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Fileserver\Groups\Sonstiges\ERIK\23_ERiK_Tabellenberichterstattung_2024\Tabellen_für_Veröffentlichung\"/>
    </mc:Choice>
  </mc:AlternateContent>
  <xr:revisionPtr revIDLastSave="0" documentId="13_ncr:1_{30717D01-6961-4056-8C2B-C7CF041654D2}" xr6:coauthVersionLast="47" xr6:coauthVersionMax="47" xr10:uidLastSave="{00000000-0000-0000-0000-000000000000}"/>
  <bookViews>
    <workbookView xWindow="-120" yWindow="-120" windowWidth="38640" windowHeight="21240" tabRatio="808" xr2:uid="{00000000-000D-0000-FFFF-FFFF00000000}"/>
  </bookViews>
  <sheets>
    <sheet name="Inhalt" sheetId="105" r:id="rId1"/>
    <sheet name="Daten HF-01.1.1,.4,.5" sheetId="106" r:id="rId2"/>
    <sheet name="Daten HF-01.1.2,.3,.4,.6,.7 u3" sheetId="107" r:id="rId3"/>
    <sheet name="Daten HF-01.1.2,.3,.4,.6,.7 ü3" sheetId="108" r:id="rId4"/>
    <sheet name="Daten HF-01.1.1,.2,.3,.6,.7" sheetId="109" r:id="rId5"/>
    <sheet name="Daten HF-01.1.8" sheetId="110" r:id="rId6"/>
    <sheet name="Daten HF-01.1.9" sheetId="111" r:id="rId7"/>
    <sheet name="Daten HF-01.1.11" sheetId="124" r:id="rId8"/>
    <sheet name="Daten HF-01.1.14" sheetId="123" r:id="rId9"/>
    <sheet name="Daten HF-01.1.15" sheetId="96" r:id="rId10"/>
    <sheet name="Daten HF-01.1.20" sheetId="112" r:id="rId11"/>
    <sheet name="Daten HF-01.1.21" sheetId="113" r:id="rId12"/>
    <sheet name="Daten HF-01.1.22" sheetId="114" r:id="rId13"/>
    <sheet name="Daten HF-01.1.23" sheetId="115" r:id="rId14"/>
    <sheet name="Daten HF-01.2.1-1" sheetId="87" r:id="rId15"/>
    <sheet name="Daten HF-01.2.1-2" sheetId="86" r:id="rId16"/>
    <sheet name="Daten HF-01.2.2" sheetId="88" r:id="rId17"/>
    <sheet name="Daten HF-01.2.3" sheetId="97" r:id="rId18"/>
    <sheet name="Daten HF-01.2.4" sheetId="98" r:id="rId19"/>
    <sheet name="Daten HF-01.2.5" sheetId="99" r:id="rId20"/>
    <sheet name="Daten HF-01.3.1" sheetId="116" r:id="rId21"/>
    <sheet name="Daten HF-01.3.1 u3" sheetId="117" r:id="rId22"/>
    <sheet name="Daten HF-01.3.1 ü3" sheetId="118" r:id="rId23"/>
    <sheet name="Daten HF-01.3.2" sheetId="89" r:id="rId24"/>
    <sheet name="Daten HF-01.3.3" sheetId="100" r:id="rId25"/>
    <sheet name="Daten HF-01.3.4" sheetId="119" r:id="rId26"/>
    <sheet name="Daten HF-01.3.5,.10" sheetId="120" r:id="rId27"/>
    <sheet name="Daten HF-01.3.6" sheetId="121" r:id="rId28"/>
    <sheet name="Daten HF-01.3.7" sheetId="101" r:id="rId29"/>
    <sheet name="Daten HF-01.3.8" sheetId="122" r:id="rId30"/>
  </sheets>
  <externalReferences>
    <externalReference r:id="rId31"/>
    <externalReference r:id="rId32"/>
  </externalReferences>
  <definedNames>
    <definedName name="__123Graph_A" localSheetId="13" hidden="1">[1]Daten!#REF!</definedName>
    <definedName name="__123Graph_A" localSheetId="14" hidden="1">[1]Daten!#REF!</definedName>
    <definedName name="__123Graph_A" localSheetId="15" hidden="1">[1]Daten!#REF!</definedName>
    <definedName name="__123Graph_A" localSheetId="16" hidden="1">[1]Daten!#REF!</definedName>
    <definedName name="__123Graph_A" localSheetId="23" hidden="1">[1]Daten!#REF!</definedName>
    <definedName name="__123Graph_A" hidden="1">[1]Daten!#REF!</definedName>
    <definedName name="__123Graph_B" localSheetId="13" hidden="1">[1]Daten!#REF!</definedName>
    <definedName name="__123Graph_B" localSheetId="14" hidden="1">[1]Daten!#REF!</definedName>
    <definedName name="__123Graph_B" localSheetId="15" hidden="1">[1]Daten!#REF!</definedName>
    <definedName name="__123Graph_B" localSheetId="16" hidden="1">[1]Daten!#REF!</definedName>
    <definedName name="__123Graph_B" localSheetId="23" hidden="1">[1]Daten!#REF!</definedName>
    <definedName name="__123Graph_B" hidden="1">[1]Daten!#REF!</definedName>
    <definedName name="__123Graph_C" localSheetId="13" hidden="1">[1]Daten!#REF!</definedName>
    <definedName name="__123Graph_C" localSheetId="14" hidden="1">[1]Daten!#REF!</definedName>
    <definedName name="__123Graph_C" localSheetId="15" hidden="1">[1]Daten!#REF!</definedName>
    <definedName name="__123Graph_C" localSheetId="16" hidden="1">[1]Daten!#REF!</definedName>
    <definedName name="__123Graph_C" localSheetId="23" hidden="1">[1]Daten!#REF!</definedName>
    <definedName name="__123Graph_C" hidden="1">[1]Daten!#REF!</definedName>
    <definedName name="__123Graph_D" localSheetId="13" hidden="1">[1]Daten!#REF!</definedName>
    <definedName name="__123Graph_D" localSheetId="14" hidden="1">[1]Daten!#REF!</definedName>
    <definedName name="__123Graph_D" localSheetId="15" hidden="1">[1]Daten!#REF!</definedName>
    <definedName name="__123Graph_D" localSheetId="16" hidden="1">[1]Daten!#REF!</definedName>
    <definedName name="__123Graph_D" localSheetId="23" hidden="1">[1]Daten!#REF!</definedName>
    <definedName name="__123Graph_D" hidden="1">[1]Daten!#REF!</definedName>
    <definedName name="__123Graph_E" localSheetId="13" hidden="1">[1]Daten!#REF!</definedName>
    <definedName name="__123Graph_E" localSheetId="14" hidden="1">[1]Daten!#REF!</definedName>
    <definedName name="__123Graph_E" localSheetId="15" hidden="1">[1]Daten!#REF!</definedName>
    <definedName name="__123Graph_E" localSheetId="16" hidden="1">[1]Daten!#REF!</definedName>
    <definedName name="__123Graph_E" localSheetId="23" hidden="1">[1]Daten!#REF!</definedName>
    <definedName name="__123Graph_E" hidden="1">[1]Daten!#REF!</definedName>
    <definedName name="__123Graph_F" localSheetId="13" hidden="1">[1]Daten!#REF!</definedName>
    <definedName name="__123Graph_F" localSheetId="14" hidden="1">[1]Daten!#REF!</definedName>
    <definedName name="__123Graph_F" localSheetId="15" hidden="1">[1]Daten!#REF!</definedName>
    <definedName name="__123Graph_F" localSheetId="16" hidden="1">[1]Daten!#REF!</definedName>
    <definedName name="__123Graph_F" localSheetId="23" hidden="1">[1]Daten!#REF!</definedName>
    <definedName name="__123Graph_F" hidden="1">[1]Daten!#REF!</definedName>
    <definedName name="__123Graph_X" localSheetId="13" hidden="1">[1]Daten!#REF!</definedName>
    <definedName name="__123Graph_X" localSheetId="14" hidden="1">[1]Daten!#REF!</definedName>
    <definedName name="__123Graph_X" localSheetId="15" hidden="1">[1]Daten!#REF!</definedName>
    <definedName name="__123Graph_X" localSheetId="16" hidden="1">[1]Daten!#REF!</definedName>
    <definedName name="__123Graph_X" localSheetId="23" hidden="1">[1]Daten!#REF!</definedName>
    <definedName name="__123Graph_X" hidden="1">[1]Daten!#REF!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23" hidden="1">#REF!</definedName>
    <definedName name="_Fill" localSheetId="0" hidden="1">#REF!</definedName>
    <definedName name="_Fill" hidden="1">#REF!</definedName>
    <definedName name="_xlnm._FilterDatabase" localSheetId="21" hidden="1">'Daten HF-01.3.1 u3'!$A$118:$V$118</definedName>
    <definedName name="_xlnm._FilterDatabase" localSheetId="22" hidden="1">'Daten HF-01.3.1 ü3'!$A$118:$A$118</definedName>
    <definedName name="_xlnm._FilterDatabase" localSheetId="0" hidden="1">Inhalt!#REF!</definedName>
    <definedName name="ER" localSheetId="13" hidden="1">[2]Daten!#REF!</definedName>
    <definedName name="ER" localSheetId="0" hidden="1">[2]Daten!#REF!</definedName>
    <definedName name="ER" hidden="1">[2]Daten!#REF!</definedName>
    <definedName name="ff" localSheetId="13" hidden="1">[1]Daten!#REF!</definedName>
    <definedName name="ff" localSheetId="14" hidden="1">[1]Daten!#REF!</definedName>
    <definedName name="ff" localSheetId="15" hidden="1">[1]Daten!#REF!</definedName>
    <definedName name="ff" localSheetId="16" hidden="1">[1]Daten!#REF!</definedName>
    <definedName name="ff" localSheetId="23" hidden="1">[1]Daten!#REF!</definedName>
    <definedName name="ff" hidden="1">[1]Daten!#REF!</definedName>
    <definedName name="g" localSheetId="13" hidden="1">#REF!</definedName>
    <definedName name="g" hidden="1">#REF!</definedName>
    <definedName name="ISBN" localSheetId="13" hidden="1">[2]Daten!#REF!</definedName>
    <definedName name="ISBN" localSheetId="14" hidden="1">[2]Daten!#REF!</definedName>
    <definedName name="ISBN" localSheetId="15" hidden="1">[2]Daten!#REF!</definedName>
    <definedName name="ISBN" localSheetId="16" hidden="1">[2]Daten!#REF!</definedName>
    <definedName name="ISBN" localSheetId="23" hidden="1">[2]Daten!#REF!</definedName>
    <definedName name="ISBN" hidden="1">[2]Daten!#REF!</definedName>
    <definedName name="test" localSheetId="13" hidden="1">[2]Daten!#REF!</definedName>
    <definedName name="test" hidden="1">[2]Daten!#REF!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110" l="1"/>
  <c r="J181" i="123"/>
  <c r="G181" i="123"/>
  <c r="C181" i="123"/>
  <c r="B181" i="123"/>
  <c r="J180" i="123"/>
  <c r="G180" i="123"/>
  <c r="C180" i="123"/>
  <c r="B180" i="123"/>
  <c r="J179" i="123"/>
  <c r="G179" i="123"/>
  <c r="C179" i="123"/>
  <c r="B179" i="123"/>
  <c r="J178" i="123"/>
  <c r="G178" i="123"/>
  <c r="C178" i="123"/>
  <c r="B178" i="123"/>
  <c r="J177" i="123"/>
  <c r="G177" i="123"/>
  <c r="C177" i="123"/>
  <c r="B177" i="123"/>
  <c r="J176" i="123"/>
  <c r="G176" i="123"/>
  <c r="C176" i="123"/>
  <c r="B176" i="123"/>
  <c r="J175" i="123"/>
  <c r="G175" i="123"/>
  <c r="C175" i="123"/>
  <c r="B175" i="123"/>
  <c r="J174" i="123"/>
  <c r="G174" i="123"/>
  <c r="C174" i="123"/>
  <c r="B174" i="123"/>
  <c r="D174" i="123" s="1"/>
  <c r="J173" i="123"/>
  <c r="G173" i="123"/>
  <c r="C173" i="123"/>
  <c r="B173" i="123"/>
  <c r="J172" i="123"/>
  <c r="G172" i="123"/>
  <c r="C172" i="123"/>
  <c r="B172" i="123"/>
  <c r="J171" i="123"/>
  <c r="G171" i="123"/>
  <c r="C171" i="123"/>
  <c r="B171" i="123"/>
  <c r="J170" i="123"/>
  <c r="G170" i="123"/>
  <c r="C170" i="123"/>
  <c r="B170" i="123"/>
  <c r="J169" i="123"/>
  <c r="G169" i="123"/>
  <c r="C169" i="123"/>
  <c r="B169" i="123"/>
  <c r="J168" i="123"/>
  <c r="G168" i="123"/>
  <c r="C168" i="123"/>
  <c r="B168" i="123"/>
  <c r="J167" i="123"/>
  <c r="G167" i="123"/>
  <c r="C167" i="123"/>
  <c r="B167" i="123"/>
  <c r="J166" i="123"/>
  <c r="G166" i="123"/>
  <c r="C166" i="123"/>
  <c r="B166" i="123"/>
  <c r="I150" i="123"/>
  <c r="J150" i="123" s="1"/>
  <c r="F150" i="123"/>
  <c r="E150" i="123"/>
  <c r="B150" i="123" s="1"/>
  <c r="I149" i="123"/>
  <c r="J149" i="123" s="1"/>
  <c r="F149" i="123"/>
  <c r="E149" i="123"/>
  <c r="B149" i="123" s="1"/>
  <c r="I148" i="123"/>
  <c r="J148" i="123" s="1"/>
  <c r="F148" i="123"/>
  <c r="E148" i="123"/>
  <c r="B148" i="123" s="1"/>
  <c r="I147" i="123"/>
  <c r="J147" i="123" s="1"/>
  <c r="F147" i="123"/>
  <c r="E147" i="123"/>
  <c r="B147" i="123" s="1"/>
  <c r="I146" i="123"/>
  <c r="J146" i="123" s="1"/>
  <c r="F146" i="123"/>
  <c r="E146" i="123"/>
  <c r="B146" i="123" s="1"/>
  <c r="I145" i="123"/>
  <c r="J145" i="123" s="1"/>
  <c r="F145" i="123"/>
  <c r="E145" i="123"/>
  <c r="B145" i="123" s="1"/>
  <c r="I144" i="123"/>
  <c r="F144" i="123"/>
  <c r="E144" i="123"/>
  <c r="B144" i="123" s="1"/>
  <c r="I143" i="123"/>
  <c r="J143" i="123" s="1"/>
  <c r="F143" i="123"/>
  <c r="E143" i="123"/>
  <c r="B143" i="123" s="1"/>
  <c r="I142" i="123"/>
  <c r="J142" i="123" s="1"/>
  <c r="F142" i="123"/>
  <c r="E142" i="123"/>
  <c r="B142" i="123" s="1"/>
  <c r="I141" i="123"/>
  <c r="J141" i="123" s="1"/>
  <c r="F141" i="123"/>
  <c r="E141" i="123"/>
  <c r="B141" i="123"/>
  <c r="I140" i="123"/>
  <c r="J140" i="123" s="1"/>
  <c r="F140" i="123"/>
  <c r="E140" i="123"/>
  <c r="B140" i="123" s="1"/>
  <c r="I139" i="123"/>
  <c r="J139" i="123" s="1"/>
  <c r="F139" i="123"/>
  <c r="E139" i="123"/>
  <c r="G139" i="123" s="1"/>
  <c r="I138" i="123"/>
  <c r="J138" i="123" s="1"/>
  <c r="F138" i="123"/>
  <c r="E138" i="123"/>
  <c r="B138" i="123"/>
  <c r="I137" i="123"/>
  <c r="J137" i="123" s="1"/>
  <c r="F137" i="123"/>
  <c r="C137" i="123" s="1"/>
  <c r="E137" i="123"/>
  <c r="B137" i="123" s="1"/>
  <c r="I136" i="123"/>
  <c r="J136" i="123" s="1"/>
  <c r="F136" i="123"/>
  <c r="E136" i="123"/>
  <c r="B136" i="123" s="1"/>
  <c r="I135" i="123"/>
  <c r="J135" i="123" s="1"/>
  <c r="F135" i="123"/>
  <c r="E135" i="123"/>
  <c r="B135" i="123"/>
  <c r="J119" i="123"/>
  <c r="G119" i="123"/>
  <c r="C119" i="123"/>
  <c r="B119" i="123"/>
  <c r="J118" i="123"/>
  <c r="G118" i="123"/>
  <c r="C118" i="123"/>
  <c r="B118" i="123"/>
  <c r="J117" i="123"/>
  <c r="G117" i="123"/>
  <c r="C117" i="123"/>
  <c r="B117" i="123"/>
  <c r="J116" i="123"/>
  <c r="G116" i="123"/>
  <c r="C116" i="123"/>
  <c r="B116" i="123"/>
  <c r="J115" i="123"/>
  <c r="G115" i="123"/>
  <c r="C115" i="123"/>
  <c r="B115" i="123"/>
  <c r="J114" i="123"/>
  <c r="G114" i="123"/>
  <c r="C114" i="123"/>
  <c r="B114" i="123"/>
  <c r="J113" i="123"/>
  <c r="G113" i="123"/>
  <c r="C113" i="123"/>
  <c r="B113" i="123"/>
  <c r="J112" i="123"/>
  <c r="G112" i="123"/>
  <c r="C112" i="123"/>
  <c r="B112" i="123"/>
  <c r="J111" i="123"/>
  <c r="G111" i="123"/>
  <c r="C111" i="123"/>
  <c r="B111" i="123"/>
  <c r="J110" i="123"/>
  <c r="G110" i="123"/>
  <c r="C110" i="123"/>
  <c r="B110" i="123"/>
  <c r="J109" i="123"/>
  <c r="G109" i="123"/>
  <c r="C109" i="123"/>
  <c r="B109" i="123"/>
  <c r="J108" i="123"/>
  <c r="G108" i="123"/>
  <c r="C108" i="123"/>
  <c r="B108" i="123"/>
  <c r="J107" i="123"/>
  <c r="G107" i="123"/>
  <c r="C107" i="123"/>
  <c r="B107" i="123"/>
  <c r="J106" i="123"/>
  <c r="G106" i="123"/>
  <c r="C106" i="123"/>
  <c r="B106" i="123"/>
  <c r="J105" i="123"/>
  <c r="G105" i="123"/>
  <c r="C105" i="123"/>
  <c r="B105" i="123"/>
  <c r="J104" i="123"/>
  <c r="G104" i="123"/>
  <c r="C104" i="123"/>
  <c r="B104" i="123"/>
  <c r="I91" i="123"/>
  <c r="H91" i="123"/>
  <c r="G91" i="123"/>
  <c r="I90" i="123"/>
  <c r="H90" i="123"/>
  <c r="G90" i="123"/>
  <c r="I89" i="123"/>
  <c r="H89" i="123"/>
  <c r="G89" i="123"/>
  <c r="J88" i="123"/>
  <c r="G88" i="123"/>
  <c r="C88" i="123"/>
  <c r="B88" i="123"/>
  <c r="J87" i="123"/>
  <c r="G87" i="123"/>
  <c r="C87" i="123"/>
  <c r="B87" i="123"/>
  <c r="J86" i="123"/>
  <c r="G86" i="123"/>
  <c r="C86" i="123"/>
  <c r="B86" i="123"/>
  <c r="J85" i="123"/>
  <c r="G85" i="123"/>
  <c r="C85" i="123"/>
  <c r="B85" i="123"/>
  <c r="J84" i="123"/>
  <c r="G84" i="123"/>
  <c r="C84" i="123"/>
  <c r="B84" i="123"/>
  <c r="J83" i="123"/>
  <c r="G83" i="123"/>
  <c r="C83" i="123"/>
  <c r="B83" i="123"/>
  <c r="J82" i="123"/>
  <c r="G82" i="123"/>
  <c r="C82" i="123"/>
  <c r="B82" i="123"/>
  <c r="J81" i="123"/>
  <c r="G81" i="123"/>
  <c r="C81" i="123"/>
  <c r="B81" i="123"/>
  <c r="J80" i="123"/>
  <c r="G80" i="123"/>
  <c r="C80" i="123"/>
  <c r="B80" i="123"/>
  <c r="J79" i="123"/>
  <c r="G79" i="123"/>
  <c r="C79" i="123"/>
  <c r="B79" i="123"/>
  <c r="J78" i="123"/>
  <c r="G78" i="123"/>
  <c r="C78" i="123"/>
  <c r="B78" i="123"/>
  <c r="J77" i="123"/>
  <c r="G77" i="123"/>
  <c r="C77" i="123"/>
  <c r="B77" i="123"/>
  <c r="J76" i="123"/>
  <c r="G76" i="123"/>
  <c r="C76" i="123"/>
  <c r="B76" i="123"/>
  <c r="J75" i="123"/>
  <c r="G75" i="123"/>
  <c r="C75" i="123"/>
  <c r="B75" i="123"/>
  <c r="J74" i="123"/>
  <c r="G74" i="123"/>
  <c r="C74" i="123"/>
  <c r="B74" i="123"/>
  <c r="J73" i="123"/>
  <c r="G73" i="123"/>
  <c r="C73" i="123"/>
  <c r="B73" i="123"/>
  <c r="J60" i="123"/>
  <c r="G60" i="123"/>
  <c r="C60" i="123"/>
  <c r="B60" i="123"/>
  <c r="D60" i="123" s="1"/>
  <c r="J59" i="123"/>
  <c r="G59" i="123"/>
  <c r="C59" i="123"/>
  <c r="B59" i="123"/>
  <c r="J58" i="123"/>
  <c r="G58" i="123"/>
  <c r="C58" i="123"/>
  <c r="B58" i="123"/>
  <c r="J57" i="123"/>
  <c r="G57" i="123"/>
  <c r="C57" i="123"/>
  <c r="B57" i="123"/>
  <c r="J56" i="123"/>
  <c r="G56" i="123"/>
  <c r="C56" i="123"/>
  <c r="B56" i="123"/>
  <c r="J55" i="123"/>
  <c r="G55" i="123"/>
  <c r="C55" i="123"/>
  <c r="B55" i="123"/>
  <c r="J54" i="123"/>
  <c r="G54" i="123"/>
  <c r="C54" i="123"/>
  <c r="B54" i="123"/>
  <c r="J53" i="123"/>
  <c r="G53" i="123"/>
  <c r="C53" i="123"/>
  <c r="B53" i="123"/>
  <c r="J52" i="123"/>
  <c r="G52" i="123"/>
  <c r="C52" i="123"/>
  <c r="B52" i="123"/>
  <c r="J51" i="123"/>
  <c r="G51" i="123"/>
  <c r="C51" i="123"/>
  <c r="B51" i="123"/>
  <c r="J50" i="123"/>
  <c r="G50" i="123"/>
  <c r="C50" i="123"/>
  <c r="B50" i="123"/>
  <c r="J49" i="123"/>
  <c r="G49" i="123"/>
  <c r="C49" i="123"/>
  <c r="B49" i="123"/>
  <c r="J48" i="123"/>
  <c r="G48" i="123"/>
  <c r="C48" i="123"/>
  <c r="B48" i="123"/>
  <c r="J47" i="123"/>
  <c r="G47" i="123"/>
  <c r="C47" i="123"/>
  <c r="B47" i="123"/>
  <c r="J46" i="123"/>
  <c r="G46" i="123"/>
  <c r="C46" i="123"/>
  <c r="B46" i="123"/>
  <c r="J45" i="123"/>
  <c r="G45" i="123"/>
  <c r="C45" i="123"/>
  <c r="B45" i="123"/>
  <c r="J44" i="123"/>
  <c r="G44" i="123"/>
  <c r="C44" i="123"/>
  <c r="B44" i="123"/>
  <c r="J43" i="123"/>
  <c r="G43" i="123"/>
  <c r="C43" i="123"/>
  <c r="B43" i="123"/>
  <c r="J42" i="123"/>
  <c r="G42" i="123"/>
  <c r="C42" i="123"/>
  <c r="B42" i="123"/>
  <c r="J29" i="123"/>
  <c r="G29" i="123"/>
  <c r="C29" i="123"/>
  <c r="B29" i="123"/>
  <c r="J28" i="123"/>
  <c r="G28" i="123"/>
  <c r="C28" i="123"/>
  <c r="B28" i="123"/>
  <c r="J27" i="123"/>
  <c r="G27" i="123"/>
  <c r="C27" i="123"/>
  <c r="B27" i="123"/>
  <c r="J26" i="123"/>
  <c r="G26" i="123"/>
  <c r="C26" i="123"/>
  <c r="B26" i="123"/>
  <c r="J25" i="123"/>
  <c r="G25" i="123"/>
  <c r="C25" i="123"/>
  <c r="B25" i="123"/>
  <c r="J24" i="123"/>
  <c r="G24" i="123"/>
  <c r="C24" i="123"/>
  <c r="B24" i="123"/>
  <c r="J23" i="123"/>
  <c r="G23" i="123"/>
  <c r="C23" i="123"/>
  <c r="B23" i="123"/>
  <c r="J22" i="123"/>
  <c r="G22" i="123"/>
  <c r="C22" i="123"/>
  <c r="B22" i="123"/>
  <c r="J21" i="123"/>
  <c r="G21" i="123"/>
  <c r="C21" i="123"/>
  <c r="B21" i="123"/>
  <c r="J20" i="123"/>
  <c r="G20" i="123"/>
  <c r="C20" i="123"/>
  <c r="B20" i="123"/>
  <c r="J19" i="123"/>
  <c r="G19" i="123"/>
  <c r="C19" i="123"/>
  <c r="B19" i="123"/>
  <c r="J18" i="123"/>
  <c r="G18" i="123"/>
  <c r="C18" i="123"/>
  <c r="B18" i="123"/>
  <c r="J17" i="123"/>
  <c r="G17" i="123"/>
  <c r="C17" i="123"/>
  <c r="B17" i="123"/>
  <c r="J16" i="123"/>
  <c r="G16" i="123"/>
  <c r="C16" i="123"/>
  <c r="B16" i="123"/>
  <c r="J15" i="123"/>
  <c r="G15" i="123"/>
  <c r="C15" i="123"/>
  <c r="B15" i="123"/>
  <c r="J14" i="123"/>
  <c r="G14" i="123"/>
  <c r="C14" i="123"/>
  <c r="B14" i="123"/>
  <c r="J13" i="123"/>
  <c r="G13" i="123"/>
  <c r="C13" i="123"/>
  <c r="B13" i="123"/>
  <c r="J12" i="123"/>
  <c r="G12" i="123"/>
  <c r="C12" i="123"/>
  <c r="B12" i="123"/>
  <c r="J11" i="123"/>
  <c r="G11" i="123"/>
  <c r="C11" i="123"/>
  <c r="B11" i="123"/>
  <c r="C144" i="123" l="1"/>
  <c r="D51" i="123"/>
  <c r="D59" i="123"/>
  <c r="D79" i="123"/>
  <c r="B139" i="123"/>
  <c r="C150" i="123"/>
  <c r="D150" i="123" s="1"/>
  <c r="D167" i="123"/>
  <c r="D169" i="123"/>
  <c r="D173" i="123"/>
  <c r="D181" i="123"/>
  <c r="C146" i="123"/>
  <c r="D144" i="123"/>
  <c r="D47" i="123"/>
  <c r="D75" i="123"/>
  <c r="D172" i="123"/>
  <c r="D176" i="123"/>
  <c r="D178" i="123"/>
  <c r="D19" i="123"/>
  <c r="D25" i="123"/>
  <c r="D83" i="123"/>
  <c r="G141" i="123"/>
  <c r="G145" i="123"/>
  <c r="D16" i="123"/>
  <c r="D28" i="123"/>
  <c r="D44" i="123"/>
  <c r="D78" i="123"/>
  <c r="D80" i="123"/>
  <c r="J90" i="123"/>
  <c r="C138" i="123"/>
  <c r="G148" i="123"/>
  <c r="D171" i="123"/>
  <c r="G144" i="123"/>
  <c r="J89" i="123"/>
  <c r="D12" i="123"/>
  <c r="D24" i="123"/>
  <c r="D82" i="123"/>
  <c r="D85" i="123"/>
  <c r="D88" i="123"/>
  <c r="G135" i="123"/>
  <c r="G142" i="123"/>
  <c r="D180" i="123"/>
  <c r="D23" i="123"/>
  <c r="D54" i="123"/>
  <c r="D57" i="123"/>
  <c r="D87" i="123"/>
  <c r="D110" i="123"/>
  <c r="D116" i="123"/>
  <c r="D119" i="123"/>
  <c r="G137" i="123"/>
  <c r="G138" i="123"/>
  <c r="C149" i="123"/>
  <c r="D149" i="123" s="1"/>
  <c r="D179" i="123"/>
  <c r="D52" i="123"/>
  <c r="J144" i="123"/>
  <c r="D22" i="123"/>
  <c r="D50" i="123"/>
  <c r="D86" i="123"/>
  <c r="D109" i="123"/>
  <c r="D112" i="123"/>
  <c r="D115" i="123"/>
  <c r="D118" i="123"/>
  <c r="C136" i="123"/>
  <c r="D136" i="123" s="1"/>
  <c r="G143" i="123"/>
  <c r="C147" i="123"/>
  <c r="D147" i="123" s="1"/>
  <c r="D175" i="123"/>
  <c r="D146" i="123"/>
  <c r="B91" i="123"/>
  <c r="D42" i="123"/>
  <c r="D74" i="123"/>
  <c r="C139" i="123"/>
  <c r="D139" i="123" s="1"/>
  <c r="B89" i="123"/>
  <c r="D46" i="123"/>
  <c r="D11" i="123"/>
  <c r="D49" i="123"/>
  <c r="D77" i="123"/>
  <c r="B90" i="123"/>
  <c r="D117" i="123"/>
  <c r="C140" i="123"/>
  <c r="D140" i="123" s="1"/>
  <c r="C142" i="123"/>
  <c r="D142" i="123" s="1"/>
  <c r="D170" i="123"/>
  <c r="D13" i="123"/>
  <c r="D26" i="123"/>
  <c r="D29" i="123"/>
  <c r="D48" i="123"/>
  <c r="D73" i="123"/>
  <c r="D76" i="123"/>
  <c r="D106" i="123"/>
  <c r="D113" i="123"/>
  <c r="C135" i="123"/>
  <c r="D135" i="123" s="1"/>
  <c r="G140" i="123"/>
  <c r="C145" i="123"/>
  <c r="D145" i="123" s="1"/>
  <c r="C148" i="123"/>
  <c r="D148" i="123" s="1"/>
  <c r="D166" i="123"/>
  <c r="D177" i="123"/>
  <c r="D14" i="123"/>
  <c r="D27" i="123"/>
  <c r="D84" i="123"/>
  <c r="D111" i="123"/>
  <c r="D114" i="123"/>
  <c r="G136" i="123"/>
  <c r="C143" i="123"/>
  <c r="D143" i="123" s="1"/>
  <c r="D17" i="123"/>
  <c r="D20" i="123"/>
  <c r="D45" i="123"/>
  <c r="D55" i="123"/>
  <c r="D58" i="123"/>
  <c r="D104" i="123"/>
  <c r="D107" i="123"/>
  <c r="C141" i="123"/>
  <c r="D141" i="123" s="1"/>
  <c r="D15" i="123"/>
  <c r="D43" i="123"/>
  <c r="G147" i="123"/>
  <c r="G149" i="123"/>
  <c r="G150" i="123"/>
  <c r="D137" i="123"/>
  <c r="D18" i="123"/>
  <c r="D21" i="123"/>
  <c r="D53" i="123"/>
  <c r="D56" i="123"/>
  <c r="D81" i="123"/>
  <c r="J91" i="123"/>
  <c r="D105" i="123"/>
  <c r="D108" i="123"/>
  <c r="D138" i="123"/>
  <c r="G146" i="123"/>
  <c r="D168" i="123"/>
  <c r="C91" i="123"/>
  <c r="C90" i="123"/>
  <c r="C89" i="123"/>
  <c r="D91" i="123" l="1"/>
  <c r="D89" i="123"/>
  <c r="D90" i="123"/>
  <c r="AE58" i="122"/>
  <c r="AD58" i="122"/>
  <c r="AC58" i="122"/>
  <c r="AB58" i="122"/>
  <c r="AA58" i="122"/>
  <c r="Z58" i="122"/>
  <c r="Y58" i="122"/>
  <c r="X58" i="122"/>
  <c r="W58" i="122"/>
  <c r="V58" i="122"/>
  <c r="U58" i="122"/>
  <c r="T58" i="122"/>
  <c r="S58" i="122"/>
  <c r="R58" i="122"/>
  <c r="AE57" i="122"/>
  <c r="AD57" i="122"/>
  <c r="AC57" i="122"/>
  <c r="AB57" i="122"/>
  <c r="AA57" i="122"/>
  <c r="Z57" i="122"/>
  <c r="Y57" i="122"/>
  <c r="X57" i="122"/>
  <c r="W57" i="122"/>
  <c r="V57" i="122"/>
  <c r="U57" i="122"/>
  <c r="T57" i="122"/>
  <c r="S57" i="122"/>
  <c r="R57" i="122"/>
  <c r="AE56" i="122"/>
  <c r="AD56" i="122"/>
  <c r="AC56" i="122"/>
  <c r="AB56" i="122"/>
  <c r="AA56" i="122"/>
  <c r="Z56" i="122"/>
  <c r="Y56" i="122"/>
  <c r="X56" i="122"/>
  <c r="W56" i="122"/>
  <c r="V56" i="122"/>
  <c r="U56" i="122"/>
  <c r="T56" i="122"/>
  <c r="S56" i="122"/>
  <c r="R56" i="122"/>
  <c r="AE55" i="122"/>
  <c r="AD55" i="122"/>
  <c r="AC55" i="122"/>
  <c r="AB55" i="122"/>
  <c r="AA55" i="122"/>
  <c r="Z55" i="122"/>
  <c r="Y55" i="122"/>
  <c r="X55" i="122"/>
  <c r="W55" i="122"/>
  <c r="V55" i="122"/>
  <c r="U55" i="122"/>
  <c r="T55" i="122"/>
  <c r="S55" i="122"/>
  <c r="R55" i="122"/>
  <c r="AE54" i="122"/>
  <c r="AD54" i="122"/>
  <c r="AC54" i="122"/>
  <c r="AB54" i="122"/>
  <c r="AA54" i="122"/>
  <c r="Z54" i="122"/>
  <c r="Y54" i="122"/>
  <c r="X54" i="122"/>
  <c r="W54" i="122"/>
  <c r="V54" i="122"/>
  <c r="U54" i="122"/>
  <c r="T54" i="122"/>
  <c r="S54" i="122"/>
  <c r="R54" i="122"/>
  <c r="AE53" i="122"/>
  <c r="AD53" i="122"/>
  <c r="AC53" i="122"/>
  <c r="AB53" i="122"/>
  <c r="AA53" i="122"/>
  <c r="Z53" i="122"/>
  <c r="Y53" i="122"/>
  <c r="X53" i="122"/>
  <c r="W53" i="122"/>
  <c r="V53" i="122"/>
  <c r="U53" i="122"/>
  <c r="T53" i="122"/>
  <c r="S53" i="122"/>
  <c r="R53" i="122"/>
  <c r="AE52" i="122"/>
  <c r="AD52" i="122"/>
  <c r="AC52" i="122"/>
  <c r="AB52" i="122"/>
  <c r="AA52" i="122"/>
  <c r="Z52" i="122"/>
  <c r="Y52" i="122"/>
  <c r="X52" i="122"/>
  <c r="W52" i="122"/>
  <c r="V52" i="122"/>
  <c r="U52" i="122"/>
  <c r="T52" i="122"/>
  <c r="S52" i="122"/>
  <c r="R52" i="122"/>
  <c r="AE51" i="122"/>
  <c r="AD51" i="122"/>
  <c r="AC51" i="122"/>
  <c r="AB51" i="122"/>
  <c r="AA51" i="122"/>
  <c r="Z51" i="122"/>
  <c r="Y51" i="122"/>
  <c r="X51" i="122"/>
  <c r="W51" i="122"/>
  <c r="V51" i="122"/>
  <c r="U51" i="122"/>
  <c r="T51" i="122"/>
  <c r="S51" i="122"/>
  <c r="R51" i="122"/>
  <c r="AE50" i="122"/>
  <c r="AD50" i="122"/>
  <c r="AC50" i="122"/>
  <c r="AB50" i="122"/>
  <c r="AA50" i="122"/>
  <c r="Z50" i="122"/>
  <c r="Y50" i="122"/>
  <c r="X50" i="122"/>
  <c r="W50" i="122"/>
  <c r="V50" i="122"/>
  <c r="U50" i="122"/>
  <c r="T50" i="122"/>
  <c r="S50" i="122"/>
  <c r="R50" i="122"/>
  <c r="AE49" i="122"/>
  <c r="AD49" i="122"/>
  <c r="AC49" i="122"/>
  <c r="AB49" i="122"/>
  <c r="AA49" i="122"/>
  <c r="Z49" i="122"/>
  <c r="Y49" i="122"/>
  <c r="X49" i="122"/>
  <c r="W49" i="122"/>
  <c r="V49" i="122"/>
  <c r="U49" i="122"/>
  <c r="T49" i="122"/>
  <c r="S49" i="122"/>
  <c r="R49" i="122"/>
  <c r="AE48" i="122"/>
  <c r="AD48" i="122"/>
  <c r="AC48" i="122"/>
  <c r="AB48" i="122"/>
  <c r="AA48" i="122"/>
  <c r="Z48" i="122"/>
  <c r="Y48" i="122"/>
  <c r="X48" i="122"/>
  <c r="W48" i="122"/>
  <c r="V48" i="122"/>
  <c r="U48" i="122"/>
  <c r="T48" i="122"/>
  <c r="S48" i="122"/>
  <c r="R48" i="122"/>
  <c r="AE47" i="122"/>
  <c r="AD47" i="122"/>
  <c r="AC47" i="122"/>
  <c r="AB47" i="122"/>
  <c r="AA47" i="122"/>
  <c r="Z47" i="122"/>
  <c r="Y47" i="122"/>
  <c r="X47" i="122"/>
  <c r="W47" i="122"/>
  <c r="V47" i="122"/>
  <c r="U47" i="122"/>
  <c r="T47" i="122"/>
  <c r="S47" i="122"/>
  <c r="R47" i="122"/>
  <c r="AE46" i="122"/>
  <c r="AD46" i="122"/>
  <c r="AC46" i="122"/>
  <c r="AB46" i="122"/>
  <c r="AA46" i="122"/>
  <c r="Z46" i="122"/>
  <c r="Y46" i="122"/>
  <c r="X46" i="122"/>
  <c r="W46" i="122"/>
  <c r="V46" i="122"/>
  <c r="U46" i="122"/>
  <c r="T46" i="122"/>
  <c r="S46" i="122"/>
  <c r="R46" i="122"/>
  <c r="AE45" i="122"/>
  <c r="AD45" i="122"/>
  <c r="AC45" i="122"/>
  <c r="AB45" i="122"/>
  <c r="AA45" i="122"/>
  <c r="Z45" i="122"/>
  <c r="Y45" i="122"/>
  <c r="X45" i="122"/>
  <c r="W45" i="122"/>
  <c r="V45" i="122"/>
  <c r="U45" i="122"/>
  <c r="T45" i="122"/>
  <c r="S45" i="122"/>
  <c r="R45" i="122"/>
  <c r="AE44" i="122"/>
  <c r="AD44" i="122"/>
  <c r="AC44" i="122"/>
  <c r="AB44" i="122"/>
  <c r="AA44" i="122"/>
  <c r="Z44" i="122"/>
  <c r="Y44" i="122"/>
  <c r="X44" i="122"/>
  <c r="W44" i="122"/>
  <c r="V44" i="122"/>
  <c r="U44" i="122"/>
  <c r="T44" i="122"/>
  <c r="S44" i="122"/>
  <c r="R44" i="122"/>
  <c r="AE43" i="122"/>
  <c r="AD43" i="122"/>
  <c r="AC43" i="122"/>
  <c r="AB43" i="122"/>
  <c r="AA43" i="122"/>
  <c r="Z43" i="122"/>
  <c r="Y43" i="122"/>
  <c r="X43" i="122"/>
  <c r="W43" i="122"/>
  <c r="V43" i="122"/>
  <c r="U43" i="122"/>
  <c r="T43" i="122"/>
  <c r="S43" i="122"/>
  <c r="R43" i="122"/>
  <c r="AE42" i="122"/>
  <c r="AD42" i="122"/>
  <c r="AC42" i="122"/>
  <c r="AB42" i="122"/>
  <c r="AA42" i="122"/>
  <c r="Z42" i="122"/>
  <c r="Y42" i="122"/>
  <c r="X42" i="122"/>
  <c r="W42" i="122"/>
  <c r="V42" i="122"/>
  <c r="U42" i="122"/>
  <c r="T42" i="122"/>
  <c r="S42" i="122"/>
  <c r="R42" i="122"/>
  <c r="AE41" i="122"/>
  <c r="AD41" i="122"/>
  <c r="AC41" i="122"/>
  <c r="AB41" i="122"/>
  <c r="AA41" i="122"/>
  <c r="Z41" i="122"/>
  <c r="Y41" i="122"/>
  <c r="X41" i="122"/>
  <c r="W41" i="122"/>
  <c r="V41" i="122"/>
  <c r="U41" i="122"/>
  <c r="T41" i="122"/>
  <c r="S41" i="122"/>
  <c r="R41" i="122"/>
  <c r="AE40" i="122"/>
  <c r="AD40" i="122"/>
  <c r="AC40" i="122"/>
  <c r="AB40" i="122"/>
  <c r="AA40" i="122"/>
  <c r="Z40" i="122"/>
  <c r="Y40" i="122"/>
  <c r="X40" i="122"/>
  <c r="W40" i="122"/>
  <c r="V40" i="122"/>
  <c r="U40" i="122"/>
  <c r="T40" i="122"/>
  <c r="S40" i="122"/>
  <c r="R40" i="122"/>
  <c r="F170" i="121"/>
  <c r="E170" i="121"/>
  <c r="C170" i="121"/>
  <c r="B170" i="121"/>
  <c r="E169" i="121"/>
  <c r="C169" i="121"/>
  <c r="B169" i="121"/>
  <c r="F168" i="121"/>
  <c r="E168" i="121"/>
  <c r="C168" i="121"/>
  <c r="B168" i="121"/>
  <c r="D167" i="121"/>
  <c r="G166" i="121"/>
  <c r="D166" i="121"/>
  <c r="G165" i="121"/>
  <c r="D165" i="121"/>
  <c r="G164" i="121"/>
  <c r="D164" i="121"/>
  <c r="G163" i="121"/>
  <c r="D163" i="121"/>
  <c r="G162" i="121"/>
  <c r="D162" i="121"/>
  <c r="G161" i="121"/>
  <c r="D161" i="121"/>
  <c r="G160" i="121"/>
  <c r="D160" i="121"/>
  <c r="G159" i="121"/>
  <c r="D159" i="121"/>
  <c r="G158" i="121"/>
  <c r="D158" i="121"/>
  <c r="G157" i="121"/>
  <c r="D157" i="121"/>
  <c r="G156" i="121"/>
  <c r="D156" i="121"/>
  <c r="G155" i="121"/>
  <c r="D155" i="121"/>
  <c r="G154" i="121"/>
  <c r="D154" i="121"/>
  <c r="G153" i="121"/>
  <c r="D153" i="121"/>
  <c r="G152" i="121"/>
  <c r="D152" i="121"/>
  <c r="F142" i="121"/>
  <c r="E142" i="121"/>
  <c r="C142" i="121"/>
  <c r="B142" i="121"/>
  <c r="F141" i="121"/>
  <c r="E141" i="121"/>
  <c r="C141" i="121"/>
  <c r="B141" i="121"/>
  <c r="F140" i="121"/>
  <c r="E140" i="121"/>
  <c r="C140" i="121"/>
  <c r="B140" i="121"/>
  <c r="G139" i="121"/>
  <c r="D139" i="121"/>
  <c r="G138" i="121"/>
  <c r="D138" i="121"/>
  <c r="G137" i="121"/>
  <c r="D137" i="121"/>
  <c r="G136" i="121"/>
  <c r="D136" i="121"/>
  <c r="G135" i="121"/>
  <c r="D135" i="121"/>
  <c r="G134" i="121"/>
  <c r="D134" i="121"/>
  <c r="G133" i="121"/>
  <c r="D133" i="121"/>
  <c r="G132" i="121"/>
  <c r="D132" i="121"/>
  <c r="G131" i="121"/>
  <c r="D131" i="121"/>
  <c r="G130" i="121"/>
  <c r="D130" i="121"/>
  <c r="G129" i="121"/>
  <c r="D129" i="121"/>
  <c r="G128" i="121"/>
  <c r="D128" i="121"/>
  <c r="G127" i="121"/>
  <c r="D127" i="121"/>
  <c r="G126" i="121"/>
  <c r="D126" i="121"/>
  <c r="G125" i="121"/>
  <c r="D125" i="121"/>
  <c r="G124" i="121"/>
  <c r="D124" i="121"/>
  <c r="F114" i="121"/>
  <c r="G114" i="121" s="1"/>
  <c r="C114" i="121"/>
  <c r="D114" i="121" s="1"/>
  <c r="F113" i="121"/>
  <c r="G113" i="121" s="1"/>
  <c r="C113" i="121"/>
  <c r="D113" i="121" s="1"/>
  <c r="F112" i="121"/>
  <c r="G112" i="121" s="1"/>
  <c r="C112" i="121"/>
  <c r="D112" i="121" s="1"/>
  <c r="G111" i="121"/>
  <c r="D111" i="121"/>
  <c r="G110" i="121"/>
  <c r="D110" i="121"/>
  <c r="G109" i="121"/>
  <c r="D109" i="121"/>
  <c r="G108" i="121"/>
  <c r="D108" i="121"/>
  <c r="G107" i="121"/>
  <c r="D107" i="121"/>
  <c r="G106" i="121"/>
  <c r="D106" i="121"/>
  <c r="G105" i="121"/>
  <c r="D105" i="121"/>
  <c r="G104" i="121"/>
  <c r="D104" i="121"/>
  <c r="G103" i="121"/>
  <c r="D103" i="121"/>
  <c r="G102" i="121"/>
  <c r="D102" i="121"/>
  <c r="G101" i="121"/>
  <c r="D101" i="121"/>
  <c r="G100" i="121"/>
  <c r="D100" i="121"/>
  <c r="G99" i="121"/>
  <c r="D99" i="121"/>
  <c r="G98" i="121"/>
  <c r="D98" i="121"/>
  <c r="G97" i="121"/>
  <c r="D97" i="121"/>
  <c r="G96" i="121"/>
  <c r="D96" i="121"/>
  <c r="F86" i="121"/>
  <c r="G86" i="121" s="1"/>
  <c r="C86" i="121"/>
  <c r="D86" i="121" s="1"/>
  <c r="F85" i="121"/>
  <c r="G85" i="121" s="1"/>
  <c r="C85" i="121"/>
  <c r="D85" i="121" s="1"/>
  <c r="F84" i="121"/>
  <c r="G84" i="121" s="1"/>
  <c r="C84" i="121"/>
  <c r="D84" i="121" s="1"/>
  <c r="G83" i="121"/>
  <c r="D83" i="121"/>
  <c r="G82" i="121"/>
  <c r="D82" i="121"/>
  <c r="G81" i="121"/>
  <c r="D81" i="121"/>
  <c r="G80" i="121"/>
  <c r="D80" i="121"/>
  <c r="G79" i="121"/>
  <c r="D79" i="121"/>
  <c r="G78" i="121"/>
  <c r="D78" i="121"/>
  <c r="G77" i="121"/>
  <c r="D77" i="121"/>
  <c r="G76" i="121"/>
  <c r="D76" i="121"/>
  <c r="G75" i="121"/>
  <c r="D75" i="121"/>
  <c r="G74" i="121"/>
  <c r="D74" i="121"/>
  <c r="G73" i="121"/>
  <c r="D73" i="121"/>
  <c r="G72" i="121"/>
  <c r="D72" i="121"/>
  <c r="G71" i="121"/>
  <c r="D71" i="121"/>
  <c r="G70" i="121"/>
  <c r="D70" i="121"/>
  <c r="G69" i="121"/>
  <c r="D69" i="121"/>
  <c r="G68" i="121"/>
  <c r="D68" i="121"/>
  <c r="G58" i="121"/>
  <c r="D58" i="121"/>
  <c r="G57" i="121"/>
  <c r="D57" i="121"/>
  <c r="G56" i="121"/>
  <c r="D56" i="121"/>
  <c r="G55" i="121"/>
  <c r="D55" i="121"/>
  <c r="G54" i="121"/>
  <c r="D54" i="121"/>
  <c r="G53" i="121"/>
  <c r="D53" i="121"/>
  <c r="G52" i="121"/>
  <c r="D52" i="121"/>
  <c r="G51" i="121"/>
  <c r="D51" i="121"/>
  <c r="G50" i="121"/>
  <c r="D50" i="121"/>
  <c r="G49" i="121"/>
  <c r="D49" i="121"/>
  <c r="G48" i="121"/>
  <c r="D48" i="121"/>
  <c r="G47" i="121"/>
  <c r="D47" i="121"/>
  <c r="G46" i="121"/>
  <c r="D46" i="121"/>
  <c r="G45" i="121"/>
  <c r="D45" i="121"/>
  <c r="G44" i="121"/>
  <c r="D44" i="121"/>
  <c r="G43" i="121"/>
  <c r="D43" i="121"/>
  <c r="G42" i="121"/>
  <c r="D42" i="121"/>
  <c r="G41" i="121"/>
  <c r="D41" i="121"/>
  <c r="G40" i="121"/>
  <c r="D40" i="121"/>
  <c r="G28" i="121"/>
  <c r="D28" i="121"/>
  <c r="G27" i="121"/>
  <c r="D27" i="121"/>
  <c r="G26" i="121"/>
  <c r="D26" i="121"/>
  <c r="G25" i="121"/>
  <c r="D25" i="121"/>
  <c r="G24" i="121"/>
  <c r="D24" i="121"/>
  <c r="G23" i="121"/>
  <c r="D23" i="121"/>
  <c r="G22" i="121"/>
  <c r="D22" i="121"/>
  <c r="G21" i="121"/>
  <c r="D21" i="121"/>
  <c r="G20" i="121"/>
  <c r="D20" i="121"/>
  <c r="G19" i="121"/>
  <c r="D19" i="121"/>
  <c r="G18" i="121"/>
  <c r="D18" i="121"/>
  <c r="G17" i="121"/>
  <c r="D17" i="121"/>
  <c r="G16" i="121"/>
  <c r="D16" i="121"/>
  <c r="G15" i="121"/>
  <c r="D15" i="121"/>
  <c r="G14" i="121"/>
  <c r="D14" i="121"/>
  <c r="G13" i="121"/>
  <c r="D13" i="121"/>
  <c r="G12" i="121"/>
  <c r="D12" i="121"/>
  <c r="G11" i="121"/>
  <c r="D11" i="121"/>
  <c r="G10" i="121"/>
  <c r="D10" i="121"/>
  <c r="O200" i="120"/>
  <c r="M200" i="120"/>
  <c r="K200" i="120"/>
  <c r="I200" i="120"/>
  <c r="G200" i="120"/>
  <c r="E200" i="120"/>
  <c r="B200" i="120"/>
  <c r="O199" i="120"/>
  <c r="M199" i="120"/>
  <c r="K199" i="120"/>
  <c r="I199" i="120"/>
  <c r="G199" i="120"/>
  <c r="E199" i="120"/>
  <c r="B199" i="120"/>
  <c r="O198" i="120"/>
  <c r="M198" i="120"/>
  <c r="K198" i="120"/>
  <c r="I198" i="120"/>
  <c r="G198" i="120"/>
  <c r="E198" i="120"/>
  <c r="B198" i="120"/>
  <c r="C115" i="120"/>
  <c r="D115" i="120" s="1"/>
  <c r="B115" i="120"/>
  <c r="C114" i="120"/>
  <c r="B114" i="120"/>
  <c r="E114" i="120" s="1"/>
  <c r="C113" i="120"/>
  <c r="B113" i="120"/>
  <c r="E112" i="120"/>
  <c r="D112" i="120"/>
  <c r="E111" i="120"/>
  <c r="D111" i="120"/>
  <c r="E110" i="120"/>
  <c r="D110" i="120"/>
  <c r="E109" i="120"/>
  <c r="D109" i="120"/>
  <c r="E108" i="120"/>
  <c r="D108" i="120"/>
  <c r="E107" i="120"/>
  <c r="D107" i="120"/>
  <c r="E106" i="120"/>
  <c r="D106" i="120"/>
  <c r="E105" i="120"/>
  <c r="D105" i="120"/>
  <c r="E104" i="120"/>
  <c r="D104" i="120"/>
  <c r="E103" i="120"/>
  <c r="D103" i="120"/>
  <c r="E102" i="120"/>
  <c r="D102" i="120"/>
  <c r="E101" i="120"/>
  <c r="D101" i="120"/>
  <c r="E100" i="120"/>
  <c r="D100" i="120"/>
  <c r="E99" i="120"/>
  <c r="D99" i="120"/>
  <c r="E98" i="120"/>
  <c r="D98" i="120"/>
  <c r="E97" i="120"/>
  <c r="D97" i="120"/>
  <c r="D86" i="120"/>
  <c r="D85" i="120"/>
  <c r="D84" i="120"/>
  <c r="D83" i="120"/>
  <c r="D82" i="120"/>
  <c r="D81" i="120"/>
  <c r="D80" i="120"/>
  <c r="D79" i="120"/>
  <c r="D78" i="120"/>
  <c r="D77" i="120"/>
  <c r="D76" i="120"/>
  <c r="D75" i="120"/>
  <c r="D74" i="120"/>
  <c r="D73" i="120"/>
  <c r="D72" i="120"/>
  <c r="D71" i="120"/>
  <c r="D70" i="120"/>
  <c r="D69" i="120"/>
  <c r="D68" i="120"/>
  <c r="P57" i="120"/>
  <c r="N57" i="120"/>
  <c r="L57" i="120"/>
  <c r="J57" i="120"/>
  <c r="H57" i="120"/>
  <c r="C57" i="120"/>
  <c r="D57" i="120" s="1"/>
  <c r="P56" i="120"/>
  <c r="N56" i="120"/>
  <c r="L56" i="120"/>
  <c r="J56" i="120"/>
  <c r="H56" i="120"/>
  <c r="C56" i="120"/>
  <c r="D56" i="120" s="1"/>
  <c r="P55" i="120"/>
  <c r="N55" i="120"/>
  <c r="L55" i="120"/>
  <c r="J55" i="120"/>
  <c r="H55" i="120"/>
  <c r="C55" i="120"/>
  <c r="D55" i="120" s="1"/>
  <c r="P54" i="120"/>
  <c r="N54" i="120"/>
  <c r="L54" i="120"/>
  <c r="J54" i="120"/>
  <c r="H54" i="120"/>
  <c r="C54" i="120"/>
  <c r="D54" i="120" s="1"/>
  <c r="P53" i="120"/>
  <c r="N53" i="120"/>
  <c r="L53" i="120"/>
  <c r="J53" i="120"/>
  <c r="H53" i="120"/>
  <c r="C53" i="120"/>
  <c r="D53" i="120" s="1"/>
  <c r="P52" i="120"/>
  <c r="N52" i="120"/>
  <c r="L52" i="120"/>
  <c r="J52" i="120"/>
  <c r="H52" i="120"/>
  <c r="C52" i="120"/>
  <c r="D52" i="120" s="1"/>
  <c r="P51" i="120"/>
  <c r="N51" i="120"/>
  <c r="L51" i="120"/>
  <c r="J51" i="120"/>
  <c r="H51" i="120"/>
  <c r="C51" i="120"/>
  <c r="D51" i="120" s="1"/>
  <c r="P50" i="120"/>
  <c r="N50" i="120"/>
  <c r="L50" i="120"/>
  <c r="J50" i="120"/>
  <c r="H50" i="120"/>
  <c r="C50" i="120"/>
  <c r="D50" i="120" s="1"/>
  <c r="P49" i="120"/>
  <c r="N49" i="120"/>
  <c r="L49" i="120"/>
  <c r="J49" i="120"/>
  <c r="H49" i="120"/>
  <c r="C49" i="120"/>
  <c r="D49" i="120" s="1"/>
  <c r="P48" i="120"/>
  <c r="N48" i="120"/>
  <c r="L48" i="120"/>
  <c r="J48" i="120"/>
  <c r="H48" i="120"/>
  <c r="C48" i="120"/>
  <c r="D48" i="120" s="1"/>
  <c r="P47" i="120"/>
  <c r="N47" i="120"/>
  <c r="L47" i="120"/>
  <c r="J47" i="120"/>
  <c r="H47" i="120"/>
  <c r="C47" i="120"/>
  <c r="D47" i="120" s="1"/>
  <c r="P46" i="120"/>
  <c r="N46" i="120"/>
  <c r="L46" i="120"/>
  <c r="J46" i="120"/>
  <c r="H46" i="120"/>
  <c r="C46" i="120"/>
  <c r="D46" i="120" s="1"/>
  <c r="P45" i="120"/>
  <c r="N45" i="120"/>
  <c r="L45" i="120"/>
  <c r="J45" i="120"/>
  <c r="H45" i="120"/>
  <c r="C45" i="120"/>
  <c r="D45" i="120" s="1"/>
  <c r="P44" i="120"/>
  <c r="N44" i="120"/>
  <c r="L44" i="120"/>
  <c r="J44" i="120"/>
  <c r="H44" i="120"/>
  <c r="C44" i="120"/>
  <c r="D44" i="120" s="1"/>
  <c r="P43" i="120"/>
  <c r="N43" i="120"/>
  <c r="L43" i="120"/>
  <c r="J43" i="120"/>
  <c r="H43" i="120"/>
  <c r="C43" i="120"/>
  <c r="D43" i="120" s="1"/>
  <c r="P42" i="120"/>
  <c r="N42" i="120"/>
  <c r="L42" i="120"/>
  <c r="J42" i="120"/>
  <c r="H42" i="120"/>
  <c r="C42" i="120"/>
  <c r="D42" i="120" s="1"/>
  <c r="P41" i="120"/>
  <c r="N41" i="120"/>
  <c r="L41" i="120"/>
  <c r="J41" i="120"/>
  <c r="H41" i="120"/>
  <c r="C41" i="120"/>
  <c r="D41" i="120" s="1"/>
  <c r="P40" i="120"/>
  <c r="N40" i="120"/>
  <c r="L40" i="120"/>
  <c r="J40" i="120"/>
  <c r="H40" i="120"/>
  <c r="C40" i="120"/>
  <c r="D40" i="120" s="1"/>
  <c r="P39" i="120"/>
  <c r="N39" i="120"/>
  <c r="L39" i="120"/>
  <c r="J39" i="120"/>
  <c r="H39" i="120"/>
  <c r="C39" i="120"/>
  <c r="D39" i="120" s="1"/>
  <c r="E28" i="120"/>
  <c r="C28" i="120" s="1"/>
  <c r="D28" i="120" s="1"/>
  <c r="E27" i="120"/>
  <c r="C27" i="120" s="1"/>
  <c r="D27" i="120" s="1"/>
  <c r="E26" i="120"/>
  <c r="C26" i="120" s="1"/>
  <c r="D26" i="120" s="1"/>
  <c r="E25" i="120"/>
  <c r="H25" i="120" s="1"/>
  <c r="E24" i="120"/>
  <c r="H24" i="120" s="1"/>
  <c r="E23" i="120"/>
  <c r="H23" i="120" s="1"/>
  <c r="E22" i="120"/>
  <c r="H22" i="120" s="1"/>
  <c r="E21" i="120"/>
  <c r="H21" i="120" s="1"/>
  <c r="E20" i="120"/>
  <c r="H20" i="120" s="1"/>
  <c r="E19" i="120"/>
  <c r="H19" i="120" s="1"/>
  <c r="E18" i="120"/>
  <c r="H18" i="120" s="1"/>
  <c r="E17" i="120"/>
  <c r="H17" i="120" s="1"/>
  <c r="E16" i="120"/>
  <c r="H16" i="120" s="1"/>
  <c r="E15" i="120"/>
  <c r="H15" i="120" s="1"/>
  <c r="E14" i="120"/>
  <c r="H14" i="120" s="1"/>
  <c r="E13" i="120"/>
  <c r="H13" i="120" s="1"/>
  <c r="E12" i="120"/>
  <c r="H12" i="120" s="1"/>
  <c r="E11" i="120"/>
  <c r="H11" i="120" s="1"/>
  <c r="E10" i="120"/>
  <c r="H10" i="120" s="1"/>
  <c r="B408" i="119"/>
  <c r="B407" i="119"/>
  <c r="B406" i="119"/>
  <c r="B381" i="119"/>
  <c r="B380" i="119"/>
  <c r="B379" i="119"/>
  <c r="B350" i="119"/>
  <c r="B349" i="119"/>
  <c r="B348" i="119"/>
  <c r="B322" i="119"/>
  <c r="B321" i="119"/>
  <c r="B320" i="119"/>
  <c r="V174" i="118"/>
  <c r="U174" i="118"/>
  <c r="T174" i="118"/>
  <c r="N174" i="118"/>
  <c r="M174" i="118"/>
  <c r="E174" i="118" s="1"/>
  <c r="L174" i="118"/>
  <c r="D174" i="118" s="1"/>
  <c r="V173" i="118"/>
  <c r="U173" i="118"/>
  <c r="T173" i="118"/>
  <c r="N173" i="118"/>
  <c r="M173" i="118"/>
  <c r="L173" i="118"/>
  <c r="D173" i="118" s="1"/>
  <c r="V172" i="118"/>
  <c r="U172" i="118"/>
  <c r="T172" i="118"/>
  <c r="N172" i="118"/>
  <c r="M172" i="118"/>
  <c r="E172" i="118" s="1"/>
  <c r="L172" i="118"/>
  <c r="R171" i="118"/>
  <c r="X171" i="118" s="1"/>
  <c r="J171" i="118"/>
  <c r="F171" i="118"/>
  <c r="E171" i="118"/>
  <c r="D171" i="118"/>
  <c r="R170" i="118"/>
  <c r="W170" i="118" s="1"/>
  <c r="J170" i="118"/>
  <c r="Q170" i="118" s="1"/>
  <c r="F170" i="118"/>
  <c r="E170" i="118"/>
  <c r="D170" i="118"/>
  <c r="R169" i="118"/>
  <c r="X169" i="118" s="1"/>
  <c r="J169" i="118"/>
  <c r="O169" i="118" s="1"/>
  <c r="F169" i="118"/>
  <c r="E169" i="118"/>
  <c r="D169" i="118"/>
  <c r="R168" i="118"/>
  <c r="Y168" i="118" s="1"/>
  <c r="J168" i="118"/>
  <c r="Q168" i="118" s="1"/>
  <c r="F168" i="118"/>
  <c r="E168" i="118"/>
  <c r="D168" i="118"/>
  <c r="R167" i="118"/>
  <c r="X167" i="118" s="1"/>
  <c r="J167" i="118"/>
  <c r="P167" i="118" s="1"/>
  <c r="F167" i="118"/>
  <c r="E167" i="118"/>
  <c r="D167" i="118"/>
  <c r="R166" i="118"/>
  <c r="Y166" i="118" s="1"/>
  <c r="J166" i="118"/>
  <c r="O166" i="118" s="1"/>
  <c r="F166" i="118"/>
  <c r="E166" i="118"/>
  <c r="D166" i="118"/>
  <c r="R165" i="118"/>
  <c r="J165" i="118"/>
  <c r="P165" i="118" s="1"/>
  <c r="F165" i="118"/>
  <c r="E165" i="118"/>
  <c r="D165" i="118"/>
  <c r="R164" i="118"/>
  <c r="Y164" i="118" s="1"/>
  <c r="J164" i="118"/>
  <c r="Q164" i="118" s="1"/>
  <c r="F164" i="118"/>
  <c r="E164" i="118"/>
  <c r="D164" i="118"/>
  <c r="R163" i="118"/>
  <c r="X163" i="118" s="1"/>
  <c r="J163" i="118"/>
  <c r="P163" i="118" s="1"/>
  <c r="F163" i="118"/>
  <c r="E163" i="118"/>
  <c r="D163" i="118"/>
  <c r="R162" i="118"/>
  <c r="W162" i="118" s="1"/>
  <c r="J162" i="118"/>
  <c r="Q162" i="118" s="1"/>
  <c r="F162" i="118"/>
  <c r="E162" i="118"/>
  <c r="D162" i="118"/>
  <c r="R161" i="118"/>
  <c r="W161" i="118" s="1"/>
  <c r="J161" i="118"/>
  <c r="Q161" i="118" s="1"/>
  <c r="F161" i="118"/>
  <c r="E161" i="118"/>
  <c r="D161" i="118"/>
  <c r="R160" i="118"/>
  <c r="Y160" i="118" s="1"/>
  <c r="J160" i="118"/>
  <c r="Q160" i="118" s="1"/>
  <c r="F160" i="118"/>
  <c r="E160" i="118"/>
  <c r="D160" i="118"/>
  <c r="R159" i="118"/>
  <c r="X159" i="118" s="1"/>
  <c r="J159" i="118"/>
  <c r="P159" i="118" s="1"/>
  <c r="F159" i="118"/>
  <c r="E159" i="118"/>
  <c r="D159" i="118"/>
  <c r="R158" i="118"/>
  <c r="Y158" i="118" s="1"/>
  <c r="J158" i="118"/>
  <c r="O158" i="118" s="1"/>
  <c r="F158" i="118"/>
  <c r="E158" i="118"/>
  <c r="D158" i="118"/>
  <c r="R157" i="118"/>
  <c r="J157" i="118"/>
  <c r="O157" i="118" s="1"/>
  <c r="F157" i="118"/>
  <c r="E157" i="118"/>
  <c r="D157" i="118"/>
  <c r="R156" i="118"/>
  <c r="J156" i="118"/>
  <c r="Q156" i="118" s="1"/>
  <c r="F156" i="118"/>
  <c r="E156" i="118"/>
  <c r="D156" i="118"/>
  <c r="V144" i="118"/>
  <c r="I144" i="118"/>
  <c r="H144" i="118"/>
  <c r="G144" i="118"/>
  <c r="V143" i="118"/>
  <c r="I143" i="118"/>
  <c r="H143" i="118"/>
  <c r="G143" i="118"/>
  <c r="V142" i="118"/>
  <c r="I142" i="118"/>
  <c r="H142" i="118"/>
  <c r="G142" i="118"/>
  <c r="I141" i="118"/>
  <c r="H141" i="118"/>
  <c r="G141" i="118"/>
  <c r="I140" i="118"/>
  <c r="H140" i="118"/>
  <c r="G140" i="118"/>
  <c r="I139" i="118"/>
  <c r="H139" i="118"/>
  <c r="G139" i="118"/>
  <c r="I138" i="118"/>
  <c r="H138" i="118"/>
  <c r="G138" i="118"/>
  <c r="I137" i="118"/>
  <c r="H137" i="118"/>
  <c r="G137" i="118"/>
  <c r="I136" i="118"/>
  <c r="H136" i="118"/>
  <c r="G136" i="118"/>
  <c r="I135" i="118"/>
  <c r="H135" i="118"/>
  <c r="G135" i="118"/>
  <c r="I134" i="118"/>
  <c r="H134" i="118"/>
  <c r="G134" i="118"/>
  <c r="I133" i="118"/>
  <c r="H133" i="118"/>
  <c r="G133" i="118"/>
  <c r="I132" i="118"/>
  <c r="H132" i="118"/>
  <c r="G132" i="118"/>
  <c r="I131" i="118"/>
  <c r="H131" i="118"/>
  <c r="G131" i="118"/>
  <c r="I130" i="118"/>
  <c r="H130" i="118"/>
  <c r="G130" i="118"/>
  <c r="I129" i="118"/>
  <c r="H129" i="118"/>
  <c r="G129" i="118"/>
  <c r="I128" i="118"/>
  <c r="H128" i="118"/>
  <c r="G128" i="118"/>
  <c r="I127" i="118"/>
  <c r="H127" i="118"/>
  <c r="G127" i="118"/>
  <c r="I126" i="118"/>
  <c r="H126" i="118"/>
  <c r="G126" i="118"/>
  <c r="N115" i="118"/>
  <c r="F115" i="118" s="1"/>
  <c r="I115" i="118" s="1"/>
  <c r="M115" i="118"/>
  <c r="P115" i="118" s="1"/>
  <c r="L115" i="118"/>
  <c r="J115" i="118"/>
  <c r="B115" i="118" s="1"/>
  <c r="N114" i="118"/>
  <c r="M114" i="118"/>
  <c r="L114" i="118"/>
  <c r="J114" i="118"/>
  <c r="F114" i="118"/>
  <c r="N113" i="118"/>
  <c r="F113" i="118" s="1"/>
  <c r="M113" i="118"/>
  <c r="L113" i="118"/>
  <c r="D113" i="118" s="1"/>
  <c r="J113" i="118"/>
  <c r="Y112" i="118"/>
  <c r="X112" i="118"/>
  <c r="W112" i="118"/>
  <c r="Q112" i="118"/>
  <c r="P112" i="118"/>
  <c r="O112" i="118"/>
  <c r="F112" i="118"/>
  <c r="E112" i="118"/>
  <c r="D112" i="118"/>
  <c r="B112" i="118"/>
  <c r="Y111" i="118"/>
  <c r="X111" i="118"/>
  <c r="W111" i="118"/>
  <c r="Q111" i="118"/>
  <c r="P111" i="118"/>
  <c r="O111" i="118"/>
  <c r="F111" i="118"/>
  <c r="E111" i="118"/>
  <c r="D111" i="118"/>
  <c r="B111" i="118"/>
  <c r="Y110" i="118"/>
  <c r="X110" i="118"/>
  <c r="W110" i="118"/>
  <c r="Q110" i="118"/>
  <c r="P110" i="118"/>
  <c r="O110" i="118"/>
  <c r="F110" i="118"/>
  <c r="E110" i="118"/>
  <c r="D110" i="118"/>
  <c r="B110" i="118"/>
  <c r="Y109" i="118"/>
  <c r="X109" i="118"/>
  <c r="W109" i="118"/>
  <c r="Q109" i="118"/>
  <c r="P109" i="118"/>
  <c r="O109" i="118"/>
  <c r="F109" i="118"/>
  <c r="E109" i="118"/>
  <c r="D109" i="118"/>
  <c r="B109" i="118"/>
  <c r="Y108" i="118"/>
  <c r="X108" i="118"/>
  <c r="W108" i="118"/>
  <c r="Q108" i="118"/>
  <c r="P108" i="118"/>
  <c r="O108" i="118"/>
  <c r="F108" i="118"/>
  <c r="E108" i="118"/>
  <c r="D108" i="118"/>
  <c r="B108" i="118"/>
  <c r="Y107" i="118"/>
  <c r="X107" i="118"/>
  <c r="W107" i="118"/>
  <c r="Q107" i="118"/>
  <c r="P107" i="118"/>
  <c r="O107" i="118"/>
  <c r="F107" i="118"/>
  <c r="E107" i="118"/>
  <c r="D107" i="118"/>
  <c r="B107" i="118"/>
  <c r="Y106" i="118"/>
  <c r="X106" i="118"/>
  <c r="W106" i="118"/>
  <c r="Q106" i="118"/>
  <c r="P106" i="118"/>
  <c r="O106" i="118"/>
  <c r="F106" i="118"/>
  <c r="E106" i="118"/>
  <c r="D106" i="118"/>
  <c r="B106" i="118"/>
  <c r="Y105" i="118"/>
  <c r="X105" i="118"/>
  <c r="W105" i="118"/>
  <c r="Q105" i="118"/>
  <c r="P105" i="118"/>
  <c r="O105" i="118"/>
  <c r="F105" i="118"/>
  <c r="E105" i="118"/>
  <c r="D105" i="118"/>
  <c r="B105" i="118"/>
  <c r="Y104" i="118"/>
  <c r="X104" i="118"/>
  <c r="W104" i="118"/>
  <c r="Q104" i="118"/>
  <c r="P104" i="118"/>
  <c r="O104" i="118"/>
  <c r="F104" i="118"/>
  <c r="E104" i="118"/>
  <c r="D104" i="118"/>
  <c r="B104" i="118"/>
  <c r="Y103" i="118"/>
  <c r="X103" i="118"/>
  <c r="W103" i="118"/>
  <c r="Q103" i="118"/>
  <c r="P103" i="118"/>
  <c r="O103" i="118"/>
  <c r="F103" i="118"/>
  <c r="E103" i="118"/>
  <c r="D103" i="118"/>
  <c r="B103" i="118"/>
  <c r="Y102" i="118"/>
  <c r="X102" i="118"/>
  <c r="W102" i="118"/>
  <c r="Q102" i="118"/>
  <c r="P102" i="118"/>
  <c r="O102" i="118"/>
  <c r="F102" i="118"/>
  <c r="E102" i="118"/>
  <c r="H102" i="118" s="1"/>
  <c r="D102" i="118"/>
  <c r="B102" i="118"/>
  <c r="Y101" i="118"/>
  <c r="X101" i="118"/>
  <c r="W101" i="118"/>
  <c r="Q101" i="118"/>
  <c r="P101" i="118"/>
  <c r="O101" i="118"/>
  <c r="F101" i="118"/>
  <c r="E101" i="118"/>
  <c r="D101" i="118"/>
  <c r="B101" i="118"/>
  <c r="Y100" i="118"/>
  <c r="X100" i="118"/>
  <c r="W100" i="118"/>
  <c r="Q100" i="118"/>
  <c r="P100" i="118"/>
  <c r="O100" i="118"/>
  <c r="F100" i="118"/>
  <c r="E100" i="118"/>
  <c r="D100" i="118"/>
  <c r="B100" i="118"/>
  <c r="Y99" i="118"/>
  <c r="X99" i="118"/>
  <c r="W99" i="118"/>
  <c r="Q99" i="118"/>
  <c r="P99" i="118"/>
  <c r="O99" i="118"/>
  <c r="F99" i="118"/>
  <c r="E99" i="118"/>
  <c r="D99" i="118"/>
  <c r="B99" i="118"/>
  <c r="H99" i="118" s="1"/>
  <c r="Y98" i="118"/>
  <c r="X98" i="118"/>
  <c r="W98" i="118"/>
  <c r="Q98" i="118"/>
  <c r="P98" i="118"/>
  <c r="O98" i="118"/>
  <c r="F98" i="118"/>
  <c r="E98" i="118"/>
  <c r="D98" i="118"/>
  <c r="B98" i="118"/>
  <c r="Y97" i="118"/>
  <c r="X97" i="118"/>
  <c r="W97" i="118"/>
  <c r="Q97" i="118"/>
  <c r="P97" i="118"/>
  <c r="O97" i="118"/>
  <c r="F97" i="118"/>
  <c r="E97" i="118"/>
  <c r="D97" i="118"/>
  <c r="B97" i="118"/>
  <c r="V86" i="118"/>
  <c r="U86" i="118"/>
  <c r="T86" i="118"/>
  <c r="R86" i="118"/>
  <c r="N86" i="118"/>
  <c r="M86" i="118"/>
  <c r="E86" i="118" s="1"/>
  <c r="L86" i="118"/>
  <c r="J86" i="118"/>
  <c r="V85" i="118"/>
  <c r="U85" i="118"/>
  <c r="T85" i="118"/>
  <c r="D85" i="118" s="1"/>
  <c r="R85" i="118"/>
  <c r="N85" i="118"/>
  <c r="M85" i="118"/>
  <c r="L85" i="118"/>
  <c r="J85" i="118"/>
  <c r="V84" i="118"/>
  <c r="U84" i="118"/>
  <c r="T84" i="118"/>
  <c r="R84" i="118"/>
  <c r="N84" i="118"/>
  <c r="M84" i="118"/>
  <c r="L84" i="118"/>
  <c r="J84" i="118"/>
  <c r="Y83" i="118"/>
  <c r="X83" i="118"/>
  <c r="W83" i="118"/>
  <c r="Q83" i="118"/>
  <c r="P83" i="118"/>
  <c r="O83" i="118"/>
  <c r="F83" i="118"/>
  <c r="E83" i="118"/>
  <c r="D83" i="118"/>
  <c r="B83" i="118"/>
  <c r="Y82" i="118"/>
  <c r="X82" i="118"/>
  <c r="W82" i="118"/>
  <c r="Q82" i="118"/>
  <c r="P82" i="118"/>
  <c r="O82" i="118"/>
  <c r="F82" i="118"/>
  <c r="E82" i="118"/>
  <c r="D82" i="118"/>
  <c r="B82" i="118"/>
  <c r="Y81" i="118"/>
  <c r="X81" i="118"/>
  <c r="W81" i="118"/>
  <c r="Q81" i="118"/>
  <c r="P81" i="118"/>
  <c r="O81" i="118"/>
  <c r="F81" i="118"/>
  <c r="E81" i="118"/>
  <c r="H81" i="118" s="1"/>
  <c r="D81" i="118"/>
  <c r="B81" i="118"/>
  <c r="Y80" i="118"/>
  <c r="X80" i="118"/>
  <c r="W80" i="118"/>
  <c r="Q80" i="118"/>
  <c r="P80" i="118"/>
  <c r="O80" i="118"/>
  <c r="F80" i="118"/>
  <c r="E80" i="118"/>
  <c r="D80" i="118"/>
  <c r="B80" i="118"/>
  <c r="Y79" i="118"/>
  <c r="X79" i="118"/>
  <c r="W79" i="118"/>
  <c r="Q79" i="118"/>
  <c r="P79" i="118"/>
  <c r="O79" i="118"/>
  <c r="F79" i="118"/>
  <c r="E79" i="118"/>
  <c r="D79" i="118"/>
  <c r="B79" i="118"/>
  <c r="Y78" i="118"/>
  <c r="X78" i="118"/>
  <c r="W78" i="118"/>
  <c r="Q78" i="118"/>
  <c r="P78" i="118"/>
  <c r="O78" i="118"/>
  <c r="F78" i="118"/>
  <c r="E78" i="118"/>
  <c r="D78" i="118"/>
  <c r="B78" i="118"/>
  <c r="Y77" i="118"/>
  <c r="X77" i="118"/>
  <c r="W77" i="118"/>
  <c r="Q77" i="118"/>
  <c r="P77" i="118"/>
  <c r="O77" i="118"/>
  <c r="F77" i="118"/>
  <c r="E77" i="118"/>
  <c r="D77" i="118"/>
  <c r="B77" i="118"/>
  <c r="Y76" i="118"/>
  <c r="X76" i="118"/>
  <c r="W76" i="118"/>
  <c r="Q76" i="118"/>
  <c r="P76" i="118"/>
  <c r="O76" i="118"/>
  <c r="F76" i="118"/>
  <c r="E76" i="118"/>
  <c r="D76" i="118"/>
  <c r="B76" i="118"/>
  <c r="Y75" i="118"/>
  <c r="X75" i="118"/>
  <c r="W75" i="118"/>
  <c r="Q75" i="118"/>
  <c r="P75" i="118"/>
  <c r="O75" i="118"/>
  <c r="F75" i="118"/>
  <c r="E75" i="118"/>
  <c r="D75" i="118"/>
  <c r="B75" i="118"/>
  <c r="Y74" i="118"/>
  <c r="X74" i="118"/>
  <c r="W74" i="118"/>
  <c r="Q74" i="118"/>
  <c r="P74" i="118"/>
  <c r="O74" i="118"/>
  <c r="F74" i="118"/>
  <c r="E74" i="118"/>
  <c r="D74" i="118"/>
  <c r="B74" i="118"/>
  <c r="I74" i="118" s="1"/>
  <c r="Y73" i="118"/>
  <c r="X73" i="118"/>
  <c r="W73" i="118"/>
  <c r="Q73" i="118"/>
  <c r="P73" i="118"/>
  <c r="O73" i="118"/>
  <c r="F73" i="118"/>
  <c r="E73" i="118"/>
  <c r="H73" i="118" s="1"/>
  <c r="D73" i="118"/>
  <c r="B73" i="118"/>
  <c r="Y72" i="118"/>
  <c r="X72" i="118"/>
  <c r="W72" i="118"/>
  <c r="Q72" i="118"/>
  <c r="P72" i="118"/>
  <c r="O72" i="118"/>
  <c r="F72" i="118"/>
  <c r="E72" i="118"/>
  <c r="D72" i="118"/>
  <c r="B72" i="118"/>
  <c r="Y71" i="118"/>
  <c r="X71" i="118"/>
  <c r="W71" i="118"/>
  <c r="Q71" i="118"/>
  <c r="P71" i="118"/>
  <c r="O71" i="118"/>
  <c r="F71" i="118"/>
  <c r="E71" i="118"/>
  <c r="D71" i="118"/>
  <c r="B71" i="118"/>
  <c r="Y70" i="118"/>
  <c r="X70" i="118"/>
  <c r="W70" i="118"/>
  <c r="Q70" i="118"/>
  <c r="P70" i="118"/>
  <c r="O70" i="118"/>
  <c r="F70" i="118"/>
  <c r="E70" i="118"/>
  <c r="D70" i="118"/>
  <c r="B70" i="118"/>
  <c r="Y69" i="118"/>
  <c r="X69" i="118"/>
  <c r="W69" i="118"/>
  <c r="Q69" i="118"/>
  <c r="P69" i="118"/>
  <c r="O69" i="118"/>
  <c r="F69" i="118"/>
  <c r="E69" i="118"/>
  <c r="D69" i="118"/>
  <c r="B69" i="118"/>
  <c r="Y68" i="118"/>
  <c r="X68" i="118"/>
  <c r="W68" i="118"/>
  <c r="Q68" i="118"/>
  <c r="P68" i="118"/>
  <c r="O68" i="118"/>
  <c r="F68" i="118"/>
  <c r="E68" i="118"/>
  <c r="H68" i="118" s="1"/>
  <c r="D68" i="118"/>
  <c r="B68" i="118"/>
  <c r="V173" i="117"/>
  <c r="U173" i="117"/>
  <c r="T173" i="117"/>
  <c r="N173" i="117"/>
  <c r="M173" i="117"/>
  <c r="L173" i="117"/>
  <c r="V172" i="117"/>
  <c r="U172" i="117"/>
  <c r="T172" i="117"/>
  <c r="N172" i="117"/>
  <c r="M172" i="117"/>
  <c r="L172" i="117"/>
  <c r="V171" i="117"/>
  <c r="U171" i="117"/>
  <c r="T171" i="117"/>
  <c r="N171" i="117"/>
  <c r="M171" i="117"/>
  <c r="L171" i="117"/>
  <c r="R170" i="117"/>
  <c r="Y170" i="117" s="1"/>
  <c r="J170" i="117"/>
  <c r="Q170" i="117" s="1"/>
  <c r="R169" i="117"/>
  <c r="J169" i="117"/>
  <c r="Q169" i="117" s="1"/>
  <c r="R168" i="117"/>
  <c r="Y168" i="117" s="1"/>
  <c r="J168" i="117"/>
  <c r="Q168" i="117" s="1"/>
  <c r="R167" i="117"/>
  <c r="J167" i="117"/>
  <c r="Q167" i="117" s="1"/>
  <c r="R166" i="117"/>
  <c r="Y166" i="117" s="1"/>
  <c r="J166" i="117"/>
  <c r="Q166" i="117" s="1"/>
  <c r="R165" i="117"/>
  <c r="X165" i="117" s="1"/>
  <c r="J165" i="117"/>
  <c r="Q165" i="117" s="1"/>
  <c r="W164" i="117"/>
  <c r="R164" i="117"/>
  <c r="Y164" i="117" s="1"/>
  <c r="J164" i="117"/>
  <c r="Q164" i="117" s="1"/>
  <c r="R163" i="117"/>
  <c r="J163" i="117"/>
  <c r="Q163" i="117" s="1"/>
  <c r="R162" i="117"/>
  <c r="J162" i="117"/>
  <c r="Q162" i="117" s="1"/>
  <c r="R161" i="117"/>
  <c r="X161" i="117" s="1"/>
  <c r="J161" i="117"/>
  <c r="Q161" i="117" s="1"/>
  <c r="R160" i="117"/>
  <c r="Y160" i="117" s="1"/>
  <c r="J160" i="117"/>
  <c r="Q160" i="117" s="1"/>
  <c r="R159" i="117"/>
  <c r="J159" i="117"/>
  <c r="Q159" i="117" s="1"/>
  <c r="W158" i="117"/>
  <c r="R158" i="117"/>
  <c r="Y158" i="117" s="1"/>
  <c r="J158" i="117"/>
  <c r="Q158" i="117" s="1"/>
  <c r="R157" i="117"/>
  <c r="J157" i="117"/>
  <c r="Q157" i="117" s="1"/>
  <c r="R156" i="117"/>
  <c r="Y156" i="117" s="1"/>
  <c r="J156" i="117"/>
  <c r="Q156" i="117" s="1"/>
  <c r="R155" i="117"/>
  <c r="Y155" i="117" s="1"/>
  <c r="J155" i="117"/>
  <c r="V144" i="117"/>
  <c r="U144" i="117"/>
  <c r="T144" i="117"/>
  <c r="N144" i="117"/>
  <c r="M144" i="117"/>
  <c r="L144" i="117"/>
  <c r="V143" i="117"/>
  <c r="U143" i="117"/>
  <c r="T143" i="117"/>
  <c r="N143" i="117"/>
  <c r="M143" i="117"/>
  <c r="L143" i="117"/>
  <c r="V142" i="117"/>
  <c r="U142" i="117"/>
  <c r="T142" i="117"/>
  <c r="N142" i="117"/>
  <c r="M142" i="117"/>
  <c r="L142" i="117"/>
  <c r="R141" i="117"/>
  <c r="W141" i="117" s="1"/>
  <c r="J141" i="117"/>
  <c r="Q141" i="117" s="1"/>
  <c r="R140" i="117"/>
  <c r="W140" i="117" s="1"/>
  <c r="J140" i="117"/>
  <c r="Q140" i="117" s="1"/>
  <c r="R139" i="117"/>
  <c r="J139" i="117"/>
  <c r="Q139" i="117" s="1"/>
  <c r="R138" i="117"/>
  <c r="J138" i="117"/>
  <c r="Q138" i="117" s="1"/>
  <c r="R137" i="117"/>
  <c r="Y137" i="117" s="1"/>
  <c r="J137" i="117"/>
  <c r="Q137" i="117" s="1"/>
  <c r="R136" i="117"/>
  <c r="X136" i="117" s="1"/>
  <c r="J136" i="117"/>
  <c r="Q136" i="117" s="1"/>
  <c r="R135" i="117"/>
  <c r="J135" i="117"/>
  <c r="Q135" i="117" s="1"/>
  <c r="R134" i="117"/>
  <c r="Y134" i="117" s="1"/>
  <c r="J134" i="117"/>
  <c r="Q134" i="117" s="1"/>
  <c r="R133" i="117"/>
  <c r="Y133" i="117" s="1"/>
  <c r="J133" i="117"/>
  <c r="Q133" i="117" s="1"/>
  <c r="R132" i="117"/>
  <c r="J132" i="117"/>
  <c r="Q132" i="117" s="1"/>
  <c r="W131" i="117"/>
  <c r="R131" i="117"/>
  <c r="Y131" i="117" s="1"/>
  <c r="J131" i="117"/>
  <c r="Q131" i="117" s="1"/>
  <c r="R130" i="117"/>
  <c r="X130" i="117" s="1"/>
  <c r="J130" i="117"/>
  <c r="Q130" i="117" s="1"/>
  <c r="R129" i="117"/>
  <c r="W129" i="117" s="1"/>
  <c r="J129" i="117"/>
  <c r="Q129" i="117" s="1"/>
  <c r="R128" i="117"/>
  <c r="W128" i="117" s="1"/>
  <c r="J128" i="117"/>
  <c r="R127" i="117"/>
  <c r="Y127" i="117" s="1"/>
  <c r="J127" i="117"/>
  <c r="Q127" i="117" s="1"/>
  <c r="R126" i="117"/>
  <c r="J126" i="117"/>
  <c r="V115" i="117"/>
  <c r="U115" i="117"/>
  <c r="T115" i="117"/>
  <c r="R115" i="117"/>
  <c r="N115" i="117"/>
  <c r="M115" i="117"/>
  <c r="L115" i="117"/>
  <c r="D115" i="117" s="1"/>
  <c r="J115" i="117"/>
  <c r="V114" i="117"/>
  <c r="U114" i="117"/>
  <c r="E114" i="117" s="1"/>
  <c r="T114" i="117"/>
  <c r="R114" i="117"/>
  <c r="N114" i="117"/>
  <c r="M114" i="117"/>
  <c r="L114" i="117"/>
  <c r="J114" i="117"/>
  <c r="V113" i="117"/>
  <c r="U113" i="117"/>
  <c r="T113" i="117"/>
  <c r="R113" i="117"/>
  <c r="N113" i="117"/>
  <c r="M113" i="117"/>
  <c r="L113" i="117"/>
  <c r="J113" i="117"/>
  <c r="Q113" i="117" s="1"/>
  <c r="Y112" i="117"/>
  <c r="X112" i="117"/>
  <c r="W112" i="117"/>
  <c r="Q112" i="117"/>
  <c r="P112" i="117"/>
  <c r="O112" i="117"/>
  <c r="F112" i="117"/>
  <c r="E112" i="117"/>
  <c r="D112" i="117"/>
  <c r="B112" i="117"/>
  <c r="Y111" i="117"/>
  <c r="X111" i="117"/>
  <c r="W111" i="117"/>
  <c r="Q111" i="117"/>
  <c r="P111" i="117"/>
  <c r="O111" i="117"/>
  <c r="F111" i="117"/>
  <c r="E111" i="117"/>
  <c r="D111" i="117"/>
  <c r="B111" i="117"/>
  <c r="Y110" i="117"/>
  <c r="X110" i="117"/>
  <c r="W110" i="117"/>
  <c r="Q110" i="117"/>
  <c r="P110" i="117"/>
  <c r="O110" i="117"/>
  <c r="F110" i="117"/>
  <c r="E110" i="117"/>
  <c r="D110" i="117"/>
  <c r="B110" i="117"/>
  <c r="G110" i="117" s="1"/>
  <c r="Y109" i="117"/>
  <c r="X109" i="117"/>
  <c r="W109" i="117"/>
  <c r="Q109" i="117"/>
  <c r="P109" i="117"/>
  <c r="O109" i="117"/>
  <c r="F109" i="117"/>
  <c r="E109" i="117"/>
  <c r="D109" i="117"/>
  <c r="B109" i="117"/>
  <c r="Y108" i="117"/>
  <c r="X108" i="117"/>
  <c r="W108" i="117"/>
  <c r="Q108" i="117"/>
  <c r="P108" i="117"/>
  <c r="O108" i="117"/>
  <c r="F108" i="117"/>
  <c r="E108" i="117"/>
  <c r="D108" i="117"/>
  <c r="G108" i="117" s="1"/>
  <c r="B108" i="117"/>
  <c r="Y107" i="117"/>
  <c r="X107" i="117"/>
  <c r="W107" i="117"/>
  <c r="Q107" i="117"/>
  <c r="P107" i="117"/>
  <c r="O107" i="117"/>
  <c r="F107" i="117"/>
  <c r="E107" i="117"/>
  <c r="D107" i="117"/>
  <c r="B107" i="117"/>
  <c r="H107" i="117" s="1"/>
  <c r="Y106" i="117"/>
  <c r="X106" i="117"/>
  <c r="W106" i="117"/>
  <c r="Q106" i="117"/>
  <c r="P106" i="117"/>
  <c r="O106" i="117"/>
  <c r="F106" i="117"/>
  <c r="I106" i="117" s="1"/>
  <c r="E106" i="117"/>
  <c r="D106" i="117"/>
  <c r="B106" i="117"/>
  <c r="Y105" i="117"/>
  <c r="X105" i="117"/>
  <c r="W105" i="117"/>
  <c r="Q105" i="117"/>
  <c r="P105" i="117"/>
  <c r="O105" i="117"/>
  <c r="F105" i="117"/>
  <c r="E105" i="117"/>
  <c r="D105" i="117"/>
  <c r="B105" i="117"/>
  <c r="Y104" i="117"/>
  <c r="X104" i="117"/>
  <c r="W104" i="117"/>
  <c r="Q104" i="117"/>
  <c r="P104" i="117"/>
  <c r="O104" i="117"/>
  <c r="F104" i="117"/>
  <c r="E104" i="117"/>
  <c r="D104" i="117"/>
  <c r="G104" i="117" s="1"/>
  <c r="B104" i="117"/>
  <c r="Y103" i="117"/>
  <c r="X103" i="117"/>
  <c r="W103" i="117"/>
  <c r="Q103" i="117"/>
  <c r="P103" i="117"/>
  <c r="O103" i="117"/>
  <c r="F103" i="117"/>
  <c r="E103" i="117"/>
  <c r="D103" i="117"/>
  <c r="B103" i="117"/>
  <c r="Y102" i="117"/>
  <c r="X102" i="117"/>
  <c r="W102" i="117"/>
  <c r="Q102" i="117"/>
  <c r="P102" i="117"/>
  <c r="O102" i="117"/>
  <c r="F102" i="117"/>
  <c r="E102" i="117"/>
  <c r="D102" i="117"/>
  <c r="B102" i="117"/>
  <c r="Y101" i="117"/>
  <c r="X101" i="117"/>
  <c r="W101" i="117"/>
  <c r="Q101" i="117"/>
  <c r="P101" i="117"/>
  <c r="O101" i="117"/>
  <c r="F101" i="117"/>
  <c r="E101" i="117"/>
  <c r="H101" i="117" s="1"/>
  <c r="D101" i="117"/>
  <c r="B101" i="117"/>
  <c r="Y100" i="117"/>
  <c r="X100" i="117"/>
  <c r="W100" i="117"/>
  <c r="Q100" i="117"/>
  <c r="P100" i="117"/>
  <c r="O100" i="117"/>
  <c r="F100" i="117"/>
  <c r="E100" i="117"/>
  <c r="D100" i="117"/>
  <c r="B100" i="117"/>
  <c r="Y99" i="117"/>
  <c r="X99" i="117"/>
  <c r="W99" i="117"/>
  <c r="Q99" i="117"/>
  <c r="P99" i="117"/>
  <c r="O99" i="117"/>
  <c r="F99" i="117"/>
  <c r="E99" i="117"/>
  <c r="D99" i="117"/>
  <c r="B99" i="117"/>
  <c r="Y98" i="117"/>
  <c r="X98" i="117"/>
  <c r="W98" i="117"/>
  <c r="Q98" i="117"/>
  <c r="P98" i="117"/>
  <c r="O98" i="117"/>
  <c r="F98" i="117"/>
  <c r="E98" i="117"/>
  <c r="D98" i="117"/>
  <c r="B98" i="117"/>
  <c r="Y97" i="117"/>
  <c r="X97" i="117"/>
  <c r="W97" i="117"/>
  <c r="Q97" i="117"/>
  <c r="P97" i="117"/>
  <c r="O97" i="117"/>
  <c r="F97" i="117"/>
  <c r="E97" i="117"/>
  <c r="D97" i="117"/>
  <c r="B97" i="117"/>
  <c r="V86" i="117"/>
  <c r="Y86" i="117" s="1"/>
  <c r="U86" i="117"/>
  <c r="X86" i="117" s="1"/>
  <c r="T86" i="117"/>
  <c r="R86" i="117"/>
  <c r="N86" i="117"/>
  <c r="M86" i="117"/>
  <c r="L86" i="117"/>
  <c r="J86" i="117"/>
  <c r="V85" i="117"/>
  <c r="U85" i="117"/>
  <c r="T85" i="117"/>
  <c r="R85" i="117"/>
  <c r="N85" i="117"/>
  <c r="Q85" i="117" s="1"/>
  <c r="M85" i="117"/>
  <c r="L85" i="117"/>
  <c r="J85" i="117"/>
  <c r="V84" i="117"/>
  <c r="U84" i="117"/>
  <c r="T84" i="117"/>
  <c r="R84" i="117"/>
  <c r="N84" i="117"/>
  <c r="M84" i="117"/>
  <c r="L84" i="117"/>
  <c r="J84" i="117"/>
  <c r="Y83" i="117"/>
  <c r="X83" i="117"/>
  <c r="W83" i="117"/>
  <c r="Q83" i="117"/>
  <c r="P83" i="117"/>
  <c r="O83" i="117"/>
  <c r="F83" i="117"/>
  <c r="I83" i="117" s="1"/>
  <c r="E83" i="117"/>
  <c r="D83" i="117"/>
  <c r="B83" i="117"/>
  <c r="Y82" i="117"/>
  <c r="X82" i="117"/>
  <c r="W82" i="117"/>
  <c r="Q82" i="117"/>
  <c r="P82" i="117"/>
  <c r="O82" i="117"/>
  <c r="F82" i="117"/>
  <c r="E82" i="117"/>
  <c r="D82" i="117"/>
  <c r="B82" i="117"/>
  <c r="Y81" i="117"/>
  <c r="X81" i="117"/>
  <c r="W81" i="117"/>
  <c r="Q81" i="117"/>
  <c r="P81" i="117"/>
  <c r="O81" i="117"/>
  <c r="F81" i="117"/>
  <c r="E81" i="117"/>
  <c r="D81" i="117"/>
  <c r="B81" i="117"/>
  <c r="Y80" i="117"/>
  <c r="X80" i="117"/>
  <c r="W80" i="117"/>
  <c r="Q80" i="117"/>
  <c r="P80" i="117"/>
  <c r="O80" i="117"/>
  <c r="F80" i="117"/>
  <c r="E80" i="117"/>
  <c r="D80" i="117"/>
  <c r="B80" i="117"/>
  <c r="Y79" i="117"/>
  <c r="X79" i="117"/>
  <c r="W79" i="117"/>
  <c r="Q79" i="117"/>
  <c r="P79" i="117"/>
  <c r="O79" i="117"/>
  <c r="F79" i="117"/>
  <c r="E79" i="117"/>
  <c r="D79" i="117"/>
  <c r="B79" i="117"/>
  <c r="Y78" i="117"/>
  <c r="X78" i="117"/>
  <c r="W78" i="117"/>
  <c r="Q78" i="117"/>
  <c r="P78" i="117"/>
  <c r="O78" i="117"/>
  <c r="F78" i="117"/>
  <c r="I78" i="117" s="1"/>
  <c r="E78" i="117"/>
  <c r="D78" i="117"/>
  <c r="G78" i="117" s="1"/>
  <c r="B78" i="117"/>
  <c r="H78" i="117" s="1"/>
  <c r="Y77" i="117"/>
  <c r="X77" i="117"/>
  <c r="W77" i="117"/>
  <c r="Q77" i="117"/>
  <c r="P77" i="117"/>
  <c r="O77" i="117"/>
  <c r="F77" i="117"/>
  <c r="E77" i="117"/>
  <c r="D77" i="117"/>
  <c r="B77" i="117"/>
  <c r="Y76" i="117"/>
  <c r="X76" i="117"/>
  <c r="W76" i="117"/>
  <c r="Q76" i="117"/>
  <c r="P76" i="117"/>
  <c r="O76" i="117"/>
  <c r="F76" i="117"/>
  <c r="I76" i="117" s="1"/>
  <c r="E76" i="117"/>
  <c r="D76" i="117"/>
  <c r="B76" i="117"/>
  <c r="Y75" i="117"/>
  <c r="X75" i="117"/>
  <c r="W75" i="117"/>
  <c r="Q75" i="117"/>
  <c r="P75" i="117"/>
  <c r="O75" i="117"/>
  <c r="F75" i="117"/>
  <c r="E75" i="117"/>
  <c r="D75" i="117"/>
  <c r="B75" i="117"/>
  <c r="Y74" i="117"/>
  <c r="X74" i="117"/>
  <c r="W74" i="117"/>
  <c r="Q74" i="117"/>
  <c r="P74" i="117"/>
  <c r="O74" i="117"/>
  <c r="F74" i="117"/>
  <c r="E74" i="117"/>
  <c r="H74" i="117" s="1"/>
  <c r="D74" i="117"/>
  <c r="B74" i="117"/>
  <c r="Y73" i="117"/>
  <c r="X73" i="117"/>
  <c r="W73" i="117"/>
  <c r="Q73" i="117"/>
  <c r="P73" i="117"/>
  <c r="O73" i="117"/>
  <c r="F73" i="117"/>
  <c r="E73" i="117"/>
  <c r="D73" i="117"/>
  <c r="B73" i="117"/>
  <c r="Y72" i="117"/>
  <c r="X72" i="117"/>
  <c r="W72" i="117"/>
  <c r="Q72" i="117"/>
  <c r="P72" i="117"/>
  <c r="O72" i="117"/>
  <c r="F72" i="117"/>
  <c r="E72" i="117"/>
  <c r="D72" i="117"/>
  <c r="B72" i="117"/>
  <c r="Y71" i="117"/>
  <c r="X71" i="117"/>
  <c r="W71" i="117"/>
  <c r="Q71" i="117"/>
  <c r="P71" i="117"/>
  <c r="O71" i="117"/>
  <c r="F71" i="117"/>
  <c r="E71" i="117"/>
  <c r="D71" i="117"/>
  <c r="B71" i="117"/>
  <c r="H71" i="117" s="1"/>
  <c r="Y70" i="117"/>
  <c r="X70" i="117"/>
  <c r="W70" i="117"/>
  <c r="Q70" i="117"/>
  <c r="P70" i="117"/>
  <c r="O70" i="117"/>
  <c r="F70" i="117"/>
  <c r="I70" i="117" s="1"/>
  <c r="E70" i="117"/>
  <c r="D70" i="117"/>
  <c r="G70" i="117" s="1"/>
  <c r="B70" i="117"/>
  <c r="Y69" i="117"/>
  <c r="X69" i="117"/>
  <c r="W69" i="117"/>
  <c r="Q69" i="117"/>
  <c r="P69" i="117"/>
  <c r="O69" i="117"/>
  <c r="F69" i="117"/>
  <c r="E69" i="117"/>
  <c r="D69" i="117"/>
  <c r="B69" i="117"/>
  <c r="Y68" i="117"/>
  <c r="X68" i="117"/>
  <c r="W68" i="117"/>
  <c r="Q68" i="117"/>
  <c r="P68" i="117"/>
  <c r="O68" i="117"/>
  <c r="F68" i="117"/>
  <c r="E68" i="117"/>
  <c r="D68" i="117"/>
  <c r="B68" i="117"/>
  <c r="Y175" i="116"/>
  <c r="X175" i="116"/>
  <c r="W175" i="116"/>
  <c r="Q175" i="116"/>
  <c r="P175" i="116"/>
  <c r="O175" i="116"/>
  <c r="I175" i="116"/>
  <c r="H175" i="116"/>
  <c r="G175" i="116"/>
  <c r="Y174" i="116"/>
  <c r="X174" i="116"/>
  <c r="W174" i="116"/>
  <c r="Q174" i="116"/>
  <c r="P174" i="116"/>
  <c r="O174" i="116"/>
  <c r="I174" i="116"/>
  <c r="H174" i="116"/>
  <c r="G174" i="116"/>
  <c r="Y173" i="116"/>
  <c r="X173" i="116"/>
  <c r="W173" i="116"/>
  <c r="Q173" i="116"/>
  <c r="P173" i="116"/>
  <c r="O173" i="116"/>
  <c r="I173" i="116"/>
  <c r="H173" i="116"/>
  <c r="G173" i="116"/>
  <c r="Y172" i="116"/>
  <c r="X172" i="116"/>
  <c r="W172" i="116"/>
  <c r="Q172" i="116"/>
  <c r="P172" i="116"/>
  <c r="O172" i="116"/>
  <c r="I172" i="116"/>
  <c r="H172" i="116"/>
  <c r="G172" i="116"/>
  <c r="Y171" i="116"/>
  <c r="X171" i="116"/>
  <c r="W171" i="116"/>
  <c r="Q171" i="116"/>
  <c r="P171" i="116"/>
  <c r="O171" i="116"/>
  <c r="I171" i="116"/>
  <c r="H171" i="116"/>
  <c r="G171" i="116"/>
  <c r="Y170" i="116"/>
  <c r="X170" i="116"/>
  <c r="W170" i="116"/>
  <c r="Q170" i="116"/>
  <c r="P170" i="116"/>
  <c r="O170" i="116"/>
  <c r="I170" i="116"/>
  <c r="H170" i="116"/>
  <c r="G170" i="116"/>
  <c r="Y169" i="116"/>
  <c r="X169" i="116"/>
  <c r="W169" i="116"/>
  <c r="Q169" i="116"/>
  <c r="P169" i="116"/>
  <c r="O169" i="116"/>
  <c r="I169" i="116"/>
  <c r="H169" i="116"/>
  <c r="G169" i="116"/>
  <c r="Y168" i="116"/>
  <c r="X168" i="116"/>
  <c r="W168" i="116"/>
  <c r="Q168" i="116"/>
  <c r="P168" i="116"/>
  <c r="O168" i="116"/>
  <c r="I168" i="116"/>
  <c r="H168" i="116"/>
  <c r="G168" i="116"/>
  <c r="Y167" i="116"/>
  <c r="X167" i="116"/>
  <c r="W167" i="116"/>
  <c r="Q167" i="116"/>
  <c r="P167" i="116"/>
  <c r="O167" i="116"/>
  <c r="I167" i="116"/>
  <c r="H167" i="116"/>
  <c r="G167" i="116"/>
  <c r="Y166" i="116"/>
  <c r="X166" i="116"/>
  <c r="W166" i="116"/>
  <c r="Q166" i="116"/>
  <c r="P166" i="116"/>
  <c r="O166" i="116"/>
  <c r="I166" i="116"/>
  <c r="H166" i="116"/>
  <c r="G166" i="116"/>
  <c r="Y165" i="116"/>
  <c r="X165" i="116"/>
  <c r="W165" i="116"/>
  <c r="Q165" i="116"/>
  <c r="P165" i="116"/>
  <c r="O165" i="116"/>
  <c r="I165" i="116"/>
  <c r="H165" i="116"/>
  <c r="G165" i="116"/>
  <c r="Y164" i="116"/>
  <c r="X164" i="116"/>
  <c r="W164" i="116"/>
  <c r="Q164" i="116"/>
  <c r="P164" i="116"/>
  <c r="O164" i="116"/>
  <c r="I164" i="116"/>
  <c r="H164" i="116"/>
  <c r="G164" i="116"/>
  <c r="Y163" i="116"/>
  <c r="X163" i="116"/>
  <c r="W163" i="116"/>
  <c r="Q163" i="116"/>
  <c r="P163" i="116"/>
  <c r="O163" i="116"/>
  <c r="I163" i="116"/>
  <c r="H163" i="116"/>
  <c r="G163" i="116"/>
  <c r="Y162" i="116"/>
  <c r="X162" i="116"/>
  <c r="W162" i="116"/>
  <c r="Q162" i="116"/>
  <c r="P162" i="116"/>
  <c r="O162" i="116"/>
  <c r="I162" i="116"/>
  <c r="H162" i="116"/>
  <c r="G162" i="116"/>
  <c r="Y161" i="116"/>
  <c r="X161" i="116"/>
  <c r="W161" i="116"/>
  <c r="Q161" i="116"/>
  <c r="P161" i="116"/>
  <c r="O161" i="116"/>
  <c r="I161" i="116"/>
  <c r="H161" i="116"/>
  <c r="G161" i="116"/>
  <c r="Y160" i="116"/>
  <c r="X160" i="116"/>
  <c r="W160" i="116"/>
  <c r="Q160" i="116"/>
  <c r="P160" i="116"/>
  <c r="O160" i="116"/>
  <c r="I160" i="116"/>
  <c r="H160" i="116"/>
  <c r="G160" i="116"/>
  <c r="Y159" i="116"/>
  <c r="X159" i="116"/>
  <c r="W159" i="116"/>
  <c r="Q159" i="116"/>
  <c r="P159" i="116"/>
  <c r="O159" i="116"/>
  <c r="I159" i="116"/>
  <c r="H159" i="116"/>
  <c r="G159" i="116"/>
  <c r="Y158" i="116"/>
  <c r="X158" i="116"/>
  <c r="W158" i="116"/>
  <c r="Q158" i="116"/>
  <c r="P158" i="116"/>
  <c r="O158" i="116"/>
  <c r="I158" i="116"/>
  <c r="H158" i="116"/>
  <c r="G158" i="116"/>
  <c r="Y157" i="116"/>
  <c r="X157" i="116"/>
  <c r="W157" i="116"/>
  <c r="Q157" i="116"/>
  <c r="P157" i="116"/>
  <c r="O157" i="116"/>
  <c r="I157" i="116"/>
  <c r="H157" i="116"/>
  <c r="G157" i="116"/>
  <c r="V86" i="116"/>
  <c r="Y86" i="116" s="1"/>
  <c r="U86" i="116"/>
  <c r="X86" i="116" s="1"/>
  <c r="T86" i="116"/>
  <c r="W86" i="116" s="1"/>
  <c r="N86" i="116"/>
  <c r="Q86" i="116" s="1"/>
  <c r="M86" i="116"/>
  <c r="P86" i="116" s="1"/>
  <c r="L86" i="116"/>
  <c r="O86" i="116" s="1"/>
  <c r="V85" i="116"/>
  <c r="Y85" i="116" s="1"/>
  <c r="U85" i="116"/>
  <c r="X85" i="116" s="1"/>
  <c r="T85" i="116"/>
  <c r="W85" i="116" s="1"/>
  <c r="N85" i="116"/>
  <c r="Q85" i="116" s="1"/>
  <c r="M85" i="116"/>
  <c r="P85" i="116" s="1"/>
  <c r="L85" i="116"/>
  <c r="O85" i="116" s="1"/>
  <c r="V84" i="116"/>
  <c r="Y84" i="116" s="1"/>
  <c r="U84" i="116"/>
  <c r="X84" i="116" s="1"/>
  <c r="T84" i="116"/>
  <c r="W84" i="116" s="1"/>
  <c r="N84" i="116"/>
  <c r="Q84" i="116" s="1"/>
  <c r="M84" i="116"/>
  <c r="P84" i="116" s="1"/>
  <c r="L84" i="116"/>
  <c r="O84" i="116" s="1"/>
  <c r="Y83" i="116"/>
  <c r="X83" i="116"/>
  <c r="W83" i="116"/>
  <c r="Q83" i="116"/>
  <c r="P83" i="116"/>
  <c r="O83" i="116"/>
  <c r="F83" i="116"/>
  <c r="E83" i="116"/>
  <c r="D83" i="116"/>
  <c r="B83" i="116"/>
  <c r="Y82" i="116"/>
  <c r="X82" i="116"/>
  <c r="W82" i="116"/>
  <c r="Q82" i="116"/>
  <c r="P82" i="116"/>
  <c r="O82" i="116"/>
  <c r="F82" i="116"/>
  <c r="E82" i="116"/>
  <c r="D82" i="116"/>
  <c r="G82" i="116" s="1"/>
  <c r="B82" i="116"/>
  <c r="Y81" i="116"/>
  <c r="X81" i="116"/>
  <c r="W81" i="116"/>
  <c r="Q81" i="116"/>
  <c r="P81" i="116"/>
  <c r="O81" i="116"/>
  <c r="F81" i="116"/>
  <c r="E81" i="116"/>
  <c r="D81" i="116"/>
  <c r="B81" i="116"/>
  <c r="Y80" i="116"/>
  <c r="X80" i="116"/>
  <c r="W80" i="116"/>
  <c r="Q80" i="116"/>
  <c r="P80" i="116"/>
  <c r="O80" i="116"/>
  <c r="F80" i="116"/>
  <c r="E80" i="116"/>
  <c r="D80" i="116"/>
  <c r="B80" i="116"/>
  <c r="Y79" i="116"/>
  <c r="X79" i="116"/>
  <c r="W79" i="116"/>
  <c r="Q79" i="116"/>
  <c r="P79" i="116"/>
  <c r="O79" i="116"/>
  <c r="F79" i="116"/>
  <c r="E79" i="116"/>
  <c r="D79" i="116"/>
  <c r="B79" i="116"/>
  <c r="Y78" i="116"/>
  <c r="X78" i="116"/>
  <c r="W78" i="116"/>
  <c r="Q78" i="116"/>
  <c r="P78" i="116"/>
  <c r="O78" i="116"/>
  <c r="F78" i="116"/>
  <c r="E78" i="116"/>
  <c r="H78" i="116" s="1"/>
  <c r="D78" i="116"/>
  <c r="B78" i="116"/>
  <c r="Y77" i="116"/>
  <c r="X77" i="116"/>
  <c r="W77" i="116"/>
  <c r="Q77" i="116"/>
  <c r="P77" i="116"/>
  <c r="O77" i="116"/>
  <c r="F77" i="116"/>
  <c r="E77" i="116"/>
  <c r="D77" i="116"/>
  <c r="G77" i="116" s="1"/>
  <c r="B77" i="116"/>
  <c r="Y76" i="116"/>
  <c r="X76" i="116"/>
  <c r="W76" i="116"/>
  <c r="Q76" i="116"/>
  <c r="P76" i="116"/>
  <c r="O76" i="116"/>
  <c r="F76" i="116"/>
  <c r="E76" i="116"/>
  <c r="D76" i="116"/>
  <c r="B76" i="116"/>
  <c r="Y75" i="116"/>
  <c r="X75" i="116"/>
  <c r="W75" i="116"/>
  <c r="Q75" i="116"/>
  <c r="P75" i="116"/>
  <c r="O75" i="116"/>
  <c r="F75" i="116"/>
  <c r="E75" i="116"/>
  <c r="D75" i="116"/>
  <c r="B75" i="116"/>
  <c r="Y74" i="116"/>
  <c r="X74" i="116"/>
  <c r="W74" i="116"/>
  <c r="Q74" i="116"/>
  <c r="P74" i="116"/>
  <c r="O74" i="116"/>
  <c r="F74" i="116"/>
  <c r="E74" i="116"/>
  <c r="H74" i="116" s="1"/>
  <c r="D74" i="116"/>
  <c r="B74" i="116"/>
  <c r="Y73" i="116"/>
  <c r="X73" i="116"/>
  <c r="W73" i="116"/>
  <c r="Q73" i="116"/>
  <c r="P73" i="116"/>
  <c r="O73" i="116"/>
  <c r="F73" i="116"/>
  <c r="E73" i="116"/>
  <c r="D73" i="116"/>
  <c r="B73" i="116"/>
  <c r="Y72" i="116"/>
  <c r="X72" i="116"/>
  <c r="W72" i="116"/>
  <c r="Q72" i="116"/>
  <c r="P72" i="116"/>
  <c r="O72" i="116"/>
  <c r="F72" i="116"/>
  <c r="E72" i="116"/>
  <c r="D72" i="116"/>
  <c r="B72" i="116"/>
  <c r="Y71" i="116"/>
  <c r="X71" i="116"/>
  <c r="W71" i="116"/>
  <c r="Q71" i="116"/>
  <c r="P71" i="116"/>
  <c r="O71" i="116"/>
  <c r="F71" i="116"/>
  <c r="E71" i="116"/>
  <c r="D71" i="116"/>
  <c r="B71" i="116"/>
  <c r="Y70" i="116"/>
  <c r="X70" i="116"/>
  <c r="W70" i="116"/>
  <c r="Q70" i="116"/>
  <c r="P70" i="116"/>
  <c r="O70" i="116"/>
  <c r="F70" i="116"/>
  <c r="E70" i="116"/>
  <c r="D70" i="116"/>
  <c r="B70" i="116"/>
  <c r="Y69" i="116"/>
  <c r="X69" i="116"/>
  <c r="W69" i="116"/>
  <c r="Q69" i="116"/>
  <c r="P69" i="116"/>
  <c r="O69" i="116"/>
  <c r="F69" i="116"/>
  <c r="E69" i="116"/>
  <c r="D69" i="116"/>
  <c r="B69" i="116"/>
  <c r="Y68" i="116"/>
  <c r="X68" i="116"/>
  <c r="W68" i="116"/>
  <c r="Q68" i="116"/>
  <c r="P68" i="116"/>
  <c r="O68" i="116"/>
  <c r="F68" i="116"/>
  <c r="E68" i="116"/>
  <c r="D68" i="116"/>
  <c r="B68" i="116"/>
  <c r="J172" i="114"/>
  <c r="C172" i="114"/>
  <c r="J171" i="114"/>
  <c r="C171" i="114"/>
  <c r="J170" i="114"/>
  <c r="C170" i="114"/>
  <c r="J169" i="114"/>
  <c r="C169" i="114"/>
  <c r="J168" i="114"/>
  <c r="C168" i="114"/>
  <c r="J167" i="114"/>
  <c r="C167" i="114"/>
  <c r="J166" i="114"/>
  <c r="C166" i="114"/>
  <c r="J165" i="114"/>
  <c r="C165" i="114"/>
  <c r="J164" i="114"/>
  <c r="C164" i="114"/>
  <c r="J163" i="114"/>
  <c r="C163" i="114"/>
  <c r="J162" i="114"/>
  <c r="C162" i="114"/>
  <c r="J161" i="114"/>
  <c r="C161" i="114"/>
  <c r="J160" i="114"/>
  <c r="C160" i="114"/>
  <c r="J159" i="114"/>
  <c r="C159" i="114"/>
  <c r="J158" i="114"/>
  <c r="C158" i="114"/>
  <c r="J157" i="114"/>
  <c r="C157" i="114"/>
  <c r="J156" i="114"/>
  <c r="C156" i="114"/>
  <c r="J155" i="114"/>
  <c r="C155" i="114"/>
  <c r="J154" i="114"/>
  <c r="C154" i="114"/>
  <c r="C143" i="114"/>
  <c r="C142" i="114"/>
  <c r="C141" i="114"/>
  <c r="C140" i="114"/>
  <c r="C139" i="114"/>
  <c r="C138" i="114"/>
  <c r="C137" i="114"/>
  <c r="C136" i="114"/>
  <c r="C135" i="114"/>
  <c r="C134" i="114"/>
  <c r="C133" i="114"/>
  <c r="C132" i="114"/>
  <c r="C131" i="114"/>
  <c r="C130" i="114"/>
  <c r="C129" i="114"/>
  <c r="C128" i="114"/>
  <c r="C127" i="114"/>
  <c r="C126" i="114"/>
  <c r="C125" i="114"/>
  <c r="C114" i="114"/>
  <c r="C113" i="114"/>
  <c r="C112" i="114"/>
  <c r="C111" i="114"/>
  <c r="C110" i="114"/>
  <c r="C109" i="114"/>
  <c r="C108" i="114"/>
  <c r="C107" i="114"/>
  <c r="C106" i="114"/>
  <c r="C105" i="114"/>
  <c r="C104" i="114"/>
  <c r="C103" i="114"/>
  <c r="C102" i="114"/>
  <c r="C101" i="114"/>
  <c r="C100" i="114"/>
  <c r="C99" i="114"/>
  <c r="C98" i="114"/>
  <c r="C97" i="114"/>
  <c r="C96" i="114"/>
  <c r="C85" i="114"/>
  <c r="C84" i="114"/>
  <c r="C83" i="114"/>
  <c r="C82" i="114"/>
  <c r="C81" i="114"/>
  <c r="C80" i="114"/>
  <c r="C79" i="114"/>
  <c r="C78" i="114"/>
  <c r="C77" i="114"/>
  <c r="C76" i="114"/>
  <c r="C75" i="114"/>
  <c r="C74" i="114"/>
  <c r="C73" i="114"/>
  <c r="C72" i="114"/>
  <c r="C71" i="114"/>
  <c r="C70" i="114"/>
  <c r="C69" i="114"/>
  <c r="C68" i="114"/>
  <c r="C67" i="114"/>
  <c r="C56" i="114"/>
  <c r="C55" i="114"/>
  <c r="C54" i="114"/>
  <c r="C53" i="114"/>
  <c r="C52" i="114"/>
  <c r="C51" i="114"/>
  <c r="C50" i="114"/>
  <c r="C49" i="114"/>
  <c r="C48" i="114"/>
  <c r="C47" i="114"/>
  <c r="C46" i="114"/>
  <c r="C45" i="114"/>
  <c r="C44" i="114"/>
  <c r="C43" i="114"/>
  <c r="C42" i="114"/>
  <c r="C41" i="114"/>
  <c r="C40" i="114"/>
  <c r="C39" i="114"/>
  <c r="C38" i="114"/>
  <c r="C27" i="114"/>
  <c r="D27" i="114" s="1"/>
  <c r="C26" i="114"/>
  <c r="D26" i="114" s="1"/>
  <c r="C25" i="114"/>
  <c r="D25" i="114" s="1"/>
  <c r="C24" i="114"/>
  <c r="D24" i="114" s="1"/>
  <c r="C23" i="114"/>
  <c r="D23" i="114" s="1"/>
  <c r="C22" i="114"/>
  <c r="D22" i="114" s="1"/>
  <c r="C21" i="114"/>
  <c r="D21" i="114" s="1"/>
  <c r="C20" i="114"/>
  <c r="D20" i="114" s="1"/>
  <c r="C19" i="114"/>
  <c r="D19" i="114" s="1"/>
  <c r="C18" i="114"/>
  <c r="D18" i="114" s="1"/>
  <c r="C17" i="114"/>
  <c r="D17" i="114" s="1"/>
  <c r="C16" i="114"/>
  <c r="D16" i="114" s="1"/>
  <c r="C15" i="114"/>
  <c r="D15" i="114" s="1"/>
  <c r="C14" i="114"/>
  <c r="D14" i="114" s="1"/>
  <c r="C13" i="114"/>
  <c r="D13" i="114" s="1"/>
  <c r="C12" i="114"/>
  <c r="D12" i="114" s="1"/>
  <c r="C11" i="114"/>
  <c r="D11" i="114" s="1"/>
  <c r="C10" i="114"/>
  <c r="D10" i="114" s="1"/>
  <c r="C9" i="114"/>
  <c r="D9" i="114" s="1"/>
  <c r="B83" i="113"/>
  <c r="D83" i="113" s="1"/>
  <c r="B80" i="113"/>
  <c r="H80" i="113" s="1"/>
  <c r="B79" i="113"/>
  <c r="D79" i="113" s="1"/>
  <c r="B78" i="113"/>
  <c r="H78" i="113" s="1"/>
  <c r="B77" i="113"/>
  <c r="D77" i="113" s="1"/>
  <c r="B76" i="113"/>
  <c r="H76" i="113" s="1"/>
  <c r="B75" i="113"/>
  <c r="D75" i="113" s="1"/>
  <c r="B74" i="113"/>
  <c r="H74" i="113" s="1"/>
  <c r="B73" i="113"/>
  <c r="D73" i="113" s="1"/>
  <c r="B72" i="113"/>
  <c r="H72" i="113" s="1"/>
  <c r="B71" i="113"/>
  <c r="D71" i="113" s="1"/>
  <c r="B70" i="113"/>
  <c r="H70" i="113" s="1"/>
  <c r="B69" i="113"/>
  <c r="D69" i="113" s="1"/>
  <c r="B68" i="113"/>
  <c r="H68" i="113" s="1"/>
  <c r="B67" i="113"/>
  <c r="D67" i="113" s="1"/>
  <c r="B66" i="113"/>
  <c r="H66" i="113" s="1"/>
  <c r="B65" i="113"/>
  <c r="D65" i="113" s="1"/>
  <c r="B111" i="112"/>
  <c r="B110" i="112"/>
  <c r="B109" i="112"/>
  <c r="G167" i="110"/>
  <c r="D167" i="110"/>
  <c r="G166" i="110"/>
  <c r="D166" i="110"/>
  <c r="G165" i="110"/>
  <c r="D165" i="110"/>
  <c r="G164" i="110"/>
  <c r="D164" i="110"/>
  <c r="G163" i="110"/>
  <c r="D163" i="110"/>
  <c r="G161" i="110"/>
  <c r="G160" i="110"/>
  <c r="D160" i="110"/>
  <c r="G159" i="110"/>
  <c r="D159" i="110"/>
  <c r="G158" i="110"/>
  <c r="D158" i="110"/>
  <c r="G157" i="110"/>
  <c r="D157" i="110"/>
  <c r="D156" i="110"/>
  <c r="G155" i="110"/>
  <c r="D155" i="110"/>
  <c r="G154" i="110"/>
  <c r="D154" i="110"/>
  <c r="G153" i="110"/>
  <c r="D153" i="110"/>
  <c r="G152" i="110"/>
  <c r="D152" i="110"/>
  <c r="G151" i="110"/>
  <c r="D151" i="110"/>
  <c r="G150" i="110"/>
  <c r="D150" i="110"/>
  <c r="G149" i="110"/>
  <c r="D149" i="110"/>
  <c r="G139" i="110"/>
  <c r="D139" i="110"/>
  <c r="G138" i="110"/>
  <c r="D138" i="110"/>
  <c r="G137" i="110"/>
  <c r="D137" i="110"/>
  <c r="G136" i="110"/>
  <c r="D136" i="110"/>
  <c r="G135" i="110"/>
  <c r="D135" i="110"/>
  <c r="G134" i="110"/>
  <c r="D134" i="110"/>
  <c r="G133" i="110"/>
  <c r="D133" i="110"/>
  <c r="G132" i="110"/>
  <c r="D132" i="110"/>
  <c r="G131" i="110"/>
  <c r="D131" i="110"/>
  <c r="G130" i="110"/>
  <c r="D130" i="110"/>
  <c r="G129" i="110"/>
  <c r="D129" i="110"/>
  <c r="G128" i="110"/>
  <c r="D128" i="110"/>
  <c r="G127" i="110"/>
  <c r="D127" i="110"/>
  <c r="G126" i="110"/>
  <c r="D126" i="110"/>
  <c r="G125" i="110"/>
  <c r="D125" i="110"/>
  <c r="G124" i="110"/>
  <c r="D124" i="110"/>
  <c r="G123" i="110"/>
  <c r="D123" i="110"/>
  <c r="G122" i="110"/>
  <c r="D122" i="110"/>
  <c r="G121" i="110"/>
  <c r="D121" i="110"/>
  <c r="F111" i="110"/>
  <c r="E111" i="110"/>
  <c r="B111" i="110"/>
  <c r="F110" i="110"/>
  <c r="E110" i="110"/>
  <c r="G110" i="110" s="1"/>
  <c r="B110" i="110"/>
  <c r="F109" i="110"/>
  <c r="E109" i="110"/>
  <c r="B109" i="110"/>
  <c r="G108" i="110"/>
  <c r="D108" i="110"/>
  <c r="G107" i="110"/>
  <c r="D107" i="110"/>
  <c r="G106" i="110"/>
  <c r="D106" i="110"/>
  <c r="D105" i="110"/>
  <c r="G104" i="110"/>
  <c r="D104" i="110"/>
  <c r="G103" i="110"/>
  <c r="D103" i="110"/>
  <c r="G102" i="110"/>
  <c r="D102" i="110"/>
  <c r="G101" i="110"/>
  <c r="D101" i="110"/>
  <c r="D100" i="110"/>
  <c r="G99" i="110"/>
  <c r="D99" i="110"/>
  <c r="G98" i="110"/>
  <c r="D98" i="110"/>
  <c r="G97" i="110"/>
  <c r="D97" i="110"/>
  <c r="G96" i="110"/>
  <c r="D96" i="110"/>
  <c r="G95" i="110"/>
  <c r="D95" i="110"/>
  <c r="G94" i="110"/>
  <c r="D94" i="110"/>
  <c r="G93" i="110"/>
  <c r="D93" i="110"/>
  <c r="F83" i="110"/>
  <c r="E83" i="110"/>
  <c r="C83" i="110"/>
  <c r="B83" i="110"/>
  <c r="F82" i="110"/>
  <c r="E82" i="110"/>
  <c r="C82" i="110"/>
  <c r="B82" i="110"/>
  <c r="F81" i="110"/>
  <c r="G81" i="110" s="1"/>
  <c r="E81" i="110"/>
  <c r="C81" i="110"/>
  <c r="B81" i="110"/>
  <c r="G80" i="110"/>
  <c r="D80" i="110"/>
  <c r="G79" i="110"/>
  <c r="D79" i="110"/>
  <c r="G78" i="110"/>
  <c r="D78" i="110"/>
  <c r="D77" i="110"/>
  <c r="G76" i="110"/>
  <c r="D76" i="110"/>
  <c r="G75" i="110"/>
  <c r="D75" i="110"/>
  <c r="G74" i="110"/>
  <c r="D74" i="110"/>
  <c r="G73" i="110"/>
  <c r="D73" i="110"/>
  <c r="G72" i="110"/>
  <c r="D72" i="110"/>
  <c r="G71" i="110"/>
  <c r="D71" i="110"/>
  <c r="G70" i="110"/>
  <c r="D70" i="110"/>
  <c r="G69" i="110"/>
  <c r="D69" i="110"/>
  <c r="G68" i="110"/>
  <c r="D68" i="110"/>
  <c r="G67" i="110"/>
  <c r="D67" i="110"/>
  <c r="G66" i="110"/>
  <c r="D66" i="110"/>
  <c r="G65" i="110"/>
  <c r="D65" i="110"/>
  <c r="G52" i="110"/>
  <c r="D52" i="110"/>
  <c r="G51" i="110"/>
  <c r="D51" i="110"/>
  <c r="G50" i="110"/>
  <c r="D50" i="110"/>
  <c r="G49" i="110"/>
  <c r="D49" i="110"/>
  <c r="G48" i="110"/>
  <c r="D48" i="110"/>
  <c r="G47" i="110"/>
  <c r="D47" i="110"/>
  <c r="G46" i="110"/>
  <c r="D46" i="110"/>
  <c r="G45" i="110"/>
  <c r="D45" i="110"/>
  <c r="G44" i="110"/>
  <c r="D44" i="110"/>
  <c r="G43" i="110"/>
  <c r="D43" i="110"/>
  <c r="G42" i="110"/>
  <c r="D42" i="110"/>
  <c r="G41" i="110"/>
  <c r="D41" i="110"/>
  <c r="G40" i="110"/>
  <c r="D40" i="110"/>
  <c r="G39" i="110"/>
  <c r="D39" i="110"/>
  <c r="G38" i="110"/>
  <c r="D38" i="110"/>
  <c r="G37" i="110"/>
  <c r="D37" i="110"/>
  <c r="G27" i="110"/>
  <c r="D27" i="110"/>
  <c r="G26" i="110"/>
  <c r="D26" i="110"/>
  <c r="G25" i="110"/>
  <c r="D25" i="110"/>
  <c r="G24" i="110"/>
  <c r="D24" i="110"/>
  <c r="G23" i="110"/>
  <c r="D23" i="110"/>
  <c r="G22" i="110"/>
  <c r="D22" i="110"/>
  <c r="D21" i="110"/>
  <c r="G20" i="110"/>
  <c r="D20" i="110"/>
  <c r="G19" i="110"/>
  <c r="D19" i="110"/>
  <c r="G18" i="110"/>
  <c r="D18" i="110"/>
  <c r="G17" i="110"/>
  <c r="D17" i="110"/>
  <c r="G16" i="110"/>
  <c r="D16" i="110"/>
  <c r="G15" i="110"/>
  <c r="D15" i="110"/>
  <c r="G14" i="110"/>
  <c r="D14" i="110"/>
  <c r="G13" i="110"/>
  <c r="D13" i="110"/>
  <c r="G12" i="110"/>
  <c r="G11" i="110"/>
  <c r="D11" i="110"/>
  <c r="G10" i="110"/>
  <c r="D10" i="110"/>
  <c r="G9" i="110"/>
  <c r="D9" i="110"/>
  <c r="R174" i="109"/>
  <c r="P174" i="109"/>
  <c r="N174" i="109"/>
  <c r="L174" i="109"/>
  <c r="J174" i="109"/>
  <c r="H174" i="109"/>
  <c r="F174" i="109"/>
  <c r="D174" i="109"/>
  <c r="R173" i="109"/>
  <c r="P173" i="109"/>
  <c r="N173" i="109"/>
  <c r="L173" i="109"/>
  <c r="J173" i="109"/>
  <c r="H173" i="109"/>
  <c r="F173" i="109"/>
  <c r="D173" i="109"/>
  <c r="R172" i="109"/>
  <c r="P172" i="109"/>
  <c r="N172" i="109"/>
  <c r="L172" i="109"/>
  <c r="J172" i="109"/>
  <c r="H172" i="109"/>
  <c r="F172" i="109"/>
  <c r="D172" i="109"/>
  <c r="R171" i="109"/>
  <c r="P171" i="109"/>
  <c r="N171" i="109"/>
  <c r="L171" i="109"/>
  <c r="J171" i="109"/>
  <c r="H171" i="109"/>
  <c r="F171" i="109"/>
  <c r="D171" i="109"/>
  <c r="R170" i="109"/>
  <c r="P170" i="109"/>
  <c r="N170" i="109"/>
  <c r="L170" i="109"/>
  <c r="J170" i="109"/>
  <c r="H170" i="109"/>
  <c r="F170" i="109"/>
  <c r="D170" i="109"/>
  <c r="R169" i="109"/>
  <c r="P169" i="109"/>
  <c r="N169" i="109"/>
  <c r="L169" i="109"/>
  <c r="J169" i="109"/>
  <c r="H169" i="109"/>
  <c r="F169" i="109"/>
  <c r="D169" i="109"/>
  <c r="R168" i="109"/>
  <c r="P168" i="109"/>
  <c r="N168" i="109"/>
  <c r="L168" i="109"/>
  <c r="J168" i="109"/>
  <c r="H168" i="109"/>
  <c r="F168" i="109"/>
  <c r="D168" i="109"/>
  <c r="R167" i="109"/>
  <c r="P167" i="109"/>
  <c r="N167" i="109"/>
  <c r="L167" i="109"/>
  <c r="J167" i="109"/>
  <c r="H167" i="109"/>
  <c r="F167" i="109"/>
  <c r="D167" i="109"/>
  <c r="R166" i="109"/>
  <c r="P166" i="109"/>
  <c r="N166" i="109"/>
  <c r="L166" i="109"/>
  <c r="J166" i="109"/>
  <c r="H166" i="109"/>
  <c r="F166" i="109"/>
  <c r="D166" i="109"/>
  <c r="R165" i="109"/>
  <c r="P165" i="109"/>
  <c r="N165" i="109"/>
  <c r="L165" i="109"/>
  <c r="J165" i="109"/>
  <c r="H165" i="109"/>
  <c r="F165" i="109"/>
  <c r="D165" i="109"/>
  <c r="R164" i="109"/>
  <c r="P164" i="109"/>
  <c r="N164" i="109"/>
  <c r="L164" i="109"/>
  <c r="J164" i="109"/>
  <c r="H164" i="109"/>
  <c r="F164" i="109"/>
  <c r="D164" i="109"/>
  <c r="R163" i="109"/>
  <c r="P163" i="109"/>
  <c r="N163" i="109"/>
  <c r="L163" i="109"/>
  <c r="J163" i="109"/>
  <c r="H163" i="109"/>
  <c r="F163" i="109"/>
  <c r="D163" i="109"/>
  <c r="R162" i="109"/>
  <c r="P162" i="109"/>
  <c r="N162" i="109"/>
  <c r="L162" i="109"/>
  <c r="J162" i="109"/>
  <c r="H162" i="109"/>
  <c r="F162" i="109"/>
  <c r="D162" i="109"/>
  <c r="R161" i="109"/>
  <c r="P161" i="109"/>
  <c r="N161" i="109"/>
  <c r="L161" i="109"/>
  <c r="J161" i="109"/>
  <c r="H161" i="109"/>
  <c r="F161" i="109"/>
  <c r="D161" i="109"/>
  <c r="R160" i="109"/>
  <c r="P160" i="109"/>
  <c r="N160" i="109"/>
  <c r="L160" i="109"/>
  <c r="J160" i="109"/>
  <c r="H160" i="109"/>
  <c r="F160" i="109"/>
  <c r="D160" i="109"/>
  <c r="R159" i="109"/>
  <c r="P159" i="109"/>
  <c r="N159" i="109"/>
  <c r="L159" i="109"/>
  <c r="J159" i="109"/>
  <c r="H159" i="109"/>
  <c r="F159" i="109"/>
  <c r="D159" i="109"/>
  <c r="R158" i="109"/>
  <c r="P158" i="109"/>
  <c r="N158" i="109"/>
  <c r="L158" i="109"/>
  <c r="J158" i="109"/>
  <c r="H158" i="109"/>
  <c r="F158" i="109"/>
  <c r="D158" i="109"/>
  <c r="R157" i="109"/>
  <c r="P157" i="109"/>
  <c r="N157" i="109"/>
  <c r="L157" i="109"/>
  <c r="J157" i="109"/>
  <c r="H157" i="109"/>
  <c r="F157" i="109"/>
  <c r="D157" i="109"/>
  <c r="R156" i="109"/>
  <c r="P156" i="109"/>
  <c r="N156" i="109"/>
  <c r="L156" i="109"/>
  <c r="J156" i="109"/>
  <c r="H156" i="109"/>
  <c r="F156" i="109"/>
  <c r="D156" i="109"/>
  <c r="R145" i="109"/>
  <c r="P145" i="109"/>
  <c r="N145" i="109"/>
  <c r="G145" i="109"/>
  <c r="L145" i="109" s="1"/>
  <c r="F145" i="109"/>
  <c r="D145" i="109"/>
  <c r="R144" i="109"/>
  <c r="P144" i="109"/>
  <c r="N144" i="109"/>
  <c r="G144" i="109"/>
  <c r="L144" i="109" s="1"/>
  <c r="F144" i="109"/>
  <c r="D144" i="109"/>
  <c r="R143" i="109"/>
  <c r="P143" i="109"/>
  <c r="N143" i="109"/>
  <c r="G143" i="109"/>
  <c r="L143" i="109" s="1"/>
  <c r="F143" i="109"/>
  <c r="D143" i="109"/>
  <c r="R142" i="109"/>
  <c r="P142" i="109"/>
  <c r="N142" i="109"/>
  <c r="L142" i="109"/>
  <c r="J142" i="109"/>
  <c r="H142" i="109"/>
  <c r="F142" i="109"/>
  <c r="D142" i="109"/>
  <c r="R141" i="109"/>
  <c r="P141" i="109"/>
  <c r="N141" i="109"/>
  <c r="L141" i="109"/>
  <c r="J141" i="109"/>
  <c r="H141" i="109"/>
  <c r="F141" i="109"/>
  <c r="D141" i="109"/>
  <c r="R140" i="109"/>
  <c r="P140" i="109"/>
  <c r="N140" i="109"/>
  <c r="L140" i="109"/>
  <c r="J140" i="109"/>
  <c r="H140" i="109"/>
  <c r="F140" i="109"/>
  <c r="D140" i="109"/>
  <c r="R139" i="109"/>
  <c r="P139" i="109"/>
  <c r="N139" i="109"/>
  <c r="L139" i="109"/>
  <c r="J139" i="109"/>
  <c r="H139" i="109"/>
  <c r="F139" i="109"/>
  <c r="D139" i="109"/>
  <c r="R138" i="109"/>
  <c r="P138" i="109"/>
  <c r="N138" i="109"/>
  <c r="L138" i="109"/>
  <c r="J138" i="109"/>
  <c r="H138" i="109"/>
  <c r="F138" i="109"/>
  <c r="D138" i="109"/>
  <c r="R137" i="109"/>
  <c r="P137" i="109"/>
  <c r="N137" i="109"/>
  <c r="L137" i="109"/>
  <c r="J137" i="109"/>
  <c r="H137" i="109"/>
  <c r="F137" i="109"/>
  <c r="D137" i="109"/>
  <c r="R136" i="109"/>
  <c r="P136" i="109"/>
  <c r="N136" i="109"/>
  <c r="L136" i="109"/>
  <c r="J136" i="109"/>
  <c r="H136" i="109"/>
  <c r="F136" i="109"/>
  <c r="D136" i="109"/>
  <c r="R135" i="109"/>
  <c r="P135" i="109"/>
  <c r="N135" i="109"/>
  <c r="L135" i="109"/>
  <c r="J135" i="109"/>
  <c r="H135" i="109"/>
  <c r="F135" i="109"/>
  <c r="D135" i="109"/>
  <c r="R134" i="109"/>
  <c r="P134" i="109"/>
  <c r="N134" i="109"/>
  <c r="L134" i="109"/>
  <c r="J134" i="109"/>
  <c r="H134" i="109"/>
  <c r="F134" i="109"/>
  <c r="D134" i="109"/>
  <c r="R133" i="109"/>
  <c r="P133" i="109"/>
  <c r="N133" i="109"/>
  <c r="L133" i="109"/>
  <c r="J133" i="109"/>
  <c r="H133" i="109"/>
  <c r="F133" i="109"/>
  <c r="D133" i="109"/>
  <c r="R132" i="109"/>
  <c r="P132" i="109"/>
  <c r="N132" i="109"/>
  <c r="L132" i="109"/>
  <c r="J132" i="109"/>
  <c r="H132" i="109"/>
  <c r="F132" i="109"/>
  <c r="D132" i="109"/>
  <c r="R131" i="109"/>
  <c r="P131" i="109"/>
  <c r="N131" i="109"/>
  <c r="L131" i="109"/>
  <c r="J131" i="109"/>
  <c r="H131" i="109"/>
  <c r="F131" i="109"/>
  <c r="D131" i="109"/>
  <c r="R130" i="109"/>
  <c r="P130" i="109"/>
  <c r="N130" i="109"/>
  <c r="L130" i="109"/>
  <c r="J130" i="109"/>
  <c r="H130" i="109"/>
  <c r="F130" i="109"/>
  <c r="D130" i="109"/>
  <c r="R129" i="109"/>
  <c r="P129" i="109"/>
  <c r="N129" i="109"/>
  <c r="L129" i="109"/>
  <c r="J129" i="109"/>
  <c r="H129" i="109"/>
  <c r="F129" i="109"/>
  <c r="D129" i="109"/>
  <c r="R128" i="109"/>
  <c r="P128" i="109"/>
  <c r="N128" i="109"/>
  <c r="L128" i="109"/>
  <c r="J128" i="109"/>
  <c r="H128" i="109"/>
  <c r="F128" i="109"/>
  <c r="D128" i="109"/>
  <c r="R127" i="109"/>
  <c r="P127" i="109"/>
  <c r="N127" i="109"/>
  <c r="L127" i="109"/>
  <c r="J127" i="109"/>
  <c r="H127" i="109"/>
  <c r="F127" i="109"/>
  <c r="D127" i="109"/>
  <c r="Q116" i="109"/>
  <c r="O116" i="109"/>
  <c r="M116" i="109"/>
  <c r="K116" i="109"/>
  <c r="I116" i="109"/>
  <c r="G116" i="109"/>
  <c r="Q115" i="109"/>
  <c r="O115" i="109"/>
  <c r="M115" i="109"/>
  <c r="K115" i="109"/>
  <c r="I115" i="109"/>
  <c r="G115" i="109"/>
  <c r="Q114" i="109"/>
  <c r="O114" i="109"/>
  <c r="M114" i="109"/>
  <c r="K114" i="109"/>
  <c r="I114" i="109"/>
  <c r="G114" i="109"/>
  <c r="R113" i="109"/>
  <c r="P113" i="109"/>
  <c r="L113" i="109"/>
  <c r="J113" i="109"/>
  <c r="E113" i="109"/>
  <c r="C113" i="109"/>
  <c r="B113" i="109"/>
  <c r="H113" i="109" s="1"/>
  <c r="R112" i="109"/>
  <c r="P112" i="109"/>
  <c r="L112" i="109"/>
  <c r="J112" i="109"/>
  <c r="E112" i="109"/>
  <c r="C112" i="109"/>
  <c r="B112" i="109"/>
  <c r="N112" i="109" s="1"/>
  <c r="R111" i="109"/>
  <c r="P111" i="109"/>
  <c r="L111" i="109"/>
  <c r="J111" i="109"/>
  <c r="E111" i="109"/>
  <c r="C111" i="109"/>
  <c r="B111" i="109"/>
  <c r="N111" i="109" s="1"/>
  <c r="R110" i="109"/>
  <c r="P110" i="109"/>
  <c r="L110" i="109"/>
  <c r="J110" i="109"/>
  <c r="E110" i="109"/>
  <c r="C110" i="109"/>
  <c r="B110" i="109"/>
  <c r="H110" i="109" s="1"/>
  <c r="R109" i="109"/>
  <c r="P109" i="109"/>
  <c r="L109" i="109"/>
  <c r="J109" i="109"/>
  <c r="E109" i="109"/>
  <c r="C109" i="109"/>
  <c r="B109" i="109"/>
  <c r="N109" i="109" s="1"/>
  <c r="R108" i="109"/>
  <c r="P108" i="109"/>
  <c r="L108" i="109"/>
  <c r="J108" i="109"/>
  <c r="E108" i="109"/>
  <c r="F108" i="109" s="1"/>
  <c r="C108" i="109"/>
  <c r="B108" i="109"/>
  <c r="R107" i="109"/>
  <c r="P107" i="109"/>
  <c r="L107" i="109"/>
  <c r="J107" i="109"/>
  <c r="E107" i="109"/>
  <c r="C107" i="109"/>
  <c r="B107" i="109"/>
  <c r="H107" i="109" s="1"/>
  <c r="R106" i="109"/>
  <c r="P106" i="109"/>
  <c r="L106" i="109"/>
  <c r="J106" i="109"/>
  <c r="E106" i="109"/>
  <c r="C106" i="109"/>
  <c r="B106" i="109"/>
  <c r="N106" i="109" s="1"/>
  <c r="R105" i="109"/>
  <c r="P105" i="109"/>
  <c r="L105" i="109"/>
  <c r="J105" i="109"/>
  <c r="E105" i="109"/>
  <c r="C105" i="109"/>
  <c r="B105" i="109"/>
  <c r="H105" i="109" s="1"/>
  <c r="R104" i="109"/>
  <c r="P104" i="109"/>
  <c r="L104" i="109"/>
  <c r="J104" i="109"/>
  <c r="E104" i="109"/>
  <c r="C104" i="109"/>
  <c r="B104" i="109"/>
  <c r="N104" i="109" s="1"/>
  <c r="R103" i="109"/>
  <c r="P103" i="109"/>
  <c r="L103" i="109"/>
  <c r="J103" i="109"/>
  <c r="E103" i="109"/>
  <c r="C103" i="109"/>
  <c r="B103" i="109"/>
  <c r="N103" i="109" s="1"/>
  <c r="R102" i="109"/>
  <c r="P102" i="109"/>
  <c r="L102" i="109"/>
  <c r="J102" i="109"/>
  <c r="E102" i="109"/>
  <c r="C102" i="109"/>
  <c r="B102" i="109"/>
  <c r="H102" i="109" s="1"/>
  <c r="R101" i="109"/>
  <c r="P101" i="109"/>
  <c r="L101" i="109"/>
  <c r="J101" i="109"/>
  <c r="E101" i="109"/>
  <c r="C101" i="109"/>
  <c r="B101" i="109"/>
  <c r="N101" i="109" s="1"/>
  <c r="R100" i="109"/>
  <c r="P100" i="109"/>
  <c r="L100" i="109"/>
  <c r="J100" i="109"/>
  <c r="E100" i="109"/>
  <c r="F100" i="109" s="1"/>
  <c r="C100" i="109"/>
  <c r="B100" i="109"/>
  <c r="R99" i="109"/>
  <c r="P99" i="109"/>
  <c r="L99" i="109"/>
  <c r="J99" i="109"/>
  <c r="E99" i="109"/>
  <c r="C99" i="109"/>
  <c r="B99" i="109"/>
  <c r="H99" i="109" s="1"/>
  <c r="R98" i="109"/>
  <c r="P98" i="109"/>
  <c r="L98" i="109"/>
  <c r="J98" i="109"/>
  <c r="E98" i="109"/>
  <c r="C98" i="109"/>
  <c r="B98" i="109"/>
  <c r="Q86" i="109"/>
  <c r="O86" i="109"/>
  <c r="K86" i="109"/>
  <c r="I86" i="109"/>
  <c r="E86" i="109"/>
  <c r="C86" i="109"/>
  <c r="Q85" i="109"/>
  <c r="O85" i="109"/>
  <c r="K85" i="109"/>
  <c r="I85" i="109"/>
  <c r="E85" i="109"/>
  <c r="C85" i="109"/>
  <c r="Q84" i="109"/>
  <c r="O84" i="109"/>
  <c r="K84" i="109"/>
  <c r="I84" i="109"/>
  <c r="E84" i="109"/>
  <c r="C84" i="109"/>
  <c r="M83" i="109"/>
  <c r="P83" i="109" s="1"/>
  <c r="G83" i="109"/>
  <c r="M82" i="109"/>
  <c r="R82" i="109" s="1"/>
  <c r="G82" i="109"/>
  <c r="J82" i="109" s="1"/>
  <c r="M81" i="109"/>
  <c r="R81" i="109" s="1"/>
  <c r="G81" i="109"/>
  <c r="M80" i="109"/>
  <c r="R80" i="109" s="1"/>
  <c r="G80" i="109"/>
  <c r="M79" i="109"/>
  <c r="R79" i="109" s="1"/>
  <c r="G79" i="109"/>
  <c r="L79" i="109" s="1"/>
  <c r="M78" i="109"/>
  <c r="R78" i="109" s="1"/>
  <c r="G78" i="109"/>
  <c r="L78" i="109" s="1"/>
  <c r="M77" i="109"/>
  <c r="P77" i="109" s="1"/>
  <c r="G77" i="109"/>
  <c r="M76" i="109"/>
  <c r="R76" i="109" s="1"/>
  <c r="G76" i="109"/>
  <c r="M75" i="109"/>
  <c r="G75" i="109"/>
  <c r="M74" i="109"/>
  <c r="R74" i="109" s="1"/>
  <c r="G74" i="109"/>
  <c r="M73" i="109"/>
  <c r="R73" i="109" s="1"/>
  <c r="G73" i="109"/>
  <c r="J73" i="109" s="1"/>
  <c r="M72" i="109"/>
  <c r="R72" i="109" s="1"/>
  <c r="G72" i="109"/>
  <c r="M71" i="109"/>
  <c r="R71" i="109" s="1"/>
  <c r="G71" i="109"/>
  <c r="J71" i="109" s="1"/>
  <c r="M70" i="109"/>
  <c r="G70" i="109"/>
  <c r="L70" i="109" s="1"/>
  <c r="M69" i="109"/>
  <c r="R69" i="109" s="1"/>
  <c r="G69" i="109"/>
  <c r="M68" i="109"/>
  <c r="P68" i="109" s="1"/>
  <c r="G68" i="109"/>
  <c r="J68" i="109" s="1"/>
  <c r="R57" i="109"/>
  <c r="P57" i="109"/>
  <c r="L57" i="109"/>
  <c r="J57" i="109"/>
  <c r="B57" i="109"/>
  <c r="N57" i="109" s="1"/>
  <c r="R56" i="109"/>
  <c r="P56" i="109"/>
  <c r="L56" i="109"/>
  <c r="J56" i="109"/>
  <c r="B56" i="109"/>
  <c r="N56" i="109" s="1"/>
  <c r="R55" i="109"/>
  <c r="P55" i="109"/>
  <c r="L55" i="109"/>
  <c r="J55" i="109"/>
  <c r="B55" i="109"/>
  <c r="N55" i="109" s="1"/>
  <c r="R54" i="109"/>
  <c r="P54" i="109"/>
  <c r="L54" i="109"/>
  <c r="J54" i="109"/>
  <c r="B54" i="109"/>
  <c r="R53" i="109"/>
  <c r="P53" i="109"/>
  <c r="L53" i="109"/>
  <c r="J53" i="109"/>
  <c r="B53" i="109"/>
  <c r="F53" i="109" s="1"/>
  <c r="R52" i="109"/>
  <c r="P52" i="109"/>
  <c r="L52" i="109"/>
  <c r="J52" i="109"/>
  <c r="B52" i="109"/>
  <c r="H52" i="109" s="1"/>
  <c r="R51" i="109"/>
  <c r="P51" i="109"/>
  <c r="L51" i="109"/>
  <c r="J51" i="109"/>
  <c r="B51" i="109"/>
  <c r="H51" i="109" s="1"/>
  <c r="R50" i="109"/>
  <c r="P50" i="109"/>
  <c r="L50" i="109"/>
  <c r="J50" i="109"/>
  <c r="B50" i="109"/>
  <c r="R49" i="109"/>
  <c r="P49" i="109"/>
  <c r="L49" i="109"/>
  <c r="J49" i="109"/>
  <c r="B49" i="109"/>
  <c r="N49" i="109" s="1"/>
  <c r="R48" i="109"/>
  <c r="P48" i="109"/>
  <c r="L48" i="109"/>
  <c r="J48" i="109"/>
  <c r="B48" i="109"/>
  <c r="H48" i="109" s="1"/>
  <c r="R47" i="109"/>
  <c r="P47" i="109"/>
  <c r="L47" i="109"/>
  <c r="J47" i="109"/>
  <c r="B47" i="109"/>
  <c r="R46" i="109"/>
  <c r="P46" i="109"/>
  <c r="L46" i="109"/>
  <c r="J46" i="109"/>
  <c r="B46" i="109"/>
  <c r="R45" i="109"/>
  <c r="P45" i="109"/>
  <c r="L45" i="109"/>
  <c r="J45" i="109"/>
  <c r="B45" i="109"/>
  <c r="R44" i="109"/>
  <c r="P44" i="109"/>
  <c r="L44" i="109"/>
  <c r="J44" i="109"/>
  <c r="B44" i="109"/>
  <c r="R43" i="109"/>
  <c r="P43" i="109"/>
  <c r="L43" i="109"/>
  <c r="J43" i="109"/>
  <c r="B43" i="109"/>
  <c r="H43" i="109" s="1"/>
  <c r="R42" i="109"/>
  <c r="P42" i="109"/>
  <c r="L42" i="109"/>
  <c r="J42" i="109"/>
  <c r="B42" i="109"/>
  <c r="H42" i="109" s="1"/>
  <c r="R41" i="109"/>
  <c r="P41" i="109"/>
  <c r="L41" i="109"/>
  <c r="J41" i="109"/>
  <c r="B41" i="109"/>
  <c r="R40" i="109"/>
  <c r="P40" i="109"/>
  <c r="L40" i="109"/>
  <c r="J40" i="109"/>
  <c r="B40" i="109"/>
  <c r="N40" i="109" s="1"/>
  <c r="R39" i="109"/>
  <c r="P39" i="109"/>
  <c r="L39" i="109"/>
  <c r="J39" i="109"/>
  <c r="B39" i="109"/>
  <c r="N39" i="109" s="1"/>
  <c r="R28" i="109"/>
  <c r="P28" i="109"/>
  <c r="L28" i="109"/>
  <c r="J28" i="109"/>
  <c r="B28" i="109"/>
  <c r="D28" i="109" s="1"/>
  <c r="R27" i="109"/>
  <c r="P27" i="109"/>
  <c r="L27" i="109"/>
  <c r="J27" i="109"/>
  <c r="B27" i="109"/>
  <c r="F27" i="109" s="1"/>
  <c r="R26" i="109"/>
  <c r="P26" i="109"/>
  <c r="L26" i="109"/>
  <c r="J26" i="109"/>
  <c r="B26" i="109"/>
  <c r="H26" i="109" s="1"/>
  <c r="R25" i="109"/>
  <c r="P25" i="109"/>
  <c r="L25" i="109"/>
  <c r="J25" i="109"/>
  <c r="B25" i="109"/>
  <c r="H25" i="109" s="1"/>
  <c r="R24" i="109"/>
  <c r="P24" i="109"/>
  <c r="L24" i="109"/>
  <c r="J24" i="109"/>
  <c r="B24" i="109"/>
  <c r="H24" i="109" s="1"/>
  <c r="R23" i="109"/>
  <c r="P23" i="109"/>
  <c r="L23" i="109"/>
  <c r="J23" i="109"/>
  <c r="B23" i="109"/>
  <c r="R22" i="109"/>
  <c r="P22" i="109"/>
  <c r="L22" i="109"/>
  <c r="J22" i="109"/>
  <c r="B22" i="109"/>
  <c r="R21" i="109"/>
  <c r="P21" i="109"/>
  <c r="L21" i="109"/>
  <c r="J21" i="109"/>
  <c r="B21" i="109"/>
  <c r="D21" i="109" s="1"/>
  <c r="R20" i="109"/>
  <c r="P20" i="109"/>
  <c r="L20" i="109"/>
  <c r="J20" i="109"/>
  <c r="B20" i="109"/>
  <c r="D20" i="109" s="1"/>
  <c r="R19" i="109"/>
  <c r="P19" i="109"/>
  <c r="L19" i="109"/>
  <c r="J19" i="109"/>
  <c r="B19" i="109"/>
  <c r="F19" i="109" s="1"/>
  <c r="R18" i="109"/>
  <c r="P18" i="109"/>
  <c r="L18" i="109"/>
  <c r="J18" i="109"/>
  <c r="B18" i="109"/>
  <c r="R17" i="109"/>
  <c r="P17" i="109"/>
  <c r="L17" i="109"/>
  <c r="J17" i="109"/>
  <c r="B17" i="109"/>
  <c r="H17" i="109" s="1"/>
  <c r="R16" i="109"/>
  <c r="P16" i="109"/>
  <c r="L16" i="109"/>
  <c r="J16" i="109"/>
  <c r="B16" i="109"/>
  <c r="H16" i="109" s="1"/>
  <c r="R15" i="109"/>
  <c r="P15" i="109"/>
  <c r="L15" i="109"/>
  <c r="J15" i="109"/>
  <c r="B15" i="109"/>
  <c r="R14" i="109"/>
  <c r="P14" i="109"/>
  <c r="L14" i="109"/>
  <c r="J14" i="109"/>
  <c r="B14" i="109"/>
  <c r="R13" i="109"/>
  <c r="P13" i="109"/>
  <c r="L13" i="109"/>
  <c r="J13" i="109"/>
  <c r="B13" i="109"/>
  <c r="N13" i="109" s="1"/>
  <c r="R12" i="109"/>
  <c r="P12" i="109"/>
  <c r="L12" i="109"/>
  <c r="J12" i="109"/>
  <c r="B12" i="109"/>
  <c r="D12" i="109" s="1"/>
  <c r="R11" i="109"/>
  <c r="P11" i="109"/>
  <c r="L11" i="109"/>
  <c r="J11" i="109"/>
  <c r="B11" i="109"/>
  <c r="F11" i="109" s="1"/>
  <c r="R10" i="109"/>
  <c r="P10" i="109"/>
  <c r="L10" i="109"/>
  <c r="J10" i="109"/>
  <c r="B10" i="109"/>
  <c r="H10" i="109" s="1"/>
  <c r="Q126" i="108"/>
  <c r="U126" i="108" s="1"/>
  <c r="P126" i="108"/>
  <c r="T126" i="108" s="1"/>
  <c r="O126" i="108"/>
  <c r="S126" i="108" s="1"/>
  <c r="N126" i="108"/>
  <c r="R126" i="108" s="1"/>
  <c r="I126" i="108"/>
  <c r="M126" i="108" s="1"/>
  <c r="H126" i="108"/>
  <c r="L126" i="108" s="1"/>
  <c r="G126" i="108"/>
  <c r="K126" i="108" s="1"/>
  <c r="F126" i="108"/>
  <c r="J126" i="108" s="1"/>
  <c r="Q125" i="108"/>
  <c r="U125" i="108" s="1"/>
  <c r="P125" i="108"/>
  <c r="T125" i="108" s="1"/>
  <c r="O125" i="108"/>
  <c r="S125" i="108" s="1"/>
  <c r="N125" i="108"/>
  <c r="R125" i="108" s="1"/>
  <c r="I125" i="108"/>
  <c r="M125" i="108" s="1"/>
  <c r="H125" i="108"/>
  <c r="L125" i="108" s="1"/>
  <c r="G125" i="108"/>
  <c r="K125" i="108" s="1"/>
  <c r="F125" i="108"/>
  <c r="J125" i="108" s="1"/>
  <c r="Q124" i="108"/>
  <c r="U124" i="108" s="1"/>
  <c r="P124" i="108"/>
  <c r="T124" i="108" s="1"/>
  <c r="O124" i="108"/>
  <c r="S124" i="108" s="1"/>
  <c r="N124" i="108"/>
  <c r="R124" i="108" s="1"/>
  <c r="I124" i="108"/>
  <c r="M124" i="108" s="1"/>
  <c r="H124" i="108"/>
  <c r="L124" i="108" s="1"/>
  <c r="G124" i="108"/>
  <c r="K124" i="108" s="1"/>
  <c r="F124" i="108"/>
  <c r="J124" i="108" s="1"/>
  <c r="U123" i="108"/>
  <c r="T123" i="108"/>
  <c r="S123" i="108"/>
  <c r="R123" i="108"/>
  <c r="M123" i="108"/>
  <c r="L123" i="108"/>
  <c r="K123" i="108"/>
  <c r="J123" i="108"/>
  <c r="U122" i="108"/>
  <c r="T122" i="108"/>
  <c r="S122" i="108"/>
  <c r="R122" i="108"/>
  <c r="M122" i="108"/>
  <c r="L122" i="108"/>
  <c r="K122" i="108"/>
  <c r="J122" i="108"/>
  <c r="U121" i="108"/>
  <c r="T121" i="108"/>
  <c r="S121" i="108"/>
  <c r="R121" i="108"/>
  <c r="M121" i="108"/>
  <c r="L121" i="108"/>
  <c r="K121" i="108"/>
  <c r="J121" i="108"/>
  <c r="U120" i="108"/>
  <c r="T120" i="108"/>
  <c r="S120" i="108"/>
  <c r="R120" i="108"/>
  <c r="M120" i="108"/>
  <c r="L120" i="108"/>
  <c r="K120" i="108"/>
  <c r="J120" i="108"/>
  <c r="U119" i="108"/>
  <c r="T119" i="108"/>
  <c r="S119" i="108"/>
  <c r="R119" i="108"/>
  <c r="M119" i="108"/>
  <c r="L119" i="108"/>
  <c r="K119" i="108"/>
  <c r="J119" i="108"/>
  <c r="U118" i="108"/>
  <c r="T118" i="108"/>
  <c r="S118" i="108"/>
  <c r="R118" i="108"/>
  <c r="M118" i="108"/>
  <c r="L118" i="108"/>
  <c r="K118" i="108"/>
  <c r="J118" i="108"/>
  <c r="U117" i="108"/>
  <c r="T117" i="108"/>
  <c r="S117" i="108"/>
  <c r="R117" i="108"/>
  <c r="M117" i="108"/>
  <c r="L117" i="108"/>
  <c r="K117" i="108"/>
  <c r="J117" i="108"/>
  <c r="U116" i="108"/>
  <c r="T116" i="108"/>
  <c r="S116" i="108"/>
  <c r="R116" i="108"/>
  <c r="M116" i="108"/>
  <c r="L116" i="108"/>
  <c r="K116" i="108"/>
  <c r="J116" i="108"/>
  <c r="U115" i="108"/>
  <c r="T115" i="108"/>
  <c r="S115" i="108"/>
  <c r="R115" i="108"/>
  <c r="M115" i="108"/>
  <c r="L115" i="108"/>
  <c r="K115" i="108"/>
  <c r="J115" i="108"/>
  <c r="U114" i="108"/>
  <c r="T114" i="108"/>
  <c r="S114" i="108"/>
  <c r="R114" i="108"/>
  <c r="M114" i="108"/>
  <c r="L114" i="108"/>
  <c r="K114" i="108"/>
  <c r="J114" i="108"/>
  <c r="U113" i="108"/>
  <c r="T113" i="108"/>
  <c r="S113" i="108"/>
  <c r="R113" i="108"/>
  <c r="M113" i="108"/>
  <c r="L113" i="108"/>
  <c r="K113" i="108"/>
  <c r="J113" i="108"/>
  <c r="U112" i="108"/>
  <c r="T112" i="108"/>
  <c r="S112" i="108"/>
  <c r="R112" i="108"/>
  <c r="M112" i="108"/>
  <c r="L112" i="108"/>
  <c r="K112" i="108"/>
  <c r="J112" i="108"/>
  <c r="U111" i="108"/>
  <c r="T111" i="108"/>
  <c r="S111" i="108"/>
  <c r="R111" i="108"/>
  <c r="M111" i="108"/>
  <c r="L111" i="108"/>
  <c r="K111" i="108"/>
  <c r="J111" i="108"/>
  <c r="U110" i="108"/>
  <c r="T110" i="108"/>
  <c r="S110" i="108"/>
  <c r="R110" i="108"/>
  <c r="M110" i="108"/>
  <c r="L110" i="108"/>
  <c r="K110" i="108"/>
  <c r="J110" i="108"/>
  <c r="U109" i="108"/>
  <c r="T109" i="108"/>
  <c r="S109" i="108"/>
  <c r="R109" i="108"/>
  <c r="M109" i="108"/>
  <c r="L109" i="108"/>
  <c r="K109" i="108"/>
  <c r="J109" i="108"/>
  <c r="U108" i="108"/>
  <c r="T108" i="108"/>
  <c r="S108" i="108"/>
  <c r="R108" i="108"/>
  <c r="M108" i="108"/>
  <c r="L108" i="108"/>
  <c r="K108" i="108"/>
  <c r="J108" i="108"/>
  <c r="Q94" i="108"/>
  <c r="U94" i="108" s="1"/>
  <c r="P94" i="108"/>
  <c r="T94" i="108" s="1"/>
  <c r="O94" i="108"/>
  <c r="S94" i="108" s="1"/>
  <c r="I94" i="108"/>
  <c r="M94" i="108" s="1"/>
  <c r="H94" i="108"/>
  <c r="L94" i="108" s="1"/>
  <c r="G94" i="108"/>
  <c r="K94" i="108" s="1"/>
  <c r="Q93" i="108"/>
  <c r="U93" i="108" s="1"/>
  <c r="P93" i="108"/>
  <c r="T93" i="108" s="1"/>
  <c r="O93" i="108"/>
  <c r="S93" i="108" s="1"/>
  <c r="I93" i="108"/>
  <c r="M93" i="108" s="1"/>
  <c r="H93" i="108"/>
  <c r="L93" i="108" s="1"/>
  <c r="G93" i="108"/>
  <c r="K93" i="108" s="1"/>
  <c r="Q92" i="108"/>
  <c r="U92" i="108" s="1"/>
  <c r="P92" i="108"/>
  <c r="T92" i="108" s="1"/>
  <c r="O92" i="108"/>
  <c r="S92" i="108" s="1"/>
  <c r="I92" i="108"/>
  <c r="M92" i="108" s="1"/>
  <c r="H92" i="108"/>
  <c r="L92" i="108" s="1"/>
  <c r="G92" i="108"/>
  <c r="K92" i="108" s="1"/>
  <c r="U91" i="108"/>
  <c r="T91" i="108"/>
  <c r="S91" i="108"/>
  <c r="N91" i="108"/>
  <c r="R91" i="108" s="1"/>
  <c r="M91" i="108"/>
  <c r="L91" i="108"/>
  <c r="K91" i="108"/>
  <c r="J91" i="108"/>
  <c r="F91" i="108"/>
  <c r="U90" i="108"/>
  <c r="T90" i="108"/>
  <c r="S90" i="108"/>
  <c r="N90" i="108"/>
  <c r="R90" i="108" s="1"/>
  <c r="M90" i="108"/>
  <c r="L90" i="108"/>
  <c r="K90" i="108"/>
  <c r="F90" i="108"/>
  <c r="J90" i="108" s="1"/>
  <c r="U89" i="108"/>
  <c r="T89" i="108"/>
  <c r="S89" i="108"/>
  <c r="N89" i="108"/>
  <c r="R89" i="108" s="1"/>
  <c r="M89" i="108"/>
  <c r="L89" i="108"/>
  <c r="K89" i="108"/>
  <c r="F89" i="108"/>
  <c r="J89" i="108" s="1"/>
  <c r="U88" i="108"/>
  <c r="T88" i="108"/>
  <c r="S88" i="108"/>
  <c r="N88" i="108"/>
  <c r="R88" i="108" s="1"/>
  <c r="M88" i="108"/>
  <c r="L88" i="108"/>
  <c r="K88" i="108"/>
  <c r="F88" i="108"/>
  <c r="J88" i="108" s="1"/>
  <c r="U87" i="108"/>
  <c r="T87" i="108"/>
  <c r="S87" i="108"/>
  <c r="N87" i="108"/>
  <c r="R87" i="108" s="1"/>
  <c r="M87" i="108"/>
  <c r="L87" i="108"/>
  <c r="K87" i="108"/>
  <c r="F87" i="108"/>
  <c r="J87" i="108" s="1"/>
  <c r="U86" i="108"/>
  <c r="T86" i="108"/>
  <c r="S86" i="108"/>
  <c r="N86" i="108"/>
  <c r="R86" i="108" s="1"/>
  <c r="M86" i="108"/>
  <c r="L86" i="108"/>
  <c r="K86" i="108"/>
  <c r="F86" i="108"/>
  <c r="J86" i="108" s="1"/>
  <c r="U85" i="108"/>
  <c r="T85" i="108"/>
  <c r="S85" i="108"/>
  <c r="N85" i="108"/>
  <c r="R85" i="108" s="1"/>
  <c r="M85" i="108"/>
  <c r="L85" i="108"/>
  <c r="K85" i="108"/>
  <c r="F85" i="108"/>
  <c r="J85" i="108" s="1"/>
  <c r="U84" i="108"/>
  <c r="T84" i="108"/>
  <c r="S84" i="108"/>
  <c r="N84" i="108"/>
  <c r="R84" i="108" s="1"/>
  <c r="M84" i="108"/>
  <c r="L84" i="108"/>
  <c r="K84" i="108"/>
  <c r="F84" i="108"/>
  <c r="J84" i="108" s="1"/>
  <c r="U83" i="108"/>
  <c r="T83" i="108"/>
  <c r="S83" i="108"/>
  <c r="N83" i="108"/>
  <c r="R83" i="108" s="1"/>
  <c r="M83" i="108"/>
  <c r="L83" i="108"/>
  <c r="K83" i="108"/>
  <c r="F83" i="108"/>
  <c r="J83" i="108" s="1"/>
  <c r="U82" i="108"/>
  <c r="T82" i="108"/>
  <c r="S82" i="108"/>
  <c r="N82" i="108"/>
  <c r="R82" i="108" s="1"/>
  <c r="M82" i="108"/>
  <c r="L82" i="108"/>
  <c r="K82" i="108"/>
  <c r="F82" i="108"/>
  <c r="J82" i="108" s="1"/>
  <c r="U81" i="108"/>
  <c r="T81" i="108"/>
  <c r="S81" i="108"/>
  <c r="N81" i="108"/>
  <c r="R81" i="108" s="1"/>
  <c r="M81" i="108"/>
  <c r="L81" i="108"/>
  <c r="K81" i="108"/>
  <c r="F81" i="108"/>
  <c r="J81" i="108" s="1"/>
  <c r="U80" i="108"/>
  <c r="T80" i="108"/>
  <c r="S80" i="108"/>
  <c r="N80" i="108"/>
  <c r="R80" i="108" s="1"/>
  <c r="M80" i="108"/>
  <c r="L80" i="108"/>
  <c r="K80" i="108"/>
  <c r="F80" i="108"/>
  <c r="J80" i="108" s="1"/>
  <c r="U79" i="108"/>
  <c r="T79" i="108"/>
  <c r="S79" i="108"/>
  <c r="N79" i="108"/>
  <c r="R79" i="108" s="1"/>
  <c r="M79" i="108"/>
  <c r="L79" i="108"/>
  <c r="K79" i="108"/>
  <c r="F79" i="108"/>
  <c r="J79" i="108" s="1"/>
  <c r="U78" i="108"/>
  <c r="T78" i="108"/>
  <c r="S78" i="108"/>
  <c r="N78" i="108"/>
  <c r="R78" i="108" s="1"/>
  <c r="M78" i="108"/>
  <c r="L78" i="108"/>
  <c r="K78" i="108"/>
  <c r="F78" i="108"/>
  <c r="U77" i="108"/>
  <c r="T77" i="108"/>
  <c r="S77" i="108"/>
  <c r="N77" i="108"/>
  <c r="R77" i="108" s="1"/>
  <c r="M77" i="108"/>
  <c r="L77" i="108"/>
  <c r="K77" i="108"/>
  <c r="F77" i="108"/>
  <c r="J77" i="108" s="1"/>
  <c r="U76" i="108"/>
  <c r="T76" i="108"/>
  <c r="S76" i="108"/>
  <c r="N76" i="108"/>
  <c r="M76" i="108"/>
  <c r="L76" i="108"/>
  <c r="K76" i="108"/>
  <c r="F76" i="108"/>
  <c r="J76" i="108" s="1"/>
  <c r="U62" i="108"/>
  <c r="T62" i="108"/>
  <c r="S62" i="108"/>
  <c r="R62" i="108"/>
  <c r="M62" i="108"/>
  <c r="L62" i="108"/>
  <c r="K62" i="108"/>
  <c r="J62" i="108"/>
  <c r="U61" i="108"/>
  <c r="T61" i="108"/>
  <c r="S61" i="108"/>
  <c r="R61" i="108"/>
  <c r="M61" i="108"/>
  <c r="L61" i="108"/>
  <c r="K61" i="108"/>
  <c r="J61" i="108"/>
  <c r="U60" i="108"/>
  <c r="T60" i="108"/>
  <c r="S60" i="108"/>
  <c r="R60" i="108"/>
  <c r="M60" i="108"/>
  <c r="L60" i="108"/>
  <c r="K60" i="108"/>
  <c r="J60" i="108"/>
  <c r="U59" i="108"/>
  <c r="T59" i="108"/>
  <c r="S59" i="108"/>
  <c r="R59" i="108"/>
  <c r="M59" i="108"/>
  <c r="L59" i="108"/>
  <c r="K59" i="108"/>
  <c r="J59" i="108"/>
  <c r="U58" i="108"/>
  <c r="T58" i="108"/>
  <c r="S58" i="108"/>
  <c r="R58" i="108"/>
  <c r="M58" i="108"/>
  <c r="L58" i="108"/>
  <c r="K58" i="108"/>
  <c r="J58" i="108"/>
  <c r="U57" i="108"/>
  <c r="T57" i="108"/>
  <c r="S57" i="108"/>
  <c r="R57" i="108"/>
  <c r="M57" i="108"/>
  <c r="L57" i="108"/>
  <c r="K57" i="108"/>
  <c r="J57" i="108"/>
  <c r="U56" i="108"/>
  <c r="T56" i="108"/>
  <c r="S56" i="108"/>
  <c r="R56" i="108"/>
  <c r="M56" i="108"/>
  <c r="L56" i="108"/>
  <c r="K56" i="108"/>
  <c r="J56" i="108"/>
  <c r="U55" i="108"/>
  <c r="T55" i="108"/>
  <c r="S55" i="108"/>
  <c r="R55" i="108"/>
  <c r="M55" i="108"/>
  <c r="L55" i="108"/>
  <c r="K55" i="108"/>
  <c r="J55" i="108"/>
  <c r="U54" i="108"/>
  <c r="T54" i="108"/>
  <c r="S54" i="108"/>
  <c r="R54" i="108"/>
  <c r="M54" i="108"/>
  <c r="L54" i="108"/>
  <c r="K54" i="108"/>
  <c r="J54" i="108"/>
  <c r="U53" i="108"/>
  <c r="T53" i="108"/>
  <c r="S53" i="108"/>
  <c r="R53" i="108"/>
  <c r="M53" i="108"/>
  <c r="L53" i="108"/>
  <c r="K53" i="108"/>
  <c r="J53" i="108"/>
  <c r="U52" i="108"/>
  <c r="T52" i="108"/>
  <c r="S52" i="108"/>
  <c r="R52" i="108"/>
  <c r="M52" i="108"/>
  <c r="L52" i="108"/>
  <c r="K52" i="108"/>
  <c r="J52" i="108"/>
  <c r="U51" i="108"/>
  <c r="T51" i="108"/>
  <c r="S51" i="108"/>
  <c r="R51" i="108"/>
  <c r="M51" i="108"/>
  <c r="L51" i="108"/>
  <c r="K51" i="108"/>
  <c r="J51" i="108"/>
  <c r="U50" i="108"/>
  <c r="T50" i="108"/>
  <c r="S50" i="108"/>
  <c r="R50" i="108"/>
  <c r="M50" i="108"/>
  <c r="L50" i="108"/>
  <c r="K50" i="108"/>
  <c r="J50" i="108"/>
  <c r="U49" i="108"/>
  <c r="T49" i="108"/>
  <c r="S49" i="108"/>
  <c r="R49" i="108"/>
  <c r="M49" i="108"/>
  <c r="L49" i="108"/>
  <c r="K49" i="108"/>
  <c r="J49" i="108"/>
  <c r="U48" i="108"/>
  <c r="T48" i="108"/>
  <c r="S48" i="108"/>
  <c r="R48" i="108"/>
  <c r="M48" i="108"/>
  <c r="L48" i="108"/>
  <c r="K48" i="108"/>
  <c r="J48" i="108"/>
  <c r="U47" i="108"/>
  <c r="T47" i="108"/>
  <c r="S47" i="108"/>
  <c r="R47" i="108"/>
  <c r="M47" i="108"/>
  <c r="L47" i="108"/>
  <c r="K47" i="108"/>
  <c r="J47" i="108"/>
  <c r="U46" i="108"/>
  <c r="T46" i="108"/>
  <c r="S46" i="108"/>
  <c r="R46" i="108"/>
  <c r="M46" i="108"/>
  <c r="L46" i="108"/>
  <c r="K46" i="108"/>
  <c r="J46" i="108"/>
  <c r="U45" i="108"/>
  <c r="T45" i="108"/>
  <c r="S45" i="108"/>
  <c r="R45" i="108"/>
  <c r="M45" i="108"/>
  <c r="L45" i="108"/>
  <c r="K45" i="108"/>
  <c r="J45" i="108"/>
  <c r="U44" i="108"/>
  <c r="T44" i="108"/>
  <c r="S44" i="108"/>
  <c r="R44" i="108"/>
  <c r="M44" i="108"/>
  <c r="L44" i="108"/>
  <c r="K44" i="108"/>
  <c r="J44" i="108"/>
  <c r="U30" i="108"/>
  <c r="T30" i="108"/>
  <c r="S30" i="108"/>
  <c r="R30" i="108"/>
  <c r="M30" i="108"/>
  <c r="L30" i="108"/>
  <c r="K30" i="108"/>
  <c r="J30" i="108"/>
  <c r="U29" i="108"/>
  <c r="T29" i="108"/>
  <c r="S29" i="108"/>
  <c r="R29" i="108"/>
  <c r="M29" i="108"/>
  <c r="L29" i="108"/>
  <c r="K29" i="108"/>
  <c r="J29" i="108"/>
  <c r="U28" i="108"/>
  <c r="T28" i="108"/>
  <c r="S28" i="108"/>
  <c r="R28" i="108"/>
  <c r="M28" i="108"/>
  <c r="L28" i="108"/>
  <c r="K28" i="108"/>
  <c r="J28" i="108"/>
  <c r="U27" i="108"/>
  <c r="T27" i="108"/>
  <c r="S27" i="108"/>
  <c r="R27" i="108"/>
  <c r="M27" i="108"/>
  <c r="L27" i="108"/>
  <c r="K27" i="108"/>
  <c r="J27" i="108"/>
  <c r="U26" i="108"/>
  <c r="T26" i="108"/>
  <c r="S26" i="108"/>
  <c r="R26" i="108"/>
  <c r="M26" i="108"/>
  <c r="L26" i="108"/>
  <c r="K26" i="108"/>
  <c r="J26" i="108"/>
  <c r="U25" i="108"/>
  <c r="T25" i="108"/>
  <c r="S25" i="108"/>
  <c r="R25" i="108"/>
  <c r="M25" i="108"/>
  <c r="L25" i="108"/>
  <c r="K25" i="108"/>
  <c r="J25" i="108"/>
  <c r="U24" i="108"/>
  <c r="T24" i="108"/>
  <c r="S24" i="108"/>
  <c r="R24" i="108"/>
  <c r="M24" i="108"/>
  <c r="L24" i="108"/>
  <c r="K24" i="108"/>
  <c r="J24" i="108"/>
  <c r="U23" i="108"/>
  <c r="T23" i="108"/>
  <c r="S23" i="108"/>
  <c r="R23" i="108"/>
  <c r="M23" i="108"/>
  <c r="L23" i="108"/>
  <c r="K23" i="108"/>
  <c r="J23" i="108"/>
  <c r="U22" i="108"/>
  <c r="T22" i="108"/>
  <c r="S22" i="108"/>
  <c r="R22" i="108"/>
  <c r="M22" i="108"/>
  <c r="L22" i="108"/>
  <c r="K22" i="108"/>
  <c r="J22" i="108"/>
  <c r="U21" i="108"/>
  <c r="T21" i="108"/>
  <c r="S21" i="108"/>
  <c r="R21" i="108"/>
  <c r="M21" i="108"/>
  <c r="L21" i="108"/>
  <c r="K21" i="108"/>
  <c r="J21" i="108"/>
  <c r="U20" i="108"/>
  <c r="T20" i="108"/>
  <c r="S20" i="108"/>
  <c r="R20" i="108"/>
  <c r="M20" i="108"/>
  <c r="L20" i="108"/>
  <c r="K20" i="108"/>
  <c r="J20" i="108"/>
  <c r="U19" i="108"/>
  <c r="T19" i="108"/>
  <c r="S19" i="108"/>
  <c r="R19" i="108"/>
  <c r="M19" i="108"/>
  <c r="L19" i="108"/>
  <c r="K19" i="108"/>
  <c r="J19" i="108"/>
  <c r="U18" i="108"/>
  <c r="T18" i="108"/>
  <c r="S18" i="108"/>
  <c r="R18" i="108"/>
  <c r="M18" i="108"/>
  <c r="L18" i="108"/>
  <c r="K18" i="108"/>
  <c r="J18" i="108"/>
  <c r="U17" i="108"/>
  <c r="T17" i="108"/>
  <c r="S17" i="108"/>
  <c r="R17" i="108"/>
  <c r="M17" i="108"/>
  <c r="L17" i="108"/>
  <c r="K17" i="108"/>
  <c r="J17" i="108"/>
  <c r="U16" i="108"/>
  <c r="T16" i="108"/>
  <c r="S16" i="108"/>
  <c r="R16" i="108"/>
  <c r="M16" i="108"/>
  <c r="L16" i="108"/>
  <c r="K16" i="108"/>
  <c r="J16" i="108"/>
  <c r="U15" i="108"/>
  <c r="T15" i="108"/>
  <c r="S15" i="108"/>
  <c r="R15" i="108"/>
  <c r="M15" i="108"/>
  <c r="L15" i="108"/>
  <c r="K15" i="108"/>
  <c r="J15" i="108"/>
  <c r="U14" i="108"/>
  <c r="T14" i="108"/>
  <c r="S14" i="108"/>
  <c r="R14" i="108"/>
  <c r="M14" i="108"/>
  <c r="L14" i="108"/>
  <c r="K14" i="108"/>
  <c r="J14" i="108"/>
  <c r="U13" i="108"/>
  <c r="T13" i="108"/>
  <c r="S13" i="108"/>
  <c r="R13" i="108"/>
  <c r="M13" i="108"/>
  <c r="L13" i="108"/>
  <c r="K13" i="108"/>
  <c r="J13" i="108"/>
  <c r="U12" i="108"/>
  <c r="T12" i="108"/>
  <c r="S12" i="108"/>
  <c r="R12" i="108"/>
  <c r="M12" i="108"/>
  <c r="L12" i="108"/>
  <c r="K12" i="108"/>
  <c r="J12" i="108"/>
  <c r="M195" i="107"/>
  <c r="L195" i="107"/>
  <c r="K195" i="107"/>
  <c r="G195" i="107"/>
  <c r="F195" i="107"/>
  <c r="E195" i="107"/>
  <c r="D195" i="107"/>
  <c r="C195" i="107"/>
  <c r="B195" i="107"/>
  <c r="M194" i="107"/>
  <c r="L194" i="107"/>
  <c r="K194" i="107"/>
  <c r="G194" i="107"/>
  <c r="F194" i="107"/>
  <c r="E194" i="107"/>
  <c r="D194" i="107"/>
  <c r="C194" i="107"/>
  <c r="B194" i="107"/>
  <c r="M193" i="107"/>
  <c r="L193" i="107"/>
  <c r="K193" i="107"/>
  <c r="G193" i="107"/>
  <c r="F193" i="107"/>
  <c r="E193" i="107"/>
  <c r="D193" i="107"/>
  <c r="C193" i="107"/>
  <c r="B193" i="107"/>
  <c r="P192" i="107"/>
  <c r="O192" i="107"/>
  <c r="N192" i="107"/>
  <c r="J192" i="107"/>
  <c r="I192" i="107"/>
  <c r="H192" i="107"/>
  <c r="P191" i="107"/>
  <c r="O191" i="107"/>
  <c r="N191" i="107"/>
  <c r="J191" i="107"/>
  <c r="I191" i="107"/>
  <c r="H191" i="107"/>
  <c r="P190" i="107"/>
  <c r="O190" i="107"/>
  <c r="N190" i="107"/>
  <c r="J190" i="107"/>
  <c r="I190" i="107"/>
  <c r="H190" i="107"/>
  <c r="P189" i="107"/>
  <c r="O189" i="107"/>
  <c r="N189" i="107"/>
  <c r="J189" i="107"/>
  <c r="I189" i="107"/>
  <c r="H189" i="107"/>
  <c r="P188" i="107"/>
  <c r="O188" i="107"/>
  <c r="N188" i="107"/>
  <c r="J188" i="107"/>
  <c r="I188" i="107"/>
  <c r="H188" i="107"/>
  <c r="P187" i="107"/>
  <c r="O187" i="107"/>
  <c r="N187" i="107"/>
  <c r="J187" i="107"/>
  <c r="I187" i="107"/>
  <c r="H187" i="107"/>
  <c r="P186" i="107"/>
  <c r="O186" i="107"/>
  <c r="N186" i="107"/>
  <c r="J186" i="107"/>
  <c r="I186" i="107"/>
  <c r="H186" i="107"/>
  <c r="P185" i="107"/>
  <c r="O185" i="107"/>
  <c r="N185" i="107"/>
  <c r="J185" i="107"/>
  <c r="I185" i="107"/>
  <c r="H185" i="107"/>
  <c r="P184" i="107"/>
  <c r="O184" i="107"/>
  <c r="N184" i="107"/>
  <c r="J184" i="107"/>
  <c r="I184" i="107"/>
  <c r="H184" i="107"/>
  <c r="P183" i="107"/>
  <c r="O183" i="107"/>
  <c r="N183" i="107"/>
  <c r="J183" i="107"/>
  <c r="I183" i="107"/>
  <c r="H183" i="107"/>
  <c r="P182" i="107"/>
  <c r="O182" i="107"/>
  <c r="N182" i="107"/>
  <c r="J182" i="107"/>
  <c r="I182" i="107"/>
  <c r="H182" i="107"/>
  <c r="P181" i="107"/>
  <c r="O181" i="107"/>
  <c r="N181" i="107"/>
  <c r="J181" i="107"/>
  <c r="I181" i="107"/>
  <c r="H181" i="107"/>
  <c r="P180" i="107"/>
  <c r="O180" i="107"/>
  <c r="N180" i="107"/>
  <c r="J180" i="107"/>
  <c r="I180" i="107"/>
  <c r="H180" i="107"/>
  <c r="P179" i="107"/>
  <c r="O179" i="107"/>
  <c r="N179" i="107"/>
  <c r="J179" i="107"/>
  <c r="I179" i="107"/>
  <c r="H179" i="107"/>
  <c r="P178" i="107"/>
  <c r="O178" i="107"/>
  <c r="N178" i="107"/>
  <c r="J178" i="107"/>
  <c r="I178" i="107"/>
  <c r="H178" i="107"/>
  <c r="P177" i="107"/>
  <c r="O177" i="107"/>
  <c r="N177" i="107"/>
  <c r="J177" i="107"/>
  <c r="I177" i="107"/>
  <c r="H177" i="107"/>
  <c r="M162" i="107"/>
  <c r="L162" i="107"/>
  <c r="K162" i="107"/>
  <c r="G162" i="107"/>
  <c r="F162" i="107"/>
  <c r="I162" i="107" s="1"/>
  <c r="E162" i="107"/>
  <c r="D162" i="107"/>
  <c r="C162" i="107"/>
  <c r="B162" i="107"/>
  <c r="M161" i="107"/>
  <c r="L161" i="107"/>
  <c r="K161" i="107"/>
  <c r="G161" i="107"/>
  <c r="F161" i="107"/>
  <c r="E161" i="107"/>
  <c r="D161" i="107"/>
  <c r="C161" i="107"/>
  <c r="B161" i="107"/>
  <c r="M160" i="107"/>
  <c r="L160" i="107"/>
  <c r="K160" i="107"/>
  <c r="G160" i="107"/>
  <c r="F160" i="107"/>
  <c r="E160" i="107"/>
  <c r="D160" i="107"/>
  <c r="J160" i="107" s="1"/>
  <c r="C160" i="107"/>
  <c r="B160" i="107"/>
  <c r="P159" i="107"/>
  <c r="O159" i="107"/>
  <c r="N159" i="107"/>
  <c r="J159" i="107"/>
  <c r="I159" i="107"/>
  <c r="H159" i="107"/>
  <c r="P158" i="107"/>
  <c r="O158" i="107"/>
  <c r="N158" i="107"/>
  <c r="J158" i="107"/>
  <c r="I158" i="107"/>
  <c r="H158" i="107"/>
  <c r="P157" i="107"/>
  <c r="O157" i="107"/>
  <c r="N157" i="107"/>
  <c r="J157" i="107"/>
  <c r="I157" i="107"/>
  <c r="H157" i="107"/>
  <c r="P156" i="107"/>
  <c r="O156" i="107"/>
  <c r="N156" i="107"/>
  <c r="J156" i="107"/>
  <c r="I156" i="107"/>
  <c r="H156" i="107"/>
  <c r="P155" i="107"/>
  <c r="O155" i="107"/>
  <c r="N155" i="107"/>
  <c r="J155" i="107"/>
  <c r="I155" i="107"/>
  <c r="H155" i="107"/>
  <c r="P154" i="107"/>
  <c r="O154" i="107"/>
  <c r="N154" i="107"/>
  <c r="J154" i="107"/>
  <c r="I154" i="107"/>
  <c r="H154" i="107"/>
  <c r="P153" i="107"/>
  <c r="O153" i="107"/>
  <c r="N153" i="107"/>
  <c r="J153" i="107"/>
  <c r="I153" i="107"/>
  <c r="H153" i="107"/>
  <c r="P152" i="107"/>
  <c r="O152" i="107"/>
  <c r="N152" i="107"/>
  <c r="J152" i="107"/>
  <c r="I152" i="107"/>
  <c r="H152" i="107"/>
  <c r="P151" i="107"/>
  <c r="O151" i="107"/>
  <c r="N151" i="107"/>
  <c r="J151" i="107"/>
  <c r="I151" i="107"/>
  <c r="H151" i="107"/>
  <c r="P150" i="107"/>
  <c r="O150" i="107"/>
  <c r="N150" i="107"/>
  <c r="J150" i="107"/>
  <c r="I150" i="107"/>
  <c r="H150" i="107"/>
  <c r="P149" i="107"/>
  <c r="O149" i="107"/>
  <c r="N149" i="107"/>
  <c r="J149" i="107"/>
  <c r="I149" i="107"/>
  <c r="H149" i="107"/>
  <c r="P148" i="107"/>
  <c r="O148" i="107"/>
  <c r="N148" i="107"/>
  <c r="J148" i="107"/>
  <c r="I148" i="107"/>
  <c r="H148" i="107"/>
  <c r="P147" i="107"/>
  <c r="O147" i="107"/>
  <c r="N147" i="107"/>
  <c r="J147" i="107"/>
  <c r="I147" i="107"/>
  <c r="H147" i="107"/>
  <c r="P146" i="107"/>
  <c r="O146" i="107"/>
  <c r="N146" i="107"/>
  <c r="J146" i="107"/>
  <c r="I146" i="107"/>
  <c r="H146" i="107"/>
  <c r="P145" i="107"/>
  <c r="O145" i="107"/>
  <c r="N145" i="107"/>
  <c r="J145" i="107"/>
  <c r="I145" i="107"/>
  <c r="H145" i="107"/>
  <c r="P144" i="107"/>
  <c r="O144" i="107"/>
  <c r="N144" i="107"/>
  <c r="J144" i="107"/>
  <c r="I144" i="107"/>
  <c r="H144" i="107"/>
  <c r="M129" i="107"/>
  <c r="P129" i="107" s="1"/>
  <c r="L129" i="107"/>
  <c r="O129" i="107" s="1"/>
  <c r="K129" i="107"/>
  <c r="N129" i="107" s="1"/>
  <c r="G129" i="107"/>
  <c r="J129" i="107" s="1"/>
  <c r="F129" i="107"/>
  <c r="I129" i="107" s="1"/>
  <c r="E129" i="107"/>
  <c r="H129" i="107" s="1"/>
  <c r="M128" i="107"/>
  <c r="P128" i="107" s="1"/>
  <c r="L128" i="107"/>
  <c r="O128" i="107" s="1"/>
  <c r="K128" i="107"/>
  <c r="N128" i="107" s="1"/>
  <c r="G128" i="107"/>
  <c r="J128" i="107" s="1"/>
  <c r="F128" i="107"/>
  <c r="I128" i="107" s="1"/>
  <c r="E128" i="107"/>
  <c r="H128" i="107" s="1"/>
  <c r="M127" i="107"/>
  <c r="P127" i="107" s="1"/>
  <c r="L127" i="107"/>
  <c r="O127" i="107" s="1"/>
  <c r="K127" i="107"/>
  <c r="N127" i="107" s="1"/>
  <c r="G127" i="107"/>
  <c r="J127" i="107" s="1"/>
  <c r="F127" i="107"/>
  <c r="I127" i="107" s="1"/>
  <c r="E127" i="107"/>
  <c r="H127" i="107" s="1"/>
  <c r="P126" i="107"/>
  <c r="O126" i="107"/>
  <c r="N126" i="107"/>
  <c r="J126" i="107"/>
  <c r="I126" i="107"/>
  <c r="H126" i="107"/>
  <c r="P125" i="107"/>
  <c r="O125" i="107"/>
  <c r="N125" i="107"/>
  <c r="J125" i="107"/>
  <c r="I125" i="107"/>
  <c r="H125" i="107"/>
  <c r="P124" i="107"/>
  <c r="O124" i="107"/>
  <c r="N124" i="107"/>
  <c r="J124" i="107"/>
  <c r="I124" i="107"/>
  <c r="H124" i="107"/>
  <c r="P123" i="107"/>
  <c r="O123" i="107"/>
  <c r="N123" i="107"/>
  <c r="J123" i="107"/>
  <c r="I123" i="107"/>
  <c r="H123" i="107"/>
  <c r="P122" i="107"/>
  <c r="O122" i="107"/>
  <c r="N122" i="107"/>
  <c r="J122" i="107"/>
  <c r="I122" i="107"/>
  <c r="H122" i="107"/>
  <c r="P121" i="107"/>
  <c r="O121" i="107"/>
  <c r="N121" i="107"/>
  <c r="J121" i="107"/>
  <c r="I121" i="107"/>
  <c r="H121" i="107"/>
  <c r="P120" i="107"/>
  <c r="O120" i="107"/>
  <c r="N120" i="107"/>
  <c r="J120" i="107"/>
  <c r="I120" i="107"/>
  <c r="H120" i="107"/>
  <c r="P119" i="107"/>
  <c r="O119" i="107"/>
  <c r="N119" i="107"/>
  <c r="J119" i="107"/>
  <c r="I119" i="107"/>
  <c r="H119" i="107"/>
  <c r="P118" i="107"/>
  <c r="O118" i="107"/>
  <c r="N118" i="107"/>
  <c r="J118" i="107"/>
  <c r="I118" i="107"/>
  <c r="H118" i="107"/>
  <c r="P117" i="107"/>
  <c r="O117" i="107"/>
  <c r="N117" i="107"/>
  <c r="J117" i="107"/>
  <c r="I117" i="107"/>
  <c r="H117" i="107"/>
  <c r="P116" i="107"/>
  <c r="O116" i="107"/>
  <c r="N116" i="107"/>
  <c r="J116" i="107"/>
  <c r="I116" i="107"/>
  <c r="H116" i="107"/>
  <c r="P115" i="107"/>
  <c r="O115" i="107"/>
  <c r="N115" i="107"/>
  <c r="J115" i="107"/>
  <c r="I115" i="107"/>
  <c r="H115" i="107"/>
  <c r="P114" i="107"/>
  <c r="O114" i="107"/>
  <c r="N114" i="107"/>
  <c r="J114" i="107"/>
  <c r="I114" i="107"/>
  <c r="H114" i="107"/>
  <c r="P113" i="107"/>
  <c r="O113" i="107"/>
  <c r="N113" i="107"/>
  <c r="J113" i="107"/>
  <c r="I113" i="107"/>
  <c r="H113" i="107"/>
  <c r="P112" i="107"/>
  <c r="O112" i="107"/>
  <c r="N112" i="107"/>
  <c r="J112" i="107"/>
  <c r="I112" i="107"/>
  <c r="H112" i="107"/>
  <c r="P111" i="107"/>
  <c r="O111" i="107"/>
  <c r="N111" i="107"/>
  <c r="J111" i="107"/>
  <c r="I111" i="107"/>
  <c r="H111" i="107"/>
  <c r="M96" i="107"/>
  <c r="P96" i="107" s="1"/>
  <c r="L96" i="107"/>
  <c r="O96" i="107" s="1"/>
  <c r="G96" i="107"/>
  <c r="J96" i="107" s="1"/>
  <c r="F96" i="107"/>
  <c r="I96" i="107" s="1"/>
  <c r="M95" i="107"/>
  <c r="P95" i="107" s="1"/>
  <c r="L95" i="107"/>
  <c r="O95" i="107" s="1"/>
  <c r="G95" i="107"/>
  <c r="J95" i="107" s="1"/>
  <c r="F95" i="107"/>
  <c r="I95" i="107" s="1"/>
  <c r="M94" i="107"/>
  <c r="P94" i="107" s="1"/>
  <c r="L94" i="107"/>
  <c r="O94" i="107" s="1"/>
  <c r="G94" i="107"/>
  <c r="J94" i="107" s="1"/>
  <c r="F94" i="107"/>
  <c r="I94" i="107" s="1"/>
  <c r="P93" i="107"/>
  <c r="O93" i="107"/>
  <c r="K93" i="107"/>
  <c r="N93" i="107" s="1"/>
  <c r="J93" i="107"/>
  <c r="I93" i="107"/>
  <c r="E93" i="107"/>
  <c r="H93" i="107" s="1"/>
  <c r="P92" i="107"/>
  <c r="O92" i="107"/>
  <c r="K92" i="107"/>
  <c r="N92" i="107" s="1"/>
  <c r="J92" i="107"/>
  <c r="I92" i="107"/>
  <c r="E92" i="107"/>
  <c r="H92" i="107" s="1"/>
  <c r="P91" i="107"/>
  <c r="O91" i="107"/>
  <c r="K91" i="107"/>
  <c r="N91" i="107" s="1"/>
  <c r="J91" i="107"/>
  <c r="I91" i="107"/>
  <c r="E91" i="107"/>
  <c r="H91" i="107" s="1"/>
  <c r="P90" i="107"/>
  <c r="O90" i="107"/>
  <c r="K90" i="107"/>
  <c r="N90" i="107" s="1"/>
  <c r="J90" i="107"/>
  <c r="I90" i="107"/>
  <c r="E90" i="107"/>
  <c r="H90" i="107" s="1"/>
  <c r="P89" i="107"/>
  <c r="O89" i="107"/>
  <c r="K89" i="107"/>
  <c r="N89" i="107" s="1"/>
  <c r="J89" i="107"/>
  <c r="I89" i="107"/>
  <c r="E89" i="107"/>
  <c r="H89" i="107" s="1"/>
  <c r="P88" i="107"/>
  <c r="O88" i="107"/>
  <c r="K88" i="107"/>
  <c r="N88" i="107" s="1"/>
  <c r="J88" i="107"/>
  <c r="I88" i="107"/>
  <c r="E88" i="107"/>
  <c r="H88" i="107" s="1"/>
  <c r="P87" i="107"/>
  <c r="O87" i="107"/>
  <c r="K87" i="107"/>
  <c r="N87" i="107" s="1"/>
  <c r="J87" i="107"/>
  <c r="I87" i="107"/>
  <c r="E87" i="107"/>
  <c r="H87" i="107" s="1"/>
  <c r="P86" i="107"/>
  <c r="O86" i="107"/>
  <c r="K86" i="107"/>
  <c r="N86" i="107" s="1"/>
  <c r="J86" i="107"/>
  <c r="I86" i="107"/>
  <c r="E86" i="107"/>
  <c r="H86" i="107" s="1"/>
  <c r="P85" i="107"/>
  <c r="O85" i="107"/>
  <c r="K85" i="107"/>
  <c r="N85" i="107" s="1"/>
  <c r="J85" i="107"/>
  <c r="I85" i="107"/>
  <c r="E85" i="107"/>
  <c r="H85" i="107" s="1"/>
  <c r="P84" i="107"/>
  <c r="O84" i="107"/>
  <c r="K84" i="107"/>
  <c r="N84" i="107" s="1"/>
  <c r="J84" i="107"/>
  <c r="I84" i="107"/>
  <c r="E84" i="107"/>
  <c r="H84" i="107" s="1"/>
  <c r="P83" i="107"/>
  <c r="O83" i="107"/>
  <c r="K83" i="107"/>
  <c r="N83" i="107" s="1"/>
  <c r="J83" i="107"/>
  <c r="I83" i="107"/>
  <c r="E83" i="107"/>
  <c r="H83" i="107" s="1"/>
  <c r="P82" i="107"/>
  <c r="O82" i="107"/>
  <c r="K82" i="107"/>
  <c r="N82" i="107" s="1"/>
  <c r="J82" i="107"/>
  <c r="I82" i="107"/>
  <c r="E82" i="107"/>
  <c r="H82" i="107" s="1"/>
  <c r="P81" i="107"/>
  <c r="O81" i="107"/>
  <c r="K81" i="107"/>
  <c r="N81" i="107" s="1"/>
  <c r="J81" i="107"/>
  <c r="I81" i="107"/>
  <c r="E81" i="107"/>
  <c r="H81" i="107" s="1"/>
  <c r="P80" i="107"/>
  <c r="O80" i="107"/>
  <c r="K80" i="107"/>
  <c r="N80" i="107" s="1"/>
  <c r="J80" i="107"/>
  <c r="I80" i="107"/>
  <c r="E80" i="107"/>
  <c r="P79" i="107"/>
  <c r="O79" i="107"/>
  <c r="K79" i="107"/>
  <c r="N79" i="107" s="1"/>
  <c r="J79" i="107"/>
  <c r="I79" i="107"/>
  <c r="E79" i="107"/>
  <c r="H79" i="107" s="1"/>
  <c r="P78" i="107"/>
  <c r="O78" i="107"/>
  <c r="K78" i="107"/>
  <c r="J78" i="107"/>
  <c r="I78" i="107"/>
  <c r="E78" i="107"/>
  <c r="H78" i="107" s="1"/>
  <c r="D62" i="107"/>
  <c r="J62" i="107" s="1"/>
  <c r="C62" i="107"/>
  <c r="O62" i="107" s="1"/>
  <c r="B62" i="107"/>
  <c r="N62" i="107" s="1"/>
  <c r="D61" i="107"/>
  <c r="C61" i="107"/>
  <c r="O61" i="107" s="1"/>
  <c r="B61" i="107"/>
  <c r="N61" i="107" s="1"/>
  <c r="P60" i="107"/>
  <c r="O60" i="107"/>
  <c r="N60" i="107"/>
  <c r="J60" i="107"/>
  <c r="I60" i="107"/>
  <c r="H60" i="107"/>
  <c r="P59" i="107"/>
  <c r="O59" i="107"/>
  <c r="N59" i="107"/>
  <c r="J59" i="107"/>
  <c r="I59" i="107"/>
  <c r="H59" i="107"/>
  <c r="P58" i="107"/>
  <c r="O58" i="107"/>
  <c r="N58" i="107"/>
  <c r="J58" i="107"/>
  <c r="I58" i="107"/>
  <c r="H58" i="107"/>
  <c r="P57" i="107"/>
  <c r="O57" i="107"/>
  <c r="N57" i="107"/>
  <c r="J57" i="107"/>
  <c r="I57" i="107"/>
  <c r="H57" i="107"/>
  <c r="P56" i="107"/>
  <c r="O56" i="107"/>
  <c r="N56" i="107"/>
  <c r="J56" i="107"/>
  <c r="I56" i="107"/>
  <c r="H56" i="107"/>
  <c r="P55" i="107"/>
  <c r="O55" i="107"/>
  <c r="N55" i="107"/>
  <c r="J55" i="107"/>
  <c r="I55" i="107"/>
  <c r="H55" i="107"/>
  <c r="P54" i="107"/>
  <c r="O54" i="107"/>
  <c r="N54" i="107"/>
  <c r="J54" i="107"/>
  <c r="I54" i="107"/>
  <c r="H54" i="107"/>
  <c r="P53" i="107"/>
  <c r="O53" i="107"/>
  <c r="N53" i="107"/>
  <c r="J53" i="107"/>
  <c r="I53" i="107"/>
  <c r="H53" i="107"/>
  <c r="P52" i="107"/>
  <c r="O52" i="107"/>
  <c r="N52" i="107"/>
  <c r="J52" i="107"/>
  <c r="I52" i="107"/>
  <c r="H52" i="107"/>
  <c r="P51" i="107"/>
  <c r="O51" i="107"/>
  <c r="N51" i="107"/>
  <c r="J51" i="107"/>
  <c r="I51" i="107"/>
  <c r="H51" i="107"/>
  <c r="P50" i="107"/>
  <c r="O50" i="107"/>
  <c r="N50" i="107"/>
  <c r="J50" i="107"/>
  <c r="I50" i="107"/>
  <c r="H50" i="107"/>
  <c r="P49" i="107"/>
  <c r="O49" i="107"/>
  <c r="N49" i="107"/>
  <c r="J49" i="107"/>
  <c r="I49" i="107"/>
  <c r="H49" i="107"/>
  <c r="P48" i="107"/>
  <c r="O48" i="107"/>
  <c r="N48" i="107"/>
  <c r="J48" i="107"/>
  <c r="I48" i="107"/>
  <c r="H48" i="107"/>
  <c r="P47" i="107"/>
  <c r="O47" i="107"/>
  <c r="N47" i="107"/>
  <c r="J47" i="107"/>
  <c r="I47" i="107"/>
  <c r="H47" i="107"/>
  <c r="P46" i="107"/>
  <c r="O46" i="107"/>
  <c r="N46" i="107"/>
  <c r="J46" i="107"/>
  <c r="I46" i="107"/>
  <c r="H46" i="107"/>
  <c r="P45" i="107"/>
  <c r="O45" i="107"/>
  <c r="N45" i="107"/>
  <c r="J45" i="107"/>
  <c r="I45" i="107"/>
  <c r="H45" i="107"/>
  <c r="P30" i="107"/>
  <c r="O30" i="107"/>
  <c r="N30" i="107"/>
  <c r="J30" i="107"/>
  <c r="I30" i="107"/>
  <c r="H30" i="107"/>
  <c r="P29" i="107"/>
  <c r="O29" i="107"/>
  <c r="N29" i="107"/>
  <c r="J29" i="107"/>
  <c r="I29" i="107"/>
  <c r="H29" i="107"/>
  <c r="P28" i="107"/>
  <c r="O28" i="107"/>
  <c r="N28" i="107"/>
  <c r="J28" i="107"/>
  <c r="I28" i="107"/>
  <c r="H28" i="107"/>
  <c r="P27" i="107"/>
  <c r="O27" i="107"/>
  <c r="N27" i="107"/>
  <c r="J27" i="107"/>
  <c r="I27" i="107"/>
  <c r="H27" i="107"/>
  <c r="P26" i="107"/>
  <c r="O26" i="107"/>
  <c r="N26" i="107"/>
  <c r="J26" i="107"/>
  <c r="I26" i="107"/>
  <c r="H26" i="107"/>
  <c r="P25" i="107"/>
  <c r="O25" i="107"/>
  <c r="N25" i="107"/>
  <c r="J25" i="107"/>
  <c r="I25" i="107"/>
  <c r="H25" i="107"/>
  <c r="P24" i="107"/>
  <c r="O24" i="107"/>
  <c r="N24" i="107"/>
  <c r="J24" i="107"/>
  <c r="I24" i="107"/>
  <c r="H24" i="107"/>
  <c r="P23" i="107"/>
  <c r="O23" i="107"/>
  <c r="N23" i="107"/>
  <c r="J23" i="107"/>
  <c r="I23" i="107"/>
  <c r="H23" i="107"/>
  <c r="P22" i="107"/>
  <c r="O22" i="107"/>
  <c r="N22" i="107"/>
  <c r="J22" i="107"/>
  <c r="I22" i="107"/>
  <c r="H22" i="107"/>
  <c r="P21" i="107"/>
  <c r="O21" i="107"/>
  <c r="N21" i="107"/>
  <c r="J21" i="107"/>
  <c r="I21" i="107"/>
  <c r="H21" i="107"/>
  <c r="P20" i="107"/>
  <c r="O20" i="107"/>
  <c r="N20" i="107"/>
  <c r="J20" i="107"/>
  <c r="I20" i="107"/>
  <c r="H20" i="107"/>
  <c r="P19" i="107"/>
  <c r="O19" i="107"/>
  <c r="N19" i="107"/>
  <c r="J19" i="107"/>
  <c r="I19" i="107"/>
  <c r="H19" i="107"/>
  <c r="P18" i="107"/>
  <c r="O18" i="107"/>
  <c r="N18" i="107"/>
  <c r="J18" i="107"/>
  <c r="I18" i="107"/>
  <c r="H18" i="107"/>
  <c r="P17" i="107"/>
  <c r="O17" i="107"/>
  <c r="N17" i="107"/>
  <c r="J17" i="107"/>
  <c r="I17" i="107"/>
  <c r="H17" i="107"/>
  <c r="P16" i="107"/>
  <c r="O16" i="107"/>
  <c r="N16" i="107"/>
  <c r="J16" i="107"/>
  <c r="I16" i="107"/>
  <c r="H16" i="107"/>
  <c r="P15" i="107"/>
  <c r="O15" i="107"/>
  <c r="N15" i="107"/>
  <c r="J15" i="107"/>
  <c r="I15" i="107"/>
  <c r="H15" i="107"/>
  <c r="P14" i="107"/>
  <c r="O14" i="107"/>
  <c r="N14" i="107"/>
  <c r="J14" i="107"/>
  <c r="I14" i="107"/>
  <c r="H14" i="107"/>
  <c r="P13" i="107"/>
  <c r="O13" i="107"/>
  <c r="N13" i="107"/>
  <c r="J13" i="107"/>
  <c r="I13" i="107"/>
  <c r="H13" i="107"/>
  <c r="P12" i="107"/>
  <c r="O12" i="107"/>
  <c r="N12" i="107"/>
  <c r="J12" i="107"/>
  <c r="I12" i="107"/>
  <c r="H12" i="107"/>
  <c r="O182" i="106"/>
  <c r="V182" i="106" s="1"/>
  <c r="N182" i="106"/>
  <c r="M182" i="106"/>
  <c r="L182" i="106"/>
  <c r="K182" i="106"/>
  <c r="J182" i="106"/>
  <c r="I182" i="106"/>
  <c r="H182" i="106"/>
  <c r="G182" i="106"/>
  <c r="F182" i="106"/>
  <c r="E182" i="106"/>
  <c r="D182" i="106"/>
  <c r="C182" i="106"/>
  <c r="B182" i="106"/>
  <c r="O181" i="106"/>
  <c r="N181" i="106"/>
  <c r="M181" i="106"/>
  <c r="L181" i="106"/>
  <c r="S181" i="106" s="1"/>
  <c r="K181" i="106"/>
  <c r="J181" i="106"/>
  <c r="I181" i="106"/>
  <c r="H181" i="106"/>
  <c r="G181" i="106"/>
  <c r="F181" i="106"/>
  <c r="E181" i="106"/>
  <c r="D181" i="106"/>
  <c r="C181" i="106"/>
  <c r="B181" i="106"/>
  <c r="O180" i="106"/>
  <c r="N180" i="106"/>
  <c r="M180" i="106"/>
  <c r="L180" i="106"/>
  <c r="K180" i="106"/>
  <c r="J180" i="106"/>
  <c r="I180" i="106"/>
  <c r="H180" i="106"/>
  <c r="G180" i="106"/>
  <c r="F180" i="106"/>
  <c r="E180" i="106"/>
  <c r="D180" i="106"/>
  <c r="C180" i="106"/>
  <c r="B180" i="106"/>
  <c r="V179" i="106"/>
  <c r="U179" i="106"/>
  <c r="T179" i="106"/>
  <c r="S179" i="106"/>
  <c r="R179" i="106"/>
  <c r="Q179" i="106"/>
  <c r="P179" i="106"/>
  <c r="V178" i="106"/>
  <c r="U178" i="106"/>
  <c r="T178" i="106"/>
  <c r="S178" i="106"/>
  <c r="R178" i="106"/>
  <c r="Q178" i="106"/>
  <c r="P178" i="106"/>
  <c r="V177" i="106"/>
  <c r="U177" i="106"/>
  <c r="T177" i="106"/>
  <c r="S177" i="106"/>
  <c r="R177" i="106"/>
  <c r="Q177" i="106"/>
  <c r="P177" i="106"/>
  <c r="V176" i="106"/>
  <c r="U176" i="106"/>
  <c r="T176" i="106"/>
  <c r="S176" i="106"/>
  <c r="R176" i="106"/>
  <c r="Q176" i="106"/>
  <c r="P176" i="106"/>
  <c r="V175" i="106"/>
  <c r="U175" i="106"/>
  <c r="T175" i="106"/>
  <c r="S175" i="106"/>
  <c r="R175" i="106"/>
  <c r="Q175" i="106"/>
  <c r="P175" i="106"/>
  <c r="V174" i="106"/>
  <c r="U174" i="106"/>
  <c r="T174" i="106"/>
  <c r="S174" i="106"/>
  <c r="R174" i="106"/>
  <c r="Q174" i="106"/>
  <c r="P174" i="106"/>
  <c r="V173" i="106"/>
  <c r="U173" i="106"/>
  <c r="T173" i="106"/>
  <c r="S173" i="106"/>
  <c r="R173" i="106"/>
  <c r="Q173" i="106"/>
  <c r="P173" i="106"/>
  <c r="V172" i="106"/>
  <c r="U172" i="106"/>
  <c r="T172" i="106"/>
  <c r="S172" i="106"/>
  <c r="R172" i="106"/>
  <c r="Q172" i="106"/>
  <c r="P172" i="106"/>
  <c r="V171" i="106"/>
  <c r="U171" i="106"/>
  <c r="T171" i="106"/>
  <c r="S171" i="106"/>
  <c r="R171" i="106"/>
  <c r="Q171" i="106"/>
  <c r="P171" i="106"/>
  <c r="V170" i="106"/>
  <c r="U170" i="106"/>
  <c r="T170" i="106"/>
  <c r="S170" i="106"/>
  <c r="R170" i="106"/>
  <c r="Q170" i="106"/>
  <c r="P170" i="106"/>
  <c r="V169" i="106"/>
  <c r="U169" i="106"/>
  <c r="T169" i="106"/>
  <c r="S169" i="106"/>
  <c r="R169" i="106"/>
  <c r="Q169" i="106"/>
  <c r="P169" i="106"/>
  <c r="V168" i="106"/>
  <c r="U168" i="106"/>
  <c r="T168" i="106"/>
  <c r="S168" i="106"/>
  <c r="R168" i="106"/>
  <c r="Q168" i="106"/>
  <c r="P168" i="106"/>
  <c r="V167" i="106"/>
  <c r="U167" i="106"/>
  <c r="T167" i="106"/>
  <c r="S167" i="106"/>
  <c r="R167" i="106"/>
  <c r="Q167" i="106"/>
  <c r="P167" i="106"/>
  <c r="V166" i="106"/>
  <c r="U166" i="106"/>
  <c r="T166" i="106"/>
  <c r="S166" i="106"/>
  <c r="R166" i="106"/>
  <c r="Q166" i="106"/>
  <c r="P166" i="106"/>
  <c r="V165" i="106"/>
  <c r="U165" i="106"/>
  <c r="T165" i="106"/>
  <c r="S165" i="106"/>
  <c r="R165" i="106"/>
  <c r="Q165" i="106"/>
  <c r="P165" i="106"/>
  <c r="V164" i="106"/>
  <c r="U164" i="106"/>
  <c r="T164" i="106"/>
  <c r="S164" i="106"/>
  <c r="R164" i="106"/>
  <c r="Q164" i="106"/>
  <c r="P164" i="106"/>
  <c r="O152" i="106"/>
  <c r="N152" i="106"/>
  <c r="M152" i="106"/>
  <c r="L152" i="106"/>
  <c r="K152" i="106"/>
  <c r="J152" i="106"/>
  <c r="I152" i="106"/>
  <c r="H152" i="106"/>
  <c r="G152" i="106"/>
  <c r="F152" i="106"/>
  <c r="E152" i="106"/>
  <c r="D152" i="106"/>
  <c r="C152" i="106"/>
  <c r="B152" i="106"/>
  <c r="O151" i="106"/>
  <c r="N151" i="106"/>
  <c r="M151" i="106"/>
  <c r="L151" i="106"/>
  <c r="K151" i="106"/>
  <c r="J151" i="106"/>
  <c r="I151" i="106"/>
  <c r="H151" i="106"/>
  <c r="G151" i="106"/>
  <c r="F151" i="106"/>
  <c r="E151" i="106"/>
  <c r="D151" i="106"/>
  <c r="C151" i="106"/>
  <c r="B151" i="106"/>
  <c r="O150" i="106"/>
  <c r="N150" i="106"/>
  <c r="M150" i="106"/>
  <c r="T150" i="106" s="1"/>
  <c r="L150" i="106"/>
  <c r="K150" i="106"/>
  <c r="J150" i="106"/>
  <c r="I150" i="106"/>
  <c r="H150" i="106"/>
  <c r="G150" i="106"/>
  <c r="F150" i="106"/>
  <c r="E150" i="106"/>
  <c r="D150" i="106"/>
  <c r="C150" i="106"/>
  <c r="B150" i="106"/>
  <c r="V149" i="106"/>
  <c r="U149" i="106"/>
  <c r="T149" i="106"/>
  <c r="S149" i="106"/>
  <c r="R149" i="106"/>
  <c r="Q149" i="106"/>
  <c r="P149" i="106"/>
  <c r="V148" i="106"/>
  <c r="U148" i="106"/>
  <c r="T148" i="106"/>
  <c r="S148" i="106"/>
  <c r="R148" i="106"/>
  <c r="Q148" i="106"/>
  <c r="P148" i="106"/>
  <c r="V147" i="106"/>
  <c r="U147" i="106"/>
  <c r="T147" i="106"/>
  <c r="S147" i="106"/>
  <c r="R147" i="106"/>
  <c r="Q147" i="106"/>
  <c r="P147" i="106"/>
  <c r="V146" i="106"/>
  <c r="U146" i="106"/>
  <c r="T146" i="106"/>
  <c r="S146" i="106"/>
  <c r="R146" i="106"/>
  <c r="Q146" i="106"/>
  <c r="P146" i="106"/>
  <c r="V145" i="106"/>
  <c r="U145" i="106"/>
  <c r="T145" i="106"/>
  <c r="S145" i="106"/>
  <c r="R145" i="106"/>
  <c r="Q145" i="106"/>
  <c r="P145" i="106"/>
  <c r="V144" i="106"/>
  <c r="U144" i="106"/>
  <c r="T144" i="106"/>
  <c r="S144" i="106"/>
  <c r="R144" i="106"/>
  <c r="Q144" i="106"/>
  <c r="P144" i="106"/>
  <c r="V143" i="106"/>
  <c r="U143" i="106"/>
  <c r="T143" i="106"/>
  <c r="S143" i="106"/>
  <c r="R143" i="106"/>
  <c r="Q143" i="106"/>
  <c r="P143" i="106"/>
  <c r="V142" i="106"/>
  <c r="U142" i="106"/>
  <c r="T142" i="106"/>
  <c r="S142" i="106"/>
  <c r="R142" i="106"/>
  <c r="Q142" i="106"/>
  <c r="P142" i="106"/>
  <c r="V141" i="106"/>
  <c r="U141" i="106"/>
  <c r="T141" i="106"/>
  <c r="S141" i="106"/>
  <c r="R141" i="106"/>
  <c r="Q141" i="106"/>
  <c r="P141" i="106"/>
  <c r="V140" i="106"/>
  <c r="U140" i="106"/>
  <c r="T140" i="106"/>
  <c r="S140" i="106"/>
  <c r="R140" i="106"/>
  <c r="Q140" i="106"/>
  <c r="P140" i="106"/>
  <c r="V139" i="106"/>
  <c r="U139" i="106"/>
  <c r="T139" i="106"/>
  <c r="S139" i="106"/>
  <c r="R139" i="106"/>
  <c r="Q139" i="106"/>
  <c r="P139" i="106"/>
  <c r="V138" i="106"/>
  <c r="U138" i="106"/>
  <c r="T138" i="106"/>
  <c r="S138" i="106"/>
  <c r="R138" i="106"/>
  <c r="Q138" i="106"/>
  <c r="P138" i="106"/>
  <c r="V137" i="106"/>
  <c r="U137" i="106"/>
  <c r="T137" i="106"/>
  <c r="S137" i="106"/>
  <c r="R137" i="106"/>
  <c r="Q137" i="106"/>
  <c r="P137" i="106"/>
  <c r="V136" i="106"/>
  <c r="U136" i="106"/>
  <c r="T136" i="106"/>
  <c r="S136" i="106"/>
  <c r="R136" i="106"/>
  <c r="Q136" i="106"/>
  <c r="P136" i="106"/>
  <c r="V135" i="106"/>
  <c r="U135" i="106"/>
  <c r="T135" i="106"/>
  <c r="S135" i="106"/>
  <c r="R135" i="106"/>
  <c r="Q135" i="106"/>
  <c r="P135" i="106"/>
  <c r="V134" i="106"/>
  <c r="U134" i="106"/>
  <c r="T134" i="106"/>
  <c r="S134" i="106"/>
  <c r="R134" i="106"/>
  <c r="Q134" i="106"/>
  <c r="P134" i="106"/>
  <c r="O121" i="106"/>
  <c r="V121" i="106" s="1"/>
  <c r="N121" i="106"/>
  <c r="M121" i="106"/>
  <c r="L121" i="106"/>
  <c r="K121" i="106"/>
  <c r="J121" i="106"/>
  <c r="I121" i="106"/>
  <c r="H121" i="106"/>
  <c r="G121" i="106"/>
  <c r="F121" i="106"/>
  <c r="T121" i="106" s="1"/>
  <c r="E121" i="106"/>
  <c r="D121" i="106"/>
  <c r="C121" i="106"/>
  <c r="B121" i="106"/>
  <c r="O120" i="106"/>
  <c r="N120" i="106"/>
  <c r="M120" i="106"/>
  <c r="L120" i="106"/>
  <c r="K120" i="106"/>
  <c r="J120" i="106"/>
  <c r="I120" i="106"/>
  <c r="H120" i="106"/>
  <c r="G120" i="106"/>
  <c r="F120" i="106"/>
  <c r="E120" i="106"/>
  <c r="D120" i="106"/>
  <c r="C120" i="106"/>
  <c r="B120" i="106"/>
  <c r="O119" i="106"/>
  <c r="N119" i="106"/>
  <c r="M119" i="106"/>
  <c r="L119" i="106"/>
  <c r="K119" i="106"/>
  <c r="J119" i="106"/>
  <c r="I119" i="106"/>
  <c r="H119" i="106"/>
  <c r="G119" i="106"/>
  <c r="F119" i="106"/>
  <c r="E119" i="106"/>
  <c r="D119" i="106"/>
  <c r="C119" i="106"/>
  <c r="B119" i="106"/>
  <c r="V118" i="106"/>
  <c r="U118" i="106"/>
  <c r="T118" i="106"/>
  <c r="S118" i="106"/>
  <c r="R118" i="106"/>
  <c r="Q118" i="106"/>
  <c r="P118" i="106"/>
  <c r="V117" i="106"/>
  <c r="U117" i="106"/>
  <c r="T117" i="106"/>
  <c r="S117" i="106"/>
  <c r="R117" i="106"/>
  <c r="Q117" i="106"/>
  <c r="P117" i="106"/>
  <c r="V116" i="106"/>
  <c r="U116" i="106"/>
  <c r="T116" i="106"/>
  <c r="S116" i="106"/>
  <c r="R116" i="106"/>
  <c r="Q116" i="106"/>
  <c r="P116" i="106"/>
  <c r="V115" i="106"/>
  <c r="U115" i="106"/>
  <c r="T115" i="106"/>
  <c r="S115" i="106"/>
  <c r="R115" i="106"/>
  <c r="Q115" i="106"/>
  <c r="P115" i="106"/>
  <c r="V114" i="106"/>
  <c r="U114" i="106"/>
  <c r="T114" i="106"/>
  <c r="S114" i="106"/>
  <c r="R114" i="106"/>
  <c r="Q114" i="106"/>
  <c r="P114" i="106"/>
  <c r="V113" i="106"/>
  <c r="U113" i="106"/>
  <c r="T113" i="106"/>
  <c r="S113" i="106"/>
  <c r="R113" i="106"/>
  <c r="Q113" i="106"/>
  <c r="P113" i="106"/>
  <c r="V112" i="106"/>
  <c r="U112" i="106"/>
  <c r="T112" i="106"/>
  <c r="S112" i="106"/>
  <c r="R112" i="106"/>
  <c r="Q112" i="106"/>
  <c r="P112" i="106"/>
  <c r="V111" i="106"/>
  <c r="U111" i="106"/>
  <c r="T111" i="106"/>
  <c r="S111" i="106"/>
  <c r="R111" i="106"/>
  <c r="Q111" i="106"/>
  <c r="P111" i="106"/>
  <c r="V110" i="106"/>
  <c r="U110" i="106"/>
  <c r="T110" i="106"/>
  <c r="S110" i="106"/>
  <c r="R110" i="106"/>
  <c r="Q110" i="106"/>
  <c r="P110" i="106"/>
  <c r="V109" i="106"/>
  <c r="U109" i="106"/>
  <c r="T109" i="106"/>
  <c r="S109" i="106"/>
  <c r="R109" i="106"/>
  <c r="Q109" i="106"/>
  <c r="P109" i="106"/>
  <c r="V108" i="106"/>
  <c r="U108" i="106"/>
  <c r="T108" i="106"/>
  <c r="S108" i="106"/>
  <c r="R108" i="106"/>
  <c r="Q108" i="106"/>
  <c r="P108" i="106"/>
  <c r="V107" i="106"/>
  <c r="U107" i="106"/>
  <c r="T107" i="106"/>
  <c r="S107" i="106"/>
  <c r="R107" i="106"/>
  <c r="Q107" i="106"/>
  <c r="P107" i="106"/>
  <c r="V106" i="106"/>
  <c r="U106" i="106"/>
  <c r="T106" i="106"/>
  <c r="S106" i="106"/>
  <c r="R106" i="106"/>
  <c r="Q106" i="106"/>
  <c r="P106" i="106"/>
  <c r="V105" i="106"/>
  <c r="U105" i="106"/>
  <c r="T105" i="106"/>
  <c r="S105" i="106"/>
  <c r="R105" i="106"/>
  <c r="Q105" i="106"/>
  <c r="P105" i="106"/>
  <c r="V104" i="106"/>
  <c r="U104" i="106"/>
  <c r="T104" i="106"/>
  <c r="S104" i="106"/>
  <c r="R104" i="106"/>
  <c r="Q104" i="106"/>
  <c r="P104" i="106"/>
  <c r="V103" i="106"/>
  <c r="U103" i="106"/>
  <c r="T103" i="106"/>
  <c r="S103" i="106"/>
  <c r="R103" i="106"/>
  <c r="Q103" i="106"/>
  <c r="P103" i="106"/>
  <c r="S90" i="106"/>
  <c r="N90" i="106"/>
  <c r="M90" i="106"/>
  <c r="K90" i="106"/>
  <c r="J90" i="106"/>
  <c r="I90" i="106"/>
  <c r="H90" i="106"/>
  <c r="V90" i="106" s="1"/>
  <c r="G90" i="106"/>
  <c r="F90" i="106"/>
  <c r="D90" i="106"/>
  <c r="C90" i="106"/>
  <c r="S89" i="106"/>
  <c r="N89" i="106"/>
  <c r="M89" i="106"/>
  <c r="K89" i="106"/>
  <c r="J89" i="106"/>
  <c r="I89" i="106"/>
  <c r="H89" i="106"/>
  <c r="V89" i="106" s="1"/>
  <c r="G89" i="106"/>
  <c r="F89" i="106"/>
  <c r="D89" i="106"/>
  <c r="C89" i="106"/>
  <c r="S88" i="106"/>
  <c r="N88" i="106"/>
  <c r="M88" i="106"/>
  <c r="K88" i="106"/>
  <c r="J88" i="106"/>
  <c r="I88" i="106"/>
  <c r="H88" i="106"/>
  <c r="V88" i="106" s="1"/>
  <c r="G88" i="106"/>
  <c r="F88" i="106"/>
  <c r="D88" i="106"/>
  <c r="C88" i="106"/>
  <c r="V87" i="106"/>
  <c r="U87" i="106"/>
  <c r="T87" i="106"/>
  <c r="S87" i="106"/>
  <c r="R87" i="106"/>
  <c r="Q87" i="106"/>
  <c r="B87" i="106"/>
  <c r="P87" i="106" s="1"/>
  <c r="V86" i="106"/>
  <c r="U86" i="106"/>
  <c r="T86" i="106"/>
  <c r="S86" i="106"/>
  <c r="R86" i="106"/>
  <c r="Q86" i="106"/>
  <c r="B86" i="106"/>
  <c r="P86" i="106" s="1"/>
  <c r="V85" i="106"/>
  <c r="U85" i="106"/>
  <c r="T85" i="106"/>
  <c r="S85" i="106"/>
  <c r="R85" i="106"/>
  <c r="Q85" i="106"/>
  <c r="B85" i="106"/>
  <c r="P85" i="106" s="1"/>
  <c r="V84" i="106"/>
  <c r="U84" i="106"/>
  <c r="T84" i="106"/>
  <c r="S84" i="106"/>
  <c r="R84" i="106"/>
  <c r="Q84" i="106"/>
  <c r="B84" i="106"/>
  <c r="P84" i="106" s="1"/>
  <c r="V83" i="106"/>
  <c r="U83" i="106"/>
  <c r="T83" i="106"/>
  <c r="S83" i="106"/>
  <c r="R83" i="106"/>
  <c r="Q83" i="106"/>
  <c r="B83" i="106"/>
  <c r="P83" i="106" s="1"/>
  <c r="V82" i="106"/>
  <c r="U82" i="106"/>
  <c r="T82" i="106"/>
  <c r="S82" i="106"/>
  <c r="R82" i="106"/>
  <c r="Q82" i="106"/>
  <c r="B82" i="106"/>
  <c r="P82" i="106" s="1"/>
  <c r="V81" i="106"/>
  <c r="U81" i="106"/>
  <c r="T81" i="106"/>
  <c r="S81" i="106"/>
  <c r="R81" i="106"/>
  <c r="Q81" i="106"/>
  <c r="B81" i="106"/>
  <c r="P81" i="106" s="1"/>
  <c r="V80" i="106"/>
  <c r="U80" i="106"/>
  <c r="T80" i="106"/>
  <c r="S80" i="106"/>
  <c r="R80" i="106"/>
  <c r="Q80" i="106"/>
  <c r="B80" i="106"/>
  <c r="P80" i="106" s="1"/>
  <c r="V79" i="106"/>
  <c r="U79" i="106"/>
  <c r="T79" i="106"/>
  <c r="S79" i="106"/>
  <c r="R79" i="106"/>
  <c r="Q79" i="106"/>
  <c r="B79" i="106"/>
  <c r="P79" i="106" s="1"/>
  <c r="V78" i="106"/>
  <c r="U78" i="106"/>
  <c r="T78" i="106"/>
  <c r="S78" i="106"/>
  <c r="R78" i="106"/>
  <c r="Q78" i="106"/>
  <c r="B78" i="106"/>
  <c r="P78" i="106" s="1"/>
  <c r="V77" i="106"/>
  <c r="U77" i="106"/>
  <c r="T77" i="106"/>
  <c r="S77" i="106"/>
  <c r="R77" i="106"/>
  <c r="Q77" i="106"/>
  <c r="B77" i="106"/>
  <c r="P77" i="106" s="1"/>
  <c r="V76" i="106"/>
  <c r="U76" i="106"/>
  <c r="T76" i="106"/>
  <c r="S76" i="106"/>
  <c r="R76" i="106"/>
  <c r="Q76" i="106"/>
  <c r="B76" i="106"/>
  <c r="P76" i="106" s="1"/>
  <c r="V75" i="106"/>
  <c r="U75" i="106"/>
  <c r="T75" i="106"/>
  <c r="S75" i="106"/>
  <c r="R75" i="106"/>
  <c r="Q75" i="106"/>
  <c r="B75" i="106"/>
  <c r="P75" i="106" s="1"/>
  <c r="V74" i="106"/>
  <c r="U74" i="106"/>
  <c r="T74" i="106"/>
  <c r="S74" i="106"/>
  <c r="R74" i="106"/>
  <c r="Q74" i="106"/>
  <c r="B74" i="106"/>
  <c r="P74" i="106" s="1"/>
  <c r="V73" i="106"/>
  <c r="U73" i="106"/>
  <c r="T73" i="106"/>
  <c r="S73" i="106"/>
  <c r="R73" i="106"/>
  <c r="Q73" i="106"/>
  <c r="B73" i="106"/>
  <c r="P73" i="106" s="1"/>
  <c r="V72" i="106"/>
  <c r="U72" i="106"/>
  <c r="T72" i="106"/>
  <c r="S72" i="106"/>
  <c r="R72" i="106"/>
  <c r="Q72" i="106"/>
  <c r="B72" i="106"/>
  <c r="V59" i="106"/>
  <c r="U59" i="106"/>
  <c r="T59" i="106"/>
  <c r="S59" i="106"/>
  <c r="R59" i="106"/>
  <c r="Q59" i="106"/>
  <c r="P59" i="106"/>
  <c r="V58" i="106"/>
  <c r="U58" i="106"/>
  <c r="T58" i="106"/>
  <c r="S58" i="106"/>
  <c r="R58" i="106"/>
  <c r="Q58" i="106"/>
  <c r="P58" i="106"/>
  <c r="V57" i="106"/>
  <c r="U57" i="106"/>
  <c r="T57" i="106"/>
  <c r="S57" i="106"/>
  <c r="R57" i="106"/>
  <c r="Q57" i="106"/>
  <c r="P57" i="106"/>
  <c r="V56" i="106"/>
  <c r="U56" i="106"/>
  <c r="T56" i="106"/>
  <c r="S56" i="106"/>
  <c r="R56" i="106"/>
  <c r="Q56" i="106"/>
  <c r="P56" i="106"/>
  <c r="V55" i="106"/>
  <c r="U55" i="106"/>
  <c r="T55" i="106"/>
  <c r="S55" i="106"/>
  <c r="R55" i="106"/>
  <c r="Q55" i="106"/>
  <c r="P55" i="106"/>
  <c r="V54" i="106"/>
  <c r="U54" i="106"/>
  <c r="T54" i="106"/>
  <c r="S54" i="106"/>
  <c r="R54" i="106"/>
  <c r="Q54" i="106"/>
  <c r="P54" i="106"/>
  <c r="V53" i="106"/>
  <c r="U53" i="106"/>
  <c r="T53" i="106"/>
  <c r="S53" i="106"/>
  <c r="R53" i="106"/>
  <c r="Q53" i="106"/>
  <c r="P53" i="106"/>
  <c r="V52" i="106"/>
  <c r="U52" i="106"/>
  <c r="T52" i="106"/>
  <c r="S52" i="106"/>
  <c r="R52" i="106"/>
  <c r="Q52" i="106"/>
  <c r="P52" i="106"/>
  <c r="V51" i="106"/>
  <c r="U51" i="106"/>
  <c r="T51" i="106"/>
  <c r="S51" i="106"/>
  <c r="R51" i="106"/>
  <c r="Q51" i="106"/>
  <c r="P51" i="106"/>
  <c r="V50" i="106"/>
  <c r="U50" i="106"/>
  <c r="T50" i="106"/>
  <c r="S50" i="106"/>
  <c r="R50" i="106"/>
  <c r="Q50" i="106"/>
  <c r="P50" i="106"/>
  <c r="V49" i="106"/>
  <c r="U49" i="106"/>
  <c r="T49" i="106"/>
  <c r="S49" i="106"/>
  <c r="R49" i="106"/>
  <c r="Q49" i="106"/>
  <c r="P49" i="106"/>
  <c r="V48" i="106"/>
  <c r="U48" i="106"/>
  <c r="T48" i="106"/>
  <c r="S48" i="106"/>
  <c r="R48" i="106"/>
  <c r="Q48" i="106"/>
  <c r="P48" i="106"/>
  <c r="V47" i="106"/>
  <c r="U47" i="106"/>
  <c r="T47" i="106"/>
  <c r="S47" i="106"/>
  <c r="R47" i="106"/>
  <c r="Q47" i="106"/>
  <c r="P47" i="106"/>
  <c r="V46" i="106"/>
  <c r="U46" i="106"/>
  <c r="T46" i="106"/>
  <c r="S46" i="106"/>
  <c r="R46" i="106"/>
  <c r="Q46" i="106"/>
  <c r="P46" i="106"/>
  <c r="V45" i="106"/>
  <c r="U45" i="106"/>
  <c r="T45" i="106"/>
  <c r="S45" i="106"/>
  <c r="R45" i="106"/>
  <c r="Q45" i="106"/>
  <c r="P45" i="106"/>
  <c r="V44" i="106"/>
  <c r="U44" i="106"/>
  <c r="T44" i="106"/>
  <c r="S44" i="106"/>
  <c r="R44" i="106"/>
  <c r="Q44" i="106"/>
  <c r="P44" i="106"/>
  <c r="V43" i="106"/>
  <c r="U43" i="106"/>
  <c r="T43" i="106"/>
  <c r="S43" i="106"/>
  <c r="R43" i="106"/>
  <c r="Q43" i="106"/>
  <c r="P43" i="106"/>
  <c r="V42" i="106"/>
  <c r="U42" i="106"/>
  <c r="T42" i="106"/>
  <c r="S42" i="106"/>
  <c r="R42" i="106"/>
  <c r="Q42" i="106"/>
  <c r="P42" i="106"/>
  <c r="V41" i="106"/>
  <c r="U41" i="106"/>
  <c r="T41" i="106"/>
  <c r="S41" i="106"/>
  <c r="R41" i="106"/>
  <c r="Q41" i="106"/>
  <c r="P41" i="106"/>
  <c r="V28" i="106"/>
  <c r="U28" i="106"/>
  <c r="T28" i="106"/>
  <c r="S28" i="106"/>
  <c r="R28" i="106"/>
  <c r="Q28" i="106"/>
  <c r="P28" i="106"/>
  <c r="V27" i="106"/>
  <c r="U27" i="106"/>
  <c r="T27" i="106"/>
  <c r="S27" i="106"/>
  <c r="R27" i="106"/>
  <c r="Q27" i="106"/>
  <c r="P27" i="106"/>
  <c r="V26" i="106"/>
  <c r="U26" i="106"/>
  <c r="T26" i="106"/>
  <c r="S26" i="106"/>
  <c r="R26" i="106"/>
  <c r="Q26" i="106"/>
  <c r="P26" i="106"/>
  <c r="V25" i="106"/>
  <c r="U25" i="106"/>
  <c r="T25" i="106"/>
  <c r="S25" i="106"/>
  <c r="R25" i="106"/>
  <c r="Q25" i="106"/>
  <c r="P25" i="106"/>
  <c r="V24" i="106"/>
  <c r="U24" i="106"/>
  <c r="T24" i="106"/>
  <c r="S24" i="106"/>
  <c r="R24" i="106"/>
  <c r="Q24" i="106"/>
  <c r="P24" i="106"/>
  <c r="V23" i="106"/>
  <c r="U23" i="106"/>
  <c r="T23" i="106"/>
  <c r="S23" i="106"/>
  <c r="R23" i="106"/>
  <c r="Q23" i="106"/>
  <c r="P23" i="106"/>
  <c r="V22" i="106"/>
  <c r="U22" i="106"/>
  <c r="T22" i="106"/>
  <c r="S22" i="106"/>
  <c r="R22" i="106"/>
  <c r="Q22" i="106"/>
  <c r="P22" i="106"/>
  <c r="V21" i="106"/>
  <c r="U21" i="106"/>
  <c r="T21" i="106"/>
  <c r="S21" i="106"/>
  <c r="R21" i="106"/>
  <c r="Q21" i="106"/>
  <c r="P21" i="106"/>
  <c r="V20" i="106"/>
  <c r="U20" i="106"/>
  <c r="T20" i="106"/>
  <c r="S20" i="106"/>
  <c r="R20" i="106"/>
  <c r="Q20" i="106"/>
  <c r="P20" i="106"/>
  <c r="V19" i="106"/>
  <c r="U19" i="106"/>
  <c r="T19" i="106"/>
  <c r="S19" i="106"/>
  <c r="R19" i="106"/>
  <c r="Q19" i="106"/>
  <c r="P19" i="106"/>
  <c r="V18" i="106"/>
  <c r="U18" i="106"/>
  <c r="T18" i="106"/>
  <c r="S18" i="106"/>
  <c r="R18" i="106"/>
  <c r="Q18" i="106"/>
  <c r="P18" i="106"/>
  <c r="V17" i="106"/>
  <c r="U17" i="106"/>
  <c r="T17" i="106"/>
  <c r="S17" i="106"/>
  <c r="R17" i="106"/>
  <c r="Q17" i="106"/>
  <c r="P17" i="106"/>
  <c r="V16" i="106"/>
  <c r="U16" i="106"/>
  <c r="T16" i="106"/>
  <c r="S16" i="106"/>
  <c r="R16" i="106"/>
  <c r="Q16" i="106"/>
  <c r="P16" i="106"/>
  <c r="V15" i="106"/>
  <c r="U15" i="106"/>
  <c r="T15" i="106"/>
  <c r="S15" i="106"/>
  <c r="R15" i="106"/>
  <c r="Q15" i="106"/>
  <c r="P15" i="106"/>
  <c r="V14" i="106"/>
  <c r="U14" i="106"/>
  <c r="T14" i="106"/>
  <c r="S14" i="106"/>
  <c r="R14" i="106"/>
  <c r="Q14" i="106"/>
  <c r="P14" i="106"/>
  <c r="V13" i="106"/>
  <c r="U13" i="106"/>
  <c r="T13" i="106"/>
  <c r="S13" i="106"/>
  <c r="R13" i="106"/>
  <c r="Q13" i="106"/>
  <c r="P13" i="106"/>
  <c r="V12" i="106"/>
  <c r="U12" i="106"/>
  <c r="T12" i="106"/>
  <c r="S12" i="106"/>
  <c r="R12" i="106"/>
  <c r="Q12" i="106"/>
  <c r="P12" i="106"/>
  <c r="V11" i="106"/>
  <c r="U11" i="106"/>
  <c r="T11" i="106"/>
  <c r="S11" i="106"/>
  <c r="R11" i="106"/>
  <c r="Q11" i="106"/>
  <c r="P11" i="106"/>
  <c r="V10" i="106"/>
  <c r="U10" i="106"/>
  <c r="T10" i="106"/>
  <c r="S10" i="106"/>
  <c r="R10" i="106"/>
  <c r="Q10" i="106"/>
  <c r="P10" i="106"/>
  <c r="W86" i="118" l="1"/>
  <c r="G105" i="117"/>
  <c r="X84" i="118"/>
  <c r="O159" i="118"/>
  <c r="D113" i="120"/>
  <c r="F111" i="109"/>
  <c r="R114" i="109"/>
  <c r="I77" i="117"/>
  <c r="H81" i="117"/>
  <c r="W85" i="117"/>
  <c r="P113" i="117"/>
  <c r="X160" i="117"/>
  <c r="Y86" i="118"/>
  <c r="I99" i="118"/>
  <c r="H103" i="118"/>
  <c r="I104" i="118"/>
  <c r="H111" i="118"/>
  <c r="Q159" i="118"/>
  <c r="U121" i="106"/>
  <c r="B86" i="118"/>
  <c r="I70" i="116"/>
  <c r="I74" i="116"/>
  <c r="E85" i="117"/>
  <c r="F115" i="117"/>
  <c r="X134" i="117"/>
  <c r="I75" i="118"/>
  <c r="X158" i="118"/>
  <c r="Q181" i="106"/>
  <c r="G83" i="117"/>
  <c r="I104" i="117"/>
  <c r="X114" i="117"/>
  <c r="X115" i="117"/>
  <c r="H72" i="118"/>
  <c r="Q163" i="118"/>
  <c r="U89" i="106"/>
  <c r="T119" i="106"/>
  <c r="P121" i="106"/>
  <c r="P180" i="106"/>
  <c r="H79" i="116"/>
  <c r="P84" i="117"/>
  <c r="W165" i="117"/>
  <c r="Y161" i="118"/>
  <c r="B76" i="109"/>
  <c r="H76" i="109" s="1"/>
  <c r="J115" i="109"/>
  <c r="F57" i="109"/>
  <c r="F99" i="109"/>
  <c r="F107" i="109"/>
  <c r="R116" i="109"/>
  <c r="D42" i="109"/>
  <c r="P116" i="109"/>
  <c r="H21" i="109"/>
  <c r="F104" i="109"/>
  <c r="H11" i="109"/>
  <c r="N11" i="109"/>
  <c r="F39" i="109"/>
  <c r="H39" i="109"/>
  <c r="F112" i="109"/>
  <c r="R151" i="106"/>
  <c r="T152" i="106"/>
  <c r="H20" i="109"/>
  <c r="G82" i="110"/>
  <c r="G79" i="116"/>
  <c r="H83" i="116"/>
  <c r="G71" i="117"/>
  <c r="G82" i="117"/>
  <c r="X129" i="117"/>
  <c r="Y165" i="117"/>
  <c r="E84" i="118"/>
  <c r="G112" i="118"/>
  <c r="B161" i="118"/>
  <c r="Q182" i="106"/>
  <c r="I194" i="107"/>
  <c r="D57" i="109"/>
  <c r="P78" i="109"/>
  <c r="H71" i="116"/>
  <c r="G72" i="116"/>
  <c r="G83" i="116"/>
  <c r="G68" i="117"/>
  <c r="G76" i="117"/>
  <c r="H82" i="117"/>
  <c r="X84" i="117"/>
  <c r="H102" i="117"/>
  <c r="I105" i="117"/>
  <c r="G106" i="117"/>
  <c r="Y129" i="117"/>
  <c r="X141" i="117"/>
  <c r="W160" i="117"/>
  <c r="G69" i="118"/>
  <c r="I72" i="118"/>
  <c r="H112" i="118"/>
  <c r="O165" i="118"/>
  <c r="F13" i="109"/>
  <c r="D16" i="109"/>
  <c r="I79" i="116"/>
  <c r="I71" i="117"/>
  <c r="I102" i="117"/>
  <c r="Q114" i="117"/>
  <c r="Q180" i="106"/>
  <c r="H56" i="109"/>
  <c r="P72" i="109"/>
  <c r="J76" i="109"/>
  <c r="P115" i="109"/>
  <c r="G111" i="117"/>
  <c r="W127" i="117"/>
  <c r="W170" i="117"/>
  <c r="I81" i="118"/>
  <c r="W84" i="118"/>
  <c r="H98" i="118"/>
  <c r="H109" i="118"/>
  <c r="P157" i="118"/>
  <c r="G168" i="121"/>
  <c r="T182" i="106"/>
  <c r="N19" i="109"/>
  <c r="I72" i="117"/>
  <c r="Q86" i="117"/>
  <c r="H97" i="117"/>
  <c r="H100" i="117"/>
  <c r="Y130" i="117"/>
  <c r="W133" i="117"/>
  <c r="Y136" i="117"/>
  <c r="F172" i="118"/>
  <c r="Q120" i="106"/>
  <c r="T181" i="106"/>
  <c r="I160" i="107"/>
  <c r="D55" i="109"/>
  <c r="P114" i="109"/>
  <c r="I80" i="116"/>
  <c r="H69" i="117"/>
  <c r="H104" i="117"/>
  <c r="I107" i="117"/>
  <c r="X140" i="117"/>
  <c r="G71" i="118"/>
  <c r="Y167" i="118"/>
  <c r="R120" i="106"/>
  <c r="T180" i="106"/>
  <c r="H27" i="109"/>
  <c r="D49" i="109"/>
  <c r="I77" i="116"/>
  <c r="G78" i="116"/>
  <c r="G98" i="117"/>
  <c r="Y140" i="117"/>
  <c r="H75" i="118"/>
  <c r="G100" i="118"/>
  <c r="G111" i="118"/>
  <c r="Q114" i="118"/>
  <c r="B168" i="118"/>
  <c r="H168" i="118" s="1"/>
  <c r="O86" i="117"/>
  <c r="D86" i="117"/>
  <c r="Y159" i="117"/>
  <c r="X159" i="117"/>
  <c r="N195" i="107"/>
  <c r="F40" i="109"/>
  <c r="N47" i="109"/>
  <c r="H47" i="109"/>
  <c r="H73" i="116"/>
  <c r="E86" i="117"/>
  <c r="H103" i="117"/>
  <c r="W159" i="117"/>
  <c r="O195" i="107"/>
  <c r="N14" i="109"/>
  <c r="F14" i="109"/>
  <c r="D46" i="109"/>
  <c r="F46" i="109"/>
  <c r="P73" i="109"/>
  <c r="H143" i="109"/>
  <c r="G109" i="110"/>
  <c r="G80" i="117"/>
  <c r="I81" i="117"/>
  <c r="H98" i="117"/>
  <c r="I99" i="117"/>
  <c r="H112" i="117"/>
  <c r="D114" i="117"/>
  <c r="O114" i="117"/>
  <c r="Y114" i="117"/>
  <c r="B77" i="109"/>
  <c r="F77" i="109" s="1"/>
  <c r="J77" i="109"/>
  <c r="B82" i="109"/>
  <c r="H82" i="109" s="1"/>
  <c r="L82" i="109"/>
  <c r="X167" i="117"/>
  <c r="Y167" i="117"/>
  <c r="N48" i="109"/>
  <c r="F48" i="109"/>
  <c r="L77" i="109"/>
  <c r="Y128" i="117"/>
  <c r="X128" i="117"/>
  <c r="Y139" i="117"/>
  <c r="W139" i="117"/>
  <c r="G101" i="118"/>
  <c r="B68" i="109"/>
  <c r="F68" i="109" s="1"/>
  <c r="J81" i="109"/>
  <c r="L81" i="109"/>
  <c r="B84" i="116"/>
  <c r="G84" i="116" s="1"/>
  <c r="H69" i="116"/>
  <c r="H76" i="117"/>
  <c r="H79" i="117"/>
  <c r="I112" i="117"/>
  <c r="W114" i="117"/>
  <c r="W135" i="117"/>
  <c r="Y135" i="117"/>
  <c r="X135" i="117"/>
  <c r="Y165" i="118"/>
  <c r="X165" i="118"/>
  <c r="U119" i="106"/>
  <c r="S120" i="106"/>
  <c r="R152" i="106"/>
  <c r="N160" i="107"/>
  <c r="H161" i="107"/>
  <c r="N162" i="107"/>
  <c r="N194" i="107"/>
  <c r="H195" i="107"/>
  <c r="N21" i="109"/>
  <c r="F21" i="109"/>
  <c r="N23" i="109"/>
  <c r="D23" i="109"/>
  <c r="H53" i="109"/>
  <c r="R83" i="109"/>
  <c r="I69" i="116"/>
  <c r="G74" i="116"/>
  <c r="G72" i="117"/>
  <c r="G75" i="117"/>
  <c r="H83" i="117"/>
  <c r="Y162" i="117"/>
  <c r="W162" i="117"/>
  <c r="W165" i="118"/>
  <c r="G70" i="118"/>
  <c r="H80" i="118"/>
  <c r="G83" i="118"/>
  <c r="G97" i="118"/>
  <c r="H101" i="118"/>
  <c r="G104" i="118"/>
  <c r="G107" i="118"/>
  <c r="G110" i="118"/>
  <c r="P114" i="118"/>
  <c r="P119" i="106"/>
  <c r="V119" i="106"/>
  <c r="U151" i="106"/>
  <c r="J193" i="107"/>
  <c r="P193" i="107"/>
  <c r="P195" i="107"/>
  <c r="N27" i="109"/>
  <c r="B74" i="109"/>
  <c r="D74" i="109" s="1"/>
  <c r="F110" i="109"/>
  <c r="J114" i="109"/>
  <c r="G111" i="110"/>
  <c r="G70" i="116"/>
  <c r="I71" i="116"/>
  <c r="G73" i="116"/>
  <c r="H77" i="116"/>
  <c r="H72" i="117"/>
  <c r="I74" i="117"/>
  <c r="H75" i="117"/>
  <c r="Q84" i="117"/>
  <c r="F86" i="117"/>
  <c r="H99" i="117"/>
  <c r="O113" i="117"/>
  <c r="Y113" i="117"/>
  <c r="W134" i="117"/>
  <c r="W137" i="117"/>
  <c r="W166" i="117"/>
  <c r="G76" i="118"/>
  <c r="I80" i="118"/>
  <c r="H83" i="118"/>
  <c r="H97" i="118"/>
  <c r="I106" i="118"/>
  <c r="H107" i="118"/>
  <c r="H110" i="118"/>
  <c r="W159" i="118"/>
  <c r="P160" i="118"/>
  <c r="O161" i="118"/>
  <c r="B166" i="118"/>
  <c r="H166" i="118" s="1"/>
  <c r="F174" i="118"/>
  <c r="B174" i="118" s="1"/>
  <c r="G174" i="118" s="1"/>
  <c r="E115" i="120"/>
  <c r="G141" i="121"/>
  <c r="X166" i="117"/>
  <c r="I70" i="118"/>
  <c r="H76" i="118"/>
  <c r="I78" i="118"/>
  <c r="I107" i="118"/>
  <c r="I110" i="118"/>
  <c r="Y159" i="118"/>
  <c r="P161" i="118"/>
  <c r="S150" i="106"/>
  <c r="Q151" i="106"/>
  <c r="U152" i="106"/>
  <c r="I193" i="107"/>
  <c r="O194" i="107"/>
  <c r="H13" i="109"/>
  <c r="B71" i="109"/>
  <c r="H71" i="109" s="1"/>
  <c r="B83" i="109"/>
  <c r="N83" i="109" s="1"/>
  <c r="G69" i="116"/>
  <c r="I73" i="116"/>
  <c r="H75" i="116"/>
  <c r="H76" i="116"/>
  <c r="H80" i="116"/>
  <c r="I82" i="116"/>
  <c r="H70" i="117"/>
  <c r="G81" i="117"/>
  <c r="W84" i="117"/>
  <c r="P85" i="117"/>
  <c r="G101" i="117"/>
  <c r="H105" i="117"/>
  <c r="I110" i="117"/>
  <c r="G112" i="117"/>
  <c r="B114" i="117"/>
  <c r="H114" i="117" s="1"/>
  <c r="Y115" i="117"/>
  <c r="Y141" i="117"/>
  <c r="W156" i="117"/>
  <c r="Y161" i="117"/>
  <c r="W168" i="117"/>
  <c r="G75" i="118"/>
  <c r="I76" i="118"/>
  <c r="G78" i="118"/>
  <c r="I103" i="118"/>
  <c r="H106" i="118"/>
  <c r="G108" i="118"/>
  <c r="X164" i="118"/>
  <c r="Q165" i="118"/>
  <c r="Q169" i="118"/>
  <c r="E113" i="120"/>
  <c r="G140" i="121"/>
  <c r="U88" i="106"/>
  <c r="U90" i="106"/>
  <c r="E95" i="107"/>
  <c r="H95" i="107" s="1"/>
  <c r="H80" i="107"/>
  <c r="R75" i="109"/>
  <c r="P75" i="109"/>
  <c r="B89" i="106"/>
  <c r="P89" i="106" s="1"/>
  <c r="T120" i="106"/>
  <c r="K96" i="107"/>
  <c r="N96" i="107" s="1"/>
  <c r="N78" i="107"/>
  <c r="F76" i="109"/>
  <c r="D76" i="109"/>
  <c r="B69" i="109"/>
  <c r="N69" i="109" s="1"/>
  <c r="L69" i="109"/>
  <c r="J69" i="109"/>
  <c r="Q88" i="106"/>
  <c r="Q89" i="106"/>
  <c r="Q90" i="106"/>
  <c r="R119" i="106"/>
  <c r="U120" i="106"/>
  <c r="R121" i="106"/>
  <c r="Q150" i="106"/>
  <c r="R180" i="106"/>
  <c r="U181" i="106"/>
  <c r="R182" i="106"/>
  <c r="I62" i="107"/>
  <c r="K95" i="107"/>
  <c r="N95" i="107" s="1"/>
  <c r="D18" i="109"/>
  <c r="N18" i="109"/>
  <c r="H18" i="109"/>
  <c r="F18" i="109"/>
  <c r="B80" i="109"/>
  <c r="H80" i="109" s="1"/>
  <c r="J80" i="109"/>
  <c r="B116" i="109"/>
  <c r="N116" i="109" s="1"/>
  <c r="H98" i="109"/>
  <c r="N41" i="109"/>
  <c r="F41" i="109"/>
  <c r="D41" i="109"/>
  <c r="D54" i="109"/>
  <c r="H54" i="109"/>
  <c r="F54" i="109"/>
  <c r="P150" i="106"/>
  <c r="R88" i="106"/>
  <c r="R89" i="106"/>
  <c r="R90" i="106"/>
  <c r="S119" i="106"/>
  <c r="P120" i="106"/>
  <c r="V120" i="106"/>
  <c r="S121" i="106"/>
  <c r="R150" i="106"/>
  <c r="P151" i="106"/>
  <c r="V151" i="106"/>
  <c r="S152" i="106"/>
  <c r="S180" i="106"/>
  <c r="H160" i="107"/>
  <c r="N161" i="107"/>
  <c r="H162" i="107"/>
  <c r="P194" i="107"/>
  <c r="N22" i="109"/>
  <c r="H22" i="109"/>
  <c r="F22" i="109"/>
  <c r="F45" i="109"/>
  <c r="N45" i="109"/>
  <c r="H45" i="109"/>
  <c r="H50" i="109"/>
  <c r="D50" i="109"/>
  <c r="N94" i="108"/>
  <c r="R94" i="108" s="1"/>
  <c r="R76" i="108"/>
  <c r="Q119" i="106"/>
  <c r="Q121" i="106"/>
  <c r="B90" i="106"/>
  <c r="P90" i="106" s="1"/>
  <c r="T88" i="106"/>
  <c r="T89" i="106"/>
  <c r="T90" i="106"/>
  <c r="P61" i="107"/>
  <c r="J61" i="107"/>
  <c r="O161" i="107"/>
  <c r="N193" i="107"/>
  <c r="J195" i="107"/>
  <c r="N93" i="108"/>
  <c r="R93" i="108" s="1"/>
  <c r="N15" i="109"/>
  <c r="F15" i="109"/>
  <c r="D15" i="109"/>
  <c r="H44" i="109"/>
  <c r="N44" i="109"/>
  <c r="Y138" i="117"/>
  <c r="X138" i="117"/>
  <c r="W138" i="117"/>
  <c r="P181" i="106"/>
  <c r="V181" i="106"/>
  <c r="S182" i="106"/>
  <c r="H62" i="107"/>
  <c r="J161" i="107"/>
  <c r="P161" i="107"/>
  <c r="J162" i="107"/>
  <c r="O193" i="107"/>
  <c r="H194" i="107"/>
  <c r="I195" i="107"/>
  <c r="F94" i="108"/>
  <c r="J94" i="108" s="1"/>
  <c r="F93" i="108"/>
  <c r="J93" i="108" s="1"/>
  <c r="H14" i="109"/>
  <c r="H40" i="109"/>
  <c r="F49" i="109"/>
  <c r="G84" i="109"/>
  <c r="J84" i="109" s="1"/>
  <c r="M85" i="109"/>
  <c r="R85" i="109" s="1"/>
  <c r="L71" i="109"/>
  <c r="L76" i="109"/>
  <c r="B79" i="109"/>
  <c r="H79" i="109" s="1"/>
  <c r="F106" i="109"/>
  <c r="L114" i="109"/>
  <c r="J116" i="109"/>
  <c r="D84" i="116"/>
  <c r="H82" i="116"/>
  <c r="P115" i="117"/>
  <c r="O84" i="118"/>
  <c r="D84" i="118"/>
  <c r="O115" i="118"/>
  <c r="D115" i="118"/>
  <c r="G115" i="118" s="1"/>
  <c r="B165" i="118"/>
  <c r="I165" i="118" s="1"/>
  <c r="N52" i="109"/>
  <c r="P70" i="109"/>
  <c r="J74" i="109"/>
  <c r="R77" i="109"/>
  <c r="P81" i="109"/>
  <c r="E116" i="109"/>
  <c r="E115" i="109"/>
  <c r="F115" i="109" s="1"/>
  <c r="F103" i="109"/>
  <c r="H106" i="109"/>
  <c r="F109" i="109"/>
  <c r="L116" i="109"/>
  <c r="E86" i="116"/>
  <c r="F85" i="116"/>
  <c r="I75" i="116"/>
  <c r="H73" i="117"/>
  <c r="R142" i="117"/>
  <c r="Y142" i="117" s="1"/>
  <c r="Y126" i="117"/>
  <c r="X126" i="117"/>
  <c r="W126" i="117"/>
  <c r="R172" i="117"/>
  <c r="Y172" i="117" s="1"/>
  <c r="Y157" i="117"/>
  <c r="X157" i="117"/>
  <c r="W157" i="117"/>
  <c r="Y169" i="117"/>
  <c r="X169" i="117"/>
  <c r="W169" i="117"/>
  <c r="P86" i="118"/>
  <c r="H105" i="118"/>
  <c r="O114" i="118"/>
  <c r="D114" i="118"/>
  <c r="Y157" i="118"/>
  <c r="X157" i="118"/>
  <c r="W157" i="118"/>
  <c r="U150" i="106"/>
  <c r="S151" i="106"/>
  <c r="P152" i="106"/>
  <c r="V152" i="106"/>
  <c r="U180" i="106"/>
  <c r="R181" i="106"/>
  <c r="U182" i="106"/>
  <c r="O160" i="107"/>
  <c r="I161" i="107"/>
  <c r="O162" i="107"/>
  <c r="H193" i="107"/>
  <c r="J194" i="107"/>
  <c r="F12" i="109"/>
  <c r="H19" i="109"/>
  <c r="F23" i="109"/>
  <c r="D24" i="109"/>
  <c r="F28" i="109"/>
  <c r="H46" i="109"/>
  <c r="D47" i="109"/>
  <c r="N53" i="109"/>
  <c r="F55" i="109"/>
  <c r="L68" i="109"/>
  <c r="R70" i="109"/>
  <c r="B72" i="109"/>
  <c r="F72" i="109" s="1"/>
  <c r="L73" i="109"/>
  <c r="L74" i="109"/>
  <c r="P76" i="109"/>
  <c r="J79" i="109"/>
  <c r="P80" i="109"/>
  <c r="C116" i="109"/>
  <c r="F101" i="109"/>
  <c r="H103" i="109"/>
  <c r="H109" i="109"/>
  <c r="H111" i="109"/>
  <c r="R115" i="109"/>
  <c r="F86" i="116"/>
  <c r="I73" i="117"/>
  <c r="H80" i="117"/>
  <c r="B157" i="118"/>
  <c r="G157" i="118" s="1"/>
  <c r="B167" i="118"/>
  <c r="I167" i="118" s="1"/>
  <c r="V150" i="106"/>
  <c r="T151" i="106"/>
  <c r="Q152" i="106"/>
  <c r="V180" i="106"/>
  <c r="P182" i="106"/>
  <c r="E96" i="107"/>
  <c r="H96" i="107" s="1"/>
  <c r="P160" i="107"/>
  <c r="P162" i="107"/>
  <c r="N10" i="109"/>
  <c r="H12" i="109"/>
  <c r="D13" i="109"/>
  <c r="F20" i="109"/>
  <c r="N26" i="109"/>
  <c r="H28" i="109"/>
  <c r="D39" i="109"/>
  <c r="F47" i="109"/>
  <c r="H55" i="109"/>
  <c r="F56" i="109"/>
  <c r="M86" i="109"/>
  <c r="R86" i="109" s="1"/>
  <c r="P69" i="109"/>
  <c r="J72" i="109"/>
  <c r="B115" i="109"/>
  <c r="N115" i="109" s="1"/>
  <c r="H101" i="109"/>
  <c r="G83" i="110"/>
  <c r="G68" i="116"/>
  <c r="G71" i="116"/>
  <c r="H72" i="116"/>
  <c r="G76" i="116"/>
  <c r="H68" i="117"/>
  <c r="X85" i="117"/>
  <c r="Y132" i="117"/>
  <c r="X132" i="117"/>
  <c r="W132" i="117"/>
  <c r="B159" i="118"/>
  <c r="I159" i="118" s="1"/>
  <c r="P171" i="118"/>
  <c r="Q171" i="118"/>
  <c r="O171" i="118"/>
  <c r="B75" i="109"/>
  <c r="N75" i="109" s="1"/>
  <c r="C115" i="109"/>
  <c r="O85" i="117"/>
  <c r="D85" i="117"/>
  <c r="G109" i="117"/>
  <c r="H109" i="117"/>
  <c r="O115" i="117"/>
  <c r="Q115" i="117"/>
  <c r="Y163" i="117"/>
  <c r="X163" i="117"/>
  <c r="W163" i="117"/>
  <c r="I78" i="116"/>
  <c r="I81" i="116"/>
  <c r="G69" i="117"/>
  <c r="H77" i="117"/>
  <c r="I79" i="117"/>
  <c r="I82" i="117"/>
  <c r="P86" i="117"/>
  <c r="H106" i="117"/>
  <c r="J144" i="117"/>
  <c r="P144" i="117" s="1"/>
  <c r="I77" i="118"/>
  <c r="H86" i="118"/>
  <c r="O113" i="118"/>
  <c r="Q157" i="118"/>
  <c r="X161" i="118"/>
  <c r="P162" i="118"/>
  <c r="O163" i="118"/>
  <c r="W167" i="118"/>
  <c r="P169" i="118"/>
  <c r="Y171" i="118"/>
  <c r="C15" i="120"/>
  <c r="D15" i="120" s="1"/>
  <c r="C17" i="120"/>
  <c r="D17" i="120" s="1"/>
  <c r="C19" i="120"/>
  <c r="D19" i="120" s="1"/>
  <c r="C21" i="120"/>
  <c r="D21" i="120" s="1"/>
  <c r="C23" i="120"/>
  <c r="D23" i="120" s="1"/>
  <c r="C25" i="120"/>
  <c r="D25" i="120" s="1"/>
  <c r="I69" i="117"/>
  <c r="G73" i="117"/>
  <c r="G74" i="117"/>
  <c r="I75" i="117"/>
  <c r="Y84" i="117"/>
  <c r="B85" i="117"/>
  <c r="H85" i="117" s="1"/>
  <c r="W86" i="117"/>
  <c r="G97" i="117"/>
  <c r="I98" i="117"/>
  <c r="G102" i="117"/>
  <c r="G103" i="117"/>
  <c r="H111" i="117"/>
  <c r="F114" i="117"/>
  <c r="P114" i="117"/>
  <c r="X127" i="117"/>
  <c r="X133" i="117"/>
  <c r="X139" i="117"/>
  <c r="J173" i="117"/>
  <c r="Q173" i="117" s="1"/>
  <c r="X158" i="117"/>
  <c r="X164" i="117"/>
  <c r="X170" i="117"/>
  <c r="H70" i="118"/>
  <c r="H71" i="118"/>
  <c r="G74" i="118"/>
  <c r="G79" i="118"/>
  <c r="W85" i="118"/>
  <c r="D86" i="118"/>
  <c r="G86" i="118" s="1"/>
  <c r="X86" i="118"/>
  <c r="G105" i="118"/>
  <c r="G109" i="118"/>
  <c r="P113" i="118"/>
  <c r="R172" i="118"/>
  <c r="X172" i="118" s="1"/>
  <c r="B169" i="118"/>
  <c r="G169" i="118" s="1"/>
  <c r="D114" i="120"/>
  <c r="G142" i="121"/>
  <c r="G170" i="121"/>
  <c r="I108" i="117"/>
  <c r="H110" i="117"/>
  <c r="I111" i="117"/>
  <c r="R173" i="117"/>
  <c r="X173" i="117" s="1"/>
  <c r="I71" i="118"/>
  <c r="G73" i="118"/>
  <c r="H74" i="118"/>
  <c r="H78" i="118"/>
  <c r="H79" i="118"/>
  <c r="G82" i="118"/>
  <c r="I83" i="118"/>
  <c r="F84" i="118"/>
  <c r="Q85" i="118"/>
  <c r="X85" i="118"/>
  <c r="I97" i="118"/>
  <c r="I101" i="118"/>
  <c r="I111" i="118"/>
  <c r="X156" i="118"/>
  <c r="B160" i="118"/>
  <c r="H160" i="118" s="1"/>
  <c r="W163" i="118"/>
  <c r="X166" i="118"/>
  <c r="O167" i="118"/>
  <c r="W169" i="118"/>
  <c r="C14" i="120"/>
  <c r="D14" i="120" s="1"/>
  <c r="C16" i="120"/>
  <c r="D16" i="120" s="1"/>
  <c r="C18" i="120"/>
  <c r="D18" i="120" s="1"/>
  <c r="C20" i="120"/>
  <c r="D20" i="120" s="1"/>
  <c r="C22" i="120"/>
  <c r="D22" i="120" s="1"/>
  <c r="C24" i="120"/>
  <c r="D24" i="120" s="1"/>
  <c r="H70" i="116"/>
  <c r="G75" i="116"/>
  <c r="I76" i="116"/>
  <c r="G80" i="116"/>
  <c r="G81" i="116"/>
  <c r="G79" i="117"/>
  <c r="I80" i="117"/>
  <c r="Y85" i="117"/>
  <c r="I97" i="117"/>
  <c r="I100" i="117"/>
  <c r="I103" i="117"/>
  <c r="G107" i="117"/>
  <c r="I109" i="117"/>
  <c r="W113" i="117"/>
  <c r="J143" i="117"/>
  <c r="O143" i="117" s="1"/>
  <c r="W130" i="117"/>
  <c r="X131" i="117"/>
  <c r="W136" i="117"/>
  <c r="X137" i="117"/>
  <c r="W155" i="117"/>
  <c r="X156" i="117"/>
  <c r="W161" i="117"/>
  <c r="X162" i="117"/>
  <c r="W167" i="117"/>
  <c r="X168" i="117"/>
  <c r="I68" i="118"/>
  <c r="H69" i="118"/>
  <c r="G72" i="118"/>
  <c r="G77" i="118"/>
  <c r="I79" i="118"/>
  <c r="G81" i="118"/>
  <c r="H82" i="118"/>
  <c r="B84" i="118"/>
  <c r="O85" i="118"/>
  <c r="Y85" i="118"/>
  <c r="Q86" i="118"/>
  <c r="G99" i="118"/>
  <c r="H100" i="118"/>
  <c r="G103" i="118"/>
  <c r="H104" i="118"/>
  <c r="I105" i="118"/>
  <c r="I109" i="118"/>
  <c r="Y163" i="118"/>
  <c r="Q167" i="118"/>
  <c r="Y169" i="118"/>
  <c r="H81" i="116"/>
  <c r="I83" i="116"/>
  <c r="G77" i="117"/>
  <c r="O84" i="117"/>
  <c r="G99" i="117"/>
  <c r="G100" i="117"/>
  <c r="I101" i="117"/>
  <c r="H108" i="117"/>
  <c r="X113" i="117"/>
  <c r="E115" i="117"/>
  <c r="R143" i="117"/>
  <c r="X143" i="117" s="1"/>
  <c r="X155" i="117"/>
  <c r="P173" i="117"/>
  <c r="I69" i="118"/>
  <c r="I73" i="118"/>
  <c r="H77" i="118"/>
  <c r="G80" i="118"/>
  <c r="I82" i="118"/>
  <c r="P85" i="118"/>
  <c r="I98" i="118"/>
  <c r="I102" i="118"/>
  <c r="H108" i="118"/>
  <c r="I112" i="118"/>
  <c r="B158" i="118"/>
  <c r="H158" i="118" s="1"/>
  <c r="W171" i="118"/>
  <c r="J10" i="120"/>
  <c r="J11" i="120"/>
  <c r="J12" i="120"/>
  <c r="J13" i="120"/>
  <c r="J14" i="120"/>
  <c r="J15" i="120"/>
  <c r="J16" i="120"/>
  <c r="J17" i="120"/>
  <c r="J18" i="120"/>
  <c r="J19" i="120"/>
  <c r="J20" i="120"/>
  <c r="J21" i="120"/>
  <c r="J22" i="120"/>
  <c r="J23" i="120"/>
  <c r="J24" i="120"/>
  <c r="J25" i="120"/>
  <c r="L10" i="120"/>
  <c r="L11" i="120"/>
  <c r="L12" i="120"/>
  <c r="L13" i="120"/>
  <c r="L14" i="120"/>
  <c r="L15" i="120"/>
  <c r="L16" i="120"/>
  <c r="L17" i="120"/>
  <c r="L18" i="120"/>
  <c r="L19" i="120"/>
  <c r="L20" i="120"/>
  <c r="L21" i="120"/>
  <c r="L22" i="120"/>
  <c r="L23" i="120"/>
  <c r="L24" i="120"/>
  <c r="L25" i="120"/>
  <c r="N10" i="120"/>
  <c r="N11" i="120"/>
  <c r="N12" i="120"/>
  <c r="N13" i="120"/>
  <c r="N14" i="120"/>
  <c r="N15" i="120"/>
  <c r="N16" i="120"/>
  <c r="N17" i="120"/>
  <c r="N18" i="120"/>
  <c r="N19" i="120"/>
  <c r="N20" i="120"/>
  <c r="N21" i="120"/>
  <c r="N22" i="120"/>
  <c r="N23" i="120"/>
  <c r="N24" i="120"/>
  <c r="N25" i="120"/>
  <c r="P10" i="120"/>
  <c r="P11" i="120"/>
  <c r="P12" i="120"/>
  <c r="P13" i="120"/>
  <c r="P14" i="120"/>
  <c r="P15" i="120"/>
  <c r="P16" i="120"/>
  <c r="P17" i="120"/>
  <c r="P18" i="120"/>
  <c r="P19" i="120"/>
  <c r="P20" i="120"/>
  <c r="P21" i="120"/>
  <c r="P22" i="120"/>
  <c r="P23" i="120"/>
  <c r="P24" i="120"/>
  <c r="P25" i="120"/>
  <c r="C10" i="120"/>
  <c r="D10" i="120" s="1"/>
  <c r="C11" i="120"/>
  <c r="D11" i="120" s="1"/>
  <c r="C12" i="120"/>
  <c r="D12" i="120" s="1"/>
  <c r="C13" i="120"/>
  <c r="D13" i="120" s="1"/>
  <c r="I72" i="116"/>
  <c r="E84" i="116"/>
  <c r="H84" i="116" s="1"/>
  <c r="I68" i="117"/>
  <c r="F84" i="116"/>
  <c r="B85" i="116"/>
  <c r="I85" i="116" s="1"/>
  <c r="B113" i="117"/>
  <c r="D85" i="116"/>
  <c r="B84" i="117"/>
  <c r="F85" i="117"/>
  <c r="D113" i="117"/>
  <c r="H68" i="116"/>
  <c r="E85" i="116"/>
  <c r="D84" i="117"/>
  <c r="E113" i="117"/>
  <c r="H84" i="118"/>
  <c r="I161" i="118"/>
  <c r="G161" i="118"/>
  <c r="I169" i="118"/>
  <c r="I68" i="116"/>
  <c r="B86" i="116"/>
  <c r="H86" i="116" s="1"/>
  <c r="E84" i="117"/>
  <c r="B86" i="117"/>
  <c r="G86" i="117" s="1"/>
  <c r="F113" i="117"/>
  <c r="D86" i="116"/>
  <c r="F84" i="117"/>
  <c r="W142" i="117"/>
  <c r="W172" i="117"/>
  <c r="Y173" i="117"/>
  <c r="W172" i="118"/>
  <c r="X172" i="117"/>
  <c r="I166" i="118"/>
  <c r="I168" i="118"/>
  <c r="J142" i="117"/>
  <c r="Q142" i="117" s="1"/>
  <c r="J172" i="117"/>
  <c r="O172" i="117" s="1"/>
  <c r="G68" i="118"/>
  <c r="P84" i="118"/>
  <c r="Y84" i="118"/>
  <c r="I100" i="118"/>
  <c r="G102" i="118"/>
  <c r="I108" i="118"/>
  <c r="Q113" i="118"/>
  <c r="P158" i="118"/>
  <c r="X162" i="118"/>
  <c r="P166" i="118"/>
  <c r="X170" i="118"/>
  <c r="J172" i="118"/>
  <c r="E173" i="118"/>
  <c r="O126" i="117"/>
  <c r="O127" i="117"/>
  <c r="O128" i="117"/>
  <c r="O129" i="117"/>
  <c r="O130" i="117"/>
  <c r="O131" i="117"/>
  <c r="O132" i="117"/>
  <c r="O133" i="117"/>
  <c r="O134" i="117"/>
  <c r="O135" i="117"/>
  <c r="O136" i="117"/>
  <c r="O137" i="117"/>
  <c r="O138" i="117"/>
  <c r="O139" i="117"/>
  <c r="O140" i="117"/>
  <c r="O141" i="117"/>
  <c r="R171" i="117"/>
  <c r="X171" i="117" s="1"/>
  <c r="Q84" i="118"/>
  <c r="B85" i="118"/>
  <c r="G85" i="118" s="1"/>
  <c r="F86" i="118"/>
  <c r="I86" i="118" s="1"/>
  <c r="O86" i="118"/>
  <c r="B114" i="118"/>
  <c r="E115" i="118"/>
  <c r="H115" i="118" s="1"/>
  <c r="B156" i="118"/>
  <c r="H156" i="118" s="1"/>
  <c r="O156" i="118"/>
  <c r="Q158" i="118"/>
  <c r="W160" i="118"/>
  <c r="H161" i="118"/>
  <c r="Y162" i="118"/>
  <c r="B164" i="118"/>
  <c r="H164" i="118" s="1"/>
  <c r="O164" i="118"/>
  <c r="Q166" i="118"/>
  <c r="G168" i="118"/>
  <c r="W168" i="118"/>
  <c r="Y170" i="118"/>
  <c r="F173" i="118"/>
  <c r="R174" i="118"/>
  <c r="W174" i="118" s="1"/>
  <c r="P126" i="117"/>
  <c r="P127" i="117"/>
  <c r="P128" i="117"/>
  <c r="P129" i="117"/>
  <c r="P130" i="117"/>
  <c r="P131" i="117"/>
  <c r="P132" i="117"/>
  <c r="P133" i="117"/>
  <c r="P134" i="117"/>
  <c r="P135" i="117"/>
  <c r="P136" i="117"/>
  <c r="P137" i="117"/>
  <c r="P138" i="117"/>
  <c r="P139" i="117"/>
  <c r="P140" i="117"/>
  <c r="P141" i="117"/>
  <c r="J171" i="117"/>
  <c r="Q171" i="117" s="1"/>
  <c r="P156" i="118"/>
  <c r="G159" i="118"/>
  <c r="X160" i="118"/>
  <c r="B163" i="118"/>
  <c r="H163" i="118" s="1"/>
  <c r="P164" i="118"/>
  <c r="X168" i="118"/>
  <c r="B171" i="118"/>
  <c r="H171" i="118" s="1"/>
  <c r="D172" i="118"/>
  <c r="J174" i="118"/>
  <c r="Q174" i="118" s="1"/>
  <c r="B115" i="117"/>
  <c r="Q126" i="117"/>
  <c r="Q128" i="117"/>
  <c r="R144" i="117"/>
  <c r="O155" i="117"/>
  <c r="O156" i="117"/>
  <c r="O157" i="117"/>
  <c r="O158" i="117"/>
  <c r="O159" i="117"/>
  <c r="O160" i="117"/>
  <c r="O161" i="117"/>
  <c r="O162" i="117"/>
  <c r="O163" i="117"/>
  <c r="O164" i="117"/>
  <c r="O165" i="117"/>
  <c r="O166" i="117"/>
  <c r="O167" i="117"/>
  <c r="O168" i="117"/>
  <c r="O169" i="117"/>
  <c r="O170" i="117"/>
  <c r="E85" i="118"/>
  <c r="B113" i="118"/>
  <c r="I113" i="118" s="1"/>
  <c r="E114" i="118"/>
  <c r="W158" i="118"/>
  <c r="B162" i="118"/>
  <c r="H162" i="118" s="1"/>
  <c r="O162" i="118"/>
  <c r="G166" i="118"/>
  <c r="W166" i="118"/>
  <c r="B170" i="118"/>
  <c r="H170" i="118" s="1"/>
  <c r="O170" i="118"/>
  <c r="P155" i="117"/>
  <c r="P156" i="117"/>
  <c r="P157" i="117"/>
  <c r="P158" i="117"/>
  <c r="P159" i="117"/>
  <c r="P160" i="117"/>
  <c r="P161" i="117"/>
  <c r="P162" i="117"/>
  <c r="P163" i="117"/>
  <c r="P164" i="117"/>
  <c r="P165" i="117"/>
  <c r="P166" i="117"/>
  <c r="P167" i="117"/>
  <c r="P168" i="117"/>
  <c r="P169" i="117"/>
  <c r="P170" i="117"/>
  <c r="F85" i="118"/>
  <c r="I85" i="118" s="1"/>
  <c r="G98" i="118"/>
  <c r="G106" i="118"/>
  <c r="Q115" i="118"/>
  <c r="G165" i="118"/>
  <c r="P170" i="118"/>
  <c r="R173" i="118"/>
  <c r="Y173" i="118" s="1"/>
  <c r="W115" i="117"/>
  <c r="Q155" i="117"/>
  <c r="E113" i="118"/>
  <c r="W156" i="118"/>
  <c r="O160" i="118"/>
  <c r="W164" i="118"/>
  <c r="O168" i="118"/>
  <c r="J173" i="118"/>
  <c r="P173" i="118" s="1"/>
  <c r="P168" i="118"/>
  <c r="Y156" i="118"/>
  <c r="F65" i="113"/>
  <c r="F67" i="113"/>
  <c r="F69" i="113"/>
  <c r="F71" i="113"/>
  <c r="F73" i="113"/>
  <c r="F75" i="113"/>
  <c r="F77" i="113"/>
  <c r="F79" i="113"/>
  <c r="F83" i="113"/>
  <c r="H65" i="113"/>
  <c r="H67" i="113"/>
  <c r="H69" i="113"/>
  <c r="H71" i="113"/>
  <c r="H73" i="113"/>
  <c r="H75" i="113"/>
  <c r="H77" i="113"/>
  <c r="H79" i="113"/>
  <c r="H83" i="113"/>
  <c r="B82" i="113"/>
  <c r="D66" i="113"/>
  <c r="D68" i="113"/>
  <c r="D70" i="113"/>
  <c r="D72" i="113"/>
  <c r="D74" i="113"/>
  <c r="D76" i="113"/>
  <c r="D78" i="113"/>
  <c r="D80" i="113"/>
  <c r="F66" i="113"/>
  <c r="F68" i="113"/>
  <c r="F70" i="113"/>
  <c r="F72" i="113"/>
  <c r="F74" i="113"/>
  <c r="F76" i="113"/>
  <c r="F78" i="113"/>
  <c r="F80" i="113"/>
  <c r="B81" i="113"/>
  <c r="H72" i="109"/>
  <c r="F69" i="109"/>
  <c r="D69" i="109"/>
  <c r="D82" i="109"/>
  <c r="F74" i="109"/>
  <c r="H74" i="109"/>
  <c r="P62" i="107"/>
  <c r="K94" i="107"/>
  <c r="N94" i="107" s="1"/>
  <c r="N16" i="109"/>
  <c r="N24" i="109"/>
  <c r="N42" i="109"/>
  <c r="N50" i="109"/>
  <c r="B70" i="109"/>
  <c r="H70" i="109" s="1"/>
  <c r="B78" i="109"/>
  <c r="H78" i="109" s="1"/>
  <c r="G85" i="109"/>
  <c r="L85" i="109" s="1"/>
  <c r="N99" i="109"/>
  <c r="H100" i="109"/>
  <c r="N107" i="109"/>
  <c r="H108" i="109"/>
  <c r="E114" i="109"/>
  <c r="L115" i="109"/>
  <c r="B63" i="107"/>
  <c r="J78" i="108"/>
  <c r="D14" i="109"/>
  <c r="N17" i="109"/>
  <c r="D22" i="109"/>
  <c r="N25" i="109"/>
  <c r="D40" i="109"/>
  <c r="N43" i="109"/>
  <c r="D48" i="109"/>
  <c r="N51" i="109"/>
  <c r="D56" i="109"/>
  <c r="H69" i="109"/>
  <c r="B73" i="109"/>
  <c r="B81" i="109"/>
  <c r="N81" i="109" s="1"/>
  <c r="G86" i="109"/>
  <c r="L86" i="109" s="1"/>
  <c r="F98" i="109"/>
  <c r="N102" i="109"/>
  <c r="N110" i="109"/>
  <c r="B88" i="106"/>
  <c r="P88" i="106" s="1"/>
  <c r="H61" i="107"/>
  <c r="C63" i="107"/>
  <c r="E94" i="107"/>
  <c r="H94" i="107" s="1"/>
  <c r="N76" i="109"/>
  <c r="N105" i="109"/>
  <c r="N113" i="109"/>
  <c r="P72" i="106"/>
  <c r="I61" i="107"/>
  <c r="D63" i="107"/>
  <c r="N100" i="109"/>
  <c r="N108" i="109"/>
  <c r="F92" i="108"/>
  <c r="J92" i="108" s="1"/>
  <c r="N92" i="108"/>
  <c r="R92" i="108" s="1"/>
  <c r="N12" i="109"/>
  <c r="H15" i="109"/>
  <c r="F16" i="109"/>
  <c r="D17" i="109"/>
  <c r="N20" i="109"/>
  <c r="H23" i="109"/>
  <c r="F24" i="109"/>
  <c r="D25" i="109"/>
  <c r="N28" i="109"/>
  <c r="H41" i="109"/>
  <c r="F42" i="109"/>
  <c r="D43" i="109"/>
  <c r="N46" i="109"/>
  <c r="H49" i="109"/>
  <c r="F50" i="109"/>
  <c r="D51" i="109"/>
  <c r="N54" i="109"/>
  <c r="H57" i="109"/>
  <c r="R68" i="109"/>
  <c r="P71" i="109"/>
  <c r="L72" i="109"/>
  <c r="N74" i="109"/>
  <c r="J75" i="109"/>
  <c r="P79" i="109"/>
  <c r="L80" i="109"/>
  <c r="N82" i="109"/>
  <c r="J83" i="109"/>
  <c r="H104" i="109"/>
  <c r="H112" i="109"/>
  <c r="J143" i="109"/>
  <c r="H144" i="109"/>
  <c r="D10" i="109"/>
  <c r="F17" i="109"/>
  <c r="F25" i="109"/>
  <c r="D26" i="109"/>
  <c r="F43" i="109"/>
  <c r="D44" i="109"/>
  <c r="F51" i="109"/>
  <c r="D52" i="109"/>
  <c r="J70" i="109"/>
  <c r="P74" i="109"/>
  <c r="L75" i="109"/>
  <c r="N77" i="109"/>
  <c r="J78" i="109"/>
  <c r="P82" i="109"/>
  <c r="L83" i="109"/>
  <c r="M84" i="109"/>
  <c r="N98" i="109"/>
  <c r="F102" i="109"/>
  <c r="B114" i="109"/>
  <c r="H114" i="109" s="1"/>
  <c r="J144" i="109"/>
  <c r="H145" i="109"/>
  <c r="F10" i="109"/>
  <c r="D11" i="109"/>
  <c r="D19" i="109"/>
  <c r="F26" i="109"/>
  <c r="D27" i="109"/>
  <c r="F44" i="109"/>
  <c r="D45" i="109"/>
  <c r="F52" i="109"/>
  <c r="D53" i="109"/>
  <c r="F105" i="109"/>
  <c r="F113" i="109"/>
  <c r="C114" i="109"/>
  <c r="J145" i="109"/>
  <c r="D71" i="109" l="1"/>
  <c r="N71" i="109"/>
  <c r="H77" i="109"/>
  <c r="I115" i="117"/>
  <c r="D77" i="109"/>
  <c r="F71" i="109"/>
  <c r="I84" i="116"/>
  <c r="N79" i="109"/>
  <c r="N68" i="109"/>
  <c r="D83" i="109"/>
  <c r="F82" i="109"/>
  <c r="D79" i="109"/>
  <c r="L84" i="109"/>
  <c r="F79" i="109"/>
  <c r="F116" i="109"/>
  <c r="H83" i="109"/>
  <c r="F80" i="109"/>
  <c r="G114" i="118"/>
  <c r="I114" i="117"/>
  <c r="D80" i="109"/>
  <c r="N80" i="109"/>
  <c r="P86" i="109"/>
  <c r="G114" i="117"/>
  <c r="H169" i="118"/>
  <c r="Y143" i="117"/>
  <c r="W143" i="117"/>
  <c r="B84" i="109"/>
  <c r="D84" i="109" s="1"/>
  <c r="D72" i="109"/>
  <c r="G160" i="118"/>
  <c r="N72" i="109"/>
  <c r="I158" i="118"/>
  <c r="Y172" i="118"/>
  <c r="H115" i="109"/>
  <c r="F83" i="109"/>
  <c r="H116" i="109"/>
  <c r="I84" i="117"/>
  <c r="Q143" i="117"/>
  <c r="I85" i="117"/>
  <c r="H157" i="118"/>
  <c r="H68" i="109"/>
  <c r="D68" i="109"/>
  <c r="I160" i="118"/>
  <c r="B173" i="118"/>
  <c r="G173" i="118" s="1"/>
  <c r="H113" i="117"/>
  <c r="O173" i="117"/>
  <c r="P143" i="117"/>
  <c r="I157" i="118"/>
  <c r="G158" i="118"/>
  <c r="X142" i="117"/>
  <c r="I113" i="117"/>
  <c r="G84" i="117"/>
  <c r="Q144" i="117"/>
  <c r="G84" i="118"/>
  <c r="D75" i="109"/>
  <c r="H114" i="118"/>
  <c r="O144" i="117"/>
  <c r="G86" i="116"/>
  <c r="G85" i="117"/>
  <c r="F75" i="109"/>
  <c r="H81" i="109"/>
  <c r="H75" i="109"/>
  <c r="P85" i="109"/>
  <c r="H85" i="118"/>
  <c r="G167" i="118"/>
  <c r="H84" i="117"/>
  <c r="I84" i="118"/>
  <c r="H167" i="118"/>
  <c r="H159" i="118"/>
  <c r="W173" i="117"/>
  <c r="H165" i="118"/>
  <c r="X173" i="118"/>
  <c r="P142" i="117"/>
  <c r="I174" i="118"/>
  <c r="B172" i="118"/>
  <c r="G162" i="118"/>
  <c r="W173" i="118"/>
  <c r="O142" i="117"/>
  <c r="G171" i="118"/>
  <c r="I171" i="118"/>
  <c r="Y174" i="118"/>
  <c r="I114" i="118"/>
  <c r="H174" i="118"/>
  <c r="I86" i="116"/>
  <c r="X174" i="118"/>
  <c r="G170" i="118"/>
  <c r="Y171" i="117"/>
  <c r="G156" i="118"/>
  <c r="I86" i="117"/>
  <c r="W144" i="117"/>
  <c r="Y144" i="117"/>
  <c r="X144" i="117"/>
  <c r="O173" i="118"/>
  <c r="Q172" i="118"/>
  <c r="P172" i="118"/>
  <c r="O172" i="118"/>
  <c r="P171" i="117"/>
  <c r="Q172" i="117"/>
  <c r="G164" i="118"/>
  <c r="I156" i="118"/>
  <c r="H85" i="116"/>
  <c r="G113" i="117"/>
  <c r="W171" i="117"/>
  <c r="I173" i="118"/>
  <c r="O171" i="117"/>
  <c r="G113" i="118"/>
  <c r="H113" i="118"/>
  <c r="G163" i="118"/>
  <c r="I163" i="118"/>
  <c r="I162" i="118"/>
  <c r="I170" i="118"/>
  <c r="P174" i="118"/>
  <c r="O174" i="118"/>
  <c r="H86" i="117"/>
  <c r="H115" i="117"/>
  <c r="G115" i="117"/>
  <c r="I164" i="118"/>
  <c r="P172" i="117"/>
  <c r="Q173" i="118"/>
  <c r="G85" i="116"/>
  <c r="D81" i="113"/>
  <c r="H81" i="113"/>
  <c r="F81" i="113"/>
  <c r="H82" i="113"/>
  <c r="F82" i="113"/>
  <c r="D82" i="113"/>
  <c r="F73" i="109"/>
  <c r="D73" i="109"/>
  <c r="J85" i="109"/>
  <c r="N63" i="107"/>
  <c r="H63" i="107"/>
  <c r="F78" i="109"/>
  <c r="D78" i="109"/>
  <c r="N78" i="109"/>
  <c r="N73" i="109"/>
  <c r="B85" i="109"/>
  <c r="F70" i="109"/>
  <c r="D70" i="109"/>
  <c r="N70" i="109"/>
  <c r="R84" i="109"/>
  <c r="P84" i="109"/>
  <c r="J63" i="107"/>
  <c r="P63" i="107"/>
  <c r="F81" i="109"/>
  <c r="D81" i="109"/>
  <c r="F114" i="109"/>
  <c r="N114" i="109"/>
  <c r="H73" i="109"/>
  <c r="B86" i="109"/>
  <c r="H86" i="109" s="1"/>
  <c r="I63" i="107"/>
  <c r="O63" i="107"/>
  <c r="J86" i="109"/>
  <c r="F84" i="109" l="1"/>
  <c r="N84" i="109"/>
  <c r="H84" i="109"/>
  <c r="H173" i="118"/>
  <c r="H172" i="118"/>
  <c r="I172" i="118"/>
  <c r="G172" i="118"/>
  <c r="N85" i="109"/>
  <c r="F85" i="109"/>
  <c r="D85" i="109"/>
  <c r="F86" i="109"/>
  <c r="N86" i="109"/>
  <c r="D86" i="109"/>
  <c r="H85" i="109"/>
</calcChain>
</file>

<file path=xl/sharedStrings.xml><?xml version="1.0" encoding="utf-8"?>
<sst xmlns="http://schemas.openxmlformats.org/spreadsheetml/2006/main" count="21568" uniqueCount="961">
  <si>
    <t>x</t>
  </si>
  <si>
    <t>Anzahl</t>
  </si>
  <si>
    <t>Anteil an altersgleicher Bevölkerung</t>
  </si>
  <si>
    <t>3 Jahre bis Schuleintritt</t>
  </si>
  <si>
    <t>unter 3-Jährige</t>
  </si>
  <si>
    <t>Kinder in der Bevölkerung</t>
  </si>
  <si>
    <t>Anteil an altersgleichen Kindern in Kindertagesbetreuung</t>
  </si>
  <si>
    <t>Anteil an allen Einrichtungen</t>
  </si>
  <si>
    <t>Land</t>
  </si>
  <si>
    <t>Baden-Württemberg</t>
  </si>
  <si>
    <t>Bayern</t>
  </si>
  <si>
    <t>Berlin</t>
  </si>
  <si>
    <t>Brandenburg</t>
  </si>
  <si>
    <t>Bremen</t>
  </si>
  <si>
    <t>Hamburg</t>
  </si>
  <si>
    <t>Hessen</t>
  </si>
  <si>
    <t>Niedersachsen</t>
  </si>
  <si>
    <t>Nordrhein-Westfalen</t>
  </si>
  <si>
    <t>Rheinland-Pfalz</t>
  </si>
  <si>
    <t>Saarland</t>
  </si>
  <si>
    <t>Sachsen</t>
  </si>
  <si>
    <t>Sachsen-Anhalt</t>
  </si>
  <si>
    <t>Schleswig-Holstein</t>
  </si>
  <si>
    <t>Thüringen</t>
  </si>
  <si>
    <t>Mecklenburg-Vorpommern</t>
  </si>
  <si>
    <t>Länder</t>
  </si>
  <si>
    <t>Deutschland</t>
  </si>
  <si>
    <t>Ostdeutschland</t>
  </si>
  <si>
    <t>Westdeutschland</t>
  </si>
  <si>
    <t>Insgesamt</t>
  </si>
  <si>
    <t>Inanspruchnahmequote in Kindertagesbetreuung</t>
  </si>
  <si>
    <t>Öffnungsdauer der Kindertageseinrichtungen</t>
  </si>
  <si>
    <t>Öffnungszeiten der Kindertageseinrichtungen</t>
  </si>
  <si>
    <t>Davon</t>
  </si>
  <si>
    <t>Unter 3 Jahren</t>
  </si>
  <si>
    <t>Unter 3 Jahre</t>
  </si>
  <si>
    <t>Kinder in Kindertagesbetreuung</t>
  </si>
  <si>
    <t>Mittelwert</t>
  </si>
  <si>
    <t>Inanspruchnahmequote Kita</t>
  </si>
  <si>
    <t xml:space="preserve">Inanspruchnahmequote KTP  </t>
  </si>
  <si>
    <t xml:space="preserve">Inanspruchnahmequote von gleichzeitiger Nutzung von Kita und KTP </t>
  </si>
  <si>
    <t>Inanspruchnahmequoten von Kindern aus bildungsfernen Elternhäusern</t>
  </si>
  <si>
    <t>Inanspruchnahmequote von Kindern mit Migrationshintergrund</t>
  </si>
  <si>
    <t xml:space="preserve">Inanspruchnahme von Kindern mit sozioökonomisch benachteiligtem Hintergrund </t>
  </si>
  <si>
    <t>Inanspruchnahmequote von Kindern in Armutslagen</t>
  </si>
  <si>
    <t>Anteil an Kindern in Kindertagesbetreuung</t>
  </si>
  <si>
    <t>Anteil</t>
  </si>
  <si>
    <t>An welchen Tagen/ für wieviele Stunden gibt es eine Inanspruchnahme</t>
  </si>
  <si>
    <t>Bis zum Schuleintritt</t>
  </si>
  <si>
    <t>Elternbedarfe (bzgl. Platzangebot)</t>
  </si>
  <si>
    <t>Alter des Kindes beim ersten Besuch einer Kindertagesbetreuung</t>
  </si>
  <si>
    <t xml:space="preserve">Wechsel der Betreuung in den letzten 12 Monaten </t>
  </si>
  <si>
    <t>Gleichzeitige Nutzung von Kita und weiteren Betreuungsangeboten</t>
  </si>
  <si>
    <t>Genutzte Betreuungsumfänge</t>
  </si>
  <si>
    <t>Gewünschte Betreuungszeiten inkl. erweiterter Betreuungszeiten</t>
  </si>
  <si>
    <t>Urlaubs- und Schließtage der Einrichtung</t>
  </si>
  <si>
    <t>Gründe, warum Kind zu Hause betreut wird</t>
  </si>
  <si>
    <t>Gewünschte Betreuungsumfänge</t>
  </si>
  <si>
    <t>Müttererwerbstätigenquote nach Alter des jüngsten Kindes</t>
  </si>
  <si>
    <t>Vätererwerbstätigenquote nach Alter des jüngsten Kindes</t>
  </si>
  <si>
    <t>Umfang der Müttererwerbstätigkeit nach Alter des jüngsten Kindes</t>
  </si>
  <si>
    <t>Vertraglich vereinbarte Betreuungsumfänge</t>
  </si>
  <si>
    <t>Größe der Kindertageseinrichtungen</t>
  </si>
  <si>
    <t>Kindertageseinrichtungen mit Unterbrechung der Betreuung über Mittag</t>
  </si>
  <si>
    <t>Kinder in Kitas</t>
  </si>
  <si>
    <t>Kinder in KTP</t>
  </si>
  <si>
    <t>Kindertageseinrichtungen (ohne Horte)</t>
  </si>
  <si>
    <t>Kinder mit Unterbrechung der Betreuung über Mittag</t>
  </si>
  <si>
    <t>Auswahlkriterium</t>
  </si>
  <si>
    <t>S.E.</t>
  </si>
  <si>
    <t xml:space="preserve">  p5  </t>
  </si>
  <si>
    <t xml:space="preserve">      p10  </t>
  </si>
  <si>
    <t xml:space="preserve">      p25 </t>
  </si>
  <si>
    <t xml:space="preserve">       p50   </t>
  </si>
  <si>
    <t xml:space="preserve">     p75  </t>
  </si>
  <si>
    <t xml:space="preserve">      p90  </t>
  </si>
  <si>
    <t xml:space="preserve">      p95</t>
  </si>
  <si>
    <t>n</t>
  </si>
  <si>
    <t>Öffnungszeiten</t>
  </si>
  <si>
    <t>Nähe zum Wohnort</t>
  </si>
  <si>
    <t>Aufgeschlossenheit gegenüber anderen Kulturen</t>
  </si>
  <si>
    <t>Kosten</t>
  </si>
  <si>
    <t>Eine kleine Gruppe</t>
  </si>
  <si>
    <t>Ein gesundes und frisch gekochtes Essen</t>
  </si>
  <si>
    <t xml:space="preserve">Eine gute Ausstattung und gute Räumlichkeiten </t>
  </si>
  <si>
    <t>Anzahl von Betreuungspersonen in den Gruppen</t>
  </si>
  <si>
    <t>Die Nähe zum Arbeitsplatz</t>
  </si>
  <si>
    <t>Gute, individuelle Förderangebote</t>
  </si>
  <si>
    <t>Fragetext: Wie wichtig waren die folgenden Punkte für Sie bei der Wahl der Kindertagesbetreuung?</t>
  </si>
  <si>
    <t>p5</t>
  </si>
  <si>
    <t>p10</t>
  </si>
  <si>
    <t>p25</t>
  </si>
  <si>
    <t>p50</t>
  </si>
  <si>
    <t>p75</t>
  </si>
  <si>
    <t>p90</t>
  </si>
  <si>
    <t>p95</t>
  </si>
  <si>
    <t>Nähe zum Arbeitsplatz des Vaters</t>
  </si>
  <si>
    <t>Aufgeschlossenheit für andere Kulturen</t>
  </si>
  <si>
    <t>Nähe zum Arbeitsplatz der Mutter</t>
  </si>
  <si>
    <t>Soziale Mischung</t>
  </si>
  <si>
    <t>kleine Gruppen</t>
  </si>
  <si>
    <t>Förderangebote für Kinder mit besonderem Bedarf</t>
  </si>
  <si>
    <t>Essen</t>
  </si>
  <si>
    <t>Ausstattung und Räumlichkeiten</t>
  </si>
  <si>
    <t>Unter 3-Jährige</t>
  </si>
  <si>
    <t>/</t>
  </si>
  <si>
    <t xml:space="preserve">Fragetext: </t>
  </si>
  <si>
    <t>Hinweis: * Differenz zum Jahr 2021 statistisch signifikant (p&lt;0,05).</t>
  </si>
  <si>
    <t>Hinweis:</t>
  </si>
  <si>
    <t>Hinweis: / = Basis zu klein (&lt;50). * Differenz zum Jahr 2021 statistisch signifikant (p&lt;0,05). Titel der Tabelle war vorher "Betreuungsbedarf und aktuell nicht betreuter Kinder".</t>
  </si>
  <si>
    <t>Quelle: DJI-Kinderbetreuungsstudie 2022, gewichtete Daten, Berechnungen des DJI, n = 9.145 - 12.680</t>
  </si>
  <si>
    <t>Quelle: DJI-Kinderbetreuungsstudie 2022, gewichtete Daten, Berechnungen des DJI, n = 536 - 5.032</t>
  </si>
  <si>
    <t>Hinweis: * Differenz zum Jahr 2020 statistisch signifikant (p&lt;0,05).</t>
  </si>
  <si>
    <t>Hinweis: / = Basis zu klein (&lt;50). * Differenz zum Jahr 2020 statistisch signifikant (p&lt;0,05). Titel der Tabelle war vorher "Betreuungsbedarf und aktuell nicht betreuter Kinder".</t>
  </si>
  <si>
    <t>Quelle: DJI-Kinderbetreuungsstudie 2021, gewichtete Daten, Berechnungen des DJI, n = 6.946 - 13.236</t>
  </si>
  <si>
    <t>Quelle: DJI-Kinderbetreuungsstudie 2021, gewichtete Daten, Berechnungen des DJI, n = 674 - 2.842</t>
  </si>
  <si>
    <t>Hinweis: * Differenz zum Jahr 2019 statistisch signifikant (p&lt;0,05).</t>
  </si>
  <si>
    <t>Hinweis: / = Basis zu klein (&lt;50). * Differenz zum Jahr 2019 statistisch signifikant (p&lt;0,05). Titel der Tabelle war vorher "Betreuungsbedarf und aktuell nicht betreuter Kinder".</t>
  </si>
  <si>
    <t>Quelle: DJI-Kinderbetreuungsstudie 2020, gewichtete Daten, Berechnungen des DJI, n = 10.234 - 12.162</t>
  </si>
  <si>
    <t>Quelle: DJI-Kinderbetreuungsstudie 2020, gewichtete Daten, Berechnungen des DJI, n = 431 - 4.824</t>
  </si>
  <si>
    <t>Hinweis: -</t>
  </si>
  <si>
    <t>Quelle: DJI-Kinderbetreuungsstudie 2019, gewichtete Daten, Berechnungen des DJI, n = 9.956 - 10.556</t>
  </si>
  <si>
    <t>Hinweis: Titel der Tabelle war vorher "Betreuungsbedarf und aktuell nicht betreuter Kinder".</t>
  </si>
  <si>
    <t>Quelle: DJI-Kinderbetreuungsstudie 2019, gewichtete Daten, Berechnungen des DJI, n = 368 - 4.240</t>
  </si>
  <si>
    <t>Alter</t>
  </si>
  <si>
    <t>Kriterium</t>
  </si>
  <si>
    <t>Kind noch zu jung</t>
  </si>
  <si>
    <t>Gute Erfahrungen mit Betreuung zu Hause</t>
  </si>
  <si>
    <t>Weil Sie das Kind lieber selber erziehen möchten</t>
  </si>
  <si>
    <t>keine KiTA in der Nähe</t>
  </si>
  <si>
    <t>Großeltern können betreuen</t>
  </si>
  <si>
    <t>Weil es für Sie einfach nicht in Frage kommt</t>
  </si>
  <si>
    <t>Eingewöhnung gescheitert</t>
  </si>
  <si>
    <t>Schlechte Einflüsse befürchet</t>
  </si>
  <si>
    <t>Unzureichende Förderung</t>
  </si>
  <si>
    <t>Kultur nicht ausreichend berücksichtigt</t>
  </si>
  <si>
    <t>KiTA Platz gewollt, aber nicht bekommen</t>
  </si>
  <si>
    <t>Vorstellungen über Ernährung nicht berücksichtigt</t>
  </si>
  <si>
    <t>Ansteckungsrisiko zu hoch</t>
  </si>
  <si>
    <t>Fragetext: Bitte geben Sie an, aus welchen der folgenden Gründe Ihr Kind derzeit nicht in eine Einrichtung und nicht zu einer Tagesmutter/einem Tagesvater geht.</t>
  </si>
  <si>
    <t>Betreuungsumfang (Mo-Fr)</t>
  </si>
  <si>
    <t>Halbtag (&lt;=25h)</t>
  </si>
  <si>
    <t>Erw. Halbtag (&gt;25-35h)</t>
  </si>
  <si>
    <t>Ganztag (&gt;35h)</t>
  </si>
  <si>
    <t>Hinweis: / = Basis zu klein (&lt;50). * Differenz zum Jahr 2021 statistisch signifikant (p&lt;0,05). Angaben für die Tage Mo-Fr. In vorherigen ERiK-Forschungsberichten wurde diese Kennzahl für die Tage Mo-So berichtet. Nur für Familien, welche Bedarf äußern.</t>
  </si>
  <si>
    <t>Quelle: DJI-Kinderbetreuungsstudie 2022, gewichtete Daten, Berechnungen des DJI, n = 5.738</t>
  </si>
  <si>
    <t>Hinweis: / = Basis zu klein (&lt;50). * Differenz zum Jahr 2020 statistisch signifikant (p&lt;0,05). Angaben für die Tage Mo-Fr. In vorherigen ERiK-Forschungsberichten wurde diese Kennzahl für die Tage Mo-So berichtet. Nur für Familien, welche Bedarf äußern.</t>
  </si>
  <si>
    <t>Quelle: DJI-Kinderbetreuungsstudie (Erhebung 2021), gewichtete Daten, Berechnungen des DJI, n = 4.880</t>
  </si>
  <si>
    <t>Quelle: DJI-Kinderbetreuungsstudie (Erhebung 2021), gewichtete Daten, Berechnungen des DJI, n = 12.621</t>
  </si>
  <si>
    <t>Hinweis: / = Basis zu klein (&lt;50). Angaben für die Tage Mo-Fr. * Differenz zum Jahr 2019 statistisch signifikant (p&lt;0,05). In vorherigen ERiK-Forschungsberichten wurde diese Kennzahl für die Tage Mo-So berichtet. Nur für Familien, welche Bedarf äußern.</t>
  </si>
  <si>
    <t>Hinweis: / = Basis zu klein (&lt;50). * Differenz zum Jahr 2019 statistisch signifikant (p&lt;0,05). Angaben für die Tage Mo-Fr. In vorherigen ERiK-Forschungsberichten wurde diese Kennzahl für die Tage Mo-So berichtet. Nur für Familien, welche Bedarf äußern.</t>
  </si>
  <si>
    <t>Hinweis: / = Basis zu klein (&lt;50). Angaben für die Tage Mo-Fr. In vorherigen ERiK-Forschungsberichten wurde diese Kennzahl für die Tage Mo-So berichtet. Nur für Familien, welche Bedarf äußern.</t>
  </si>
  <si>
    <t>Elternbedarfe - Wichtigkeit Auswahlkriterien</t>
  </si>
  <si>
    <t>Hinweis: / = Basis zu klein (&lt;50). * Differenz zum Jahr 2021 statistisch signifikant (p&lt;0,05).</t>
  </si>
  <si>
    <t>Hinweis: / = Basis zu klein (&lt;50). * Differenz zum Jahr 2019 statistisch signifikant (p&lt;0,05).</t>
  </si>
  <si>
    <t>Hinweis: / = Basis zu klein (&lt;50).</t>
  </si>
  <si>
    <t>Gesamtdeutschland</t>
  </si>
  <si>
    <t>Wochentage</t>
  </si>
  <si>
    <t>Montag</t>
  </si>
  <si>
    <t>100*</t>
  </si>
  <si>
    <t>99*</t>
  </si>
  <si>
    <t>Dienstag</t>
  </si>
  <si>
    <t>Mittwoch</t>
  </si>
  <si>
    <t>Donnerstag</t>
  </si>
  <si>
    <t>Freitag</t>
  </si>
  <si>
    <t>Fragetext: Bitte geben Sie an, zu welchen Zeiten Ihr Kind in einer typischen Woche betreut wird, das heißt, von wann bis wann.</t>
  </si>
  <si>
    <t>Hinweis: * Differenz zum Jahr 2021 statistisch signifikant (p&lt;0,05). Nur für Kinder, welche KTB in Anspruch nahmen.</t>
  </si>
  <si>
    <t>Betreuungsumfang</t>
  </si>
  <si>
    <t>Halbtag (bis einschl. 5h)</t>
  </si>
  <si>
    <t>Erw. Halbtag (mehr als 5h bis einschließlich 7h)</t>
  </si>
  <si>
    <t>Ganztag (mehr als 7h)</t>
  </si>
  <si>
    <t>Hinweis: Es wurden keine Tests auf signifkante Unterschiede zum Vorjahr durchgeführt.</t>
  </si>
  <si>
    <t>97*</t>
  </si>
  <si>
    <t>96*</t>
  </si>
  <si>
    <t>Hinweis: * Differenz zum Jahr 2020 statistisch signifikant (p&lt;0,05). Nur für Kinder, welche KTB in Anspruch nahmen.</t>
  </si>
  <si>
    <t>Hinweis: Nur für Kinder, welche KTB in Anspruch nahmen.</t>
  </si>
  <si>
    <t>Zurück zum Inhalt</t>
  </si>
  <si>
    <t>Median</t>
  </si>
  <si>
    <t>Min.</t>
  </si>
  <si>
    <t>Max.</t>
  </si>
  <si>
    <t>In Monaten</t>
  </si>
  <si>
    <t>Fragetext: Wie alt war Ihr Kind, als es zum ersten Mal ein Angebot der Kindertagesbetreuung (Einrichtung oder Tagesmutter/Tagesvater) besucht hat?</t>
  </si>
  <si>
    <t>Hinweis: Vergleichbarkeit mit 2021 nicht möglich, da Frage nicht gestellt wurde.</t>
  </si>
  <si>
    <t>N</t>
  </si>
  <si>
    <t>Fragetext: Hat Ihr Kind innerhalb der letzten 12 Monate die Betreuungseinrichtung oder die Tagesmutter/den Tagesvater gewechselt?</t>
  </si>
  <si>
    <t>Quelle: DJI-Kinderbetreuungsstudie 2022, gewichtete Daten, Berechnungen des DJI, n = 4.038 - 12.098</t>
  </si>
  <si>
    <t>Quelle: DJI-Kinderbetreuungsstudie 2020, gewichtete Daten, Berechnungen des DJI, n = 7.194 - 9.774</t>
  </si>
  <si>
    <t>Quelle: DJI-Kinderbetreuungsstudie 2019, gewichtete Daten, Berechnungen des DJI, n = 6.146 - 9.505</t>
  </si>
  <si>
    <t>Kind in KiTa und Tagespflege betreut</t>
  </si>
  <si>
    <t>Hinweis: * Differenz zum Jahr 2021 statistisch signifikant (p&lt;0,05). Nur für Kinder, welche KTB in Anspruch nehmen.</t>
  </si>
  <si>
    <t>Quelle: DJI-Kinderbetreuungsstudie 2022, gewichtete Daten, Berechnungen des DJI, n = 16.220</t>
  </si>
  <si>
    <t>Hinweis: * Differenz zum Jahr 2020 statistisch signifikant (p&lt;0,05). Nur für Kinder, welche KTB in Anspruch nehmen.</t>
  </si>
  <si>
    <t>Quelle: DJI-Kinderbetreuungsstudie 2021, gewichtete Daten, Berechnungen des DJI, n = 16.656</t>
  </si>
  <si>
    <t>Hinweis: * Differenz zum Jahr 2019 statistisch signifikant (p&lt;0,05). Nur für Kinder, welche KTB in Anspruch nehmen.</t>
  </si>
  <si>
    <t>Quelle: DJI-Kinderbetreuungsstudie 2020, gewichtete Daten, Berechnungen des DJI, n = 17.072</t>
  </si>
  <si>
    <t>Hinweis: Nur für Kinder, welche KTB in Anspruch nehmen.</t>
  </si>
  <si>
    <t>Quelle: DJI-Kinderbetreuungsstudie 2019, gewichtete Daten, Berechnungen des DJI, n = 15.752</t>
  </si>
  <si>
    <t>Erw. Halbtag (&gt;25 bis 35h)</t>
  </si>
  <si>
    <t>Quelle: DJI-Kinderbetreuungsstudie (Erhebung 2022), gewichtete Daten, Berechnungen des DJI, n = 4.007</t>
  </si>
  <si>
    <t>Quelle: DJI-Kinderbetreuungsstudie (Erhebung 2022), gewichtete Daten, Berechnungen des DJI, n = 12.052</t>
  </si>
  <si>
    <t>Hinweis: / = Basis zu klein (&lt;50). * Differenz zum Jahr 2020 statistisch signifikant (p&lt;0,05).</t>
  </si>
  <si>
    <t>Bis Schuleintritt</t>
  </si>
  <si>
    <t>Bedarfe</t>
  </si>
  <si>
    <t>Bedarf auf Kernzeit beschränkt</t>
  </si>
  <si>
    <t>Mit Randzeitenbedarf</t>
  </si>
  <si>
    <t>Bedarf vor 7:15 Uhr morgens</t>
  </si>
  <si>
    <t>Bedarf nach 17:00 Uhr nachmittags</t>
  </si>
  <si>
    <t>Bedarf an beiden Zeiten</t>
  </si>
  <si>
    <t xml:space="preserve">Fragetext: An welchen Tagen und zu welchen Zeiten wünschen Sie sich aktuell eine Kindertagesbetreuung (Kita, Tagesmutter/-vater) für Ihr Kind? </t>
  </si>
  <si>
    <t>Hinweis: * Differenz zum Jahr 2021 statistisch signifikant (p&lt;0,05). Keine Einschränkung auf betreute Kinder, die Zahlen zu den betreuten Kindern können der Publikation Kindertagesbetreuung Kompakt 2022 entnommen werden.</t>
  </si>
  <si>
    <t>Randzeiten</t>
  </si>
  <si>
    <t>vor 7:15 Uhr</t>
  </si>
  <si>
    <t>nach 17 Uhr</t>
  </si>
  <si>
    <t>Kein Bedarf</t>
  </si>
  <si>
    <t>1-2 Tage</t>
  </si>
  <si>
    <t>3-4 Tage</t>
  </si>
  <si>
    <t>5 Tage</t>
  </si>
  <si>
    <t>Fragetext: An welchen Tagen und zu welchen Zeiten wünschen Sie sich aktuell eine Kindertagesbetreuung (Kita, Tagesmutter/-vater) für Ihr Kind?</t>
  </si>
  <si>
    <t>79*</t>
  </si>
  <si>
    <t>78*</t>
  </si>
  <si>
    <t>82*</t>
  </si>
  <si>
    <t>80*</t>
  </si>
  <si>
    <t>70*</t>
  </si>
  <si>
    <t>71*</t>
  </si>
  <si>
    <t>69*</t>
  </si>
  <si>
    <t>86*</t>
  </si>
  <si>
    <t>81*</t>
  </si>
  <si>
    <t>74*</t>
  </si>
  <si>
    <t>Mit Bedarf</t>
  </si>
  <si>
    <t>21*</t>
  </si>
  <si>
    <t>22*</t>
  </si>
  <si>
    <t>18*</t>
  </si>
  <si>
    <t>20*</t>
  </si>
  <si>
    <t>30*</t>
  </si>
  <si>
    <t>29*</t>
  </si>
  <si>
    <t>19*</t>
  </si>
  <si>
    <t>31*</t>
  </si>
  <si>
    <t>14*</t>
  </si>
  <si>
    <t>43*</t>
  </si>
  <si>
    <t>Hinweis: * Differenz zum Jahr 2020 statistisch signifikant (p&lt;0,05). Keine Einschränkung auf betreute Kinder, die Zahlen zu den betreuten Kindern können der Publikation Kindertagesbetreuung Kompakt 2021  entnommen werden.</t>
  </si>
  <si>
    <t>7*</t>
  </si>
  <si>
    <t>11*</t>
  </si>
  <si>
    <t>52*</t>
  </si>
  <si>
    <t>23*</t>
  </si>
  <si>
    <t>9*</t>
  </si>
  <si>
    <t>48*</t>
  </si>
  <si>
    <t>6*</t>
  </si>
  <si>
    <t>25*</t>
  </si>
  <si>
    <t>16*</t>
  </si>
  <si>
    <t>44*</t>
  </si>
  <si>
    <t>4*</t>
  </si>
  <si>
    <t>15*</t>
  </si>
  <si>
    <t>8*</t>
  </si>
  <si>
    <t>12*</t>
  </si>
  <si>
    <t>47*</t>
  </si>
  <si>
    <t xml:space="preserve">Fragetext: An welchen Tagen und zu welchen Zeiten wünschen Sie sich aktuell eine Kindertagesbetreuung (Kita, Tagesmutter/-vater) für Ihr Kind?
</t>
  </si>
  <si>
    <t>Hinweis: * Differenz zum Jahr 2020 statistisch signifikant (p&lt;0,05). Keine Einschränkung auf betreute Kinder. Kinder bei denen nur Kernzeitbetreuungsbedarf besteht sind ausgeschlossen.</t>
  </si>
  <si>
    <t>75*</t>
  </si>
  <si>
    <t>77*</t>
  </si>
  <si>
    <t>68*</t>
  </si>
  <si>
    <t>66*</t>
  </si>
  <si>
    <t>83*</t>
  </si>
  <si>
    <t>64*</t>
  </si>
  <si>
    <t>67*</t>
  </si>
  <si>
    <t>84*</t>
  </si>
  <si>
    <t>63*</t>
  </si>
  <si>
    <t>65*</t>
  </si>
  <si>
    <t>85*</t>
  </si>
  <si>
    <t>58*</t>
  </si>
  <si>
    <t>59*</t>
  </si>
  <si>
    <t>62*</t>
  </si>
  <si>
    <t>32*</t>
  </si>
  <si>
    <t>34*</t>
  </si>
  <si>
    <t>17*</t>
  </si>
  <si>
    <t>26*</t>
  </si>
  <si>
    <t>36*</t>
  </si>
  <si>
    <t>33*</t>
  </si>
  <si>
    <t>37*</t>
  </si>
  <si>
    <t>35*</t>
  </si>
  <si>
    <t>42*</t>
  </si>
  <si>
    <t>41*</t>
  </si>
  <si>
    <t>38*</t>
  </si>
  <si>
    <t>46*</t>
  </si>
  <si>
    <t>10*</t>
  </si>
  <si>
    <t>60*</t>
  </si>
  <si>
    <t>28*</t>
  </si>
  <si>
    <t>51*</t>
  </si>
  <si>
    <t>53*</t>
  </si>
  <si>
    <t>24*</t>
  </si>
  <si>
    <t>61*</t>
  </si>
  <si>
    <t>Kinder mit einrichtungsgebundener Eingliederungshilfe in Kindertagesbetreuung</t>
  </si>
  <si>
    <t>Fragetext: Wie wird Ihr Kind normalerweise – außer von Ihnen und/oder dem zweiten Elternteil – betreut? Wie sollte Ihr Kind – unabhängig von der derzeitigen Situation – betreut werden? Wenn es nur nach Ihren Bedürfnissen ginge: Wünschen Sie sich aktuell einen Platz in der Kindertagesbetreuung (Kita, Tagesmutter/-vater) für Ihr Kind – unabhängig davon, ob Ihr Kind derzeit betreut wird oder nicht?</t>
  </si>
  <si>
    <t>Hinweis: Skala von 1 "überhaupt nicht wichtig" bis 6 "sehr wichtig" (Skala wurde für Auswertung gedreht; im Fragebogen 1 "sehr wichtig" bis 6 "überhaupt nicht wichtig"). * Differenz zum Jahr 2021 statistisch signifikant (p&lt;0,05).</t>
  </si>
  <si>
    <t>Hinweis: Skala von 1 "überhaupt nicht wichtig" bis 6 "sehr wichtig" (Skala wurde für Auswertung gedreht; im Fragebogen 1 "sehr wichtig" bis 6 "überhaupt nicht wichtig"). * Differenz zum Jahr 2020 statistisch signifikant (p&lt;0,05).</t>
  </si>
  <si>
    <t>Hinweis: Skala von 1 "überhaupt nicht wichtig" bis 6 "sehr wichtig" (Skala wurde für Auswertung gedreht; im Fragebogen 1 "sehr wichtig" bis 6 "überhaupt nicht wichtig"). * Differenz zum Jahr 2019 statistisch signifikant (p&lt;0,05). Vergleichbarkeit zwischen den Jahren 2019 und 2020 eingeschränkt aufgrund einer Änderung der Items "Die Nähe zum Arbeitsplatz" und "Gute, individuelle Förderangebote".</t>
  </si>
  <si>
    <t>Hinweis: Skala von 1 "überhaupt nicht wichtig" bis 6 "sehr wichtig" (Skala wurde für Auswertung gedreht; im Fragebogen 1 "sehr wichtig" bis 6 "überhaupt nicht wichtig").</t>
  </si>
  <si>
    <t>Hinweis: * Differenz zum Jahr 2021 statistisch signifikant (p&lt;0,05). Keine Einschränkung auf betreute Kinder. Einschränkung auf Kinder, bei denen Randzeitenbetreuungsbedarf besteht.</t>
  </si>
  <si>
    <t>Hinweis: * Differenz zum Jahr 2020 statistisch signifikant (p&lt;0,05). Keine Einschränkung auf betreute Kinder. Einschränkung auf Kinder, bei denen Randzeitenbetreuungsbedarf besteht.</t>
  </si>
  <si>
    <t>Hinweis: * Differenz (Mittelwert) zum Jahr 2019 statistisch signifikant (p&lt;0,05). Nur für Kinder, die älter als 0 Monate sind.</t>
  </si>
  <si>
    <t>Hinweis: Nur für Kinder, die älter als 0 Monate sind.</t>
  </si>
  <si>
    <t>Fragetext: Wie wird Ihr Kind normalerweise - außer von Ihnen und/oder dem zweiten Elternteil - betreut?</t>
  </si>
  <si>
    <t>Hinweis: / = Basis zu klein (&lt;50). * Differenz zum Jahr 2022 statistisch signifikant (p&lt;0,05).</t>
  </si>
  <si>
    <t>Hinweis: * Differenz zum Jahr 2022 statistisch signifikant (p&lt;0,05). Nur für Kinder, welche KTB in Anspruch nehmen.</t>
  </si>
  <si>
    <t>Tab. HF-01.1.15-1 An welchen Tagen gibt es eine Inanspruchnahme 2023 nach Altersgruppen und Ländern (Anteil in %)</t>
  </si>
  <si>
    <t>Tab. HF-01.1.15-2 Inanspruchnahme 2023 in Stunden am Montag nach Alter, Bundesland, Region (Anteile in %)</t>
  </si>
  <si>
    <t>Tab. HF-01.1.15-3 Inanspruchnahme 2023 in Stunden am Dienstag nach Alter, Bundesland, Region (Anteile in %)</t>
  </si>
  <si>
    <t>Tab. HF-01.1.15-4 Inanspruchnahme 2023 in Stunden am Mittwoch nach Alter, Bundesland, Region (Anteile in %)</t>
  </si>
  <si>
    <t>Tab. HF-01.1.15-5 Inanspruchnahme 2023 in Stunden am Donnerstag nach Alter, Bundesland, Region (Anteile in %)</t>
  </si>
  <si>
    <t>Tab. HF-01.1.15-6 Inanspruchnahme 2023 in Stunden am Freitag nach Alter, Bundesland, Region (Anteile in %)</t>
  </si>
  <si>
    <t>Tab. HF-01.1.15-7 An welchen Tagen gibt es eine Inanspruchnahme 2022 nach Altersgruppen und Ländern (Anteil in %)</t>
  </si>
  <si>
    <t>Tab. HF-01.1.15-8 Inanspruchnahme 2022 in Stunden am Montag nach Alter, Bundesland, Region (Anteile in %)</t>
  </si>
  <si>
    <t>Tab. HF-01.1.15-9 Inanspruchnahme 2022 in Stunden am Dienstag nach Alter, Bundesland, Region (Anteile in %)</t>
  </si>
  <si>
    <t>Tab. HF-01.1.15-10 Inanspruchnahme 2022 in Stunden am Mittwoch nach Alter, Bundesland, Region (Anteile in %)</t>
  </si>
  <si>
    <t>Tab. HF-01.1.15-11 Inanspruchnahme 2022 in Stunden am Donnerstag nach Alter, Bundesland, Region (Anteile in %)</t>
  </si>
  <si>
    <t>Tab. HF-01.1.15-12 Inanspruchnahme 2022 in Stunden am Freitag nach Alter, Bundesland, Region (Anteile in %)</t>
  </si>
  <si>
    <t>Tab. HF-01.1.15-13 An welchen Tagen gibt es eine Inanspruchnahme 2021 nach Altersgruppen und Ländern (Anteil in %)</t>
  </si>
  <si>
    <t>Tab. HF-01.1.15-14 Inanspruchnahme 2021 in Stunden am Montag nach Alter, Bundesland, Region (Anteile in %)</t>
  </si>
  <si>
    <t>Tab. HF-01.1.15-15 Inanspruchnahme 2021 in Stunden am Dienstag nach Alter, Bundesland, Region (Anteile in %)</t>
  </si>
  <si>
    <t>Tab. HF-01.1.15-16 Inanspruchnahme 2021 in Stunden am Mittwoch nach Alter, Bundesland, Region (Anteile in %)</t>
  </si>
  <si>
    <t>Tab. HF-01.1.15-17 Inanspruchnahme 2021 in Stunden am Donnerstag nach Alter, Bundesland, Region (Anteile in %)</t>
  </si>
  <si>
    <t>Tab. HF-01.1.15-18 Inanspruchnahme 2021 in Stunden am Freitag nach Alter, Bundesland, Region (Anteile in %)</t>
  </si>
  <si>
    <t>Tab. HF-01.1.15-19 An welchen Tagen gibt es eine Inanspruchnahme 2020 nach Altersgruppen und Ländern (Anteil in %)</t>
  </si>
  <si>
    <t>Tab. HF-01.1.15-20 Inanspruchnahme 2020 in Stunden am Montag nach Alter, Bundesland, Region (Anteile in %)</t>
  </si>
  <si>
    <t>Tab. HF-01.1.15-21 Inanspruchnahme 2020 in Stunden am Dienstag nach Alter, Bundesland, Region (Anteile in %)</t>
  </si>
  <si>
    <t>Tab. HF-01.1.15-22 Inanspruchnahme 2020 in Stunden am Mittwoch nach Alter, Bundesland, Region (Anteile in %)</t>
  </si>
  <si>
    <t>Tab. HF-01.1.15-23 Inanspruchnahme 2020 in Stunden am Donnerstag nach Alter, Bundesland, Region (Anteile in %)</t>
  </si>
  <si>
    <t>Tab. HF-01.1.15-24 Inanspruchnahme 2020 in Stunden am Freitag nach Alter, Bundesland, Region (Anteile in %)</t>
  </si>
  <si>
    <t>Tab. HF-01.2.1-1 Elternbedarfe (bzgl. Platzangebot) 2023 nach Alter, Bundesland, Region (Anteile in %)</t>
  </si>
  <si>
    <t>Fragetext: Wie wird Ihr Kind normalerweise – außer von Ihnen und/oder dem zweiten Elternteil – betreut? Wie sollte Ihr Kind – unabhängig von der derzeitigen Situation – betreut werden? Wenn es nur nach Ihren Bedürfnissen ginge: Wünschen Sie sich aktuell einen Platz in der Kindertagesbetreuung (Kita, Tagesmutter/-vater) für Ihr Kind?</t>
  </si>
  <si>
    <t>Hinweis: * Differenz zum Jahr 2022 statistisch signifikant (p&lt;0,05).</t>
  </si>
  <si>
    <t>Tab. HF-01.2.1-2 Betreuungsbedarf 2023 aktuell nicht betreuter Kinder nach Alter, Bundesland, Region (Anteile in %)</t>
  </si>
  <si>
    <t>Tab. HF-01.2.1-3 Elternbedarfe (bzgl. Platzangebot) 2022 nach Alter, Bundesland, Region (Anteile in %)</t>
  </si>
  <si>
    <t>Tab. HF-01.2.1-4 Betreuungsbedarf 2022 aktuell nicht betreuter Kinder nach Alter, Bundesland, Region (Anteile in %)</t>
  </si>
  <si>
    <t>Tab. HF-01.2.1-5 Elternbedarfe (bzgl. Platzangebot) 2021 nach Alter, Bundesland, Region (Anteile in %)</t>
  </si>
  <si>
    <t>Tab. HF-01.2.1-6 Betreuungsbedarf 2021 aktuell nicht betreuter Kinder nach Alter, Bundesland, Region (Anteile in %)</t>
  </si>
  <si>
    <t>Tab. HF-01.2.1-7 Elternbedarfe (bzgl. Platzangebot) 2020 nach Alter, Bundesland, Region (Anteile in %)</t>
  </si>
  <si>
    <t>Tab. HF-01.2.1-8 Betreuungsbedarf 2020 aktuell nicht betreuter Kinder nach Alter, Bundesland, Region (Anteile in %)</t>
  </si>
  <si>
    <t>Tab. HF-01.2.1-9 Elternbedarfe (bzgl. Platzangebot) 2019 nach Alter, Bundesland, Region (Anteile in %)</t>
  </si>
  <si>
    <t>Tab. HF-01.2.1-10 Betreuungsbedarf 2019 aktuell nicht betreuter Kinder nach Alter, Bundesland, Region (Anteile in %)</t>
  </si>
  <si>
    <t>Hinweis: Skala von 1 (überhaupt nicht wichtig) bis 6 (sehr wichtig). Skala wurde für Auswertung gedreht: im Fragebogen 1 (sehr wichtig) bis 6 (überhaupt nicht wichtig).* Differenz zum Jahr 2022 statistisch signifikant (p&lt;0,05).</t>
  </si>
  <si>
    <t>Tab. HF-01.2.1-11 Wichtigkeit der Auswahlkritierien bei der Wahl der Kindertagesbetreuung 2023</t>
  </si>
  <si>
    <t>Tab. HF-01.2.1-12 Wichtigkeit der Auswahlkritierien bei der Wahl der Kindertagesbetreuung 2022</t>
  </si>
  <si>
    <t>Tab. HF-01.2.1-13 Wichtigkeit der Auswahlkritierien bei der Wahl der Kindertagesbetreuung 2021</t>
  </si>
  <si>
    <t>Tab. HF-01.2.1-14 Wichtigkeit der Auswahlkritierien bei der Wahl der Kindertagesbetreuung 2020</t>
  </si>
  <si>
    <t>Tab. HF-01.2.1-15 Wichtigkeit der Auswahlkritierien bei der Wahl der Kindertagesbetreuung 2019</t>
  </si>
  <si>
    <t>Tab. HF-01.2.2-1 Gründe der Nichtnutzung 2023 nach Altersgruppen und Ländern (Anteil in %) - Kinder nicht in Kindertagesbetreuung</t>
  </si>
  <si>
    <t>Tab. HF-01.2.2-2 Gründe der Nichtnutzung 2023 nach Altersgruppen und Ländern (Anteil in %) Betreuungsbedarf und nicht in Kindertagesbetreuung</t>
  </si>
  <si>
    <t>Tab. HF-01.2.2-3 Gründe der Nichtnutzung 2022 nach Altersgruppen und Ländern (Anteil in %) - Kinder nicht in Kindertagesbetreuung</t>
  </si>
  <si>
    <t>Tab. HF-01.2.2-4 Gründe der Nichtnutzung 2022 nach Altersgruppen und Ländern (Anteil in %) - Betreuungsbedarf und nicht in Kindertagesbetreuung</t>
  </si>
  <si>
    <t>Tab. HF-01.2.2-5 Gründe der Nichtnutzung 2021 nach Altersgruppen und Ländern (Anteil in %) - Kinder nicht in Kindertagesbetreuung</t>
  </si>
  <si>
    <t>Tab. HF-01.2.2-6 Gründe der Nichtnutzung 2021 nach Altersgruppen und Ländern (Anteil in %) - Betreuungsbedarf und nicht in Kindertagesbetreuung</t>
  </si>
  <si>
    <t>Tab. HF-01.2.2-7 Gründe der Nichtnutzung 2020 nach Altersgruppen und Ländern (Anteil in %) - Kinder nicht in Kindertagesbetreuung</t>
  </si>
  <si>
    <t>Tab. HF-01.2.2-8 Gründe der Nichtnutzung 2020 nach Altersgruppen und Ländern (Anteil in %) - Betreuungsbedarf und nicht in Kindertagesbetreuung</t>
  </si>
  <si>
    <t>Tab. HF-01.2.2-9 Gründe der Nichtnutzung 2019 nach Altersgruppen und Ländern (Anteil in %) - Kinder nicht in Kindertagesbetreuung</t>
  </si>
  <si>
    <t>Tab. HF-01.2.2-10 Gründe der Nichtnutzung 2019 nach Altersgruppen und Ländern (Anteil in %) - Betreuungsbedarf und nicht in Kindertagesbetreuung</t>
  </si>
  <si>
    <t>Tab. HF-01.2.3-1 Alter des Kindes beim ersten Besuch einer Kindertageseinrichtung (in Monaten) 2023</t>
  </si>
  <si>
    <t>Hinweis: * Differenz (Mittelwert) zum Jahr 2022 statistisch signifikant (p&lt;0,05). Nur für Kinder, die älter als 0 Monate sind.</t>
  </si>
  <si>
    <t>Tab. HF-01.2.3-2 Alter des Kindes beim ersten Besuch einer Kindertageseinrichtung (in Monaten) 2022</t>
  </si>
  <si>
    <t>Tab. HF-01.2.3-3 Alter des Kindes beim ersten Besuch einer Kindertageseinrichtung (in Monaten) 2020</t>
  </si>
  <si>
    <t>Tab. HF-01.2.3-4 Alter des Kindes beim ersten Besuch einer Kindertageseinrichtung (in Monaten) 2019</t>
  </si>
  <si>
    <t>Tab. HF-01.2.4-1 Wechsel der Betreuung in den letzten 12 Monaten aktuell betreuter Kinder 2023 nach Altersgruppen und Ländern (in %)</t>
  </si>
  <si>
    <t>Tab. HF-01.2.4-2 Wechsel der Betreuung in den letzten 12 Monaten aktuell betreuter Kinder 2022 nach Altersgruppen und Ländern (in %)</t>
  </si>
  <si>
    <t>Tab. HF-01.2.4-3 Wechsel der Betreuung in den letzten 12 Monaten aktuell betreuter Kinder 2020 nach Altersgruppen und Ländern (in %)</t>
  </si>
  <si>
    <t>Tab. HF-01.2.4-4 Wechsel der Betreuung in den letzten 12 Monaten aktuell betreuter Kinder 2019 nach Altersgruppen und Ländern (in %)</t>
  </si>
  <si>
    <t>Tab. HF-01.2.5-1 Gleichzeitige Nutzung von Kindertageseinrichtung und weiteren Betreuungsangeboten 2023 nach Ländern (in %)</t>
  </si>
  <si>
    <t>Kind in Kita und Tagespflege betreut</t>
  </si>
  <si>
    <t>Tab. HF-01.2.5-2 Gleichzeitige Nutzung von Kindertageseinrichtung und weiteren Betreuungsangeboten 2022 nach Ländern (in %)</t>
  </si>
  <si>
    <t>Tab. HF-01.2.5-3 Gleichzeitige Nutzung von Kindertageseinrichtung und weiteren Betreuungsangeboten 2021 nach Ländern (in %)</t>
  </si>
  <si>
    <t>Tab. HF-01.2.5-4 Gleichzeitige Nutzung von Kindertageseinrichtung und weiteren Betreuungsangeboten 2020 nach Ländern (in %)</t>
  </si>
  <si>
    <t>Tab. HF-01.2.5-5 Gleichzeitige Nutzung von Kindertageseinrichtung und weiteren Betreuungsangeboten 2019 nach Ländern (in %)</t>
  </si>
  <si>
    <t>Tab. HF-01.3.2-1 Gewünschter Betreuungsumfang 2023 bei unter 3-Jährigen nach Ländern (in %)</t>
  </si>
  <si>
    <t>Halbtag (bis &lt;=25h)</t>
  </si>
  <si>
    <t>Hinweis: / = Basis zu klein (&lt;50). * Differenz zum Jahr 2022 statistisch signifikant (p&lt;0,05). Angaben für die Tage Mo-Fr. Nur für Familien, welche Bedarf äußern.</t>
  </si>
  <si>
    <t>Tab. HF-01.3.2-2 Gewünschter Betreuungsumfang 2023 bei 3-Jährigen bis zum Schuleintritt nach Ländern (in %)</t>
  </si>
  <si>
    <t>Tab. HF-01.3.2-3 Gewünschter Betreuungsumfang 2022 bei unter 3-Jährigen nach Ländern (in %)</t>
  </si>
  <si>
    <t>Tab. HF-01.3.2-4 Gewünschter Betreuungsumfang 2022 bei 3-Jährigen bis zum Schuleintritt nach Ländern (in %)</t>
  </si>
  <si>
    <t>Tab. HF-01.3.2-6 Gewünschter Betreuungsumfang 2021 bei 3-Jährigen bis zum Schuleintritt nach Ländern (in %)</t>
  </si>
  <si>
    <t>Tab. HF-01.3.2-5 Gewünschter Betreuungsumfang 2021 bei unter 3-Jährigen nach Ländern (in %)</t>
  </si>
  <si>
    <t>Tab. HF-01.3.2-7 Gewünschter Betreuungsumfang 2020 bei unter 3-Jährigen nach Ländern (in %)</t>
  </si>
  <si>
    <t>Tab. HF-01.3.2-8 Gewünschter Betreuungsumfang 2020 bei 3-Jährigen bis zum Schuleintritt nach Ländern (in %)</t>
  </si>
  <si>
    <t>Tab. HF-01.3.2-10 Gewünschter Betreuungsumfang 2019 bei 3-Jährigen bis zum Schuleintritt nach Ländern (in %)</t>
  </si>
  <si>
    <t>Tab. HF-01.3.2-9 Gewünschter Betreuungsumfang 2019 bei unter 3-Jährigen nach Ländern (in %)</t>
  </si>
  <si>
    <t>Tab. HF-01.3.3-1 Genutzter Betreuungsumfang 2023 bei unter 3-Jährigen nach Ländern (in %)</t>
  </si>
  <si>
    <t>Tab. HF-01.3.3-2 Genutzter Betreuungsumfang 2023 bei 3-Jährigen bis zum Schuleintritt nach Ländern (in %)</t>
  </si>
  <si>
    <t>Tab. HF-01.3.3-3 Genutzter Betreuungsumfang 2022 bei unter 3-Jährigen nach Ländern (in %)</t>
  </si>
  <si>
    <t>Tab. HF-01.3.3-4 Genutzter Betreuungsumfang 2022 bei 3-Jährigen bis zum Schuleintritt nach Ländern (in %)</t>
  </si>
  <si>
    <t>Tab. HF-01.3.3-5 Genutzter Betreuungsumfang 2021 bei unter 3-Jährigen nach Ländern (in %)</t>
  </si>
  <si>
    <t>Tab. HF-01.3.3-6 Genutzter Betreuungsumfang 2021 bei 3-Jährigen bis zum Schuleintritt nach Ländern (in %)</t>
  </si>
  <si>
    <t>Tab. HF-01.3.3-7 Genutzter Betreuungsumfang 2020 bei unter 3-Jährigen nach Ländern (in %)</t>
  </si>
  <si>
    <t>Tab. HF-01.3.3-8 Genutzter Betreuungsumfang 2020 bei 3-Jährigen bis zum Schuleintritt nach Ländern (in %)</t>
  </si>
  <si>
    <t>Tab. HF-01.3.7-1 Bedarf an erweiterten Betreuungszeiten 2023 nach Altersgruppen und Region (Anteil in %)</t>
  </si>
  <si>
    <t>Hinweis: * Differenz zum Jahr 2022 statistisch signifikant (p&lt;0,05). Keine Einschränkung auf betreute Kinder, die Zahlen zu den betreuten Kindern können der Publikation Kindertagesbetreuung Kompakt 2023 entnommen werden.</t>
  </si>
  <si>
    <t>Tab. HF-01.3.7-2 Anzahl der Tage, an denen Bedarf an erweiterten Betreuungszeiten vorliegt 2023 (in %) -Deutschland</t>
  </si>
  <si>
    <t>Hinweis: * Differenz zum Jahr 2022 statistisch signifikant (p&lt;0,05). Keine Einschränkung auf betreute Kinder. Einschränkung auf Kinder, bei denen Randzeitenbetreuungsbedarf besteht.</t>
  </si>
  <si>
    <t>Tab. HF-01.3.7-3 Anzahl der Tage, an denen Bedarf an erweiterten Betreuungszeiten vorliegt 2023 (in %) - Region und Bundesland</t>
  </si>
  <si>
    <t>Tab. HF-01.3.7-4 Bedarf an erweiterten Betreuungszeiten 2022 nach Altersgruppen und Region (Anteil in %)</t>
  </si>
  <si>
    <t>Tab. HF-01.3.7-5 Anzahl der Tage, an denen Bedarf an erweiterten Betreuungszeiten vorliegt 2022 (in %) -Deutschland</t>
  </si>
  <si>
    <t>Tab. HF-01.3.7-6 Anzahl der Tage, an denen Bedarf an erweiterten Betreuungszeiten vorliegt 2022 (in %) -Region und Bundesland</t>
  </si>
  <si>
    <t>Tab. HF-01.3.7-7 Bedarf an erweiterten Betreuungszeiten 2021 nach Altersgruppen und Region (Anteil in %)</t>
  </si>
  <si>
    <t>Tab. HF-01.3.7-8 Anzahl der Tage, an denen Bedarf an erweiterten Betreuungszeiten vorliegt 2021 (in %) -Deutschland</t>
  </si>
  <si>
    <t>Tab. HF-01.3.7-9 Anzahl der Tage, an denen Bedarf an erweiterten Betreuungszeiten vorliegt 2021 (in %) -Region und Bundesland</t>
  </si>
  <si>
    <t>Tab. HF-01.3.7-10 Bedarf an erweiterten Betreuungszeiten 2020 nach Altersgruppen und Region (Anteil in %)</t>
  </si>
  <si>
    <t>Tab. HF-01.3.7-11 Anzahl der Tage, an denen Bedarf an erweiterten Betreuungszeiten vorliegt 2020 (in %) -Deutschland</t>
  </si>
  <si>
    <t>Tab. HF-01.3.7-12 Anzahl der Tage, an denen Bedarf an erweiterten Betreuungszeiten vorliegt 2020 (in %) -Region und Bundesland</t>
  </si>
  <si>
    <t>Tab. HF-01.3.7-13 Bedarf an erweiterten Betreuungszeiten 2019 nach Altersgruppen und Region (Anteil in %)</t>
  </si>
  <si>
    <t>Tab. HF-01.3.7-14 Anzahl der Tage, an denen Bedarf an erweiterten Betreuungszeiten vorliegt 2019 (in %) -Region und Bundesland</t>
  </si>
  <si>
    <t>Klicken Sie auf den untenstehenden Link oder auf den Reiter am unteren Bildschirmrand, um eine gewünschte Tabelle aufzurufen.</t>
  </si>
  <si>
    <t>Weiterführende Informationen:</t>
  </si>
  <si>
    <t>ERiK-Projekt-Webseite</t>
  </si>
  <si>
    <t>Projekt-Website TU-Dortmund</t>
  </si>
  <si>
    <t>ERiK-Berichte</t>
  </si>
  <si>
    <t>© Deutsches Jugendinstitut und Forschungsverbund DJI/TU Dortmund, 2024</t>
  </si>
  <si>
    <t>Ausgewiesene Maßzahl(en)</t>
  </si>
  <si>
    <t>Quelle: DJI-Kinderbetreuungsstudie 2023, gewichtete Daten, Berechnungen des DJI.</t>
  </si>
  <si>
    <t>Quelle: DJI-Kinderbetreuungsstudie 2022, gewichtete Daten, Berechnungen des DJI.</t>
  </si>
  <si>
    <t>Quelle: DJI-Kinderbetreuungsstudie  2022, gewichtete Daten, Berechnungen des DJI.</t>
  </si>
  <si>
    <t>Quelle: DJI-Kinderbetreuungsstudie 2021, https://doi.org/10.17621/kibs2021, gewichtete Daten, Berechnungen des DJI.</t>
  </si>
  <si>
    <t>Quelle: DJI-Kinderbetreuungsstudie 2020, https://doi.org/10.17621/kibs2020, gewichtete Daten, Berechnungen des DJI.</t>
  </si>
  <si>
    <t>Quelle: DJI-Kinderbetreuungsstudie 2019, https://doi.org/10.17621/kibs2019, gewichtete Daten, Berechnungen des DJI.</t>
  </si>
  <si>
    <t xml:space="preserve">Hinweis: / = Basis zu klein (&lt;50). </t>
  </si>
  <si>
    <t>Hinweis: Vergleichbarkeit mit 2021 nicht gegeben, da Frage nicht gestellt wurde. Nur für Kinder, die älter als 0 Monate sind.</t>
  </si>
  <si>
    <t>1.1.1</t>
  </si>
  <si>
    <t>1.1.2</t>
  </si>
  <si>
    <t>1.1.3</t>
  </si>
  <si>
    <t>1.1.4</t>
  </si>
  <si>
    <t>1.1.5</t>
  </si>
  <si>
    <t>1.1.6</t>
  </si>
  <si>
    <t>1.1.7</t>
  </si>
  <si>
    <t>1.1.8</t>
  </si>
  <si>
    <t>1.1.9</t>
  </si>
  <si>
    <t>1.1.10</t>
  </si>
  <si>
    <t>1.1.11</t>
  </si>
  <si>
    <t>1.1.12</t>
  </si>
  <si>
    <t>1.1.13</t>
  </si>
  <si>
    <t>1.1.14</t>
  </si>
  <si>
    <t>1.1.15</t>
  </si>
  <si>
    <t>1.1.20</t>
  </si>
  <si>
    <t>1.1.21</t>
  </si>
  <si>
    <t>1.2.1</t>
  </si>
  <si>
    <t>1.2.2</t>
  </si>
  <si>
    <t>1.2.3</t>
  </si>
  <si>
    <t>1.2.4</t>
  </si>
  <si>
    <t>1.2.5</t>
  </si>
  <si>
    <t>1.3.1</t>
  </si>
  <si>
    <t>1.3.2</t>
  </si>
  <si>
    <t>1.3.3</t>
  </si>
  <si>
    <t>1.3.4</t>
  </si>
  <si>
    <t>1.3.5</t>
  </si>
  <si>
    <t>1.3.6</t>
  </si>
  <si>
    <t>1.3.7</t>
  </si>
  <si>
    <t>1.3.8</t>
  </si>
  <si>
    <t>1.3.10</t>
  </si>
  <si>
    <t>1.4.1</t>
  </si>
  <si>
    <t>1.4.2</t>
  </si>
  <si>
    <t>1.4.3</t>
  </si>
  <si>
    <t>Verfügbarkeit</t>
  </si>
  <si>
    <t>Kennzahl</t>
  </si>
  <si>
    <t>Quelle</t>
  </si>
  <si>
    <t>Handlungsfeld und Indikator</t>
  </si>
  <si>
    <t>HF01: Bedarfsgerechtes Bildungs-, Erziehungs- und Betreuungsangebot</t>
  </si>
  <si>
    <r>
      <t>Tab. HP-01.1.1-1 Kinder</t>
    </r>
    <r>
      <rPr>
        <b/>
        <vertAlign val="superscript"/>
        <sz val="11"/>
        <rFont val="Calibri"/>
        <family val="2"/>
        <scheme val="minor"/>
      </rPr>
      <t>1</t>
    </r>
    <r>
      <rPr>
        <b/>
        <sz val="11"/>
        <rFont val="Calibri"/>
        <family val="2"/>
        <scheme val="minor"/>
      </rPr>
      <t xml:space="preserve"> im Alter von unter 6 Jahren (ohne Schulkinder) in Kindertagesbetreuung 2023 nach Altersgruppen und Ländern</t>
    </r>
  </si>
  <si>
    <r>
      <t xml:space="preserve">Kinder in der Bevölkerung am 31.12.2022 </t>
    </r>
    <r>
      <rPr>
        <b/>
        <vertAlign val="superscript"/>
        <sz val="11"/>
        <color theme="1"/>
        <rFont val="Calibri"/>
        <family val="2"/>
        <scheme val="minor"/>
      </rPr>
      <t>2</t>
    </r>
  </si>
  <si>
    <r>
      <t>Inanspruchnahmequote</t>
    </r>
    <r>
      <rPr>
        <b/>
        <vertAlign val="superscript"/>
        <sz val="11"/>
        <color theme="1"/>
        <rFont val="Calibri"/>
        <family val="2"/>
        <scheme val="minor"/>
      </rPr>
      <t>3</t>
    </r>
  </si>
  <si>
    <t>3 bis unter 
6 Jahre</t>
  </si>
  <si>
    <t>Unter 2 Jahre</t>
  </si>
  <si>
    <t>2 Jahre</t>
  </si>
  <si>
    <t>3 Jahre</t>
  </si>
  <si>
    <t>4 Jahre</t>
  </si>
  <si>
    <t>5 Jahre</t>
  </si>
  <si>
    <t>In %</t>
  </si>
  <si>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werden nicht doppelt gezählt. </t>
    </r>
  </si>
  <si>
    <r>
      <rPr>
        <vertAlign val="superscript"/>
        <sz val="8.5"/>
        <rFont val="Calibri"/>
        <family val="2"/>
        <scheme val="minor"/>
      </rPr>
      <t xml:space="preserve">2 </t>
    </r>
    <r>
      <rPr>
        <sz val="8.5"/>
        <rFont val="Calibri"/>
        <family val="2"/>
        <scheme val="minor"/>
      </rPr>
      <t>Bevölkerungszahlen auf Basis des Zensus 2011.</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</si>
  <si>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1,8% und für die 1-Jährigen bei 38,8%.</t>
    </r>
  </si>
  <si>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</si>
  <si>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r>
      <t>Tab. HP-01.1.1-2 Kinder</t>
    </r>
    <r>
      <rPr>
        <b/>
        <vertAlign val="superscript"/>
        <sz val="11"/>
        <rFont val="Calibri"/>
        <family val="2"/>
        <scheme val="minor"/>
      </rPr>
      <t>1</t>
    </r>
    <r>
      <rPr>
        <b/>
        <sz val="11"/>
        <rFont val="Calibri"/>
        <family val="2"/>
        <scheme val="minor"/>
      </rPr>
      <t xml:space="preserve"> im Alter von unter 6 Jahren (ohne Schulkinder) in Kindertagesbetreuung 2022 nach Altersgruppen und Ländern</t>
    </r>
  </si>
  <si>
    <r>
      <t>Kinder in der Bevölkerung am 31.12.2021</t>
    </r>
    <r>
      <rPr>
        <b/>
        <vertAlign val="superscript"/>
        <sz val="9"/>
        <rFont val="Calibri"/>
        <family val="2"/>
        <scheme val="minor"/>
      </rPr>
      <t>2</t>
    </r>
  </si>
  <si>
    <r>
      <t>Inanspruchnahmequote</t>
    </r>
    <r>
      <rPr>
        <b/>
        <vertAlign val="superscript"/>
        <sz val="9"/>
        <rFont val="Calibri"/>
        <family val="2"/>
        <scheme val="minor"/>
      </rPr>
      <t>3</t>
    </r>
  </si>
  <si>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</si>
  <si>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r>
      <t>Tab. HF-01.1.1-3 Kinder</t>
    </r>
    <r>
      <rPr>
        <b/>
        <vertAlign val="superscript"/>
        <sz val="11"/>
        <rFont val="Calibri"/>
        <family val="2"/>
        <scheme val="minor"/>
      </rPr>
      <t xml:space="preserve">1 </t>
    </r>
    <r>
      <rPr>
        <b/>
        <sz val="11"/>
        <rFont val="Calibri"/>
        <family val="2"/>
        <scheme val="minor"/>
      </rPr>
      <t>im Alter von unter 6 Jahren (ohne Schulkinder) in Kindertagesbetreuung 2021</t>
    </r>
    <r>
      <rPr>
        <b/>
        <sz val="11"/>
        <color rgb="FFFF0000"/>
        <rFont val="Calibri"/>
        <family val="2"/>
        <scheme val="minor"/>
      </rPr>
      <t xml:space="preserve"> </t>
    </r>
    <r>
      <rPr>
        <b/>
        <sz val="11"/>
        <rFont val="Calibri"/>
        <family val="2"/>
        <scheme val="minor"/>
      </rPr>
      <t>nach Altersgruppen und Ländern</t>
    </r>
  </si>
  <si>
    <r>
      <t>Kinder in der Bevölkerung am 31.12.2020</t>
    </r>
    <r>
      <rPr>
        <b/>
        <vertAlign val="superscript"/>
        <sz val="9"/>
        <rFont val="Calibri"/>
        <family val="2"/>
        <scheme val="minor"/>
      </rPr>
      <t>2</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</si>
  <si>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1,6% und für die 1-Jährigen bei 37,0%.</t>
    </r>
  </si>
  <si>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Berechnungen des Forschungsverbundes DJI/TU Dortmund.</t>
  </si>
  <si>
    <r>
      <t>Tab. HF-01.1.1-4 Kinder</t>
    </r>
    <r>
      <rPr>
        <b/>
        <vertAlign val="superscript"/>
        <sz val="11"/>
        <rFont val="Calibri"/>
        <family val="2"/>
        <scheme val="minor"/>
      </rPr>
      <t>1</t>
    </r>
    <r>
      <rPr>
        <b/>
        <sz val="11"/>
        <rFont val="Calibri"/>
        <family val="2"/>
        <scheme val="minor"/>
      </rPr>
      <t xml:space="preserve"> im Alter von unter 6 Jahren (ohne Schulkinder) in Kindertagesbetreuung 2020 nach Altersgruppen und Ländern</t>
    </r>
  </si>
  <si>
    <r>
      <t>Kinder in der Bevölkerung am 31.12.2019</t>
    </r>
    <r>
      <rPr>
        <b/>
        <vertAlign val="superscript"/>
        <sz val="9"/>
        <rFont val="Calibri"/>
        <family val="2"/>
        <scheme val="minor"/>
      </rPr>
      <t>2</t>
    </r>
  </si>
  <si>
    <r>
      <rPr>
        <vertAlign val="superscript"/>
        <sz val="8.5"/>
        <rFont val="Calibri"/>
        <family val="2"/>
        <scheme val="minor"/>
      </rPr>
      <t>2</t>
    </r>
    <r>
      <rPr>
        <sz val="8.5"/>
        <rFont val="Calibri"/>
        <family val="2"/>
        <scheme val="minor"/>
      </rPr>
      <t xml:space="preserve"> Bevölkerungszahlen auf Basis des Zensus 2011.</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</si>
  <si>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1,9% und für die 1-Jährigen bei 37,1%.</t>
    </r>
  </si>
  <si>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Berechnungen des Forschungsverbundes DJI/TU Dortmund.</t>
  </si>
  <si>
    <r>
      <t>Tab. HF-01.1.1-5 Kinder</t>
    </r>
    <r>
      <rPr>
        <b/>
        <vertAlign val="superscript"/>
        <sz val="11"/>
        <rFont val="Calibri"/>
        <family val="2"/>
        <scheme val="minor"/>
      </rPr>
      <t>1</t>
    </r>
    <r>
      <rPr>
        <b/>
        <sz val="11"/>
        <rFont val="Calibri"/>
        <family val="2"/>
        <scheme val="minor"/>
      </rPr>
      <t xml:space="preserve"> im Alter von unter 6 Jahren (ohne Schulkinder) in Kindertagesbetreuung 2019 nach Altersgruppen und Ländern</t>
    </r>
  </si>
  <si>
    <r>
      <t>Kinder in der Bevölkerung am 31.12.2018</t>
    </r>
    <r>
      <rPr>
        <b/>
        <vertAlign val="superscript"/>
        <sz val="9"/>
        <rFont val="Calibri"/>
        <family val="2"/>
        <scheme val="minor"/>
      </rPr>
      <t>2</t>
    </r>
  </si>
  <si>
    <t>Inanspruchnahmequote</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</si>
  <si>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Berechnungen des Forschungsverbundes DJI/TU Dortmund.</t>
  </si>
  <si>
    <r>
      <t>Tab. HF-01.1.1-6 Kinder</t>
    </r>
    <r>
      <rPr>
        <b/>
        <vertAlign val="superscript"/>
        <sz val="11"/>
        <rFont val="Calibri"/>
        <family val="2"/>
        <scheme val="minor"/>
      </rPr>
      <t>1</t>
    </r>
    <r>
      <rPr>
        <b/>
        <sz val="11"/>
        <rFont val="Calibri"/>
        <family val="2"/>
        <scheme val="minor"/>
      </rPr>
      <t xml:space="preserve"> im Alter von unter 6 Jahren (ohne Schulkinder) in Kindertagesbetreuung 2018 nach Altersgruppen und Ländern</t>
    </r>
  </si>
  <si>
    <r>
      <t>Kinder in der Bevölkerung am 31.12.2017</t>
    </r>
    <r>
      <rPr>
        <b/>
        <vertAlign val="superscript"/>
        <sz val="9"/>
        <rFont val="Calibri"/>
        <family val="2"/>
        <scheme val="minor"/>
      </rPr>
      <t>2</t>
    </r>
  </si>
  <si>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</si>
  <si>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r>
      <t>Tab. HF-01.1.2-1  Kinder</t>
    </r>
    <r>
      <rPr>
        <b/>
        <vertAlign val="superscript"/>
        <sz val="11"/>
        <rFont val="Calibri"/>
        <family val="2"/>
        <scheme val="minor"/>
      </rPr>
      <t>1</t>
    </r>
    <r>
      <rPr>
        <b/>
        <sz val="11"/>
        <rFont val="Calibri"/>
        <family val="2"/>
        <scheme val="minor"/>
      </rPr>
      <t xml:space="preserve"> im Alter von unter 3 Jahren (ohne Schulkinder) in Kindertagesbetreuung 2023 nach Altersjahren und Ländern</t>
    </r>
  </si>
  <si>
    <r>
      <t>Kinder in der Bevölkerung am 31.12.2022</t>
    </r>
    <r>
      <rPr>
        <b/>
        <vertAlign val="superscript"/>
        <sz val="11"/>
        <color theme="1"/>
        <rFont val="Calibri"/>
        <family val="2"/>
        <scheme val="minor"/>
      </rPr>
      <t>2</t>
    </r>
  </si>
  <si>
    <t>Kinder in Kindertageseinrichtungen</t>
  </si>
  <si>
    <t>Kinder in Kindertagespflege</t>
  </si>
  <si>
    <t>Anzahl der Kinder</t>
  </si>
  <si>
    <t>Unter 2 Jahren</t>
  </si>
  <si>
    <r>
      <t>Tab. HF-01.1.2-2 Kinder</t>
    </r>
    <r>
      <rPr>
        <b/>
        <vertAlign val="superscript"/>
        <sz val="11"/>
        <rFont val="Calibri"/>
        <family val="2"/>
        <scheme val="minor"/>
      </rPr>
      <t>1</t>
    </r>
    <r>
      <rPr>
        <b/>
        <sz val="11"/>
        <rFont val="Calibri"/>
        <family val="2"/>
        <scheme val="minor"/>
      </rPr>
      <t xml:space="preserve"> im Alter von unter 3 Jahren (ohne Schulkinder) in Kindertagesbetreuung 2022 nach Altersjahren und Ländern</t>
    </r>
  </si>
  <si>
    <r>
      <t>Tab. HF-01.1.2-3 Kinder</t>
    </r>
    <r>
      <rPr>
        <b/>
        <vertAlign val="superscript"/>
        <sz val="11"/>
        <rFont val="Calibri"/>
        <family val="2"/>
        <scheme val="minor"/>
      </rPr>
      <t>1</t>
    </r>
    <r>
      <rPr>
        <b/>
        <sz val="11"/>
        <rFont val="Calibri"/>
        <family val="2"/>
        <scheme val="minor"/>
      </rPr>
      <t xml:space="preserve"> im Alter von unter 3 Jahren (ohne Schulkinder) in Kindertagesbetreuung 2021 nach Altersjahren und Ländern</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</si>
  <si>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1,6% und für die 1-Jährigen bei 37,0%.</t>
    </r>
  </si>
  <si>
    <r>
      <t>Tab. HF-01.1.2-4 Kinder</t>
    </r>
    <r>
      <rPr>
        <b/>
        <vertAlign val="superscript"/>
        <sz val="11"/>
        <rFont val="Calibri"/>
        <family val="2"/>
        <scheme val="minor"/>
      </rPr>
      <t>1</t>
    </r>
    <r>
      <rPr>
        <b/>
        <sz val="11"/>
        <rFont val="Calibri"/>
        <family val="2"/>
        <scheme val="minor"/>
      </rPr>
      <t xml:space="preserve"> im Alter von unter 3 Jahren (ohne Schulkinder) in Kindertagesbetreuung 2020 nach Altersjahren und Ländern</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</si>
  <si>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1,9% und für die 1-Jährigen bei 37,1%.</t>
    </r>
  </si>
  <si>
    <r>
      <t>Tab. HF-01.1.2-5 Kinder</t>
    </r>
    <r>
      <rPr>
        <b/>
        <vertAlign val="superscript"/>
        <sz val="11"/>
        <rFont val="Calibri"/>
        <family val="2"/>
        <scheme val="minor"/>
      </rPr>
      <t>1</t>
    </r>
    <r>
      <rPr>
        <b/>
        <sz val="11"/>
        <rFont val="Calibri"/>
        <family val="2"/>
        <scheme val="minor"/>
      </rPr>
      <t xml:space="preserve"> im Alter von unter 3 Jahren (ohne Schulkinder) in Kindertagesbetreuung 2019 nach Altersjahren und Ländern</t>
    </r>
  </si>
  <si>
    <r>
      <t>Tab. HF-01.1.2-6 Kinder</t>
    </r>
    <r>
      <rPr>
        <b/>
        <vertAlign val="superscript"/>
        <sz val="11"/>
        <rFont val="Calibri"/>
        <family val="2"/>
        <scheme val="minor"/>
      </rPr>
      <t>1</t>
    </r>
    <r>
      <rPr>
        <b/>
        <sz val="11"/>
        <rFont val="Calibri"/>
        <family val="2"/>
        <scheme val="minor"/>
      </rPr>
      <t xml:space="preserve"> im Alter von unter 3 Jahren (ohne Schulkinder) in Kindertagesbetreuung 2018 nach Altersjahren und Ländern </t>
    </r>
  </si>
  <si>
    <t>Ostdeuschland</t>
  </si>
  <si>
    <t>2 Bevölkerungszahlen auf Basis des Zensus 2011.</t>
  </si>
  <si>
    <r>
      <t>Tab. HF-01.1.3-1 Kinder</t>
    </r>
    <r>
      <rPr>
        <b/>
        <vertAlign val="superscript"/>
        <sz val="11"/>
        <rFont val="Calibri"/>
        <family val="2"/>
        <scheme val="minor"/>
      </rPr>
      <t xml:space="preserve">1 </t>
    </r>
    <r>
      <rPr>
        <b/>
        <sz val="11"/>
        <rFont val="Calibri"/>
        <family val="2"/>
        <scheme val="minor"/>
      </rPr>
      <t>im Alter von 3 bis unter 6 Jahren (ohne Schulkinder) in Kindertagesbetreuung 2023 nach Altersjahren und Ländern</t>
    </r>
  </si>
  <si>
    <r>
      <t>In der Bevölkerung am 31.12.2022</t>
    </r>
    <r>
      <rPr>
        <b/>
        <vertAlign val="superscript"/>
        <sz val="9"/>
        <rFont val="Calibri"/>
        <family val="2"/>
        <scheme val="minor"/>
      </rPr>
      <t>2</t>
    </r>
  </si>
  <si>
    <t>In Kindertageseinrichtungen</t>
  </si>
  <si>
    <t>In Kindertagespflege</t>
  </si>
  <si>
    <t>3 bis unter 
6 Jahren</t>
  </si>
  <si>
    <r>
      <rPr>
        <vertAlign val="superscript"/>
        <sz val="8.5"/>
        <rFont val="Calibri"/>
        <family val="2"/>
        <scheme val="minor"/>
      </rPr>
      <t xml:space="preserve">1 </t>
    </r>
    <r>
      <rPr>
        <sz val="8.5"/>
        <rFont val="Calibri"/>
        <family val="2"/>
        <scheme val="minor"/>
      </rPr>
      <t xml:space="preserve">Kinder in Tagespflege, die zusätzlich eine Kindertageseinrichtung oder eine Ganztagsschule besuchen, werden nicht doppelt gezählt. </t>
    </r>
  </si>
  <si>
    <r>
      <t>Tab. HF-01.1.3-2 Kinder</t>
    </r>
    <r>
      <rPr>
        <b/>
        <vertAlign val="superscript"/>
        <sz val="11"/>
        <rFont val="Calibri"/>
        <family val="2"/>
        <scheme val="minor"/>
      </rPr>
      <t xml:space="preserve">1 </t>
    </r>
    <r>
      <rPr>
        <b/>
        <sz val="11"/>
        <rFont val="Calibri"/>
        <family val="2"/>
        <scheme val="minor"/>
      </rPr>
      <t>im Alter von 3 bis unter 6 Jahren (ohne Schulkinder) in Kindertagesbetreuung 2022 nach Altersjahren und Ländern</t>
    </r>
  </si>
  <si>
    <r>
      <t>In der Bevölkerung am 31.12.2021</t>
    </r>
    <r>
      <rPr>
        <b/>
        <vertAlign val="superscript"/>
        <sz val="9"/>
        <rFont val="Calibri"/>
        <family val="2"/>
        <scheme val="minor"/>
      </rPr>
      <t>2</t>
    </r>
  </si>
  <si>
    <r>
      <t>Tab. HF-01.1.3-3 Kinder</t>
    </r>
    <r>
      <rPr>
        <b/>
        <vertAlign val="superscript"/>
        <sz val="11"/>
        <rFont val="Calibri"/>
        <family val="2"/>
        <scheme val="minor"/>
      </rPr>
      <t>1</t>
    </r>
    <r>
      <rPr>
        <b/>
        <sz val="11"/>
        <rFont val="Calibri"/>
        <family val="2"/>
        <scheme val="minor"/>
      </rPr>
      <t xml:space="preserve"> im Alter von 3 bis unter 6 Jahren (ohne Schulkinder) in Kindertagesbetreuung 2021 nach Altersjahren und Ländern</t>
    </r>
  </si>
  <si>
    <r>
      <t>In der Bevölkerung am 31.12.2020</t>
    </r>
    <r>
      <rPr>
        <b/>
        <vertAlign val="superscript"/>
        <sz val="9"/>
        <rFont val="Calibri"/>
        <family val="2"/>
        <scheme val="minor"/>
      </rPr>
      <t>2</t>
    </r>
  </si>
  <si>
    <r>
      <t>Tab. HF-01.1.3-4 Kinder</t>
    </r>
    <r>
      <rPr>
        <b/>
        <vertAlign val="superscript"/>
        <sz val="11"/>
        <rFont val="Calibri"/>
        <family val="2"/>
        <scheme val="minor"/>
      </rPr>
      <t>1</t>
    </r>
    <r>
      <rPr>
        <b/>
        <sz val="11"/>
        <rFont val="Calibri"/>
        <family val="2"/>
        <scheme val="minor"/>
      </rPr>
      <t xml:space="preserve"> im Alter von 3 bis unter 6 Jahren (ohne Schulkinder) in Kindertagesbetreuung 2020 nach Altersjahren und Ländern</t>
    </r>
  </si>
  <si>
    <r>
      <t>In der Bevölkerung am 31.12.2019</t>
    </r>
    <r>
      <rPr>
        <b/>
        <vertAlign val="superscript"/>
        <sz val="9"/>
        <rFont val="Calibri"/>
        <family val="2"/>
        <scheme val="minor"/>
      </rPr>
      <t>2</t>
    </r>
  </si>
  <si>
    <r>
      <t>Tab. HF-01.1.3-5 Kinder</t>
    </r>
    <r>
      <rPr>
        <b/>
        <vertAlign val="superscript"/>
        <sz val="11"/>
        <rFont val="Calibri"/>
        <family val="2"/>
        <scheme val="minor"/>
      </rPr>
      <t>1</t>
    </r>
    <r>
      <rPr>
        <b/>
        <sz val="11"/>
        <rFont val="Calibri"/>
        <family val="2"/>
        <scheme val="minor"/>
      </rPr>
      <t xml:space="preserve"> im Alter von 3 bis unter 6 Jahren (ohne Schulkinder) in Kindertagesbetreuung 2019 nach Altersjahren und Ländern</t>
    </r>
  </si>
  <si>
    <r>
      <t>In der Bevölkerung am 31.12.2018</t>
    </r>
    <r>
      <rPr>
        <b/>
        <vertAlign val="superscript"/>
        <sz val="9"/>
        <rFont val="Calibri"/>
        <family val="2"/>
        <scheme val="minor"/>
      </rPr>
      <t>2</t>
    </r>
  </si>
  <si>
    <t>.</t>
  </si>
  <si>
    <t>Hinweis: . Sperrungen aufgrund zu geringer Fallzahlen.</t>
  </si>
  <si>
    <r>
      <t>Tab. HF-01.1.3-6 Kinder</t>
    </r>
    <r>
      <rPr>
        <b/>
        <vertAlign val="superscript"/>
        <sz val="11"/>
        <rFont val="Calibri"/>
        <family val="2"/>
        <scheme val="minor"/>
      </rPr>
      <t xml:space="preserve">1 </t>
    </r>
    <r>
      <rPr>
        <b/>
        <sz val="11"/>
        <rFont val="Calibri"/>
        <family val="2"/>
        <scheme val="minor"/>
      </rPr>
      <t>im Alter von unter 3 bis unter 6 Jahren (ohne Schulkinder) in Kindertagesbetreuung 2018 nach Altersjahren und Ländern</t>
    </r>
  </si>
  <si>
    <r>
      <t>In der Bevölkerung am 31.12.2017</t>
    </r>
    <r>
      <rPr>
        <b/>
        <vertAlign val="superscript"/>
        <sz val="9"/>
        <rFont val="Calibri"/>
        <family val="2"/>
        <scheme val="minor"/>
      </rPr>
      <t>2</t>
    </r>
  </si>
  <si>
    <r>
      <t>Tab. HF-01.1.4-1 Kinder</t>
    </r>
    <r>
      <rPr>
        <b/>
        <vertAlign val="superscript"/>
        <sz val="11"/>
        <rFont val="Calibri"/>
        <family val="2"/>
        <scheme val="minor"/>
      </rPr>
      <t xml:space="preserve">1 </t>
    </r>
    <r>
      <rPr>
        <b/>
        <sz val="11"/>
        <rFont val="Calibri"/>
        <family val="2"/>
        <scheme val="minor"/>
      </rPr>
      <t>bis zum Schuleintritt in Kindertagesbetreuung 2023 nach Altersgruppen und Ländern</t>
    </r>
  </si>
  <si>
    <t>Kinder in Kindertages-betreuung insgesamt</t>
  </si>
  <si>
    <t xml:space="preserve">Kinder in Kindertageseinrichtungen </t>
  </si>
  <si>
    <t>Kinder unter 3 Jahren in Kindertagesbetreuung</t>
  </si>
  <si>
    <t>Kinder im Alter von 3 Jahren bis zum Schuleintritt in Kindertagesbetreuung</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</si>
  <si>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</si>
  <si>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r>
      <t>Tab. HF-01.1.4-2 Kinder</t>
    </r>
    <r>
      <rPr>
        <b/>
        <vertAlign val="superscript"/>
        <sz val="11"/>
        <rFont val="Calibri"/>
        <family val="2"/>
        <scheme val="minor"/>
      </rPr>
      <t xml:space="preserve">1 </t>
    </r>
    <r>
      <rPr>
        <b/>
        <sz val="11"/>
        <rFont val="Calibri"/>
        <family val="2"/>
        <scheme val="minor"/>
      </rPr>
      <t>bis zum Schuleintritt in Kindertagesbetreuung 2022 nach Altersgruppen und Ländern</t>
    </r>
  </si>
  <si>
    <r>
      <t>Tab. HF-01.1.4-3 Kinder</t>
    </r>
    <r>
      <rPr>
        <b/>
        <vertAlign val="superscript"/>
        <sz val="11"/>
        <rFont val="Calibri"/>
        <family val="2"/>
        <scheme val="minor"/>
      </rPr>
      <t xml:space="preserve">1 </t>
    </r>
    <r>
      <rPr>
        <b/>
        <sz val="11"/>
        <rFont val="Calibri"/>
        <family val="2"/>
        <scheme val="minor"/>
      </rPr>
      <t>bis zum Schuleintritt  in Kindertagesbetreuung 2021 nach Altersgruppen und Ländern</t>
    </r>
  </si>
  <si>
    <r>
      <t>Tab. HF-01.1.4-4 Kinder</t>
    </r>
    <r>
      <rPr>
        <b/>
        <vertAlign val="superscript"/>
        <sz val="11"/>
        <rFont val="Calibri"/>
        <family val="2"/>
        <scheme val="minor"/>
      </rPr>
      <t>1</t>
    </r>
    <r>
      <rPr>
        <b/>
        <sz val="11"/>
        <rFont val="Calibri"/>
        <family val="2"/>
        <scheme val="minor"/>
      </rPr>
      <t xml:space="preserve"> bis zum Schuleintritt  in Kindertagesbetreuung 2020 nach Altersgruppen und Ländern</t>
    </r>
  </si>
  <si>
    <r>
      <t>Tab. HF-01.1.4-5 Kinder</t>
    </r>
    <r>
      <rPr>
        <b/>
        <vertAlign val="superscript"/>
        <sz val="11"/>
        <rFont val="Calibri"/>
        <family val="2"/>
        <scheme val="minor"/>
      </rPr>
      <t xml:space="preserve">1 </t>
    </r>
    <r>
      <rPr>
        <b/>
        <sz val="11"/>
        <rFont val="Calibri"/>
        <family val="2"/>
        <scheme val="minor"/>
      </rPr>
      <t>bis zum Schuleintritt in Kindertagesbetreuung 2019 nach Altersgruppen und Ländern</t>
    </r>
  </si>
  <si>
    <t xml:space="preserve">Davon </t>
  </si>
  <si>
    <r>
      <t>Tab. HF-01.1.4-6 Kinder</t>
    </r>
    <r>
      <rPr>
        <b/>
        <vertAlign val="superscript"/>
        <sz val="11"/>
        <rFont val="Calibri"/>
        <family val="2"/>
        <scheme val="minor"/>
      </rPr>
      <t>1</t>
    </r>
    <r>
      <rPr>
        <b/>
        <sz val="11"/>
        <rFont val="Calibri"/>
        <family val="2"/>
        <scheme val="minor"/>
      </rPr>
      <t xml:space="preserve"> bis zum Schuleintritt in Kindertagesbetreuung 2018 nach Altersgruppen und Ländern</t>
    </r>
  </si>
  <si>
    <t>Kinder in Kindertagesbetreuung insgesamt</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</si>
  <si>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</si>
  <si>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t>Tab. HF-01.1.8-1 Kinder bis zum Schuleintritt in Kindertagespflege, die zusätzlich eine Kindertageseinrichtung besuchen 2023 nach Altersgruppen und Ländern</t>
  </si>
  <si>
    <t>Kinder im Alter unter 3 Jahren</t>
  </si>
  <si>
    <t xml:space="preserve">Kinder im Alter von 3 Jahren bis Schuleintritt </t>
  </si>
  <si>
    <r>
      <t>Kinder in Kindertages-betreuung</t>
    </r>
    <r>
      <rPr>
        <b/>
        <vertAlign val="superscript"/>
        <sz val="11"/>
        <rFont val="Calibri"/>
        <family val="2"/>
        <scheme val="minor"/>
      </rPr>
      <t>1</t>
    </r>
  </si>
  <si>
    <t>Kinder in Kindertagespflege,  die zusätzlich eine Kinder-tageseinrichtung besuchen</t>
  </si>
  <si>
    <t>Tab. HF-01.1.8-2 Kinder bis zum Schuleintritt in Kindertagespflege, die zusätzlich eine Kindertageseinrichtung besuchen 2022 nach Altersgruppen und Ländern</t>
  </si>
  <si>
    <t>Tab. HF-01.1.8-3 Kinder bis zum Schuleintritt in Kindertagespflege, die zusätzlich eine Kindertageseinrichtung besuchen 2021 nach Altersgruppen und Ländern</t>
  </si>
  <si>
    <t>Tab. HF-01.1.8-4 Kinder bis zum Schuleintritt in Kindertagespflege, die zusätzlich eine Kindertageseinrichtung besuchen 2020 nach Altersgruppen und Ländern</t>
  </si>
  <si>
    <t>Tab. HF-01.1.8-5 Kinder bis zum Schuleintritt in Kindertagespflege, die zusätzlich eine Kindertageseinrichtung besuchen 2019 nach Altersgruppen und Ländern</t>
  </si>
  <si>
    <t>Tab. HF-01.1.8-6 Kinder bis zum Schuleintritt  in Kindertagespflege, die zusätzlich eine Kindertageseinrichtung besuchen 2018 nach Altersgruppen und Ländern</t>
  </si>
  <si>
    <r>
      <t>Tab. HF-01.1.9-1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2023 nach Altersgruppen und Ländern</t>
    </r>
  </si>
  <si>
    <t>Kinder im Alter von unter 3 Jahren</t>
  </si>
  <si>
    <t>Kinder im Alter von 3 bis unter 6 Jahre
(ohne Schulkinder)</t>
  </si>
  <si>
    <t xml:space="preserve"> Eingliederungshilfe nach 
SGB IX/SGB VIII wegen</t>
  </si>
  <si>
    <t>Mindestens einer Behinderung</t>
  </si>
  <si>
    <t>Anteil an alters-gleicher Bevölkerung</t>
  </si>
  <si>
    <t>Und zwar</t>
  </si>
  <si>
    <t xml:space="preserve">Körperlicher Behinderung </t>
  </si>
  <si>
    <t xml:space="preserve">Geistiger Behinderung </t>
  </si>
  <si>
    <r>
      <t>Drohender oder seelischer Behinderung</t>
    </r>
    <r>
      <rPr>
        <b/>
        <vertAlign val="superscript"/>
        <sz val="9"/>
        <rFont val="Calibri"/>
        <family val="2"/>
        <scheme val="minor"/>
      </rPr>
      <t>2</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</si>
  <si>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nicht herausgerechnet werden. </t>
    </r>
  </si>
  <si>
    <r>
      <rPr>
        <vertAlign val="superscript"/>
        <sz val="8.5"/>
        <color theme="1"/>
        <rFont val="Calibri"/>
        <family val="2"/>
        <scheme val="minor"/>
      </rPr>
      <t>2</t>
    </r>
    <r>
      <rPr>
        <sz val="8.5"/>
        <color theme="1"/>
        <rFont val="Calibri"/>
        <family val="2"/>
        <scheme val="minor"/>
      </rPr>
      <t xml:space="preserve"> Nach § 35a SGB VIII;  bei Frühförderung unter Umständen i. V. m. SGB IX (gem. § 10 Abs. 4 Satz 3 SGB VIII).</t>
    </r>
  </si>
  <si>
    <r>
      <t>Tab. HF-01.1.9-2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2022 nach Altersgruppen und Ländern</t>
    </r>
  </si>
  <si>
    <r>
      <t>Tab. HF-01.1.9-3 Kinder mit einrichtungsgebundener Eingliederungshilfe in Kindertagesbetreuung</t>
    </r>
    <r>
      <rPr>
        <b/>
        <vertAlign val="superscript"/>
        <sz val="11"/>
        <color theme="1"/>
        <rFont val="Calibri"/>
        <family val="2"/>
        <scheme val="minor"/>
      </rPr>
      <t xml:space="preserve">1 </t>
    </r>
    <r>
      <rPr>
        <b/>
        <sz val="11"/>
        <color theme="1"/>
        <rFont val="Calibri"/>
        <family val="2"/>
        <scheme val="minor"/>
      </rPr>
      <t>2021 nach Altersgruppen und Ländern</t>
    </r>
  </si>
  <si>
    <r>
      <t>Tab. HF-01.1.9-4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2020 nach Altersgruppen und Ländern</t>
    </r>
  </si>
  <si>
    <r>
      <t>Tab. HF-01.1.9-5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2019 nach Altersgruppen und Ländern</t>
    </r>
  </si>
  <si>
    <t xml:space="preserve"> Eingliederungshilfe nach 
SGB XII/SGB VIII wegen</t>
  </si>
  <si>
    <r>
      <t>Tab. HF-01.1.9-6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2018 nach Altersgruppen und Ländern</t>
    </r>
  </si>
  <si>
    <r>
      <t>Tab. HF-01.1.20-1 Kindertageseinrichtungen</t>
    </r>
    <r>
      <rPr>
        <b/>
        <vertAlign val="superscript"/>
        <sz val="11"/>
        <color theme="1"/>
        <rFont val="Calibri"/>
        <family val="2"/>
        <scheme val="minor"/>
      </rPr>
      <t>1</t>
    </r>
    <r>
      <rPr>
        <b/>
        <sz val="11"/>
        <color theme="1"/>
        <rFont val="Calibri"/>
        <family val="2"/>
        <scheme val="minor"/>
      </rPr>
      <t xml:space="preserve"> 2023 nach Ländern</t>
    </r>
  </si>
  <si>
    <r>
      <t>Mecklenburg-Vorpommern</t>
    </r>
    <r>
      <rPr>
        <vertAlign val="superscript"/>
        <sz val="9"/>
        <color indexed="8"/>
        <rFont val="Calibri"/>
        <family val="2"/>
        <scheme val="minor"/>
      </rPr>
      <t>1</t>
    </r>
  </si>
  <si>
    <r>
      <rPr>
        <vertAlign val="superscript"/>
        <sz val="8.5"/>
        <color theme="1"/>
        <rFont val="Calibri"/>
        <family val="2"/>
        <scheme val="minor"/>
      </rPr>
      <t>1</t>
    </r>
    <r>
      <rPr>
        <sz val="8.5"/>
        <color theme="1"/>
        <rFont val="Calibri"/>
        <family val="2"/>
        <scheme val="minor"/>
      </rPr>
      <t xml:space="preserve"> ohne Horteinrichtungen</t>
    </r>
    <r>
      <rPr>
        <sz val="8.5"/>
        <rFont val="Calibri"/>
        <family val="2"/>
        <scheme val="minor"/>
      </rPr>
      <t>.</t>
    </r>
  </si>
  <si>
    <t>Quelle: Forschungsdatenzentrum der Statistischen Ämter des Bundes und der Länder, Statistik der Kinder und tätigen Personen in Tageseinrichtungen 2023, https://doi.org/10.21242/22541.2023.00.00.1.1.0, Berechnungen des Forschungsverbundes DJI/TU Dortmund.</t>
  </si>
  <si>
    <r>
      <t>Tab. HF-01.1.20-2 Kindertageseinrichtungen</t>
    </r>
    <r>
      <rPr>
        <b/>
        <vertAlign val="superscript"/>
        <sz val="11"/>
        <color theme="1"/>
        <rFont val="Calibri"/>
        <family val="2"/>
        <scheme val="minor"/>
      </rPr>
      <t>1</t>
    </r>
    <r>
      <rPr>
        <b/>
        <sz val="11"/>
        <color theme="1"/>
        <rFont val="Calibri"/>
        <family val="2"/>
        <scheme val="minor"/>
      </rPr>
      <t xml:space="preserve"> 2022 nach Ländern</t>
    </r>
  </si>
  <si>
    <t>Quelle: Forschungsdatenzentrum der Statistischen Ämter des Bundes und der Länder, Statistik der Kinder und tätigen Personen in Tageseinrichtungen 2022, https://doi.org/10.21242/22541.2022.00.00.1.1.0, Berechnungen des Forschungsverbundes DJI/TU Dortmund.</t>
  </si>
  <si>
    <r>
      <t>Tab. HF-01.1.20-3 Kindertageseinrichtungen</t>
    </r>
    <r>
      <rPr>
        <b/>
        <vertAlign val="superscript"/>
        <sz val="11"/>
        <color theme="1"/>
        <rFont val="Calibri"/>
        <family val="2"/>
        <scheme val="minor"/>
      </rPr>
      <t>1</t>
    </r>
    <r>
      <rPr>
        <b/>
        <sz val="11"/>
        <color theme="1"/>
        <rFont val="Calibri"/>
        <family val="2"/>
        <scheme val="minor"/>
      </rPr>
      <t xml:space="preserve"> 2021 nach Ländern</t>
    </r>
  </si>
  <si>
    <t>Quelle: Forschungsdatenzentrum der Statistischen Ämter des Bundes und der Länder, Statistik der Kinder und tätigen Personen in Tageseinrichtungen 2021, https://doi.org/10.21242/22541.2021.00.00.1.1.0, Berechnungen des Forschungsverbundes DJI/TU Dortmund.</t>
  </si>
  <si>
    <r>
      <t>Tab. HF-01.1.20-4 Kindertageseinrichtungen</t>
    </r>
    <r>
      <rPr>
        <b/>
        <vertAlign val="superscript"/>
        <sz val="11"/>
        <color theme="1"/>
        <rFont val="Calibri"/>
        <family val="2"/>
        <scheme val="minor"/>
      </rPr>
      <t>1</t>
    </r>
    <r>
      <rPr>
        <b/>
        <sz val="11"/>
        <color theme="1"/>
        <rFont val="Calibri"/>
        <family val="2"/>
        <scheme val="minor"/>
      </rPr>
      <t xml:space="preserve"> 2020 nach Ländern</t>
    </r>
  </si>
  <si>
    <t>Quelle: Forschungsdatenzentrum der Statistischen Ämter des Bundes und der Länder, Statistik der Kinder und tätigen Personen in Tageseinrichtungen 2020, https://doi.org/10.21242/22541.2020.00.00.1.1.0, Berechnungen des Forschungsverbundes DJI/TU Dortmund.</t>
  </si>
  <si>
    <r>
      <t>Tab. HF-01.1.20-5 Kindertageseinrichtungen</t>
    </r>
    <r>
      <rPr>
        <b/>
        <vertAlign val="superscript"/>
        <sz val="11"/>
        <color theme="1"/>
        <rFont val="Calibri"/>
        <family val="2"/>
        <scheme val="minor"/>
      </rPr>
      <t>1</t>
    </r>
    <r>
      <rPr>
        <b/>
        <sz val="11"/>
        <color theme="1"/>
        <rFont val="Calibri"/>
        <family val="2"/>
        <scheme val="minor"/>
      </rPr>
      <t xml:space="preserve"> 2019 nach Ländern</t>
    </r>
  </si>
  <si>
    <t>Quelle: Forschungsdatenzentrum der Statistischen Ämter des Bundes und der Länder, Statistik der Kinder und tätigen Personen in Tageseinrichtungen 2019, https://doi.org/10.21242/22541.2019.00.00.1.1.0, Berechnungen des Forschungsverbundes DJI/TU Dortmund.</t>
  </si>
  <si>
    <r>
      <t>Tab. HF-01.1.20-6 Kindertageseinrichtungen</t>
    </r>
    <r>
      <rPr>
        <b/>
        <vertAlign val="superscript"/>
        <sz val="11"/>
        <color theme="1"/>
        <rFont val="Calibri"/>
        <family val="2"/>
        <scheme val="minor"/>
      </rPr>
      <t>1</t>
    </r>
    <r>
      <rPr>
        <b/>
        <sz val="11"/>
        <color theme="1"/>
        <rFont val="Calibri"/>
        <family val="2"/>
        <scheme val="minor"/>
      </rPr>
      <t xml:space="preserve"> 2018 nach Ländern</t>
    </r>
  </si>
  <si>
    <t>Quelle: Forschungsdatenzentrum der Statistischen Ämter des Bundes und der Länder, Statistik der Kinder und tätigen Personen in Tageseinrichtungen 2018, https://doi.org/10.21242/22541.2018.00.00.1.1.0, Berechnungen des Forschungsverbundes DJI/TU Dortmund.</t>
  </si>
  <si>
    <t>bis 25 Kinder</t>
  </si>
  <si>
    <t>26 bis 75 Kinder</t>
  </si>
  <si>
    <t>76 Kinder und mehr</t>
  </si>
  <si>
    <t>Nordrhein-Wesfalen</t>
  </si>
  <si>
    <t>Ostdeutschald</t>
  </si>
  <si>
    <r>
      <rPr>
        <vertAlign val="superscript"/>
        <sz val="8.5"/>
        <rFont val="Calibri"/>
        <family val="2"/>
        <scheme val="minor"/>
      </rPr>
      <t>1</t>
    </r>
    <r>
      <rPr>
        <sz val="8.5"/>
        <rFont val="Calibri"/>
        <family val="2"/>
        <scheme val="minor"/>
      </rPr>
      <t xml:space="preserve"> ohne Horteinrichtungen.</t>
    </r>
  </si>
  <si>
    <t>Westdeutschald</t>
  </si>
  <si>
    <r>
      <t>Tab. HF-01.4.4-1 Kinder im Alter von 3 bis unter 6 Jahren (ohne Schulkinder) in Kindertagesbetreuung 2023 nach Ländern, ohne Doppelzählung</t>
    </r>
    <r>
      <rPr>
        <b/>
        <vertAlign val="superscript"/>
        <sz val="11"/>
        <rFont val="Calibri"/>
        <family val="2"/>
        <scheme val="minor"/>
      </rPr>
      <t>1</t>
    </r>
  </si>
  <si>
    <r>
      <t>In der Bevölkerung am 31.12.2022</t>
    </r>
    <r>
      <rPr>
        <b/>
        <vertAlign val="superscript"/>
        <sz val="11"/>
        <rFont val="Calibri"/>
        <family val="2"/>
        <scheme val="minor"/>
      </rPr>
      <t>2</t>
    </r>
  </si>
  <si>
    <t>Kinder in Vorschulen und Schulkindergärten</t>
  </si>
  <si>
    <t>Inanspruch-nahmequote</t>
  </si>
  <si>
    <r>
      <t>Tab. HF-01.4.4-2 Kinder im Alter von 3 bis unter 6 Jahren (ohne Schulkinder) in Kindertagesbetreuung 2022 nach Ländern, ohne Doppelzählung</t>
    </r>
    <r>
      <rPr>
        <b/>
        <vertAlign val="superscript"/>
        <sz val="11"/>
        <rFont val="Calibri"/>
        <family val="2"/>
        <scheme val="minor"/>
      </rPr>
      <t>1</t>
    </r>
  </si>
  <si>
    <r>
      <t>In der Bevölkerung am 31.12.2021</t>
    </r>
    <r>
      <rPr>
        <b/>
        <vertAlign val="superscript"/>
        <sz val="11"/>
        <rFont val="Calibri"/>
        <family val="2"/>
        <scheme val="minor"/>
      </rPr>
      <t>2</t>
    </r>
  </si>
  <si>
    <r>
      <t>Tab. HF-01.4.4-3 Kinder im Alter von 3 bis unter 6 Jahren (ohne Schulkinder) in Kindertagesbetreuung 2021 nach Ländern, ohne Doppelzählung</t>
    </r>
    <r>
      <rPr>
        <b/>
        <vertAlign val="superscript"/>
        <sz val="11"/>
        <rFont val="Calibri"/>
        <family val="2"/>
        <scheme val="minor"/>
      </rPr>
      <t>1</t>
    </r>
  </si>
  <si>
    <r>
      <t>In der Bevölkerung am 31.12.2020</t>
    </r>
    <r>
      <rPr>
        <b/>
        <vertAlign val="superscript"/>
        <sz val="11"/>
        <rFont val="Calibri"/>
        <family val="2"/>
        <scheme val="minor"/>
      </rPr>
      <t>2</t>
    </r>
  </si>
  <si>
    <r>
      <t>Tab. HF-01.4.4-4 Kinder im Alter von 3 bis unter 6 Jahren (ohne Schulkinder) in Kindertagesbetreuung 2020 nach Ländern, ohne Doppelzählung</t>
    </r>
    <r>
      <rPr>
        <b/>
        <vertAlign val="superscript"/>
        <sz val="11"/>
        <rFont val="Calibri"/>
        <family val="2"/>
        <scheme val="minor"/>
      </rPr>
      <t>1</t>
    </r>
  </si>
  <si>
    <r>
      <t>In der Bevölkerung am 31.12.2019</t>
    </r>
    <r>
      <rPr>
        <b/>
        <vertAlign val="superscript"/>
        <sz val="11"/>
        <rFont val="Calibri"/>
        <family val="2"/>
        <scheme val="minor"/>
      </rPr>
      <t>2</t>
    </r>
  </si>
  <si>
    <r>
      <t>Tab. HF-01.4.4-5 Kinder im Alter von 3 bis unter 6 Jahren (ohne Schulkinder) in Kindertagesbetreuung 2019 nach Ländern, ohne Doppelzählung</t>
    </r>
    <r>
      <rPr>
        <b/>
        <vertAlign val="superscript"/>
        <sz val="11"/>
        <rFont val="Calibri"/>
        <family val="2"/>
        <scheme val="minor"/>
      </rPr>
      <t>1</t>
    </r>
  </si>
  <si>
    <r>
      <t>In der Bevölkerung am 31.12.2018</t>
    </r>
    <r>
      <rPr>
        <b/>
        <vertAlign val="superscript"/>
        <sz val="11"/>
        <rFont val="Calibri"/>
        <family val="2"/>
        <scheme val="minor"/>
      </rPr>
      <t>2</t>
    </r>
  </si>
  <si>
    <r>
      <t>Tab. HF-01.4.4-6 Kinder im Alter von 3 bis unter 6 Jahren (ohne Schulkinder) in Kindertagesbetreuung 2018 nach Ländern, ohne Doppelzählung</t>
    </r>
    <r>
      <rPr>
        <b/>
        <vertAlign val="superscript"/>
        <sz val="11"/>
        <rFont val="Calibri"/>
        <family val="2"/>
        <scheme val="minor"/>
      </rPr>
      <t>1</t>
    </r>
  </si>
  <si>
    <r>
      <t>In der Bevölkerung am 31.12.2017</t>
    </r>
    <r>
      <rPr>
        <b/>
        <vertAlign val="superscript"/>
        <sz val="11"/>
        <rFont val="Calibri"/>
        <family val="2"/>
        <scheme val="minor"/>
      </rPr>
      <t>2</t>
    </r>
  </si>
  <si>
    <r>
      <t>Tab. HF-01.4.5-1 Kinder unter 6,5 Jahren in der Bevölkerung am 31.12.2022</t>
    </r>
    <r>
      <rPr>
        <b/>
        <vertAlign val="superscript"/>
        <sz val="11"/>
        <rFont val="Calibri"/>
        <family val="2"/>
        <scheme val="minor"/>
      </rPr>
      <t>1</t>
    </r>
  </si>
  <si>
    <t>3 bis 6,5 Jahre</t>
  </si>
  <si>
    <r>
      <rPr>
        <vertAlign val="superscript"/>
        <sz val="8.5"/>
        <rFont val="Calibri"/>
        <family val="2"/>
        <scheme val="minor"/>
      </rPr>
      <t>1</t>
    </r>
    <r>
      <rPr>
        <sz val="8.5"/>
        <rFont val="Calibri"/>
        <family val="2"/>
        <scheme val="minor"/>
      </rPr>
      <t xml:space="preserve"> Bevölkerungszahlen auf Basis des Zensus 2011.</t>
    </r>
  </si>
  <si>
    <r>
      <t>Tab. HF-01.4.5-2 Kinder unter 6,5 Jahren in der Bevölkerung am 31.12.2021</t>
    </r>
    <r>
      <rPr>
        <b/>
        <vertAlign val="superscript"/>
        <sz val="11"/>
        <rFont val="Calibri"/>
        <family val="2"/>
        <scheme val="minor"/>
      </rPr>
      <t>1</t>
    </r>
  </si>
  <si>
    <r>
      <t>Tab. HF-01.4.5-3 Kinder unter 6,5 Jahren in der Bevölkerung am 31.12.2020</t>
    </r>
    <r>
      <rPr>
        <b/>
        <vertAlign val="superscript"/>
        <sz val="11"/>
        <rFont val="Calibri"/>
        <family val="2"/>
        <scheme val="minor"/>
      </rPr>
      <t>1</t>
    </r>
  </si>
  <si>
    <r>
      <t>Tab. HF-01.4.5-4 Kinder unter 6,5 Jahren in der Bevölkerung am 31.12.2019</t>
    </r>
    <r>
      <rPr>
        <b/>
        <vertAlign val="superscript"/>
        <sz val="11"/>
        <rFont val="Calibri"/>
        <family val="2"/>
        <scheme val="minor"/>
      </rPr>
      <t>1</t>
    </r>
  </si>
  <si>
    <r>
      <t>Tab. HF-01.4.5-5 Kinder unter 6,5 Jahren in der Bevölkerung am 31.12.2018</t>
    </r>
    <r>
      <rPr>
        <b/>
        <vertAlign val="superscript"/>
        <sz val="11"/>
        <rFont val="Calibri"/>
        <family val="2"/>
        <scheme val="minor"/>
      </rPr>
      <t>1</t>
    </r>
  </si>
  <si>
    <r>
      <t>Tab. HF-01.3.1-1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2023 nach vertraglich vereinbartem Betreuungsumfang und Ländern</t>
    </r>
  </si>
  <si>
    <t>Kinder im Alter bis zum Schuleintritt</t>
  </si>
  <si>
    <t>Kinder in Kindertages-betreuung</t>
  </si>
  <si>
    <t>Durchschnitt-liche Betreuungszeit</t>
  </si>
  <si>
    <t xml:space="preserve">Davon mit einer vertraglich vereinbarten Betreuungszeit in Stunden pro Woche </t>
  </si>
  <si>
    <t>Kinder in Kindertages-einrichtungen</t>
  </si>
  <si>
    <r>
      <t>Kinder in Kindertages-pflege</t>
    </r>
    <r>
      <rPr>
        <b/>
        <vertAlign val="superscript"/>
        <sz val="11"/>
        <rFont val="Calibri"/>
        <family val="2"/>
        <scheme val="minor"/>
      </rPr>
      <t>1</t>
    </r>
  </si>
  <si>
    <t>Bis zu 25 Stunden wöchentlich</t>
  </si>
  <si>
    <t>Mehr als 25 
bis zu 35 Stunden wöchentlich</t>
  </si>
  <si>
    <t>Mehr als 35 Stunden wöchentlich</t>
  </si>
  <si>
    <r>
      <t>Tab. HF-01.3.1-2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2022 nach vertraglich vereinbartem Betreuungsumfang und Ländern</t>
    </r>
  </si>
  <si>
    <r>
      <t>Tab. HF-01.3.1-3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2021 nach vertraglich vereinbartem Betreuungsumfang und Ländern</t>
    </r>
  </si>
  <si>
    <r>
      <t>Tab. HF-01.3.1-4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2020 nach vertraglich vereinbartem Betreuungsumfang und Ländern</t>
    </r>
  </si>
  <si>
    <r>
      <t>Tab. HF-01.3.1-5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2019 nach vertraglich vereinbartem Betreuungsumfang und Ländern</t>
    </r>
  </si>
  <si>
    <r>
      <t>Tab. HF-01.3.1-6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2018 nach vertraglich vereinbartem Betreuungsumfang und Ländern</t>
    </r>
  </si>
  <si>
    <t>Quelle: Forschungsdatenzentrum der Statistischen Ämter des Bundes und der Länder, Statistik der Kinder und tätigen Personen in Tageseinrichtungen 2018, https://doi.org/10.21242/22541.2019.00.00.1.1.0 und Forschungsdatenzentrum der Statistischen Ämter des Bundes und der Länder, Statistik der Kinder und tätigen Personen in öffentlich geförderter Kindertagespflege 2018, https://doi.org/10.21242/22543.2019.00.00.1.1.0, Berechnungen des Forschungsverbundes DJI/TU Dortmund.</t>
  </si>
  <si>
    <r>
      <t>Tab. HF-01.3.1-7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2023 nach vertraglich vereinbartem Betreuungsumfang und Ländern</t>
    </r>
  </si>
  <si>
    <r>
      <t>Tab. HF-01.3.1-8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2022 nach vertraglich vereinbartem Betreuungsumfang und Ländern</t>
    </r>
  </si>
  <si>
    <r>
      <t>Tab. HF-01.3.1-9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2021 nach vertraglich vereinbartem Betreuungsumfang und Ländern</t>
    </r>
  </si>
  <si>
    <r>
      <t>Tab. HF-01.3.1-10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2020 nach vertraglich vereinbartem Betreuungsumfang und Ländern</t>
    </r>
  </si>
  <si>
    <r>
      <t>Tab. HF-01.3.1-11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2019 nach vertraglich vereinbartem Betreuungsumfang und Ländern</t>
    </r>
  </si>
  <si>
    <r>
      <t>Tab. HF-01.3.1-12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2018 nach vertraglich vereinbartem Betreuungsumfang und Ländern</t>
    </r>
  </si>
  <si>
    <r>
      <t>Tab. HF-01.3.1-13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2023 nach vertraglich vereinbartem Betreuungsumfang und Ländern</t>
    </r>
  </si>
  <si>
    <t>Kinder im Alter von 3 Jahren bis zum Schuleintritt</t>
  </si>
  <si>
    <r>
      <t>Tab. HF-01.3.1-14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2022 nach vertraglich vereinbartem Betreuungsumfang und Ländern</t>
    </r>
  </si>
  <si>
    <r>
      <t>Tab. HF-01.3.1-15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2021 nach vertraglich vereinbartem Betreuungsumfang und Ländern</t>
    </r>
  </si>
  <si>
    <r>
      <t>Tab. HF-01.3.1-16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2020 nach vertraglich vereinbartem Betreuungsumfang und Ländern</t>
    </r>
  </si>
  <si>
    <r>
      <t>Tab. HF-01.3.1-17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2019 nach vertraglich vereinbartem Betreuungsumfang und Ländern</t>
    </r>
  </si>
  <si>
    <r>
      <t>Tab. HF-01.3.1-18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2018 nach vertraglich vereinbartem Betreuungsumfang und Ländern</t>
    </r>
  </si>
  <si>
    <r>
      <t>Tab. HF-01.3.4-1 Öffnungszeitpunkte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 xml:space="preserve">2 </t>
    </r>
    <r>
      <rPr>
        <b/>
        <sz val="11"/>
        <color theme="1"/>
        <rFont val="Calibri"/>
        <family val="2"/>
        <scheme val="minor"/>
      </rPr>
      <t>2023 nach Ländern</t>
    </r>
  </si>
  <si>
    <t>Davon mit einem Anteil, die um … geöffnet haben</t>
  </si>
  <si>
    <t>5.30 Uhr</t>
  </si>
  <si>
    <t>6.00 Uhr</t>
  </si>
  <si>
    <t>6.30 Uhr</t>
  </si>
  <si>
    <t>7.00 Uhr</t>
  </si>
  <si>
    <t>7.30 Uhr</t>
  </si>
  <si>
    <t>8.00 Uhr</t>
  </si>
  <si>
    <t>Anteil in %</t>
  </si>
  <si>
    <r>
      <rPr>
        <vertAlign val="superscript"/>
        <sz val="8.5"/>
        <color theme="1"/>
        <rFont val="Calibri"/>
        <family val="2"/>
        <scheme val="minor"/>
      </rPr>
      <t xml:space="preserve">1 </t>
    </r>
    <r>
      <rPr>
        <sz val="8.5"/>
        <color theme="1"/>
        <rFont val="Calibri"/>
        <family val="2"/>
        <scheme val="minor"/>
      </rPr>
      <t>Seit dem Jahr 2019 werden die Öffnungszeiten anders erhoben, so dass die Werte nicht mit 2018 vergleichbar sind.</t>
    </r>
  </si>
  <si>
    <r>
      <rPr>
        <vertAlign val="superscript"/>
        <sz val="8.5"/>
        <color theme="1"/>
        <rFont val="Calibri"/>
        <family val="2"/>
        <scheme val="minor"/>
      </rPr>
      <t xml:space="preserve">2 </t>
    </r>
    <r>
      <rPr>
        <sz val="8.5"/>
        <color theme="1"/>
        <rFont val="Calibri"/>
        <family val="2"/>
        <scheme val="minor"/>
      </rPr>
      <t>ohne Horteinrichtungen.</t>
    </r>
  </si>
  <si>
    <t>Lesebeispiel: 11,9 % aller Kindertageseinrichtungen in Deutschland öffnen spätestens um 6.00 Uhr.</t>
  </si>
  <si>
    <r>
      <t>Tab. HF-01.3.4-2 Schließzeitpunkte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2</t>
    </r>
    <r>
      <rPr>
        <b/>
        <sz val="11"/>
        <color theme="1"/>
        <rFont val="Calibri"/>
        <family val="2"/>
        <scheme val="minor"/>
      </rPr>
      <t xml:space="preserve"> 2023 nach Ländern</t>
    </r>
  </si>
  <si>
    <t>Davon mit einem Anteil, die um … noch geöffnet haben</t>
  </si>
  <si>
    <t>14.00 Uhr</t>
  </si>
  <si>
    <t>14.30 Uhr</t>
  </si>
  <si>
    <t>15.00 Uhr</t>
  </si>
  <si>
    <t>15.30 Uhr</t>
  </si>
  <si>
    <t>16.00 Uhr</t>
  </si>
  <si>
    <t>16.30 Uhr</t>
  </si>
  <si>
    <t>17.00 Uhr</t>
  </si>
  <si>
    <t>17.30 Uhr</t>
  </si>
  <si>
    <t>18.00 Uhr</t>
  </si>
  <si>
    <t>Lesebeispiel: 8,8% aller Kindertageseinrichtungen in Deutschland haben um 17 Uhr noch geöffnet.</t>
  </si>
  <si>
    <t>Der Anteil geschlossener Kindertageseinrichtungen wird wie folgt berechnet: 100 % - Anteil geöffneter Kindertageseinrichtungen (zum Beispiel 100 % - 9,4 % =  90,6 %).</t>
  </si>
  <si>
    <r>
      <t>Tab. HF-01.3.4-3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2022 nach Ländern</t>
    </r>
  </si>
  <si>
    <r>
      <t>Tab. HF-01.3.4-4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2022 nach Ländern</t>
    </r>
  </si>
  <si>
    <r>
      <t>Tab. HF-01.3.4-5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2021 nach Ländern</t>
    </r>
  </si>
  <si>
    <t>Lesebeispiel: 12,3 % aller Kindertageseinrichtungen in Deutschland öffnen spätestens um 6.00 Uhr.</t>
  </si>
  <si>
    <r>
      <t>Tab. HF-01.3.4-6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2021 nach Ländern</t>
    </r>
  </si>
  <si>
    <t>Lesebeispiel: 9,4% aller Kindertageseinrichtungen in Deutschland haben um 17 Uhr noch geöffnet.</t>
  </si>
  <si>
    <r>
      <t>Tab. HF-01.3.4-7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2020 nach Ländern</t>
    </r>
  </si>
  <si>
    <t>Lesebeispiel: 12,8 % aller Kindertageseinrichtungen in Deutschland öffnen spätestens um 6.00 Uhr.</t>
  </si>
  <si>
    <r>
      <t>Tab. HF-01.3.4-8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2020 nach Ländern</t>
    </r>
  </si>
  <si>
    <t>Lesebeispiel: 10,2% aller Kindertageseinrichtungen in Deutschland haben um 17 Uhr noch geöffnet.</t>
  </si>
  <si>
    <t>Der Anteil geschlossener Kindertageseinrichtungen wird wie folgt berechnet: 100 % - Anteil geöffneter Kindertageseinrichtungen (zum Beispiel 100 % - 10,2 % =  89,8 %).</t>
  </si>
  <si>
    <t>2019 - neue Berechnungsweise</t>
  </si>
  <si>
    <r>
      <t>Tab. HF-01.3.4-9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t>
    </r>
  </si>
  <si>
    <t>Lesebeispiel: 13,1 % aller Kindertageseinrichtungen in Deutschland öffnen spätestens um 6.00 Uhr.</t>
  </si>
  <si>
    <r>
      <t>Tab. HF-01.3.4-10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t>
    </r>
  </si>
  <si>
    <t>Lesebeispiel: 10,7% der Kindertageseinrichtungen in Deutschland haben um 17 Uhr noch geöffnet.</t>
  </si>
  <si>
    <t>Der Anteil geschlossener Kindertageseinrichtungen wird wie folgt berechnet: 100 % - Anteil geöffneter Kindertageseinrichtungen (zum Beispiel 100 % - 10,7 % =  89,3 %).</t>
  </si>
  <si>
    <r>
      <t>Tab. HF-01.3.4-11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t>
    </r>
  </si>
  <si>
    <t>Davon mit einem Anteil, die … öffnen</t>
  </si>
  <si>
    <t>Vor 6.00 Uhr</t>
  </si>
  <si>
    <t>Vor 6.15 Uhr</t>
  </si>
  <si>
    <t>Vor 6.30 Uhr</t>
  </si>
  <si>
    <t>Vor 6.45 Uhr</t>
  </si>
  <si>
    <t>Vor 7.00 Uhr</t>
  </si>
  <si>
    <t>Vor 7.15 Uhr</t>
  </si>
  <si>
    <t>Vor 7.30 Uhr</t>
  </si>
  <si>
    <t>Lesebeispiel: 13,1 % aller Kindertageseinrichtungen in Deutschland öffnen vor 6.30 Uhr.</t>
  </si>
  <si>
    <r>
      <t>Tab. HF-01.3.4-12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t>
    </r>
  </si>
  <si>
    <t>Davon mit einem Anteil, die … noch geöffnet haben</t>
  </si>
  <si>
    <t>Vor 16.30 Uhr</t>
  </si>
  <si>
    <t>Vor 16.45 Uhr</t>
  </si>
  <si>
    <t>Vor 17.00 Uhr</t>
  </si>
  <si>
    <t>Vor 17.15 Uhr</t>
  </si>
  <si>
    <t>Vor 17.30 Uhr</t>
  </si>
  <si>
    <t>Vor 17.45 Uhr</t>
  </si>
  <si>
    <t>Vor 18.00 Uhr</t>
  </si>
  <si>
    <t>Vor 18.15 Uhr</t>
  </si>
  <si>
    <t>Vor 18.30 Uhr</t>
  </si>
  <si>
    <t>Lesebeispiel: 58,4 % aller Kindertageseinrichtungen in Deutschland schließen vor 17.00 Uhr.</t>
  </si>
  <si>
    <t>Der Anteil geschlossener Kindertageseinrichtungen wird wie folgt berechnet: 100 % - Anteil geöffneter Kindertageseinrichtungen (zum Beispiel 100 % - 41,6 % = 58,4 %).</t>
  </si>
  <si>
    <r>
      <t>Tab. HF-01.3.4-13 Öffnungszeitpunkte (kumulativ) von Kindertageseinrichtungen</t>
    </r>
    <r>
      <rPr>
        <b/>
        <vertAlign val="superscript"/>
        <sz val="11"/>
        <color theme="1"/>
        <rFont val="Calibri"/>
        <family val="2"/>
        <scheme val="minor"/>
      </rPr>
      <t xml:space="preserve">1 </t>
    </r>
    <r>
      <rPr>
        <b/>
        <sz val="11"/>
        <color theme="1"/>
        <rFont val="Calibri"/>
        <family val="2"/>
        <scheme val="minor"/>
      </rPr>
      <t>2018 nach Ländern</t>
    </r>
  </si>
  <si>
    <t xml:space="preserve"> Vor 7.15 Uhr</t>
  </si>
  <si>
    <r>
      <rPr>
        <vertAlign val="superscript"/>
        <sz val="8.5"/>
        <color theme="1"/>
        <rFont val="Calibri"/>
        <family val="2"/>
        <scheme val="minor"/>
      </rPr>
      <t>1</t>
    </r>
    <r>
      <rPr>
        <sz val="8.5"/>
        <color theme="1"/>
        <rFont val="Calibri"/>
        <family val="2"/>
        <scheme val="minor"/>
      </rPr>
      <t xml:space="preserve"> ohne Horteinrichtungen.</t>
    </r>
  </si>
  <si>
    <t>Lesebeispiel: 13,5 % aller Kindertageseinrichtungen in Deutschland öffnen vor 6.30 Uhr.</t>
  </si>
  <si>
    <r>
      <t>Tab. HF-01.3.4-14 Schließzeitpunkte (kumulativ) von Kindertageseinrichtungen</t>
    </r>
    <r>
      <rPr>
        <b/>
        <vertAlign val="superscript"/>
        <sz val="11"/>
        <color theme="1"/>
        <rFont val="Calibri"/>
        <family val="2"/>
        <scheme val="minor"/>
      </rPr>
      <t>1</t>
    </r>
    <r>
      <rPr>
        <b/>
        <sz val="11"/>
        <color theme="1"/>
        <rFont val="Calibri"/>
        <family val="2"/>
        <scheme val="minor"/>
      </rPr>
      <t xml:space="preserve"> 2018 nach Ländern</t>
    </r>
  </si>
  <si>
    <t>Lesebeispiel: 58,6 % aller Kindertageseinrichtungen in Deutschland schließen vor 17.00 Uhr.</t>
  </si>
  <si>
    <t>Der Anteil geschlossener Kindertageseinrichtungen wird wie folgt berechnet: 100 % - Anteil geöffneter Kindertageseinrichtungen (zum Beispiel 100 % - 41,4 % = 58,6 %).</t>
  </si>
  <si>
    <r>
      <t>Tab. HF-01.3.5-1 Kindertageseinrichtungen</t>
    </r>
    <r>
      <rPr>
        <b/>
        <vertAlign val="superscript"/>
        <sz val="11"/>
        <color theme="1"/>
        <rFont val="Calibri"/>
        <family val="2"/>
        <scheme val="minor"/>
      </rPr>
      <t>1</t>
    </r>
    <r>
      <rPr>
        <b/>
        <sz val="11"/>
        <color theme="1"/>
        <rFont val="Calibri"/>
        <family val="2"/>
        <scheme val="minor"/>
      </rPr>
      <t xml:space="preserve"> 2023 nach Öffnungsdauern und Ländern</t>
    </r>
  </si>
  <si>
    <t>Kindertages-einrichtungen insgesamt</t>
  </si>
  <si>
    <t>Einrichtungen, die über Mittag schließen</t>
  </si>
  <si>
    <t>Einrichtungen, die nicht über Mittag schließen</t>
  </si>
  <si>
    <t>Öffnungsdauer in Stunden</t>
  </si>
  <si>
    <t>Weniger als 5 Stunden</t>
  </si>
  <si>
    <t>5 bis unter 7 Stunden</t>
  </si>
  <si>
    <t>7 bis unter 9 Stunden</t>
  </si>
  <si>
    <t>9 bis unter 11 Stunden</t>
  </si>
  <si>
    <t>Mehr als 11 Stunden</t>
  </si>
  <si>
    <t>in %</t>
  </si>
  <si>
    <r>
      <t>Tab. HF-01.3.5-2 Kindertageseinrichtungen</t>
    </r>
    <r>
      <rPr>
        <b/>
        <vertAlign val="superscript"/>
        <sz val="11"/>
        <color theme="1"/>
        <rFont val="Calibri"/>
        <family val="2"/>
        <scheme val="minor"/>
      </rPr>
      <t>1</t>
    </r>
    <r>
      <rPr>
        <b/>
        <sz val="11"/>
        <color theme="1"/>
        <rFont val="Calibri"/>
        <family val="2"/>
        <scheme val="minor"/>
      </rPr>
      <t xml:space="preserve"> 2022 nach Öffnungsdauern und Ländern</t>
    </r>
  </si>
  <si>
    <r>
      <t>Tab. HF-01.3.5-3 Kindertageseinrichtungen</t>
    </r>
    <r>
      <rPr>
        <b/>
        <vertAlign val="superscript"/>
        <sz val="11"/>
        <color theme="1"/>
        <rFont val="Calibri"/>
        <family val="2"/>
        <scheme val="minor"/>
      </rPr>
      <t>1</t>
    </r>
    <r>
      <rPr>
        <b/>
        <sz val="11"/>
        <color theme="1"/>
        <rFont val="Calibri"/>
        <family val="2"/>
        <scheme val="minor"/>
      </rPr>
      <t xml:space="preserve"> 2021 nach Öffnungsdauern und Ländern</t>
    </r>
  </si>
  <si>
    <r>
      <t>Tab. HF-01.3.5-4 Kindertageseinrichtungen</t>
    </r>
    <r>
      <rPr>
        <b/>
        <vertAlign val="superscript"/>
        <sz val="11"/>
        <color theme="1"/>
        <rFont val="Calibri"/>
        <family val="2"/>
        <scheme val="minor"/>
      </rPr>
      <t>1</t>
    </r>
    <r>
      <rPr>
        <b/>
        <sz val="11"/>
        <color theme="1"/>
        <rFont val="Calibri"/>
        <family val="2"/>
        <scheme val="minor"/>
      </rPr>
      <t xml:space="preserve"> 2020 nach Öffnungsdauern und Ländern</t>
    </r>
  </si>
  <si>
    <r>
      <t>Tab. HF-01.3.5-5 Kindertageseinrichtungen</t>
    </r>
    <r>
      <rPr>
        <b/>
        <vertAlign val="superscript"/>
        <sz val="11"/>
        <color theme="1"/>
        <rFont val="Calibri"/>
        <family val="2"/>
        <scheme val="minor"/>
      </rPr>
      <t>1</t>
    </r>
    <r>
      <rPr>
        <b/>
        <sz val="11"/>
        <color theme="1"/>
        <rFont val="Calibri"/>
        <family val="2"/>
        <scheme val="minor"/>
      </rPr>
      <t xml:space="preserve"> 2019 nach Öffnungsdauern und Ländern (neue Schneidung)</t>
    </r>
  </si>
  <si>
    <r>
      <t>Tab. HF-01.3.5-6 Kindertageseinrichtungen</t>
    </r>
    <r>
      <rPr>
        <b/>
        <vertAlign val="superscript"/>
        <sz val="11"/>
        <color theme="1"/>
        <rFont val="Calibri"/>
        <family val="2"/>
        <scheme val="minor"/>
      </rPr>
      <t>1</t>
    </r>
    <r>
      <rPr>
        <b/>
        <sz val="11"/>
        <color theme="1"/>
        <rFont val="Calibri"/>
        <family val="2"/>
        <scheme val="minor"/>
      </rPr>
      <t xml:space="preserve"> 2019 nach Öffnungsdauern und Ländern (alte Schneidung)</t>
    </r>
  </si>
  <si>
    <t>Weniger als 9 Stunden</t>
  </si>
  <si>
    <t>9 Stunden</t>
  </si>
  <si>
    <t>Mehr als 9 bis zu 10 Stunden</t>
  </si>
  <si>
    <t>Mehr als 10 bis zu 11 Stunden</t>
  </si>
  <si>
    <r>
      <t>Tab. HF-01.3.5-7 Kindertageseinrichtungen</t>
    </r>
    <r>
      <rPr>
        <b/>
        <vertAlign val="superscript"/>
        <sz val="11"/>
        <color theme="1"/>
        <rFont val="Calibri"/>
        <family val="2"/>
        <scheme val="minor"/>
      </rPr>
      <t>1</t>
    </r>
    <r>
      <rPr>
        <b/>
        <sz val="11"/>
        <color theme="1"/>
        <rFont val="Calibri"/>
        <family val="2"/>
        <scheme val="minor"/>
      </rPr>
      <t xml:space="preserve"> 2018 nach Öffnungsdauern und Ländern</t>
    </r>
  </si>
  <si>
    <t>Mehr als 11 bis zu 12 Stunden</t>
  </si>
  <si>
    <t>Mehr als 12 Stunden</t>
  </si>
  <si>
    <t>Öffnungsdauer unbekannt</t>
  </si>
  <si>
    <t>Tab. HF-01.3.6-1 Kinder in Kindertageseinrichtungen, deren Betreuung über Mittag unterbrochen wird, 2023 nach Altersgruppen und Ländern</t>
  </si>
  <si>
    <t>Betreuung wird über Mittag unterbrochen</t>
  </si>
  <si>
    <t>Tab. HF-01.3.6-2 Kinder in Kindertageseinrichtungen, deren Betreuung über Mittag unterbrochen wird, 2022 nach Altersgruppen und Ländern</t>
  </si>
  <si>
    <t>Tab. HF-01.3.6-3 Kinder in Kindertageseinrichtungen, deren Betreuung über Mittag unterbrochen wird, 2021 nach Altersgruppen und Ländern</t>
  </si>
  <si>
    <t>Tab. HF-01.3.6-4 Kinder in Kindertageseinrichtungen, deren Betreuung über Mittag unterbrochen wird, 2020 nach Altersgruppen und Ländern</t>
  </si>
  <si>
    <t>Tab. HF-01.3.6-5 Kinder in Kindertageseinrichtungen, deren Betreuung über Mittag unterbrochen wird, 2019 nach Altersgruppen und Ländern</t>
  </si>
  <si>
    <t>Tab. HF-01.3.6-6 Kinder in Kindertageseinrichtungen, deren Betreuung über Mittag unterbrochen wird, 2018 nach Altersgruppen und Ländern</t>
  </si>
  <si>
    <t>Durchschnitt-liche Anzahl der Schließtage</t>
  </si>
  <si>
    <t>Davon mit … Schließtagen</t>
  </si>
  <si>
    <t>1 bis 4</t>
  </si>
  <si>
    <t>5 bis 9</t>
  </si>
  <si>
    <t>10 bis 14</t>
  </si>
  <si>
    <t>15 bis 19</t>
  </si>
  <si>
    <t>20 bis 24</t>
  </si>
  <si>
    <t>25 bis 29</t>
  </si>
  <si>
    <t>30 bis 34</t>
  </si>
  <si>
    <t>35 bis 39</t>
  </si>
  <si>
    <t>40 bis 44</t>
  </si>
  <si>
    <t>45 bis 49</t>
  </si>
  <si>
    <t>50 bis 54</t>
  </si>
  <si>
    <t>55 bis 59</t>
  </si>
  <si>
    <t>60 und mehr</t>
  </si>
  <si>
    <r>
      <rPr>
        <vertAlign val="superscript"/>
        <sz val="8.5"/>
        <color theme="1"/>
        <rFont val="Calibri"/>
        <family val="2"/>
        <scheme val="minor"/>
      </rPr>
      <t xml:space="preserve">2 </t>
    </r>
    <r>
      <rPr>
        <sz val="8.5"/>
        <color theme="1"/>
        <rFont val="Calibri"/>
        <family val="2"/>
        <scheme val="minor"/>
      </rPr>
      <t>Die Tabelle bezieht sich auf die Anzahl der Schließtage an regulären Öffnungstagen in den zurückliegenden 12 Monaten zum Stichtag 1. März. Es sind alle Tage zu berücksichtigen, an denen die Einrichtung im Zeitraum 2. März des Vorjahres bis einschließlich zum Stichtag 1. März geschlossen war, an denen die Einrichtung ansonsten geöffnet hätte (z.B. aufgrund von Teamfortbildungen, Krankheiten, Ferien, Pandemie o.ä.) und die die gesamte reguläre Öffnungszeit betreffen.
Stundenweise Schließungen an einzelnen Tagen sind hier nicht gemeint. Gesetzliche Feiertage sind nicht mitzuzählen, es sei denn die Einrichtung öffnet regulär an diesen Tagen. Brückentage nach Feiertagen, an denen die Einrichtung geschlossen wird, sind zu zählen. Für Einrichtungen, die auch Wochenendbetreuung anbieten, sind darüber hinaus die zusätzlichen Schließtage an Samstagen und/oder Sonntagen anzugeben.</t>
    </r>
  </si>
  <si>
    <t>Kinder mit Migrations-hintergrund insgesamt</t>
  </si>
  <si>
    <t>In der Familie wird vorrangig nicht Deutsch gesprochen</t>
  </si>
  <si>
    <t>Berlin, Stadt</t>
  </si>
  <si>
    <r>
      <rPr>
        <vertAlign val="superscript"/>
        <sz val="8.5"/>
        <rFont val="Calibri"/>
        <family val="2"/>
        <scheme val="minor"/>
      </rPr>
      <t>1</t>
    </r>
    <r>
      <rPr>
        <sz val="8.5"/>
        <rFont val="Calibri"/>
        <family val="2"/>
        <scheme val="minor"/>
      </rPr>
      <t xml:space="preserve"> Kinder mit Migrationshintergrund werden über die Kinder- und Jugendhilfestatistik über das Merkmal "Ausländische Herkunft mindestens eines Elternteils" definiert.</t>
    </r>
  </si>
  <si>
    <r>
      <rPr>
        <vertAlign val="superscript"/>
        <sz val="8.5"/>
        <rFont val="Calibri"/>
        <family val="2"/>
        <scheme val="minor"/>
      </rPr>
      <t>2</t>
    </r>
    <r>
      <rPr>
        <sz val="8.5"/>
        <rFont val="Calibri"/>
        <family val="2"/>
        <scheme val="minor"/>
      </rPr>
      <t xml:space="preserve"> Kinder in Tagespflege, die zusätzlich eine Kindertageseinrichtung oder eine Ganztagsschule besuchen, werden nicht doppelt gezählt. </t>
    </r>
  </si>
  <si>
    <t>ERiK-Tabellenberichterstattung 2024 - HF01: Bedarfsgerechtes Bildungs-, Erziehungs- und Betreuungsangebot</t>
  </si>
  <si>
    <t>Stand: 30.08.2024</t>
  </si>
  <si>
    <t>Altersgruppe</t>
  </si>
  <si>
    <t>Mittelwert &amp; Median</t>
  </si>
  <si>
    <t>Bildungsbeteiligung von Kindern in Tageseinrichtungen und Tagespflege</t>
  </si>
  <si>
    <t>1.1</t>
  </si>
  <si>
    <t>1.2</t>
  </si>
  <si>
    <t>1.3</t>
  </si>
  <si>
    <t>1.4</t>
  </si>
  <si>
    <t>Bedarfe der Eltern und Kinder</t>
  </si>
  <si>
    <t>Passgenauigkeit und Flexibilität des Betreuungsangebots</t>
  </si>
  <si>
    <t>Erwerbstätigkeit der Eltern</t>
  </si>
  <si>
    <t>Kennzahlen, die nicht für das Jahr 2023 verfügbar sind, werden im vorliegenden Tabellenband nicht berichtet. Es wird auf zurückliegende ERiK-Berichte verwiesen.</t>
  </si>
  <si>
    <t>KiBS</t>
  </si>
  <si>
    <t>1.1.22</t>
  </si>
  <si>
    <t>1.1.23</t>
  </si>
  <si>
    <t>unter 6,5-Jährige</t>
  </si>
  <si>
    <t>Anzahl &amp; Anteil</t>
  </si>
  <si>
    <t>KJH-Statistik</t>
  </si>
  <si>
    <t>KJH-Statistik;
Bevölkerungsstatistik</t>
  </si>
  <si>
    <t>Bevölkerungsstatistik</t>
  </si>
  <si>
    <t>KJH-Statistik;
Bevölkerungsstatistik;
Schulstatistik; 
Statistisches Landesamt Baden-Württemberg;
Behörde für Arbeit, Soziales, Familie und Integration der Freien und Hansestadt Hamburg</t>
  </si>
  <si>
    <t>Inanspruchnahmequote in Kindertagesbetreuung 
(inklusive Kindern in vorschulischen Einrichtungen)</t>
  </si>
  <si>
    <t xml:space="preserve">3-Jährige bis unter 6-Jährige  </t>
  </si>
  <si>
    <t>3-Jährige bis unter 6-Jährige</t>
  </si>
  <si>
    <t>Quelle: Forschungsdatenzentrum der Statistischen Ämter des Bundes und der Länder, Statistik der Kinder und tätigen Personen in Tageseinrichtungen 2022, https://doi.org/10.21242/22541.2022.00.00.1.1.0,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</si>
  <si>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2023, https://doi.org/10.21242/22541.2023.00.00.1.1.0,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</si>
  <si>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2021, https://doi.org/10.21242/22541.2021.00.00.1.1.0,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</si>
  <si>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2020, https://doi.org/10.21242/22541.2020.00.00.1.1.0,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</si>
  <si>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2019, https://doi.org/10.21242/22541.2019.00.00.1.1.0, Bevölkerungsstatistik, Schulstatistik, Behörde für Arbeit, Soziales, Familie und Integration der Freien und Hansestadt Hamburg, Statistisches Landesamt Baden-Württemberg, Berechnungen des Forschungsverbundes DJI/TU Dortmund.</t>
  </si>
  <si>
    <r>
      <t>Tab. HF-01.1.21-5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2019</t>
    </r>
    <r>
      <rPr>
        <b/>
        <vertAlign val="superscript"/>
        <sz val="11"/>
        <color indexed="8"/>
        <rFont val="Calibri"/>
        <family val="2"/>
        <scheme val="minor"/>
      </rPr>
      <t xml:space="preserve"> </t>
    </r>
    <r>
      <rPr>
        <b/>
        <sz val="11"/>
        <color indexed="8"/>
        <rFont val="Calibri"/>
        <family val="2"/>
        <scheme val="minor"/>
      </rPr>
      <t>nach Größe und Ländern</t>
    </r>
  </si>
  <si>
    <r>
      <t>Tab. HF-01.1.21-4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2020</t>
    </r>
    <r>
      <rPr>
        <b/>
        <vertAlign val="superscript"/>
        <sz val="11"/>
        <color indexed="8"/>
        <rFont val="Calibri"/>
        <family val="2"/>
        <scheme val="minor"/>
      </rPr>
      <t xml:space="preserve"> </t>
    </r>
    <r>
      <rPr>
        <b/>
        <sz val="11"/>
        <color indexed="8"/>
        <rFont val="Calibri"/>
        <family val="2"/>
        <scheme val="minor"/>
      </rPr>
      <t>nach Größe und Ländern</t>
    </r>
  </si>
  <si>
    <r>
      <t>Tab. HF-01.1.21-3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2021</t>
    </r>
    <r>
      <rPr>
        <b/>
        <vertAlign val="superscript"/>
        <sz val="11"/>
        <color indexed="8"/>
        <rFont val="Calibri"/>
        <family val="2"/>
        <scheme val="minor"/>
      </rPr>
      <t xml:space="preserve"> </t>
    </r>
    <r>
      <rPr>
        <b/>
        <sz val="11"/>
        <color indexed="8"/>
        <rFont val="Calibri"/>
        <family val="2"/>
        <scheme val="minor"/>
      </rPr>
      <t>nach Größe und Ländern</t>
    </r>
  </si>
  <si>
    <r>
      <t>Tab. HF-01.1.21-1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2023</t>
    </r>
    <r>
      <rPr>
        <b/>
        <vertAlign val="superscript"/>
        <sz val="11"/>
        <color indexed="8"/>
        <rFont val="Calibri"/>
        <family val="2"/>
        <scheme val="minor"/>
      </rPr>
      <t xml:space="preserve"> </t>
    </r>
    <r>
      <rPr>
        <b/>
        <sz val="11"/>
        <color indexed="8"/>
        <rFont val="Calibri"/>
        <family val="2"/>
        <scheme val="minor"/>
      </rPr>
      <t>nach Größe und Ländern</t>
    </r>
  </si>
  <si>
    <r>
      <t>Tab. HF-01.1.21-2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2022</t>
    </r>
    <r>
      <rPr>
        <b/>
        <vertAlign val="superscript"/>
        <sz val="11"/>
        <color indexed="8"/>
        <rFont val="Calibri"/>
        <family val="2"/>
        <scheme val="minor"/>
      </rPr>
      <t xml:space="preserve"> </t>
    </r>
    <r>
      <rPr>
        <b/>
        <sz val="11"/>
        <color indexed="8"/>
        <rFont val="Calibri"/>
        <family val="2"/>
        <scheme val="minor"/>
      </rPr>
      <t>nach Größe und Ländern</t>
    </r>
  </si>
  <si>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Bevölkerungsstatistik,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</si>
  <si>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Bevölkerungsstatistik, Berechnungen des Forschungsverbundes DJI/TU Dortmund.</t>
  </si>
  <si>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Bevölkerungsstatistik, Berechnungen des Forschungsverbundes DJI/TU Dortmund.</t>
  </si>
  <si>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Bevölkerungsstatistik, Berechnungen des Forschungsverbundes DJI/TU Dortmund.</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</si>
  <si>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Bevölkerungsstatistik, Berechnungen des Forschungsverbundes DJI/TU Dortmund.</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</si>
  <si>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Bevölkerungsstatistik, Berechnungen des Forschungsverbundes DJI/TU Dortmund.</t>
  </si>
  <si>
    <t>Kinder in
Kindertagespflege</t>
  </si>
  <si>
    <r>
      <t>Tab. HF-01.3.8-1 Kindertageseinrichtungen</t>
    </r>
    <r>
      <rPr>
        <b/>
        <vertAlign val="superscript"/>
        <sz val="11"/>
        <color theme="1"/>
        <rFont val="Calibri"/>
        <family val="2"/>
        <scheme val="minor"/>
      </rPr>
      <t xml:space="preserve">1 </t>
    </r>
    <r>
      <rPr>
        <b/>
        <sz val="11"/>
        <color theme="1"/>
        <rFont val="Calibri"/>
        <family val="2"/>
        <scheme val="minor"/>
      </rPr>
      <t>2023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t>
    </r>
  </si>
  <si>
    <r>
      <t>Tab. HF-01.3.8-2 Kindertageseinrichtungen</t>
    </r>
    <r>
      <rPr>
        <b/>
        <vertAlign val="superscript"/>
        <sz val="11"/>
        <color theme="1"/>
        <rFont val="Calibri"/>
        <family val="2"/>
        <scheme val="minor"/>
      </rPr>
      <t xml:space="preserve">1 </t>
    </r>
    <r>
      <rPr>
        <b/>
        <sz val="11"/>
        <color theme="1"/>
        <rFont val="Calibri"/>
        <family val="2"/>
        <scheme val="minor"/>
      </rPr>
      <t>2022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t>
    </r>
  </si>
  <si>
    <t>Quelle: Fortschreibung des Bevölkerungsstandes 2022, https://doi.org/10.21242/12411.2022.00.00.1.1.0, Berechnungen des Forschungsverbundes DJI/TU Dortmund.</t>
  </si>
  <si>
    <t>Quelle: Fortschreibung des Bevölkerungsstandes 2021, https://doi.org/10.21242/12411.2021.00.00.1.1.0, Berechnungen des Forschungsverbundes DJI/TU Dortmund.</t>
  </si>
  <si>
    <t>Quelle: Fortschreibung des Bevölkerungsstandes 2020, https://doi.org/10.21242/12411.2020.00.00.1.1.0, Berechnungen des Forschungsverbundes DJI/TU Dortmund.</t>
  </si>
  <si>
    <t>Quelle: Fortschreibung des Bevölkerungsstandes 2019, https://doi.org/10.21242/12411.2019.00.00.1.1.0, Berechnungen des Forschungsverbundes DJI/TU Dortmund.</t>
  </si>
  <si>
    <t>Quelle: Fortschreibung des Bevölkerungsstandes 2018, https://doi.org/10.21242/12411.2018.00.00.1.1.0,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</si>
  <si>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</si>
  <si>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t xml:space="preserve">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Bevölkerungstatistik, Berechnungen des Forschungsverbundes DJI/TU Dortmund. </t>
  </si>
  <si>
    <t xml:space="preserve">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Bevölkerungstatistik, Berechnungen des Forschungsverbundes DJI/TU Dortmund. </t>
  </si>
  <si>
    <t xml:space="preserve">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Bevölkerungstatistik, Berechnungen des Forschungsverbundes DJI/TU Dortmund. </t>
  </si>
  <si>
    <t xml:space="preserve">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Bevölkerungstatistik, Berechnungen des Forschungsverbundes DJI/TU Dortmund. </t>
  </si>
  <si>
    <t xml:space="preserve">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Bevölkerungstatistik, Berechnungen des Forschungsverbundes DJI/TU Dortmund. </t>
  </si>
  <si>
    <t xml:space="preserve">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Bevölkerungstatistik, Berechnungen des Forschungsverbundes DJI/TU Dortmund. </t>
  </si>
  <si>
    <t>Mikrozensus</t>
  </si>
  <si>
    <r>
      <t>Tab. HF-01.1.11-1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2023 nach Altersgruppen und Ländern</t>
    </r>
    <r>
      <rPr>
        <b/>
        <vertAlign val="superscript"/>
        <sz val="11"/>
        <color theme="1"/>
        <rFont val="Calibri"/>
        <family val="2"/>
        <scheme val="minor"/>
      </rPr>
      <t>3</t>
    </r>
  </si>
  <si>
    <r>
      <t>Betreuungsquote</t>
    </r>
    <r>
      <rPr>
        <b/>
        <vertAlign val="superscript"/>
        <sz val="11"/>
        <color theme="1"/>
        <rFont val="Calibri"/>
        <family val="2"/>
        <scheme val="minor"/>
      </rPr>
      <t>4</t>
    </r>
    <r>
      <rPr>
        <b/>
        <sz val="11"/>
        <color theme="1"/>
        <rFont val="Calibri"/>
        <family val="2"/>
        <scheme val="minor"/>
      </rPr>
      <t xml:space="preserve"> von Kindern mit Migrationshintergrund</t>
    </r>
  </si>
  <si>
    <r>
      <t>Betreuungsquote</t>
    </r>
    <r>
      <rPr>
        <b/>
        <vertAlign val="superscript"/>
        <sz val="11"/>
        <color theme="1"/>
        <rFont val="Calibri"/>
        <family val="2"/>
        <scheme val="minor"/>
      </rPr>
      <t>4</t>
    </r>
    <r>
      <rPr>
        <b/>
        <sz val="11"/>
        <color theme="1"/>
        <rFont val="Calibri"/>
        <family val="2"/>
        <scheme val="minor"/>
      </rPr>
      <t xml:space="preserve"> von Kindern ohne Migrationshintergrund</t>
    </r>
  </si>
  <si>
    <r>
      <rPr>
        <vertAlign val="superscript"/>
        <sz val="8.5"/>
        <rFont val="Calibri"/>
        <family val="2"/>
        <scheme val="minor"/>
      </rPr>
      <t>1</t>
    </r>
    <r>
      <rPr>
        <sz val="8.5"/>
        <rFont val="Calibri"/>
        <family val="2"/>
        <scheme val="minor"/>
      </rPr>
      <t xml:space="preserve"> Datengrundlagen für die Berechnung der Inanspruchnahmequoten sind die Statistik der Bevölkerungsbewegung und der Fortschreibung des Bevölkerungsstandes zum Stichtag 01.03. (Bevölkerungsstatistik), der Mikrozensus und die Statistik der Kinder und tätigen Personen in Tageseinrichtungen und in öffentlich geförderter Kindertagespflege.</t>
    </r>
  </si>
  <si>
    <r>
      <rPr>
        <vertAlign val="superscript"/>
        <sz val="8.5"/>
        <rFont val="Calibri"/>
        <family val="2"/>
        <scheme val="minor"/>
      </rPr>
      <t>2</t>
    </r>
    <r>
      <rPr>
        <sz val="8.5"/>
        <rFont val="Calibri"/>
        <family val="2"/>
        <scheme val="minor"/>
      </rPr>
      <t xml:space="preserve"> 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</si>
  <si>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2023).</t>
    </r>
  </si>
  <si>
    <t>Quelle: Statistisches Bundesamt 2023</t>
  </si>
  <si>
    <r>
      <t>Tab. HF-01.1.11-2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2022 nach Altersgruppen und Ländern</t>
    </r>
    <r>
      <rPr>
        <b/>
        <vertAlign val="superscript"/>
        <sz val="11"/>
        <color theme="1"/>
        <rFont val="Calibri"/>
        <family val="2"/>
        <scheme val="minor"/>
      </rPr>
      <t>3</t>
    </r>
  </si>
  <si>
    <t>Quelle: Statistisches Bundesamt 2022</t>
  </si>
  <si>
    <r>
      <t>Tab. HF-01.1.11-3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2021 nach Altersgruppen und Ländern</t>
    </r>
    <r>
      <rPr>
        <b/>
        <vertAlign val="superscript"/>
        <sz val="11"/>
        <color theme="1"/>
        <rFont val="Calibri"/>
        <family val="2"/>
        <scheme val="minor"/>
      </rPr>
      <t>3</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</si>
  <si>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2022).</t>
    </r>
  </si>
  <si>
    <t>Quelle: Statistisches Bundesamt 2021</t>
  </si>
  <si>
    <r>
      <t>Tab. HF-01.1.11-4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2020 nach Altersgruppen und Ländern</t>
    </r>
    <r>
      <rPr>
        <b/>
        <vertAlign val="superscript"/>
        <sz val="11"/>
        <color theme="1"/>
        <rFont val="Calibri"/>
        <family val="2"/>
        <scheme val="minor"/>
      </rPr>
      <t>3</t>
    </r>
  </si>
  <si>
    <t xml:space="preserve">3 bis unter 
6 Jahre </t>
  </si>
  <si>
    <r>
      <rPr>
        <vertAlign val="superscript"/>
        <sz val="8.5"/>
        <rFont val="Calibri"/>
        <family val="2"/>
        <scheme val="minor"/>
      </rPr>
      <t xml:space="preserve">2 </t>
    </r>
    <r>
      <rPr>
        <sz val="8.5"/>
        <rFont val="Calibri"/>
        <family val="2"/>
        <scheme val="minor"/>
      </rPr>
      <t>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</si>
  <si>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2021).</t>
    </r>
  </si>
  <si>
    <t>Quelle: Statistisches Bundesamt 2020</t>
  </si>
  <si>
    <r>
      <t>Tab. HF-01.1.11-5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2019 nach Altersgruppen und Ländern</t>
    </r>
    <r>
      <rPr>
        <b/>
        <vertAlign val="superscript"/>
        <sz val="11"/>
        <color theme="1"/>
        <rFont val="Calibri"/>
        <family val="2"/>
        <scheme val="minor"/>
      </rPr>
      <t>3</t>
    </r>
  </si>
  <si>
    <r>
      <rPr>
        <vertAlign val="superscript"/>
        <sz val="8.5"/>
        <rFont val="Calibri"/>
        <family val="2"/>
        <scheme val="minor"/>
      </rPr>
      <t>1</t>
    </r>
    <r>
      <rPr>
        <sz val="8.5"/>
        <rFont val="Calibri"/>
        <family val="2"/>
        <scheme val="minor"/>
      </rPr>
      <t xml:space="preserve"> Datengrundlagen für die Berechnung der Inanspruchnahmequoten sind die Statistik der Bevölkerungsbewegung und der Fortschreibung des Bevölkerungsstandes zum Stichtag 31.12. (Bevölkerungsstatistik), der Mikrozensus und die Statistik der Kinder und tätigen Personen in Tageseinrichtungen und in öffentlich geförderter Kindertagespflege.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</si>
  <si>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2020).</t>
    </r>
  </si>
  <si>
    <t>Quelle: Statistisches Bundesamt 2019</t>
  </si>
  <si>
    <r>
      <t>Tab. HF-01.1.11-6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2018 nach Altersgruppen und Ländern</t>
    </r>
    <r>
      <rPr>
        <b/>
        <vertAlign val="superscript"/>
        <sz val="11"/>
        <color theme="1"/>
        <rFont val="Calibri"/>
        <family val="2"/>
        <scheme val="minor"/>
      </rPr>
      <t>3</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</si>
  <si>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2019).</t>
    </r>
  </si>
  <si>
    <t>Quelle: Statistisches Bundesamt 2018</t>
  </si>
  <si>
    <t>(53,7)</t>
  </si>
  <si>
    <t>(33,1)</t>
  </si>
  <si>
    <t>(78,2)</t>
  </si>
  <si>
    <t>(68,6)</t>
  </si>
  <si>
    <t>(69,4)</t>
  </si>
  <si>
    <t>(45,4)</t>
  </si>
  <si>
    <t>Statistisches Bundesamt</t>
  </si>
  <si>
    <t>Kennzahlen auf Basis des Mikrozensus 2021 bis 2023 werden nachgereicht.</t>
  </si>
  <si>
    <t>Kinder mit Migrationshintergrund in Kindertagesbetreuung mit nichtdeutscher Familiensprache</t>
  </si>
  <si>
    <t>Tab. HF-01.1.14-1 Kinder mit Migrationshintergrund1 und nichtdeutscher Familiensprache in Kindertagesbetreuung2 2023 nach Altersgruppen und Ländern (ohne Doppelzählungen und in % der gleichaltrigen Kinder mit Migrationshintergrund in Kindertagesbetreuung)</t>
  </si>
  <si>
    <t>Tab. HF-01.1.14-2 Kinder mit Migrationshintergrund1 und nichtdeutscher Familiensprache in Kindertagesbetreuung2 2022 nach Altersgruppen und Ländern (ohne Doppelzählungen und in % der gleichaltrigen Kinder mit Migrationshintergrund in Kindertagesbetreuung)</t>
  </si>
  <si>
    <t>Tab. HF-01.1.14-3 Kinder mit Migrationshintergrund1 und nichtdeutscher Familiensprache in Kindertagesbetreuung2 2021 nach Altersgruppen und Ländern (ohne Doppelzählungen und in % der gleichaltrigen Kinder mit Migrationshintergrund in Kindertagesbetreuung)</t>
  </si>
  <si>
    <t>Tab. HF-01.1.14-4 Kinder mit Migrationshintergrund1 und nichtdeutscher Familiensprache in Kindertagesbetreuung2 2020 nach Altersgruppen und Ländern (ohne Doppelzählungen und in % der gleichaltrigen Kinder mit Migrationshintergrund in Kindertagesbetreuung)</t>
  </si>
  <si>
    <t>Tab. HF-01.1.14-5 Kinder mit Migrationshintergrund1 und nichtdeutscher Familiensprache in Kindertagesbetreuung2 2019 nach Altersgruppen und Ländern (ohne Doppelzählungen und in % der gleichaltrigen Kinder mit Migrationshintergrund in Kindertagesbetreuung)</t>
  </si>
  <si>
    <t>Tab. HF-01.1.14-6 Kinder mit Migrationshintergrund1 und nichtdeutscher Familiensprache in Kindertagesbetreuung2 2018 nach Altersgruppen und Ländern (ohne Doppelzählungen und in % der gleichaltrigen Kinder mit Migrationshintergrund in Kindertagesbetreuung)</t>
  </si>
  <si>
    <t> 21,3 </t>
  </si>
  <si>
    <t> 86,5 </t>
  </si>
  <si>
    <t> 65,8 </t>
  </si>
  <si>
    <t> 37,4 </t>
  </si>
  <si>
    <t> 94,1 </t>
  </si>
  <si>
    <t> 51,3 </t>
  </si>
  <si>
    <t> 21,6 </t>
  </si>
  <si>
    <t> 81,4 </t>
  </si>
  <si>
    <t> 67,1 </t>
  </si>
  <si>
    <t> 37,5 </t>
  </si>
  <si>
    <t> 96,3 </t>
  </si>
  <si>
    <t> 57,4 </t>
  </si>
  <si>
    <t> 33,4 </t>
  </si>
  <si>
    <t> 83,2 </t>
  </si>
  <si>
    <t> 80,8 </t>
  </si>
  <si>
    <t> 60,7 </t>
  </si>
  <si>
    <t> 98,9 </t>
  </si>
  <si>
    <t> 82,9 </t>
  </si>
  <si>
    <t> 66,2 </t>
  </si>
  <si>
    <t> 96,4 </t>
  </si>
  <si>
    <t> 45,9 </t>
  </si>
  <si>
    <t> 19,2 </t>
  </si>
  <si>
    <t> 70,6 </t>
  </si>
  <si>
    <t> 76,5 </t>
  </si>
  <si>
    <t> 107,6 </t>
  </si>
  <si>
    <t> 69,3 </t>
  </si>
  <si>
    <t> 51,4 </t>
  </si>
  <si>
    <t> 85,4 </t>
  </si>
  <si>
    <t> 70,0 </t>
  </si>
  <si>
    <t> 49,6 </t>
  </si>
  <si>
    <t> 92,2 </t>
  </si>
  <si>
    <t> 57,9 </t>
  </si>
  <si>
    <t> 25,4 </t>
  </si>
  <si>
    <t> 86,7 </t>
  </si>
  <si>
    <t> 66,0 </t>
  </si>
  <si>
    <t> 39,4 </t>
  </si>
  <si>
    <t> 93,4 </t>
  </si>
  <si>
    <t>(59,0)</t>
  </si>
  <si>
    <t> 81,6 </t>
  </si>
  <si>
    <t> 93,3 </t>
  </si>
  <si>
    <t> 46,4 </t>
  </si>
  <si>
    <t> 17,8 </t>
  </si>
  <si>
    <t> 73,6 </t>
  </si>
  <si>
    <t> 72,5 </t>
  </si>
  <si>
    <t> 43,7 </t>
  </si>
  <si>
    <t> 100,2 </t>
  </si>
  <si>
    <t> 43,4 </t>
  </si>
  <si>
    <t> 17,7 </t>
  </si>
  <si>
    <t> 72,7 </t>
  </si>
  <si>
    <t> 39,2 </t>
  </si>
  <si>
    <t> 106,9 </t>
  </si>
  <si>
    <t> 46,1 </t>
  </si>
  <si>
    <t> 74,1 </t>
  </si>
  <si>
    <t> 72,4 </t>
  </si>
  <si>
    <t> 40,7 </t>
  </si>
  <si>
    <t> 102,3 </t>
  </si>
  <si>
    <t> 44,2 </t>
  </si>
  <si>
    <t> 41,2 </t>
  </si>
  <si>
    <t> 98,3 </t>
  </si>
  <si>
    <t> 54,5 </t>
  </si>
  <si>
    <t> 33,7 </t>
  </si>
  <si>
    <t> 71,8 </t>
  </si>
  <si>
    <t> 80,4 </t>
  </si>
  <si>
    <t> 59,4 </t>
  </si>
  <si>
    <t> 98,7 </t>
  </si>
  <si>
    <t> 51,5 </t>
  </si>
  <si>
    <t> 97,9 </t>
  </si>
  <si>
    <t> 38,0 </t>
  </si>
  <si>
    <t> 15,6 </t>
  </si>
  <si>
    <t> 60,1 </t>
  </si>
  <si>
    <t> 78,0 </t>
  </si>
  <si>
    <t> 50,0 </t>
  </si>
  <si>
    <t> 103,8 </t>
  </si>
  <si>
    <t> 56,6 </t>
  </si>
  <si>
    <t> 61,6 </t>
  </si>
  <si>
    <t> 98,0 </t>
  </si>
  <si>
    <t> 56,3 </t>
  </si>
  <si>
    <t> 31,8 </t>
  </si>
  <si>
    <t> 81,3 </t>
  </si>
  <si>
    <t> 63,0 </t>
  </si>
  <si>
    <t> 96,9 </t>
  </si>
  <si>
    <t> 49,7 </t>
  </si>
  <si>
    <t> 20,9 </t>
  </si>
  <si>
    <t> 76,4 </t>
  </si>
  <si>
    <t> 69,9 </t>
  </si>
  <si>
    <t> 40,0 </t>
  </si>
  <si>
    <t> 99,8 </t>
  </si>
  <si>
    <t> 50,4 </t>
  </si>
  <si>
    <t> 22,3 </t>
  </si>
  <si>
    <t> 76,8 </t>
  </si>
  <si>
    <t> 44,5 </t>
  </si>
  <si>
    <t> 99,3 </t>
  </si>
  <si>
    <t>Müssen noch berechnet werden.</t>
  </si>
  <si>
    <r>
      <rPr>
        <vertAlign val="superscript"/>
        <sz val="8.5"/>
        <rFont val="Calibri"/>
        <family val="2"/>
        <scheme val="minor"/>
      </rPr>
      <t>3</t>
    </r>
    <r>
      <rPr>
        <sz val="8.5"/>
        <rFont val="Calibri"/>
        <family val="2"/>
        <scheme val="minor"/>
      </rPr>
      <t xml:space="preserve"> Aufgrund zu schwacher Besetzungszahlen in mindestens einer der beiden Altersgruppen werden migrationsspezifische Inanspruchnahmequoten im Saarland, Bremen, Hamburg  sowie den ostdeutschen Ländern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t>
    </r>
  </si>
  <si>
    <t>Quelle: Forschungsdatenzentrum der Statistischen Ämter des Bundes und der Länder, Statistik der Kinder- und Jugendhilfe, Kinder und tätige Personen in Tageseinrichtungen und in öffentlich geförderter Kindertagespflege 2023, https://doi.org/10.21242/22541.2023.00.00.1.1.0, https://doi.org/10.21242/22543.2023.00.00.1.1.0,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</si>
  <si>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</si>
  <si>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</si>
  <si>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</si>
  <si>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</si>
  <si>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Schulstatistik, Bevölkerungsstatistik, Behörde für Arbeit, Soziales, Familie und Integration der Freien und Hansestadt Hamburg, Berechnungen des Forschungsverbundes DJI/TU Dortmund.</t>
  </si>
  <si>
    <t>3 Aufgrund zu schwacher Besetzungszahlen werden migrationsspezifische Inanspruchnahmequoten in Brandenburg, Mecklenburg-Vorpommern, im Saarland und in Sachsen-Anhalt nicht bzw. nur teilweise nachgewiesen. Die Aussagekraft ist hier eingeschränkt.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</si>
</sst>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5">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
    <numFmt numFmtId="168" formatCode="##\ ##\ ##\ ###"/>
    <numFmt numFmtId="169" formatCode="##\ ##"/>
    <numFmt numFmtId="170" formatCode="##\ ##\ #"/>
    <numFmt numFmtId="171" formatCode="##\ ##\ ##"/>
    <numFmt numFmtId="172" formatCode="_(&quot;$&quot;* #,##0.00_);_(&quot;$&quot;* \(#,##0.00\);_(&quot;$&quot;* &quot;-&quot;??_);_(@_)"/>
    <numFmt numFmtId="173" formatCode="_-* #,##0.00\ _D_M_-;\-* #,##0.00\ _D_M_-;_-* &quot;-&quot;??\ _D_M_-;_-@_-"/>
    <numFmt numFmtId="174" formatCode="#\ ###\ ##0;\-#\ ###\ ##0;\-;@"/>
    <numFmt numFmtId="175" formatCode="_-* #,##0.00\ [$€-1]_-;\-* #,##0.00\ [$€-1]_-;_-* &quot;-&quot;??\ [$€-1]_-"/>
    <numFmt numFmtId="176" formatCode="\ #\ ###\ ###\ ##0\ \ ;\ \–###\ ###\ ##0\ \ ;\ * \–\ \ ;\ * @\ \ "/>
    <numFmt numFmtId="177" formatCode="General_)"/>
    <numFmt numFmtId="178" formatCode="###\ ###\ ###\ \ ;\-###\ ###\ ###\ \ ;\-\ \ ;@\ *."/>
    <numFmt numFmtId="179" formatCode="mm/dd/yyyy\ hh:mm:ss"/>
    <numFmt numFmtId="180" formatCode="@\ *."/>
    <numFmt numFmtId="181" formatCode="0.0_)"/>
    <numFmt numFmtId="182" formatCode="\ @\ *."/>
    <numFmt numFmtId="183" formatCode="\+#\ ###\ ##0;\-\ #\ ###\ ##0;\-"/>
    <numFmt numFmtId="184" formatCode="* &quot;[&quot;#0&quot;]&quot;"/>
    <numFmt numFmtId="185" formatCode="*+\ #\ ###\ ###\ ##0.0;\-\ #\ ###\ ###\ ##0.0;* &quot;&quot;\-&quot;&quot;"/>
    <numFmt numFmtId="186" formatCode="\+\ #\ ###\ ###\ ##0.0;\-\ #\ ###\ ###\ ##0.0;* &quot;&quot;\-&quot;&quot;"/>
    <numFmt numFmtId="187" formatCode="* &quot;[&quot;#0\ \ &quot;]&quot;"/>
    <numFmt numFmtId="188" formatCode="##\ ###\ ##0"/>
    <numFmt numFmtId="189" formatCode="#\ ###\ ###"/>
    <numFmt numFmtId="190" formatCode="#\ ###\ ##0.0;\-\ #\ ###\ ##0.0;\-"/>
    <numFmt numFmtId="191" formatCode="_([$€]* #,##0.00_);_([$€]* \(#,##0.00\);_([$€]* &quot;-&quot;??_);_(@_)"/>
    <numFmt numFmtId="192" formatCode="\ \ \ @\ *."/>
    <numFmt numFmtId="193" formatCode="###\ ###\ ###__"/>
    <numFmt numFmtId="194" formatCode="###\ ###\ \ \ ;\-###\ ###\ \ \ ;\-\ \ \ ;@\ *."/>
    <numFmt numFmtId="195" formatCode="_-* #,##0.00\ &quot;DM&quot;_-;\-* #,##0.00\ &quot;DM&quot;_-;_-* &quot;-&quot;??\ &quot;DM&quot;_-;_-@_-"/>
    <numFmt numFmtId="196" formatCode="0.0\*"/>
    <numFmt numFmtId="197" formatCode="#,###"/>
    <numFmt numFmtId="198" formatCode="0\*"/>
    <numFmt numFmtId="199" formatCode="_-* #,##0_-;\-* #,##0_-;_-* &quot;-&quot;??_-;_-@_-"/>
    <numFmt numFmtId="200" formatCode="###0"/>
    <numFmt numFmtId="201" formatCode="#\ ##0;;\ \-\ \ "/>
    <numFmt numFmtId="202" formatCode="_-* #,##0\ _€_-;\-* #,##0\ _€_-;_-* &quot;-&quot;??\ _€_-;_-@_-"/>
    <numFmt numFmtId="203" formatCode="#,##0.0_ ;\-#,##0.0\ "/>
    <numFmt numFmtId="204" formatCode="###0.00"/>
    <numFmt numFmtId="205" formatCode="#,##0_ ;\-#,##0\ "/>
  </numFmts>
  <fonts count="320">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b/>
      <sz val="10"/>
      <color theme="0"/>
      <name val="Arial"/>
      <family val="2"/>
    </font>
    <font>
      <sz val="11"/>
      <color theme="1"/>
      <name val="Arial"/>
      <family val="2"/>
    </font>
    <font>
      <sz val="11"/>
      <color theme="1"/>
      <name val="Calibri"/>
      <family val="2"/>
      <scheme val="minor"/>
    </font>
    <font>
      <sz val="9"/>
      <color indexed="8"/>
      <name val="Arial"/>
      <family val="2"/>
    </font>
    <font>
      <sz val="9"/>
      <name val="Arial"/>
      <family val="2"/>
    </font>
    <font>
      <b/>
      <sz val="11"/>
      <color theme="1"/>
      <name val="Calibri"/>
      <family val="2"/>
      <scheme val="minor"/>
    </font>
    <font>
      <sz val="10"/>
      <name val="MetaNormalLF-Roman"/>
      <family val="2"/>
    </font>
    <font>
      <sz val="10"/>
      <name val="MetaNormalLF-Roman"/>
    </font>
    <font>
      <b/>
      <sz val="11"/>
      <color theme="1"/>
      <name val="Arial"/>
      <family val="2"/>
    </font>
    <font>
      <b/>
      <sz val="11"/>
      <name val="Arial"/>
      <family val="2"/>
    </font>
    <font>
      <b/>
      <sz val="10"/>
      <color indexed="8"/>
      <name val="Arial"/>
      <family val="2"/>
    </font>
    <font>
      <b/>
      <sz val="10"/>
      <color theme="1"/>
      <name val="Arial"/>
      <family val="2"/>
    </font>
    <font>
      <sz val="10"/>
      <color rgb="FFFF0000"/>
      <name val="Arial"/>
      <family val="2"/>
    </font>
    <font>
      <sz val="11"/>
      <color indexed="8"/>
      <name val="Calibri"/>
      <family val="2"/>
    </font>
    <font>
      <b/>
      <sz val="18"/>
      <color theme="0"/>
      <name val="Arial"/>
      <family val="2"/>
    </font>
    <font>
      <b/>
      <sz val="11"/>
      <color indexed="8"/>
      <name val="Arial"/>
      <family val="2"/>
    </font>
    <font>
      <sz val="9"/>
      <color theme="1"/>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sz val="9"/>
      <color theme="0"/>
      <name val="MetaNormalLF-Roman"/>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mbria"/>
      <family val="2"/>
      <scheme val="major"/>
    </font>
    <font>
      <sz val="10"/>
      <color indexed="8"/>
      <name val="Arial"/>
      <family val="2"/>
    </font>
    <font>
      <sz val="11"/>
      <color indexed="8"/>
      <name val="Calibri"/>
      <family val="2"/>
      <scheme val="minor"/>
    </font>
    <font>
      <sz val="11"/>
      <color indexed="10"/>
      <name val="Calibri"/>
      <family val="2"/>
    </font>
    <font>
      <b/>
      <sz val="11"/>
      <color indexed="8"/>
      <name val="Calibri"/>
      <family val="2"/>
    </font>
    <font>
      <sz val="8"/>
      <color indexed="8"/>
      <name val="Arial"/>
      <family val="2"/>
    </font>
    <font>
      <sz val="11"/>
      <color indexed="9"/>
      <name val="Calibri"/>
      <family val="2"/>
    </font>
    <font>
      <b/>
      <sz val="11"/>
      <color indexed="63"/>
      <name val="Calibri"/>
      <family val="2"/>
    </font>
    <font>
      <b/>
      <sz val="11"/>
      <color indexed="10"/>
      <name val="Calibri"/>
      <family val="2"/>
    </font>
    <font>
      <sz val="8"/>
      <name val="Arial"/>
      <family val="2"/>
    </font>
    <font>
      <i/>
      <sz val="11"/>
      <color indexed="23"/>
      <name val="Calibri"/>
      <family val="2"/>
    </font>
    <font>
      <b/>
      <sz val="8"/>
      <color indexed="8"/>
      <name val="MS Sans Serif"/>
      <family val="2"/>
    </font>
    <font>
      <sz val="11"/>
      <color indexed="17"/>
      <name val="Calibri"/>
      <family val="2"/>
    </font>
    <font>
      <u/>
      <sz val="10"/>
      <color indexed="12"/>
      <name val="MetaNormalLF-Roman"/>
    </font>
    <font>
      <sz val="11"/>
      <color indexed="19"/>
      <name val="Calibri"/>
      <family val="2"/>
    </font>
    <font>
      <sz val="11"/>
      <color indexed="20"/>
      <name val="Calibri"/>
      <family val="2"/>
    </font>
    <font>
      <sz val="12"/>
      <name val="Arial"/>
      <family val="2"/>
    </font>
    <font>
      <b/>
      <sz val="8"/>
      <name val="Arial"/>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b/>
      <sz val="11"/>
      <color indexed="9"/>
      <name val="Calibri"/>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1"/>
      <color theme="10"/>
      <name val="Calibri"/>
      <family val="2"/>
      <scheme val="minor"/>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sz val="11"/>
      <name val="Arial"/>
      <family val="2"/>
    </font>
    <font>
      <sz val="12"/>
      <name val="MetaNormalLF-Roman"/>
    </font>
    <font>
      <u/>
      <sz val="10"/>
      <color indexed="12"/>
      <name val="Helvetica-Narrow"/>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color indexed="12"/>
      <name val="MetaNormalLF-Roman"/>
      <family val="2"/>
    </font>
    <font>
      <u/>
      <sz val="12"/>
      <color indexed="12"/>
      <name val="MetaNormalLF-Roman"/>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b/>
      <sz val="9"/>
      <color theme="1"/>
      <name val="MetaNormalLF-Roman"/>
      <family val="2"/>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MetaNormalLF-Roman"/>
      <family val="2"/>
    </font>
    <font>
      <sz val="11"/>
      <color indexed="1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1"/>
      <color rgb="FF0000FF"/>
      <name val="Calibri"/>
      <family val="2"/>
      <scheme val="minor"/>
    </font>
    <font>
      <u/>
      <sz val="11"/>
      <color rgb="FF800080"/>
      <name val="Calibri"/>
      <family val="2"/>
      <scheme val="minor"/>
    </font>
    <font>
      <u/>
      <sz val="10"/>
      <color indexed="12"/>
      <name val="Helvetica-Narrow"/>
    </font>
    <font>
      <sz val="10"/>
      <name val="Arial"/>
      <family val="2"/>
    </font>
    <font>
      <u/>
      <sz val="10"/>
      <name val="Arial"/>
      <family val="2"/>
    </font>
    <font>
      <u/>
      <sz val="11"/>
      <color theme="10"/>
      <name val="Arial"/>
      <family val="2"/>
    </font>
    <font>
      <sz val="18"/>
      <color theme="3"/>
      <name val="Cambria"/>
      <family val="2"/>
      <scheme val="major"/>
    </font>
    <font>
      <sz val="11"/>
      <color rgb="FF9C5700"/>
      <name val="Calibri"/>
      <family val="2"/>
      <scheme val="minor"/>
    </font>
    <font>
      <b/>
      <sz val="18"/>
      <color theme="0"/>
      <name val="Calibri"/>
      <family val="2"/>
      <scheme val="minor"/>
    </font>
    <font>
      <u/>
      <sz val="10"/>
      <name val="Calibri"/>
      <family val="2"/>
      <scheme val="minor"/>
    </font>
    <font>
      <b/>
      <sz val="10"/>
      <name val="Calibri"/>
      <family val="2"/>
      <scheme val="minor"/>
    </font>
    <font>
      <b/>
      <sz val="11"/>
      <name val="Calibri"/>
      <family val="2"/>
      <scheme val="minor"/>
    </font>
    <font>
      <sz val="10"/>
      <name val="Calibri"/>
      <family val="2"/>
      <scheme val="minor"/>
    </font>
    <font>
      <sz val="11"/>
      <name val="Calibri"/>
      <family val="2"/>
      <scheme val="minor"/>
    </font>
    <font>
      <sz val="9"/>
      <color indexed="8"/>
      <name val="Calibri"/>
      <family val="2"/>
      <scheme val="minor"/>
    </font>
    <font>
      <sz val="9"/>
      <color theme="1"/>
      <name val="Calibri"/>
      <family val="2"/>
      <scheme val="minor"/>
    </font>
    <font>
      <sz val="9"/>
      <name val="Calibri"/>
      <family val="2"/>
      <scheme val="minor"/>
    </font>
    <font>
      <sz val="8.5"/>
      <color theme="1"/>
      <name val="Calibri"/>
      <family val="2"/>
      <scheme val="minor"/>
    </font>
    <font>
      <sz val="10"/>
      <color theme="1"/>
      <name val="Calibri"/>
      <family val="2"/>
      <scheme val="minor"/>
    </font>
    <font>
      <b/>
      <sz val="11"/>
      <color indexed="8"/>
      <name val="Calibri"/>
      <family val="2"/>
      <scheme val="minor"/>
    </font>
    <font>
      <sz val="8.5"/>
      <color indexed="8"/>
      <name val="Calibri"/>
      <family val="2"/>
      <scheme val="minor"/>
    </font>
    <font>
      <b/>
      <sz val="10"/>
      <color theme="0"/>
      <name val="Calibri"/>
      <family val="2"/>
      <scheme val="minor"/>
    </font>
    <font>
      <b/>
      <sz val="11"/>
      <name val="Calibri"/>
      <family val="2"/>
    </font>
    <font>
      <sz val="8"/>
      <color rgb="FF000000"/>
      <name val="Calibri"/>
      <family val="2"/>
    </font>
    <font>
      <sz val="8"/>
      <name val="Calibri"/>
      <family val="2"/>
    </font>
    <font>
      <sz val="11"/>
      <color rgb="FF0000FF"/>
      <name val="Calibri"/>
      <family val="2"/>
      <scheme val="minor"/>
    </font>
    <font>
      <sz val="11"/>
      <name val="Calibri"/>
      <family val="2"/>
    </font>
    <font>
      <sz val="9"/>
      <name val="Calibri"/>
      <family val="2"/>
    </font>
    <font>
      <b/>
      <sz val="11"/>
      <color rgb="FF000000"/>
      <name val="Calibri"/>
      <family val="2"/>
    </font>
    <font>
      <sz val="9"/>
      <color theme="1"/>
      <name val="Calibri"/>
      <family val="2"/>
    </font>
    <font>
      <b/>
      <sz val="12"/>
      <color theme="0"/>
      <name val="Calibri"/>
      <family val="2"/>
      <scheme val="minor"/>
    </font>
    <font>
      <u/>
      <sz val="10"/>
      <color theme="3"/>
      <name val="Calibri"/>
      <family val="2"/>
      <scheme val="minor"/>
    </font>
    <font>
      <sz val="9"/>
      <color rgb="FF000000"/>
      <name val="Calibri"/>
      <family val="2"/>
    </font>
    <font>
      <b/>
      <sz val="11"/>
      <color rgb="FFFF0000"/>
      <name val="Arial"/>
      <family val="2"/>
    </font>
    <font>
      <sz val="8.5"/>
      <name val="Calibri"/>
      <family val="2"/>
    </font>
    <font>
      <sz val="8.5"/>
      <color theme="1"/>
      <name val="Arial"/>
      <family val="2"/>
    </font>
    <font>
      <sz val="8.5"/>
      <name val="Arial"/>
      <family val="2"/>
    </font>
    <font>
      <sz val="8.5"/>
      <color rgb="FF000000"/>
      <name val="Calibri"/>
      <family val="2"/>
    </font>
    <font>
      <sz val="8.5"/>
      <name val="Calibri"/>
      <family val="2"/>
      <scheme val="minor"/>
    </font>
    <font>
      <sz val="10"/>
      <color rgb="FFFF0000"/>
      <name val="Calibri"/>
      <family val="2"/>
      <scheme val="minor"/>
    </font>
    <font>
      <b/>
      <vertAlign val="superscript"/>
      <sz val="11"/>
      <name val="Calibri"/>
      <family val="2"/>
      <scheme val="minor"/>
    </font>
    <font>
      <b/>
      <vertAlign val="superscript"/>
      <sz val="11"/>
      <color theme="1"/>
      <name val="Calibri"/>
      <family val="2"/>
      <scheme val="minor"/>
    </font>
    <font>
      <sz val="9"/>
      <color rgb="FF000000"/>
      <name val="Calibri"/>
      <family val="2"/>
      <scheme val="minor"/>
    </font>
    <font>
      <vertAlign val="superscript"/>
      <sz val="8.5"/>
      <name val="Calibri"/>
      <family val="2"/>
      <scheme val="minor"/>
    </font>
    <font>
      <b/>
      <vertAlign val="superscript"/>
      <sz val="9"/>
      <name val="Calibri"/>
      <family val="2"/>
      <scheme val="minor"/>
    </font>
    <font>
      <b/>
      <sz val="11"/>
      <color theme="9" tint="-0.249977111117893"/>
      <name val="Calibri"/>
      <family val="2"/>
      <scheme val="minor"/>
    </font>
    <font>
      <b/>
      <sz val="11"/>
      <color rgb="FFFF0000"/>
      <name val="Calibri"/>
      <family val="2"/>
      <scheme val="minor"/>
    </font>
    <font>
      <vertAlign val="superscript"/>
      <sz val="8.5"/>
      <color theme="1"/>
      <name val="Calibri"/>
      <family val="2"/>
      <scheme val="minor"/>
    </font>
    <font>
      <vertAlign val="superscript"/>
      <sz val="9"/>
      <color indexed="8"/>
      <name val="Calibri"/>
      <family val="2"/>
      <scheme val="minor"/>
    </font>
    <font>
      <b/>
      <vertAlign val="superscript"/>
      <sz val="11"/>
      <color rgb="FF000000"/>
      <name val="Calibri"/>
      <family val="2"/>
      <scheme val="minor"/>
    </font>
    <font>
      <b/>
      <vertAlign val="superscript"/>
      <sz val="11"/>
      <color indexed="8"/>
      <name val="Calibri"/>
      <family val="2"/>
      <scheme val="minor"/>
    </font>
    <font>
      <sz val="9"/>
      <color rgb="FF010205"/>
      <name val="Calibri"/>
      <family val="2"/>
      <scheme val="minor"/>
    </font>
    <font>
      <b/>
      <sz val="18"/>
      <name val="Arial"/>
      <family val="2"/>
    </font>
    <font>
      <u/>
      <sz val="10"/>
      <color rgb="FF0563C1"/>
      <name val="Arial"/>
      <family val="2"/>
    </font>
    <font>
      <b/>
      <sz val="20"/>
      <color theme="0"/>
      <name val="Calibri"/>
      <family val="2"/>
      <scheme val="minor"/>
    </font>
    <font>
      <i/>
      <sz val="10"/>
      <name val="Calibri"/>
      <family val="2"/>
      <scheme val="minor"/>
    </font>
    <font>
      <b/>
      <sz val="16"/>
      <color theme="1"/>
      <name val="Calibri"/>
      <family val="2"/>
      <scheme val="minor"/>
    </font>
    <font>
      <sz val="10"/>
      <color theme="9" tint="-0.249977111117893"/>
      <name val="Calibri"/>
      <family val="2"/>
      <scheme val="minor"/>
    </font>
    <font>
      <u/>
      <sz val="10"/>
      <color rgb="FF0070C0"/>
      <name val="Calibri"/>
      <family val="2"/>
      <scheme val="minor"/>
    </font>
    <font>
      <u/>
      <sz val="11"/>
      <color rgb="FF0070C0"/>
      <name val="Calibri"/>
      <family val="2"/>
      <scheme val="minor"/>
    </font>
  </fonts>
  <fills count="8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22"/>
        <bgColor indexed="8"/>
      </patternFill>
    </fill>
    <fill>
      <patternFill patternType="solid">
        <fgColor indexed="56"/>
      </patternFill>
    </fill>
    <fill>
      <patternFill patternType="solid">
        <fgColor indexed="22"/>
        <bgColor indexed="10"/>
      </patternFill>
    </fill>
    <fill>
      <patternFill patternType="solid">
        <fgColor indexed="10"/>
        <bgColor indexed="64"/>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F2F2F2"/>
        <bgColor indexed="64"/>
      </patternFill>
    </fill>
    <fill>
      <patternFill patternType="solid">
        <fgColor rgb="FFA59D97"/>
        <bgColor indexed="64"/>
      </patternFill>
    </fill>
    <fill>
      <patternFill patternType="solid">
        <fgColor rgb="FFEB9128"/>
        <bgColor indexed="64"/>
      </patternFill>
    </fill>
    <fill>
      <patternFill patternType="solid">
        <fgColor rgb="FFEB9128"/>
      </patternFill>
    </fill>
    <fill>
      <patternFill patternType="solid">
        <fgColor rgb="FFA59D97"/>
      </patternFill>
    </fill>
    <fill>
      <patternFill patternType="solid">
        <fgColor rgb="FFD9D9D9"/>
      </patternFill>
    </fill>
    <fill>
      <patternFill patternType="solid">
        <fgColor rgb="FFD9D9D9"/>
        <bgColor indexed="64"/>
      </patternFill>
    </fill>
    <fill>
      <patternFill patternType="solid">
        <fgColor rgb="FFFFFFFF"/>
        <bgColor indexed="64"/>
      </patternFill>
    </fill>
    <fill>
      <patternFill patternType="solid">
        <fgColor theme="0" tint="-4.992828150273141E-2"/>
        <bgColor indexed="64"/>
      </patternFill>
    </fill>
    <fill>
      <patternFill patternType="solid">
        <fgColor rgb="FFEEECE1"/>
        <bgColor indexed="64"/>
      </patternFill>
    </fill>
    <fill>
      <patternFill patternType="solid">
        <fgColor theme="0" tint="-4.9958800012207406E-2"/>
        <bgColor indexed="64"/>
      </patternFill>
    </fill>
    <fill>
      <patternFill patternType="solid">
        <fgColor theme="0" tint="-4.9775688955351421E-2"/>
        <bgColor indexed="64"/>
      </patternFill>
    </fill>
  </fills>
  <borders count="307">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indexed="64"/>
      </right>
      <top style="thin">
        <color auto="1"/>
      </top>
      <bottom style="medium">
        <color indexed="64"/>
      </bottom>
      <diagonal/>
    </border>
    <border>
      <left style="medium">
        <color indexed="64"/>
      </left>
      <right style="thin">
        <color indexed="64"/>
      </right>
      <top style="thin">
        <color auto="1"/>
      </top>
      <bottom style="medium">
        <color indexed="64"/>
      </bottom>
      <diagonal/>
    </border>
    <border>
      <left style="medium">
        <color indexed="64"/>
      </left>
      <right/>
      <top style="thin">
        <color auto="1"/>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style="medium">
        <color indexed="64"/>
      </left>
      <right style="thin">
        <color indexed="64"/>
      </right>
      <top/>
      <bottom style="thin">
        <color indexed="64"/>
      </bottom>
      <diagonal/>
    </border>
    <border>
      <left style="thin">
        <color auto="1"/>
      </left>
      <right/>
      <top style="thin">
        <color auto="1"/>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auto="1"/>
      </bottom>
      <diagonal/>
    </border>
    <border>
      <left style="medium">
        <color indexed="64"/>
      </left>
      <right style="thin">
        <color auto="1"/>
      </right>
      <top style="medium">
        <color indexed="64"/>
      </top>
      <bottom style="thin">
        <color indexed="64"/>
      </bottom>
      <diagonal/>
    </border>
    <border>
      <left/>
      <right style="thin">
        <color auto="1"/>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auto="1"/>
      </right>
      <top/>
      <bottom style="medium">
        <color auto="1"/>
      </bottom>
      <diagonal/>
    </border>
    <border>
      <left/>
      <right style="thin">
        <color auto="1"/>
      </right>
      <top/>
      <bottom style="medium">
        <color auto="1"/>
      </bottom>
      <diagonal/>
    </border>
    <border>
      <left/>
      <right/>
      <top/>
      <bottom style="medium">
        <color auto="1"/>
      </bottom>
      <diagonal/>
    </border>
    <border>
      <left style="thin">
        <color indexed="64"/>
      </left>
      <right style="medium">
        <color indexed="64"/>
      </right>
      <top/>
      <bottom style="medium">
        <color auto="1"/>
      </bottom>
      <diagonal/>
    </border>
    <border>
      <left style="thin">
        <color auto="1"/>
      </left>
      <right style="thin">
        <color indexed="64"/>
      </right>
      <top style="thin">
        <color indexed="64"/>
      </top>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style="thin">
        <color auto="1"/>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style="medium">
        <color indexed="64"/>
      </right>
      <top style="thin">
        <color auto="1"/>
      </top>
      <bottom/>
      <diagonal/>
    </border>
    <border>
      <left style="medium">
        <color theme="1"/>
      </left>
      <right/>
      <top style="thin">
        <color indexed="64"/>
      </top>
      <bottom style="medium">
        <color indexed="64"/>
      </bottom>
      <diagonal/>
    </border>
    <border>
      <left/>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right style="thin">
        <color auto="1"/>
      </right>
      <top/>
      <bottom style="medium">
        <color indexed="64"/>
      </bottom>
      <diagonal/>
    </border>
    <border>
      <left/>
      <right style="medium">
        <color indexed="64"/>
      </right>
      <top/>
      <bottom style="medium">
        <color indexed="64"/>
      </bottom>
      <diagonal/>
    </border>
  </borders>
  <cellStyleXfs count="42999">
    <xf numFmtId="0" fontId="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9" fillId="0" borderId="0"/>
    <xf numFmtId="0" fontId="43" fillId="0" borderId="0"/>
    <xf numFmtId="0" fontId="39" fillId="0" borderId="0"/>
    <xf numFmtId="0" fontId="43" fillId="0" borderId="0"/>
    <xf numFmtId="0" fontId="47" fillId="0" borderId="0"/>
    <xf numFmtId="0" fontId="48" fillId="0" borderId="0"/>
    <xf numFmtId="0" fontId="39" fillId="0" borderId="0"/>
    <xf numFmtId="0" fontId="40" fillId="0" borderId="0"/>
    <xf numFmtId="0" fontId="40" fillId="0" borderId="0"/>
    <xf numFmtId="0" fontId="40" fillId="0" borderId="0"/>
    <xf numFmtId="0" fontId="37" fillId="0" borderId="0"/>
    <xf numFmtId="0" fontId="4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9" fillId="0" borderId="0"/>
    <xf numFmtId="0" fontId="39" fillId="0" borderId="0"/>
    <xf numFmtId="165" fontId="54" fillId="0" borderId="0" applyFont="0" applyFill="0" applyBorder="0" applyAlignment="0" applyProtection="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169" fontId="59" fillId="0" borderId="7">
      <alignment horizontal="left"/>
    </xf>
    <xf numFmtId="169" fontId="59" fillId="0" borderId="7">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7">
      <alignment horizontal="left"/>
    </xf>
    <xf numFmtId="169" fontId="59" fillId="0" borderId="24">
      <alignment horizontal="left"/>
    </xf>
    <xf numFmtId="0" fontId="58" fillId="12"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9" borderId="0" applyNumberFormat="0" applyBorder="0" applyAlignment="0" applyProtection="0"/>
    <xf numFmtId="0" fontId="58" fillId="12" borderId="0" applyNumberFormat="0" applyBorder="0" applyAlignment="0" applyProtection="0"/>
    <xf numFmtId="0" fontId="58" fillId="15" borderId="0" applyNumberFormat="0" applyBorder="0" applyAlignment="0" applyProtection="0"/>
    <xf numFmtId="170" fontId="59" fillId="0" borderId="7">
      <alignment horizontal="left"/>
    </xf>
    <xf numFmtId="170" fontId="59" fillId="0" borderId="7">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7">
      <alignment horizontal="left"/>
    </xf>
    <xf numFmtId="170" fontId="59" fillId="0" borderId="24">
      <alignment horizontal="left"/>
    </xf>
    <xf numFmtId="171" fontId="59" fillId="0" borderId="7">
      <alignment horizontal="left"/>
    </xf>
    <xf numFmtId="171" fontId="59" fillId="0" borderId="7">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7">
      <alignment horizontal="left"/>
    </xf>
    <xf numFmtId="171" fontId="59" fillId="0" borderId="24">
      <alignment horizontal="left"/>
    </xf>
    <xf numFmtId="0" fontId="60" fillId="16"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168" fontId="59" fillId="0" borderId="7">
      <alignment horizontal="left"/>
    </xf>
    <xf numFmtId="168" fontId="59" fillId="0" borderId="7">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7">
      <alignment horizontal="left"/>
    </xf>
    <xf numFmtId="168" fontId="59" fillId="0" borderId="24">
      <alignment horizontal="left"/>
    </xf>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3" borderId="0" applyNumberFormat="0" applyBorder="0" applyAlignment="0" applyProtection="0"/>
    <xf numFmtId="0" fontId="61" fillId="24" borderId="25" applyNumberFormat="0" applyAlignment="0" applyProtection="0"/>
    <xf numFmtId="0" fontId="62" fillId="24" borderId="26" applyNumberFormat="0" applyAlignment="0" applyProtection="0"/>
    <xf numFmtId="0" fontId="63" fillId="11" borderId="26" applyNumberFormat="0" applyAlignment="0" applyProtection="0"/>
    <xf numFmtId="0" fontId="64" fillId="0" borderId="27" applyNumberFormat="0" applyFill="0" applyAlignment="0" applyProtection="0"/>
    <xf numFmtId="0" fontId="65" fillId="0" borderId="0" applyNumberFormat="0" applyFill="0" applyBorder="0" applyAlignment="0" applyProtection="0"/>
    <xf numFmtId="0" fontId="66" fillId="8" borderId="0" applyNumberFormat="0" applyBorder="0" applyAlignment="0" applyProtection="0"/>
    <xf numFmtId="0" fontId="78"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68" fillId="25" borderId="0" applyNumberFormat="0" applyBorder="0" applyAlignment="0" applyProtection="0"/>
    <xf numFmtId="0" fontId="47" fillId="26" borderId="28" applyNumberFormat="0" applyFont="0" applyAlignment="0" applyProtection="0"/>
    <xf numFmtId="0" fontId="69" fillId="7" borderId="0" applyNumberFormat="0" applyBorder="0" applyAlignment="0" applyProtection="0"/>
    <xf numFmtId="0" fontId="39" fillId="0" borderId="0"/>
    <xf numFmtId="0" fontId="39" fillId="0" borderId="0"/>
    <xf numFmtId="0" fontId="39" fillId="0" borderId="0"/>
    <xf numFmtId="0" fontId="47" fillId="0" borderId="0"/>
    <xf numFmtId="0" fontId="47" fillId="0" borderId="0"/>
    <xf numFmtId="0" fontId="70" fillId="0" borderId="0" applyNumberFormat="0" applyFill="0" applyBorder="0" applyAlignment="0" applyProtection="0"/>
    <xf numFmtId="0" fontId="71" fillId="0" borderId="29" applyNumberFormat="0" applyFill="0" applyAlignment="0" applyProtection="0"/>
    <xf numFmtId="0" fontId="72" fillId="0" borderId="30" applyNumberFormat="0" applyFill="0" applyAlignment="0" applyProtection="0"/>
    <xf numFmtId="0" fontId="73" fillId="0" borderId="31" applyNumberFormat="0" applyFill="0" applyAlignment="0" applyProtection="0"/>
    <xf numFmtId="0" fontId="73" fillId="0" borderId="0" applyNumberFormat="0" applyFill="0" applyBorder="0" applyAlignment="0" applyProtection="0"/>
    <xf numFmtId="0" fontId="74" fillId="0" borderId="32" applyNumberFormat="0" applyFill="0" applyAlignment="0" applyProtection="0"/>
    <xf numFmtId="0" fontId="75" fillId="0" borderId="0" applyNumberFormat="0" applyFill="0" applyBorder="0" applyAlignment="0" applyProtection="0"/>
    <xf numFmtId="0" fontId="76" fillId="27" borderId="33" applyNumberFormat="0" applyAlignment="0" applyProtection="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80" fillId="0" borderId="35" applyNumberFormat="0" applyFill="0" applyAlignment="0" applyProtection="0"/>
    <xf numFmtId="0" fontId="81" fillId="0" borderId="36" applyNumberFormat="0" applyFill="0" applyAlignment="0" applyProtection="0"/>
    <xf numFmtId="0" fontId="82" fillId="0" borderId="37" applyNumberFormat="0" applyFill="0" applyAlignment="0" applyProtection="0"/>
    <xf numFmtId="0" fontId="82" fillId="0" borderId="0" applyNumberFormat="0" applyFill="0" applyBorder="0" applyAlignment="0" applyProtection="0"/>
    <xf numFmtId="0" fontId="83" fillId="29" borderId="0" applyNumberFormat="0" applyBorder="0" applyAlignment="0" applyProtection="0"/>
    <xf numFmtId="0" fontId="84" fillId="30" borderId="0" applyNumberFormat="0" applyBorder="0" applyAlignment="0" applyProtection="0"/>
    <xf numFmtId="0" fontId="85" fillId="31" borderId="0" applyNumberFormat="0" applyBorder="0" applyAlignment="0" applyProtection="0"/>
    <xf numFmtId="0" fontId="89" fillId="0" borderId="40" applyNumberFormat="0" applyFill="0" applyAlignment="0" applyProtection="0"/>
    <xf numFmtId="0" fontId="90" fillId="34" borderId="41" applyNumberFormat="0" applyAlignment="0" applyProtection="0"/>
    <xf numFmtId="0" fontId="93" fillId="36" borderId="0" applyNumberFormat="0" applyBorder="0" applyAlignment="0" applyProtection="0"/>
    <xf numFmtId="0" fontId="93" fillId="40" borderId="0" applyNumberFormat="0" applyBorder="0" applyAlignment="0" applyProtection="0"/>
    <xf numFmtId="0" fontId="93" fillId="44" borderId="0" applyNumberFormat="0" applyBorder="0" applyAlignment="0" applyProtection="0"/>
    <xf numFmtId="0" fontId="93" fillId="48" borderId="0" applyNumberFormat="0" applyBorder="0" applyAlignment="0" applyProtection="0"/>
    <xf numFmtId="0" fontId="93" fillId="52" borderId="0" applyNumberFormat="0" applyBorder="0" applyAlignment="0" applyProtection="0"/>
    <xf numFmtId="0" fontId="93" fillId="56" borderId="0" applyNumberFormat="0" applyBorder="0" applyAlignment="0" applyProtection="0"/>
    <xf numFmtId="0" fontId="30" fillId="0" borderId="0"/>
    <xf numFmtId="0" fontId="94" fillId="0" borderId="0"/>
    <xf numFmtId="0" fontId="94" fillId="0" borderId="0"/>
    <xf numFmtId="0" fontId="95" fillId="0" borderId="0" applyNumberForma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9" fillId="0" borderId="0"/>
    <xf numFmtId="0" fontId="48" fillId="26" borderId="28" applyNumberFormat="0" applyFont="0" applyAlignment="0" applyProtection="0"/>
    <xf numFmtId="0" fontId="47" fillId="26" borderId="28" applyNumberFormat="0" applyFont="0" applyAlignment="0" applyProtection="0"/>
    <xf numFmtId="0" fontId="39" fillId="0" borderId="0"/>
    <xf numFmtId="0" fontId="48" fillId="0" borderId="0"/>
    <xf numFmtId="0" fontId="30" fillId="0" borderId="0"/>
    <xf numFmtId="0" fontId="47" fillId="0" borderId="0"/>
    <xf numFmtId="165" fontId="30" fillId="0" borderId="0" applyFont="0" applyFill="0" applyBorder="0" applyAlignment="0" applyProtection="0"/>
    <xf numFmtId="0" fontId="48" fillId="0" borderId="0"/>
    <xf numFmtId="0" fontId="39" fillId="0" borderId="0"/>
    <xf numFmtId="0" fontId="97" fillId="0" borderId="0"/>
    <xf numFmtId="0" fontId="135" fillId="37" borderId="0" applyNumberFormat="0" applyBorder="0" applyAlignment="0" applyProtection="0"/>
    <xf numFmtId="0" fontId="58" fillId="6" borderId="0" applyNumberFormat="0" applyBorder="0" applyAlignment="0" applyProtection="0"/>
    <xf numFmtId="0" fontId="54" fillId="12" borderId="0" applyNumberFormat="0" applyBorder="0" applyAlignment="0" applyProtection="0"/>
    <xf numFmtId="0" fontId="135" fillId="37" borderId="0" applyNumberFormat="0" applyBorder="0" applyAlignment="0" applyProtection="0"/>
    <xf numFmtId="0" fontId="58" fillId="6" borderId="0" applyNumberFormat="0" applyBorder="0" applyAlignment="0" applyProtection="0"/>
    <xf numFmtId="0" fontId="135" fillId="37" borderId="0" applyNumberFormat="0" applyBorder="0" applyAlignment="0" applyProtection="0"/>
    <xf numFmtId="0" fontId="96" fillId="6" borderId="0" applyNumberFormat="0" applyBorder="0" applyAlignment="0" applyProtection="0"/>
    <xf numFmtId="0" fontId="135" fillId="41" borderId="0" applyNumberFormat="0" applyBorder="0" applyAlignment="0" applyProtection="0"/>
    <xf numFmtId="0" fontId="58" fillId="7" borderId="0" applyNumberFormat="0" applyBorder="0" applyAlignment="0" applyProtection="0"/>
    <xf numFmtId="0" fontId="54" fillId="13" borderId="0" applyNumberFormat="0" applyBorder="0" applyAlignment="0" applyProtection="0"/>
    <xf numFmtId="0" fontId="135" fillId="41" borderId="0" applyNumberFormat="0" applyBorder="0" applyAlignment="0" applyProtection="0"/>
    <xf numFmtId="0" fontId="58" fillId="7" borderId="0" applyNumberFormat="0" applyBorder="0" applyAlignment="0" applyProtection="0"/>
    <xf numFmtId="0" fontId="135" fillId="41" borderId="0" applyNumberFormat="0" applyBorder="0" applyAlignment="0" applyProtection="0"/>
    <xf numFmtId="0" fontId="96" fillId="7" borderId="0" applyNumberFormat="0" applyBorder="0" applyAlignment="0" applyProtection="0"/>
    <xf numFmtId="0" fontId="135" fillId="45" borderId="0" applyNumberFormat="0" applyBorder="0" applyAlignment="0" applyProtection="0"/>
    <xf numFmtId="0" fontId="58" fillId="8" borderId="0" applyNumberFormat="0" applyBorder="0" applyAlignment="0" applyProtection="0"/>
    <xf numFmtId="0" fontId="54" fillId="26" borderId="0" applyNumberFormat="0" applyBorder="0" applyAlignment="0" applyProtection="0"/>
    <xf numFmtId="0" fontId="135" fillId="45" borderId="0" applyNumberFormat="0" applyBorder="0" applyAlignment="0" applyProtection="0"/>
    <xf numFmtId="0" fontId="58" fillId="8" borderId="0" applyNumberFormat="0" applyBorder="0" applyAlignment="0" applyProtection="0"/>
    <xf numFmtId="0" fontId="135" fillId="45" borderId="0" applyNumberFormat="0" applyBorder="0" applyAlignment="0" applyProtection="0"/>
    <xf numFmtId="0" fontId="96" fillId="8" borderId="0" applyNumberFormat="0" applyBorder="0" applyAlignment="0" applyProtection="0"/>
    <xf numFmtId="0" fontId="135" fillId="49" borderId="0" applyNumberFormat="0" applyBorder="0" applyAlignment="0" applyProtection="0"/>
    <xf numFmtId="0" fontId="58" fillId="9" borderId="0" applyNumberFormat="0" applyBorder="0" applyAlignment="0" applyProtection="0"/>
    <xf numFmtId="0" fontId="54" fillId="11" borderId="0" applyNumberFormat="0" applyBorder="0" applyAlignment="0" applyProtection="0"/>
    <xf numFmtId="0" fontId="135" fillId="49" borderId="0" applyNumberFormat="0" applyBorder="0" applyAlignment="0" applyProtection="0"/>
    <xf numFmtId="0" fontId="58" fillId="9" borderId="0" applyNumberFormat="0" applyBorder="0" applyAlignment="0" applyProtection="0"/>
    <xf numFmtId="0" fontId="135" fillId="49" borderId="0" applyNumberFormat="0" applyBorder="0" applyAlignment="0" applyProtection="0"/>
    <xf numFmtId="0" fontId="96" fillId="9" borderId="0" applyNumberFormat="0" applyBorder="0" applyAlignment="0" applyProtection="0"/>
    <xf numFmtId="0" fontId="135" fillId="53" borderId="0" applyNumberFormat="0" applyBorder="0" applyAlignment="0" applyProtection="0"/>
    <xf numFmtId="0" fontId="58" fillId="10" borderId="0" applyNumberFormat="0" applyBorder="0" applyAlignment="0" applyProtection="0"/>
    <xf numFmtId="0" fontId="54" fillId="10" borderId="0" applyNumberFormat="0" applyBorder="0" applyAlignment="0" applyProtection="0"/>
    <xf numFmtId="0" fontId="135" fillId="53" borderId="0" applyNumberFormat="0" applyBorder="0" applyAlignment="0" applyProtection="0"/>
    <xf numFmtId="0" fontId="58" fillId="10" borderId="0" applyNumberFormat="0" applyBorder="0" applyAlignment="0" applyProtection="0"/>
    <xf numFmtId="0" fontId="135" fillId="53" borderId="0" applyNumberFormat="0" applyBorder="0" applyAlignment="0" applyProtection="0"/>
    <xf numFmtId="0" fontId="96" fillId="10" borderId="0" applyNumberFormat="0" applyBorder="0" applyAlignment="0" applyProtection="0"/>
    <xf numFmtId="0" fontId="135" fillId="57" borderId="0" applyNumberFormat="0" applyBorder="0" applyAlignment="0" applyProtection="0"/>
    <xf numFmtId="0" fontId="58" fillId="11" borderId="0" applyNumberFormat="0" applyBorder="0" applyAlignment="0" applyProtection="0"/>
    <xf numFmtId="0" fontId="54" fillId="26" borderId="0" applyNumberFormat="0" applyBorder="0" applyAlignment="0" applyProtection="0"/>
    <xf numFmtId="0" fontId="135" fillId="57" borderId="0" applyNumberFormat="0" applyBorder="0" applyAlignment="0" applyProtection="0"/>
    <xf numFmtId="0" fontId="58" fillId="11" borderId="0" applyNumberFormat="0" applyBorder="0" applyAlignment="0" applyProtection="0"/>
    <xf numFmtId="0" fontId="135" fillId="57" borderId="0" applyNumberFormat="0" applyBorder="0" applyAlignment="0" applyProtection="0"/>
    <xf numFmtId="0" fontId="96" fillId="11" borderId="0" applyNumberFormat="0" applyBorder="0" applyAlignment="0" applyProtection="0"/>
    <xf numFmtId="0" fontId="54" fillId="6" borderId="0" applyNumberFormat="0" applyBorder="0" applyAlignment="0" applyProtection="0"/>
    <xf numFmtId="0" fontId="54" fillId="60"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26" borderId="0" applyNumberFormat="0" applyBorder="0" applyAlignment="0" applyProtection="0"/>
    <xf numFmtId="0" fontId="54" fillId="9" borderId="0" applyNumberFormat="0" applyBorder="0" applyAlignment="0" applyProtection="0"/>
    <xf numFmtId="0" fontId="54" fillId="6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26" borderId="0" applyNumberFormat="0" applyBorder="0" applyAlignment="0" applyProtection="0"/>
    <xf numFmtId="169" fontId="59" fillId="0" borderId="7">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7">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7">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169" fontId="59" fillId="0" borderId="24">
      <alignment horizontal="left"/>
    </xf>
    <xf numFmtId="0" fontId="135" fillId="38" borderId="0" applyNumberFormat="0" applyBorder="0" applyAlignment="0" applyProtection="0"/>
    <xf numFmtId="0" fontId="58" fillId="12" borderId="0" applyNumberFormat="0" applyBorder="0" applyAlignment="0" applyProtection="0"/>
    <xf numFmtId="0" fontId="54" fillId="10" borderId="0" applyNumberFormat="0" applyBorder="0" applyAlignment="0" applyProtection="0"/>
    <xf numFmtId="0" fontId="135" fillId="38" borderId="0" applyNumberFormat="0" applyBorder="0" applyAlignment="0" applyProtection="0"/>
    <xf numFmtId="0" fontId="58" fillId="12" borderId="0" applyNumberFormat="0" applyBorder="0" applyAlignment="0" applyProtection="0"/>
    <xf numFmtId="0" fontId="135" fillId="38" borderId="0" applyNumberFormat="0" applyBorder="0" applyAlignment="0" applyProtection="0"/>
    <xf numFmtId="0" fontId="96" fillId="12" borderId="0" applyNumberFormat="0" applyBorder="0" applyAlignment="0" applyProtection="0"/>
    <xf numFmtId="0" fontId="135" fillId="42" borderId="0" applyNumberFormat="0" applyBorder="0" applyAlignment="0" applyProtection="0"/>
    <xf numFmtId="0" fontId="58" fillId="13" borderId="0" applyNumberFormat="0" applyBorder="0" applyAlignment="0" applyProtection="0"/>
    <xf numFmtId="0" fontId="54" fillId="13" borderId="0" applyNumberFormat="0" applyBorder="0" applyAlignment="0" applyProtection="0"/>
    <xf numFmtId="0" fontId="135" fillId="42" borderId="0" applyNumberFormat="0" applyBorder="0" applyAlignment="0" applyProtection="0"/>
    <xf numFmtId="0" fontId="58" fillId="13" borderId="0" applyNumberFormat="0" applyBorder="0" applyAlignment="0" applyProtection="0"/>
    <xf numFmtId="0" fontId="135" fillId="42" borderId="0" applyNumberFormat="0" applyBorder="0" applyAlignment="0" applyProtection="0"/>
    <xf numFmtId="0" fontId="96" fillId="13" borderId="0" applyNumberFormat="0" applyBorder="0" applyAlignment="0" applyProtection="0"/>
    <xf numFmtId="0" fontId="135" fillId="46" borderId="0" applyNumberFormat="0" applyBorder="0" applyAlignment="0" applyProtection="0"/>
    <xf numFmtId="0" fontId="58" fillId="14" borderId="0" applyNumberFormat="0" applyBorder="0" applyAlignment="0" applyProtection="0"/>
    <xf numFmtId="0" fontId="54" fillId="25" borderId="0" applyNumberFormat="0" applyBorder="0" applyAlignment="0" applyProtection="0"/>
    <xf numFmtId="0" fontId="135" fillId="46" borderId="0" applyNumberFormat="0" applyBorder="0" applyAlignment="0" applyProtection="0"/>
    <xf numFmtId="0" fontId="58" fillId="14" borderId="0" applyNumberFormat="0" applyBorder="0" applyAlignment="0" applyProtection="0"/>
    <xf numFmtId="0" fontId="135" fillId="46" borderId="0" applyNumberFormat="0" applyBorder="0" applyAlignment="0" applyProtection="0"/>
    <xf numFmtId="0" fontId="96" fillId="14" borderId="0" applyNumberFormat="0" applyBorder="0" applyAlignment="0" applyProtection="0"/>
    <xf numFmtId="0" fontId="135" fillId="50" borderId="0" applyNumberFormat="0" applyBorder="0" applyAlignment="0" applyProtection="0"/>
    <xf numFmtId="0" fontId="58" fillId="9" borderId="0" applyNumberFormat="0" applyBorder="0" applyAlignment="0" applyProtection="0"/>
    <xf numFmtId="0" fontId="54" fillId="7" borderId="0" applyNumberFormat="0" applyBorder="0" applyAlignment="0" applyProtection="0"/>
    <xf numFmtId="0" fontId="135" fillId="50" borderId="0" applyNumberFormat="0" applyBorder="0" applyAlignment="0" applyProtection="0"/>
    <xf numFmtId="0" fontId="58" fillId="9" borderId="0" applyNumberFormat="0" applyBorder="0" applyAlignment="0" applyProtection="0"/>
    <xf numFmtId="0" fontId="135" fillId="50" borderId="0" applyNumberFormat="0" applyBorder="0" applyAlignment="0" applyProtection="0"/>
    <xf numFmtId="0" fontId="96" fillId="9" borderId="0" applyNumberFormat="0" applyBorder="0" applyAlignment="0" applyProtection="0"/>
    <xf numFmtId="0" fontId="135" fillId="54" borderId="0" applyNumberFormat="0" applyBorder="0" applyAlignment="0" applyProtection="0"/>
    <xf numFmtId="0" fontId="58" fillId="12" borderId="0" applyNumberFormat="0" applyBorder="0" applyAlignment="0" applyProtection="0"/>
    <xf numFmtId="0" fontId="54" fillId="10" borderId="0" applyNumberFormat="0" applyBorder="0" applyAlignment="0" applyProtection="0"/>
    <xf numFmtId="0" fontId="135" fillId="54" borderId="0" applyNumberFormat="0" applyBorder="0" applyAlignment="0" applyProtection="0"/>
    <xf numFmtId="0" fontId="58" fillId="12" borderId="0" applyNumberFormat="0" applyBorder="0" applyAlignment="0" applyProtection="0"/>
    <xf numFmtId="0" fontId="135" fillId="54" borderId="0" applyNumberFormat="0" applyBorder="0" applyAlignment="0" applyProtection="0"/>
    <xf numFmtId="0" fontId="96" fillId="12" borderId="0" applyNumberFormat="0" applyBorder="0" applyAlignment="0" applyProtection="0"/>
    <xf numFmtId="0" fontId="135" fillId="58" borderId="0" applyNumberFormat="0" applyBorder="0" applyAlignment="0" applyProtection="0"/>
    <xf numFmtId="0" fontId="58" fillId="15" borderId="0" applyNumberFormat="0" applyBorder="0" applyAlignment="0" applyProtection="0"/>
    <xf numFmtId="0" fontId="54" fillId="26" borderId="0" applyNumberFormat="0" applyBorder="0" applyAlignment="0" applyProtection="0"/>
    <xf numFmtId="0" fontId="135" fillId="58" borderId="0" applyNumberFormat="0" applyBorder="0" applyAlignment="0" applyProtection="0"/>
    <xf numFmtId="0" fontId="58" fillId="15" borderId="0" applyNumberFormat="0" applyBorder="0" applyAlignment="0" applyProtection="0"/>
    <xf numFmtId="0" fontId="135" fillId="58" borderId="0" applyNumberFormat="0" applyBorder="0" applyAlignment="0" applyProtection="0"/>
    <xf numFmtId="0" fontId="96" fillId="15" borderId="0" applyNumberFormat="0" applyBorder="0" applyAlignment="0" applyProtection="0"/>
    <xf numFmtId="0" fontId="54" fillId="12" borderId="0" applyNumberFormat="0" applyBorder="0" applyAlignment="0" applyProtection="0"/>
    <xf numFmtId="0" fontId="54" fillId="24"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25" borderId="0" applyNumberFormat="0" applyBorder="0" applyAlignment="0" applyProtection="0"/>
    <xf numFmtId="0" fontId="54" fillId="9" borderId="0" applyNumberFormat="0" applyBorder="0" applyAlignment="0" applyProtection="0"/>
    <xf numFmtId="0" fontId="54" fillId="2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5" borderId="0" applyNumberFormat="0" applyBorder="0" applyAlignment="0" applyProtection="0"/>
    <xf numFmtId="0" fontId="54" fillId="25" borderId="0" applyNumberFormat="0" applyBorder="0" applyAlignment="0" applyProtection="0"/>
    <xf numFmtId="170" fontId="59" fillId="0" borderId="7">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7">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7">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0" fontId="59" fillId="0" borderId="24">
      <alignment horizontal="left"/>
    </xf>
    <xf numFmtId="171" fontId="59" fillId="0" borderId="7">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7">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7">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171" fontId="59" fillId="0" borderId="24">
      <alignment horizontal="left"/>
    </xf>
    <xf numFmtId="0" fontId="79" fillId="39" borderId="0" applyNumberFormat="0" applyBorder="0" applyAlignment="0" applyProtection="0"/>
    <xf numFmtId="0" fontId="60" fillId="16" borderId="0" applyNumberFormat="0" applyBorder="0" applyAlignment="0" applyProtection="0"/>
    <xf numFmtId="0" fontId="101" fillId="10" borderId="0" applyNumberFormat="0" applyBorder="0" applyAlignment="0" applyProtection="0"/>
    <xf numFmtId="0" fontId="60" fillId="16" borderId="0" applyNumberFormat="0" applyBorder="0" applyAlignment="0" applyProtection="0"/>
    <xf numFmtId="0" fontId="134" fillId="16" borderId="0" applyNumberFormat="0" applyBorder="0" applyAlignment="0" applyProtection="0"/>
    <xf numFmtId="0" fontId="79" fillId="43" borderId="0" applyNumberFormat="0" applyBorder="0" applyAlignment="0" applyProtection="0"/>
    <xf numFmtId="0" fontId="60" fillId="13" borderId="0" applyNumberFormat="0" applyBorder="0" applyAlignment="0" applyProtection="0"/>
    <xf numFmtId="0" fontId="101" fillId="23" borderId="0" applyNumberFormat="0" applyBorder="0" applyAlignment="0" applyProtection="0"/>
    <xf numFmtId="0" fontId="60" fillId="13" borderId="0" applyNumberFormat="0" applyBorder="0" applyAlignment="0" applyProtection="0"/>
    <xf numFmtId="0" fontId="134" fillId="13" borderId="0" applyNumberFormat="0" applyBorder="0" applyAlignment="0" applyProtection="0"/>
    <xf numFmtId="0" fontId="79" fillId="47" borderId="0" applyNumberFormat="0" applyBorder="0" applyAlignment="0" applyProtection="0"/>
    <xf numFmtId="0" fontId="60" fillId="14" borderId="0" applyNumberFormat="0" applyBorder="0" applyAlignment="0" applyProtection="0"/>
    <xf numFmtId="0" fontId="101" fillId="15" borderId="0" applyNumberFormat="0" applyBorder="0" applyAlignment="0" applyProtection="0"/>
    <xf numFmtId="0" fontId="60" fillId="14" borderId="0" applyNumberFormat="0" applyBorder="0" applyAlignment="0" applyProtection="0"/>
    <xf numFmtId="0" fontId="134" fillId="14" borderId="0" applyNumberFormat="0" applyBorder="0" applyAlignment="0" applyProtection="0"/>
    <xf numFmtId="0" fontId="79" fillId="51" borderId="0" applyNumberFormat="0" applyBorder="0" applyAlignment="0" applyProtection="0"/>
    <xf numFmtId="0" fontId="60" fillId="17" borderId="0" applyNumberFormat="0" applyBorder="0" applyAlignment="0" applyProtection="0"/>
    <xf numFmtId="0" fontId="101" fillId="7" borderId="0" applyNumberFormat="0" applyBorder="0" applyAlignment="0" applyProtection="0"/>
    <xf numFmtId="0" fontId="60" fillId="17" borderId="0" applyNumberFormat="0" applyBorder="0" applyAlignment="0" applyProtection="0"/>
    <xf numFmtId="0" fontId="134" fillId="17" borderId="0" applyNumberFormat="0" applyBorder="0" applyAlignment="0" applyProtection="0"/>
    <xf numFmtId="0" fontId="79" fillId="55" borderId="0" applyNumberFormat="0" applyBorder="0" applyAlignment="0" applyProtection="0"/>
    <xf numFmtId="0" fontId="60" fillId="18" borderId="0" applyNumberFormat="0" applyBorder="0" applyAlignment="0" applyProtection="0"/>
    <xf numFmtId="0" fontId="101" fillId="10" borderId="0" applyNumberFormat="0" applyBorder="0" applyAlignment="0" applyProtection="0"/>
    <xf numFmtId="0" fontId="60" fillId="18" borderId="0" applyNumberFormat="0" applyBorder="0" applyAlignment="0" applyProtection="0"/>
    <xf numFmtId="0" fontId="134" fillId="18" borderId="0" applyNumberFormat="0" applyBorder="0" applyAlignment="0" applyProtection="0"/>
    <xf numFmtId="0" fontId="79" fillId="59" borderId="0" applyNumberFormat="0" applyBorder="0" applyAlignment="0" applyProtection="0"/>
    <xf numFmtId="0" fontId="60" fillId="19" borderId="0" applyNumberFormat="0" applyBorder="0" applyAlignment="0" applyProtection="0"/>
    <xf numFmtId="0" fontId="101" fillId="13" borderId="0" applyNumberFormat="0" applyBorder="0" applyAlignment="0" applyProtection="0"/>
    <xf numFmtId="0" fontId="60" fillId="19" borderId="0" applyNumberFormat="0" applyBorder="0" applyAlignment="0" applyProtection="0"/>
    <xf numFmtId="0" fontId="134" fillId="19" borderId="0" applyNumberFormat="0" applyBorder="0" applyAlignment="0" applyProtection="0"/>
    <xf numFmtId="0" fontId="101" fillId="16" borderId="0" applyNumberFormat="0" applyBorder="0" applyAlignment="0" applyProtection="0"/>
    <xf numFmtId="0" fontId="101" fillId="18"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25" borderId="0" applyNumberFormat="0" applyBorder="0" applyAlignment="0" applyProtection="0"/>
    <xf numFmtId="0" fontId="101" fillId="17" borderId="0" applyNumberFormat="0" applyBorder="0" applyAlignment="0" applyProtection="0"/>
    <xf numFmtId="0" fontId="101" fillId="24"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9" borderId="0" applyNumberFormat="0" applyBorder="0" applyAlignment="0" applyProtection="0"/>
    <xf numFmtId="0" fontId="101" fillId="13" borderId="0" applyNumberFormat="0" applyBorder="0" applyAlignment="0" applyProtection="0"/>
    <xf numFmtId="168" fontId="59" fillId="0" borderId="7">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7">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7">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168" fontId="59" fillId="0" borderId="24">
      <alignment horizontal="left"/>
    </xf>
    <xf numFmtId="0" fontId="101" fillId="18" borderId="0" applyNumberFormat="0" applyBorder="0" applyAlignment="0" applyProtection="0"/>
    <xf numFmtId="0" fontId="79" fillId="36" borderId="0" applyNumberFormat="0" applyBorder="0" applyAlignment="0" applyProtection="0"/>
    <xf numFmtId="0" fontId="60" fillId="20" borderId="0" applyNumberFormat="0" applyBorder="0" applyAlignment="0" applyProtection="0"/>
    <xf numFmtId="0" fontId="101" fillId="21" borderId="0" applyNumberFormat="0" applyBorder="0" applyAlignment="0" applyProtection="0"/>
    <xf numFmtId="0" fontId="79" fillId="40" borderId="0" applyNumberFormat="0" applyBorder="0" applyAlignment="0" applyProtection="0"/>
    <xf numFmtId="0" fontId="60" fillId="21" borderId="0" applyNumberFormat="0" applyBorder="0" applyAlignment="0" applyProtection="0"/>
    <xf numFmtId="0" fontId="101" fillId="22" borderId="0" applyNumberFormat="0" applyBorder="0" applyAlignment="0" applyProtection="0"/>
    <xf numFmtId="0" fontId="79" fillId="44" borderId="0" applyNumberFormat="0" applyBorder="0" applyAlignment="0" applyProtection="0"/>
    <xf numFmtId="0" fontId="60" fillId="22" borderId="0" applyNumberFormat="0" applyBorder="0" applyAlignment="0" applyProtection="0"/>
    <xf numFmtId="0" fontId="101" fillId="61" borderId="0" applyNumberFormat="0" applyBorder="0" applyAlignment="0" applyProtection="0"/>
    <xf numFmtId="0" fontId="79" fillId="48" borderId="0" applyNumberFormat="0" applyBorder="0" applyAlignment="0" applyProtection="0"/>
    <xf numFmtId="0" fontId="60" fillId="17" borderId="0" applyNumberFormat="0" applyBorder="0" applyAlignment="0" applyProtection="0"/>
    <xf numFmtId="0" fontId="101" fillId="18" borderId="0" applyNumberFormat="0" applyBorder="0" applyAlignment="0" applyProtection="0"/>
    <xf numFmtId="0" fontId="79" fillId="52" borderId="0" applyNumberFormat="0" applyBorder="0" applyAlignment="0" applyProtection="0"/>
    <xf numFmtId="0" fontId="60" fillId="18" borderId="0" applyNumberFormat="0" applyBorder="0" applyAlignment="0" applyProtection="0"/>
    <xf numFmtId="0" fontId="101" fillId="21" borderId="0" applyNumberFormat="0" applyBorder="0" applyAlignment="0" applyProtection="0"/>
    <xf numFmtId="0" fontId="79" fillId="56" borderId="0" applyNumberFormat="0" applyBorder="0" applyAlignment="0" applyProtection="0"/>
    <xf numFmtId="0" fontId="60" fillId="23" borderId="0" applyNumberFormat="0" applyBorder="0" applyAlignment="0" applyProtection="0"/>
    <xf numFmtId="0" fontId="102" fillId="60" borderId="25" applyNumberFormat="0" applyAlignment="0" applyProtection="0"/>
    <xf numFmtId="0" fontId="136" fillId="33" borderId="39"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102" fillId="60" borderId="25" applyNumberFormat="0" applyAlignment="0" applyProtection="0"/>
    <xf numFmtId="0" fontId="102" fillId="60" borderId="25" applyNumberFormat="0" applyAlignment="0" applyProtection="0"/>
    <xf numFmtId="0" fontId="102" fillId="60" borderId="25" applyNumberFormat="0" applyAlignment="0" applyProtection="0"/>
    <xf numFmtId="0" fontId="102" fillId="60" borderId="25" applyNumberFormat="0" applyAlignment="0" applyProtection="0"/>
    <xf numFmtId="0" fontId="84" fillId="30" borderId="0" applyNumberFormat="0" applyBorder="0" applyAlignment="0" applyProtection="0"/>
    <xf numFmtId="176" fontId="118" fillId="0" borderId="0">
      <alignment horizontal="right"/>
    </xf>
    <xf numFmtId="0" fontId="103" fillId="60" borderId="26" applyNumberFormat="0" applyAlignment="0" applyProtection="0"/>
    <xf numFmtId="0" fontId="137" fillId="33" borderId="38"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62" fillId="24" borderId="26" applyNumberFormat="0" applyAlignment="0" applyProtection="0"/>
    <xf numFmtId="0" fontId="103" fillId="60" borderId="26" applyNumberFormat="0" applyAlignment="0" applyProtection="0"/>
    <xf numFmtId="0" fontId="103" fillId="60" borderId="26" applyNumberFormat="0" applyAlignment="0" applyProtection="0"/>
    <xf numFmtId="0" fontId="103" fillId="60" borderId="26" applyNumberFormat="0" applyAlignment="0" applyProtection="0"/>
    <xf numFmtId="0" fontId="103" fillId="60" borderId="26" applyNumberFormat="0" applyAlignment="0" applyProtection="0"/>
    <xf numFmtId="0" fontId="104" fillId="62" borderId="45"/>
    <xf numFmtId="0" fontId="104" fillId="0" borderId="7"/>
    <xf numFmtId="0" fontId="119" fillId="63" borderId="0">
      <alignment horizontal="center"/>
    </xf>
    <xf numFmtId="0" fontId="120" fillId="63" borderId="0">
      <alignment horizontal="center"/>
    </xf>
    <xf numFmtId="43" fontId="96" fillId="0" borderId="0" applyFont="0" applyFill="0" applyBorder="0" applyAlignment="0" applyProtection="0"/>
    <xf numFmtId="43" fontId="96" fillId="0" borderId="0" applyFont="0" applyFill="0" applyBorder="0" applyAlignment="0" applyProtection="0"/>
    <xf numFmtId="0" fontId="121" fillId="5" borderId="45" applyBorder="0">
      <protection locked="0"/>
    </xf>
    <xf numFmtId="173" fontId="39"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0" fontId="38" fillId="0" borderId="46" applyAlignment="0"/>
    <xf numFmtId="0" fontId="38" fillId="0" borderId="47"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138" fillId="32" borderId="38" applyNumberFormat="0" applyAlignment="0" applyProtection="0"/>
    <xf numFmtId="0" fontId="139" fillId="32" borderId="38"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63" fillId="11" borderId="26" applyNumberFormat="0" applyAlignment="0" applyProtection="0"/>
    <xf numFmtId="0" fontId="122" fillId="25" borderId="26" applyNumberFormat="0" applyAlignment="0" applyProtection="0"/>
    <xf numFmtId="0" fontId="86" fillId="32" borderId="38" applyNumberFormat="0" applyAlignment="0" applyProtection="0"/>
    <xf numFmtId="0" fontId="122" fillId="25" borderId="26" applyNumberFormat="0" applyAlignment="0" applyProtection="0"/>
    <xf numFmtId="0" fontId="122" fillId="25" borderId="26" applyNumberFormat="0" applyAlignment="0" applyProtection="0"/>
    <xf numFmtId="0" fontId="122" fillId="25" borderId="26" applyNumberFormat="0" applyAlignment="0" applyProtection="0"/>
    <xf numFmtId="0" fontId="122" fillId="25" borderId="26" applyNumberFormat="0" applyAlignment="0" applyProtection="0"/>
    <xf numFmtId="0" fontId="63" fillId="11" borderId="26" applyNumberFormat="0" applyAlignment="0" applyProtection="0"/>
    <xf numFmtId="0" fontId="64" fillId="0" borderId="27" applyNumberFormat="0" applyFill="0" applyAlignment="0" applyProtection="0"/>
    <xf numFmtId="0" fontId="99" fillId="0" borderId="48" applyNumberFormat="0" applyFill="0" applyAlignment="0" applyProtection="0"/>
    <xf numFmtId="0" fontId="99" fillId="0" borderId="48"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99" fillId="0" borderId="48" applyNumberFormat="0" applyFill="0" applyAlignment="0" applyProtection="0"/>
    <xf numFmtId="0" fontId="64" fillId="0" borderId="27"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105" fillId="0" borderId="0" applyNumberFormat="0" applyFill="0" applyBorder="0" applyAlignment="0" applyProtection="0"/>
    <xf numFmtId="0" fontId="140" fillId="0" borderId="0" applyNumberFormat="0" applyFill="0" applyBorder="0" applyAlignment="0" applyProtection="0"/>
    <xf numFmtId="0" fontId="65" fillId="0" borderId="0" applyNumberFormat="0" applyFill="0" applyBorder="0" applyAlignment="0" applyProtection="0"/>
    <xf numFmtId="175"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75"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100" fillId="63" borderId="7">
      <alignment horizontal="left"/>
    </xf>
    <xf numFmtId="0" fontId="96" fillId="63" borderId="0">
      <alignment horizontal="left"/>
    </xf>
    <xf numFmtId="0" fontId="106" fillId="64" borderId="0">
      <alignment horizontal="right" vertical="top" wrapText="1"/>
    </xf>
    <xf numFmtId="0" fontId="107" fillId="8" borderId="0" applyNumberFormat="0" applyBorder="0" applyAlignment="0" applyProtection="0"/>
    <xf numFmtId="0" fontId="141" fillId="29" borderId="0" applyNumberFormat="0" applyBorder="0" applyAlignment="0" applyProtection="0"/>
    <xf numFmtId="0" fontId="66" fillId="8" borderId="0" applyNumberFormat="0" applyBorder="0" applyAlignment="0" applyProtection="0"/>
    <xf numFmtId="37" fontId="143"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44" fillId="0" borderId="0" applyNumberFormat="0" applyFill="0" applyBorder="0" applyAlignment="0" applyProtection="0">
      <alignment vertical="top"/>
      <protection locked="0"/>
    </xf>
    <xf numFmtId="0" fontId="78" fillId="0" borderId="0" applyNumberFormat="0" applyFill="0" applyBorder="0" applyAlignment="0" applyProtection="0"/>
    <xf numFmtId="0" fontId="108" fillId="0" borderId="0" applyNumberFormat="0" applyFill="0" applyBorder="0" applyAlignment="0" applyProtection="0"/>
    <xf numFmtId="0" fontId="12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37" fontId="143" fillId="0" borderId="0" applyNumberFormat="0" applyFill="0" applyBorder="0" applyAlignment="0" applyProtection="0"/>
    <xf numFmtId="0" fontId="6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46"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alignment vertical="top"/>
      <protection locked="0"/>
    </xf>
    <xf numFmtId="0" fontId="39" fillId="63" borderId="7">
      <alignment horizontal="centerContinuous" wrapText="1"/>
    </xf>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9"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12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2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3" fontId="111" fillId="0" borderId="0" applyFont="0" applyFill="0" applyBorder="0" applyAlignment="0" applyProtection="0"/>
    <xf numFmtId="0" fontId="104" fillId="63" borderId="3">
      <alignment wrapText="1"/>
    </xf>
    <xf numFmtId="0" fontId="104" fillId="63" borderId="3">
      <alignment wrapText="1"/>
    </xf>
    <xf numFmtId="0" fontId="104" fillId="63" borderId="3">
      <alignment wrapText="1"/>
    </xf>
    <xf numFmtId="0" fontId="104" fillId="63" borderId="3">
      <alignment wrapText="1"/>
    </xf>
    <xf numFmtId="0" fontId="104" fillId="63" borderId="3">
      <alignment wrapText="1"/>
    </xf>
    <xf numFmtId="0" fontId="104" fillId="63" borderId="8"/>
    <xf numFmtId="0" fontId="104" fillId="63" borderId="2"/>
    <xf numFmtId="0" fontId="104" fillId="63" borderId="34">
      <alignment horizontal="center" wrapText="1"/>
    </xf>
    <xf numFmtId="0" fontId="109" fillId="25" borderId="0" applyNumberFormat="0" applyBorder="0" applyAlignment="0" applyProtection="0"/>
    <xf numFmtId="0" fontId="147" fillId="31" borderId="0" applyNumberFormat="0" applyBorder="0" applyAlignment="0" applyProtection="0"/>
    <xf numFmtId="0" fontId="85" fillId="31" borderId="0" applyNumberFormat="0" applyBorder="0" applyAlignment="0" applyProtection="0"/>
    <xf numFmtId="0" fontId="68" fillId="25" borderId="0" applyNumberFormat="0" applyBorder="0" applyAlignment="0" applyProtection="0"/>
    <xf numFmtId="0" fontId="125" fillId="31" borderId="0" applyNumberFormat="0" applyBorder="0" applyAlignment="0" applyProtection="0"/>
    <xf numFmtId="0" fontId="39"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9" fillId="0" borderId="0"/>
    <xf numFmtId="0" fontId="12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8" fillId="0" borderId="0"/>
    <xf numFmtId="0" fontId="148" fillId="0" borderId="0"/>
    <xf numFmtId="0" fontId="148" fillId="0" borderId="0"/>
    <xf numFmtId="0" fontId="39" fillId="0" borderId="0"/>
    <xf numFmtId="0" fontId="124" fillId="0" borderId="0"/>
    <xf numFmtId="0" fontId="30" fillId="0" borderId="0"/>
    <xf numFmtId="0" fontId="124" fillId="0" borderId="0"/>
    <xf numFmtId="0" fontId="39" fillId="0" borderId="0"/>
    <xf numFmtId="0" fontId="39" fillId="0" borderId="0"/>
    <xf numFmtId="0" fontId="30" fillId="0" borderId="0"/>
    <xf numFmtId="0" fontId="30" fillId="0" borderId="0"/>
    <xf numFmtId="0" fontId="39" fillId="0" borderId="0"/>
    <xf numFmtId="0" fontId="30" fillId="0" borderId="0"/>
    <xf numFmtId="0" fontId="30" fillId="0" borderId="0"/>
    <xf numFmtId="0" fontId="39" fillId="0" borderId="0"/>
    <xf numFmtId="0" fontId="124" fillId="0" borderId="0"/>
    <xf numFmtId="0" fontId="39" fillId="0" borderId="0"/>
    <xf numFmtId="0" fontId="39" fillId="0" borderId="0"/>
    <xf numFmtId="0" fontId="148" fillId="0" borderId="0"/>
    <xf numFmtId="0" fontId="30" fillId="0" borderId="0"/>
    <xf numFmtId="0" fontId="30" fillId="0" borderId="0"/>
    <xf numFmtId="0" fontId="30" fillId="0" borderId="0"/>
    <xf numFmtId="0" fontId="40" fillId="0" borderId="0"/>
    <xf numFmtId="0" fontId="148" fillId="0" borderId="0"/>
    <xf numFmtId="0" fontId="148" fillId="0" borderId="0"/>
    <xf numFmtId="0" fontId="40" fillId="0" borderId="0"/>
    <xf numFmtId="0" fontId="40" fillId="0" borderId="0"/>
    <xf numFmtId="0" fontId="148" fillId="0" borderId="0"/>
    <xf numFmtId="0" fontId="124" fillId="0" borderId="0"/>
    <xf numFmtId="0" fontId="124" fillId="0" borderId="0"/>
    <xf numFmtId="0" fontId="30" fillId="0" borderId="0"/>
    <xf numFmtId="0" fontId="30" fillId="0" borderId="0"/>
    <xf numFmtId="0" fontId="39"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126" fillId="35" borderId="42"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126" fillId="35" borderId="42"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126" fillId="35" borderId="42"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126" fillId="35" borderId="42" applyNumberFormat="0" applyFont="0" applyAlignment="0" applyProtection="0"/>
    <xf numFmtId="0" fontId="47" fillId="26" borderId="28"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39" fillId="0" borderId="0" applyFont="0" applyFill="0" applyBorder="0" applyAlignment="0" applyProtection="0"/>
    <xf numFmtId="9" fontId="12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2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96" fillId="0" borderId="0" applyFont="0" applyFill="0" applyBorder="0" applyAlignment="0" applyProtection="0"/>
    <xf numFmtId="9" fontId="12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4" fillId="0" borderId="0" applyFont="0" applyFill="0" applyBorder="0" applyAlignment="0" applyProtection="0"/>
    <xf numFmtId="9" fontId="3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24" fillId="0" borderId="0" applyFont="0" applyFill="0" applyBorder="0" applyAlignment="0" applyProtection="0"/>
    <xf numFmtId="0" fontId="104" fillId="63" borderId="7"/>
    <xf numFmtId="0" fontId="110" fillId="7" borderId="0" applyNumberFormat="0" applyBorder="0" applyAlignment="0" applyProtection="0"/>
    <xf numFmtId="0" fontId="149" fillId="30" borderId="0" applyNumberFormat="0" applyBorder="0" applyAlignment="0" applyProtection="0"/>
    <xf numFmtId="0" fontId="69" fillId="7" borderId="0" applyNumberFormat="0" applyBorder="0" applyAlignment="0" applyProtection="0"/>
    <xf numFmtId="0" fontId="39" fillId="0" borderId="0"/>
    <xf numFmtId="0" fontId="39" fillId="0" borderId="0"/>
    <xf numFmtId="0" fontId="39" fillId="0" borderId="0"/>
    <xf numFmtId="0" fontId="39" fillId="0" borderId="0"/>
    <xf numFmtId="0" fontId="54" fillId="0" borderId="0"/>
    <xf numFmtId="0" fontId="39" fillId="0" borderId="0"/>
    <xf numFmtId="0" fontId="148" fillId="0" borderId="0"/>
    <xf numFmtId="0" fontId="148" fillId="0" borderId="0"/>
    <xf numFmtId="0" fontId="148" fillId="0" borderId="0"/>
    <xf numFmtId="0" fontId="148" fillId="0" borderId="0"/>
    <xf numFmtId="0" fontId="1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50" fillId="0" borderId="0"/>
    <xf numFmtId="0" fontId="39" fillId="0" borderId="0"/>
    <xf numFmtId="0" fontId="39" fillId="0" borderId="0"/>
    <xf numFmtId="0" fontId="39" fillId="0" borderId="0"/>
    <xf numFmtId="0" fontId="15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0" fillId="0" borderId="0"/>
    <xf numFmtId="0" fontId="30" fillId="0" borderId="0"/>
    <xf numFmtId="0" fontId="39" fillId="0" borderId="0"/>
    <xf numFmtId="0" fontId="39" fillId="0" borderId="0"/>
    <xf numFmtId="0" fontId="39" fillId="0" borderId="0"/>
    <xf numFmtId="0" fontId="30" fillId="0" borderId="0"/>
    <xf numFmtId="0" fontId="30" fillId="0" borderId="0"/>
    <xf numFmtId="0" fontId="39" fillId="0" borderId="0"/>
    <xf numFmtId="0" fontId="39" fillId="0" borderId="0"/>
    <xf numFmtId="0" fontId="15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7" fillId="0" borderId="0"/>
    <xf numFmtId="0" fontId="127" fillId="0" borderId="0"/>
    <xf numFmtId="0" fontId="132" fillId="0" borderId="0"/>
    <xf numFmtId="0" fontId="48" fillId="0" borderId="0"/>
    <xf numFmtId="0" fontId="97"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9" fillId="0" borderId="0"/>
    <xf numFmtId="0" fontId="30" fillId="0" borderId="0"/>
    <xf numFmtId="0" fontId="39" fillId="0" borderId="0"/>
    <xf numFmtId="0" fontId="30" fillId="0" borderId="0"/>
    <xf numFmtId="0" fontId="30" fillId="0" borderId="0"/>
    <xf numFmtId="0" fontId="30" fillId="0" borderId="0"/>
    <xf numFmtId="0" fontId="30"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15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48" fillId="0" borderId="0"/>
    <xf numFmtId="0" fontId="48" fillId="0" borderId="0"/>
    <xf numFmtId="0" fontId="150" fillId="0" borderId="0"/>
    <xf numFmtId="0" fontId="39" fillId="0" borderId="0"/>
    <xf numFmtId="0" fontId="30" fillId="0" borderId="0"/>
    <xf numFmtId="0" fontId="30" fillId="0" borderId="0"/>
    <xf numFmtId="0" fontId="39" fillId="0" borderId="0"/>
    <xf numFmtId="0" fontId="39" fillId="0" borderId="0"/>
    <xf numFmtId="0" fontId="150" fillId="0" borderId="0"/>
    <xf numFmtId="0" fontId="48" fillId="0" borderId="0"/>
    <xf numFmtId="0" fontId="39" fillId="0" borderId="0"/>
    <xf numFmtId="0" fontId="39" fillId="0" borderId="0"/>
    <xf numFmtId="0" fontId="150" fillId="0" borderId="0"/>
    <xf numFmtId="0" fontId="128" fillId="0" borderId="0"/>
    <xf numFmtId="0" fontId="54" fillId="0" borderId="0"/>
    <xf numFmtId="0" fontId="39" fillId="0" borderId="0"/>
    <xf numFmtId="0" fontId="133" fillId="0" borderId="0"/>
    <xf numFmtId="0" fontId="54" fillId="0" borderId="0"/>
    <xf numFmtId="0" fontId="39" fillId="0" borderId="0"/>
    <xf numFmtId="0" fontId="39" fillId="0" borderId="0"/>
    <xf numFmtId="0" fontId="39"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4" fillId="0" borderId="0"/>
    <xf numFmtId="0" fontId="39" fillId="0" borderId="0"/>
    <xf numFmtId="0" fontId="124" fillId="0" borderId="0"/>
    <xf numFmtId="0" fontId="40" fillId="0" borderId="0"/>
    <xf numFmtId="0" fontId="39" fillId="0" borderId="0"/>
    <xf numFmtId="0" fontId="39" fillId="0" borderId="0"/>
    <xf numFmtId="0" fontId="30" fillId="0" borderId="0"/>
    <xf numFmtId="0" fontId="40" fillId="0" borderId="0"/>
    <xf numFmtId="0" fontId="30" fillId="0" borderId="0"/>
    <xf numFmtId="0" fontId="39" fillId="0" borderId="0"/>
    <xf numFmtId="0" fontId="30" fillId="0" borderId="0"/>
    <xf numFmtId="0" fontId="30" fillId="0" borderId="0"/>
    <xf numFmtId="0" fontId="39" fillId="0" borderId="0"/>
    <xf numFmtId="0" fontId="48" fillId="0" borderId="0"/>
    <xf numFmtId="0" fontId="39" fillId="0" borderId="0"/>
    <xf numFmtId="0" fontId="39" fillId="0" borderId="0"/>
    <xf numFmtId="0" fontId="39" fillId="0" borderId="0"/>
    <xf numFmtId="0" fontId="40" fillId="0" borderId="0"/>
    <xf numFmtId="0" fontId="40" fillId="0" borderId="0"/>
    <xf numFmtId="0" fontId="96" fillId="0" borderId="0"/>
    <xf numFmtId="0" fontId="96" fillId="0" borderId="0"/>
    <xf numFmtId="0" fontId="30" fillId="0" borderId="0"/>
    <xf numFmtId="0" fontId="30" fillId="0" borderId="0"/>
    <xf numFmtId="0" fontId="40" fillId="0" borderId="0"/>
    <xf numFmtId="0" fontId="30" fillId="0" borderId="0"/>
    <xf numFmtId="0" fontId="30" fillId="0" borderId="0"/>
    <xf numFmtId="0" fontId="30" fillId="0" borderId="0"/>
    <xf numFmtId="0" fontId="96" fillId="0" borderId="0"/>
    <xf numFmtId="0" fontId="30" fillId="0" borderId="0"/>
    <xf numFmtId="0" fontId="30" fillId="0" borderId="0"/>
    <xf numFmtId="0" fontId="30" fillId="0" borderId="0"/>
    <xf numFmtId="0" fontId="4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9" fillId="0" borderId="0"/>
    <xf numFmtId="0" fontId="30" fillId="0" borderId="0"/>
    <xf numFmtId="0" fontId="39" fillId="0" borderId="0"/>
    <xf numFmtId="0" fontId="30" fillId="0" borderId="0"/>
    <xf numFmtId="0" fontId="30" fillId="0" borderId="0"/>
    <xf numFmtId="0" fontId="30" fillId="0" borderId="0"/>
    <xf numFmtId="0" fontId="30" fillId="0" borderId="0"/>
    <xf numFmtId="0" fontId="104"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9" fillId="0" borderId="0"/>
    <xf numFmtId="0" fontId="30" fillId="0" borderId="0"/>
    <xf numFmtId="0" fontId="39" fillId="0" borderId="0"/>
    <xf numFmtId="0" fontId="30" fillId="0" borderId="0"/>
    <xf numFmtId="0" fontId="30" fillId="0" borderId="0"/>
    <xf numFmtId="0" fontId="39" fillId="0" borderId="0"/>
    <xf numFmtId="0" fontId="39" fillId="0" borderId="0"/>
    <xf numFmtId="0" fontId="54" fillId="0" borderId="0"/>
    <xf numFmtId="0" fontId="39" fillId="0" borderId="0"/>
    <xf numFmtId="0" fontId="39" fillId="0" borderId="0"/>
    <xf numFmtId="0" fontId="39" fillId="0" borderId="0"/>
    <xf numFmtId="0" fontId="54" fillId="0" borderId="0"/>
    <xf numFmtId="0" fontId="39"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0" fillId="0" borderId="0"/>
    <xf numFmtId="0" fontId="39" fillId="0" borderId="0"/>
    <xf numFmtId="0" fontId="54" fillId="0" borderId="0"/>
    <xf numFmtId="0" fontId="30" fillId="0" borderId="0"/>
    <xf numFmtId="0" fontId="39" fillId="0" borderId="0"/>
    <xf numFmtId="0" fontId="54" fillId="0" borderId="0"/>
    <xf numFmtId="0" fontId="30" fillId="0" borderId="0"/>
    <xf numFmtId="0" fontId="39" fillId="0" borderId="0"/>
    <xf numFmtId="0" fontId="54" fillId="0" borderId="0"/>
    <xf numFmtId="0" fontId="40" fillId="0" borderId="0"/>
    <xf numFmtId="0" fontId="96" fillId="0" borderId="0"/>
    <xf numFmtId="0" fontId="150" fillId="0" borderId="0"/>
    <xf numFmtId="0" fontId="39" fillId="0" borderId="0"/>
    <xf numFmtId="0" fontId="96" fillId="0" borderId="0"/>
    <xf numFmtId="0" fontId="150" fillId="0" borderId="0"/>
    <xf numFmtId="0" fontId="40" fillId="0" borderId="0"/>
    <xf numFmtId="0" fontId="39" fillId="0" borderId="0"/>
    <xf numFmtId="0" fontId="150" fillId="0" borderId="0"/>
    <xf numFmtId="0" fontId="47" fillId="0" borderId="0"/>
    <xf numFmtId="0" fontId="39" fillId="0" borderId="0"/>
    <xf numFmtId="0" fontId="150" fillId="0" borderId="0"/>
    <xf numFmtId="0" fontId="150" fillId="0" borderId="0"/>
    <xf numFmtId="0" fontId="47" fillId="0" borderId="0"/>
    <xf numFmtId="0" fontId="96" fillId="0" borderId="0"/>
    <xf numFmtId="0" fontId="48" fillId="0" borderId="0"/>
    <xf numFmtId="0" fontId="39" fillId="0" borderId="0"/>
    <xf numFmtId="0" fontId="48" fillId="0" borderId="0"/>
    <xf numFmtId="0" fontId="30" fillId="0" borderId="0"/>
    <xf numFmtId="0" fontId="30" fillId="0" borderId="0"/>
    <xf numFmtId="0" fontId="39" fillId="0" borderId="0"/>
    <xf numFmtId="0" fontId="39" fillId="0" borderId="0"/>
    <xf numFmtId="0" fontId="30" fillId="0" borderId="0"/>
    <xf numFmtId="0" fontId="30" fillId="0" borderId="0"/>
    <xf numFmtId="0" fontId="39" fillId="0" borderId="0"/>
    <xf numFmtId="0" fontId="30" fillId="0" borderId="0"/>
    <xf numFmtId="0" fontId="47" fillId="0" borderId="0"/>
    <xf numFmtId="0" fontId="39" fillId="0" borderId="0"/>
    <xf numFmtId="0" fontId="47" fillId="0" borderId="0"/>
    <xf numFmtId="0" fontId="30" fillId="0" borderId="0"/>
    <xf numFmtId="0" fontId="48" fillId="0" borderId="0"/>
    <xf numFmtId="0" fontId="30" fillId="0" borderId="0"/>
    <xf numFmtId="0" fontId="30" fillId="0" borderId="0"/>
    <xf numFmtId="0" fontId="39" fillId="0" borderId="0"/>
    <xf numFmtId="0" fontId="30" fillId="0" borderId="0"/>
    <xf numFmtId="0" fontId="30" fillId="0" borderId="0"/>
    <xf numFmtId="0" fontId="48" fillId="0" borderId="0"/>
    <xf numFmtId="0" fontId="39" fillId="0" borderId="0" applyNumberFormat="0" applyFont="0" applyFill="0" applyBorder="0" applyAlignment="0" applyProtection="0"/>
    <xf numFmtId="0" fontId="54" fillId="0" borderId="0"/>
    <xf numFmtId="0" fontId="39" fillId="0" borderId="0"/>
    <xf numFmtId="0" fontId="54" fillId="0" borderId="0"/>
    <xf numFmtId="0" fontId="39" fillId="0" borderId="0"/>
    <xf numFmtId="0" fontId="54" fillId="0" borderId="0"/>
    <xf numFmtId="0" fontId="39" fillId="0" borderId="0"/>
    <xf numFmtId="0" fontId="54" fillId="0" borderId="0"/>
    <xf numFmtId="0" fontId="39" fillId="0" borderId="0"/>
    <xf numFmtId="0" fontId="54" fillId="0" borderId="0"/>
    <xf numFmtId="0" fontId="39" fillId="0" borderId="0"/>
    <xf numFmtId="0" fontId="54" fillId="0" borderId="0"/>
    <xf numFmtId="0" fontId="39" fillId="0" borderId="0"/>
    <xf numFmtId="0" fontId="54" fillId="0" borderId="0"/>
    <xf numFmtId="0" fontId="39" fillId="0" borderId="0"/>
    <xf numFmtId="0" fontId="54" fillId="0" borderId="0"/>
    <xf numFmtId="0" fontId="39" fillId="0" borderId="0"/>
    <xf numFmtId="0" fontId="54" fillId="0" borderId="0"/>
    <xf numFmtId="0" fontId="39" fillId="0" borderId="0"/>
    <xf numFmtId="0" fontId="54" fillId="0" borderId="0"/>
    <xf numFmtId="0" fontId="39" fillId="0" borderId="0"/>
    <xf numFmtId="0" fontId="39" fillId="0" borderId="0"/>
    <xf numFmtId="0" fontId="39" fillId="0" borderId="0"/>
    <xf numFmtId="0" fontId="39" fillId="0" borderId="0"/>
    <xf numFmtId="0" fontId="30" fillId="0" borderId="0"/>
    <xf numFmtId="0" fontId="39" fillId="0" borderId="0"/>
    <xf numFmtId="0" fontId="30" fillId="0" borderId="0"/>
    <xf numFmtId="0" fontId="39" fillId="0" borderId="0"/>
    <xf numFmtId="0" fontId="30" fillId="0" borderId="0"/>
    <xf numFmtId="0" fontId="30" fillId="0" borderId="0"/>
    <xf numFmtId="0" fontId="30" fillId="0" borderId="0"/>
    <xf numFmtId="0" fontId="39" fillId="0" borderId="0"/>
    <xf numFmtId="0" fontId="30" fillId="0" borderId="0"/>
    <xf numFmtId="0" fontId="39" fillId="0" borderId="0"/>
    <xf numFmtId="0" fontId="30" fillId="0" borderId="0"/>
    <xf numFmtId="0" fontId="30" fillId="0" borderId="0"/>
    <xf numFmtId="0" fontId="30" fillId="0" borderId="0"/>
    <xf numFmtId="0" fontId="30" fillId="0" borderId="0"/>
    <xf numFmtId="0" fontId="129" fillId="0" borderId="0"/>
    <xf numFmtId="0" fontId="30" fillId="0" borderId="0"/>
    <xf numFmtId="0" fontId="39" fillId="0" borderId="0"/>
    <xf numFmtId="0" fontId="30" fillId="0" borderId="0"/>
    <xf numFmtId="0" fontId="39" fillId="0" borderId="0"/>
    <xf numFmtId="0" fontId="39" fillId="0" borderId="0"/>
    <xf numFmtId="0" fontId="30" fillId="0" borderId="0"/>
    <xf numFmtId="0" fontId="30" fillId="0" borderId="0"/>
    <xf numFmtId="0" fontId="30" fillId="0" borderId="0"/>
    <xf numFmtId="0" fontId="39" fillId="0" borderId="0"/>
    <xf numFmtId="0" fontId="30" fillId="0" borderId="0"/>
    <xf numFmtId="0" fontId="47" fillId="0" borderId="0"/>
    <xf numFmtId="0" fontId="30" fillId="0" borderId="0"/>
    <xf numFmtId="0" fontId="30" fillId="0" borderId="0"/>
    <xf numFmtId="0" fontId="39" fillId="0" borderId="0"/>
    <xf numFmtId="0" fontId="30" fillId="0" borderId="0"/>
    <xf numFmtId="0" fontId="30" fillId="0" borderId="0"/>
    <xf numFmtId="0" fontId="47" fillId="0" borderId="0"/>
    <xf numFmtId="0" fontId="39" fillId="0" borderId="0"/>
    <xf numFmtId="0" fontId="54" fillId="0" borderId="0"/>
    <xf numFmtId="0" fontId="39" fillId="0" borderId="0"/>
    <xf numFmtId="0" fontId="54" fillId="0" borderId="0"/>
    <xf numFmtId="0" fontId="48" fillId="0" borderId="0"/>
    <xf numFmtId="0" fontId="54" fillId="0" borderId="0"/>
    <xf numFmtId="0" fontId="48" fillId="0" borderId="0"/>
    <xf numFmtId="0" fontId="54" fillId="0" borderId="0"/>
    <xf numFmtId="0" fontId="48"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39" fillId="0" borderId="0"/>
    <xf numFmtId="0" fontId="39" fillId="0" borderId="0" applyNumberFormat="0" applyFill="0" applyBorder="0" applyAlignment="0" applyProtection="0"/>
    <xf numFmtId="0" fontId="39" fillId="0" borderId="0"/>
    <xf numFmtId="0" fontId="30" fillId="0" borderId="0"/>
    <xf numFmtId="0" fontId="30" fillId="0" borderId="0"/>
    <xf numFmtId="0" fontId="30" fillId="0" borderId="0"/>
    <xf numFmtId="0" fontId="39" fillId="0" borderId="0"/>
    <xf numFmtId="0" fontId="30" fillId="0" borderId="0"/>
    <xf numFmtId="0" fontId="39" fillId="0" borderId="0"/>
    <xf numFmtId="0" fontId="30" fillId="0" borderId="0"/>
    <xf numFmtId="0" fontId="30" fillId="0" borderId="0"/>
    <xf numFmtId="0" fontId="30" fillId="0" borderId="0"/>
    <xf numFmtId="0" fontId="30" fillId="0" borderId="0"/>
    <xf numFmtId="174" fontId="129" fillId="0" borderId="0"/>
    <xf numFmtId="0" fontId="30" fillId="0" borderId="0"/>
    <xf numFmtId="0" fontId="39" fillId="0" borderId="0"/>
    <xf numFmtId="0" fontId="30" fillId="0" borderId="0"/>
    <xf numFmtId="0" fontId="39" fillId="0" borderId="0"/>
    <xf numFmtId="0" fontId="30" fillId="0" borderId="0"/>
    <xf numFmtId="0" fontId="30" fillId="0" borderId="0"/>
    <xf numFmtId="0" fontId="30" fillId="0" borderId="0"/>
    <xf numFmtId="0" fontId="39" fillId="0" borderId="0"/>
    <xf numFmtId="177" fontId="130" fillId="0" borderId="0"/>
    <xf numFmtId="0" fontId="39"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39" fillId="0" borderId="0"/>
    <xf numFmtId="177" fontId="130" fillId="0" borderId="0"/>
    <xf numFmtId="0" fontId="39" fillId="0" borderId="0" applyNumberFormat="0" applyFill="0" applyBorder="0" applyAlignment="0" applyProtection="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39" fillId="0" borderId="0"/>
    <xf numFmtId="0" fontId="30" fillId="0" borderId="0"/>
    <xf numFmtId="0" fontId="39" fillId="0" borderId="0" applyNumberFormat="0" applyFill="0" applyBorder="0" applyAlignment="0" applyProtection="0"/>
    <xf numFmtId="0" fontId="30" fillId="0" borderId="0"/>
    <xf numFmtId="0" fontId="39" fillId="0" borderId="0"/>
    <xf numFmtId="0" fontId="30" fillId="0" borderId="0"/>
    <xf numFmtId="0" fontId="47" fillId="0" borderId="0"/>
    <xf numFmtId="0" fontId="30" fillId="0" borderId="0"/>
    <xf numFmtId="0" fontId="30" fillId="0" borderId="0"/>
    <xf numFmtId="0" fontId="39" fillId="0" borderId="0"/>
    <xf numFmtId="0" fontId="30" fillId="0" borderId="0"/>
    <xf numFmtId="0" fontId="39" fillId="0" borderId="0"/>
    <xf numFmtId="0" fontId="30" fillId="0" borderId="0"/>
    <xf numFmtId="177" fontId="131" fillId="0" borderId="0"/>
    <xf numFmtId="0" fontId="39" fillId="0" borderId="0"/>
    <xf numFmtId="0" fontId="30" fillId="0" borderId="0"/>
    <xf numFmtId="0" fontId="30" fillId="0" borderId="0"/>
    <xf numFmtId="0" fontId="30" fillId="0" borderId="0"/>
    <xf numFmtId="0" fontId="30" fillId="0" borderId="0"/>
    <xf numFmtId="0" fontId="48" fillId="0" borderId="0"/>
    <xf numFmtId="177" fontId="131"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39" fillId="0" borderId="0"/>
    <xf numFmtId="0" fontId="39" fillId="0" borderId="0"/>
    <xf numFmtId="0" fontId="150" fillId="0" borderId="0"/>
    <xf numFmtId="0" fontId="39" fillId="0" borderId="0"/>
    <xf numFmtId="0" fontId="30" fillId="0" borderId="0"/>
    <xf numFmtId="0" fontId="150" fillId="0" borderId="0"/>
    <xf numFmtId="0" fontId="39" fillId="0" borderId="0"/>
    <xf numFmtId="0" fontId="150" fillId="0" borderId="0"/>
    <xf numFmtId="0" fontId="39" fillId="0" borderId="0"/>
    <xf numFmtId="0" fontId="39" fillId="0" borderId="0"/>
    <xf numFmtId="0" fontId="39" fillId="0" borderId="0"/>
    <xf numFmtId="0" fontId="150" fillId="0" borderId="0"/>
    <xf numFmtId="0" fontId="150" fillId="0" borderId="0"/>
    <xf numFmtId="0" fontId="39" fillId="0" borderId="0"/>
    <xf numFmtId="0" fontId="39"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39" fillId="0" borderId="0"/>
    <xf numFmtId="0" fontId="30" fillId="0" borderId="0"/>
    <xf numFmtId="0" fontId="30" fillId="0" borderId="0"/>
    <xf numFmtId="0" fontId="39" fillId="0" borderId="0"/>
    <xf numFmtId="0" fontId="30" fillId="0" borderId="0"/>
    <xf numFmtId="0" fontId="39" fillId="0" borderId="0"/>
    <xf numFmtId="0" fontId="39" fillId="0" borderId="0"/>
    <xf numFmtId="0" fontId="30" fillId="0" borderId="0"/>
    <xf numFmtId="0" fontId="30" fillId="0" borderId="0"/>
    <xf numFmtId="0" fontId="39" fillId="0" borderId="0"/>
    <xf numFmtId="0" fontId="30" fillId="0" borderId="0"/>
    <xf numFmtId="0" fontId="30" fillId="0" borderId="0"/>
    <xf numFmtId="0" fontId="39" fillId="0" borderId="0"/>
    <xf numFmtId="0" fontId="30" fillId="0" borderId="0"/>
    <xf numFmtId="0" fontId="30" fillId="0" borderId="0"/>
    <xf numFmtId="0" fontId="39" fillId="0" borderId="0"/>
    <xf numFmtId="0" fontId="39" fillId="0" borderId="0"/>
    <xf numFmtId="0" fontId="30" fillId="0" borderId="0"/>
    <xf numFmtId="0" fontId="30" fillId="0" borderId="0"/>
    <xf numFmtId="0" fontId="39" fillId="0" borderId="0"/>
    <xf numFmtId="0" fontId="30"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2" fillId="63" borderId="0"/>
    <xf numFmtId="0" fontId="113" fillId="0" borderId="50" applyNumberFormat="0" applyFill="0" applyAlignment="0" applyProtection="0"/>
    <xf numFmtId="0" fontId="71" fillId="0" borderId="29" applyNumberFormat="0" applyFill="0" applyAlignment="0" applyProtection="0"/>
    <xf numFmtId="0" fontId="114" fillId="0" borderId="30" applyNumberFormat="0" applyFill="0" applyAlignment="0" applyProtection="0"/>
    <xf numFmtId="0" fontId="72" fillId="0" borderId="30" applyNumberFormat="0" applyFill="0" applyAlignment="0" applyProtection="0"/>
    <xf numFmtId="0" fontId="115" fillId="0" borderId="51" applyNumberFormat="0" applyFill="0" applyAlignment="0" applyProtection="0"/>
    <xf numFmtId="0" fontId="73" fillId="0" borderId="31" applyNumberFormat="0" applyFill="0" applyAlignment="0" applyProtection="0"/>
    <xf numFmtId="0" fontId="115" fillId="0" borderId="0" applyNumberFormat="0" applyFill="0" applyBorder="0" applyAlignment="0" applyProtection="0"/>
    <xf numFmtId="0" fontId="73" fillId="0" borderId="0" applyNumberFormat="0" applyFill="0" applyBorder="0" applyAlignment="0" applyProtection="0"/>
    <xf numFmtId="0" fontId="116" fillId="0" borderId="0" applyNumberFormat="0" applyFill="0" applyBorder="0" applyAlignment="0" applyProtection="0"/>
    <xf numFmtId="0" fontId="70" fillId="0" borderId="0" applyNumberFormat="0" applyFill="0" applyBorder="0" applyAlignment="0" applyProtection="0"/>
    <xf numFmtId="0" fontId="98" fillId="0" borderId="52" applyNumberFormat="0" applyFill="0" applyAlignment="0" applyProtection="0"/>
    <xf numFmtId="0" fontId="151" fillId="0" borderId="40" applyNumberFormat="0" applyFill="0" applyAlignment="0" applyProtection="0"/>
    <xf numFmtId="0" fontId="74" fillId="0" borderId="32" applyNumberFormat="0" applyFill="0" applyAlignment="0" applyProtection="0"/>
    <xf numFmtId="178" fontId="104" fillId="0" borderId="0">
      <alignment vertical="center"/>
    </xf>
    <xf numFmtId="0" fontId="98" fillId="0" borderId="0" applyNumberFormat="0" applyFill="0" applyBorder="0" applyAlignment="0" applyProtection="0"/>
    <xf numFmtId="0" fontId="152" fillId="0" borderId="0" applyNumberFormat="0" applyFill="0" applyBorder="0" applyAlignment="0" applyProtection="0"/>
    <xf numFmtId="0" fontId="75" fillId="0" borderId="0" applyNumberFormat="0" applyFill="0" applyBorder="0" applyAlignment="0" applyProtection="0"/>
    <xf numFmtId="0" fontId="148" fillId="0" borderId="0">
      <alignment wrapText="1"/>
    </xf>
    <xf numFmtId="179" fontId="148" fillId="0" borderId="0">
      <alignment wrapText="1"/>
    </xf>
    <xf numFmtId="0" fontId="148" fillId="24" borderId="0">
      <alignment wrapText="1"/>
    </xf>
    <xf numFmtId="0" fontId="148" fillId="0" borderId="0">
      <alignment wrapText="1"/>
    </xf>
    <xf numFmtId="0" fontId="148" fillId="0" borderId="0">
      <alignment wrapText="1"/>
    </xf>
    <xf numFmtId="0" fontId="117" fillId="27" borderId="33" applyNumberFormat="0" applyAlignment="0" applyProtection="0"/>
    <xf numFmtId="0" fontId="153" fillId="34" borderId="41" applyNumberFormat="0" applyAlignment="0" applyProtection="0"/>
    <xf numFmtId="0" fontId="76" fillId="27" borderId="33" applyNumberFormat="0" applyAlignment="0" applyProtection="0"/>
    <xf numFmtId="0" fontId="39" fillId="0" borderId="0"/>
    <xf numFmtId="0" fontId="67" fillId="0" borderId="0" applyNumberFormat="0" applyFill="0" applyBorder="0" applyAlignment="0" applyProtection="0">
      <alignment vertical="top"/>
      <protection locked="0"/>
    </xf>
    <xf numFmtId="0" fontId="47" fillId="0" borderId="0"/>
    <xf numFmtId="0" fontId="39" fillId="0" borderId="0"/>
    <xf numFmtId="0" fontId="39" fillId="0" borderId="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3" borderId="0" applyNumberFormat="0" applyBorder="0" applyAlignment="0" applyProtection="0"/>
    <xf numFmtId="0" fontId="65" fillId="0" borderId="0" applyNumberFormat="0" applyFill="0" applyBorder="0" applyAlignment="0" applyProtection="0"/>
    <xf numFmtId="0" fontId="66" fillId="8" borderId="0" applyNumberFormat="0" applyBorder="0" applyAlignment="0" applyProtection="0"/>
    <xf numFmtId="0" fontId="68" fillId="25" borderId="0" applyNumberFormat="0" applyBorder="0" applyAlignment="0" applyProtection="0"/>
    <xf numFmtId="0" fontId="69" fillId="7" borderId="0" applyNumberFormat="0" applyBorder="0" applyAlignment="0" applyProtection="0"/>
    <xf numFmtId="0" fontId="70" fillId="0" borderId="0" applyNumberFormat="0" applyFill="0" applyBorder="0" applyAlignment="0" applyProtection="0"/>
    <xf numFmtId="0" fontId="71" fillId="0" borderId="29" applyNumberFormat="0" applyFill="0" applyAlignment="0" applyProtection="0"/>
    <xf numFmtId="0" fontId="72" fillId="0" borderId="30" applyNumberFormat="0" applyFill="0" applyAlignment="0" applyProtection="0"/>
    <xf numFmtId="0" fontId="73" fillId="0" borderId="31" applyNumberFormat="0" applyFill="0" applyAlignment="0" applyProtection="0"/>
    <xf numFmtId="0" fontId="73" fillId="0" borderId="0" applyNumberFormat="0" applyFill="0" applyBorder="0" applyAlignment="0" applyProtection="0"/>
    <xf numFmtId="0" fontId="74" fillId="0" borderId="32" applyNumberFormat="0" applyFill="0" applyAlignment="0" applyProtection="0"/>
    <xf numFmtId="0" fontId="75" fillId="0" borderId="0" applyNumberFormat="0" applyFill="0" applyBorder="0" applyAlignment="0" applyProtection="0"/>
    <xf numFmtId="0" fontId="76" fillId="27" borderId="33" applyNumberFormat="0" applyAlignment="0" applyProtection="0"/>
    <xf numFmtId="0" fontId="101" fillId="18"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1" fillId="61" borderId="0" applyNumberFormat="0" applyBorder="0" applyAlignment="0" applyProtection="0"/>
    <xf numFmtId="0" fontId="101" fillId="18" borderId="0" applyNumberFormat="0" applyBorder="0" applyAlignment="0" applyProtection="0"/>
    <xf numFmtId="0" fontId="101" fillId="21" borderId="0" applyNumberFormat="0" applyBorder="0" applyAlignment="0" applyProtection="0"/>
    <xf numFmtId="0" fontId="102" fillId="60" borderId="25" applyNumberFormat="0" applyAlignment="0" applyProtection="0"/>
    <xf numFmtId="0" fontId="103" fillId="60" borderId="26" applyNumberFormat="0" applyAlignment="0" applyProtection="0"/>
    <xf numFmtId="0" fontId="138" fillId="32" borderId="38" applyNumberFormat="0" applyAlignment="0" applyProtection="0"/>
    <xf numFmtId="0" fontId="99" fillId="0" borderId="48" applyNumberFormat="0" applyFill="0" applyAlignment="0" applyProtection="0"/>
    <xf numFmtId="0" fontId="105" fillId="0" borderId="0" applyNumberFormat="0" applyFill="0" applyBorder="0" applyAlignment="0" applyProtection="0"/>
    <xf numFmtId="0" fontId="107" fillId="8" borderId="0" applyNumberFormat="0" applyBorder="0" applyAlignment="0" applyProtection="0"/>
    <xf numFmtId="0" fontId="142" fillId="0" borderId="0" applyNumberFormat="0" applyFill="0" applyBorder="0" applyAlignment="0" applyProtection="0"/>
    <xf numFmtId="37" fontId="143" fillId="0" borderId="0" applyNumberFormat="0" applyFill="0" applyBorder="0" applyAlignment="0" applyProtection="0"/>
    <xf numFmtId="0" fontId="77" fillId="0" borderId="0" applyNumberFormat="0" applyFill="0" applyBorder="0" applyAlignment="0" applyProtection="0">
      <alignment vertical="top"/>
      <protection locked="0"/>
    </xf>
    <xf numFmtId="37" fontId="143" fillId="0" borderId="0" applyNumberFormat="0" applyFill="0" applyBorder="0" applyAlignment="0" applyProtection="0"/>
    <xf numFmtId="43" fontId="30" fillId="0" borderId="0" applyFont="0" applyFill="0" applyBorder="0" applyAlignment="0" applyProtection="0"/>
    <xf numFmtId="0" fontId="109" fillId="25" borderId="0" applyNumberFormat="0" applyBorder="0" applyAlignment="0" applyProtection="0"/>
    <xf numFmtId="0" fontId="39" fillId="26" borderId="28" applyNumberFormat="0" applyFont="0" applyAlignment="0" applyProtection="0"/>
    <xf numFmtId="0" fontId="110" fillId="7" borderId="0" applyNumberFormat="0" applyBorder="0" applyAlignment="0" applyProtection="0"/>
    <xf numFmtId="0" fontId="39" fillId="0" borderId="0"/>
    <xf numFmtId="0" fontId="127" fillId="0" borderId="0"/>
    <xf numFmtId="0" fontId="40" fillId="0" borderId="0"/>
    <xf numFmtId="0" fontId="39" fillId="0" borderId="0"/>
    <xf numFmtId="0" fontId="39" fillId="0" borderId="0"/>
    <xf numFmtId="0" fontId="39" fillId="0" borderId="0"/>
    <xf numFmtId="0" fontId="113" fillId="0" borderId="50" applyNumberFormat="0" applyFill="0" applyAlignment="0" applyProtection="0"/>
    <xf numFmtId="0" fontId="114" fillId="0" borderId="30" applyNumberFormat="0" applyFill="0" applyAlignment="0" applyProtection="0"/>
    <xf numFmtId="0" fontId="115" fillId="0" borderId="5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98" fillId="0" borderId="52" applyNumberFormat="0" applyFill="0" applyAlignment="0" applyProtection="0"/>
    <xf numFmtId="0" fontId="98" fillId="0" borderId="0" applyNumberFormat="0" applyFill="0" applyBorder="0" applyAlignment="0" applyProtection="0"/>
    <xf numFmtId="0" fontId="117" fillId="27" borderId="33"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47" fillId="26" borderId="28" applyNumberFormat="0" applyFont="0" applyAlignment="0" applyProtection="0"/>
    <xf numFmtId="0" fontId="48" fillId="26" borderId="28" applyNumberFormat="0" applyFont="0" applyAlignment="0" applyProtection="0"/>
    <xf numFmtId="0" fontId="97" fillId="0" borderId="0"/>
    <xf numFmtId="0" fontId="48" fillId="0" borderId="0"/>
    <xf numFmtId="0" fontId="47" fillId="0" borderId="0"/>
    <xf numFmtId="0" fontId="4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44" fontId="39"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8" fillId="0" borderId="0">
      <alignment vertical="center"/>
    </xf>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146" fillId="0" borderId="0" applyNumberFormat="0" applyFill="0" applyBorder="0" applyAlignment="0" applyProtection="0"/>
    <xf numFmtId="0" fontId="108"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0" fontId="84" fillId="30" borderId="0" applyNumberFormat="0" applyBorder="0" applyAlignment="0" applyProtection="0"/>
    <xf numFmtId="0" fontId="39" fillId="0" borderId="0"/>
    <xf numFmtId="0" fontId="48" fillId="0" borderId="0"/>
    <xf numFmtId="0" fontId="154" fillId="0" borderId="0"/>
    <xf numFmtId="0" fontId="39" fillId="0" borderId="0"/>
    <xf numFmtId="0" fontId="39" fillId="0" borderId="0"/>
    <xf numFmtId="0" fontId="45" fillId="0" borderId="0"/>
    <xf numFmtId="0" fontId="39" fillId="0" borderId="0"/>
    <xf numFmtId="0" fontId="39" fillId="0" borderId="0"/>
    <xf numFmtId="0" fontId="39" fillId="0" borderId="0"/>
    <xf numFmtId="0" fontId="39" fillId="0" borderId="0"/>
    <xf numFmtId="0" fontId="154" fillId="0" borderId="0"/>
    <xf numFmtId="0" fontId="4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0" fillId="0" borderId="0"/>
    <xf numFmtId="180" fontId="104" fillId="0" borderId="0"/>
    <xf numFmtId="49" fontId="104" fillId="0" borderId="0"/>
    <xf numFmtId="181" fontId="39" fillId="0" borderId="0">
      <alignment horizontal="center"/>
    </xf>
    <xf numFmtId="182" fontId="104" fillId="0" borderId="0"/>
    <xf numFmtId="0" fontId="135" fillId="6"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8" borderId="0" applyNumberFormat="0" applyBorder="0" applyAlignment="0" applyProtection="0"/>
    <xf numFmtId="0" fontId="135" fillId="8" borderId="0" applyNumberFormat="0" applyBorder="0" applyAlignment="0" applyProtection="0"/>
    <xf numFmtId="0" fontId="135" fillId="8"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183" fontId="39" fillId="0" borderId="0"/>
    <xf numFmtId="184" fontId="39" fillId="0" borderId="0"/>
    <xf numFmtId="169" fontId="59" fillId="0" borderId="7">
      <alignment horizontal="left"/>
    </xf>
    <xf numFmtId="0" fontId="135" fillId="14" borderId="0" applyNumberFormat="0" applyBorder="0" applyAlignment="0" applyProtection="0"/>
    <xf numFmtId="0" fontId="135" fillId="14" borderId="0" applyNumberFormat="0" applyBorder="0" applyAlignment="0" applyProtection="0"/>
    <xf numFmtId="0" fontId="135" fillId="1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185" fontId="39" fillId="0" borderId="0"/>
    <xf numFmtId="170" fontId="59" fillId="0" borderId="7">
      <alignment horizontal="left"/>
    </xf>
    <xf numFmtId="171" fontId="59" fillId="0" borderId="7">
      <alignment horizontal="left"/>
    </xf>
    <xf numFmtId="0" fontId="79" fillId="14" borderId="0" applyNumberFormat="0" applyBorder="0" applyAlignment="0" applyProtection="0"/>
    <xf numFmtId="0" fontId="79" fillId="17" borderId="0" applyNumberFormat="0" applyBorder="0" applyAlignment="0" applyProtection="0"/>
    <xf numFmtId="0" fontId="79" fillId="19" borderId="0" applyNumberFormat="0" applyBorder="0" applyAlignment="0" applyProtection="0"/>
    <xf numFmtId="0" fontId="101" fillId="16" borderId="0" applyNumberFormat="0" applyBorder="0" applyAlignment="0" applyProtection="0"/>
    <xf numFmtId="0" fontId="101" fillId="14" borderId="0" applyNumberFormat="0" applyBorder="0" applyAlignment="0" applyProtection="0"/>
    <xf numFmtId="0" fontId="101" fillId="17" borderId="0" applyNumberFormat="0" applyBorder="0" applyAlignment="0" applyProtection="0"/>
    <xf numFmtId="0" fontId="101" fillId="11" borderId="0" applyNumberFormat="0" applyBorder="0" applyAlignment="0" applyProtection="0"/>
    <xf numFmtId="0" fontId="101" fillId="19" borderId="0" applyNumberFormat="0" applyBorder="0" applyAlignment="0" applyProtection="0"/>
    <xf numFmtId="186" fontId="39" fillId="0" borderId="0">
      <alignment horizontal="center"/>
    </xf>
    <xf numFmtId="187" fontId="39" fillId="0" borderId="0">
      <alignment horizontal="center"/>
    </xf>
    <xf numFmtId="188" fontId="39" fillId="0" borderId="0">
      <alignment horizontal="center"/>
    </xf>
    <xf numFmtId="168" fontId="59" fillId="0" borderId="7">
      <alignment horizontal="left"/>
    </xf>
    <xf numFmtId="189" fontId="39" fillId="0" borderId="0">
      <alignment horizontal="center"/>
    </xf>
    <xf numFmtId="190" fontId="39" fillId="0" borderId="0">
      <alignment horizontal="center"/>
    </xf>
    <xf numFmtId="0" fontId="101" fillId="65" borderId="0" applyNumberFormat="0" applyBorder="0" applyAlignment="0" applyProtection="0"/>
    <xf numFmtId="0" fontId="101" fillId="23" borderId="0" applyNumberFormat="0" applyBorder="0" applyAlignment="0" applyProtection="0"/>
    <xf numFmtId="0" fontId="101" fillId="15" borderId="0" applyNumberFormat="0" applyBorder="0" applyAlignment="0" applyProtection="0"/>
    <xf numFmtId="0" fontId="101" fillId="61" borderId="0" applyNumberFormat="0" applyBorder="0" applyAlignment="0" applyProtection="0"/>
    <xf numFmtId="0" fontId="101" fillId="18" borderId="0" applyNumberFormat="0" applyBorder="0" applyAlignment="0" applyProtection="0"/>
    <xf numFmtId="0" fontId="101" fillId="21" borderId="0" applyNumberFormat="0" applyBorder="0" applyAlignment="0" applyProtection="0"/>
    <xf numFmtId="0" fontId="163" fillId="63" borderId="0">
      <alignment horizontal="center" vertical="center"/>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165" fontId="40"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1" fontId="39" fillId="0" borderId="0" applyFont="0" applyFill="0" applyBorder="0" applyAlignment="0" applyProtection="0"/>
    <xf numFmtId="164" fontId="39" fillId="0" borderId="0" applyFont="0" applyFill="0" applyBorder="0" applyAlignment="0" applyProtection="0"/>
    <xf numFmtId="43" fontId="39"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30"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30" fillId="0" borderId="0" applyFont="0" applyFill="0" applyBorder="0" applyAlignment="0" applyProtection="0"/>
    <xf numFmtId="0" fontId="171" fillId="0" borderId="43" applyNumberFormat="0" applyFill="0" applyAlignment="0" applyProtection="0"/>
    <xf numFmtId="0" fontId="105" fillId="0" borderId="0" applyNumberForma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91" fontId="39" fillId="0" borderId="0" applyFont="0" applyFill="0" applyBorder="0" applyAlignment="0" applyProtection="0"/>
    <xf numFmtId="0" fontId="96" fillId="63" borderId="0">
      <alignment horizontal="left"/>
    </xf>
    <xf numFmtId="0" fontId="96" fillId="63" borderId="0">
      <alignment horizontal="left"/>
    </xf>
    <xf numFmtId="0" fontId="96" fillId="63" borderId="0">
      <alignment horizontal="left"/>
    </xf>
    <xf numFmtId="0" fontId="106" fillId="64" borderId="0">
      <alignment horizontal="right" vertical="top" textRotation="90" wrapText="1"/>
    </xf>
    <xf numFmtId="0" fontId="107" fillId="10" borderId="0" applyNumberFormat="0" applyBorder="0" applyAlignment="0" applyProtection="0"/>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67" fillId="0" borderId="0" applyNumberFormat="0" applyFill="0" applyBorder="0" applyAlignment="0" applyProtection="0"/>
    <xf numFmtId="0" fontId="77"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67" fillId="0" borderId="0" applyNumberFormat="0" applyFill="0" applyBorder="0" applyAlignment="0" applyProtection="0">
      <alignment vertical="top"/>
      <protection locked="0"/>
    </xf>
    <xf numFmtId="0" fontId="146" fillId="0" borderId="0" applyNumberFormat="0" applyFill="0" applyBorder="0" applyAlignment="0" applyProtection="0"/>
    <xf numFmtId="0" fontId="165" fillId="0" borderId="0" applyNumberFormat="0" applyFill="0" applyBorder="0" applyAlignment="0" applyProtection="0">
      <alignment vertical="top"/>
      <protection locked="0"/>
    </xf>
    <xf numFmtId="0" fontId="38" fillId="66" borderId="0">
      <alignment horizontal="center"/>
    </xf>
    <xf numFmtId="0" fontId="38" fillId="66" borderId="0">
      <alignment horizontal="center"/>
    </xf>
    <xf numFmtId="0" fontId="38" fillId="66" borderId="0">
      <alignment horizontal="center"/>
    </xf>
    <xf numFmtId="0" fontId="38" fillId="66" borderId="0">
      <alignment horizontal="center"/>
    </xf>
    <xf numFmtId="165" fontId="40" fillId="0" borderId="0" applyFont="0" applyFill="0" applyBorder="0" applyAlignment="0" applyProtection="0"/>
    <xf numFmtId="43" fontId="54"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17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3" fontId="39" fillId="0" borderId="0" applyFont="0" applyFill="0" applyBorder="0" applyAlignment="0" applyProtection="0"/>
    <xf numFmtId="17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73" fontId="39" fillId="0" borderId="0" applyFont="0" applyFill="0" applyBorder="0" applyAlignment="0" applyProtection="0"/>
    <xf numFmtId="165" fontId="39"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165" fontId="124" fillId="0" borderId="0" applyFont="0" applyFill="0" applyBorder="0" applyAlignment="0" applyProtection="0"/>
    <xf numFmtId="165" fontId="124" fillId="0" borderId="0" applyFont="0" applyFill="0" applyBorder="0" applyAlignment="0" applyProtection="0"/>
    <xf numFmtId="165" fontId="12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165" fontId="5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0" fontId="109" fillId="25" borderId="0" applyNumberFormat="0" applyBorder="0" applyAlignment="0" applyProtection="0"/>
    <xf numFmtId="0" fontId="166" fillId="0" borderId="15" applyFont="0" applyBorder="0" applyAlignment="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128"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126" fillId="35" borderId="42"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47" fillId="26" borderId="28" applyNumberFormat="0" applyFont="0" applyAlignment="0" applyProtection="0"/>
    <xf numFmtId="0" fontId="128" fillId="26" borderId="28"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0" fontId="163" fillId="63" borderId="0">
      <alignment horizontal="right"/>
    </xf>
    <xf numFmtId="0" fontId="167" fillId="67" borderId="0">
      <alignment horizontal="center"/>
    </xf>
    <xf numFmtId="0" fontId="169" fillId="64" borderId="6">
      <alignment horizontal="left" vertical="top" wrapText="1"/>
    </xf>
    <xf numFmtId="0" fontId="169" fillId="64" borderId="44">
      <alignment horizontal="left" vertical="top"/>
    </xf>
    <xf numFmtId="0" fontId="69" fillId="7" borderId="0" applyNumberFormat="0" applyBorder="0" applyAlignment="0" applyProtection="0"/>
    <xf numFmtId="0" fontId="110" fillId="9" borderId="0" applyNumberFormat="0" applyBorder="0" applyAlignment="0" applyProtection="0"/>
    <xf numFmtId="0" fontId="54"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7" fillId="0" borderId="0"/>
    <xf numFmtId="0" fontId="127" fillId="0" borderId="0"/>
    <xf numFmtId="0" fontId="127" fillId="0" borderId="0"/>
    <xf numFmtId="0" fontId="127" fillId="0" borderId="0"/>
    <xf numFmtId="0" fontId="132" fillId="0" borderId="0"/>
    <xf numFmtId="0" fontId="39" fillId="0" borderId="0"/>
    <xf numFmtId="0" fontId="132" fillId="0" borderId="0"/>
    <xf numFmtId="0" fontId="39" fillId="0" borderId="0"/>
    <xf numFmtId="0" fontId="39" fillId="0" borderId="0"/>
    <xf numFmtId="0" fontId="96" fillId="0" borderId="0"/>
    <xf numFmtId="0" fontId="96" fillId="0" borderId="0"/>
    <xf numFmtId="0" fontId="96" fillId="0" borderId="0"/>
    <xf numFmtId="0" fontId="96" fillId="0" borderId="0"/>
    <xf numFmtId="0" fontId="96" fillId="0" borderId="0"/>
    <xf numFmtId="0" fontId="47" fillId="0" borderId="0"/>
    <xf numFmtId="0" fontId="54" fillId="0" borderId="0"/>
    <xf numFmtId="0" fontId="54" fillId="0" borderId="0"/>
    <xf numFmtId="0" fontId="54" fillId="0" borderId="0"/>
    <xf numFmtId="0" fontId="47" fillId="0" borderId="0"/>
    <xf numFmtId="0" fontId="39"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7" fillId="0" borderId="0"/>
    <xf numFmtId="0" fontId="47" fillId="0" borderId="0"/>
    <xf numFmtId="0" fontId="30" fillId="0" borderId="0"/>
    <xf numFmtId="0" fontId="30" fillId="0" borderId="0"/>
    <xf numFmtId="0" fontId="47" fillId="0" borderId="0"/>
    <xf numFmtId="0" fontId="54" fillId="0" borderId="0"/>
    <xf numFmtId="0" fontId="54" fillId="0" borderId="0"/>
    <xf numFmtId="0" fontId="39" fillId="0" borderId="0"/>
    <xf numFmtId="0" fontId="39" fillId="0" borderId="0"/>
    <xf numFmtId="0" fontId="128" fillId="0" borderId="0"/>
    <xf numFmtId="0" fontId="39" fillId="0" borderId="0"/>
    <xf numFmtId="0" fontId="54" fillId="0" borderId="0"/>
    <xf numFmtId="0" fontId="54" fillId="0" borderId="0"/>
    <xf numFmtId="0" fontId="54" fillId="0" borderId="0"/>
    <xf numFmtId="0" fontId="54" fillId="0" borderId="0"/>
    <xf numFmtId="0" fontId="54" fillId="0" borderId="0"/>
    <xf numFmtId="0" fontId="39" fillId="0" borderId="0"/>
    <xf numFmtId="0" fontId="30" fillId="0" borderId="0"/>
    <xf numFmtId="0" fontId="30" fillId="0" borderId="0"/>
    <xf numFmtId="0" fontId="39" fillId="0" borderId="0"/>
    <xf numFmtId="0" fontId="30" fillId="0" borderId="0"/>
    <xf numFmtId="0" fontId="40" fillId="0" borderId="0"/>
    <xf numFmtId="0" fontId="48" fillId="0" borderId="0"/>
    <xf numFmtId="0" fontId="47" fillId="0" borderId="0"/>
    <xf numFmtId="174" fontId="155" fillId="0" borderId="0"/>
    <xf numFmtId="174" fontId="129" fillId="0" borderId="0"/>
    <xf numFmtId="0" fontId="39" fillId="0" borderId="0"/>
    <xf numFmtId="0" fontId="97" fillId="0" borderId="0"/>
    <xf numFmtId="0" fontId="39" fillId="0" borderId="0"/>
    <xf numFmtId="0" fontId="39" fillId="0" borderId="0"/>
    <xf numFmtId="0" fontId="39" fillId="0" borderId="0"/>
    <xf numFmtId="0" fontId="47" fillId="0" borderId="0"/>
    <xf numFmtId="0" fontId="39" fillId="0" borderId="0"/>
    <xf numFmtId="0" fontId="39" fillId="0" borderId="0"/>
    <xf numFmtId="0" fontId="39" fillId="0" borderId="0"/>
    <xf numFmtId="0" fontId="48" fillId="0" borderId="0"/>
    <xf numFmtId="0" fontId="47" fillId="0" borderId="0"/>
    <xf numFmtId="0" fontId="30" fillId="0" borderId="0"/>
    <xf numFmtId="0" fontId="54" fillId="0" borderId="0"/>
    <xf numFmtId="0" fontId="39"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154" fillId="0" borderId="0"/>
    <xf numFmtId="0" fontId="54" fillId="0" borderId="0"/>
    <xf numFmtId="0" fontId="39" fillId="0" borderId="0"/>
    <xf numFmtId="0" fontId="39" fillId="0" borderId="0"/>
    <xf numFmtId="0" fontId="54" fillId="0" borderId="0"/>
    <xf numFmtId="0" fontId="39" fillId="0" borderId="0"/>
    <xf numFmtId="0" fontId="39" fillId="0" borderId="0"/>
    <xf numFmtId="0" fontId="54" fillId="0" borderId="0"/>
    <xf numFmtId="0" fontId="54" fillId="0" borderId="0"/>
    <xf numFmtId="0" fontId="39" fillId="0" borderId="0"/>
    <xf numFmtId="0" fontId="39" fillId="0" borderId="0"/>
    <xf numFmtId="0" fontId="54" fillId="0" borderId="0"/>
    <xf numFmtId="0" fontId="54" fillId="0" borderId="0"/>
    <xf numFmtId="0" fontId="39" fillId="0" borderId="0"/>
    <xf numFmtId="0" fontId="39" fillId="0" borderId="0"/>
    <xf numFmtId="0" fontId="5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pplyNumberFormat="0" applyFont="0" applyFill="0" applyBorder="0" applyAlignment="0" applyProtection="0"/>
    <xf numFmtId="0" fontId="39" fillId="0" borderId="0"/>
    <xf numFmtId="0" fontId="47" fillId="0" borderId="0"/>
    <xf numFmtId="0" fontId="47" fillId="0" borderId="0"/>
    <xf numFmtId="0" fontId="47" fillId="0" borderId="0"/>
    <xf numFmtId="0" fontId="39" fillId="0" borderId="0"/>
    <xf numFmtId="0" fontId="39" fillId="0" borderId="0"/>
    <xf numFmtId="0" fontId="47" fillId="0" borderId="0"/>
    <xf numFmtId="0" fontId="47" fillId="0" borderId="0"/>
    <xf numFmtId="0" fontId="39"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54" fillId="0" borderId="0"/>
    <xf numFmtId="0" fontId="39" fillId="0" borderId="0"/>
    <xf numFmtId="0" fontId="39" fillId="0" borderId="0"/>
    <xf numFmtId="0" fontId="54" fillId="0" borderId="0"/>
    <xf numFmtId="0" fontId="129" fillId="0" borderId="0"/>
    <xf numFmtId="0" fontId="39" fillId="0" borderId="0"/>
    <xf numFmtId="0" fontId="39" fillId="0" borderId="0"/>
    <xf numFmtId="0" fontId="39" fillId="0" borderId="0"/>
    <xf numFmtId="0" fontId="39" fillId="0" borderId="0"/>
    <xf numFmtId="0" fontId="54" fillId="0" borderId="0"/>
    <xf numFmtId="0" fontId="47" fillId="0" borderId="0"/>
    <xf numFmtId="0" fontId="54" fillId="0" borderId="0"/>
    <xf numFmtId="0" fontId="47" fillId="0" borderId="0"/>
    <xf numFmtId="0" fontId="54" fillId="0" borderId="0"/>
    <xf numFmtId="0" fontId="4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9" fillId="0" borderId="0"/>
    <xf numFmtId="0" fontId="3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7" fillId="0" borderId="0"/>
    <xf numFmtId="0" fontId="4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9" fillId="0" borderId="0"/>
    <xf numFmtId="0" fontId="3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0" fillId="0" borderId="0"/>
    <xf numFmtId="0" fontId="30" fillId="0" borderId="0"/>
    <xf numFmtId="0" fontId="30" fillId="0" borderId="0"/>
    <xf numFmtId="43" fontId="30" fillId="0" borderId="0" applyFont="0" applyFill="0" applyBorder="0" applyAlignment="0" applyProtection="0"/>
    <xf numFmtId="0" fontId="119" fillId="63" borderId="0">
      <alignment horizontal="center"/>
    </xf>
    <xf numFmtId="167" fontId="170" fillId="0" borderId="0">
      <alignment horizontal="center" vertical="center"/>
    </xf>
    <xf numFmtId="0" fontId="157" fillId="0" borderId="53" applyNumberFormat="0" applyFill="0" applyAlignment="0" applyProtection="0"/>
    <xf numFmtId="0" fontId="158" fillId="0" borderId="54" applyNumberFormat="0" applyFill="0" applyAlignment="0" applyProtection="0"/>
    <xf numFmtId="0" fontId="159" fillId="0" borderId="55" applyNumberFormat="0" applyFill="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98" fillId="0" borderId="52" applyNumberFormat="0" applyFill="0" applyAlignment="0" applyProtection="0"/>
    <xf numFmtId="0" fontId="39" fillId="0" borderId="0" applyNumberFormat="0" applyFill="0" applyBorder="0" applyAlignment="0" applyProtection="0"/>
    <xf numFmtId="0" fontId="98" fillId="0" borderId="0" applyNumberFormat="0" applyFill="0" applyBorder="0" applyAlignment="0" applyProtection="0"/>
    <xf numFmtId="0" fontId="117" fillId="27" borderId="33" applyNumberFormat="0" applyAlignment="0" applyProtection="0"/>
    <xf numFmtId="0" fontId="30" fillId="0" borderId="0"/>
    <xf numFmtId="0" fontId="40" fillId="0" borderId="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156" fillId="0" borderId="0" applyNumberFormat="0" applyFill="0" applyBorder="0" applyAlignment="0" applyProtection="0">
      <alignment vertical="top"/>
      <protection locked="0"/>
    </xf>
    <xf numFmtId="165" fontId="4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8" fillId="26" borderId="28"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142" fillId="0" borderId="0" applyNumberFormat="0" applyFill="0" applyBorder="0" applyAlignment="0" applyProtection="0"/>
    <xf numFmtId="165" fontId="30" fillId="0" borderId="0" applyFont="0" applyFill="0" applyBorder="0" applyAlignment="0" applyProtection="0"/>
    <xf numFmtId="0" fontId="4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0" fontId="145" fillId="0" borderId="0" applyNumberFormat="0" applyFill="0" applyBorder="0" applyAlignment="0" applyProtection="0">
      <alignment vertical="top"/>
      <protection locked="0"/>
    </xf>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40" fillId="0" borderId="0" applyFont="0" applyFill="0" applyBorder="0" applyAlignment="0" applyProtection="0"/>
    <xf numFmtId="9" fontId="14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8" fillId="0" borderId="0" applyFont="0" applyFill="0" applyBorder="0" applyAlignment="0" applyProtection="0"/>
    <xf numFmtId="0" fontId="3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3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135" fillId="11" borderId="0" applyNumberFormat="0" applyBorder="0" applyAlignment="0" applyProtection="0"/>
    <xf numFmtId="0" fontId="40"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172" fillId="11" borderId="0" applyNumberFormat="0" applyBorder="0" applyAlignment="0" applyProtection="0"/>
    <xf numFmtId="0" fontId="173" fillId="6" borderId="0" applyNumberFormat="0" applyBorder="0" applyAlignment="0" applyProtection="0"/>
    <xf numFmtId="0" fontId="30" fillId="11" borderId="0" applyNumberFormat="0" applyBorder="0" applyAlignment="0" applyProtection="0"/>
    <xf numFmtId="0" fontId="58" fillId="6"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40" fillId="11" borderId="0" applyNumberFormat="0" applyBorder="0" applyAlignment="0" applyProtection="0"/>
    <xf numFmtId="0" fontId="30" fillId="11" borderId="0" applyNumberFormat="0" applyBorder="0" applyAlignment="0" applyProtection="0"/>
    <xf numFmtId="0" fontId="96" fillId="6"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135" fillId="13" borderId="0" applyNumberFormat="0" applyBorder="0" applyAlignment="0" applyProtection="0"/>
    <xf numFmtId="0" fontId="40" fillId="13" borderId="0" applyNumberFormat="0" applyBorder="0" applyAlignment="0" applyProtection="0"/>
    <xf numFmtId="0" fontId="135" fillId="13" borderId="0" applyNumberFormat="0" applyBorder="0" applyAlignment="0" applyProtection="0"/>
    <xf numFmtId="0" fontId="30" fillId="13" borderId="0" applyNumberFormat="0" applyBorder="0" applyAlignment="0" applyProtection="0"/>
    <xf numFmtId="0" fontId="172" fillId="13" borderId="0" applyNumberFormat="0" applyBorder="0" applyAlignment="0" applyProtection="0"/>
    <xf numFmtId="0" fontId="173" fillId="7" borderId="0" applyNumberFormat="0" applyBorder="0" applyAlignment="0" applyProtection="0"/>
    <xf numFmtId="0" fontId="30" fillId="13" borderId="0" applyNumberFormat="0" applyBorder="0" applyAlignment="0" applyProtection="0"/>
    <xf numFmtId="0" fontId="58" fillId="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35" fillId="13" borderId="0" applyNumberFormat="0" applyBorder="0" applyAlignment="0" applyProtection="0"/>
    <xf numFmtId="0" fontId="30" fillId="13" borderId="0" applyNumberFormat="0" applyBorder="0" applyAlignment="0" applyProtection="0"/>
    <xf numFmtId="0" fontId="135" fillId="13" borderId="0" applyNumberFormat="0" applyBorder="0" applyAlignment="0" applyProtection="0"/>
    <xf numFmtId="0" fontId="40" fillId="13" borderId="0" applyNumberFormat="0" applyBorder="0" applyAlignment="0" applyProtection="0"/>
    <xf numFmtId="0" fontId="30" fillId="13" borderId="0" applyNumberFormat="0" applyBorder="0" applyAlignment="0" applyProtection="0"/>
    <xf numFmtId="0" fontId="96" fillId="7" borderId="0" applyNumberFormat="0" applyBorder="0" applyAlignment="0" applyProtection="0"/>
    <xf numFmtId="0" fontId="30" fillId="13" borderId="0" applyNumberFormat="0" applyBorder="0" applyAlignment="0" applyProtection="0"/>
    <xf numFmtId="0" fontId="135" fillId="13" borderId="0" applyNumberFormat="0" applyBorder="0" applyAlignment="0" applyProtection="0"/>
    <xf numFmtId="0" fontId="135" fillId="13" borderId="0" applyNumberFormat="0" applyBorder="0" applyAlignment="0" applyProtection="0"/>
    <xf numFmtId="0" fontId="30" fillId="13"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135" fillId="26" borderId="0" applyNumberFormat="0" applyBorder="0" applyAlignment="0" applyProtection="0"/>
    <xf numFmtId="0" fontId="40" fillId="26" borderId="0" applyNumberFormat="0" applyBorder="0" applyAlignment="0" applyProtection="0"/>
    <xf numFmtId="0" fontId="135" fillId="26" borderId="0" applyNumberFormat="0" applyBorder="0" applyAlignment="0" applyProtection="0"/>
    <xf numFmtId="0" fontId="30" fillId="26" borderId="0" applyNumberFormat="0" applyBorder="0" applyAlignment="0" applyProtection="0"/>
    <xf numFmtId="0" fontId="172" fillId="26" borderId="0" applyNumberFormat="0" applyBorder="0" applyAlignment="0" applyProtection="0"/>
    <xf numFmtId="0" fontId="173" fillId="8" borderId="0" applyNumberFormat="0" applyBorder="0" applyAlignment="0" applyProtection="0"/>
    <xf numFmtId="0" fontId="30" fillId="26" borderId="0" applyNumberFormat="0" applyBorder="0" applyAlignment="0" applyProtection="0"/>
    <xf numFmtId="0" fontId="58" fillId="8"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35" fillId="26" borderId="0" applyNumberFormat="0" applyBorder="0" applyAlignment="0" applyProtection="0"/>
    <xf numFmtId="0" fontId="30" fillId="26" borderId="0" applyNumberFormat="0" applyBorder="0" applyAlignment="0" applyProtection="0"/>
    <xf numFmtId="0" fontId="135" fillId="26" borderId="0" applyNumberFormat="0" applyBorder="0" applyAlignment="0" applyProtection="0"/>
    <xf numFmtId="0" fontId="40" fillId="26" borderId="0" applyNumberFormat="0" applyBorder="0" applyAlignment="0" applyProtection="0"/>
    <xf numFmtId="0" fontId="30" fillId="26" borderId="0" applyNumberFormat="0" applyBorder="0" applyAlignment="0" applyProtection="0"/>
    <xf numFmtId="0" fontId="96" fillId="8" borderId="0" applyNumberFormat="0" applyBorder="0" applyAlignment="0" applyProtection="0"/>
    <xf numFmtId="0" fontId="30" fillId="26" borderId="0" applyNumberFormat="0" applyBorder="0" applyAlignment="0" applyProtection="0"/>
    <xf numFmtId="0" fontId="135" fillId="26" borderId="0" applyNumberFormat="0" applyBorder="0" applyAlignment="0" applyProtection="0"/>
    <xf numFmtId="0" fontId="135" fillId="26" borderId="0" applyNumberFormat="0" applyBorder="0" applyAlignment="0" applyProtection="0"/>
    <xf numFmtId="0" fontId="30" fillId="2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135" fillId="60" borderId="0" applyNumberFormat="0" applyBorder="0" applyAlignment="0" applyProtection="0"/>
    <xf numFmtId="0" fontId="40" fillId="60" borderId="0" applyNumberFormat="0" applyBorder="0" applyAlignment="0" applyProtection="0"/>
    <xf numFmtId="0" fontId="135" fillId="60" borderId="0" applyNumberFormat="0" applyBorder="0" applyAlignment="0" applyProtection="0"/>
    <xf numFmtId="0" fontId="30" fillId="60" borderId="0" applyNumberFormat="0" applyBorder="0" applyAlignment="0" applyProtection="0"/>
    <xf numFmtId="0" fontId="172" fillId="60" borderId="0" applyNumberFormat="0" applyBorder="0" applyAlignment="0" applyProtection="0"/>
    <xf numFmtId="0" fontId="173" fillId="9" borderId="0" applyNumberFormat="0" applyBorder="0" applyAlignment="0" applyProtection="0"/>
    <xf numFmtId="0" fontId="30" fillId="60" borderId="0" applyNumberFormat="0" applyBorder="0" applyAlignment="0" applyProtection="0"/>
    <xf numFmtId="0" fontId="58" fillId="9"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35" fillId="60" borderId="0" applyNumberFormat="0" applyBorder="0" applyAlignment="0" applyProtection="0"/>
    <xf numFmtId="0" fontId="30" fillId="60" borderId="0" applyNumberFormat="0" applyBorder="0" applyAlignment="0" applyProtection="0"/>
    <xf numFmtId="0" fontId="135" fillId="60" borderId="0" applyNumberFormat="0" applyBorder="0" applyAlignment="0" applyProtection="0"/>
    <xf numFmtId="0" fontId="40" fillId="60" borderId="0" applyNumberFormat="0" applyBorder="0" applyAlignment="0" applyProtection="0"/>
    <xf numFmtId="0" fontId="30" fillId="60" borderId="0" applyNumberFormat="0" applyBorder="0" applyAlignment="0" applyProtection="0"/>
    <xf numFmtId="0" fontId="96" fillId="9" borderId="0" applyNumberFormat="0" applyBorder="0" applyAlignment="0" applyProtection="0"/>
    <xf numFmtId="0" fontId="30"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30" fillId="6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135" fillId="11" borderId="0" applyNumberFormat="0" applyBorder="0" applyAlignment="0" applyProtection="0"/>
    <xf numFmtId="0" fontId="40"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172" fillId="11" borderId="0" applyNumberFormat="0" applyBorder="0" applyAlignment="0" applyProtection="0"/>
    <xf numFmtId="0" fontId="173" fillId="10" borderId="0" applyNumberFormat="0" applyBorder="0" applyAlignment="0" applyProtection="0"/>
    <xf numFmtId="0" fontId="30" fillId="11" borderId="0" applyNumberFormat="0" applyBorder="0" applyAlignment="0" applyProtection="0"/>
    <xf numFmtId="0" fontId="58"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40" fillId="11" borderId="0" applyNumberFormat="0" applyBorder="0" applyAlignment="0" applyProtection="0"/>
    <xf numFmtId="0" fontId="30" fillId="11" borderId="0" applyNumberFormat="0" applyBorder="0" applyAlignment="0" applyProtection="0"/>
    <xf numFmtId="0" fontId="96" fillId="10"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135" fillId="26" borderId="0" applyNumberFormat="0" applyBorder="0" applyAlignment="0" applyProtection="0"/>
    <xf numFmtId="0" fontId="40" fillId="26" borderId="0" applyNumberFormat="0" applyBorder="0" applyAlignment="0" applyProtection="0"/>
    <xf numFmtId="0" fontId="135" fillId="26" borderId="0" applyNumberFormat="0" applyBorder="0" applyAlignment="0" applyProtection="0"/>
    <xf numFmtId="0" fontId="30" fillId="26" borderId="0" applyNumberFormat="0" applyBorder="0" applyAlignment="0" applyProtection="0"/>
    <xf numFmtId="0" fontId="172" fillId="26" borderId="0" applyNumberFormat="0" applyBorder="0" applyAlignment="0" applyProtection="0"/>
    <xf numFmtId="0" fontId="173" fillId="11" borderId="0" applyNumberFormat="0" applyBorder="0" applyAlignment="0" applyProtection="0"/>
    <xf numFmtId="0" fontId="30" fillId="26" borderId="0" applyNumberFormat="0" applyBorder="0" applyAlignment="0" applyProtection="0"/>
    <xf numFmtId="0" fontId="58" fillId="11"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35" fillId="26" borderId="0" applyNumberFormat="0" applyBorder="0" applyAlignment="0" applyProtection="0"/>
    <xf numFmtId="0" fontId="30" fillId="26" borderId="0" applyNumberFormat="0" applyBorder="0" applyAlignment="0" applyProtection="0"/>
    <xf numFmtId="0" fontId="135" fillId="26" borderId="0" applyNumberFormat="0" applyBorder="0" applyAlignment="0" applyProtection="0"/>
    <xf numFmtId="0" fontId="40" fillId="26" borderId="0" applyNumberFormat="0" applyBorder="0" applyAlignment="0" applyProtection="0"/>
    <xf numFmtId="0" fontId="30" fillId="26" borderId="0" applyNumberFormat="0" applyBorder="0" applyAlignment="0" applyProtection="0"/>
    <xf numFmtId="0" fontId="96" fillId="11" borderId="0" applyNumberFormat="0" applyBorder="0" applyAlignment="0" applyProtection="0"/>
    <xf numFmtId="0" fontId="30" fillId="26" borderId="0" applyNumberFormat="0" applyBorder="0" applyAlignment="0" applyProtection="0"/>
    <xf numFmtId="0" fontId="135" fillId="26" borderId="0" applyNumberFormat="0" applyBorder="0" applyAlignment="0" applyProtection="0"/>
    <xf numFmtId="0" fontId="135" fillId="26" borderId="0" applyNumberFormat="0" applyBorder="0" applyAlignment="0" applyProtection="0"/>
    <xf numFmtId="0" fontId="30" fillId="26" borderId="0" applyNumberFormat="0" applyBorder="0" applyAlignment="0" applyProtection="0"/>
    <xf numFmtId="175" fontId="96" fillId="12" borderId="0" applyNumberFormat="0" applyBorder="0" applyAlignment="0" applyProtection="0"/>
    <xf numFmtId="175" fontId="30" fillId="11" borderId="0" applyNumberFormat="0" applyBorder="0" applyAlignment="0" applyProtection="0"/>
    <xf numFmtId="175" fontId="96" fillId="13" borderId="0" applyNumberFormat="0" applyBorder="0" applyAlignment="0" applyProtection="0"/>
    <xf numFmtId="175" fontId="30" fillId="13" borderId="0" applyNumberFormat="0" applyBorder="0" applyAlignment="0" applyProtection="0"/>
    <xf numFmtId="175" fontId="96" fillId="26" borderId="0" applyNumberFormat="0" applyBorder="0" applyAlignment="0" applyProtection="0"/>
    <xf numFmtId="175" fontId="30" fillId="26" borderId="0" applyNumberFormat="0" applyBorder="0" applyAlignment="0" applyProtection="0"/>
    <xf numFmtId="175" fontId="96" fillId="11" borderId="0" applyNumberFormat="0" applyBorder="0" applyAlignment="0" applyProtection="0"/>
    <xf numFmtId="175" fontId="30" fillId="60" borderId="0" applyNumberFormat="0" applyBorder="0" applyAlignment="0" applyProtection="0"/>
    <xf numFmtId="175" fontId="96" fillId="10" borderId="0" applyNumberFormat="0" applyBorder="0" applyAlignment="0" applyProtection="0"/>
    <xf numFmtId="175" fontId="30" fillId="11" borderId="0" applyNumberFormat="0" applyBorder="0" applyAlignment="0" applyProtection="0"/>
    <xf numFmtId="175" fontId="96" fillId="26" borderId="0" applyNumberFormat="0" applyBorder="0" applyAlignment="0" applyProtection="0"/>
    <xf numFmtId="175" fontId="30" fillId="26" borderId="0" applyNumberFormat="0" applyBorder="0" applyAlignment="0" applyProtection="0"/>
    <xf numFmtId="0" fontId="54" fillId="6" borderId="0" applyNumberFormat="0" applyBorder="0" applyAlignment="0" applyProtection="0"/>
    <xf numFmtId="0" fontId="54" fillId="60"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26" borderId="0" applyNumberFormat="0" applyBorder="0" applyAlignment="0" applyProtection="0"/>
    <xf numFmtId="0" fontId="54" fillId="9" borderId="0" applyNumberFormat="0" applyBorder="0" applyAlignment="0" applyProtection="0"/>
    <xf numFmtId="0" fontId="54" fillId="6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26" borderId="0" applyNumberFormat="0" applyBorder="0" applyAlignment="0" applyProtection="0"/>
    <xf numFmtId="192" fontId="104" fillId="0" borderId="0"/>
    <xf numFmtId="183" fontId="39" fillId="0" borderId="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135" fillId="11" borderId="0" applyNumberFormat="0" applyBorder="0" applyAlignment="0" applyProtection="0"/>
    <xf numFmtId="0" fontId="40"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172" fillId="11" borderId="0" applyNumberFormat="0" applyBorder="0" applyAlignment="0" applyProtection="0"/>
    <xf numFmtId="0" fontId="173" fillId="12" borderId="0" applyNumberFormat="0" applyBorder="0" applyAlignment="0" applyProtection="0"/>
    <xf numFmtId="0" fontId="30" fillId="11" borderId="0" applyNumberFormat="0" applyBorder="0" applyAlignment="0" applyProtection="0"/>
    <xf numFmtId="0" fontId="58"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40" fillId="11" borderId="0" applyNumberFormat="0" applyBorder="0" applyAlignment="0" applyProtection="0"/>
    <xf numFmtId="0" fontId="30" fillId="11" borderId="0" applyNumberFormat="0" applyBorder="0" applyAlignment="0" applyProtection="0"/>
    <xf numFmtId="0" fontId="96" fillId="12"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40" fillId="42" borderId="0" applyNumberFormat="0" applyBorder="0" applyAlignment="0" applyProtection="0"/>
    <xf numFmtId="0" fontId="135" fillId="42" borderId="0" applyNumberFormat="0" applyBorder="0" applyAlignment="0" applyProtection="0"/>
    <xf numFmtId="0" fontId="30" fillId="42" borderId="0" applyNumberFormat="0" applyBorder="0" applyAlignment="0" applyProtection="0"/>
    <xf numFmtId="0" fontId="172" fillId="13" borderId="0" applyNumberFormat="0" applyBorder="0" applyAlignment="0" applyProtection="0"/>
    <xf numFmtId="0" fontId="173" fillId="13" borderId="0" applyNumberFormat="0" applyBorder="0" applyAlignment="0" applyProtection="0"/>
    <xf numFmtId="0" fontId="30" fillId="42" borderId="0" applyNumberFormat="0" applyBorder="0" applyAlignment="0" applyProtection="0"/>
    <xf numFmtId="0" fontId="58" fillId="13"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35" fillId="42" borderId="0" applyNumberFormat="0" applyBorder="0" applyAlignment="0" applyProtection="0"/>
    <xf numFmtId="0" fontId="30" fillId="42" borderId="0" applyNumberFormat="0" applyBorder="0" applyAlignment="0" applyProtection="0"/>
    <xf numFmtId="0" fontId="135" fillId="42" borderId="0" applyNumberFormat="0" applyBorder="0" applyAlignment="0" applyProtection="0"/>
    <xf numFmtId="0" fontId="40" fillId="42" borderId="0" applyNumberFormat="0" applyBorder="0" applyAlignment="0" applyProtection="0"/>
    <xf numFmtId="0" fontId="30" fillId="42" borderId="0" applyNumberFormat="0" applyBorder="0" applyAlignment="0" applyProtection="0"/>
    <xf numFmtId="0" fontId="96" fillId="13" borderId="0" applyNumberFormat="0" applyBorder="0" applyAlignment="0" applyProtection="0"/>
    <xf numFmtId="0" fontId="30"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30" fillId="42"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135" fillId="25" borderId="0" applyNumberFormat="0" applyBorder="0" applyAlignment="0" applyProtection="0"/>
    <xf numFmtId="0" fontId="40" fillId="25" borderId="0" applyNumberFormat="0" applyBorder="0" applyAlignment="0" applyProtection="0"/>
    <xf numFmtId="0" fontId="135" fillId="25" borderId="0" applyNumberFormat="0" applyBorder="0" applyAlignment="0" applyProtection="0"/>
    <xf numFmtId="0" fontId="30" fillId="25" borderId="0" applyNumberFormat="0" applyBorder="0" applyAlignment="0" applyProtection="0"/>
    <xf numFmtId="0" fontId="172" fillId="25" borderId="0" applyNumberFormat="0" applyBorder="0" applyAlignment="0" applyProtection="0"/>
    <xf numFmtId="0" fontId="173" fillId="14" borderId="0" applyNumberFormat="0" applyBorder="0" applyAlignment="0" applyProtection="0"/>
    <xf numFmtId="0" fontId="30" fillId="25" borderId="0" applyNumberFormat="0" applyBorder="0" applyAlignment="0" applyProtection="0"/>
    <xf numFmtId="0" fontId="58" fillId="14"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135" fillId="25" borderId="0" applyNumberFormat="0" applyBorder="0" applyAlignment="0" applyProtection="0"/>
    <xf numFmtId="0" fontId="30" fillId="25" borderId="0" applyNumberFormat="0" applyBorder="0" applyAlignment="0" applyProtection="0"/>
    <xf numFmtId="0" fontId="135" fillId="25" borderId="0" applyNumberFormat="0" applyBorder="0" applyAlignment="0" applyProtection="0"/>
    <xf numFmtId="0" fontId="40" fillId="25" borderId="0" applyNumberFormat="0" applyBorder="0" applyAlignment="0" applyProtection="0"/>
    <xf numFmtId="0" fontId="30" fillId="25" borderId="0" applyNumberFormat="0" applyBorder="0" applyAlignment="0" applyProtection="0"/>
    <xf numFmtId="0" fontId="96" fillId="14" borderId="0" applyNumberFormat="0" applyBorder="0" applyAlignment="0" applyProtection="0"/>
    <xf numFmtId="0" fontId="30"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30" fillId="25"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135" fillId="24" borderId="0" applyNumberFormat="0" applyBorder="0" applyAlignment="0" applyProtection="0"/>
    <xf numFmtId="0" fontId="40" fillId="24" borderId="0" applyNumberFormat="0" applyBorder="0" applyAlignment="0" applyProtection="0"/>
    <xf numFmtId="0" fontId="135" fillId="24" borderId="0" applyNumberFormat="0" applyBorder="0" applyAlignment="0" applyProtection="0"/>
    <xf numFmtId="0" fontId="30" fillId="24" borderId="0" applyNumberFormat="0" applyBorder="0" applyAlignment="0" applyProtection="0"/>
    <xf numFmtId="0" fontId="172" fillId="24" borderId="0" applyNumberFormat="0" applyBorder="0" applyAlignment="0" applyProtection="0"/>
    <xf numFmtId="0" fontId="173" fillId="9" borderId="0" applyNumberFormat="0" applyBorder="0" applyAlignment="0" applyProtection="0"/>
    <xf numFmtId="0" fontId="30" fillId="24" borderId="0" applyNumberFormat="0" applyBorder="0" applyAlignment="0" applyProtection="0"/>
    <xf numFmtId="0" fontId="58" fillId="9"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135" fillId="24" borderId="0" applyNumberFormat="0" applyBorder="0" applyAlignment="0" applyProtection="0"/>
    <xf numFmtId="0" fontId="30" fillId="24" borderId="0" applyNumberFormat="0" applyBorder="0" applyAlignment="0" applyProtection="0"/>
    <xf numFmtId="0" fontId="135" fillId="24" borderId="0" applyNumberFormat="0" applyBorder="0" applyAlignment="0" applyProtection="0"/>
    <xf numFmtId="0" fontId="40" fillId="24" borderId="0" applyNumberFormat="0" applyBorder="0" applyAlignment="0" applyProtection="0"/>
    <xf numFmtId="0" fontId="30" fillId="24" borderId="0" applyNumberFormat="0" applyBorder="0" applyAlignment="0" applyProtection="0"/>
    <xf numFmtId="0" fontId="96" fillId="9" borderId="0" applyNumberFormat="0" applyBorder="0" applyAlignment="0" applyProtection="0"/>
    <xf numFmtId="0" fontId="30" fillId="24" borderId="0" applyNumberFormat="0" applyBorder="0" applyAlignment="0" applyProtection="0"/>
    <xf numFmtId="0" fontId="135" fillId="24" borderId="0" applyNumberFormat="0" applyBorder="0" applyAlignment="0" applyProtection="0"/>
    <xf numFmtId="0" fontId="135" fillId="24" borderId="0" applyNumberFormat="0" applyBorder="0" applyAlignment="0" applyProtection="0"/>
    <xf numFmtId="0" fontId="30" fillId="2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135" fillId="11" borderId="0" applyNumberFormat="0" applyBorder="0" applyAlignment="0" applyProtection="0"/>
    <xf numFmtId="0" fontId="40"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172" fillId="11" borderId="0" applyNumberFormat="0" applyBorder="0" applyAlignment="0" applyProtection="0"/>
    <xf numFmtId="0" fontId="173" fillId="12" borderId="0" applyNumberFormat="0" applyBorder="0" applyAlignment="0" applyProtection="0"/>
    <xf numFmtId="0" fontId="30" fillId="11" borderId="0" applyNumberFormat="0" applyBorder="0" applyAlignment="0" applyProtection="0"/>
    <xf numFmtId="0" fontId="58"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40" fillId="11" borderId="0" applyNumberFormat="0" applyBorder="0" applyAlignment="0" applyProtection="0"/>
    <xf numFmtId="0" fontId="30" fillId="11" borderId="0" applyNumberFormat="0" applyBorder="0" applyAlignment="0" applyProtection="0"/>
    <xf numFmtId="0" fontId="96" fillId="12" borderId="0" applyNumberFormat="0" applyBorder="0" applyAlignment="0" applyProtection="0"/>
    <xf numFmtId="0" fontId="30" fillId="11" borderId="0" applyNumberFormat="0" applyBorder="0" applyAlignment="0" applyProtection="0"/>
    <xf numFmtId="0" fontId="135" fillId="11" borderId="0" applyNumberFormat="0" applyBorder="0" applyAlignment="0" applyProtection="0"/>
    <xf numFmtId="0" fontId="135" fillId="11" borderId="0" applyNumberFormat="0" applyBorder="0" applyAlignment="0" applyProtection="0"/>
    <xf numFmtId="0" fontId="30" fillId="1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135" fillId="25" borderId="0" applyNumberFormat="0" applyBorder="0" applyAlignment="0" applyProtection="0"/>
    <xf numFmtId="0" fontId="40" fillId="25" borderId="0" applyNumberFormat="0" applyBorder="0" applyAlignment="0" applyProtection="0"/>
    <xf numFmtId="0" fontId="135" fillId="25" borderId="0" applyNumberFormat="0" applyBorder="0" applyAlignment="0" applyProtection="0"/>
    <xf numFmtId="0" fontId="30" fillId="25" borderId="0" applyNumberFormat="0" applyBorder="0" applyAlignment="0" applyProtection="0"/>
    <xf numFmtId="0" fontId="172" fillId="25" borderId="0" applyNumberFormat="0" applyBorder="0" applyAlignment="0" applyProtection="0"/>
    <xf numFmtId="0" fontId="173" fillId="15" borderId="0" applyNumberFormat="0" applyBorder="0" applyAlignment="0" applyProtection="0"/>
    <xf numFmtId="0" fontId="30" fillId="25" borderId="0" applyNumberFormat="0" applyBorder="0" applyAlignment="0" applyProtection="0"/>
    <xf numFmtId="0" fontId="58" fillId="1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135" fillId="25" borderId="0" applyNumberFormat="0" applyBorder="0" applyAlignment="0" applyProtection="0"/>
    <xf numFmtId="0" fontId="30" fillId="25" borderId="0" applyNumberFormat="0" applyBorder="0" applyAlignment="0" applyProtection="0"/>
    <xf numFmtId="0" fontId="135" fillId="25" borderId="0" applyNumberFormat="0" applyBorder="0" applyAlignment="0" applyProtection="0"/>
    <xf numFmtId="0" fontId="40" fillId="25" borderId="0" applyNumberFormat="0" applyBorder="0" applyAlignment="0" applyProtection="0"/>
    <xf numFmtId="0" fontId="30" fillId="25" borderId="0" applyNumberFormat="0" applyBorder="0" applyAlignment="0" applyProtection="0"/>
    <xf numFmtId="0" fontId="96" fillId="15" borderId="0" applyNumberFormat="0" applyBorder="0" applyAlignment="0" applyProtection="0"/>
    <xf numFmtId="0" fontId="30" fillId="25" borderId="0" applyNumberFormat="0" applyBorder="0" applyAlignment="0" applyProtection="0"/>
    <xf numFmtId="0" fontId="135" fillId="25" borderId="0" applyNumberFormat="0" applyBorder="0" applyAlignment="0" applyProtection="0"/>
    <xf numFmtId="0" fontId="135" fillId="25" borderId="0" applyNumberFormat="0" applyBorder="0" applyAlignment="0" applyProtection="0"/>
    <xf numFmtId="0" fontId="30" fillId="25" borderId="0" applyNumberFormat="0" applyBorder="0" applyAlignment="0" applyProtection="0"/>
    <xf numFmtId="175" fontId="96" fillId="10" borderId="0" applyNumberFormat="0" applyBorder="0" applyAlignment="0" applyProtection="0"/>
    <xf numFmtId="175" fontId="30" fillId="11" borderId="0" applyNumberFormat="0" applyBorder="0" applyAlignment="0" applyProtection="0"/>
    <xf numFmtId="175" fontId="96" fillId="13" borderId="0" applyNumberFormat="0" applyBorder="0" applyAlignment="0" applyProtection="0"/>
    <xf numFmtId="175" fontId="30" fillId="42" borderId="0" applyNumberFormat="0" applyBorder="0" applyAlignment="0" applyProtection="0"/>
    <xf numFmtId="175" fontId="96" fillId="25" borderId="0" applyNumberFormat="0" applyBorder="0" applyAlignment="0" applyProtection="0"/>
    <xf numFmtId="175" fontId="30" fillId="25" borderId="0" applyNumberFormat="0" applyBorder="0" applyAlignment="0" applyProtection="0"/>
    <xf numFmtId="175" fontId="96" fillId="7" borderId="0" applyNumberFormat="0" applyBorder="0" applyAlignment="0" applyProtection="0"/>
    <xf numFmtId="175" fontId="30" fillId="24" borderId="0" applyNumberFormat="0" applyBorder="0" applyAlignment="0" applyProtection="0"/>
    <xf numFmtId="175" fontId="96" fillId="10" borderId="0" applyNumberFormat="0" applyBorder="0" applyAlignment="0" applyProtection="0"/>
    <xf numFmtId="175" fontId="30" fillId="11" borderId="0" applyNumberFormat="0" applyBorder="0" applyAlignment="0" applyProtection="0"/>
    <xf numFmtId="175" fontId="96" fillId="26" borderId="0" applyNumberFormat="0" applyBorder="0" applyAlignment="0" applyProtection="0"/>
    <xf numFmtId="175" fontId="30" fillId="25" borderId="0" applyNumberFormat="0" applyBorder="0" applyAlignment="0" applyProtection="0"/>
    <xf numFmtId="0" fontId="54" fillId="12" borderId="0" applyNumberFormat="0" applyBorder="0" applyAlignment="0" applyProtection="0"/>
    <xf numFmtId="0" fontId="54" fillId="24"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25" borderId="0" applyNumberFormat="0" applyBorder="0" applyAlignment="0" applyProtection="0"/>
    <xf numFmtId="0" fontId="54" fillId="9" borderId="0" applyNumberFormat="0" applyBorder="0" applyAlignment="0" applyProtection="0"/>
    <xf numFmtId="0" fontId="54" fillId="2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5" borderId="0" applyNumberFormat="0" applyBorder="0" applyAlignment="0" applyProtection="0"/>
    <xf numFmtId="0" fontId="54" fillId="25" borderId="0" applyNumberFormat="0" applyBorder="0" applyAlignment="0" applyProtection="0"/>
    <xf numFmtId="0" fontId="174" fillId="11" borderId="0" applyNumberFormat="0" applyBorder="0" applyAlignment="0" applyProtection="0"/>
    <xf numFmtId="0" fontId="175" fillId="11" borderId="0" applyNumberFormat="0" applyBorder="0" applyAlignment="0" applyProtection="0"/>
    <xf numFmtId="0" fontId="93" fillId="11" borderId="0" applyNumberFormat="0" applyBorder="0" applyAlignment="0" applyProtection="0"/>
    <xf numFmtId="0" fontId="174" fillId="11" borderId="0" applyNumberFormat="0" applyBorder="0" applyAlignment="0" applyProtection="0"/>
    <xf numFmtId="0" fontId="176" fillId="11" borderId="0" applyNumberFormat="0" applyBorder="0" applyAlignment="0" applyProtection="0"/>
    <xf numFmtId="0" fontId="93" fillId="11" borderId="0" applyNumberFormat="0" applyBorder="0" applyAlignment="0" applyProtection="0"/>
    <xf numFmtId="0" fontId="177" fillId="16" borderId="0" applyNumberFormat="0" applyBorder="0" applyAlignment="0" applyProtection="0"/>
    <xf numFmtId="0" fontId="134" fillId="16" borderId="0" applyNumberFormat="0" applyBorder="0" applyAlignment="0" applyProtection="0"/>
    <xf numFmtId="0" fontId="60" fillId="16" borderId="0" applyNumberFormat="0" applyBorder="0" applyAlignment="0" applyProtection="0"/>
    <xf numFmtId="0" fontId="174" fillId="43" borderId="0" applyNumberFormat="0" applyBorder="0" applyAlignment="0" applyProtection="0"/>
    <xf numFmtId="0" fontId="175" fillId="43" borderId="0" applyNumberFormat="0" applyBorder="0" applyAlignment="0" applyProtection="0"/>
    <xf numFmtId="0" fontId="93" fillId="43" borderId="0" applyNumberFormat="0" applyBorder="0" applyAlignment="0" applyProtection="0"/>
    <xf numFmtId="0" fontId="174" fillId="43" borderId="0" applyNumberFormat="0" applyBorder="0" applyAlignment="0" applyProtection="0"/>
    <xf numFmtId="0" fontId="176" fillId="13" borderId="0" applyNumberFormat="0" applyBorder="0" applyAlignment="0" applyProtection="0"/>
    <xf numFmtId="0" fontId="93" fillId="43" borderId="0" applyNumberFormat="0" applyBorder="0" applyAlignment="0" applyProtection="0"/>
    <xf numFmtId="0" fontId="177" fillId="13" borderId="0" applyNumberFormat="0" applyBorder="0" applyAlignment="0" applyProtection="0"/>
    <xf numFmtId="0" fontId="134" fillId="13" borderId="0" applyNumberFormat="0" applyBorder="0" applyAlignment="0" applyProtection="0"/>
    <xf numFmtId="0" fontId="60" fillId="13" borderId="0" applyNumberFormat="0" applyBorder="0" applyAlignment="0" applyProtection="0"/>
    <xf numFmtId="0" fontId="174" fillId="25" borderId="0" applyNumberFormat="0" applyBorder="0" applyAlignment="0" applyProtection="0"/>
    <xf numFmtId="0" fontId="175" fillId="25" borderId="0" applyNumberFormat="0" applyBorder="0" applyAlignment="0" applyProtection="0"/>
    <xf numFmtId="0" fontId="93" fillId="25" borderId="0" applyNumberFormat="0" applyBorder="0" applyAlignment="0" applyProtection="0"/>
    <xf numFmtId="0" fontId="174" fillId="25" borderId="0" applyNumberFormat="0" applyBorder="0" applyAlignment="0" applyProtection="0"/>
    <xf numFmtId="0" fontId="176" fillId="25" borderId="0" applyNumberFormat="0" applyBorder="0" applyAlignment="0" applyProtection="0"/>
    <xf numFmtId="0" fontId="93" fillId="25" borderId="0" applyNumberFormat="0" applyBorder="0" applyAlignment="0" applyProtection="0"/>
    <xf numFmtId="0" fontId="177" fillId="14" borderId="0" applyNumberFormat="0" applyBorder="0" applyAlignment="0" applyProtection="0"/>
    <xf numFmtId="0" fontId="134" fillId="14" borderId="0" applyNumberFormat="0" applyBorder="0" applyAlignment="0" applyProtection="0"/>
    <xf numFmtId="0" fontId="60" fillId="14" borderId="0" applyNumberFormat="0" applyBorder="0" applyAlignment="0" applyProtection="0"/>
    <xf numFmtId="0" fontId="174" fillId="24" borderId="0" applyNumberFormat="0" applyBorder="0" applyAlignment="0" applyProtection="0"/>
    <xf numFmtId="0" fontId="175" fillId="24" borderId="0" applyNumberFormat="0" applyBorder="0" applyAlignment="0" applyProtection="0"/>
    <xf numFmtId="0" fontId="93" fillId="24" borderId="0" applyNumberFormat="0" applyBorder="0" applyAlignment="0" applyProtection="0"/>
    <xf numFmtId="0" fontId="174" fillId="24" borderId="0" applyNumberFormat="0" applyBorder="0" applyAlignment="0" applyProtection="0"/>
    <xf numFmtId="0" fontId="176" fillId="24" borderId="0" applyNumberFormat="0" applyBorder="0" applyAlignment="0" applyProtection="0"/>
    <xf numFmtId="0" fontId="93" fillId="24" borderId="0" applyNumberFormat="0" applyBorder="0" applyAlignment="0" applyProtection="0"/>
    <xf numFmtId="0" fontId="177" fillId="17" borderId="0" applyNumberFormat="0" applyBorder="0" applyAlignment="0" applyProtection="0"/>
    <xf numFmtId="0" fontId="134" fillId="17" borderId="0" applyNumberFormat="0" applyBorder="0" applyAlignment="0" applyProtection="0"/>
    <xf numFmtId="0" fontId="60" fillId="17" borderId="0" applyNumberFormat="0" applyBorder="0" applyAlignment="0" applyProtection="0"/>
    <xf numFmtId="0" fontId="174" fillId="11" borderId="0" applyNumberFormat="0" applyBorder="0" applyAlignment="0" applyProtection="0"/>
    <xf numFmtId="0" fontId="175" fillId="11" borderId="0" applyNumberFormat="0" applyBorder="0" applyAlignment="0" applyProtection="0"/>
    <xf numFmtId="0" fontId="93" fillId="11" borderId="0" applyNumberFormat="0" applyBorder="0" applyAlignment="0" applyProtection="0"/>
    <xf numFmtId="0" fontId="174" fillId="11" borderId="0" applyNumberFormat="0" applyBorder="0" applyAlignment="0" applyProtection="0"/>
    <xf numFmtId="0" fontId="176" fillId="11" borderId="0" applyNumberFormat="0" applyBorder="0" applyAlignment="0" applyProtection="0"/>
    <xf numFmtId="0" fontId="93" fillId="11" borderId="0" applyNumberFormat="0" applyBorder="0" applyAlignment="0" applyProtection="0"/>
    <xf numFmtId="0" fontId="177" fillId="18" borderId="0" applyNumberFormat="0" applyBorder="0" applyAlignment="0" applyProtection="0"/>
    <xf numFmtId="0" fontId="134" fillId="18" borderId="0" applyNumberFormat="0" applyBorder="0" applyAlignment="0" applyProtection="0"/>
    <xf numFmtId="0" fontId="60" fillId="18" borderId="0" applyNumberFormat="0" applyBorder="0" applyAlignment="0" applyProtection="0"/>
    <xf numFmtId="0" fontId="174" fillId="13" borderId="0" applyNumberFormat="0" applyBorder="0" applyAlignment="0" applyProtection="0"/>
    <xf numFmtId="0" fontId="175" fillId="13" borderId="0" applyNumberFormat="0" applyBorder="0" applyAlignment="0" applyProtection="0"/>
    <xf numFmtId="0" fontId="93" fillId="13" borderId="0" applyNumberFormat="0" applyBorder="0" applyAlignment="0" applyProtection="0"/>
    <xf numFmtId="0" fontId="174" fillId="13" borderId="0" applyNumberFormat="0" applyBorder="0" applyAlignment="0" applyProtection="0"/>
    <xf numFmtId="0" fontId="176" fillId="13" borderId="0" applyNumberFormat="0" applyBorder="0" applyAlignment="0" applyProtection="0"/>
    <xf numFmtId="0" fontId="93" fillId="13" borderId="0" applyNumberFormat="0" applyBorder="0" applyAlignment="0" applyProtection="0"/>
    <xf numFmtId="0" fontId="177" fillId="19" borderId="0" applyNumberFormat="0" applyBorder="0" applyAlignment="0" applyProtection="0"/>
    <xf numFmtId="0" fontId="134" fillId="19" borderId="0" applyNumberFormat="0" applyBorder="0" applyAlignment="0" applyProtection="0"/>
    <xf numFmtId="0" fontId="60" fillId="19" borderId="0" applyNumberFormat="0" applyBorder="0" applyAlignment="0" applyProtection="0"/>
    <xf numFmtId="175" fontId="134" fillId="10" borderId="0" applyNumberFormat="0" applyBorder="0" applyAlignment="0" applyProtection="0"/>
    <xf numFmtId="175" fontId="93" fillId="11" borderId="0" applyNumberFormat="0" applyBorder="0" applyAlignment="0" applyProtection="0"/>
    <xf numFmtId="175" fontId="134" fillId="23" borderId="0" applyNumberFormat="0" applyBorder="0" applyAlignment="0" applyProtection="0"/>
    <xf numFmtId="175" fontId="93" fillId="43" borderId="0" applyNumberFormat="0" applyBorder="0" applyAlignment="0" applyProtection="0"/>
    <xf numFmtId="175" fontId="134" fillId="15" borderId="0" applyNumberFormat="0" applyBorder="0" applyAlignment="0" applyProtection="0"/>
    <xf numFmtId="175" fontId="93" fillId="25" borderId="0" applyNumberFormat="0" applyBorder="0" applyAlignment="0" applyProtection="0"/>
    <xf numFmtId="175" fontId="134" fillId="7" borderId="0" applyNumberFormat="0" applyBorder="0" applyAlignment="0" applyProtection="0"/>
    <xf numFmtId="175" fontId="93" fillId="24" borderId="0" applyNumberFormat="0" applyBorder="0" applyAlignment="0" applyProtection="0"/>
    <xf numFmtId="175" fontId="134" fillId="10" borderId="0" applyNumberFormat="0" applyBorder="0" applyAlignment="0" applyProtection="0"/>
    <xf numFmtId="175" fontId="93" fillId="11" borderId="0" applyNumberFormat="0" applyBorder="0" applyAlignment="0" applyProtection="0"/>
    <xf numFmtId="175" fontId="134" fillId="13" borderId="0" applyNumberFormat="0" applyBorder="0" applyAlignment="0" applyProtection="0"/>
    <xf numFmtId="175" fontId="93" fillId="13" borderId="0" applyNumberFormat="0" applyBorder="0" applyAlignment="0" applyProtection="0"/>
    <xf numFmtId="175" fontId="93" fillId="18" borderId="0" applyNumberFormat="0" applyBorder="0" applyAlignment="0" applyProtection="0"/>
    <xf numFmtId="175" fontId="93" fillId="40" borderId="0" applyNumberFormat="0" applyBorder="0" applyAlignment="0" applyProtection="0"/>
    <xf numFmtId="175" fontId="93" fillId="44" borderId="0" applyNumberFormat="0" applyBorder="0" applyAlignment="0" applyProtection="0"/>
    <xf numFmtId="175" fontId="93" fillId="61" borderId="0" applyNumberFormat="0" applyBorder="0" applyAlignment="0" applyProtection="0"/>
    <xf numFmtId="175" fontId="93" fillId="52" borderId="0" applyNumberFormat="0" applyBorder="0" applyAlignment="0" applyProtection="0"/>
    <xf numFmtId="175" fontId="93" fillId="21" borderId="0" applyNumberFormat="0" applyBorder="0" applyAlignment="0" applyProtection="0"/>
    <xf numFmtId="0" fontId="101" fillId="18" borderId="0" applyNumberFormat="0" applyBorder="0" applyAlignment="0" applyProtection="0"/>
    <xf numFmtId="0" fontId="60" fillId="20" borderId="0" applyNumberFormat="0" applyBorder="0" applyAlignment="0" applyProtection="0"/>
    <xf numFmtId="0" fontId="175" fillId="18" borderId="0" applyNumberFormat="0" applyBorder="0" applyAlignment="0" applyProtection="0"/>
    <xf numFmtId="0" fontId="93" fillId="18" borderId="0" applyNumberFormat="0" applyBorder="0" applyAlignment="0" applyProtection="0"/>
    <xf numFmtId="0" fontId="174" fillId="18" borderId="0" applyNumberFormat="0" applyBorder="0" applyAlignment="0" applyProtection="0"/>
    <xf numFmtId="0" fontId="176"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77" fillId="20" borderId="0" applyNumberFormat="0" applyBorder="0" applyAlignment="0" applyProtection="0"/>
    <xf numFmtId="0" fontId="101" fillId="21" borderId="0" applyNumberFormat="0" applyBorder="0" applyAlignment="0" applyProtection="0"/>
    <xf numFmtId="0" fontId="60" fillId="21" borderId="0" applyNumberFormat="0" applyBorder="0" applyAlignment="0" applyProtection="0"/>
    <xf numFmtId="0" fontId="175" fillId="40" borderId="0" applyNumberFormat="0" applyBorder="0" applyAlignment="0" applyProtection="0"/>
    <xf numFmtId="0" fontId="93" fillId="40" borderId="0" applyNumberFormat="0" applyBorder="0" applyAlignment="0" applyProtection="0"/>
    <xf numFmtId="0" fontId="174" fillId="40" borderId="0" applyNumberFormat="0" applyBorder="0" applyAlignment="0" applyProtection="0"/>
    <xf numFmtId="0" fontId="176" fillId="21"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177" fillId="21" borderId="0" applyNumberFormat="0" applyBorder="0" applyAlignment="0" applyProtection="0"/>
    <xf numFmtId="0" fontId="101" fillId="22" borderId="0" applyNumberFormat="0" applyBorder="0" applyAlignment="0" applyProtection="0"/>
    <xf numFmtId="0" fontId="60" fillId="22" borderId="0" applyNumberFormat="0" applyBorder="0" applyAlignment="0" applyProtection="0"/>
    <xf numFmtId="0" fontId="175" fillId="44" borderId="0" applyNumberFormat="0" applyBorder="0" applyAlignment="0" applyProtection="0"/>
    <xf numFmtId="0" fontId="93" fillId="44" borderId="0" applyNumberFormat="0" applyBorder="0" applyAlignment="0" applyProtection="0"/>
    <xf numFmtId="0" fontId="174" fillId="44" borderId="0" applyNumberFormat="0" applyBorder="0" applyAlignment="0" applyProtection="0"/>
    <xf numFmtId="0" fontId="176" fillId="22"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177" fillId="22" borderId="0" applyNumberFormat="0" applyBorder="0" applyAlignment="0" applyProtection="0"/>
    <xf numFmtId="0" fontId="101" fillId="61" borderId="0" applyNumberFormat="0" applyBorder="0" applyAlignment="0" applyProtection="0"/>
    <xf numFmtId="0" fontId="60" fillId="17" borderId="0" applyNumberFormat="0" applyBorder="0" applyAlignment="0" applyProtection="0"/>
    <xf numFmtId="0" fontId="175" fillId="61" borderId="0" applyNumberFormat="0" applyBorder="0" applyAlignment="0" applyProtection="0"/>
    <xf numFmtId="0" fontId="93" fillId="61" borderId="0" applyNumberFormat="0" applyBorder="0" applyAlignment="0" applyProtection="0"/>
    <xf numFmtId="0" fontId="174" fillId="61" borderId="0" applyNumberFormat="0" applyBorder="0" applyAlignment="0" applyProtection="0"/>
    <xf numFmtId="0" fontId="176"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177" fillId="17" borderId="0" applyNumberFormat="0" applyBorder="0" applyAlignment="0" applyProtection="0"/>
    <xf numFmtId="0" fontId="101" fillId="18" borderId="0" applyNumberFormat="0" applyBorder="0" applyAlignment="0" applyProtection="0"/>
    <xf numFmtId="0" fontId="60" fillId="18" borderId="0" applyNumberFormat="0" applyBorder="0" applyAlignment="0" applyProtection="0"/>
    <xf numFmtId="0" fontId="175" fillId="52" borderId="0" applyNumberFormat="0" applyBorder="0" applyAlignment="0" applyProtection="0"/>
    <xf numFmtId="0" fontId="93" fillId="52" borderId="0" applyNumberFormat="0" applyBorder="0" applyAlignment="0" applyProtection="0"/>
    <xf numFmtId="0" fontId="174" fillId="52" borderId="0" applyNumberFormat="0" applyBorder="0" applyAlignment="0" applyProtection="0"/>
    <xf numFmtId="0" fontId="176" fillId="18" borderId="0" applyNumberFormat="0" applyBorder="0" applyAlignment="0" applyProtection="0"/>
    <xf numFmtId="0" fontId="93" fillId="52" borderId="0" applyNumberFormat="0" applyBorder="0" applyAlignment="0" applyProtection="0"/>
    <xf numFmtId="0" fontId="93" fillId="52" borderId="0" applyNumberFormat="0" applyBorder="0" applyAlignment="0" applyProtection="0"/>
    <xf numFmtId="0" fontId="177" fillId="18" borderId="0" applyNumberFormat="0" applyBorder="0" applyAlignment="0" applyProtection="0"/>
    <xf numFmtId="0" fontId="101" fillId="21" borderId="0" applyNumberFormat="0" applyBorder="0" applyAlignment="0" applyProtection="0"/>
    <xf numFmtId="0" fontId="60" fillId="23" borderId="0" applyNumberFormat="0" applyBorder="0" applyAlignment="0" applyProtection="0"/>
    <xf numFmtId="0" fontId="175" fillId="21" borderId="0" applyNumberFormat="0" applyBorder="0" applyAlignment="0" applyProtection="0"/>
    <xf numFmtId="0" fontId="93" fillId="21" borderId="0" applyNumberFormat="0" applyBorder="0" applyAlignment="0" applyProtection="0"/>
    <xf numFmtId="0" fontId="174" fillId="21" borderId="0" applyNumberFormat="0" applyBorder="0" applyAlignment="0" applyProtection="0"/>
    <xf numFmtId="0" fontId="176" fillId="21"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177" fillId="23" borderId="0" applyNumberFormat="0" applyBorder="0" applyAlignment="0" applyProtection="0"/>
    <xf numFmtId="0" fontId="178" fillId="60" borderId="39" applyNumberFormat="0" applyAlignment="0" applyProtection="0"/>
    <xf numFmtId="0" fontId="179" fillId="60" borderId="25" applyNumberFormat="0" applyAlignment="0" applyProtection="0"/>
    <xf numFmtId="0" fontId="102" fillId="60" borderId="25" applyNumberFormat="0" applyAlignment="0" applyProtection="0"/>
    <xf numFmtId="0" fontId="87" fillId="60" borderId="39" applyNumberFormat="0" applyAlignment="0" applyProtection="0"/>
    <xf numFmtId="0" fontId="87" fillId="60" borderId="39" applyNumberFormat="0" applyAlignment="0" applyProtection="0"/>
    <xf numFmtId="0" fontId="180" fillId="24" borderId="25" applyNumberFormat="0" applyAlignment="0" applyProtection="0"/>
    <xf numFmtId="0" fontId="181" fillId="60" borderId="38" applyNumberFormat="0" applyAlignment="0" applyProtection="0"/>
    <xf numFmtId="0" fontId="182" fillId="60" borderId="38" applyNumberFormat="0" applyAlignment="0" applyProtection="0"/>
    <xf numFmtId="0" fontId="183" fillId="60" borderId="26" applyNumberFormat="0" applyAlignment="0" applyProtection="0"/>
    <xf numFmtId="0" fontId="103" fillId="60" borderId="26" applyNumberFormat="0" applyAlignment="0" applyProtection="0"/>
    <xf numFmtId="0" fontId="184" fillId="60" borderId="38" applyNumberFormat="0" applyAlignment="0" applyProtection="0"/>
    <xf numFmtId="0" fontId="184" fillId="60" borderId="38" applyNumberFormat="0" applyAlignment="0" applyProtection="0"/>
    <xf numFmtId="0" fontId="185" fillId="24" borderId="26" applyNumberFormat="0" applyAlignment="0" applyProtection="0"/>
    <xf numFmtId="0" fontId="104" fillId="68" borderId="45"/>
    <xf numFmtId="0" fontId="104" fillId="62" borderId="45"/>
    <xf numFmtId="175" fontId="106" fillId="69" borderId="56">
      <alignment horizontal="right" vertical="top" wrapText="1"/>
    </xf>
    <xf numFmtId="175" fontId="181" fillId="60" borderId="26" applyNumberFormat="0" applyAlignment="0" applyProtection="0"/>
    <xf numFmtId="175" fontId="184" fillId="60" borderId="38" applyNumberFormat="0" applyAlignment="0" applyProtection="0"/>
    <xf numFmtId="175" fontId="181" fillId="60" borderId="26" applyNumberFormat="0" applyAlignment="0" applyProtection="0"/>
    <xf numFmtId="0" fontId="104" fillId="0" borderId="7"/>
    <xf numFmtId="175" fontId="90" fillId="34" borderId="41" applyNumberFormat="0" applyAlignment="0" applyProtection="0"/>
    <xf numFmtId="175" fontId="119" fillId="63" borderId="0">
      <alignment horizontal="center"/>
    </xf>
    <xf numFmtId="0" fontId="119" fillId="63" borderId="0">
      <alignment horizontal="center"/>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0" fontId="39" fillId="66" borderId="0">
      <alignment horizontal="center" wrapText="1"/>
    </xf>
    <xf numFmtId="175" fontId="39" fillId="66" borderId="0">
      <alignment horizontal="center" wrapText="1"/>
    </xf>
    <xf numFmtId="0"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175" fontId="39" fillId="66" borderId="0">
      <alignment horizontal="center" wrapText="1"/>
    </xf>
    <xf numFmtId="43" fontId="96" fillId="0" borderId="0" applyFont="0" applyFill="0" applyBorder="0" applyAlignment="0" applyProtection="0"/>
    <xf numFmtId="175" fontId="186" fillId="0" borderId="0">
      <alignment horizontal="right" vertical="top"/>
    </xf>
    <xf numFmtId="0" fontId="187" fillId="0" borderId="0"/>
    <xf numFmtId="172" fontId="39" fillId="0" borderId="0" applyFont="0" applyFill="0" applyBorder="0" applyAlignment="0" applyProtection="0"/>
    <xf numFmtId="0" fontId="187" fillId="0" borderId="0">
      <alignment horizontal="center"/>
    </xf>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0" fontId="188" fillId="25" borderId="38" applyNumberFormat="0" applyAlignment="0" applyProtection="0"/>
    <xf numFmtId="0" fontId="189" fillId="25" borderId="38" applyNumberFormat="0" applyAlignment="0" applyProtection="0"/>
    <xf numFmtId="0" fontId="190" fillId="25" borderId="26" applyNumberFormat="0" applyAlignment="0" applyProtection="0"/>
    <xf numFmtId="0" fontId="122" fillId="25" borderId="26" applyNumberFormat="0" applyAlignment="0" applyProtection="0"/>
    <xf numFmtId="0" fontId="86" fillId="25" borderId="38" applyNumberFormat="0" applyAlignment="0" applyProtection="0"/>
    <xf numFmtId="0" fontId="86" fillId="25" borderId="38" applyNumberFormat="0" applyAlignment="0" applyProtection="0"/>
    <xf numFmtId="0" fontId="191" fillId="11" borderId="26" applyNumberFormat="0" applyAlignment="0" applyProtection="0"/>
    <xf numFmtId="0" fontId="99" fillId="0" borderId="48" applyNumberFormat="0" applyFill="0" applyAlignment="0" applyProtection="0"/>
    <xf numFmtId="0" fontId="52" fillId="0" borderId="48" applyNumberFormat="0" applyFill="0" applyAlignment="0" applyProtection="0"/>
    <xf numFmtId="0" fontId="192" fillId="0" borderId="48" applyNumberFormat="0" applyFill="0" applyAlignment="0" applyProtection="0"/>
    <xf numFmtId="0" fontId="193" fillId="0" borderId="48" applyNumberFormat="0" applyFill="0" applyAlignment="0" applyProtection="0"/>
    <xf numFmtId="0" fontId="46" fillId="0" borderId="48" applyNumberFormat="0" applyFill="0" applyAlignment="0" applyProtection="0"/>
    <xf numFmtId="0" fontId="46" fillId="0" borderId="48" applyNumberFormat="0" applyFill="0" applyAlignment="0" applyProtection="0"/>
    <xf numFmtId="0" fontId="56" fillId="0" borderId="27" applyNumberFormat="0" applyFill="0" applyAlignment="0" applyProtection="0"/>
    <xf numFmtId="0" fontId="105" fillId="0" borderId="0" applyNumberFormat="0" applyFill="0" applyBorder="0" applyAlignment="0" applyProtection="0"/>
    <xf numFmtId="0" fontId="65" fillId="0" borderId="0" applyNumberFormat="0" applyFill="0" applyBorder="0" applyAlignment="0" applyProtection="0"/>
    <xf numFmtId="0" fontId="194" fillId="0" borderId="0" applyNumberFormat="0" applyFill="0" applyBorder="0" applyAlignment="0" applyProtection="0"/>
    <xf numFmtId="0" fontId="92" fillId="0" borderId="0" applyNumberFormat="0" applyFill="0" applyBorder="0" applyAlignment="0" applyProtection="0"/>
    <xf numFmtId="0" fontId="195" fillId="0" borderId="0" applyNumberFormat="0" applyFill="0" applyBorder="0" applyAlignment="0" applyProtection="0"/>
    <xf numFmtId="0" fontId="196"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97" fillId="0" borderId="0" applyNumberFormat="0" applyFill="0" applyBorder="0" applyAlignment="0" applyProtection="0"/>
    <xf numFmtId="175" fontId="198" fillId="5" borderId="45">
      <protection locked="0"/>
    </xf>
    <xf numFmtId="175" fontId="39" fillId="5" borderId="7"/>
    <xf numFmtId="175" fontId="39" fillId="63" borderId="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4" fontId="39" fillId="0" borderId="0" applyFont="0" applyFill="0" applyBorder="0" applyAlignment="0" applyProtection="0"/>
    <xf numFmtId="175" fontId="39" fillId="0" borderId="0" applyFont="0" applyFill="0" applyBorder="0" applyAlignment="0" applyProtection="0"/>
    <xf numFmtId="44"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4"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4" fontId="39" fillId="0" borderId="0" applyFont="0" applyFill="0" applyBorder="0" applyAlignment="0" applyProtection="0"/>
    <xf numFmtId="175" fontId="39" fillId="0" borderId="0" applyFont="0" applyFill="0" applyBorder="0" applyAlignment="0" applyProtection="0"/>
    <xf numFmtId="44" fontId="39" fillId="0" borderId="0" applyFont="0" applyFill="0" applyBorder="0" applyAlignment="0" applyProtection="0"/>
    <xf numFmtId="175" fontId="39" fillId="0" borderId="0" applyFont="0" applyFill="0" applyBorder="0" applyAlignment="0" applyProtection="0"/>
    <xf numFmtId="175" fontId="199" fillId="0" borderId="0" applyNumberFormat="0" applyFill="0" applyBorder="0" applyAlignment="0" applyProtection="0"/>
    <xf numFmtId="175" fontId="92" fillId="0" borderId="0" applyNumberFormat="0" applyFill="0" applyBorder="0" applyAlignment="0" applyProtection="0"/>
    <xf numFmtId="0" fontId="187" fillId="0" borderId="0"/>
    <xf numFmtId="175" fontId="96" fillId="63" borderId="0">
      <alignment horizontal="left"/>
    </xf>
    <xf numFmtId="175" fontId="96" fillId="63" borderId="0">
      <alignment horizontal="left"/>
    </xf>
    <xf numFmtId="175" fontId="96" fillId="63" borderId="0">
      <alignment horizontal="left"/>
    </xf>
    <xf numFmtId="0" fontId="96" fillId="63" borderId="0">
      <alignment horizontal="left"/>
    </xf>
    <xf numFmtId="0" fontId="96" fillId="63" borderId="0">
      <alignment horizontal="left"/>
    </xf>
    <xf numFmtId="175" fontId="96" fillId="63" borderId="0">
      <alignment horizontal="left"/>
    </xf>
    <xf numFmtId="0" fontId="96" fillId="63" borderId="0">
      <alignment horizontal="left"/>
    </xf>
    <xf numFmtId="175" fontId="96" fillId="63" borderId="0">
      <alignment horizontal="left"/>
    </xf>
    <xf numFmtId="0" fontId="96" fillId="63" borderId="0">
      <alignment horizontal="left"/>
    </xf>
    <xf numFmtId="175" fontId="83" fillId="29" borderId="0" applyNumberFormat="0" applyBorder="0" applyAlignment="0" applyProtection="0"/>
    <xf numFmtId="0" fontId="107" fillId="8" borderId="0" applyNumberFormat="0" applyBorder="0" applyAlignment="0" applyProtection="0"/>
    <xf numFmtId="0" fontId="66" fillId="8" borderId="0" applyNumberFormat="0" applyBorder="0" applyAlignment="0" applyProtection="0"/>
    <xf numFmtId="0" fontId="200" fillId="29" borderId="0" applyNumberFormat="0" applyBorder="0" applyAlignment="0" applyProtection="0"/>
    <xf numFmtId="0" fontId="83" fillId="29" borderId="0" applyNumberFormat="0" applyBorder="0" applyAlignment="0" applyProtection="0"/>
    <xf numFmtId="0" fontId="201" fillId="29" borderId="0" applyNumberFormat="0" applyBorder="0" applyAlignment="0" applyProtection="0"/>
    <xf numFmtId="0" fontId="202" fillId="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203" fillId="8" borderId="0" applyNumberFormat="0" applyBorder="0" applyAlignment="0" applyProtection="0"/>
    <xf numFmtId="175" fontId="113" fillId="0" borderId="50" applyNumberFormat="0" applyFill="0" applyAlignment="0" applyProtection="0"/>
    <xf numFmtId="175" fontId="114" fillId="0" borderId="57" applyNumberFormat="0" applyFill="0" applyAlignment="0" applyProtection="0"/>
    <xf numFmtId="175" fontId="115" fillId="0" borderId="58" applyNumberFormat="0" applyFill="0" applyAlignment="0" applyProtection="0"/>
    <xf numFmtId="175" fontId="115" fillId="0" borderId="0" applyNumberFormat="0" applyFill="0" applyBorder="0" applyAlignment="0" applyProtection="0"/>
    <xf numFmtId="0" fontId="39" fillId="25" borderId="28" applyNumberFormat="0" applyFont="0" applyAlignment="0" applyProtection="0"/>
    <xf numFmtId="0" fontId="78" fillId="0" borderId="0" applyNumberFormat="0" applyFill="0" applyBorder="0" applyAlignment="0" applyProtection="0"/>
    <xf numFmtId="0" fontId="16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37" fontId="143" fillId="0" borderId="0" applyNumberFormat="0" applyFill="0" applyBorder="0" applyAlignment="0" applyProtection="0"/>
    <xf numFmtId="0" fontId="162" fillId="0" borderId="0" applyNumberFormat="0" applyFill="0" applyBorder="0" applyAlignment="0" applyProtection="0">
      <alignment vertical="top"/>
      <protection locked="0"/>
    </xf>
    <xf numFmtId="0" fontId="146"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46" fillId="0" borderId="0" applyNumberFormat="0" applyFill="0" applyBorder="0" applyAlignment="0" applyProtection="0"/>
    <xf numFmtId="0" fontId="78" fillId="0" borderId="0" applyNumberFormat="0" applyFont="0" applyFill="0" applyBorder="0" applyAlignment="0" applyProtection="0"/>
    <xf numFmtId="0" fontId="142" fillId="0" borderId="0" applyNumberFormat="0" applyFill="0" applyBorder="0" applyAlignment="0" applyProtection="0"/>
    <xf numFmtId="0" fontId="162" fillId="0" borderId="0" applyNumberFormat="0" applyFill="0" applyBorder="0" applyAlignment="0" applyProtection="0">
      <alignment vertical="top"/>
      <protection locked="0"/>
    </xf>
    <xf numFmtId="175" fontId="204" fillId="25" borderId="26" applyNumberFormat="0" applyAlignment="0" applyProtection="0"/>
    <xf numFmtId="175" fontId="86" fillId="25" borderId="38" applyNumberFormat="0" applyAlignment="0" applyProtection="0"/>
    <xf numFmtId="175" fontId="204" fillId="25" borderId="26" applyNumberFormat="0" applyAlignment="0" applyProtection="0"/>
    <xf numFmtId="175" fontId="39" fillId="63" borderId="7">
      <alignment horizontal="centerContinuous" wrapText="1"/>
    </xf>
    <xf numFmtId="0" fontId="39" fillId="63" borderId="7">
      <alignment horizontal="centerContinuous" wrapText="1"/>
    </xf>
    <xf numFmtId="175" fontId="168" fillId="67" borderId="0">
      <alignment horizontal="center" wrapText="1"/>
    </xf>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73" fontId="39"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43" fontId="39"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9"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39" fillId="0" borderId="0" applyFont="0" applyFill="0" applyBorder="0" applyAlignment="0" applyProtection="0"/>
    <xf numFmtId="175" fontId="205" fillId="63" borderId="3">
      <alignment wrapText="1"/>
    </xf>
    <xf numFmtId="175" fontId="104" fillId="63" borderId="3">
      <alignment wrapText="1"/>
    </xf>
    <xf numFmtId="175" fontId="104" fillId="63" borderId="3">
      <alignment wrapText="1"/>
    </xf>
    <xf numFmtId="175" fontId="205" fillId="63" borderId="3">
      <alignment wrapText="1"/>
    </xf>
    <xf numFmtId="175" fontId="205" fillId="63" borderId="8"/>
    <xf numFmtId="175" fontId="104" fillId="63" borderId="8"/>
    <xf numFmtId="0" fontId="104" fillId="63" borderId="8"/>
    <xf numFmtId="175" fontId="205" fillId="63" borderId="2"/>
    <xf numFmtId="175" fontId="104" fillId="63" borderId="2"/>
    <xf numFmtId="0" fontId="104" fillId="63" borderId="2"/>
    <xf numFmtId="0" fontId="77" fillId="0" borderId="0" applyNumberFormat="0" applyFill="0" applyBorder="0" applyAlignment="0" applyProtection="0">
      <alignment vertical="top"/>
      <protection locked="0"/>
    </xf>
    <xf numFmtId="175" fontId="98" fillId="0" borderId="52" applyNumberFormat="0" applyFill="0" applyAlignment="0" applyProtection="0"/>
    <xf numFmtId="175" fontId="39" fillId="0" borderId="0" applyFont="0" applyFill="0" applyBorder="0" applyAlignment="0" applyProtection="0"/>
    <xf numFmtId="0" fontId="68" fillId="25" borderId="0" applyNumberFormat="0" applyBorder="0" applyAlignment="0" applyProtection="0"/>
    <xf numFmtId="0" fontId="207" fillId="31" borderId="0" applyNumberFormat="0" applyBorder="0" applyAlignment="0" applyProtection="0"/>
    <xf numFmtId="0" fontId="208" fillId="31" borderId="0" applyNumberFormat="0" applyBorder="0" applyAlignment="0" applyProtection="0"/>
    <xf numFmtId="0" fontId="209" fillId="31" borderId="0" applyNumberFormat="0" applyBorder="0" applyAlignment="0" applyProtection="0"/>
    <xf numFmtId="0" fontId="210" fillId="25" borderId="0" applyNumberFormat="0" applyBorder="0" applyAlignment="0" applyProtection="0"/>
    <xf numFmtId="0" fontId="208" fillId="31" borderId="0" applyNumberFormat="0" applyBorder="0" applyAlignment="0" applyProtection="0"/>
    <xf numFmtId="0" fontId="211" fillId="25" borderId="0" applyNumberFormat="0" applyBorder="0" applyAlignment="0" applyProtection="0"/>
    <xf numFmtId="175" fontId="39" fillId="0" borderId="0" applyNumberFormat="0" applyFill="0" applyBorder="0" applyAlignment="0" applyProtection="0"/>
    <xf numFmtId="175" fontId="96" fillId="0" borderId="0"/>
    <xf numFmtId="175" fontId="96" fillId="0" borderId="0"/>
    <xf numFmtId="175" fontId="212" fillId="0" borderId="0"/>
    <xf numFmtId="175" fontId="30" fillId="0" borderId="0"/>
    <xf numFmtId="175" fontId="40" fillId="0" borderId="0"/>
    <xf numFmtId="175" fontId="40" fillId="0" borderId="0"/>
    <xf numFmtId="175" fontId="40" fillId="0" borderId="0"/>
    <xf numFmtId="175" fontId="40" fillId="0" borderId="0"/>
    <xf numFmtId="175" fontId="40" fillId="0" borderId="0"/>
    <xf numFmtId="175" fontId="40" fillId="0" borderId="0"/>
    <xf numFmtId="175" fontId="40" fillId="0" borderId="0"/>
    <xf numFmtId="175" fontId="39" fillId="0" borderId="0"/>
    <xf numFmtId="175" fontId="16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5" fontId="39" fillId="0" borderId="0"/>
    <xf numFmtId="0" fontId="39" fillId="0" borderId="0"/>
    <xf numFmtId="175" fontId="39" fillId="0" borderId="0"/>
    <xf numFmtId="175" fontId="39" fillId="0" borderId="0"/>
    <xf numFmtId="175" fontId="39" fillId="0" borderId="0"/>
    <xf numFmtId="175" fontId="39" fillId="0" borderId="0" applyNumberFormat="0" applyFill="0" applyBorder="0" applyAlignment="0" applyProtection="0"/>
    <xf numFmtId="175" fontId="40" fillId="0" borderId="0"/>
    <xf numFmtId="175" fontId="39" fillId="0" borderId="0"/>
    <xf numFmtId="175" fontId="39" fillId="0" borderId="0"/>
    <xf numFmtId="175" fontId="39" fillId="0" borderId="0"/>
    <xf numFmtId="175" fontId="40" fillId="0" borderId="0"/>
    <xf numFmtId="175" fontId="96" fillId="0" borderId="0"/>
    <xf numFmtId="175" fontId="96" fillId="0" borderId="0"/>
    <xf numFmtId="175" fontId="39" fillId="0" borderId="0"/>
    <xf numFmtId="175" fontId="96" fillId="0" borderId="0"/>
    <xf numFmtId="175" fontId="212" fillId="0" borderId="0"/>
    <xf numFmtId="175" fontId="96" fillId="0" borderId="0"/>
    <xf numFmtId="175" fontId="96" fillId="0" borderId="0"/>
    <xf numFmtId="175" fontId="96" fillId="0" borderId="0"/>
    <xf numFmtId="175" fontId="96" fillId="0" borderId="0"/>
    <xf numFmtId="175" fontId="212" fillId="0" borderId="0"/>
    <xf numFmtId="175" fontId="212" fillId="0" borderId="0"/>
    <xf numFmtId="175" fontId="212" fillId="0" borderId="0"/>
    <xf numFmtId="175" fontId="212" fillId="0" borderId="0"/>
    <xf numFmtId="175" fontId="212" fillId="0" borderId="0"/>
    <xf numFmtId="175" fontId="212" fillId="0" borderId="0"/>
    <xf numFmtId="175" fontId="212" fillId="0" borderId="0"/>
    <xf numFmtId="175" fontId="212" fillId="0" borderId="0"/>
    <xf numFmtId="175" fontId="212" fillId="0" borderId="0"/>
    <xf numFmtId="175" fontId="212" fillId="0" borderId="0"/>
    <xf numFmtId="175" fontId="96" fillId="0" borderId="0"/>
    <xf numFmtId="175" fontId="213" fillId="26" borderId="28"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54"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213" fillId="26" borderId="28"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175" fontId="96"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26" borderId="28" applyNumberFormat="0" applyFont="0" applyAlignment="0" applyProtection="0"/>
    <xf numFmtId="0" fontId="54" fillId="26" borderId="28" applyNumberFormat="0" applyFont="0" applyAlignment="0" applyProtection="0"/>
    <xf numFmtId="0" fontId="48" fillId="26" borderId="28" applyNumberFormat="0" applyFont="0" applyAlignment="0" applyProtection="0"/>
    <xf numFmtId="0" fontId="96" fillId="35" borderId="42" applyNumberFormat="0" applyFont="0" applyAlignment="0" applyProtection="0"/>
    <xf numFmtId="0" fontId="96" fillId="35" borderId="42"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0" fontId="54" fillId="26" borderId="28" applyNumberFormat="0" applyFont="0" applyAlignment="0" applyProtection="0"/>
    <xf numFmtId="0" fontId="54" fillId="26" borderId="28" applyNumberFormat="0" applyFont="0" applyAlignment="0" applyProtection="0"/>
    <xf numFmtId="0" fontId="54" fillId="35" borderId="42" applyNumberFormat="0" applyFont="0" applyAlignment="0" applyProtection="0"/>
    <xf numFmtId="0" fontId="39" fillId="26" borderId="28" applyNumberFormat="0" applyFont="0" applyAlignment="0" applyProtection="0"/>
    <xf numFmtId="0" fontId="54" fillId="35" borderId="42" applyNumberFormat="0" applyFont="0" applyAlignment="0" applyProtection="0"/>
    <xf numFmtId="0" fontId="126"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0" fontId="54" fillId="35" borderId="42"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0" fontId="96" fillId="35" borderId="42" applyNumberFormat="0" applyFont="0" applyAlignment="0" applyProtection="0"/>
    <xf numFmtId="0" fontId="96" fillId="35" borderId="42" applyNumberFormat="0" applyFont="0" applyAlignment="0" applyProtection="0"/>
    <xf numFmtId="0" fontId="96"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96" fillId="35" borderId="42" applyNumberFormat="0" applyFont="0" applyAlignment="0" applyProtection="0"/>
    <xf numFmtId="0" fontId="96" fillId="35" borderId="42" applyNumberFormat="0" applyFont="0" applyAlignment="0" applyProtection="0"/>
    <xf numFmtId="0" fontId="126"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175" fontId="214" fillId="60" borderId="25" applyNumberFormat="0" applyAlignment="0" applyProtection="0"/>
    <xf numFmtId="175" fontId="87" fillId="60" borderId="39" applyNumberFormat="0" applyAlignment="0" applyProtection="0"/>
    <xf numFmtId="175" fontId="214" fillId="60" borderId="25" applyNumberFormat="0" applyAlignment="0" applyProtection="0"/>
    <xf numFmtId="9" fontId="96" fillId="0" borderId="0" applyFont="0" applyFill="0" applyBorder="0" applyAlignment="0" applyProtection="0"/>
    <xf numFmtId="0" fontId="104" fillId="63" borderId="7"/>
    <xf numFmtId="175" fontId="169" fillId="64" borderId="7">
      <alignment horizontal="left" vertical="top" wrapText="1"/>
    </xf>
    <xf numFmtId="175" fontId="215" fillId="64" borderId="44">
      <alignment horizontal="left" vertical="top" wrapText="1"/>
    </xf>
    <xf numFmtId="0" fontId="110" fillId="7" borderId="0" applyNumberFormat="0" applyBorder="0" applyAlignment="0" applyProtection="0"/>
    <xf numFmtId="0" fontId="69" fillId="7" borderId="0" applyNumberFormat="0" applyBorder="0" applyAlignment="0" applyProtection="0"/>
    <xf numFmtId="0" fontId="216" fillId="30" borderId="0" applyNumberFormat="0" applyBorder="0" applyAlignment="0" applyProtection="0"/>
    <xf numFmtId="0" fontId="84" fillId="30" borderId="0" applyNumberFormat="0" applyBorder="0" applyAlignment="0" applyProtection="0"/>
    <xf numFmtId="0" fontId="217" fillId="30" borderId="0" applyNumberFormat="0" applyBorder="0" applyAlignment="0" applyProtection="0"/>
    <xf numFmtId="0" fontId="218" fillId="7"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216" fillId="30" borderId="0" applyNumberFormat="0" applyBorder="0" applyAlignment="0" applyProtection="0"/>
    <xf numFmtId="0" fontId="219" fillId="7" borderId="0" applyNumberFormat="0" applyBorder="0" applyAlignment="0" applyProtection="0"/>
    <xf numFmtId="0" fontId="30" fillId="0" borderId="0"/>
    <xf numFmtId="0" fontId="39" fillId="0" borderId="0"/>
    <xf numFmtId="0" fontId="154" fillId="0" borderId="0"/>
    <xf numFmtId="0" fontId="154" fillId="0" borderId="0"/>
    <xf numFmtId="0" fontId="40" fillId="0" borderId="0"/>
    <xf numFmtId="0" fontId="129" fillId="0" borderId="0"/>
    <xf numFmtId="0" fontId="40" fillId="0" borderId="0"/>
    <xf numFmtId="0" fontId="131" fillId="0" borderId="0"/>
    <xf numFmtId="0" fontId="39" fillId="0" borderId="0"/>
    <xf numFmtId="0" fontId="39" fillId="0" borderId="0"/>
    <xf numFmtId="0" fontId="154" fillId="0" borderId="0"/>
    <xf numFmtId="0" fontId="39" fillId="0" borderId="0"/>
    <xf numFmtId="0" fontId="154" fillId="0" borderId="0"/>
    <xf numFmtId="0" fontId="154" fillId="0" borderId="0"/>
    <xf numFmtId="0" fontId="30" fillId="0" borderId="0"/>
    <xf numFmtId="0" fontId="39" fillId="0" borderId="0"/>
    <xf numFmtId="174" fontId="155" fillId="0" borderId="0"/>
    <xf numFmtId="0" fontId="39" fillId="0" borderId="0"/>
    <xf numFmtId="0" fontId="39" fillId="0" borderId="0"/>
    <xf numFmtId="0" fontId="39"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6" fillId="0" borderId="0"/>
    <xf numFmtId="0" fontId="96" fillId="0" borderId="0"/>
    <xf numFmtId="0" fontId="96" fillId="0" borderId="0"/>
    <xf numFmtId="0" fontId="96" fillId="0" borderId="0"/>
    <xf numFmtId="0" fontId="133" fillId="0" borderId="0"/>
    <xf numFmtId="0" fontId="30" fillId="0" borderId="0"/>
    <xf numFmtId="0" fontId="45" fillId="0" borderId="0"/>
    <xf numFmtId="0" fontId="47" fillId="0" borderId="0"/>
    <xf numFmtId="0" fontId="39" fillId="0" borderId="0"/>
    <xf numFmtId="0" fontId="39" fillId="0" borderId="0"/>
    <xf numFmtId="0" fontId="135" fillId="0" borderId="0"/>
    <xf numFmtId="0" fontId="47" fillId="0" borderId="0"/>
    <xf numFmtId="0" fontId="39" fillId="0" borderId="0"/>
    <xf numFmtId="37" fontId="220" fillId="0" borderId="0"/>
    <xf numFmtId="0" fontId="47" fillId="0" borderId="0"/>
    <xf numFmtId="0" fontId="39" fillId="0" borderId="0"/>
    <xf numFmtId="0" fontId="104" fillId="0" borderId="0"/>
    <xf numFmtId="0" fontId="104" fillId="0" borderId="0"/>
    <xf numFmtId="0" fontId="30" fillId="0" borderId="0"/>
    <xf numFmtId="0" fontId="47" fillId="0" borderId="0"/>
    <xf numFmtId="0" fontId="39" fillId="0" borderId="0"/>
    <xf numFmtId="0" fontId="30" fillId="0" borderId="0"/>
    <xf numFmtId="175" fontId="30" fillId="0" borderId="0"/>
    <xf numFmtId="0" fontId="39" fillId="0" borderId="0"/>
    <xf numFmtId="0" fontId="30" fillId="0" borderId="0"/>
    <xf numFmtId="0" fontId="154" fillId="0" borderId="0"/>
    <xf numFmtId="0" fontId="39" fillId="0" borderId="0"/>
    <xf numFmtId="0" fontId="54" fillId="0" borderId="0"/>
    <xf numFmtId="0" fontId="54" fillId="0" borderId="0"/>
    <xf numFmtId="0" fontId="39" fillId="0" borderId="0"/>
    <xf numFmtId="0" fontId="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6" fillId="0" borderId="0"/>
    <xf numFmtId="0" fontId="96" fillId="0" borderId="0"/>
    <xf numFmtId="0" fontId="135" fillId="0" borderId="0"/>
    <xf numFmtId="0" fontId="30" fillId="0" borderId="0"/>
    <xf numFmtId="0" fontId="111" fillId="0" borderId="0"/>
    <xf numFmtId="0" fontId="40" fillId="0" borderId="0"/>
    <xf numFmtId="0" fontId="30" fillId="0" borderId="0"/>
    <xf numFmtId="0" fontId="39" fillId="0" borderId="0"/>
    <xf numFmtId="0" fontId="96" fillId="0" borderId="0"/>
    <xf numFmtId="0" fontId="96" fillId="0" borderId="0"/>
    <xf numFmtId="0" fontId="135" fillId="0" borderId="0"/>
    <xf numFmtId="0" fontId="40" fillId="0" borderId="0"/>
    <xf numFmtId="0" fontId="39" fillId="0" borderId="0"/>
    <xf numFmtId="0" fontId="39" fillId="0" borderId="0"/>
    <xf numFmtId="0" fontId="39" fillId="0" borderId="0"/>
    <xf numFmtId="0" fontId="39" fillId="0" borderId="0"/>
    <xf numFmtId="0" fontId="154" fillId="0" borderId="0"/>
    <xf numFmtId="0" fontId="39" fillId="0" borderId="0"/>
    <xf numFmtId="0" fontId="39" fillId="0" borderId="0"/>
    <xf numFmtId="0" fontId="135" fillId="0" borderId="0"/>
    <xf numFmtId="0" fontId="39" fillId="0" borderId="0"/>
    <xf numFmtId="0" fontId="9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2" fillId="0" borderId="0"/>
    <xf numFmtId="0" fontId="47" fillId="0" borderId="0"/>
    <xf numFmtId="0" fontId="45" fillId="0" borderId="0"/>
    <xf numFmtId="0" fontId="45" fillId="0" borderId="0"/>
    <xf numFmtId="0" fontId="131" fillId="0" borderId="0"/>
    <xf numFmtId="0" fontId="30" fillId="0" borderId="0"/>
    <xf numFmtId="0" fontId="30" fillId="0" borderId="0"/>
    <xf numFmtId="0" fontId="111" fillId="0" borderId="0" applyProtection="0"/>
    <xf numFmtId="0" fontId="39" fillId="0" borderId="0"/>
    <xf numFmtId="0" fontId="39" fillId="0" borderId="0"/>
    <xf numFmtId="3" fontId="221" fillId="0" borderId="0" applyNumberFormat="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22" fillId="28" borderId="0"/>
    <xf numFmtId="175" fontId="223" fillId="0" borderId="59"/>
    <xf numFmtId="175" fontId="224" fillId="0" borderId="0"/>
    <xf numFmtId="193" fontId="222" fillId="5" borderId="0" applyFill="0" applyBorder="0" applyAlignment="0">
      <alignment horizontal="right"/>
    </xf>
    <xf numFmtId="0" fontId="70" fillId="0" borderId="0" applyNumberFormat="0" applyFill="0" applyBorder="0" applyAlignment="0" applyProtection="0"/>
    <xf numFmtId="175" fontId="160" fillId="0" borderId="0" applyNumberFormat="0" applyFill="0" applyBorder="0" applyAlignment="0" applyProtection="0"/>
    <xf numFmtId="175" fontId="51" fillId="0" borderId="49" applyNumberFormat="0" applyFill="0" applyAlignment="0" applyProtection="0"/>
    <xf numFmtId="175" fontId="46" fillId="0" borderId="48" applyNumberFormat="0" applyFill="0" applyAlignment="0" applyProtection="0"/>
    <xf numFmtId="175" fontId="51" fillId="0" borderId="49" applyNumberFormat="0" applyFill="0" applyAlignment="0" applyProtection="0"/>
    <xf numFmtId="0" fontId="71" fillId="0" borderId="29" applyNumberFormat="0" applyFill="0" applyAlignment="0" applyProtection="0"/>
    <xf numFmtId="0" fontId="225" fillId="0" borderId="50" applyNumberFormat="0" applyFill="0" applyAlignment="0" applyProtection="0"/>
    <xf numFmtId="0" fontId="226" fillId="0" borderId="50" applyNumberFormat="0" applyFill="0" applyAlignment="0" applyProtection="0"/>
    <xf numFmtId="0" fontId="113" fillId="0" borderId="50" applyNumberFormat="0" applyFill="0" applyAlignment="0" applyProtection="0"/>
    <xf numFmtId="0" fontId="113" fillId="0" borderId="50" applyNumberFormat="0" applyFill="0" applyAlignment="0" applyProtection="0"/>
    <xf numFmtId="0" fontId="116" fillId="0" borderId="0" applyNumberFormat="0" applyFill="0" applyBorder="0" applyAlignment="0" applyProtection="0"/>
    <xf numFmtId="0" fontId="72" fillId="0" borderId="30" applyNumberFormat="0" applyFill="0" applyAlignment="0" applyProtection="0"/>
    <xf numFmtId="0" fontId="227" fillId="0" borderId="57" applyNumberFormat="0" applyFill="0" applyAlignment="0" applyProtection="0"/>
    <xf numFmtId="0" fontId="114" fillId="0" borderId="57" applyNumberFormat="0" applyFill="0" applyAlignment="0" applyProtection="0"/>
    <xf numFmtId="0" fontId="228" fillId="0" borderId="57" applyNumberFormat="0" applyFill="0" applyAlignment="0" applyProtection="0"/>
    <xf numFmtId="0" fontId="114" fillId="0" borderId="57" applyNumberFormat="0" applyFill="0" applyAlignment="0" applyProtection="0"/>
    <xf numFmtId="0" fontId="114" fillId="0" borderId="57" applyNumberFormat="0" applyFill="0" applyAlignment="0" applyProtection="0"/>
    <xf numFmtId="0" fontId="73" fillId="0" borderId="31" applyNumberFormat="0" applyFill="0" applyAlignment="0" applyProtection="0"/>
    <xf numFmtId="0" fontId="229" fillId="0" borderId="58" applyNumberFormat="0" applyFill="0" applyAlignment="0" applyProtection="0"/>
    <xf numFmtId="0" fontId="115" fillId="0" borderId="58" applyNumberFormat="0" applyFill="0" applyAlignment="0" applyProtection="0"/>
    <xf numFmtId="0" fontId="230" fillId="0" borderId="58" applyNumberFormat="0" applyFill="0" applyAlignment="0" applyProtection="0"/>
    <xf numFmtId="0" fontId="115" fillId="0" borderId="58" applyNumberFormat="0" applyFill="0" applyAlignment="0" applyProtection="0"/>
    <xf numFmtId="0" fontId="115" fillId="0" borderId="58" applyNumberFormat="0" applyFill="0" applyAlignment="0" applyProtection="0"/>
    <xf numFmtId="0" fontId="73"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38" fillId="0" borderId="0">
      <alignment vertical="center"/>
    </xf>
    <xf numFmtId="0" fontId="38" fillId="0" borderId="0">
      <alignment vertical="center"/>
    </xf>
    <xf numFmtId="0" fontId="38" fillId="0" borderId="0">
      <alignment vertical="center"/>
    </xf>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49" fontId="231" fillId="70" borderId="60">
      <alignment horizontal="center" vertical="center" wrapText="1"/>
    </xf>
    <xf numFmtId="0" fontId="98" fillId="0" borderId="52" applyNumberFormat="0" applyFill="0" applyAlignment="0" applyProtection="0"/>
    <xf numFmtId="0" fontId="74" fillId="0" borderId="32" applyNumberFormat="0" applyFill="0" applyAlignment="0" applyProtection="0"/>
    <xf numFmtId="0" fontId="206" fillId="0" borderId="52" applyNumberFormat="0" applyFill="0" applyAlignment="0" applyProtection="0"/>
    <xf numFmtId="0" fontId="98" fillId="0" borderId="52" applyNumberFormat="0" applyFill="0" applyAlignment="0" applyProtection="0"/>
    <xf numFmtId="0" fontId="232" fillId="0" borderId="52" applyNumberFormat="0" applyFill="0" applyAlignment="0" applyProtection="0"/>
    <xf numFmtId="0" fontId="233" fillId="0" borderId="52" applyNumberFormat="0" applyFill="0" applyAlignment="0" applyProtection="0"/>
    <xf numFmtId="0" fontId="234" fillId="0" borderId="32" applyNumberFormat="0" applyFill="0" applyAlignment="0" applyProtection="0"/>
    <xf numFmtId="194" fontId="104" fillId="0" borderId="0">
      <alignment vertical="center"/>
    </xf>
    <xf numFmtId="194" fontId="104" fillId="0" borderId="0">
      <alignment vertical="center"/>
    </xf>
    <xf numFmtId="0" fontId="104" fillId="0" borderId="0">
      <alignment vertical="center"/>
    </xf>
    <xf numFmtId="194" fontId="104" fillId="0" borderId="0">
      <alignment vertical="center"/>
    </xf>
    <xf numFmtId="195" fontId="39" fillId="0" borderId="0" applyFont="0" applyFill="0" applyBorder="0" applyAlignment="0" applyProtection="0"/>
    <xf numFmtId="0" fontId="98" fillId="0" borderId="0" applyNumberFormat="0" applyFill="0" applyBorder="0" applyAlignment="0" applyProtection="0"/>
    <xf numFmtId="0" fontId="75" fillId="0" borderId="0" applyNumberFormat="0" applyFill="0" applyBorder="0" applyAlignment="0" applyProtection="0"/>
    <xf numFmtId="0" fontId="53" fillId="0" borderId="0" applyNumberFormat="0" applyFill="0" applyBorder="0" applyAlignment="0" applyProtection="0"/>
    <xf numFmtId="0" fontId="91" fillId="0" borderId="0" applyNumberFormat="0" applyFill="0" applyBorder="0" applyAlignment="0" applyProtection="0"/>
    <xf numFmtId="0" fontId="235" fillId="0" borderId="0" applyNumberFormat="0" applyFill="0" applyBorder="0" applyAlignment="0" applyProtection="0"/>
    <xf numFmtId="0" fontId="23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6" fillId="0" borderId="0" applyNumberFormat="0" applyFill="0" applyBorder="0" applyAlignment="0" applyProtection="0"/>
    <xf numFmtId="175" fontId="206" fillId="0" borderId="0" applyNumberFormat="0" applyFill="0" applyBorder="0" applyAlignment="0" applyProtection="0"/>
    <xf numFmtId="175" fontId="91" fillId="0" borderId="0" applyNumberFormat="0" applyFill="0" applyBorder="0" applyAlignment="0" applyProtection="0"/>
    <xf numFmtId="0" fontId="117" fillId="27" borderId="33" applyNumberFormat="0" applyAlignment="0" applyProtection="0"/>
    <xf numFmtId="0" fontId="76" fillId="27" borderId="33" applyNumberFormat="0" applyAlignment="0" applyProtection="0"/>
    <xf numFmtId="0" fontId="41" fillId="34" borderId="41" applyNumberFormat="0" applyAlignment="0" applyProtection="0"/>
    <xf numFmtId="0" fontId="90" fillId="34" borderId="41" applyNumberFormat="0" applyAlignment="0" applyProtection="0"/>
    <xf numFmtId="0" fontId="237" fillId="34" borderId="41" applyNumberFormat="0" applyAlignment="0" applyProtection="0"/>
    <xf numFmtId="0" fontId="238" fillId="27" borderId="33" applyNumberFormat="0" applyAlignment="0" applyProtection="0"/>
    <xf numFmtId="0" fontId="90" fillId="34" borderId="41" applyNumberFormat="0" applyAlignment="0" applyProtection="0"/>
    <xf numFmtId="0" fontId="90" fillId="34" borderId="41" applyNumberFormat="0" applyAlignment="0" applyProtection="0"/>
    <xf numFmtId="0" fontId="239" fillId="27" borderId="33" applyNumberFormat="0" applyAlignment="0" applyProtection="0"/>
    <xf numFmtId="0" fontId="40" fillId="37" borderId="0" applyNumberFormat="0" applyBorder="0" applyAlignment="0" applyProtection="0"/>
    <xf numFmtId="0" fontId="40" fillId="37"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101" fillId="18" borderId="0" applyNumberFormat="0" applyBorder="0" applyAlignment="0" applyProtection="0"/>
    <xf numFmtId="0" fontId="101" fillId="13" borderId="0" applyNumberFormat="0" applyBorder="0" applyAlignment="0" applyProtection="0"/>
    <xf numFmtId="0" fontId="101" fillId="25" borderId="0" applyNumberFormat="0" applyBorder="0" applyAlignment="0" applyProtection="0"/>
    <xf numFmtId="0" fontId="101" fillId="27" borderId="0" applyNumberFormat="0" applyBorder="0" applyAlignment="0" applyProtection="0"/>
    <xf numFmtId="0" fontId="101" fillId="18" borderId="0" applyNumberFormat="0" applyBorder="0" applyAlignment="0" applyProtection="0"/>
    <xf numFmtId="0" fontId="101" fillId="11" borderId="0" applyNumberFormat="0" applyBorder="0" applyAlignment="0" applyProtection="0"/>
    <xf numFmtId="0" fontId="101" fillId="20" borderId="0" applyNumberFormat="0" applyBorder="0" applyAlignment="0" applyProtection="0"/>
    <xf numFmtId="0" fontId="101" fillId="17" borderId="0" applyNumberFormat="0" applyBorder="0" applyAlignment="0" applyProtection="0"/>
    <xf numFmtId="0" fontId="101" fillId="23" borderId="0" applyNumberFormat="0" applyBorder="0" applyAlignment="0" applyProtection="0"/>
    <xf numFmtId="43" fontId="40" fillId="0" borderId="0" applyFont="0" applyFill="0" applyBorder="0" applyAlignment="0" applyProtection="0"/>
    <xf numFmtId="0" fontId="240" fillId="25" borderId="0" applyNumberFormat="0" applyBorder="0" applyAlignment="0" applyProtection="0"/>
    <xf numFmtId="175" fontId="40" fillId="0" borderId="0"/>
    <xf numFmtId="175" fontId="40" fillId="0" borderId="0"/>
    <xf numFmtId="175" fontId="40" fillId="0" borderId="0"/>
    <xf numFmtId="175" fontId="40" fillId="0" borderId="0"/>
    <xf numFmtId="175" fontId="40" fillId="0" borderId="0"/>
    <xf numFmtId="175" fontId="40" fillId="0" borderId="0"/>
    <xf numFmtId="175" fontId="40" fillId="0" borderId="0"/>
    <xf numFmtId="175" fontId="40" fillId="0" borderId="0"/>
    <xf numFmtId="175" fontId="40" fillId="0" borderId="0"/>
    <xf numFmtId="175" fontId="40" fillId="0" borderId="0"/>
    <xf numFmtId="175" fontId="40" fillId="0" borderId="0"/>
    <xf numFmtId="9" fontId="40" fillId="0" borderId="0" applyFont="0" applyFill="0" applyBorder="0" applyAlignment="0" applyProtection="0"/>
    <xf numFmtId="0" fontId="39" fillId="0" borderId="0"/>
    <xf numFmtId="0" fontId="40" fillId="0" borderId="0"/>
    <xf numFmtId="0" fontId="40" fillId="0" borderId="0"/>
    <xf numFmtId="0" fontId="40" fillId="0" borderId="0"/>
    <xf numFmtId="0" fontId="241" fillId="0" borderId="29" applyNumberFormat="0" applyFill="0" applyAlignment="0" applyProtection="0"/>
    <xf numFmtId="0" fontId="242" fillId="0" borderId="30" applyNumberFormat="0" applyFill="0" applyAlignment="0" applyProtection="0"/>
    <xf numFmtId="0" fontId="243" fillId="0" borderId="31" applyNumberFormat="0" applyFill="0" applyAlignment="0" applyProtection="0"/>
    <xf numFmtId="0" fontId="243" fillId="0" borderId="0" applyNumberFormat="0" applyFill="0" applyBorder="0" applyAlignment="0" applyProtection="0"/>
    <xf numFmtId="0" fontId="244" fillId="0" borderId="32" applyNumberFormat="0" applyFill="0" applyAlignment="0" applyProtection="0"/>
    <xf numFmtId="0" fontId="30" fillId="0" borderId="0"/>
    <xf numFmtId="0" fontId="48" fillId="0" borderId="0"/>
    <xf numFmtId="0" fontId="48" fillId="0" borderId="0"/>
    <xf numFmtId="0" fontId="47" fillId="0" borderId="0"/>
    <xf numFmtId="0" fontId="39" fillId="0" borderId="0"/>
    <xf numFmtId="0" fontId="48" fillId="0" borderId="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0" fontId="109" fillId="25" borderId="0" applyNumberFormat="0" applyBorder="0" applyAlignment="0" applyProtection="0"/>
    <xf numFmtId="0" fontId="96" fillId="0" borderId="0"/>
    <xf numFmtId="0" fontId="39" fillId="0" borderId="0" applyNumberFormat="0" applyFill="0" applyBorder="0" applyAlignment="0" applyProtection="0"/>
    <xf numFmtId="0" fontId="39" fillId="0" borderId="0"/>
    <xf numFmtId="0" fontId="67" fillId="0" borderId="0" applyNumberFormat="0" applyFill="0" applyBorder="0" applyAlignment="0" applyProtection="0">
      <alignment vertical="top"/>
      <protection locked="0"/>
    </xf>
    <xf numFmtId="0" fontId="39" fillId="0" borderId="0"/>
    <xf numFmtId="0" fontId="39" fillId="0" borderId="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3" borderId="0" applyNumberFormat="0" applyBorder="0" applyAlignment="0" applyProtection="0"/>
    <xf numFmtId="0" fontId="65" fillId="0" borderId="0" applyNumberFormat="0" applyFill="0" applyBorder="0" applyAlignment="0" applyProtection="0"/>
    <xf numFmtId="0" fontId="66" fillId="8" borderId="0" applyNumberFormat="0" applyBorder="0" applyAlignment="0" applyProtection="0"/>
    <xf numFmtId="0" fontId="68" fillId="25" borderId="0" applyNumberFormat="0" applyBorder="0" applyAlignment="0" applyProtection="0"/>
    <xf numFmtId="0" fontId="69" fillId="7" borderId="0" applyNumberFormat="0" applyBorder="0" applyAlignment="0" applyProtection="0"/>
    <xf numFmtId="0" fontId="70" fillId="0" borderId="0" applyNumberFormat="0" applyFill="0" applyBorder="0" applyAlignment="0" applyProtection="0"/>
    <xf numFmtId="0" fontId="71" fillId="0" borderId="29" applyNumberFormat="0" applyFill="0" applyAlignment="0" applyProtection="0"/>
    <xf numFmtId="0" fontId="72" fillId="0" borderId="30" applyNumberFormat="0" applyFill="0" applyAlignment="0" applyProtection="0"/>
    <xf numFmtId="0" fontId="73" fillId="0" borderId="31" applyNumberFormat="0" applyFill="0" applyAlignment="0" applyProtection="0"/>
    <xf numFmtId="0" fontId="73" fillId="0" borderId="0" applyNumberFormat="0" applyFill="0" applyBorder="0" applyAlignment="0" applyProtection="0"/>
    <xf numFmtId="0" fontId="74" fillId="0" borderId="32" applyNumberFormat="0" applyFill="0" applyAlignment="0" applyProtection="0"/>
    <xf numFmtId="0" fontId="75" fillId="0" borderId="0" applyNumberFormat="0" applyFill="0" applyBorder="0" applyAlignment="0" applyProtection="0"/>
    <xf numFmtId="0" fontId="76" fillId="27" borderId="33" applyNumberFormat="0" applyAlignment="0" applyProtection="0"/>
    <xf numFmtId="0" fontId="101" fillId="18"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1" fillId="61" borderId="0" applyNumberFormat="0" applyBorder="0" applyAlignment="0" applyProtection="0"/>
    <xf numFmtId="0" fontId="101" fillId="18" borderId="0" applyNumberFormat="0" applyBorder="0" applyAlignment="0" applyProtection="0"/>
    <xf numFmtId="0" fontId="101" fillId="21" borderId="0" applyNumberFormat="0" applyBorder="0" applyAlignment="0" applyProtection="0"/>
    <xf numFmtId="0" fontId="105" fillId="0" borderId="0" applyNumberFormat="0" applyFill="0" applyBorder="0" applyAlignment="0" applyProtection="0"/>
    <xf numFmtId="0" fontId="107" fillId="8" borderId="0" applyNumberFormat="0" applyBorder="0" applyAlignment="0" applyProtection="0"/>
    <xf numFmtId="37" fontId="143" fillId="0" borderId="0" applyNumberFormat="0" applyFill="0" applyBorder="0" applyAlignment="0" applyProtection="0"/>
    <xf numFmtId="0" fontId="77" fillId="0" borderId="0" applyNumberFormat="0" applyFill="0" applyBorder="0" applyAlignment="0" applyProtection="0">
      <alignment vertical="top"/>
      <protection locked="0"/>
    </xf>
    <xf numFmtId="43" fontId="30" fillId="0" borderId="0" applyFont="0" applyFill="0" applyBorder="0" applyAlignment="0" applyProtection="0"/>
    <xf numFmtId="0" fontId="109" fillId="25" borderId="0" applyNumberFormat="0" applyBorder="0" applyAlignment="0" applyProtection="0"/>
    <xf numFmtId="0" fontId="110" fillId="7" borderId="0" applyNumberFormat="0" applyBorder="0" applyAlignment="0" applyProtection="0"/>
    <xf numFmtId="0" fontId="39" fillId="0" borderId="0"/>
    <xf numFmtId="0" fontId="127" fillId="0" borderId="0"/>
    <xf numFmtId="0" fontId="39" fillId="0" borderId="0"/>
    <xf numFmtId="0" fontId="116" fillId="0" borderId="0" applyNumberFormat="0" applyFill="0" applyBorder="0" applyAlignment="0" applyProtection="0"/>
    <xf numFmtId="0" fontId="98" fillId="0" borderId="52" applyNumberFormat="0" applyFill="0" applyAlignment="0" applyProtection="0"/>
    <xf numFmtId="0" fontId="98" fillId="0" borderId="0" applyNumberFormat="0" applyFill="0" applyBorder="0" applyAlignment="0" applyProtection="0"/>
    <xf numFmtId="0" fontId="117" fillId="27" borderId="33" applyNumberFormat="0" applyAlignment="0" applyProtection="0"/>
    <xf numFmtId="0" fontId="39" fillId="0" borderId="0"/>
    <xf numFmtId="0" fontId="39" fillId="0" borderId="0"/>
    <xf numFmtId="0" fontId="39" fillId="0" borderId="0"/>
    <xf numFmtId="0" fontId="47" fillId="26" borderId="28" applyNumberFormat="0" applyFont="0" applyAlignment="0" applyProtection="0"/>
    <xf numFmtId="0" fontId="70"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7" fillId="0" borderId="0"/>
    <xf numFmtId="43" fontId="40"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38" fillId="0" borderId="0">
      <alignment vertical="center"/>
    </xf>
    <xf numFmtId="0" fontId="38" fillId="0" borderId="0">
      <alignment vertical="center"/>
    </xf>
    <xf numFmtId="0" fontId="39" fillId="0" borderId="0"/>
    <xf numFmtId="0" fontId="38" fillId="0" borderId="0">
      <alignment vertical="center"/>
    </xf>
    <xf numFmtId="0" fontId="38" fillId="0" borderId="0">
      <alignment vertical="center"/>
    </xf>
    <xf numFmtId="0" fontId="38" fillId="0" borderId="0">
      <alignment vertical="center"/>
    </xf>
    <xf numFmtId="0" fontId="39" fillId="0" borderId="0"/>
    <xf numFmtId="0" fontId="38" fillId="0" borderId="0">
      <alignment vertical="center"/>
    </xf>
    <xf numFmtId="0" fontId="39" fillId="0" borderId="0"/>
    <xf numFmtId="0" fontId="39" fillId="0" borderId="0"/>
    <xf numFmtId="0" fontId="40" fillId="0" borderId="0"/>
    <xf numFmtId="0" fontId="40" fillId="0" borderId="0"/>
    <xf numFmtId="0" fontId="39" fillId="0" borderId="0"/>
    <xf numFmtId="0" fontId="39" fillId="0" borderId="0"/>
    <xf numFmtId="0" fontId="39" fillId="0" borderId="0"/>
    <xf numFmtId="0" fontId="40"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9" fillId="0" borderId="0"/>
    <xf numFmtId="0" fontId="39" fillId="0" borderId="0"/>
    <xf numFmtId="0" fontId="39" fillId="0" borderId="0"/>
    <xf numFmtId="0" fontId="39" fillId="0" borderId="0"/>
    <xf numFmtId="0" fontId="39" fillId="0" borderId="0"/>
    <xf numFmtId="0" fontId="135" fillId="53" borderId="0" applyNumberFormat="0" applyBorder="0" applyAlignment="0" applyProtection="0"/>
    <xf numFmtId="0" fontId="135" fillId="57" borderId="0" applyNumberFormat="0" applyBorder="0" applyAlignment="0" applyProtection="0"/>
    <xf numFmtId="0" fontId="135" fillId="38"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74" fillId="39" borderId="0" applyNumberFormat="0" applyBorder="0" applyAlignment="0" applyProtection="0"/>
    <xf numFmtId="0" fontId="174" fillId="47" borderId="0" applyNumberFormat="0" applyBorder="0" applyAlignment="0" applyProtection="0"/>
    <xf numFmtId="0" fontId="174" fillId="51" borderId="0" applyNumberFormat="0" applyBorder="0" applyAlignment="0" applyProtection="0"/>
    <xf numFmtId="0" fontId="174" fillId="55" borderId="0" applyNumberFormat="0" applyBorder="0" applyAlignment="0" applyProtection="0"/>
    <xf numFmtId="0" fontId="174" fillId="59" borderId="0" applyNumberFormat="0" applyBorder="0" applyAlignment="0" applyProtection="0"/>
    <xf numFmtId="0" fontId="174" fillId="36" borderId="0" applyNumberFormat="0" applyBorder="0" applyAlignment="0" applyProtection="0"/>
    <xf numFmtId="0" fontId="174" fillId="48" borderId="0" applyNumberFormat="0" applyBorder="0" applyAlignment="0" applyProtection="0"/>
    <xf numFmtId="0" fontId="174" fillId="56" borderId="0" applyNumberFormat="0" applyBorder="0" applyAlignment="0" applyProtection="0"/>
    <xf numFmtId="0" fontId="178" fillId="33" borderId="39" applyNumberFormat="0" applyAlignment="0" applyProtection="0"/>
    <xf numFmtId="0" fontId="245" fillId="33" borderId="38" applyNumberFormat="0" applyAlignment="0" applyProtection="0"/>
    <xf numFmtId="0" fontId="189" fillId="32" borderId="38" applyNumberFormat="0" applyAlignment="0" applyProtection="0"/>
    <xf numFmtId="0" fontId="192" fillId="0" borderId="43" applyNumberFormat="0" applyFill="0" applyAlignment="0" applyProtection="0"/>
    <xf numFmtId="0" fontId="246" fillId="31" borderId="0" applyNumberFormat="0" applyBorder="0" applyAlignment="0" applyProtection="0"/>
    <xf numFmtId="0" fontId="135" fillId="35" borderId="42" applyNumberFormat="0" applyFont="0" applyAlignment="0" applyProtection="0"/>
    <xf numFmtId="0" fontId="135" fillId="35" borderId="42" applyNumberFormat="0" applyFont="0" applyAlignment="0" applyProtection="0"/>
    <xf numFmtId="0" fontId="135" fillId="35" borderId="42" applyNumberFormat="0" applyFont="0" applyAlignment="0" applyProtection="0"/>
    <xf numFmtId="0" fontId="135" fillId="35" borderId="42" applyNumberFormat="0" applyFont="0" applyAlignment="0" applyProtection="0"/>
    <xf numFmtId="0" fontId="135" fillId="35" borderId="42" applyNumberFormat="0" applyFont="0" applyAlignment="0" applyProtection="0"/>
    <xf numFmtId="0" fontId="135" fillId="35" borderId="42" applyNumberFormat="0" applyFont="0" applyAlignment="0" applyProtection="0"/>
    <xf numFmtId="0" fontId="129" fillId="0" borderId="0"/>
    <xf numFmtId="0" fontId="47" fillId="0" borderId="0"/>
    <xf numFmtId="0" fontId="135" fillId="0" borderId="0"/>
    <xf numFmtId="0" fontId="135" fillId="0" borderId="0"/>
    <xf numFmtId="0" fontId="111" fillId="0" borderId="0"/>
    <xf numFmtId="0" fontId="111" fillId="0" borderId="0" applyProtection="0"/>
    <xf numFmtId="0" fontId="247" fillId="0" borderId="35" applyNumberFormat="0" applyFill="0" applyAlignment="0" applyProtection="0"/>
    <xf numFmtId="0" fontId="248" fillId="0" borderId="36" applyNumberFormat="0" applyFill="0" applyAlignment="0" applyProtection="0"/>
    <xf numFmtId="0" fontId="249" fillId="0" borderId="37" applyNumberFormat="0" applyFill="0" applyAlignment="0" applyProtection="0"/>
    <xf numFmtId="0" fontId="249" fillId="0" borderId="0" applyNumberFormat="0" applyFill="0" applyBorder="0" applyAlignment="0" applyProtection="0"/>
    <xf numFmtId="0" fontId="250" fillId="0" borderId="40" applyNumberFormat="0" applyFill="0" applyAlignment="0" applyProtection="0"/>
    <xf numFmtId="0" fontId="135" fillId="0" borderId="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57" borderId="0" applyNumberFormat="0" applyBorder="0" applyAlignment="0" applyProtection="0"/>
    <xf numFmtId="0" fontId="135" fillId="57"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58" borderId="0" applyNumberFormat="0" applyBorder="0" applyAlignment="0" applyProtection="0"/>
    <xf numFmtId="0" fontId="135" fillId="58" borderId="0" applyNumberFormat="0" applyBorder="0" applyAlignment="0" applyProtection="0"/>
    <xf numFmtId="0" fontId="135" fillId="35" borderId="42" applyNumberFormat="0" applyFont="0" applyAlignment="0" applyProtection="0"/>
    <xf numFmtId="0" fontId="135" fillId="35" borderId="42" applyNumberFormat="0" applyFont="0" applyAlignment="0" applyProtection="0"/>
    <xf numFmtId="0" fontId="135" fillId="35" borderId="42" applyNumberFormat="0" applyFont="0" applyAlignment="0" applyProtection="0"/>
    <xf numFmtId="0" fontId="135" fillId="0" borderId="0"/>
    <xf numFmtId="0" fontId="135" fillId="0" borderId="0"/>
    <xf numFmtId="0" fontId="135" fillId="0" borderId="0"/>
    <xf numFmtId="0" fontId="135" fillId="0" borderId="0"/>
    <xf numFmtId="0" fontId="39" fillId="0" borderId="0"/>
    <xf numFmtId="0" fontId="146" fillId="0" borderId="0" applyNumberFormat="0" applyFill="0" applyBorder="0" applyAlignment="0" applyProtection="0"/>
    <xf numFmtId="0" fontId="45" fillId="0" borderId="0"/>
    <xf numFmtId="0" fontId="40" fillId="0" borderId="0"/>
    <xf numFmtId="0" fontId="251" fillId="0" borderId="35" applyNumberFormat="0" applyFill="0" applyAlignment="0" applyProtection="0"/>
    <xf numFmtId="0" fontId="252" fillId="0" borderId="36" applyNumberFormat="0" applyFill="0" applyAlignment="0" applyProtection="0"/>
    <xf numFmtId="0" fontId="253" fillId="0" borderId="37" applyNumberFormat="0" applyFill="0" applyAlignment="0" applyProtection="0"/>
    <xf numFmtId="0" fontId="253" fillId="0" borderId="0" applyNumberFormat="0" applyFill="0" applyBorder="0" applyAlignment="0" applyProtection="0"/>
    <xf numFmtId="0" fontId="200" fillId="29" borderId="0" applyNumberFormat="0" applyBorder="0" applyAlignment="0" applyProtection="0"/>
    <xf numFmtId="0" fontId="254" fillId="31" borderId="0" applyNumberFormat="0" applyBorder="0" applyAlignment="0" applyProtection="0"/>
    <xf numFmtId="0" fontId="188" fillId="32" borderId="38" applyNumberFormat="0" applyAlignment="0" applyProtection="0"/>
    <xf numFmtId="0" fontId="255" fillId="33" borderId="39" applyNumberFormat="0" applyAlignment="0" applyProtection="0"/>
    <xf numFmtId="0" fontId="256" fillId="33" borderId="38" applyNumberFormat="0" applyAlignment="0" applyProtection="0"/>
    <xf numFmtId="0" fontId="257" fillId="0" borderId="40" applyNumberFormat="0" applyFill="0" applyAlignment="0" applyProtection="0"/>
    <xf numFmtId="0" fontId="41" fillId="34" borderId="41" applyNumberFormat="0" applyAlignment="0" applyProtection="0"/>
    <xf numFmtId="0" fontId="53" fillId="0" borderId="0" applyNumberFormat="0" applyFill="0" applyBorder="0" applyAlignment="0" applyProtection="0"/>
    <xf numFmtId="0" fontId="40" fillId="35" borderId="42" applyNumberFormat="0" applyFont="0" applyAlignment="0" applyProtection="0"/>
    <xf numFmtId="0" fontId="194" fillId="0" borderId="0" applyNumberFormat="0" applyFill="0" applyBorder="0" applyAlignment="0" applyProtection="0"/>
    <xf numFmtId="0" fontId="52" fillId="0" borderId="43" applyNumberFormat="0" applyFill="0" applyAlignment="0" applyProtection="0"/>
    <xf numFmtId="0" fontId="175" fillId="36" borderId="0" applyNumberFormat="0" applyBorder="0" applyAlignment="0" applyProtection="0"/>
    <xf numFmtId="0" fontId="175" fillId="39" borderId="0" applyNumberFormat="0" applyBorder="0" applyAlignment="0" applyProtection="0"/>
    <xf numFmtId="0" fontId="175" fillId="40" borderId="0" applyNumberFormat="0" applyBorder="0" applyAlignment="0" applyProtection="0"/>
    <xf numFmtId="0" fontId="175" fillId="43" borderId="0" applyNumberFormat="0" applyBorder="0" applyAlignment="0" applyProtection="0"/>
    <xf numFmtId="0" fontId="175" fillId="44" borderId="0" applyNumberFormat="0" applyBorder="0" applyAlignment="0" applyProtection="0"/>
    <xf numFmtId="0" fontId="175" fillId="47" borderId="0" applyNumberFormat="0" applyBorder="0" applyAlignment="0" applyProtection="0"/>
    <xf numFmtId="0" fontId="175" fillId="48" borderId="0" applyNumberFormat="0" applyBorder="0" applyAlignment="0" applyProtection="0"/>
    <xf numFmtId="0" fontId="175" fillId="51" borderId="0" applyNumberFormat="0" applyBorder="0" applyAlignment="0" applyProtection="0"/>
    <xf numFmtId="0" fontId="175" fillId="52" borderId="0" applyNumberFormat="0" applyBorder="0" applyAlignment="0" applyProtection="0"/>
    <xf numFmtId="0" fontId="175" fillId="55" borderId="0" applyNumberFormat="0" applyBorder="0" applyAlignment="0" applyProtection="0"/>
    <xf numFmtId="0" fontId="175" fillId="56" borderId="0" applyNumberFormat="0" applyBorder="0" applyAlignment="0" applyProtection="0"/>
    <xf numFmtId="0" fontId="175" fillId="59" borderId="0" applyNumberFormat="0" applyBorder="0" applyAlignment="0" applyProtection="0"/>
    <xf numFmtId="0" fontId="39" fillId="0" borderId="0"/>
    <xf numFmtId="0" fontId="258" fillId="0" borderId="0" applyNumberFormat="0" applyFill="0" applyBorder="0" applyAlignment="0" applyProtection="0"/>
    <xf numFmtId="0" fontId="154" fillId="0" borderId="0"/>
    <xf numFmtId="0" fontId="47" fillId="0" borderId="0"/>
    <xf numFmtId="174" fontId="129" fillId="0" borderId="0"/>
    <xf numFmtId="0" fontId="135" fillId="0" borderId="0"/>
    <xf numFmtId="0" fontId="135" fillId="0" borderId="0"/>
    <xf numFmtId="0" fontId="135" fillId="37" borderId="0" applyNumberFormat="0" applyBorder="0" applyAlignment="0" applyProtection="0"/>
    <xf numFmtId="0" fontId="135" fillId="41"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38"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35" borderId="42"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11" fillId="0" borderId="0"/>
    <xf numFmtId="0" fontId="131" fillId="0" borderId="0"/>
    <xf numFmtId="0" fontId="111" fillId="0" borderId="0" applyProtection="0"/>
    <xf numFmtId="0" fontId="48" fillId="0" borderId="0"/>
    <xf numFmtId="0" fontId="30" fillId="0" borderId="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35" borderId="42" applyNumberFormat="0" applyFont="0" applyAlignment="0" applyProtection="0"/>
    <xf numFmtId="0" fontId="30" fillId="35" borderId="42" applyNumberFormat="0" applyFont="0" applyAlignment="0" applyProtection="0"/>
    <xf numFmtId="0" fontId="30" fillId="35" borderId="42" applyNumberFormat="0" applyFont="0" applyAlignment="0" applyProtection="0"/>
    <xf numFmtId="0" fontId="30" fillId="35" borderId="42" applyNumberFormat="0" applyFont="0" applyAlignment="0" applyProtection="0"/>
    <xf numFmtId="0" fontId="30" fillId="35" borderId="42" applyNumberFormat="0" applyFont="0" applyAlignment="0" applyProtection="0"/>
    <xf numFmtId="0" fontId="30" fillId="35" borderId="42" applyNumberFormat="0" applyFont="0" applyAlignment="0" applyProtection="0"/>
    <xf numFmtId="0" fontId="154" fillId="0" borderId="0"/>
    <xf numFmtId="0" fontId="154" fillId="0" borderId="0"/>
    <xf numFmtId="0" fontId="93" fillId="39" borderId="0" applyNumberFormat="0" applyBorder="0" applyAlignment="0" applyProtection="0"/>
    <xf numFmtId="0" fontId="93" fillId="47" borderId="0" applyNumberFormat="0" applyBorder="0" applyAlignment="0" applyProtection="0"/>
    <xf numFmtId="0" fontId="93" fillId="51" borderId="0" applyNumberFormat="0" applyBorder="0" applyAlignment="0" applyProtection="0"/>
    <xf numFmtId="0" fontId="93" fillId="55" borderId="0" applyNumberFormat="0" applyBorder="0" applyAlignment="0" applyProtection="0"/>
    <xf numFmtId="0" fontId="93" fillId="59" borderId="0" applyNumberFormat="0" applyBorder="0" applyAlignment="0" applyProtection="0"/>
    <xf numFmtId="0" fontId="93" fillId="36" borderId="0" applyNumberFormat="0" applyBorder="0" applyAlignment="0" applyProtection="0"/>
    <xf numFmtId="0" fontId="93" fillId="48" borderId="0" applyNumberFormat="0" applyBorder="0" applyAlignment="0" applyProtection="0"/>
    <xf numFmtId="0" fontId="93" fillId="56" borderId="0" applyNumberFormat="0" applyBorder="0" applyAlignment="0" applyProtection="0"/>
    <xf numFmtId="0" fontId="87" fillId="33" borderId="39" applyNumberFormat="0" applyAlignment="0" applyProtection="0"/>
    <xf numFmtId="0" fontId="88" fillId="33" borderId="38" applyNumberFormat="0" applyAlignment="0" applyProtection="0"/>
    <xf numFmtId="0" fontId="86" fillId="32" borderId="38" applyNumberFormat="0" applyAlignment="0" applyProtection="0"/>
    <xf numFmtId="0" fontId="46" fillId="0" borderId="43" applyNumberFormat="0" applyFill="0" applyAlignment="0" applyProtection="0"/>
    <xf numFmtId="0" fontId="85" fillId="31" borderId="0" applyNumberFormat="0" applyBorder="0" applyAlignment="0" applyProtection="0"/>
    <xf numFmtId="0" fontId="111" fillId="0" borderId="0"/>
    <xf numFmtId="0" fontId="30" fillId="0" borderId="0"/>
    <xf numFmtId="0" fontId="135" fillId="0" borderId="0"/>
    <xf numFmtId="0" fontId="30" fillId="0" borderId="0"/>
    <xf numFmtId="0" fontId="80" fillId="0" borderId="35" applyNumberFormat="0" applyFill="0" applyAlignment="0" applyProtection="0"/>
    <xf numFmtId="0" fontId="81" fillId="0" borderId="36" applyNumberFormat="0" applyFill="0" applyAlignment="0" applyProtection="0"/>
    <xf numFmtId="0" fontId="82" fillId="0" borderId="37" applyNumberFormat="0" applyFill="0" applyAlignment="0" applyProtection="0"/>
    <xf numFmtId="0" fontId="82" fillId="0" borderId="0" applyNumberFormat="0" applyFill="0" applyBorder="0" applyAlignment="0" applyProtection="0"/>
    <xf numFmtId="0" fontId="89" fillId="0" borderId="40" applyNumberFormat="0" applyFill="0" applyAlignment="0" applyProtection="0"/>
    <xf numFmtId="0" fontId="39" fillId="0" borderId="0"/>
    <xf numFmtId="0" fontId="111" fillId="0" borderId="0" applyProtection="0"/>
    <xf numFmtId="0" fontId="30" fillId="35" borderId="42" applyNumberFormat="0" applyFont="0" applyAlignment="0" applyProtection="0"/>
    <xf numFmtId="0" fontId="30" fillId="35" borderId="42" applyNumberFormat="0" applyFont="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57" borderId="0" applyNumberFormat="0" applyBorder="0" applyAlignment="0" applyProtection="0"/>
    <xf numFmtId="0" fontId="30" fillId="58" borderId="0" applyNumberFormat="0" applyBorder="0" applyAlignment="0" applyProtection="0"/>
    <xf numFmtId="0" fontId="111" fillId="0" borderId="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58" borderId="0" applyNumberFormat="0" applyBorder="0" applyAlignment="0" applyProtection="0"/>
    <xf numFmtId="0" fontId="30" fillId="35" borderId="42" applyNumberFormat="0" applyFont="0" applyAlignment="0" applyProtection="0"/>
    <xf numFmtId="0" fontId="131" fillId="0" borderId="0"/>
    <xf numFmtId="0" fontId="111" fillId="0" borderId="0"/>
    <xf numFmtId="0" fontId="47" fillId="0" borderId="0"/>
    <xf numFmtId="0" fontId="30" fillId="37"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35" borderId="42" applyNumberFormat="0" applyFont="0" applyAlignment="0" applyProtection="0"/>
    <xf numFmtId="0" fontId="30" fillId="35" borderId="42" applyNumberFormat="0" applyFont="0" applyAlignment="0" applyProtection="0"/>
    <xf numFmtId="0" fontId="135" fillId="0" borderId="0"/>
    <xf numFmtId="0" fontId="135" fillId="0" borderId="0"/>
    <xf numFmtId="0" fontId="30" fillId="37" borderId="0" applyNumberFormat="0" applyBorder="0" applyAlignment="0" applyProtection="0"/>
    <xf numFmtId="0" fontId="135" fillId="37" borderId="0" applyNumberFormat="0" applyBorder="0" applyAlignment="0" applyProtection="0"/>
    <xf numFmtId="0" fontId="30" fillId="41" borderId="0" applyNumberFormat="0" applyBorder="0" applyAlignment="0" applyProtection="0"/>
    <xf numFmtId="0" fontId="135" fillId="41" borderId="0" applyNumberFormat="0" applyBorder="0" applyAlignment="0" applyProtection="0"/>
    <xf numFmtId="0" fontId="30" fillId="45" borderId="0" applyNumberFormat="0" applyBorder="0" applyAlignment="0" applyProtection="0"/>
    <xf numFmtId="0" fontId="135" fillId="45" borderId="0" applyNumberFormat="0" applyBorder="0" applyAlignment="0" applyProtection="0"/>
    <xf numFmtId="0" fontId="30" fillId="49" borderId="0" applyNumberFormat="0" applyBorder="0" applyAlignment="0" applyProtection="0"/>
    <xf numFmtId="0" fontId="135" fillId="49" borderId="0" applyNumberFormat="0" applyBorder="0" applyAlignment="0" applyProtection="0"/>
    <xf numFmtId="0" fontId="30" fillId="53" borderId="0" applyNumberFormat="0" applyBorder="0" applyAlignment="0" applyProtection="0"/>
    <xf numFmtId="0" fontId="135" fillId="53" borderId="0" applyNumberFormat="0" applyBorder="0" applyAlignment="0" applyProtection="0"/>
    <xf numFmtId="0" fontId="30" fillId="57" borderId="0" applyNumberFormat="0" applyBorder="0" applyAlignment="0" applyProtection="0"/>
    <xf numFmtId="0" fontId="135" fillId="57" borderId="0" applyNumberFormat="0" applyBorder="0" applyAlignment="0" applyProtection="0"/>
    <xf numFmtId="0" fontId="30" fillId="38" borderId="0" applyNumberFormat="0" applyBorder="0" applyAlignment="0" applyProtection="0"/>
    <xf numFmtId="0" fontId="135" fillId="38" borderId="0" applyNumberFormat="0" applyBorder="0" applyAlignment="0" applyProtection="0"/>
    <xf numFmtId="0" fontId="135" fillId="42" borderId="0" applyNumberFormat="0" applyBorder="0" applyAlignment="0" applyProtection="0"/>
    <xf numFmtId="0" fontId="30" fillId="46" borderId="0" applyNumberFormat="0" applyBorder="0" applyAlignment="0" applyProtection="0"/>
    <xf numFmtId="0" fontId="135" fillId="46" borderId="0" applyNumberFormat="0" applyBorder="0" applyAlignment="0" applyProtection="0"/>
    <xf numFmtId="0" fontId="30" fillId="50" borderId="0" applyNumberFormat="0" applyBorder="0" applyAlignment="0" applyProtection="0"/>
    <xf numFmtId="0" fontId="135" fillId="50" borderId="0" applyNumberFormat="0" applyBorder="0" applyAlignment="0" applyProtection="0"/>
    <xf numFmtId="0" fontId="30" fillId="54" borderId="0" applyNumberFormat="0" applyBorder="0" applyAlignment="0" applyProtection="0"/>
    <xf numFmtId="0" fontId="135" fillId="54" borderId="0" applyNumberFormat="0" applyBorder="0" applyAlignment="0" applyProtection="0"/>
    <xf numFmtId="0" fontId="30" fillId="58" borderId="0" applyNumberFormat="0" applyBorder="0" applyAlignment="0" applyProtection="0"/>
    <xf numFmtId="0" fontId="135" fillId="58" borderId="0" applyNumberFormat="0" applyBorder="0" applyAlignment="0" applyProtection="0"/>
    <xf numFmtId="0" fontId="135" fillId="35" borderId="42" applyNumberFormat="0" applyFont="0" applyAlignment="0" applyProtection="0"/>
    <xf numFmtId="0" fontId="30" fillId="35" borderId="42" applyNumberFormat="0" applyFont="0" applyAlignment="0" applyProtection="0"/>
    <xf numFmtId="0" fontId="135" fillId="0" borderId="0"/>
    <xf numFmtId="0" fontId="135" fillId="0" borderId="0"/>
    <xf numFmtId="0" fontId="135" fillId="0" borderId="0"/>
    <xf numFmtId="0" fontId="135" fillId="0" borderId="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57" borderId="0" applyNumberFormat="0" applyBorder="0" applyAlignment="0" applyProtection="0"/>
    <xf numFmtId="0" fontId="135" fillId="57"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58" borderId="0" applyNumberFormat="0" applyBorder="0" applyAlignment="0" applyProtection="0"/>
    <xf numFmtId="0" fontId="135" fillId="58" borderId="0" applyNumberFormat="0" applyBorder="0" applyAlignment="0" applyProtection="0"/>
    <xf numFmtId="0" fontId="135" fillId="35" borderId="42" applyNumberFormat="0" applyFont="0" applyAlignment="0" applyProtection="0"/>
    <xf numFmtId="0" fontId="135" fillId="35" borderId="42" applyNumberFormat="0" applyFont="0" applyAlignment="0" applyProtection="0"/>
    <xf numFmtId="0" fontId="135" fillId="35" borderId="42" applyNumberFormat="0" applyFont="0" applyAlignment="0" applyProtection="0"/>
    <xf numFmtId="0" fontId="135" fillId="0" borderId="0"/>
    <xf numFmtId="0" fontId="135" fillId="37" borderId="0" applyNumberFormat="0" applyBorder="0" applyAlignment="0" applyProtection="0"/>
    <xf numFmtId="0" fontId="135" fillId="37"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57"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58" borderId="0" applyNumberFormat="0" applyBorder="0" applyAlignment="0" applyProtection="0"/>
    <xf numFmtId="0" fontId="135" fillId="35" borderId="42" applyNumberFormat="0" applyFont="0" applyAlignment="0" applyProtection="0"/>
    <xf numFmtId="0" fontId="135" fillId="35" borderId="42" applyNumberFormat="0" applyFont="0" applyAlignment="0" applyProtection="0"/>
    <xf numFmtId="0" fontId="135" fillId="0" borderId="0"/>
    <xf numFmtId="174" fontId="129" fillId="0" borderId="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30" fillId="0" borderId="0"/>
    <xf numFmtId="0" fontId="30" fillId="0" borderId="0"/>
    <xf numFmtId="0" fontId="30" fillId="0" borderId="0"/>
    <xf numFmtId="0" fontId="129" fillId="0" borderId="0"/>
    <xf numFmtId="0" fontId="77" fillId="0" borderId="0" applyNumberFormat="0" applyFill="0" applyBorder="0" applyAlignment="0" applyProtection="0">
      <alignment vertical="top"/>
      <protection locked="0"/>
    </xf>
    <xf numFmtId="0" fontId="111" fillId="0" borderId="0" applyProtection="0"/>
    <xf numFmtId="0" fontId="135" fillId="49" borderId="0" applyNumberFormat="0" applyBorder="0" applyAlignment="0" applyProtection="0"/>
    <xf numFmtId="0" fontId="135" fillId="45" borderId="0" applyNumberFormat="0" applyBorder="0" applyAlignment="0" applyProtection="0"/>
    <xf numFmtId="0" fontId="135" fillId="41" borderId="0" applyNumberFormat="0" applyBorder="0" applyAlignment="0" applyProtection="0"/>
    <xf numFmtId="0" fontId="135" fillId="37" borderId="0" applyNumberFormat="0" applyBorder="0" applyAlignment="0" applyProtection="0"/>
    <xf numFmtId="0" fontId="154" fillId="0" borderId="0"/>
    <xf numFmtId="0" fontId="135" fillId="0" borderId="0"/>
    <xf numFmtId="0" fontId="135" fillId="0" borderId="0"/>
    <xf numFmtId="0" fontId="39" fillId="0" borderId="0"/>
    <xf numFmtId="43" fontId="39" fillId="0" borderId="0" applyFont="0" applyFill="0" applyBorder="0" applyAlignment="0" applyProtection="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9" fillId="0" borderId="0"/>
    <xf numFmtId="0" fontId="39" fillId="0" borderId="0"/>
    <xf numFmtId="0" fontId="97" fillId="0" borderId="0"/>
    <xf numFmtId="0" fontId="54" fillId="24" borderId="0" applyNumberFormat="0" applyBorder="0" applyAlignment="0" applyProtection="0"/>
    <xf numFmtId="0" fontId="30" fillId="11" borderId="0" applyNumberFormat="0" applyBorder="0" applyAlignment="0" applyProtection="0"/>
    <xf numFmtId="0" fontId="54" fillId="11" borderId="0" applyNumberFormat="0" applyBorder="0" applyAlignment="0" applyProtection="0"/>
    <xf numFmtId="0" fontId="30" fillId="13" borderId="0" applyNumberFormat="0" applyBorder="0" applyAlignment="0" applyProtection="0"/>
    <xf numFmtId="0" fontId="54" fillId="26" borderId="0" applyNumberFormat="0" applyBorder="0" applyAlignment="0" applyProtection="0"/>
    <xf numFmtId="0" fontId="30" fillId="26" borderId="0" applyNumberFormat="0" applyBorder="0" applyAlignment="0" applyProtection="0"/>
    <xf numFmtId="0" fontId="54" fillId="24" borderId="0" applyNumberFormat="0" applyBorder="0" applyAlignment="0" applyProtection="0"/>
    <xf numFmtId="0" fontId="30" fillId="60" borderId="0" applyNumberFormat="0" applyBorder="0" applyAlignment="0" applyProtection="0"/>
    <xf numFmtId="0" fontId="54" fillId="10" borderId="0" applyNumberFormat="0" applyBorder="0" applyAlignment="0" applyProtection="0"/>
    <xf numFmtId="0" fontId="30" fillId="11" borderId="0" applyNumberFormat="0" applyBorder="0" applyAlignment="0" applyProtection="0"/>
    <xf numFmtId="0" fontId="54" fillId="11" borderId="0" applyNumberFormat="0" applyBorder="0" applyAlignment="0" applyProtection="0"/>
    <xf numFmtId="0" fontId="30" fillId="26" borderId="0" applyNumberFormat="0" applyBorder="0" applyAlignment="0" applyProtection="0"/>
    <xf numFmtId="0" fontId="54" fillId="24" borderId="0" applyNumberFormat="0" applyBorder="0" applyAlignment="0" applyProtection="0"/>
    <xf numFmtId="0" fontId="30" fillId="11" borderId="0" applyNumberFormat="0" applyBorder="0" applyAlignment="0" applyProtection="0"/>
    <xf numFmtId="0" fontId="54" fillId="13" borderId="0" applyNumberFormat="0" applyBorder="0" applyAlignment="0" applyProtection="0"/>
    <xf numFmtId="0" fontId="54" fillId="25" borderId="0" applyNumberFormat="0" applyBorder="0" applyAlignment="0" applyProtection="0"/>
    <xf numFmtId="0" fontId="30" fillId="25" borderId="0" applyNumberFormat="0" applyBorder="0" applyAlignment="0" applyProtection="0"/>
    <xf numFmtId="0" fontId="54" fillId="24" borderId="0" applyNumberFormat="0" applyBorder="0" applyAlignment="0" applyProtection="0"/>
    <xf numFmtId="0" fontId="30" fillId="24" borderId="0" applyNumberFormat="0" applyBorder="0" applyAlignment="0" applyProtection="0"/>
    <xf numFmtId="0" fontId="54" fillId="12" borderId="0" applyNumberFormat="0" applyBorder="0" applyAlignment="0" applyProtection="0"/>
    <xf numFmtId="0" fontId="30" fillId="11" borderId="0" applyNumberFormat="0" applyBorder="0" applyAlignment="0" applyProtection="0"/>
    <xf numFmtId="0" fontId="54" fillId="11" borderId="0" applyNumberFormat="0" applyBorder="0" applyAlignment="0" applyProtection="0"/>
    <xf numFmtId="0" fontId="30" fillId="25" borderId="0" applyNumberFormat="0" applyBorder="0" applyAlignment="0" applyProtection="0"/>
    <xf numFmtId="0" fontId="102" fillId="24" borderId="25" applyNumberFormat="0" applyAlignment="0" applyProtection="0"/>
    <xf numFmtId="0" fontId="102" fillId="24" borderId="25" applyNumberFormat="0" applyAlignment="0" applyProtection="0"/>
    <xf numFmtId="0" fontId="255" fillId="60" borderId="39" applyNumberFormat="0" applyAlignment="0" applyProtection="0"/>
    <xf numFmtId="0" fontId="87" fillId="60" borderId="39" applyNumberFormat="0" applyAlignment="0" applyProtection="0"/>
    <xf numFmtId="175" fontId="84" fillId="30" borderId="0" applyNumberFormat="0" applyBorder="0" applyAlignment="0" applyProtection="0"/>
    <xf numFmtId="0" fontId="259" fillId="24" borderId="26" applyNumberFormat="0" applyAlignment="0" applyProtection="0"/>
    <xf numFmtId="0" fontId="259" fillId="24" borderId="26" applyNumberFormat="0" applyAlignment="0" applyProtection="0"/>
    <xf numFmtId="0" fontId="259" fillId="24" borderId="26" applyNumberFormat="0" applyAlignment="0" applyProtection="0"/>
    <xf numFmtId="0" fontId="184" fillId="60" borderId="38" applyNumberFormat="0" applyAlignment="0" applyProtection="0"/>
    <xf numFmtId="43" fontId="39" fillId="0" borderId="0" applyFont="0" applyFill="0" applyBorder="0" applyAlignment="0" applyProtection="0"/>
    <xf numFmtId="0" fontId="122" fillId="11" borderId="26" applyNumberFormat="0" applyAlignment="0" applyProtection="0"/>
    <xf numFmtId="0" fontId="122" fillId="11" borderId="26" applyNumberFormat="0" applyAlignment="0" applyProtection="0"/>
    <xf numFmtId="0" fontId="122" fillId="11" borderId="26" applyNumberFormat="0" applyAlignment="0" applyProtection="0"/>
    <xf numFmtId="0" fontId="86" fillId="25" borderId="38" applyNumberFormat="0" applyAlignment="0" applyProtection="0"/>
    <xf numFmtId="0" fontId="99" fillId="0" borderId="27" applyNumberFormat="0" applyFill="0" applyAlignment="0" applyProtection="0"/>
    <xf numFmtId="0" fontId="99" fillId="0" borderId="27" applyNumberFormat="0" applyFill="0" applyAlignment="0" applyProtection="0"/>
    <xf numFmtId="0" fontId="46" fillId="0" borderId="48" applyNumberFormat="0" applyFill="0" applyAlignment="0" applyProtection="0"/>
    <xf numFmtId="0" fontId="258" fillId="0" borderId="0" applyNumberFormat="0" applyFill="0" applyBorder="0" applyAlignment="0" applyProtection="0"/>
    <xf numFmtId="0" fontId="146" fillId="0" borderId="0" applyNumberFormat="0" applyFill="0" applyBorder="0" applyAlignment="0" applyProtection="0"/>
    <xf numFmtId="0" fontId="77" fillId="0" borderId="0" applyNumberFormat="0" applyFill="0" applyBorder="0" applyAlignment="0" applyProtection="0">
      <alignment vertical="top"/>
      <protection locked="0"/>
    </xf>
    <xf numFmtId="0" fontId="109" fillId="25" borderId="0" applyNumberFormat="0" applyBorder="0" applyAlignment="0" applyProtection="0"/>
    <xf numFmtId="175" fontId="40" fillId="0" borderId="0"/>
    <xf numFmtId="175" fontId="40" fillId="0" borderId="0"/>
    <xf numFmtId="175" fontId="40" fillId="0" borderId="0"/>
    <xf numFmtId="175" fontId="40" fillId="0" borderId="0"/>
    <xf numFmtId="175" fontId="40" fillId="0" borderId="0"/>
    <xf numFmtId="175" fontId="96" fillId="0" borderId="0"/>
    <xf numFmtId="175" fontId="39" fillId="0" borderId="0"/>
    <xf numFmtId="175" fontId="39" fillId="0" borderId="0" applyNumberFormat="0" applyFill="0" applyBorder="0" applyAlignment="0" applyProtection="0"/>
    <xf numFmtId="175" fontId="212" fillId="0" borderId="0"/>
    <xf numFmtId="175" fontId="212" fillId="0" borderId="0"/>
    <xf numFmtId="175" fontId="212" fillId="0" borderId="0"/>
    <xf numFmtId="175" fontId="212" fillId="0" borderId="0"/>
    <xf numFmtId="175" fontId="96" fillId="0" borderId="0"/>
    <xf numFmtId="0" fontId="39" fillId="26" borderId="28" applyNumberFormat="0" applyFont="0" applyAlignment="0" applyProtection="0"/>
    <xf numFmtId="0" fontId="39" fillId="26" borderId="28" applyNumberFormat="0" applyFont="0" applyAlignment="0" applyProtection="0"/>
    <xf numFmtId="0" fontId="54" fillId="35" borderId="42" applyNumberFormat="0" applyFont="0" applyAlignment="0" applyProtection="0"/>
    <xf numFmtId="9" fontId="96" fillId="0" borderId="0" applyFont="0" applyFill="0" applyBorder="0" applyAlignment="0" applyProtection="0"/>
    <xf numFmtId="175" fontId="39" fillId="0" borderId="0" applyNumberForma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129" fillId="0" borderId="0"/>
    <xf numFmtId="0" fontId="131" fillId="0" borderId="0"/>
    <xf numFmtId="0" fontId="47" fillId="0" borderId="0"/>
    <xf numFmtId="0" fontId="111" fillId="0" borderId="0" applyProtection="0"/>
    <xf numFmtId="0" fontId="111" fillId="0" borderId="0"/>
    <xf numFmtId="0" fontId="39" fillId="0" borderId="0"/>
    <xf numFmtId="0" fontId="39" fillId="0" borderId="0"/>
    <xf numFmtId="0" fontId="39" fillId="0" borderId="0"/>
    <xf numFmtId="0" fontId="54" fillId="0" borderId="0"/>
    <xf numFmtId="0" fontId="39" fillId="0" borderId="0"/>
    <xf numFmtId="0" fontId="39" fillId="0" borderId="0"/>
    <xf numFmtId="0" fontId="39" fillId="0" borderId="0"/>
    <xf numFmtId="0" fontId="39" fillId="0" borderId="0"/>
    <xf numFmtId="37" fontId="22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4" fillId="0" borderId="0"/>
    <xf numFmtId="0" fontId="96" fillId="0" borderId="0"/>
    <xf numFmtId="174" fontId="155" fillId="0" borderId="0"/>
    <xf numFmtId="174" fontId="155" fillId="0" borderId="0"/>
    <xf numFmtId="0" fontId="96" fillId="0" borderId="0"/>
    <xf numFmtId="0" fontId="96" fillId="0" borderId="0"/>
    <xf numFmtId="0" fontId="54" fillId="0" borderId="0"/>
    <xf numFmtId="0" fontId="47" fillId="0" borderId="0"/>
    <xf numFmtId="0" fontId="135" fillId="0" borderId="0"/>
    <xf numFmtId="0" fontId="96" fillId="0" borderId="0"/>
    <xf numFmtId="0" fontId="135" fillId="0" borderId="0"/>
    <xf numFmtId="0" fontId="45" fillId="0" borderId="0"/>
    <xf numFmtId="0" fontId="42" fillId="0" borderId="0"/>
    <xf numFmtId="174" fontId="155" fillId="0" borderId="0"/>
    <xf numFmtId="0" fontId="39" fillId="0" borderId="0"/>
    <xf numFmtId="0" fontId="40" fillId="0" borderId="0"/>
    <xf numFmtId="0" fontId="30" fillId="0" borderId="0"/>
    <xf numFmtId="0" fontId="39" fillId="0" borderId="0"/>
    <xf numFmtId="0" fontId="135" fillId="0" borderId="0"/>
    <xf numFmtId="0" fontId="135" fillId="0" borderId="0"/>
    <xf numFmtId="174" fontId="155" fillId="0" borderId="0"/>
    <xf numFmtId="0" fontId="39" fillId="0" borderId="0"/>
    <xf numFmtId="0" fontId="40" fillId="0" borderId="0"/>
    <xf numFmtId="0" fontId="39" fillId="0" borderId="0" applyNumberFormat="0" applyFill="0" applyBorder="0" applyAlignment="0" applyProtection="0"/>
    <xf numFmtId="0" fontId="39" fillId="0" borderId="0"/>
    <xf numFmtId="0" fontId="47" fillId="0" borderId="0"/>
    <xf numFmtId="0" fontId="135" fillId="0" borderId="0"/>
    <xf numFmtId="37" fontId="220" fillId="0" borderId="0"/>
    <xf numFmtId="0" fontId="111" fillId="0" borderId="0"/>
    <xf numFmtId="0" fontId="45" fillId="0" borderId="0"/>
    <xf numFmtId="0" fontId="135" fillId="0" borderId="0"/>
    <xf numFmtId="0" fontId="40" fillId="0" borderId="0"/>
    <xf numFmtId="0" fontId="39" fillId="0" borderId="0"/>
    <xf numFmtId="0" fontId="30" fillId="0" borderId="0"/>
    <xf numFmtId="0" fontId="131" fillId="0" borderId="0"/>
    <xf numFmtId="0" fontId="111" fillId="0" borderId="0" applyProtection="0"/>
    <xf numFmtId="0" fontId="104"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135" fillId="37" borderId="0" applyNumberFormat="0" applyBorder="0" applyAlignment="0" applyProtection="0"/>
    <xf numFmtId="0" fontId="172" fillId="11" borderId="0" applyNumberFormat="0" applyBorder="0" applyAlignment="0" applyProtection="0"/>
    <xf numFmtId="0" fontId="54" fillId="24" borderId="0" applyNumberFormat="0" applyBorder="0" applyAlignment="0" applyProtection="0"/>
    <xf numFmtId="0" fontId="30" fillId="37" borderId="0" applyNumberFormat="0" applyBorder="0" applyAlignment="0" applyProtection="0"/>
    <xf numFmtId="0" fontId="96" fillId="6" borderId="0" applyNumberFormat="0" applyBorder="0" applyAlignment="0" applyProtection="0"/>
    <xf numFmtId="0" fontId="135" fillId="41" borderId="0" applyNumberFormat="0" applyBorder="0" applyAlignment="0" applyProtection="0"/>
    <xf numFmtId="0" fontId="172" fillId="13" borderId="0" applyNumberFormat="0" applyBorder="0" applyAlignment="0" applyProtection="0"/>
    <xf numFmtId="0" fontId="54" fillId="11" borderId="0" applyNumberFormat="0" applyBorder="0" applyAlignment="0" applyProtection="0"/>
    <xf numFmtId="0" fontId="30" fillId="41" borderId="0" applyNumberFormat="0" applyBorder="0" applyAlignment="0" applyProtection="0"/>
    <xf numFmtId="0" fontId="96" fillId="7" borderId="0" applyNumberFormat="0" applyBorder="0" applyAlignment="0" applyProtection="0"/>
    <xf numFmtId="0" fontId="135" fillId="45" borderId="0" applyNumberFormat="0" applyBorder="0" applyAlignment="0" applyProtection="0"/>
    <xf numFmtId="0" fontId="172" fillId="26" borderId="0" applyNumberFormat="0" applyBorder="0" applyAlignment="0" applyProtection="0"/>
    <xf numFmtId="0" fontId="54" fillId="26" borderId="0" applyNumberFormat="0" applyBorder="0" applyAlignment="0" applyProtection="0"/>
    <xf numFmtId="0" fontId="30" fillId="45" borderId="0" applyNumberFormat="0" applyBorder="0" applyAlignment="0" applyProtection="0"/>
    <xf numFmtId="0" fontId="96" fillId="8" borderId="0" applyNumberFormat="0" applyBorder="0" applyAlignment="0" applyProtection="0"/>
    <xf numFmtId="0" fontId="135" fillId="49" borderId="0" applyNumberFormat="0" applyBorder="0" applyAlignment="0" applyProtection="0"/>
    <xf numFmtId="0" fontId="172" fillId="60" borderId="0" applyNumberFormat="0" applyBorder="0" applyAlignment="0" applyProtection="0"/>
    <xf numFmtId="0" fontId="54" fillId="24" borderId="0" applyNumberFormat="0" applyBorder="0" applyAlignment="0" applyProtection="0"/>
    <xf numFmtId="0" fontId="30" fillId="49" borderId="0" applyNumberFormat="0" applyBorder="0" applyAlignment="0" applyProtection="0"/>
    <xf numFmtId="0" fontId="96" fillId="9" borderId="0" applyNumberFormat="0" applyBorder="0" applyAlignment="0" applyProtection="0"/>
    <xf numFmtId="0" fontId="135" fillId="53" borderId="0" applyNumberFormat="0" applyBorder="0" applyAlignment="0" applyProtection="0"/>
    <xf numFmtId="0" fontId="172" fillId="11" borderId="0" applyNumberFormat="0" applyBorder="0" applyAlignment="0" applyProtection="0"/>
    <xf numFmtId="0" fontId="54" fillId="10" borderId="0" applyNumberFormat="0" applyBorder="0" applyAlignment="0" applyProtection="0"/>
    <xf numFmtId="0" fontId="30" fillId="53" borderId="0" applyNumberFormat="0" applyBorder="0" applyAlignment="0" applyProtection="0"/>
    <xf numFmtId="0" fontId="96" fillId="10" borderId="0" applyNumberFormat="0" applyBorder="0" applyAlignment="0" applyProtection="0"/>
    <xf numFmtId="0" fontId="135" fillId="57" borderId="0" applyNumberFormat="0" applyBorder="0" applyAlignment="0" applyProtection="0"/>
    <xf numFmtId="0" fontId="172" fillId="26" borderId="0" applyNumberFormat="0" applyBorder="0" applyAlignment="0" applyProtection="0"/>
    <xf numFmtId="0" fontId="54" fillId="11" borderId="0" applyNumberFormat="0" applyBorder="0" applyAlignment="0" applyProtection="0"/>
    <xf numFmtId="0" fontId="30" fillId="57" borderId="0" applyNumberFormat="0" applyBorder="0" applyAlignment="0" applyProtection="0"/>
    <xf numFmtId="0" fontId="96" fillId="11" borderId="0" applyNumberFormat="0" applyBorder="0" applyAlignment="0" applyProtection="0"/>
    <xf numFmtId="175" fontId="30" fillId="37" borderId="0" applyNumberFormat="0" applyBorder="0" applyAlignment="0" applyProtection="0"/>
    <xf numFmtId="175" fontId="30" fillId="41" borderId="0" applyNumberFormat="0" applyBorder="0" applyAlignment="0" applyProtection="0"/>
    <xf numFmtId="175" fontId="30" fillId="45" borderId="0" applyNumberFormat="0" applyBorder="0" applyAlignment="0" applyProtection="0"/>
    <xf numFmtId="175" fontId="30" fillId="49" borderId="0" applyNumberFormat="0" applyBorder="0" applyAlignment="0" applyProtection="0"/>
    <xf numFmtId="175" fontId="30" fillId="53" borderId="0" applyNumberFormat="0" applyBorder="0" applyAlignment="0" applyProtection="0"/>
    <xf numFmtId="175" fontId="30" fillId="57" borderId="0" applyNumberFormat="0" applyBorder="0" applyAlignment="0" applyProtection="0"/>
    <xf numFmtId="192" fontId="104" fillId="0" borderId="0"/>
    <xf numFmtId="0" fontId="135" fillId="38" borderId="0" applyNumberFormat="0" applyBorder="0" applyAlignment="0" applyProtection="0"/>
    <xf numFmtId="0" fontId="172" fillId="11" borderId="0" applyNumberFormat="0" applyBorder="0" applyAlignment="0" applyProtection="0"/>
    <xf numFmtId="0" fontId="54" fillId="24" borderId="0" applyNumberFormat="0" applyBorder="0" applyAlignment="0" applyProtection="0"/>
    <xf numFmtId="0" fontId="30" fillId="38" borderId="0" applyNumberFormat="0" applyBorder="0" applyAlignment="0" applyProtection="0"/>
    <xf numFmtId="0" fontId="96" fillId="12" borderId="0" applyNumberFormat="0" applyBorder="0" applyAlignment="0" applyProtection="0"/>
    <xf numFmtId="0" fontId="172" fillId="13" borderId="0" applyNumberFormat="0" applyBorder="0" applyAlignment="0" applyProtection="0"/>
    <xf numFmtId="0" fontId="54" fillId="13" borderId="0" applyNumberFormat="0" applyBorder="0" applyAlignment="0" applyProtection="0"/>
    <xf numFmtId="0" fontId="30" fillId="42" borderId="0" applyNumberFormat="0" applyBorder="0" applyAlignment="0" applyProtection="0"/>
    <xf numFmtId="0" fontId="96" fillId="13" borderId="0" applyNumberFormat="0" applyBorder="0" applyAlignment="0" applyProtection="0"/>
    <xf numFmtId="0" fontId="135" fillId="46" borderId="0" applyNumberFormat="0" applyBorder="0" applyAlignment="0" applyProtection="0"/>
    <xf numFmtId="0" fontId="172" fillId="25" borderId="0" applyNumberFormat="0" applyBorder="0" applyAlignment="0" applyProtection="0"/>
    <xf numFmtId="0" fontId="54" fillId="25" borderId="0" applyNumberFormat="0" applyBorder="0" applyAlignment="0" applyProtection="0"/>
    <xf numFmtId="0" fontId="30" fillId="46" borderId="0" applyNumberFormat="0" applyBorder="0" applyAlignment="0" applyProtection="0"/>
    <xf numFmtId="0" fontId="96" fillId="14" borderId="0" applyNumberFormat="0" applyBorder="0" applyAlignment="0" applyProtection="0"/>
    <xf numFmtId="0" fontId="135" fillId="50" borderId="0" applyNumberFormat="0" applyBorder="0" applyAlignment="0" applyProtection="0"/>
    <xf numFmtId="0" fontId="172" fillId="24" borderId="0" applyNumberFormat="0" applyBorder="0" applyAlignment="0" applyProtection="0"/>
    <xf numFmtId="0" fontId="54" fillId="24" borderId="0" applyNumberFormat="0" applyBorder="0" applyAlignment="0" applyProtection="0"/>
    <xf numFmtId="0" fontId="30" fillId="50" borderId="0" applyNumberFormat="0" applyBorder="0" applyAlignment="0" applyProtection="0"/>
    <xf numFmtId="0" fontId="96" fillId="9" borderId="0" applyNumberFormat="0" applyBorder="0" applyAlignment="0" applyProtection="0"/>
    <xf numFmtId="0" fontId="135" fillId="54" borderId="0" applyNumberFormat="0" applyBorder="0" applyAlignment="0" applyProtection="0"/>
    <xf numFmtId="0" fontId="172" fillId="11" borderId="0" applyNumberFormat="0" applyBorder="0" applyAlignment="0" applyProtection="0"/>
    <xf numFmtId="0" fontId="54" fillId="12" borderId="0" applyNumberFormat="0" applyBorder="0" applyAlignment="0" applyProtection="0"/>
    <xf numFmtId="0" fontId="30" fillId="54" borderId="0" applyNumberFormat="0" applyBorder="0" applyAlignment="0" applyProtection="0"/>
    <xf numFmtId="0" fontId="96" fillId="12" borderId="0" applyNumberFormat="0" applyBorder="0" applyAlignment="0" applyProtection="0"/>
    <xf numFmtId="0" fontId="135" fillId="58" borderId="0" applyNumberFormat="0" applyBorder="0" applyAlignment="0" applyProtection="0"/>
    <xf numFmtId="0" fontId="172" fillId="25" borderId="0" applyNumberFormat="0" applyBorder="0" applyAlignment="0" applyProtection="0"/>
    <xf numFmtId="0" fontId="54" fillId="11" borderId="0" applyNumberFormat="0" applyBorder="0" applyAlignment="0" applyProtection="0"/>
    <xf numFmtId="0" fontId="30" fillId="58" borderId="0" applyNumberFormat="0" applyBorder="0" applyAlignment="0" applyProtection="0"/>
    <xf numFmtId="0" fontId="96" fillId="15" borderId="0" applyNumberFormat="0" applyBorder="0" applyAlignment="0" applyProtection="0"/>
    <xf numFmtId="175" fontId="30" fillId="38" borderId="0" applyNumberFormat="0" applyBorder="0" applyAlignment="0" applyProtection="0"/>
    <xf numFmtId="175" fontId="30" fillId="46" borderId="0" applyNumberFormat="0" applyBorder="0" applyAlignment="0" applyProtection="0"/>
    <xf numFmtId="175" fontId="30" fillId="50" borderId="0" applyNumberFormat="0" applyBorder="0" applyAlignment="0" applyProtection="0"/>
    <xf numFmtId="175" fontId="30" fillId="54" borderId="0" applyNumberFormat="0" applyBorder="0" applyAlignment="0" applyProtection="0"/>
    <xf numFmtId="175" fontId="30" fillId="58" borderId="0" applyNumberFormat="0" applyBorder="0" applyAlignment="0" applyProtection="0"/>
    <xf numFmtId="0" fontId="174" fillId="39" borderId="0" applyNumberFormat="0" applyBorder="0" applyAlignment="0" applyProtection="0"/>
    <xf numFmtId="0" fontId="175" fillId="39" borderId="0" applyNumberFormat="0" applyBorder="0" applyAlignment="0" applyProtection="0"/>
    <xf numFmtId="0" fontId="93" fillId="39" borderId="0" applyNumberFormat="0" applyBorder="0" applyAlignment="0" applyProtection="0"/>
    <xf numFmtId="0" fontId="174" fillId="39" borderId="0" applyNumberFormat="0" applyBorder="0" applyAlignment="0" applyProtection="0"/>
    <xf numFmtId="0" fontId="134" fillId="16" borderId="0" applyNumberFormat="0" applyBorder="0" applyAlignment="0" applyProtection="0"/>
    <xf numFmtId="0" fontId="134" fillId="13" borderId="0" applyNumberFormat="0" applyBorder="0" applyAlignment="0" applyProtection="0"/>
    <xf numFmtId="0" fontId="174" fillId="47" borderId="0" applyNumberFormat="0" applyBorder="0" applyAlignment="0" applyProtection="0"/>
    <xf numFmtId="0" fontId="175" fillId="47" borderId="0" applyNumberFormat="0" applyBorder="0" applyAlignment="0" applyProtection="0"/>
    <xf numFmtId="0" fontId="93" fillId="47" borderId="0" applyNumberFormat="0" applyBorder="0" applyAlignment="0" applyProtection="0"/>
    <xf numFmtId="0" fontId="174" fillId="47" borderId="0" applyNumberFormat="0" applyBorder="0" applyAlignment="0" applyProtection="0"/>
    <xf numFmtId="0" fontId="134" fillId="14" borderId="0" applyNumberFormat="0" applyBorder="0" applyAlignment="0" applyProtection="0"/>
    <xf numFmtId="0" fontId="174" fillId="51" borderId="0" applyNumberFormat="0" applyBorder="0" applyAlignment="0" applyProtection="0"/>
    <xf numFmtId="0" fontId="175" fillId="51" borderId="0" applyNumberFormat="0" applyBorder="0" applyAlignment="0" applyProtection="0"/>
    <xf numFmtId="0" fontId="93" fillId="51" borderId="0" applyNumberFormat="0" applyBorder="0" applyAlignment="0" applyProtection="0"/>
    <xf numFmtId="0" fontId="174" fillId="51" borderId="0" applyNumberFormat="0" applyBorder="0" applyAlignment="0" applyProtection="0"/>
    <xf numFmtId="0" fontId="134" fillId="17" borderId="0" applyNumberFormat="0" applyBorder="0" applyAlignment="0" applyProtection="0"/>
    <xf numFmtId="0" fontId="174" fillId="55" borderId="0" applyNumberFormat="0" applyBorder="0" applyAlignment="0" applyProtection="0"/>
    <xf numFmtId="0" fontId="175" fillId="55" borderId="0" applyNumberFormat="0" applyBorder="0" applyAlignment="0" applyProtection="0"/>
    <xf numFmtId="0" fontId="93" fillId="55" borderId="0" applyNumberFormat="0" applyBorder="0" applyAlignment="0" applyProtection="0"/>
    <xf numFmtId="0" fontId="174" fillId="55" borderId="0" applyNumberFormat="0" applyBorder="0" applyAlignment="0" applyProtection="0"/>
    <xf numFmtId="0" fontId="134" fillId="18" borderId="0" applyNumberFormat="0" applyBorder="0" applyAlignment="0" applyProtection="0"/>
    <xf numFmtId="0" fontId="174" fillId="59" borderId="0" applyNumberFormat="0" applyBorder="0" applyAlignment="0" applyProtection="0"/>
    <xf numFmtId="0" fontId="175" fillId="59" borderId="0" applyNumberFormat="0" applyBorder="0" applyAlignment="0" applyProtection="0"/>
    <xf numFmtId="0" fontId="93" fillId="59" borderId="0" applyNumberFormat="0" applyBorder="0" applyAlignment="0" applyProtection="0"/>
    <xf numFmtId="0" fontId="174" fillId="59" borderId="0" applyNumberFormat="0" applyBorder="0" applyAlignment="0" applyProtection="0"/>
    <xf numFmtId="0" fontId="134" fillId="19" borderId="0" applyNumberFormat="0" applyBorder="0" applyAlignment="0" applyProtection="0"/>
    <xf numFmtId="175" fontId="93" fillId="39" borderId="0" applyNumberFormat="0" applyBorder="0" applyAlignment="0" applyProtection="0"/>
    <xf numFmtId="175" fontId="93" fillId="47" borderId="0" applyNumberFormat="0" applyBorder="0" applyAlignment="0" applyProtection="0"/>
    <xf numFmtId="175" fontId="93" fillId="51" borderId="0" applyNumberFormat="0" applyBorder="0" applyAlignment="0" applyProtection="0"/>
    <xf numFmtId="175" fontId="93" fillId="55" borderId="0" applyNumberFormat="0" applyBorder="0" applyAlignment="0" applyProtection="0"/>
    <xf numFmtId="175" fontId="93" fillId="59" borderId="0" applyNumberFormat="0" applyBorder="0" applyAlignment="0" applyProtection="0"/>
    <xf numFmtId="175" fontId="93" fillId="36" borderId="0" applyNumberFormat="0" applyBorder="0" applyAlignment="0" applyProtection="0"/>
    <xf numFmtId="175" fontId="93" fillId="48" borderId="0" applyNumberFormat="0" applyBorder="0" applyAlignment="0" applyProtection="0"/>
    <xf numFmtId="175" fontId="93" fillId="56" borderId="0" applyNumberFormat="0" applyBorder="0" applyAlignment="0" applyProtection="0"/>
    <xf numFmtId="0" fontId="101" fillId="18" borderId="0" applyNumberFormat="0" applyBorder="0" applyAlignment="0" applyProtection="0"/>
    <xf numFmtId="0" fontId="175" fillId="36" borderId="0" applyNumberFormat="0" applyBorder="0" applyAlignment="0" applyProtection="0"/>
    <xf numFmtId="0" fontId="93" fillId="36" borderId="0" applyNumberFormat="0" applyBorder="0" applyAlignment="0" applyProtection="0"/>
    <xf numFmtId="0" fontId="174" fillId="36"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1" fillId="61" borderId="0" applyNumberFormat="0" applyBorder="0" applyAlignment="0" applyProtection="0"/>
    <xf numFmtId="0" fontId="175" fillId="48" borderId="0" applyNumberFormat="0" applyBorder="0" applyAlignment="0" applyProtection="0"/>
    <xf numFmtId="0" fontId="93" fillId="48" borderId="0" applyNumberFormat="0" applyBorder="0" applyAlignment="0" applyProtection="0"/>
    <xf numFmtId="0" fontId="174" fillId="48" borderId="0" applyNumberFormat="0" applyBorder="0" applyAlignment="0" applyProtection="0"/>
    <xf numFmtId="0" fontId="101" fillId="18" borderId="0" applyNumberFormat="0" applyBorder="0" applyAlignment="0" applyProtection="0"/>
    <xf numFmtId="0" fontId="101" fillId="21" borderId="0" applyNumberFormat="0" applyBorder="0" applyAlignment="0" applyProtection="0"/>
    <xf numFmtId="0" fontId="175" fillId="56" borderId="0" applyNumberFormat="0" applyBorder="0" applyAlignment="0" applyProtection="0"/>
    <xf numFmtId="0" fontId="93" fillId="56" borderId="0" applyNumberFormat="0" applyBorder="0" applyAlignment="0" applyProtection="0"/>
    <xf numFmtId="0" fontId="174" fillId="56" borderId="0" applyNumberFormat="0" applyBorder="0" applyAlignment="0" applyProtection="0"/>
    <xf numFmtId="0" fontId="102" fillId="24" borderId="25" applyNumberFormat="0" applyAlignment="0" applyProtection="0"/>
    <xf numFmtId="0" fontId="255" fillId="33" borderId="39" applyNumberFormat="0" applyAlignment="0" applyProtection="0"/>
    <xf numFmtId="0" fontId="87" fillId="33" borderId="39" applyNumberFormat="0" applyAlignment="0" applyProtection="0"/>
    <xf numFmtId="0" fontId="178" fillId="33" borderId="39" applyNumberFormat="0" applyAlignment="0" applyProtection="0"/>
    <xf numFmtId="0" fontId="102" fillId="24" borderId="25" applyNumberFormat="0" applyAlignment="0" applyProtection="0"/>
    <xf numFmtId="0" fontId="259" fillId="24" borderId="26" applyNumberFormat="0" applyAlignment="0" applyProtection="0"/>
    <xf numFmtId="0" fontId="256" fillId="33" borderId="38" applyNumberFormat="0" applyAlignment="0" applyProtection="0"/>
    <xf numFmtId="0" fontId="259" fillId="24" borderId="26" applyNumberFormat="0" applyAlignment="0" applyProtection="0"/>
    <xf numFmtId="0" fontId="88" fillId="33" borderId="38" applyNumberFormat="0" applyAlignment="0" applyProtection="0"/>
    <xf numFmtId="0" fontId="245" fillId="33" borderId="38" applyNumberFormat="0" applyAlignment="0" applyProtection="0"/>
    <xf numFmtId="0" fontId="259" fillId="24" borderId="26" applyNumberFormat="0" applyAlignment="0" applyProtection="0"/>
    <xf numFmtId="0" fontId="104" fillId="68" borderId="45"/>
    <xf numFmtId="175" fontId="88" fillId="33" borderId="38" applyNumberFormat="0" applyAlignment="0" applyProtection="0"/>
    <xf numFmtId="175" fontId="119" fillId="63" borderId="0">
      <alignment horizontal="center"/>
    </xf>
    <xf numFmtId="0" fontId="122" fillId="11" borderId="26" applyNumberFormat="0" applyAlignment="0" applyProtection="0"/>
    <xf numFmtId="0" fontId="188" fillId="32" borderId="38" applyNumberFormat="0" applyAlignment="0" applyProtection="0"/>
    <xf numFmtId="0" fontId="122" fillId="11" borderId="26" applyNumberFormat="0" applyAlignment="0" applyProtection="0"/>
    <xf numFmtId="0" fontId="86" fillId="32" borderId="38" applyNumberFormat="0" applyAlignment="0" applyProtection="0"/>
    <xf numFmtId="0" fontId="189" fillId="32" borderId="38" applyNumberFormat="0" applyAlignment="0" applyProtection="0"/>
    <xf numFmtId="0" fontId="122" fillId="11" borderId="26" applyNumberFormat="0" applyAlignment="0" applyProtection="0"/>
    <xf numFmtId="0" fontId="52" fillId="0" borderId="43" applyNumberFormat="0" applyFill="0" applyAlignment="0" applyProtection="0"/>
    <xf numFmtId="0" fontId="99" fillId="0" borderId="27" applyNumberFormat="0" applyFill="0" applyAlignment="0" applyProtection="0"/>
    <xf numFmtId="0" fontId="46" fillId="0" borderId="43" applyNumberFormat="0" applyFill="0" applyAlignment="0" applyProtection="0"/>
    <xf numFmtId="0" fontId="192" fillId="0" borderId="43" applyNumberFormat="0" applyFill="0" applyAlignment="0" applyProtection="0"/>
    <xf numFmtId="0" fontId="99" fillId="0" borderId="27" applyNumberFormat="0" applyFill="0" applyAlignment="0" applyProtection="0"/>
    <xf numFmtId="0" fontId="105" fillId="0" borderId="0" applyNumberFormat="0" applyFill="0" applyBorder="0" applyAlignment="0" applyProtection="0"/>
    <xf numFmtId="0" fontId="107" fillId="8" borderId="0" applyNumberFormat="0" applyBorder="0" applyAlignment="0" applyProtection="0"/>
    <xf numFmtId="175" fontId="80" fillId="0" borderId="35" applyNumberFormat="0" applyFill="0" applyAlignment="0" applyProtection="0"/>
    <xf numFmtId="175" fontId="81" fillId="0" borderId="36" applyNumberFormat="0" applyFill="0" applyAlignment="0" applyProtection="0"/>
    <xf numFmtId="175" fontId="82" fillId="0" borderId="37" applyNumberFormat="0" applyFill="0" applyAlignment="0" applyProtection="0"/>
    <xf numFmtId="175" fontId="82" fillId="0" borderId="0" applyNumberFormat="0" applyFill="0" applyBorder="0" applyAlignment="0" applyProtection="0"/>
    <xf numFmtId="37" fontId="143" fillId="0" borderId="0" applyNumberFormat="0" applyFill="0" applyBorder="0" applyAlignment="0" applyProtection="0"/>
    <xf numFmtId="0" fontId="146" fillId="0" borderId="0" applyNumberFormat="0" applyFill="0" applyBorder="0" applyAlignment="0" applyProtection="0"/>
    <xf numFmtId="175" fontId="86" fillId="32" borderId="38" applyNumberFormat="0" applyAlignment="0" applyProtection="0"/>
    <xf numFmtId="175" fontId="39" fillId="63" borderId="7">
      <alignment horizontal="centerContinuous" wrapText="1"/>
    </xf>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0" fillId="0" borderId="0" applyFont="0" applyFill="0" applyBorder="0" applyAlignment="0" applyProtection="0"/>
    <xf numFmtId="175" fontId="89" fillId="0" borderId="40" applyNumberFormat="0" applyFill="0" applyAlignment="0" applyProtection="0"/>
    <xf numFmtId="0" fontId="109" fillId="25" borderId="0" applyNumberFormat="0" applyBorder="0" applyAlignment="0" applyProtection="0"/>
    <xf numFmtId="0" fontId="254" fillId="31" borderId="0" applyNumberFormat="0" applyBorder="0" applyAlignment="0" applyProtection="0"/>
    <xf numFmtId="0" fontId="85" fillId="31" borderId="0" applyNumberFormat="0" applyBorder="0" applyAlignment="0" applyProtection="0"/>
    <xf numFmtId="0" fontId="246" fillId="31" borderId="0" applyNumberFormat="0" applyBorder="0" applyAlignment="0" applyProtection="0"/>
    <xf numFmtId="175" fontId="40" fillId="0" borderId="0"/>
    <xf numFmtId="175" fontId="40" fillId="0" borderId="0"/>
    <xf numFmtId="175" fontId="40" fillId="0" borderId="0"/>
    <xf numFmtId="175" fontId="40" fillId="0" borderId="0"/>
    <xf numFmtId="175" fontId="40" fillId="0" borderId="0"/>
    <xf numFmtId="175" fontId="40" fillId="0" borderId="0"/>
    <xf numFmtId="175" fontId="40" fillId="0" borderId="0"/>
    <xf numFmtId="175" fontId="40" fillId="0" borderId="0"/>
    <xf numFmtId="175" fontId="30" fillId="35" borderId="42" applyNumberFormat="0" applyFont="0" applyAlignment="0" applyProtection="0"/>
    <xf numFmtId="0" fontId="39" fillId="26" borderId="28" applyNumberFormat="0" applyFont="0" applyAlignment="0" applyProtection="0"/>
    <xf numFmtId="0" fontId="40" fillId="35" borderId="42" applyNumberFormat="0" applyFont="0" applyAlignment="0" applyProtection="0"/>
    <xf numFmtId="0" fontId="39" fillId="26" borderId="28" applyNumberFormat="0" applyFont="0" applyAlignment="0" applyProtection="0"/>
    <xf numFmtId="0" fontId="135" fillId="35" borderId="42" applyNumberFormat="0" applyFont="0" applyAlignment="0" applyProtection="0"/>
    <xf numFmtId="0" fontId="54" fillId="26" borderId="28" applyNumberFormat="0" applyFont="0" applyAlignment="0" applyProtection="0"/>
    <xf numFmtId="0" fontId="30" fillId="35" borderId="42" applyNumberFormat="0" applyFont="0" applyAlignment="0" applyProtection="0"/>
    <xf numFmtId="0" fontId="40" fillId="35" borderId="42" applyNumberFormat="0" applyFont="0" applyAlignment="0" applyProtection="0"/>
    <xf numFmtId="175" fontId="87" fillId="33" borderId="39" applyNumberFormat="0" applyAlignment="0" applyProtection="0"/>
    <xf numFmtId="0" fontId="110" fillId="7" borderId="0" applyNumberFormat="0" applyBorder="0" applyAlignment="0" applyProtection="0"/>
    <xf numFmtId="0" fontId="40" fillId="0" borderId="0"/>
    <xf numFmtId="0" fontId="133" fillId="0" borderId="0"/>
    <xf numFmtId="0" fontId="40" fillId="0" borderId="0"/>
    <xf numFmtId="0" fontId="54" fillId="0" borderId="0"/>
    <xf numFmtId="0" fontId="39" fillId="0" borderId="0"/>
    <xf numFmtId="0" fontId="39" fillId="0" borderId="0"/>
    <xf numFmtId="0" fontId="39" fillId="0" borderId="0"/>
    <xf numFmtId="37" fontId="220" fillId="0" borderId="0"/>
    <xf numFmtId="0" fontId="39" fillId="0" borderId="0"/>
    <xf numFmtId="0" fontId="39" fillId="0" borderId="0"/>
    <xf numFmtId="0" fontId="97" fillId="0" borderId="0"/>
    <xf numFmtId="0" fontId="39" fillId="0" borderId="0"/>
    <xf numFmtId="174" fontId="155" fillId="0" borderId="0"/>
    <xf numFmtId="0" fontId="39" fillId="0" borderId="0"/>
    <xf numFmtId="0" fontId="54" fillId="0" borderId="0"/>
    <xf numFmtId="0" fontId="54" fillId="0" borderId="0"/>
    <xf numFmtId="0" fontId="30" fillId="0" borderId="0"/>
    <xf numFmtId="0" fontId="40" fillId="0" borderId="0"/>
    <xf numFmtId="174" fontId="155" fillId="0" borderId="0"/>
    <xf numFmtId="0" fontId="40" fillId="0" borderId="0"/>
    <xf numFmtId="174" fontId="155" fillId="0" borderId="0"/>
    <xf numFmtId="0" fontId="39" fillId="0" borderId="0" applyNumberFormat="0" applyFill="0" applyBorder="0" applyAlignment="0" applyProtection="0"/>
    <xf numFmtId="37" fontId="220" fillId="0" borderId="0"/>
    <xf numFmtId="0" fontId="40" fillId="0" borderId="0"/>
    <xf numFmtId="0" fontId="39" fillId="0" borderId="0"/>
    <xf numFmtId="193" fontId="222" fillId="28" borderId="0" applyFill="0" applyBorder="0" applyAlignment="0">
      <alignment horizontal="right"/>
    </xf>
    <xf numFmtId="175" fontId="46" fillId="0" borderId="43" applyNumberFormat="0" applyFill="0" applyAlignment="0" applyProtection="0"/>
    <xf numFmtId="0" fontId="113" fillId="0" borderId="50" applyNumberFormat="0" applyFill="0" applyAlignment="0" applyProtection="0"/>
    <xf numFmtId="0" fontId="251" fillId="0" borderId="35" applyNumberFormat="0" applyFill="0" applyAlignment="0" applyProtection="0"/>
    <xf numFmtId="0" fontId="80" fillId="0" borderId="35" applyNumberFormat="0" applyFill="0" applyAlignment="0" applyProtection="0"/>
    <xf numFmtId="0" fontId="247" fillId="0" borderId="35" applyNumberFormat="0" applyFill="0" applyAlignment="0" applyProtection="0"/>
    <xf numFmtId="0" fontId="95" fillId="0" borderId="0" applyNumberFormat="0" applyFill="0" applyBorder="0" applyAlignment="0" applyProtection="0"/>
    <xf numFmtId="0" fontId="114" fillId="0" borderId="30" applyNumberFormat="0" applyFill="0" applyAlignment="0" applyProtection="0"/>
    <xf numFmtId="0" fontId="252" fillId="0" borderId="36" applyNumberFormat="0" applyFill="0" applyAlignment="0" applyProtection="0"/>
    <xf numFmtId="0" fontId="81" fillId="0" borderId="36" applyNumberFormat="0" applyFill="0" applyAlignment="0" applyProtection="0"/>
    <xf numFmtId="0" fontId="248" fillId="0" borderId="36" applyNumberFormat="0" applyFill="0" applyAlignment="0" applyProtection="0"/>
    <xf numFmtId="0" fontId="115" fillId="0" borderId="51" applyNumberFormat="0" applyFill="0" applyAlignment="0" applyProtection="0"/>
    <xf numFmtId="0" fontId="253" fillId="0" borderId="37" applyNumberFormat="0" applyFill="0" applyAlignment="0" applyProtection="0"/>
    <xf numFmtId="0" fontId="82" fillId="0" borderId="37" applyNumberFormat="0" applyFill="0" applyAlignment="0" applyProtection="0"/>
    <xf numFmtId="0" fontId="249" fillId="0" borderId="37" applyNumberFormat="0" applyFill="0" applyAlignment="0" applyProtection="0"/>
    <xf numFmtId="0" fontId="115" fillId="0" borderId="0" applyNumberFormat="0" applyFill="0" applyBorder="0" applyAlignment="0" applyProtection="0"/>
    <xf numFmtId="0" fontId="253" fillId="0" borderId="0" applyNumberFormat="0" applyFill="0" applyBorder="0" applyAlignment="0" applyProtection="0"/>
    <xf numFmtId="0" fontId="82" fillId="0" borderId="0" applyNumberFormat="0" applyFill="0" applyBorder="0" applyAlignment="0" applyProtection="0"/>
    <xf numFmtId="0" fontId="249" fillId="0" borderId="0" applyNumberFormat="0" applyFill="0" applyBorder="0" applyAlignment="0" applyProtection="0"/>
    <xf numFmtId="0" fontId="7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49" fontId="231" fillId="70" borderId="61">
      <alignment horizontal="center" vertical="center" wrapText="1"/>
    </xf>
    <xf numFmtId="0" fontId="98" fillId="0" borderId="52" applyNumberFormat="0" applyFill="0" applyAlignment="0" applyProtection="0"/>
    <xf numFmtId="0" fontId="257" fillId="0" borderId="40" applyNumberFormat="0" applyFill="0" applyAlignment="0" applyProtection="0"/>
    <xf numFmtId="0" fontId="89" fillId="0" borderId="40" applyNumberFormat="0" applyFill="0" applyAlignment="0" applyProtection="0"/>
    <xf numFmtId="0" fontId="250" fillId="0" borderId="40" applyNumberFormat="0" applyFill="0" applyAlignment="0" applyProtection="0"/>
    <xf numFmtId="0" fontId="98" fillId="0" borderId="0" applyNumberFormat="0" applyFill="0" applyBorder="0" applyAlignment="0" applyProtection="0"/>
    <xf numFmtId="0" fontId="117" fillId="27" borderId="33" applyNumberForma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40" fillId="0" borderId="0"/>
    <xf numFmtId="0" fontId="40" fillId="0" borderId="0"/>
    <xf numFmtId="0" fontId="40" fillId="0" borderId="0"/>
    <xf numFmtId="0" fontId="40" fillId="0" borderId="0"/>
    <xf numFmtId="0" fontId="48" fillId="0" borderId="0"/>
    <xf numFmtId="0" fontId="40" fillId="0" borderId="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30"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97" fillId="0" borderId="0"/>
    <xf numFmtId="0" fontId="97" fillId="0" borderId="0"/>
    <xf numFmtId="0" fontId="39" fillId="0" borderId="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51" borderId="0" applyNumberFormat="0" applyBorder="0" applyAlignment="0" applyProtection="0"/>
    <xf numFmtId="0" fontId="93" fillId="51"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36" borderId="0" applyNumberFormat="0" applyBorder="0" applyAlignment="0" applyProtection="0"/>
    <xf numFmtId="0" fontId="93" fillId="40" borderId="0" applyNumberFormat="0" applyBorder="0" applyAlignment="0" applyProtection="0"/>
    <xf numFmtId="0" fontId="93" fillId="44" borderId="0" applyNumberFormat="0" applyBorder="0" applyAlignment="0" applyProtection="0"/>
    <xf numFmtId="0" fontId="93" fillId="48" borderId="0" applyNumberFormat="0" applyBorder="0" applyAlignment="0" applyProtection="0"/>
    <xf numFmtId="0" fontId="93" fillId="52" borderId="0" applyNumberFormat="0" applyBorder="0" applyAlignment="0" applyProtection="0"/>
    <xf numFmtId="0" fontId="93" fillId="56" borderId="0" applyNumberFormat="0" applyBorder="0" applyAlignment="0" applyProtection="0"/>
    <xf numFmtId="0" fontId="87" fillId="33" borderId="39" applyNumberFormat="0" applyAlignment="0" applyProtection="0"/>
    <xf numFmtId="0" fontId="87" fillId="33" borderId="39" applyNumberFormat="0" applyAlignment="0" applyProtection="0"/>
    <xf numFmtId="0" fontId="88" fillId="33" borderId="38" applyNumberFormat="0" applyAlignment="0" applyProtection="0"/>
    <xf numFmtId="0" fontId="88" fillId="33" borderId="38" applyNumberFormat="0" applyAlignment="0" applyProtection="0"/>
    <xf numFmtId="0" fontId="86" fillId="32" borderId="38" applyNumberFormat="0" applyAlignment="0" applyProtection="0"/>
    <xf numFmtId="0" fontId="86" fillId="32" borderId="38" applyNumberFormat="0" applyAlignment="0" applyProtection="0"/>
    <xf numFmtId="0" fontId="46" fillId="0" borderId="43" applyNumberFormat="0" applyFill="0" applyAlignment="0" applyProtection="0"/>
    <xf numFmtId="0" fontId="46" fillId="0" borderId="43" applyNumberFormat="0" applyFill="0" applyAlignment="0" applyProtection="0"/>
    <xf numFmtId="0" fontId="92" fillId="0" borderId="0" applyNumberFormat="0" applyFill="0" applyBorder="0" applyAlignment="0" applyProtection="0"/>
    <xf numFmtId="0" fontId="83" fillId="29" borderId="0" applyNumberFormat="0" applyBorder="0" applyAlignment="0" applyProtection="0"/>
    <xf numFmtId="0" fontId="85" fillId="31" borderId="0" applyNumberFormat="0" applyBorder="0" applyAlignment="0" applyProtection="0"/>
    <xf numFmtId="0" fontId="30" fillId="35" borderId="42" applyNumberFormat="0" applyFont="0" applyAlignment="0" applyProtection="0"/>
    <xf numFmtId="0" fontId="30" fillId="35" borderId="42" applyNumberFormat="0" applyFont="0" applyAlignment="0" applyProtection="0"/>
    <xf numFmtId="0" fontId="30" fillId="35" borderId="42" applyNumberFormat="0" applyFont="0" applyAlignment="0" applyProtection="0"/>
    <xf numFmtId="0" fontId="30" fillId="35" borderId="42" applyNumberFormat="0" applyFont="0" applyAlignment="0" applyProtection="0"/>
    <xf numFmtId="0" fontId="84" fillId="30" borderId="0" applyNumberFormat="0" applyBorder="0" applyAlignment="0" applyProtection="0"/>
    <xf numFmtId="0" fontId="133" fillId="0" borderId="0"/>
    <xf numFmtId="0" fontId="135" fillId="0" borderId="0"/>
    <xf numFmtId="0" fontId="30" fillId="0" borderId="0"/>
    <xf numFmtId="0" fontId="48" fillId="0" borderId="0"/>
    <xf numFmtId="0" fontId="155" fillId="0" borderId="0"/>
    <xf numFmtId="0" fontId="80" fillId="0" borderId="35" applyNumberFormat="0" applyFill="0" applyAlignment="0" applyProtection="0"/>
    <xf numFmtId="0" fontId="81" fillId="0" borderId="36" applyNumberFormat="0" applyFill="0" applyAlignment="0" applyProtection="0"/>
    <xf numFmtId="0" fontId="82" fillId="0" borderId="37" applyNumberFormat="0" applyFill="0" applyAlignment="0" applyProtection="0"/>
    <xf numFmtId="0" fontId="82" fillId="0" borderId="0" applyNumberFormat="0" applyFill="0" applyBorder="0" applyAlignment="0" applyProtection="0"/>
    <xf numFmtId="0" fontId="89" fillId="0" borderId="40" applyNumberFormat="0" applyFill="0" applyAlignment="0" applyProtection="0"/>
    <xf numFmtId="0" fontId="91" fillId="0" borderId="0" applyNumberFormat="0" applyFill="0" applyBorder="0" applyAlignment="0" applyProtection="0"/>
    <xf numFmtId="0" fontId="90" fillId="34" borderId="41" applyNumberFormat="0" applyAlignment="0" applyProtection="0"/>
    <xf numFmtId="0" fontId="97" fillId="0" borderId="0"/>
    <xf numFmtId="0" fontId="97" fillId="0" borderId="0"/>
    <xf numFmtId="0" fontId="97" fillId="0" borderId="0"/>
    <xf numFmtId="0" fontId="97" fillId="0" borderId="0"/>
    <xf numFmtId="0" fontId="47" fillId="0" borderId="0"/>
    <xf numFmtId="0" fontId="129" fillId="0" borderId="0"/>
    <xf numFmtId="0" fontId="47" fillId="0" borderId="0"/>
    <xf numFmtId="0" fontId="97" fillId="0" borderId="0"/>
    <xf numFmtId="0" fontId="129" fillId="0" borderId="0"/>
    <xf numFmtId="0" fontId="97" fillId="0" borderId="0"/>
    <xf numFmtId="0" fontId="97" fillId="0" borderId="0"/>
    <xf numFmtId="0" fontId="129" fillId="0" borderId="0"/>
    <xf numFmtId="0" fontId="97" fillId="0" borderId="0"/>
    <xf numFmtId="0" fontId="97" fillId="0" borderId="0"/>
    <xf numFmtId="0" fontId="97" fillId="0" borderId="0"/>
    <xf numFmtId="0" fontId="129" fillId="0" borderId="0"/>
    <xf numFmtId="0" fontId="12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4" fontId="39" fillId="0" borderId="0" applyFont="0" applyFill="0" applyBorder="0" applyAlignment="0" applyProtection="0"/>
    <xf numFmtId="0" fontId="39" fillId="0" borderId="0"/>
    <xf numFmtId="174" fontId="155" fillId="0" borderId="0"/>
    <xf numFmtId="0" fontId="97" fillId="0" borderId="0"/>
    <xf numFmtId="0" fontId="260" fillId="0" borderId="0" applyNumberFormat="0" applyFill="0" applyBorder="0" applyAlignment="0" applyProtection="0"/>
    <xf numFmtId="0" fontId="261" fillId="0" borderId="0" applyNumberFormat="0" applyFill="0" applyBorder="0" applyAlignment="0" applyProtection="0"/>
    <xf numFmtId="0" fontId="48" fillId="0" borderId="0"/>
    <xf numFmtId="0" fontId="97" fillId="0" borderId="0"/>
    <xf numFmtId="0" fontId="135" fillId="0" borderId="0"/>
    <xf numFmtId="0" fontId="135" fillId="0" borderId="0"/>
    <xf numFmtId="0" fontId="135" fillId="0" borderId="0"/>
    <xf numFmtId="0" fontId="135" fillId="0" borderId="0"/>
    <xf numFmtId="0" fontId="135" fillId="0" borderId="0"/>
    <xf numFmtId="174" fontId="129" fillId="0" borderId="0"/>
    <xf numFmtId="0" fontId="39" fillId="0" borderId="0"/>
    <xf numFmtId="0" fontId="77"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29" fillId="0" borderId="0"/>
    <xf numFmtId="0" fontId="135" fillId="0" borderId="0"/>
    <xf numFmtId="0" fontId="135" fillId="0" borderId="0"/>
    <xf numFmtId="0" fontId="97" fillId="0" borderId="0"/>
    <xf numFmtId="0" fontId="39" fillId="0" borderId="0"/>
    <xf numFmtId="43" fontId="30" fillId="0" borderId="0" applyFont="0" applyFill="0" applyBorder="0" applyAlignment="0" applyProtection="0"/>
    <xf numFmtId="44" fontId="39" fillId="0" borderId="0" applyFont="0" applyFill="0" applyBorder="0" applyAlignment="0" applyProtection="0"/>
    <xf numFmtId="0" fontId="97" fillId="0" borderId="0"/>
    <xf numFmtId="0" fontId="97" fillId="0" borderId="0"/>
    <xf numFmtId="0" fontId="97" fillId="0" borderId="0"/>
    <xf numFmtId="0" fontId="40" fillId="0" borderId="0"/>
    <xf numFmtId="0" fontId="97" fillId="0" borderId="0"/>
    <xf numFmtId="0" fontId="97" fillId="0" borderId="0"/>
    <xf numFmtId="174" fontId="155" fillId="0" borderId="0"/>
    <xf numFmtId="174" fontId="155" fillId="0" borderId="0"/>
    <xf numFmtId="0" fontId="260" fillId="0" borderId="0" applyNumberFormat="0" applyFill="0" applyBorder="0" applyAlignment="0" applyProtection="0"/>
    <xf numFmtId="0" fontId="261" fillId="0" borderId="0" applyNumberFormat="0" applyFill="0" applyBorder="0" applyAlignment="0" applyProtection="0"/>
    <xf numFmtId="0" fontId="135" fillId="0" borderId="0"/>
    <xf numFmtId="174" fontId="129" fillId="0" borderId="0"/>
    <xf numFmtId="174" fontId="155" fillId="0" borderId="0"/>
    <xf numFmtId="0" fontId="135" fillId="0" borderId="0"/>
    <xf numFmtId="0" fontId="135" fillId="0" borderId="0"/>
    <xf numFmtId="0" fontId="135" fillId="0" borderId="0"/>
    <xf numFmtId="174" fontId="155" fillId="0" borderId="0"/>
    <xf numFmtId="0" fontId="40" fillId="0" borderId="0"/>
    <xf numFmtId="0" fontId="39" fillId="0" borderId="0"/>
    <xf numFmtId="0" fontId="39" fillId="0" borderId="0"/>
    <xf numFmtId="0" fontId="155" fillId="0" borderId="0"/>
    <xf numFmtId="0" fontId="97" fillId="0" borderId="0"/>
    <xf numFmtId="0" fontId="97" fillId="0" borderId="0"/>
    <xf numFmtId="0" fontId="97" fillId="0" borderId="0"/>
    <xf numFmtId="0" fontId="97" fillId="0" borderId="0"/>
    <xf numFmtId="0" fontId="129" fillId="0" borderId="0"/>
    <xf numFmtId="0" fontId="47" fillId="0" borderId="0"/>
    <xf numFmtId="0" fontId="129" fillId="0" borderId="0"/>
    <xf numFmtId="0" fontId="129" fillId="0" borderId="0"/>
    <xf numFmtId="0" fontId="40" fillId="0" borderId="0"/>
    <xf numFmtId="0" fontId="97" fillId="0" borderId="0"/>
    <xf numFmtId="0" fontId="97" fillId="0" borderId="0"/>
    <xf numFmtId="0" fontId="97" fillId="0" borderId="0"/>
    <xf numFmtId="174" fontId="155" fillId="0" borderId="0"/>
    <xf numFmtId="174" fontId="155" fillId="0" borderId="0"/>
    <xf numFmtId="0" fontId="135" fillId="0" borderId="0"/>
    <xf numFmtId="174" fontId="129" fillId="0" borderId="0"/>
    <xf numFmtId="174" fontId="155" fillId="0" borderId="0"/>
    <xf numFmtId="0" fontId="135" fillId="0" borderId="0"/>
    <xf numFmtId="0" fontId="135" fillId="0" borderId="0"/>
    <xf numFmtId="0" fontId="135" fillId="0" borderId="0"/>
    <xf numFmtId="174" fontId="155" fillId="0" borderId="0"/>
    <xf numFmtId="174" fontId="155" fillId="0" borderId="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54" fillId="60" borderId="0" applyNumberFormat="0" applyBorder="0" applyAlignment="0" applyProtection="0"/>
    <xf numFmtId="0" fontId="54" fillId="13" borderId="0" applyNumberFormat="0" applyBorder="0" applyAlignment="0" applyProtection="0"/>
    <xf numFmtId="0" fontId="54" fillId="26" borderId="0" applyNumberFormat="0" applyBorder="0" applyAlignment="0" applyProtection="0"/>
    <xf numFmtId="0" fontId="54" fillId="60" borderId="0" applyNumberFormat="0" applyBorder="0" applyAlignment="0" applyProtection="0"/>
    <xf numFmtId="0" fontId="54" fillId="26"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79" fillId="47" borderId="0" applyNumberFormat="0" applyBorder="0" applyAlignment="0" applyProtection="0"/>
    <xf numFmtId="0" fontId="79" fillId="51" borderId="0" applyNumberFormat="0" applyBorder="0" applyAlignment="0" applyProtection="0"/>
    <xf numFmtId="0" fontId="79" fillId="5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3" borderId="0" applyNumberFormat="0" applyBorder="0" applyAlignment="0" applyProtection="0"/>
    <xf numFmtId="0" fontId="61" fillId="24" borderId="25" applyNumberFormat="0" applyAlignment="0" applyProtection="0"/>
    <xf numFmtId="0" fontId="62" fillId="24" borderId="26" applyNumberFormat="0" applyAlignment="0" applyProtection="0"/>
    <xf numFmtId="173" fontId="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99" fillId="0" borderId="48" applyNumberFormat="0" applyFill="0" applyAlignment="0" applyProtection="0"/>
    <xf numFmtId="0" fontId="64" fillId="0" borderId="27" applyNumberFormat="0" applyFill="0" applyAlignment="0" applyProtection="0"/>
    <xf numFmtId="0" fontId="65" fillId="0" borderId="0" applyNumberForma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66" fillId="8" borderId="0" applyNumberFormat="0" applyBorder="0" applyAlignment="0" applyProtection="0"/>
    <xf numFmtId="37" fontId="143" fillId="0" borderId="0" applyNumberFormat="0" applyFill="0" applyBorder="0" applyAlignment="0" applyProtection="0"/>
    <xf numFmtId="0" fontId="108" fillId="0" borderId="0" applyNumberFormat="0" applyFill="0" applyBorder="0" applyAlignment="0" applyProtection="0"/>
    <xf numFmtId="37" fontId="143" fillId="0" borderId="0" applyNumberFormat="0" applyFill="0" applyBorder="0" applyAlignment="0" applyProtection="0"/>
    <xf numFmtId="0" fontId="7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46"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alignment vertical="top"/>
      <protection locked="0"/>
    </xf>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9" fillId="0" borderId="0" applyFont="0" applyFill="0" applyBorder="0" applyAlignment="0" applyProtection="0"/>
    <xf numFmtId="43" fontId="30" fillId="0" borderId="0" applyFont="0" applyFill="0" applyBorder="0" applyAlignment="0" applyProtection="0"/>
    <xf numFmtId="43" fontId="124"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68" fillId="25" borderId="0" applyNumberFormat="0" applyBorder="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48" fillId="26" borderId="28" applyNumberFormat="0" applyFont="0" applyAlignment="0" applyProtection="0"/>
    <xf numFmtId="0" fontId="69" fillId="7" borderId="0" applyNumberFormat="0" applyBorder="0" applyAlignment="0" applyProtection="0"/>
    <xf numFmtId="0" fontId="39" fillId="0" borderId="0"/>
    <xf numFmtId="0" fontId="132" fillId="0" borderId="0"/>
    <xf numFmtId="0" fontId="48" fillId="0" borderId="0"/>
    <xf numFmtId="0" fontId="97" fillId="0" borderId="0"/>
    <xf numFmtId="0" fontId="39" fillId="0" borderId="0"/>
    <xf numFmtId="0" fontId="39" fillId="0" borderId="0"/>
    <xf numFmtId="0" fontId="48" fillId="0" borderId="0"/>
    <xf numFmtId="0" fontId="48" fillId="0" borderId="0"/>
    <xf numFmtId="0" fontId="133" fillId="0" borderId="0"/>
    <xf numFmtId="0" fontId="39" fillId="0" borderId="0"/>
    <xf numFmtId="0" fontId="39" fillId="0" borderId="0"/>
    <xf numFmtId="0" fontId="39" fillId="0" borderId="0"/>
    <xf numFmtId="0" fontId="48" fillId="0" borderId="0"/>
    <xf numFmtId="0" fontId="40" fillId="0" borderId="0"/>
    <xf numFmtId="0" fontId="96" fillId="0" borderId="0"/>
    <xf numFmtId="0" fontId="96" fillId="0" borderId="0"/>
    <xf numFmtId="0" fontId="40" fillId="0" borderId="0"/>
    <xf numFmtId="0" fontId="96" fillId="0" borderId="0"/>
    <xf numFmtId="0" fontId="40" fillId="0" borderId="0"/>
    <xf numFmtId="0" fontId="96" fillId="0" borderId="0"/>
    <xf numFmtId="0" fontId="30" fillId="0" borderId="0"/>
    <xf numFmtId="0" fontId="30" fillId="0" borderId="0"/>
    <xf numFmtId="0" fontId="30" fillId="0" borderId="0"/>
    <xf numFmtId="0" fontId="40" fillId="0" borderId="0"/>
    <xf numFmtId="0" fontId="96" fillId="0" borderId="0"/>
    <xf numFmtId="0" fontId="96" fillId="0" borderId="0"/>
    <xf numFmtId="0" fontId="40" fillId="0" borderId="0"/>
    <xf numFmtId="0" fontId="9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9" fillId="0" borderId="0" applyNumberFormat="0" applyFill="0" applyBorder="0" applyAlignment="0" applyProtection="0"/>
    <xf numFmtId="0" fontId="39" fillId="0" borderId="0"/>
    <xf numFmtId="0" fontId="39" fillId="0" borderId="0" applyNumberFormat="0" applyFill="0" applyBorder="0" applyAlignment="0" applyProtection="0"/>
    <xf numFmtId="0" fontId="48" fillId="0" borderId="0"/>
    <xf numFmtId="0" fontId="71" fillId="0" borderId="29" applyNumberFormat="0" applyFill="0" applyAlignment="0" applyProtection="0"/>
    <xf numFmtId="0" fontId="72" fillId="0" borderId="30" applyNumberFormat="0" applyFill="0" applyAlignment="0" applyProtection="0"/>
    <xf numFmtId="0" fontId="73" fillId="0" borderId="31"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32" applyNumberFormat="0" applyFill="0" applyAlignment="0" applyProtection="0"/>
    <xf numFmtId="0" fontId="75" fillId="0" borderId="0" applyNumberFormat="0" applyFill="0" applyBorder="0" applyAlignment="0" applyProtection="0"/>
    <xf numFmtId="0" fontId="76" fillId="27" borderId="33" applyNumberFormat="0" applyAlignment="0" applyProtection="0"/>
    <xf numFmtId="0" fontId="39" fillId="0" borderId="0"/>
    <xf numFmtId="0" fontId="47" fillId="0" borderId="0"/>
    <xf numFmtId="0" fontId="39" fillId="0" borderId="0"/>
    <xf numFmtId="0" fontId="39" fillId="0" borderId="0"/>
    <xf numFmtId="0" fontId="101" fillId="18"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1" fillId="61" borderId="0" applyNumberFormat="0" applyBorder="0" applyAlignment="0" applyProtection="0"/>
    <xf numFmtId="0" fontId="101" fillId="18" borderId="0" applyNumberFormat="0" applyBorder="0" applyAlignment="0" applyProtection="0"/>
    <xf numFmtId="0" fontId="101" fillId="21" borderId="0" applyNumberFormat="0" applyBorder="0" applyAlignment="0" applyProtection="0"/>
    <xf numFmtId="0" fontId="102" fillId="60" borderId="25" applyNumberFormat="0" applyAlignment="0" applyProtection="0"/>
    <xf numFmtId="0" fontId="103" fillId="60" borderId="26" applyNumberFormat="0" applyAlignment="0" applyProtection="0"/>
    <xf numFmtId="0" fontId="138" fillId="32" borderId="38" applyNumberFormat="0" applyAlignment="0" applyProtection="0"/>
    <xf numFmtId="0" fontId="99" fillId="0" borderId="48" applyNumberFormat="0" applyFill="0" applyAlignment="0" applyProtection="0"/>
    <xf numFmtId="0" fontId="105" fillId="0" borderId="0" applyNumberFormat="0" applyFill="0" applyBorder="0" applyAlignment="0" applyProtection="0"/>
    <xf numFmtId="0" fontId="107" fillId="8" borderId="0" applyNumberFormat="0" applyBorder="0" applyAlignment="0" applyProtection="0"/>
    <xf numFmtId="37" fontId="143" fillId="0" borderId="0" applyNumberFormat="0" applyFill="0" applyBorder="0" applyAlignment="0" applyProtection="0"/>
    <xf numFmtId="0" fontId="77" fillId="0" borderId="0" applyNumberFormat="0" applyFill="0" applyBorder="0" applyAlignment="0" applyProtection="0">
      <alignment vertical="top"/>
      <protection locked="0"/>
    </xf>
    <xf numFmtId="43" fontId="30" fillId="0" borderId="0" applyFont="0" applyFill="0" applyBorder="0" applyAlignment="0" applyProtection="0"/>
    <xf numFmtId="0" fontId="39" fillId="26" borderId="28" applyNumberFormat="0" applyFont="0" applyAlignment="0" applyProtection="0"/>
    <xf numFmtId="0" fontId="110" fillId="7" borderId="0" applyNumberFormat="0" applyBorder="0" applyAlignment="0" applyProtection="0"/>
    <xf numFmtId="0" fontId="39" fillId="0" borderId="0"/>
    <xf numFmtId="0" fontId="127" fillId="0" borderId="0"/>
    <xf numFmtId="0" fontId="39" fillId="0" borderId="0"/>
    <xf numFmtId="0" fontId="39" fillId="0" borderId="0"/>
    <xf numFmtId="0" fontId="113" fillId="0" borderId="50" applyNumberFormat="0" applyFill="0" applyAlignment="0" applyProtection="0"/>
    <xf numFmtId="0" fontId="114" fillId="0" borderId="30" applyNumberFormat="0" applyFill="0" applyAlignment="0" applyProtection="0"/>
    <xf numFmtId="0" fontId="115" fillId="0" borderId="51" applyNumberFormat="0" applyFill="0" applyAlignment="0" applyProtection="0"/>
    <xf numFmtId="0" fontId="115" fillId="0" borderId="0" applyNumberFormat="0" applyFill="0" applyBorder="0" applyAlignment="0" applyProtection="0"/>
    <xf numFmtId="0" fontId="98" fillId="0" borderId="52" applyNumberFormat="0" applyFill="0" applyAlignment="0" applyProtection="0"/>
    <xf numFmtId="0" fontId="98" fillId="0" borderId="0" applyNumberFormat="0" applyFill="0" applyBorder="0" applyAlignment="0" applyProtection="0"/>
    <xf numFmtId="0" fontId="117" fillId="27" borderId="33" applyNumberFormat="0" applyAlignment="0" applyProtection="0"/>
    <xf numFmtId="0" fontId="39" fillId="0" borderId="0"/>
    <xf numFmtId="0" fontId="39" fillId="0" borderId="0"/>
    <xf numFmtId="0" fontId="48" fillId="26" borderId="28" applyNumberFormat="0" applyFont="0" applyAlignment="0" applyProtection="0"/>
    <xf numFmtId="0" fontId="47" fillId="0" borderId="0"/>
    <xf numFmtId="165" fontId="54" fillId="0" borderId="0" applyFont="0" applyFill="0" applyBorder="0" applyAlignment="0" applyProtection="0"/>
    <xf numFmtId="165" fontId="54" fillId="0" borderId="0" applyFont="0" applyFill="0" applyBorder="0" applyAlignment="0" applyProtection="0"/>
    <xf numFmtId="0" fontId="39" fillId="0" borderId="0"/>
    <xf numFmtId="0" fontId="101" fillId="65" borderId="0" applyNumberFormat="0" applyBorder="0" applyAlignment="0" applyProtection="0"/>
    <xf numFmtId="0" fontId="101" fillId="23" borderId="0" applyNumberFormat="0" applyBorder="0" applyAlignment="0" applyProtection="0"/>
    <xf numFmtId="0" fontId="101" fillId="15" borderId="0" applyNumberFormat="0" applyBorder="0" applyAlignment="0" applyProtection="0"/>
    <xf numFmtId="0" fontId="101" fillId="61" borderId="0" applyNumberFormat="0" applyBorder="0" applyAlignment="0" applyProtection="0"/>
    <xf numFmtId="0" fontId="101" fillId="18" borderId="0" applyNumberFormat="0" applyBorder="0" applyAlignment="0" applyProtection="0"/>
    <xf numFmtId="0" fontId="101" fillId="21" borderId="0" applyNumberFormat="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0" fontId="105" fillId="0" borderId="0" applyNumberForma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107" fillId="10" borderId="0" applyNumberFormat="0" applyBorder="0" applyAlignment="0" applyProtection="0"/>
    <xf numFmtId="0" fontId="162"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165" fontId="54" fillId="0" borderId="0" applyFont="0" applyFill="0" applyBorder="0" applyAlignment="0" applyProtection="0"/>
    <xf numFmtId="0" fontId="109" fillId="25" borderId="0" applyNumberFormat="0" applyBorder="0" applyAlignment="0" applyProtection="0"/>
    <xf numFmtId="0" fontId="128" fillId="26" borderId="28" applyNumberFormat="0" applyFont="0" applyAlignment="0" applyProtection="0"/>
    <xf numFmtId="0" fontId="110" fillId="9" borderId="0" applyNumberFormat="0" applyBorder="0" applyAlignment="0" applyProtection="0"/>
    <xf numFmtId="0" fontId="47" fillId="0" borderId="0"/>
    <xf numFmtId="0" fontId="47" fillId="0" borderId="0"/>
    <xf numFmtId="0" fontId="98" fillId="0" borderId="52" applyNumberFormat="0" applyFill="0" applyAlignment="0" applyProtection="0"/>
    <xf numFmtId="0" fontId="98" fillId="0" borderId="0" applyNumberFormat="0" applyFill="0" applyBorder="0" applyAlignment="0" applyProtection="0"/>
    <xf numFmtId="0" fontId="117" fillId="27" borderId="33" applyNumberFormat="0" applyAlignment="0" applyProtection="0"/>
    <xf numFmtId="0" fontId="39" fillId="0" borderId="0"/>
    <xf numFmtId="0" fontId="39" fillId="0" borderId="0"/>
    <xf numFmtId="0" fontId="39" fillId="0" borderId="0"/>
    <xf numFmtId="0" fontId="30" fillId="0" borderId="0"/>
    <xf numFmtId="0" fontId="4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96" fillId="6" borderId="0" applyNumberFormat="0" applyBorder="0" applyAlignment="0" applyProtection="0"/>
    <xf numFmtId="0" fontId="135" fillId="11" borderId="0" applyNumberFormat="0" applyBorder="0" applyAlignment="0" applyProtection="0"/>
    <xf numFmtId="0" fontId="4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96" fillId="7" borderId="0" applyNumberFormat="0" applyBorder="0" applyAlignment="0" applyProtection="0"/>
    <xf numFmtId="0" fontId="135" fillId="13" borderId="0" applyNumberFormat="0" applyBorder="0" applyAlignment="0" applyProtection="0"/>
    <xf numFmtId="0" fontId="4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96" fillId="8" borderId="0" applyNumberFormat="0" applyBorder="0" applyAlignment="0" applyProtection="0"/>
    <xf numFmtId="0" fontId="135" fillId="26" borderId="0" applyNumberFormat="0" applyBorder="0" applyAlignment="0" applyProtection="0"/>
    <xf numFmtId="0" fontId="4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96" fillId="9" borderId="0" applyNumberFormat="0" applyBorder="0" applyAlignment="0" applyProtection="0"/>
    <xf numFmtId="0" fontId="135" fillId="60" borderId="0" applyNumberFormat="0" applyBorder="0" applyAlignment="0" applyProtection="0"/>
    <xf numFmtId="0" fontId="4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96" fillId="10" borderId="0" applyNumberFormat="0" applyBorder="0" applyAlignment="0" applyProtection="0"/>
    <xf numFmtId="0" fontId="135" fillId="11" borderId="0" applyNumberFormat="0" applyBorder="0" applyAlignment="0" applyProtection="0"/>
    <xf numFmtId="0" fontId="4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96" fillId="11" borderId="0" applyNumberFormat="0" applyBorder="0" applyAlignment="0" applyProtection="0"/>
    <xf numFmtId="0" fontId="135" fillId="26" borderId="0" applyNumberFormat="0" applyBorder="0" applyAlignment="0" applyProtection="0"/>
    <xf numFmtId="0" fontId="4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96" fillId="12" borderId="0" applyNumberFormat="0" applyBorder="0" applyAlignment="0" applyProtection="0"/>
    <xf numFmtId="0" fontId="135" fillId="11" borderId="0" applyNumberFormat="0" applyBorder="0" applyAlignment="0" applyProtection="0"/>
    <xf numFmtId="0" fontId="40" fillId="42" borderId="0" applyNumberFormat="0" applyBorder="0" applyAlignment="0" applyProtection="0"/>
    <xf numFmtId="0" fontId="96" fillId="13" borderId="0" applyNumberFormat="0" applyBorder="0" applyAlignment="0" applyProtection="0"/>
    <xf numFmtId="0" fontId="4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96" fillId="14" borderId="0" applyNumberFormat="0" applyBorder="0" applyAlignment="0" applyProtection="0"/>
    <xf numFmtId="0" fontId="135" fillId="25" borderId="0" applyNumberFormat="0" applyBorder="0" applyAlignment="0" applyProtection="0"/>
    <xf numFmtId="0" fontId="4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96" fillId="9" borderId="0" applyNumberFormat="0" applyBorder="0" applyAlignment="0" applyProtection="0"/>
    <xf numFmtId="0" fontId="135" fillId="24" borderId="0" applyNumberFormat="0" applyBorder="0" applyAlignment="0" applyProtection="0"/>
    <xf numFmtId="0" fontId="4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96" fillId="12" borderId="0" applyNumberFormat="0" applyBorder="0" applyAlignment="0" applyProtection="0"/>
    <xf numFmtId="0" fontId="135" fillId="11" borderId="0" applyNumberFormat="0" applyBorder="0" applyAlignment="0" applyProtection="0"/>
    <xf numFmtId="0" fontId="4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96" fillId="15" borderId="0" applyNumberFormat="0" applyBorder="0" applyAlignment="0" applyProtection="0"/>
    <xf numFmtId="0" fontId="135" fillId="25" borderId="0" applyNumberFormat="0" applyBorder="0" applyAlignment="0" applyProtection="0"/>
    <xf numFmtId="0" fontId="175" fillId="11" borderId="0" applyNumberFormat="0" applyBorder="0" applyAlignment="0" applyProtection="0"/>
    <xf numFmtId="0" fontId="177" fillId="16" borderId="0" applyNumberFormat="0" applyBorder="0" applyAlignment="0" applyProtection="0"/>
    <xf numFmtId="0" fontId="175" fillId="43" borderId="0" applyNumberFormat="0" applyBorder="0" applyAlignment="0" applyProtection="0"/>
    <xf numFmtId="0" fontId="177" fillId="13" borderId="0" applyNumberFormat="0" applyBorder="0" applyAlignment="0" applyProtection="0"/>
    <xf numFmtId="0" fontId="175" fillId="25" borderId="0" applyNumberFormat="0" applyBorder="0" applyAlignment="0" applyProtection="0"/>
    <xf numFmtId="0" fontId="177" fillId="14" borderId="0" applyNumberFormat="0" applyBorder="0" applyAlignment="0" applyProtection="0"/>
    <xf numFmtId="0" fontId="175" fillId="24" borderId="0" applyNumberFormat="0" applyBorder="0" applyAlignment="0" applyProtection="0"/>
    <xf numFmtId="0" fontId="177" fillId="17" borderId="0" applyNumberFormat="0" applyBorder="0" applyAlignment="0" applyProtection="0"/>
    <xf numFmtId="0" fontId="175" fillId="11" borderId="0" applyNumberFormat="0" applyBorder="0" applyAlignment="0" applyProtection="0"/>
    <xf numFmtId="0" fontId="177" fillId="18" borderId="0" applyNumberFormat="0" applyBorder="0" applyAlignment="0" applyProtection="0"/>
    <xf numFmtId="0" fontId="175" fillId="13" borderId="0" applyNumberFormat="0" applyBorder="0" applyAlignment="0" applyProtection="0"/>
    <xf numFmtId="0" fontId="177" fillId="19" borderId="0" applyNumberFormat="0" applyBorder="0" applyAlignment="0" applyProtection="0"/>
    <xf numFmtId="0" fontId="87" fillId="60" borderId="39" applyNumberFormat="0" applyAlignment="0" applyProtection="0"/>
    <xf numFmtId="0" fontId="184" fillId="60" borderId="38" applyNumberFormat="0" applyAlignment="0" applyProtection="0"/>
    <xf numFmtId="0" fontId="86" fillId="25" borderId="38" applyNumberFormat="0" applyAlignment="0" applyProtection="0"/>
    <xf numFmtId="0" fontId="46" fillId="0" borderId="48" applyNumberFormat="0" applyFill="0" applyAlignment="0" applyProtection="0"/>
    <xf numFmtId="0" fontId="54" fillId="35" borderId="42" applyNumberFormat="0" applyFont="0" applyAlignment="0" applyProtection="0"/>
    <xf numFmtId="0" fontId="126" fillId="35" borderId="42" applyNumberFormat="0" applyFont="0" applyAlignment="0" applyProtection="0"/>
    <xf numFmtId="0" fontId="54" fillId="35" borderId="42" applyNumberFormat="0" applyFont="0" applyAlignment="0" applyProtection="0"/>
    <xf numFmtId="0" fontId="54" fillId="35" borderId="42" applyNumberFormat="0" applyFont="0" applyAlignment="0" applyProtection="0"/>
    <xf numFmtId="0" fontId="126" fillId="35" borderId="42" applyNumberFormat="0" applyFont="0" applyAlignment="0" applyProtection="0"/>
    <xf numFmtId="0" fontId="126" fillId="35" borderId="42" applyNumberFormat="0" applyFont="0" applyAlignment="0" applyProtection="0"/>
    <xf numFmtId="0" fontId="154" fillId="0" borderId="0"/>
    <xf numFmtId="0" fontId="39" fillId="0" borderId="0"/>
    <xf numFmtId="0" fontId="30" fillId="0" borderId="0"/>
    <xf numFmtId="0" fontId="42" fillId="0" borderId="0"/>
    <xf numFmtId="0" fontId="111" fillId="0" borderId="0" applyProtection="0"/>
    <xf numFmtId="0" fontId="39" fillId="0" borderId="0"/>
    <xf numFmtId="0" fontId="39" fillId="0" borderId="0"/>
    <xf numFmtId="0" fontId="39" fillId="0" borderId="0"/>
    <xf numFmtId="0" fontId="30" fillId="0" borderId="0"/>
    <xf numFmtId="0" fontId="48" fillId="0" borderId="0"/>
    <xf numFmtId="0" fontId="39" fillId="0" borderId="0"/>
    <xf numFmtId="0" fontId="48" fillId="0" borderId="0"/>
    <xf numFmtId="0" fontId="3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7" fillId="0" borderId="0"/>
    <xf numFmtId="0" fontId="39" fillId="0" borderId="0"/>
    <xf numFmtId="0" fontId="39" fillId="0" borderId="0"/>
    <xf numFmtId="0" fontId="39" fillId="0" borderId="0"/>
    <xf numFmtId="0" fontId="40" fillId="0" borderId="0"/>
    <xf numFmtId="0" fontId="40" fillId="0" borderId="0"/>
    <xf numFmtId="0" fontId="39" fillId="0" borderId="0"/>
    <xf numFmtId="0" fontId="39" fillId="0" borderId="0"/>
    <xf numFmtId="0" fontId="39" fillId="0" borderId="0"/>
    <xf numFmtId="0" fontId="40" fillId="0" borderId="0"/>
    <xf numFmtId="0" fontId="47" fillId="0" borderId="0"/>
    <xf numFmtId="0" fontId="111" fillId="0" borderId="0" applyProtection="0"/>
    <xf numFmtId="0" fontId="135" fillId="0" borderId="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57" borderId="0" applyNumberFormat="0" applyBorder="0" applyAlignment="0" applyProtection="0"/>
    <xf numFmtId="0" fontId="135" fillId="57"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58" borderId="0" applyNumberFormat="0" applyBorder="0" applyAlignment="0" applyProtection="0"/>
    <xf numFmtId="0" fontId="135" fillId="58" borderId="0" applyNumberFormat="0" applyBorder="0" applyAlignment="0" applyProtection="0"/>
    <xf numFmtId="0" fontId="135" fillId="35" borderId="42" applyNumberFormat="0" applyFont="0" applyAlignment="0" applyProtection="0"/>
    <xf numFmtId="0" fontId="135" fillId="35" borderId="42" applyNumberFormat="0" applyFont="0" applyAlignment="0" applyProtection="0"/>
    <xf numFmtId="0" fontId="135" fillId="35" borderId="42" applyNumberFormat="0" applyFont="0" applyAlignment="0" applyProtection="0"/>
    <xf numFmtId="0" fontId="135" fillId="0" borderId="0"/>
    <xf numFmtId="0" fontId="251" fillId="0" borderId="35" applyNumberFormat="0" applyFill="0" applyAlignment="0" applyProtection="0"/>
    <xf numFmtId="0" fontId="252" fillId="0" borderId="36" applyNumberFormat="0" applyFill="0" applyAlignment="0" applyProtection="0"/>
    <xf numFmtId="0" fontId="253" fillId="0" borderId="37" applyNumberFormat="0" applyFill="0" applyAlignment="0" applyProtection="0"/>
    <xf numFmtId="0" fontId="253" fillId="0" borderId="0" applyNumberFormat="0" applyFill="0" applyBorder="0" applyAlignment="0" applyProtection="0"/>
    <xf numFmtId="0" fontId="200" fillId="29" borderId="0" applyNumberFormat="0" applyBorder="0" applyAlignment="0" applyProtection="0"/>
    <xf numFmtId="0" fontId="254" fillId="31" borderId="0" applyNumberFormat="0" applyBorder="0" applyAlignment="0" applyProtection="0"/>
    <xf numFmtId="0" fontId="255" fillId="33" borderId="39" applyNumberFormat="0" applyAlignment="0" applyProtection="0"/>
    <xf numFmtId="0" fontId="256" fillId="33" borderId="38" applyNumberFormat="0" applyAlignment="0" applyProtection="0"/>
    <xf numFmtId="0" fontId="257" fillId="0" borderId="40" applyNumberFormat="0" applyFill="0" applyAlignment="0" applyProtection="0"/>
    <xf numFmtId="0" fontId="41" fillId="34" borderId="41" applyNumberFormat="0" applyAlignment="0" applyProtection="0"/>
    <xf numFmtId="0" fontId="53" fillId="0" borderId="0" applyNumberFormat="0" applyFill="0" applyBorder="0" applyAlignment="0" applyProtection="0"/>
    <xf numFmtId="0" fontId="194" fillId="0" borderId="0" applyNumberFormat="0" applyFill="0" applyBorder="0" applyAlignment="0" applyProtection="0"/>
    <xf numFmtId="0" fontId="52" fillId="0" borderId="43" applyNumberFormat="0" applyFill="0" applyAlignment="0" applyProtection="0"/>
    <xf numFmtId="0" fontId="175" fillId="36" borderId="0" applyNumberFormat="0" applyBorder="0" applyAlignment="0" applyProtection="0"/>
    <xf numFmtId="0" fontId="175" fillId="40" borderId="0" applyNumberFormat="0" applyBorder="0" applyAlignment="0" applyProtection="0"/>
    <xf numFmtId="0" fontId="175" fillId="44" borderId="0" applyNumberFormat="0" applyBorder="0" applyAlignment="0" applyProtection="0"/>
    <xf numFmtId="0" fontId="175" fillId="48" borderId="0" applyNumberFormat="0" applyBorder="0" applyAlignment="0" applyProtection="0"/>
    <xf numFmtId="0" fontId="175" fillId="52" borderId="0" applyNumberFormat="0" applyBorder="0" applyAlignment="0" applyProtection="0"/>
    <xf numFmtId="0" fontId="175" fillId="56" borderId="0" applyNumberFormat="0" applyBorder="0" applyAlignment="0" applyProtection="0"/>
    <xf numFmtId="0" fontId="135" fillId="0" borderId="0"/>
    <xf numFmtId="0" fontId="93" fillId="36" borderId="0" applyNumberFormat="0" applyBorder="0" applyAlignment="0" applyProtection="0"/>
    <xf numFmtId="0" fontId="93" fillId="48" borderId="0" applyNumberFormat="0" applyBorder="0" applyAlignment="0" applyProtection="0"/>
    <xf numFmtId="0" fontId="93" fillId="56" borderId="0" applyNumberFormat="0" applyBorder="0" applyAlignment="0" applyProtection="0"/>
    <xf numFmtId="0" fontId="89" fillId="0" borderId="40" applyNumberFormat="0" applyFill="0" applyAlignment="0" applyProtection="0"/>
    <xf numFmtId="0" fontId="39" fillId="0" borderId="0"/>
    <xf numFmtId="0" fontId="111" fillId="0" borderId="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111" fillId="0" borderId="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30" fillId="38"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58" borderId="0" applyNumberFormat="0" applyBorder="0" applyAlignment="0" applyProtection="0"/>
    <xf numFmtId="0" fontId="30" fillId="35" borderId="42" applyNumberFormat="0" applyFont="0" applyAlignment="0" applyProtection="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30" fillId="0" borderId="0"/>
    <xf numFmtId="0" fontId="77" fillId="0" borderId="0" applyNumberFormat="0" applyFill="0" applyBorder="0" applyAlignment="0" applyProtection="0">
      <alignment vertical="top"/>
      <protection locked="0"/>
    </xf>
    <xf numFmtId="0" fontId="111" fillId="0" borderId="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9" fillId="0" borderId="0"/>
    <xf numFmtId="0" fontId="39" fillId="0" borderId="0"/>
    <xf numFmtId="0" fontId="30" fillId="11" borderId="0" applyNumberFormat="0" applyBorder="0" applyAlignment="0" applyProtection="0"/>
    <xf numFmtId="0" fontId="30" fillId="13" borderId="0" applyNumberFormat="0" applyBorder="0" applyAlignment="0" applyProtection="0"/>
    <xf numFmtId="0" fontId="30" fillId="26" borderId="0" applyNumberFormat="0" applyBorder="0" applyAlignment="0" applyProtection="0"/>
    <xf numFmtId="0" fontId="30" fillId="60" borderId="0" applyNumberFormat="0" applyBorder="0" applyAlignment="0" applyProtection="0"/>
    <xf numFmtId="0" fontId="30" fillId="11" borderId="0" applyNumberFormat="0" applyBorder="0" applyAlignment="0" applyProtection="0"/>
    <xf numFmtId="0" fontId="30" fillId="26" borderId="0" applyNumberFormat="0" applyBorder="0" applyAlignment="0" applyProtection="0"/>
    <xf numFmtId="0" fontId="30" fillId="11" borderId="0" applyNumberFormat="0" applyBorder="0" applyAlignment="0" applyProtection="0"/>
    <xf numFmtId="0" fontId="30" fillId="25" borderId="0" applyNumberFormat="0" applyBorder="0" applyAlignment="0" applyProtection="0"/>
    <xf numFmtId="0" fontId="30" fillId="24" borderId="0" applyNumberFormat="0" applyBorder="0" applyAlignment="0" applyProtection="0"/>
    <xf numFmtId="0" fontId="30" fillId="11" borderId="0" applyNumberFormat="0" applyBorder="0" applyAlignment="0" applyProtection="0"/>
    <xf numFmtId="0" fontId="30" fillId="25" borderId="0" applyNumberFormat="0" applyBorder="0" applyAlignment="0" applyProtection="0"/>
    <xf numFmtId="0" fontId="39" fillId="26" borderId="28" applyNumberFormat="0" applyFont="0" applyAlignment="0" applyProtection="0"/>
    <xf numFmtId="0" fontId="54" fillId="0" borderId="0"/>
    <xf numFmtId="0" fontId="39" fillId="0" borderId="0"/>
    <xf numFmtId="174" fontId="15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7" fillId="0" borderId="0" applyNumberFormat="0" applyFill="0" applyBorder="0" applyAlignment="0" applyProtection="0">
      <alignment vertical="top"/>
      <protection locked="0"/>
    </xf>
    <xf numFmtId="0" fontId="260" fillId="0" borderId="0" applyNumberForma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7" fillId="0" borderId="0" applyNumberFormat="0" applyFill="0" applyBorder="0" applyAlignment="0" applyProtection="0">
      <alignment vertical="top"/>
      <protection locked="0"/>
    </xf>
    <xf numFmtId="0" fontId="39" fillId="0" borderId="0"/>
    <xf numFmtId="0" fontId="39" fillId="0" borderId="0"/>
    <xf numFmtId="0" fontId="97" fillId="0" borderId="0"/>
    <xf numFmtId="0" fontId="39" fillId="0" borderId="0"/>
    <xf numFmtId="0" fontId="39" fillId="0" borderId="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46" borderId="0" applyNumberFormat="0" applyBorder="0" applyAlignment="0" applyProtection="0"/>
    <xf numFmtId="0" fontId="175" fillId="39" borderId="0" applyNumberFormat="0" applyBorder="0" applyAlignment="0" applyProtection="0"/>
    <xf numFmtId="0" fontId="174" fillId="47" borderId="0" applyNumberFormat="0" applyBorder="0" applyAlignment="0" applyProtection="0"/>
    <xf numFmtId="0" fontId="175" fillId="47" borderId="0" applyNumberFormat="0" applyBorder="0" applyAlignment="0" applyProtection="0"/>
    <xf numFmtId="0" fontId="174" fillId="51" borderId="0" applyNumberFormat="0" applyBorder="0" applyAlignment="0" applyProtection="0"/>
    <xf numFmtId="0" fontId="175" fillId="51" borderId="0" applyNumberFormat="0" applyBorder="0" applyAlignment="0" applyProtection="0"/>
    <xf numFmtId="0" fontId="175" fillId="55" borderId="0" applyNumberFormat="0" applyBorder="0" applyAlignment="0" applyProtection="0"/>
    <xf numFmtId="0" fontId="174" fillId="59" borderId="0" applyNumberFormat="0" applyBorder="0" applyAlignment="0" applyProtection="0"/>
    <xf numFmtId="0" fontId="175" fillId="59" borderId="0" applyNumberFormat="0" applyBorder="0" applyAlignment="0" applyProtection="0"/>
    <xf numFmtId="0" fontId="175" fillId="36" borderId="0" applyNumberFormat="0" applyBorder="0" applyAlignment="0" applyProtection="0"/>
    <xf numFmtId="0" fontId="175" fillId="48" borderId="0" applyNumberFormat="0" applyBorder="0" applyAlignment="0" applyProtection="0"/>
    <xf numFmtId="0" fontId="175" fillId="56" borderId="0" applyNumberFormat="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26" borderId="28" applyNumberFormat="0" applyFont="0" applyAlignment="0" applyProtection="0"/>
    <xf numFmtId="0" fontId="135" fillId="35" borderId="42" applyNumberFormat="0" applyFont="0" applyAlignment="0" applyProtection="0"/>
    <xf numFmtId="174" fontId="155" fillId="0" borderId="0"/>
    <xf numFmtId="0" fontId="39" fillId="0" borderId="0"/>
    <xf numFmtId="0" fontId="95" fillId="0" borderId="0" applyNumberFormat="0" applyFill="0" applyBorder="0" applyAlignment="0" applyProtection="0"/>
    <xf numFmtId="0" fontId="257" fillId="0" borderId="40" applyNumberFormat="0" applyFill="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40" fillId="0" borderId="0"/>
    <xf numFmtId="0" fontId="40" fillId="0" borderId="0"/>
    <xf numFmtId="0" fontId="39" fillId="0" borderId="0"/>
    <xf numFmtId="0" fontId="39" fillId="0" borderId="0"/>
    <xf numFmtId="0" fontId="39" fillId="0" borderId="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46" borderId="0" applyNumberFormat="0" applyBorder="0" applyAlignment="0" applyProtection="0"/>
    <xf numFmtId="0" fontId="175" fillId="39" borderId="0" applyNumberFormat="0" applyBorder="0" applyAlignment="0" applyProtection="0"/>
    <xf numFmtId="0" fontId="174" fillId="47" borderId="0" applyNumberFormat="0" applyBorder="0" applyAlignment="0" applyProtection="0"/>
    <xf numFmtId="0" fontId="175" fillId="47" borderId="0" applyNumberFormat="0" applyBorder="0" applyAlignment="0" applyProtection="0"/>
    <xf numFmtId="0" fontId="174" fillId="51" borderId="0" applyNumberFormat="0" applyBorder="0" applyAlignment="0" applyProtection="0"/>
    <xf numFmtId="0" fontId="175" fillId="51" borderId="0" applyNumberFormat="0" applyBorder="0" applyAlignment="0" applyProtection="0"/>
    <xf numFmtId="0" fontId="175" fillId="55" borderId="0" applyNumberFormat="0" applyBorder="0" applyAlignment="0" applyProtection="0"/>
    <xf numFmtId="0" fontId="174" fillId="59" borderId="0" applyNumberFormat="0" applyBorder="0" applyAlignment="0" applyProtection="0"/>
    <xf numFmtId="0" fontId="175" fillId="59" borderId="0" applyNumberFormat="0" applyBorder="0" applyAlignment="0" applyProtection="0"/>
    <xf numFmtId="0" fontId="175" fillId="36" borderId="0" applyNumberFormat="0" applyBorder="0" applyAlignment="0" applyProtection="0"/>
    <xf numFmtId="0" fontId="175" fillId="48" borderId="0" applyNumberFormat="0" applyBorder="0" applyAlignment="0" applyProtection="0"/>
    <xf numFmtId="0" fontId="175" fillId="56" borderId="0" applyNumberFormat="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26" borderId="28" applyNumberFormat="0" applyFont="0" applyAlignment="0" applyProtection="0"/>
    <xf numFmtId="0" fontId="135" fillId="35" borderId="42" applyNumberFormat="0" applyFont="0" applyAlignment="0" applyProtection="0"/>
    <xf numFmtId="174" fontId="155" fillId="0" borderId="0"/>
    <xf numFmtId="0" fontId="39" fillId="0" borderId="0"/>
    <xf numFmtId="0" fontId="95" fillId="0" borderId="0" applyNumberFormat="0" applyFill="0" applyBorder="0" applyAlignment="0" applyProtection="0"/>
    <xf numFmtId="0" fontId="257" fillId="0" borderId="40" applyNumberFormat="0" applyFill="0" applyAlignment="0" applyProtection="0"/>
    <xf numFmtId="0" fontId="97" fillId="0" borderId="0"/>
    <xf numFmtId="0" fontId="97" fillId="0" borderId="0"/>
    <xf numFmtId="0" fontId="39" fillId="0" borderId="0"/>
    <xf numFmtId="0" fontId="39" fillId="0" borderId="0"/>
    <xf numFmtId="0" fontId="40" fillId="0" borderId="0"/>
    <xf numFmtId="0" fontId="40" fillId="0" borderId="0"/>
    <xf numFmtId="0" fontId="39" fillId="0" borderId="0"/>
    <xf numFmtId="0" fontId="39" fillId="0" borderId="0"/>
    <xf numFmtId="0" fontId="39" fillId="0" borderId="0"/>
    <xf numFmtId="0" fontId="3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97" fillId="0" borderId="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46" borderId="0" applyNumberFormat="0" applyBorder="0" applyAlignment="0" applyProtection="0"/>
    <xf numFmtId="0" fontId="175" fillId="39" borderId="0" applyNumberFormat="0" applyBorder="0" applyAlignment="0" applyProtection="0"/>
    <xf numFmtId="0" fontId="174" fillId="47" borderId="0" applyNumberFormat="0" applyBorder="0" applyAlignment="0" applyProtection="0"/>
    <xf numFmtId="0" fontId="175" fillId="47" borderId="0" applyNumberFormat="0" applyBorder="0" applyAlignment="0" applyProtection="0"/>
    <xf numFmtId="0" fontId="174" fillId="51" borderId="0" applyNumberFormat="0" applyBorder="0" applyAlignment="0" applyProtection="0"/>
    <xf numFmtId="0" fontId="175" fillId="51" borderId="0" applyNumberFormat="0" applyBorder="0" applyAlignment="0" applyProtection="0"/>
    <xf numFmtId="0" fontId="175" fillId="55" borderId="0" applyNumberFormat="0" applyBorder="0" applyAlignment="0" applyProtection="0"/>
    <xf numFmtId="0" fontId="174" fillId="59" borderId="0" applyNumberFormat="0" applyBorder="0" applyAlignment="0" applyProtection="0"/>
    <xf numFmtId="0" fontId="175" fillId="59" borderId="0" applyNumberFormat="0" applyBorder="0" applyAlignment="0" applyProtection="0"/>
    <xf numFmtId="0" fontId="175" fillId="36" borderId="0" applyNumberFormat="0" applyBorder="0" applyAlignment="0" applyProtection="0"/>
    <xf numFmtId="0" fontId="175" fillId="48" borderId="0" applyNumberFormat="0" applyBorder="0" applyAlignment="0" applyProtection="0"/>
    <xf numFmtId="0" fontId="175" fillId="56" borderId="0" applyNumberFormat="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26" borderId="28" applyNumberFormat="0" applyFont="0" applyAlignment="0" applyProtection="0"/>
    <xf numFmtId="0" fontId="135" fillId="35" borderId="42" applyNumberFormat="0" applyFont="0" applyAlignment="0" applyProtection="0"/>
    <xf numFmtId="174" fontId="155" fillId="0" borderId="0"/>
    <xf numFmtId="0" fontId="39" fillId="0" borderId="0"/>
    <xf numFmtId="0" fontId="95" fillId="0" borderId="0" applyNumberFormat="0" applyFill="0" applyBorder="0" applyAlignment="0" applyProtection="0"/>
    <xf numFmtId="0" fontId="257" fillId="0" borderId="40" applyNumberFormat="0" applyFill="0" applyAlignment="0" applyProtection="0"/>
    <xf numFmtId="0" fontId="39" fillId="0" borderId="0"/>
    <xf numFmtId="0" fontId="97" fillId="0" borderId="0"/>
    <xf numFmtId="0" fontId="39" fillId="0" borderId="0"/>
    <xf numFmtId="0" fontId="39" fillId="0" borderId="0"/>
    <xf numFmtId="0" fontId="39" fillId="0" borderId="0"/>
    <xf numFmtId="0" fontId="39" fillId="0" borderId="0"/>
    <xf numFmtId="0" fontId="97" fillId="0" borderId="0"/>
    <xf numFmtId="0" fontId="39" fillId="0" borderId="0"/>
    <xf numFmtId="0" fontId="39" fillId="0" borderId="0"/>
    <xf numFmtId="0" fontId="39" fillId="0" borderId="0"/>
    <xf numFmtId="0" fontId="39" fillId="0" borderId="0"/>
    <xf numFmtId="41" fontId="39" fillId="0" borderId="0" applyFont="0" applyFill="0" applyBorder="0" applyAlignment="0" applyProtection="0"/>
    <xf numFmtId="0" fontId="262" fillId="0" borderId="0" applyNumberFormat="0" applyFill="0" applyBorder="0" applyAlignment="0" applyProtection="0">
      <alignment vertical="top"/>
      <protection locked="0"/>
    </xf>
    <xf numFmtId="0" fontId="133" fillId="26" borderId="28" applyNumberFormat="0" applyFont="0" applyAlignment="0" applyProtection="0"/>
    <xf numFmtId="37" fontId="220" fillId="0" borderId="0"/>
    <xf numFmtId="37" fontId="220" fillId="0" borderId="0"/>
    <xf numFmtId="0" fontId="132" fillId="0" borderId="0"/>
    <xf numFmtId="0" fontId="111" fillId="0" borderId="0"/>
    <xf numFmtId="37" fontId="220" fillId="0" borderId="0"/>
    <xf numFmtId="37" fontId="220" fillId="0" borderId="0"/>
    <xf numFmtId="0" fontId="132" fillId="0" borderId="0"/>
    <xf numFmtId="0" fontId="54" fillId="0" borderId="0"/>
    <xf numFmtId="0" fontId="54" fillId="0" borderId="0"/>
    <xf numFmtId="0" fontId="39" fillId="0" borderId="0"/>
    <xf numFmtId="0" fontId="97" fillId="0" borderId="0"/>
    <xf numFmtId="0" fontId="97" fillId="0" borderId="0"/>
    <xf numFmtId="0" fontId="97" fillId="0" borderId="0"/>
    <xf numFmtId="0" fontId="39" fillId="0" borderId="0"/>
    <xf numFmtId="0" fontId="39" fillId="0" borderId="0"/>
    <xf numFmtId="0" fontId="39" fillId="0" borderId="0"/>
    <xf numFmtId="0" fontId="48" fillId="0" borderId="0"/>
    <xf numFmtId="0" fontId="48" fillId="0" borderId="0"/>
    <xf numFmtId="0" fontId="39" fillId="0" borderId="0"/>
    <xf numFmtId="0" fontId="39" fillId="0" borderId="0"/>
    <xf numFmtId="0" fontId="39" fillId="0" borderId="0"/>
    <xf numFmtId="0" fontId="39" fillId="0" borderId="0"/>
    <xf numFmtId="0" fontId="39" fillId="0" borderId="0"/>
    <xf numFmtId="0" fontId="39" fillId="0" borderId="0"/>
    <xf numFmtId="0" fontId="97" fillId="0" borderId="0"/>
    <xf numFmtId="0" fontId="97" fillId="0" borderId="0"/>
    <xf numFmtId="0" fontId="97" fillId="0" borderId="0"/>
    <xf numFmtId="0" fontId="97" fillId="0" borderId="0"/>
    <xf numFmtId="0" fontId="39" fillId="0" borderId="0"/>
    <xf numFmtId="0" fontId="39" fillId="0" borderId="0"/>
    <xf numFmtId="0" fontId="39" fillId="0" borderId="0"/>
    <xf numFmtId="0" fontId="39" fillId="0" borderId="0"/>
    <xf numFmtId="0" fontId="48" fillId="0" borderId="0"/>
    <xf numFmtId="0" fontId="48"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4"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169" fontId="59" fillId="0" borderId="63">
      <alignment horizontal="left"/>
    </xf>
    <xf numFmtId="169" fontId="59" fillId="0" borderId="63">
      <alignment horizontal="left"/>
    </xf>
    <xf numFmtId="169" fontId="59" fillId="0" borderId="63">
      <alignment horizontal="left"/>
    </xf>
    <xf numFmtId="170" fontId="59" fillId="0" borderId="63">
      <alignment horizontal="left"/>
    </xf>
    <xf numFmtId="170" fontId="59" fillId="0" borderId="63">
      <alignment horizontal="left"/>
    </xf>
    <xf numFmtId="170" fontId="59" fillId="0" borderId="63">
      <alignment horizontal="left"/>
    </xf>
    <xf numFmtId="171" fontId="59" fillId="0" borderId="63">
      <alignment horizontal="left"/>
    </xf>
    <xf numFmtId="171" fontId="59" fillId="0" borderId="63">
      <alignment horizontal="left"/>
    </xf>
    <xf numFmtId="171" fontId="59" fillId="0" borderId="63">
      <alignment horizontal="left"/>
    </xf>
    <xf numFmtId="168" fontId="59" fillId="0" borderId="63">
      <alignment horizontal="left"/>
    </xf>
    <xf numFmtId="168" fontId="59" fillId="0" borderId="63">
      <alignment horizontal="left"/>
    </xf>
    <xf numFmtId="168" fontId="59" fillId="0" borderId="63">
      <alignment horizontal="left"/>
    </xf>
    <xf numFmtId="169" fontId="59" fillId="0" borderId="63">
      <alignment horizontal="left"/>
    </xf>
    <xf numFmtId="169" fontId="59" fillId="0" borderId="63">
      <alignment horizontal="left"/>
    </xf>
    <xf numFmtId="169" fontId="59" fillId="0" borderId="63">
      <alignment horizontal="left"/>
    </xf>
    <xf numFmtId="170" fontId="59" fillId="0" borderId="63">
      <alignment horizontal="left"/>
    </xf>
    <xf numFmtId="170" fontId="59" fillId="0" borderId="63">
      <alignment horizontal="left"/>
    </xf>
    <xf numFmtId="170" fontId="59" fillId="0" borderId="63">
      <alignment horizontal="left"/>
    </xf>
    <xf numFmtId="171" fontId="59" fillId="0" borderId="63">
      <alignment horizontal="left"/>
    </xf>
    <xf numFmtId="171" fontId="59" fillId="0" borderId="63">
      <alignment horizontal="left"/>
    </xf>
    <xf numFmtId="171" fontId="59" fillId="0" borderId="63">
      <alignment horizontal="left"/>
    </xf>
    <xf numFmtId="168" fontId="59" fillId="0" borderId="63">
      <alignment horizontal="left"/>
    </xf>
    <xf numFmtId="168" fontId="59" fillId="0" borderId="63">
      <alignment horizontal="left"/>
    </xf>
    <xf numFmtId="168" fontId="59" fillId="0" borderId="63">
      <alignment horizontal="left"/>
    </xf>
    <xf numFmtId="0" fontId="104" fillId="0" borderId="63"/>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100" fillId="63" borderId="63">
      <alignment horizontal="left"/>
    </xf>
    <xf numFmtId="0" fontId="39" fillId="63" borderId="63">
      <alignment horizontal="centerContinuous" wrapText="1"/>
    </xf>
    <xf numFmtId="0" fontId="104" fillId="63" borderId="65">
      <alignment wrapText="1"/>
    </xf>
    <xf numFmtId="0" fontId="104" fillId="63" borderId="65">
      <alignment wrapText="1"/>
    </xf>
    <xf numFmtId="0" fontId="104" fillId="63" borderId="65">
      <alignment wrapText="1"/>
    </xf>
    <xf numFmtId="0" fontId="104" fillId="63" borderId="65">
      <alignment wrapText="1"/>
    </xf>
    <xf numFmtId="0" fontId="104" fillId="63" borderId="65">
      <alignment wrapText="1"/>
    </xf>
    <xf numFmtId="0" fontId="104" fillId="63" borderId="63"/>
    <xf numFmtId="169" fontId="59" fillId="0" borderId="63">
      <alignment horizontal="left"/>
    </xf>
    <xf numFmtId="170" fontId="59" fillId="0" borderId="63">
      <alignment horizontal="left"/>
    </xf>
    <xf numFmtId="171" fontId="59" fillId="0" borderId="63">
      <alignment horizontal="left"/>
    </xf>
    <xf numFmtId="168" fontId="59" fillId="0" borderId="63">
      <alignment horizontal="left"/>
    </xf>
    <xf numFmtId="0" fontId="169" fillId="64" borderId="62">
      <alignment horizontal="left" vertical="top" wrapText="1"/>
    </xf>
    <xf numFmtId="0" fontId="169" fillId="64" borderId="64">
      <alignment horizontal="left" vertical="top"/>
    </xf>
    <xf numFmtId="0" fontId="104" fillId="0" borderId="63"/>
    <xf numFmtId="175" fontId="39" fillId="5" borderId="63"/>
    <xf numFmtId="175" fontId="39" fillId="63" borderId="63">
      <alignment horizontal="centerContinuous" wrapText="1"/>
    </xf>
    <xf numFmtId="0" fontId="39" fillId="63" borderId="63">
      <alignment horizontal="centerContinuous" wrapText="1"/>
    </xf>
    <xf numFmtId="175" fontId="205" fillId="63" borderId="65">
      <alignment wrapText="1"/>
    </xf>
    <xf numFmtId="175" fontId="104" fillId="63" borderId="65">
      <alignment wrapText="1"/>
    </xf>
    <xf numFmtId="175" fontId="104" fillId="63" borderId="65">
      <alignment wrapText="1"/>
    </xf>
    <xf numFmtId="175" fontId="205" fillId="63" borderId="65">
      <alignment wrapText="1"/>
    </xf>
    <xf numFmtId="0" fontId="104" fillId="63" borderId="63"/>
    <xf numFmtId="175" fontId="169" fillId="64" borderId="63">
      <alignment horizontal="left" vertical="top" wrapText="1"/>
    </xf>
    <xf numFmtId="175" fontId="215" fillId="64" borderId="64">
      <alignment horizontal="left" vertical="top" wrapText="1"/>
    </xf>
    <xf numFmtId="175" fontId="39" fillId="63" borderId="63">
      <alignment horizontal="centerContinuous" wrapText="1"/>
    </xf>
    <xf numFmtId="0" fontId="97" fillId="0" borderId="0"/>
    <xf numFmtId="168" fontId="59" fillId="0" borderId="78">
      <alignment horizontal="left"/>
    </xf>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7" fillId="26" borderId="84" applyNumberFormat="0" applyFont="0" applyAlignment="0" applyProtection="0"/>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69"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0"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71"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168" fontId="59" fillId="0" borderId="66">
      <alignment horizontal="left"/>
    </xf>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102" fillId="60" borderId="67" applyNumberFormat="0" applyAlignment="0" applyProtection="0"/>
    <xf numFmtId="0" fontId="102" fillId="60" borderId="67" applyNumberFormat="0" applyAlignment="0" applyProtection="0"/>
    <xf numFmtId="0" fontId="102" fillId="60" borderId="67" applyNumberFormat="0" applyAlignment="0" applyProtection="0"/>
    <xf numFmtId="0" fontId="102" fillId="60" borderId="67" applyNumberFormat="0" applyAlignment="0" applyProtection="0"/>
    <xf numFmtId="0" fontId="102" fillId="60" borderId="67"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62" fillId="24" borderId="68" applyNumberFormat="0" applyAlignment="0" applyProtection="0"/>
    <xf numFmtId="0" fontId="103" fillId="60" borderId="68" applyNumberFormat="0" applyAlignment="0" applyProtection="0"/>
    <xf numFmtId="0" fontId="103" fillId="60" borderId="68" applyNumberFormat="0" applyAlignment="0" applyProtection="0"/>
    <xf numFmtId="0" fontId="103" fillId="60" borderId="68" applyNumberFormat="0" applyAlignment="0" applyProtection="0"/>
    <xf numFmtId="0" fontId="103" fillId="60" borderId="68" applyNumberFormat="0" applyAlignment="0" applyProtection="0"/>
    <xf numFmtId="0" fontId="103" fillId="60" borderId="68" applyNumberFormat="0" applyAlignment="0" applyProtection="0"/>
    <xf numFmtId="169" fontId="59" fillId="0" borderId="78">
      <alignment horizontal="left"/>
    </xf>
    <xf numFmtId="168" fontId="59" fillId="0" borderId="78">
      <alignment horizontal="left"/>
    </xf>
    <xf numFmtId="0" fontId="61" fillId="24" borderId="79" applyNumberFormat="0" applyAlignment="0" applyProtection="0"/>
    <xf numFmtId="0" fontId="47" fillId="26" borderId="84" applyNumberFormat="0" applyFont="0" applyAlignment="0" applyProtection="0"/>
    <xf numFmtId="0" fontId="47" fillId="26" borderId="84" applyNumberFormat="0" applyFon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175" fontId="169" fillId="64" borderId="75">
      <alignment horizontal="left" vertical="top" wrapText="1"/>
    </xf>
    <xf numFmtId="169"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102" fillId="60" borderId="79" applyNumberFormat="0" applyAlignment="0" applyProtection="0"/>
    <xf numFmtId="0" fontId="62" fillId="24" borderId="80" applyNumberFormat="0" applyAlignment="0" applyProtection="0"/>
    <xf numFmtId="0" fontId="64" fillId="0" borderId="81" applyNumberFormat="0" applyFill="0" applyAlignment="0" applyProtection="0"/>
    <xf numFmtId="0" fontId="64" fillId="0" borderId="81" applyNumberFormat="0" applyFill="0" applyAlignment="0" applyProtection="0"/>
    <xf numFmtId="0" fontId="47" fillId="26" borderId="84" applyNumberFormat="0" applyFont="0" applyAlignment="0" applyProtection="0"/>
    <xf numFmtId="0" fontId="48" fillId="26" borderId="84" applyNumberFormat="0" applyFont="0" applyAlignment="0" applyProtection="0"/>
    <xf numFmtId="169" fontId="59" fillId="0" borderId="78">
      <alignment horizontal="left"/>
    </xf>
    <xf numFmtId="169" fontId="59" fillId="0" borderId="78">
      <alignment horizontal="left"/>
    </xf>
    <xf numFmtId="168" fontId="59" fillId="0" borderId="78">
      <alignment horizontal="left"/>
    </xf>
    <xf numFmtId="168" fontId="59" fillId="0" borderId="78">
      <alignment horizontal="left"/>
    </xf>
    <xf numFmtId="0" fontId="47" fillId="26" borderId="84" applyNumberFormat="0" applyFont="0" applyAlignment="0" applyProtection="0"/>
    <xf numFmtId="0" fontId="12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168" fontId="59" fillId="0" borderId="75">
      <alignment horizontal="left"/>
    </xf>
    <xf numFmtId="169" fontId="59" fillId="0" borderId="78">
      <alignment horizontal="left"/>
    </xf>
    <xf numFmtId="168" fontId="59" fillId="0" borderId="78">
      <alignment horizontal="left"/>
    </xf>
    <xf numFmtId="0" fontId="63" fillId="11" borderId="80" applyNumberFormat="0" applyAlignment="0" applyProtection="0"/>
    <xf numFmtId="0" fontId="104" fillId="0" borderId="75"/>
    <xf numFmtId="168" fontId="59" fillId="0" borderId="78">
      <alignment horizontal="left"/>
    </xf>
    <xf numFmtId="0" fontId="61" fillId="24" borderId="79" applyNumberFormat="0" applyAlignment="0" applyProtection="0"/>
    <xf numFmtId="0" fontId="63" fillId="11" borderId="80" applyNumberFormat="0" applyAlignment="0" applyProtection="0"/>
    <xf numFmtId="0" fontId="48" fillId="26" borderId="84" applyNumberFormat="0" applyFont="0" applyAlignment="0" applyProtection="0"/>
    <xf numFmtId="169" fontId="59" fillId="0" borderId="78">
      <alignment horizontal="left"/>
    </xf>
    <xf numFmtId="0" fontId="47" fillId="26" borderId="84" applyNumberFormat="0" applyFont="0" applyAlignment="0" applyProtection="0"/>
    <xf numFmtId="0" fontId="38" fillId="0" borderId="77" applyAlignment="0">
      <alignment horizontal="left"/>
    </xf>
    <xf numFmtId="169" fontId="59" fillId="0" borderId="75">
      <alignment horizontal="left"/>
    </xf>
    <xf numFmtId="168" fontId="59" fillId="0" borderId="75">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61" fillId="24" borderId="79" applyNumberFormat="0" applyAlignment="0" applyProtection="0"/>
    <xf numFmtId="0" fontId="61" fillId="24" borderId="79" applyNumberFormat="0" applyAlignment="0" applyProtection="0"/>
    <xf numFmtId="0" fontId="102" fillId="60" borderId="79" applyNumberFormat="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7" fillId="26" borderId="84" applyNumberFormat="0" applyFont="0" applyAlignment="0" applyProtection="0"/>
    <xf numFmtId="0" fontId="128"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169" fontId="59" fillId="0" borderId="78">
      <alignment horizontal="left"/>
    </xf>
    <xf numFmtId="168" fontId="59" fillId="0" borderId="78">
      <alignment horizontal="left"/>
    </xf>
    <xf numFmtId="0" fontId="62" fillId="24" borderId="80" applyNumberFormat="0" applyAlignment="0" applyProtection="0"/>
    <xf numFmtId="0" fontId="64" fillId="0" borderId="81" applyNumberFormat="0" applyFill="0" applyAlignment="0" applyProtection="0"/>
    <xf numFmtId="0" fontId="47" fillId="26" borderId="84" applyNumberFormat="0" applyFont="0" applyAlignment="0" applyProtection="0"/>
    <xf numFmtId="175" fontId="39" fillId="5" borderId="75"/>
    <xf numFmtId="175" fontId="104" fillId="63" borderId="77">
      <alignment wrapText="1"/>
    </xf>
    <xf numFmtId="169"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102" fillId="60" borderId="79" applyNumberFormat="0" applyAlignment="0" applyProtection="0"/>
    <xf numFmtId="0" fontId="62" fillId="24" borderId="80" applyNumberFormat="0" applyAlignment="0" applyProtection="0"/>
    <xf numFmtId="0" fontId="62" fillId="24" borderId="80" applyNumberFormat="0" applyAlignment="0" applyProtection="0"/>
    <xf numFmtId="0" fontId="64" fillId="0" borderId="81" applyNumberFormat="0" applyFill="0" applyAlignment="0" applyProtection="0"/>
    <xf numFmtId="0" fontId="64" fillId="0" borderId="81" applyNumberFormat="0" applyFill="0" applyAlignment="0" applyProtection="0"/>
    <xf numFmtId="0" fontId="128"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63" fillId="11" borderId="68" applyNumberFormat="0" applyAlignment="0" applyProtection="0"/>
    <xf numFmtId="0" fontId="122" fillId="25" borderId="68" applyNumberFormat="0" applyAlignment="0" applyProtection="0"/>
    <xf numFmtId="0" fontId="122" fillId="25" borderId="68" applyNumberFormat="0" applyAlignment="0" applyProtection="0"/>
    <xf numFmtId="0" fontId="122" fillId="25" borderId="68" applyNumberFormat="0" applyAlignment="0" applyProtection="0"/>
    <xf numFmtId="0" fontId="122" fillId="25" borderId="68" applyNumberFormat="0" applyAlignment="0" applyProtection="0"/>
    <xf numFmtId="0" fontId="122" fillId="25" borderId="68" applyNumberFormat="0" applyAlignment="0" applyProtection="0"/>
    <xf numFmtId="0" fontId="122" fillId="25" borderId="68" applyNumberFormat="0" applyAlignment="0" applyProtection="0"/>
    <xf numFmtId="0" fontId="63" fillId="11" borderId="68" applyNumberFormat="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99" fillId="0" borderId="71" applyNumberFormat="0" applyFill="0" applyAlignment="0" applyProtection="0"/>
    <xf numFmtId="0" fontId="99" fillId="0" borderId="71" applyNumberFormat="0" applyFill="0" applyAlignment="0" applyProtection="0"/>
    <xf numFmtId="0" fontId="99" fillId="0" borderId="71" applyNumberFormat="0" applyFill="0" applyAlignment="0" applyProtection="0"/>
    <xf numFmtId="0" fontId="99" fillId="0" borderId="71" applyNumberFormat="0" applyFill="0" applyAlignment="0" applyProtection="0"/>
    <xf numFmtId="0" fontId="99" fillId="0" borderId="71"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169" fontId="59" fillId="0" borderId="78">
      <alignment horizontal="left"/>
    </xf>
    <xf numFmtId="169" fontId="59" fillId="0" borderId="78">
      <alignment horizontal="left"/>
    </xf>
    <xf numFmtId="169" fontId="59" fillId="0" borderId="78">
      <alignment horizontal="left"/>
    </xf>
    <xf numFmtId="168" fontId="59" fillId="0" borderId="78">
      <alignment horizontal="left"/>
    </xf>
    <xf numFmtId="0" fontId="62" fillId="24" borderId="80" applyNumberFormat="0" applyAlignment="0" applyProtection="0"/>
    <xf numFmtId="0" fontId="99" fillId="0" borderId="83" applyNumberFormat="0" applyFill="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8"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128"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128"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169" fontId="59" fillId="0" borderId="75">
      <alignment horizontal="left"/>
    </xf>
    <xf numFmtId="168" fontId="59" fillId="0" borderId="75">
      <alignment horizontal="left"/>
    </xf>
    <xf numFmtId="171" fontId="59" fillId="0" borderId="75">
      <alignment horizontal="left"/>
    </xf>
    <xf numFmtId="168" fontId="59" fillId="0" borderId="75">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9" fillId="63" borderId="75">
      <alignment horizontal="centerContinuous" wrapText="1"/>
    </xf>
    <xf numFmtId="0" fontId="104" fillId="63" borderId="77">
      <alignment wrapText="1"/>
    </xf>
    <xf numFmtId="170" fontId="59" fillId="0" borderId="75">
      <alignment horizontal="left"/>
    </xf>
    <xf numFmtId="0" fontId="169" fillId="64" borderId="76">
      <alignment horizontal="left" vertical="top"/>
    </xf>
    <xf numFmtId="175" fontId="39" fillId="63" borderId="75">
      <alignment horizontal="centerContinuous" wrapText="1"/>
    </xf>
    <xf numFmtId="175" fontId="215" fillId="64" borderId="76">
      <alignment horizontal="left" vertical="top" wrapText="1"/>
    </xf>
    <xf numFmtId="175" fontId="104" fillId="63" borderId="77">
      <alignment wrapText="1"/>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71"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61" fillId="24" borderId="79" applyNumberFormat="0" applyAlignment="0" applyProtection="0"/>
    <xf numFmtId="0" fontId="62" fillId="24" borderId="80" applyNumberFormat="0" applyAlignment="0" applyProtection="0"/>
    <xf numFmtId="0" fontId="64" fillId="0" borderId="81" applyNumberFormat="0" applyFill="0" applyAlignment="0" applyProtection="0"/>
    <xf numFmtId="0" fontId="99" fillId="0" borderId="83" applyNumberFormat="0" applyFill="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39"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171" fontId="59" fillId="0" borderId="78">
      <alignment horizontal="left"/>
    </xf>
    <xf numFmtId="168" fontId="59" fillId="0" borderId="78">
      <alignment horizontal="left"/>
    </xf>
    <xf numFmtId="0" fontId="63" fillId="11" borderId="80" applyNumberFormat="0" applyAlignment="0" applyProtection="0"/>
    <xf numFmtId="0" fontId="122" fillId="25" borderId="80" applyNumberFormat="0" applyAlignment="0" applyProtection="0"/>
    <xf numFmtId="0" fontId="47" fillId="26" borderId="84" applyNumberFormat="0" applyFont="0" applyAlignment="0" applyProtection="0"/>
    <xf numFmtId="0" fontId="99" fillId="0" borderId="82" applyNumberFormat="0" applyFill="0" applyAlignment="0" applyProtection="0"/>
    <xf numFmtId="0" fontId="47" fillId="26" borderId="84" applyNumberFormat="0" applyFont="0" applyAlignment="0" applyProtection="0"/>
    <xf numFmtId="171" fontId="59" fillId="0" borderId="78">
      <alignment horizontal="left"/>
    </xf>
    <xf numFmtId="171" fontId="59" fillId="0" borderId="78">
      <alignment horizontal="left"/>
    </xf>
    <xf numFmtId="0" fontId="47" fillId="26" borderId="84" applyNumberFormat="0" applyFont="0" applyAlignment="0" applyProtection="0"/>
    <xf numFmtId="0" fontId="47" fillId="26" borderId="84" applyNumberFormat="0" applyFont="0" applyAlignment="0" applyProtection="0"/>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61" fillId="24" borderId="79" applyNumberForma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62" fillId="24" borderId="80" applyNumberFormat="0" applyAlignment="0" applyProtection="0"/>
    <xf numFmtId="168" fontId="59" fillId="0" borderId="78">
      <alignment horizontal="left"/>
    </xf>
    <xf numFmtId="0" fontId="48" fillId="26" borderId="84" applyNumberFormat="0" applyFont="0" applyAlignment="0" applyProtection="0"/>
    <xf numFmtId="0" fontId="47" fillId="26" borderId="84" applyNumberFormat="0" applyFont="0" applyAlignment="0" applyProtection="0"/>
    <xf numFmtId="0" fontId="104" fillId="63" borderId="77">
      <alignment wrapText="1"/>
    </xf>
    <xf numFmtId="0" fontId="38" fillId="0" borderId="77" applyAlignment="0">
      <alignment horizontal="left"/>
    </xf>
    <xf numFmtId="168" fontId="59" fillId="0" borderId="78">
      <alignment horizontal="left"/>
    </xf>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169" fontId="59" fillId="0" borderId="78">
      <alignment horizontal="left"/>
    </xf>
    <xf numFmtId="0" fontId="48" fillId="26" borderId="84" applyNumberFormat="0" applyFont="0" applyAlignment="0" applyProtection="0"/>
    <xf numFmtId="169" fontId="59" fillId="0" borderId="78">
      <alignment horizontal="left"/>
    </xf>
    <xf numFmtId="0" fontId="128" fillId="26" borderId="72" applyNumberFormat="0" applyFont="0" applyAlignment="0" applyProtection="0"/>
    <xf numFmtId="171" fontId="59" fillId="0" borderId="78">
      <alignment horizontal="left"/>
    </xf>
    <xf numFmtId="171" fontId="59" fillId="0" borderId="78">
      <alignment horizontal="left"/>
    </xf>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169" fontId="59" fillId="0" borderId="78">
      <alignment horizontal="left"/>
    </xf>
    <xf numFmtId="169"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69" fontId="59" fillId="0" borderId="78">
      <alignment horizontal="left"/>
    </xf>
    <xf numFmtId="171" fontId="59" fillId="0" borderId="78">
      <alignment horizontal="left"/>
    </xf>
    <xf numFmtId="0" fontId="47" fillId="26" borderId="84" applyNumberFormat="0" applyFont="0" applyAlignment="0" applyProtection="0"/>
    <xf numFmtId="168" fontId="59" fillId="0" borderId="78">
      <alignment horizontal="left"/>
    </xf>
    <xf numFmtId="169" fontId="59" fillId="0" borderId="78">
      <alignment horizontal="left"/>
    </xf>
    <xf numFmtId="0" fontId="61" fillId="24" borderId="79" applyNumberFormat="0" applyAlignment="0" applyProtection="0"/>
    <xf numFmtId="0" fontId="62" fillId="24" borderId="80" applyNumberFormat="0" applyAlignment="0" applyProtection="0"/>
    <xf numFmtId="168" fontId="59" fillId="0" borderId="78">
      <alignment horizontal="left"/>
    </xf>
    <xf numFmtId="0" fontId="47" fillId="26" borderId="84" applyNumberFormat="0" applyFont="0" applyAlignment="0" applyProtection="0"/>
    <xf numFmtId="0" fontId="47" fillId="26" borderId="84" applyNumberFormat="0" applyFont="0" applyAlignment="0" applyProtection="0"/>
    <xf numFmtId="169" fontId="59" fillId="0" borderId="78">
      <alignment horizontal="left"/>
    </xf>
    <xf numFmtId="171" fontId="59" fillId="0" borderId="78">
      <alignment horizontal="left"/>
    </xf>
    <xf numFmtId="169"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68" fontId="59" fillId="0" borderId="78">
      <alignment horizontal="left"/>
    </xf>
    <xf numFmtId="0" fontId="63" fillId="11" borderId="80" applyNumberFormat="0" applyAlignment="0" applyProtection="0"/>
    <xf numFmtId="0" fontId="47" fillId="26" borderId="84" applyNumberFormat="0" applyFont="0" applyAlignment="0" applyProtection="0"/>
    <xf numFmtId="0" fontId="47" fillId="26" borderId="84" applyNumberFormat="0" applyFont="0" applyAlignment="0" applyProtection="0"/>
    <xf numFmtId="168" fontId="59" fillId="0" borderId="78">
      <alignment horizontal="left"/>
    </xf>
    <xf numFmtId="168" fontId="59" fillId="0" borderId="78">
      <alignment horizontal="left"/>
    </xf>
    <xf numFmtId="0" fontId="47" fillId="26" borderId="84" applyNumberFormat="0" applyFont="0" applyAlignment="0" applyProtection="0"/>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102" fillId="60" borderId="67" applyNumberFormat="0" applyAlignment="0" applyProtection="0"/>
    <xf numFmtId="0" fontId="61" fillId="24" borderId="67" applyNumberFormat="0" applyAlignment="0" applyProtection="0"/>
    <xf numFmtId="0" fontId="103" fillId="60" borderId="68" applyNumberFormat="0" applyAlignment="0" applyProtection="0"/>
    <xf numFmtId="0" fontId="62" fillId="24" borderId="68" applyNumberFormat="0" applyAlignment="0" applyProtection="0"/>
    <xf numFmtId="0" fontId="48" fillId="26" borderId="84" applyNumberFormat="0" applyFont="0" applyAlignment="0" applyProtection="0"/>
    <xf numFmtId="168" fontId="59" fillId="0" borderId="78">
      <alignment horizontal="left"/>
    </xf>
    <xf numFmtId="168" fontId="59" fillId="0" borderId="78">
      <alignment horizontal="left"/>
    </xf>
    <xf numFmtId="0" fontId="47" fillId="26" borderId="84" applyNumberFormat="0" applyFont="0" applyAlignment="0" applyProtection="0"/>
    <xf numFmtId="0" fontId="47" fillId="26" borderId="84" applyNumberFormat="0" applyFont="0" applyAlignment="0" applyProtection="0"/>
    <xf numFmtId="0" fontId="99" fillId="0" borderId="70" applyNumberFormat="0" applyFill="0" applyAlignment="0" applyProtection="0"/>
    <xf numFmtId="0" fontId="99" fillId="0" borderId="70" applyNumberFormat="0" applyFill="0" applyAlignment="0" applyProtection="0"/>
    <xf numFmtId="0" fontId="64" fillId="0" borderId="69" applyNumberFormat="0" applyFill="0" applyAlignment="0" applyProtection="0"/>
    <xf numFmtId="0" fontId="39"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171" fontId="59" fillId="0" borderId="78">
      <alignment horizontal="left"/>
    </xf>
    <xf numFmtId="168"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68" fontId="59" fillId="0" borderId="78">
      <alignment horizontal="left"/>
    </xf>
    <xf numFmtId="0" fontId="47" fillId="26" borderId="84" applyNumberFormat="0" applyFont="0" applyAlignment="0" applyProtection="0"/>
    <xf numFmtId="0" fontId="48" fillId="26" borderId="84" applyNumberFormat="0" applyFont="0" applyAlignment="0" applyProtection="0"/>
    <xf numFmtId="171" fontId="59" fillId="0" borderId="78">
      <alignment horizontal="left"/>
    </xf>
    <xf numFmtId="171"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0" fontId="122" fillId="25" borderId="80" applyNumberFormat="0" applyAlignment="0" applyProtection="0"/>
    <xf numFmtId="0" fontId="102" fillId="60" borderId="67" applyNumberFormat="0" applyAlignment="0" applyProtection="0"/>
    <xf numFmtId="0" fontId="103" fillId="60" borderId="68" applyNumberFormat="0" applyAlignment="0" applyProtection="0"/>
    <xf numFmtId="0" fontId="99" fillId="0" borderId="70" applyNumberFormat="0" applyFill="0" applyAlignment="0" applyProtection="0"/>
    <xf numFmtId="0" fontId="39" fillId="26" borderId="72" applyNumberFormat="0" applyFont="0" applyAlignment="0" applyProtection="0"/>
    <xf numFmtId="169"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0" fontId="63" fillId="11" borderId="80" applyNumberFormat="0" applyAlignment="0" applyProtection="0"/>
    <xf numFmtId="0" fontId="47" fillId="26" borderId="72" applyNumberFormat="0" applyFont="0" applyAlignment="0" applyProtection="0"/>
    <xf numFmtId="0" fontId="48" fillId="26" borderId="72" applyNumberFormat="0" applyFont="0" applyAlignment="0" applyProtection="0"/>
    <xf numFmtId="171" fontId="59" fillId="0" borderId="78">
      <alignment horizontal="left"/>
    </xf>
    <xf numFmtId="171" fontId="59" fillId="0" borderId="78">
      <alignment horizontal="left"/>
    </xf>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99" fillId="0" borderId="83" applyNumberFormat="0" applyFill="0" applyAlignment="0" applyProtection="0"/>
    <xf numFmtId="168" fontId="59" fillId="0" borderId="78">
      <alignment horizontal="left"/>
    </xf>
    <xf numFmtId="0" fontId="47" fillId="26" borderId="84" applyNumberFormat="0" applyFont="0" applyAlignment="0" applyProtection="0"/>
    <xf numFmtId="0" fontId="47" fillId="26" borderId="84" applyNumberFormat="0" applyFont="0" applyAlignment="0" applyProtection="0"/>
    <xf numFmtId="0" fontId="104" fillId="63" borderId="77">
      <alignment wrapText="1"/>
    </xf>
    <xf numFmtId="0" fontId="61" fillId="24" borderId="79" applyNumberFormat="0" applyAlignment="0" applyProtection="0"/>
    <xf numFmtId="168" fontId="59" fillId="0" borderId="78">
      <alignment horizontal="left"/>
    </xf>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168" fontId="59" fillId="0" borderId="78">
      <alignment horizontal="left"/>
    </xf>
    <xf numFmtId="0" fontId="64" fillId="0" borderId="81" applyNumberFormat="0" applyFill="0" applyAlignment="0" applyProtection="0"/>
    <xf numFmtId="168" fontId="59" fillId="0" borderId="78">
      <alignment horizontal="left"/>
    </xf>
    <xf numFmtId="168" fontId="59" fillId="0" borderId="75">
      <alignment horizontal="left"/>
    </xf>
    <xf numFmtId="0" fontId="63" fillId="11" borderId="80" applyNumberFormat="0" applyAlignment="0" applyProtection="0"/>
    <xf numFmtId="168" fontId="59" fillId="0" borderId="78">
      <alignment horizontal="left"/>
    </xf>
    <xf numFmtId="0" fontId="48" fillId="26" borderId="84" applyNumberFormat="0" applyFont="0" applyAlignment="0" applyProtection="0"/>
    <xf numFmtId="49" fontId="231" fillId="70" borderId="73">
      <alignment horizontal="center" vertical="center" wrapText="1"/>
    </xf>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128"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47" fillId="26" borderId="72" applyNumberFormat="0" applyFont="0" applyAlignment="0" applyProtection="0"/>
    <xf numFmtId="0" fontId="128" fillId="26" borderId="72" applyNumberFormat="0" applyFont="0" applyAlignment="0" applyProtection="0"/>
    <xf numFmtId="169" fontId="59" fillId="0" borderId="78">
      <alignment horizontal="left"/>
    </xf>
    <xf numFmtId="171" fontId="59" fillId="0" borderId="78">
      <alignment horizontal="left"/>
    </xf>
    <xf numFmtId="0" fontId="47" fillId="26" borderId="84" applyNumberFormat="0" applyFont="0" applyAlignment="0" applyProtection="0"/>
    <xf numFmtId="0" fontId="47" fillId="26" borderId="84" applyNumberFormat="0" applyFont="0" applyAlignment="0" applyProtection="0"/>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168" fontId="59" fillId="0" borderId="78">
      <alignment horizontal="left"/>
    </xf>
    <xf numFmtId="0" fontId="47" fillId="26" borderId="84" applyNumberFormat="0" applyFont="0" applyAlignment="0" applyProtection="0"/>
    <xf numFmtId="0" fontId="128" fillId="26" borderId="72" applyNumberFormat="0" applyFont="0" applyAlignment="0" applyProtection="0"/>
    <xf numFmtId="169" fontId="59" fillId="0" borderId="78">
      <alignment horizontal="left"/>
    </xf>
    <xf numFmtId="0" fontId="104" fillId="63" borderId="75"/>
    <xf numFmtId="0" fontId="104" fillId="63" borderId="75"/>
    <xf numFmtId="169" fontId="59" fillId="0" borderId="78">
      <alignment horizontal="left"/>
    </xf>
    <xf numFmtId="169" fontId="59" fillId="0" borderId="78">
      <alignment horizontal="left"/>
    </xf>
    <xf numFmtId="169"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63" fillId="11" borderId="80" applyNumberFormat="0" applyAlignment="0" applyProtection="0"/>
    <xf numFmtId="0" fontId="47" fillId="26" borderId="84" applyNumberFormat="0" applyFont="0" applyAlignment="0" applyProtection="0"/>
    <xf numFmtId="0" fontId="179" fillId="60" borderId="67" applyNumberFormat="0" applyAlignment="0" applyProtection="0"/>
    <xf numFmtId="0" fontId="102" fillId="60" borderId="67" applyNumberFormat="0" applyAlignment="0" applyProtection="0"/>
    <xf numFmtId="0" fontId="180" fillId="24" borderId="67" applyNumberFormat="0" applyAlignment="0" applyProtection="0"/>
    <xf numFmtId="0" fontId="183" fillId="60" borderId="68" applyNumberFormat="0" applyAlignment="0" applyProtection="0"/>
    <xf numFmtId="0" fontId="103" fillId="60" borderId="68" applyNumberFormat="0" applyAlignment="0" applyProtection="0"/>
    <xf numFmtId="0" fontId="62" fillId="24" borderId="80" applyNumberFormat="0" applyAlignment="0" applyProtection="0"/>
    <xf numFmtId="0" fontId="185" fillId="24" borderId="68" applyNumberFormat="0" applyAlignment="0" applyProtection="0"/>
    <xf numFmtId="0" fontId="38" fillId="0" borderId="77" applyAlignment="0">
      <alignment horizontal="left"/>
    </xf>
    <xf numFmtId="175" fontId="181" fillId="60" borderId="68" applyNumberFormat="0" applyAlignment="0" applyProtection="0"/>
    <xf numFmtId="0" fontId="38" fillId="0" borderId="77" applyAlignment="0">
      <alignment horizontal="left"/>
    </xf>
    <xf numFmtId="175" fontId="181" fillId="60" borderId="68" applyNumberFormat="0" applyAlignment="0" applyProtection="0"/>
    <xf numFmtId="169" fontId="59" fillId="0" borderId="78">
      <alignment horizontal="left"/>
    </xf>
    <xf numFmtId="168" fontId="59" fillId="0" borderId="78">
      <alignment horizontal="left"/>
    </xf>
    <xf numFmtId="169" fontId="59" fillId="0" borderId="78">
      <alignment horizontal="left"/>
    </xf>
    <xf numFmtId="0" fontId="61" fillId="24" borderId="79" applyNumberFormat="0" applyAlignment="0" applyProtection="0"/>
    <xf numFmtId="0" fontId="122" fillId="25" borderId="80" applyNumberFormat="0" applyAlignment="0" applyProtection="0"/>
    <xf numFmtId="0" fontId="122" fillId="25" borderId="80" applyNumberFormat="0" applyAlignment="0" applyProtection="0"/>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100" fillId="63" borderId="75">
      <alignment horizontal="left"/>
    </xf>
    <xf numFmtId="0" fontId="104" fillId="63" borderId="77">
      <alignment wrapText="1"/>
    </xf>
    <xf numFmtId="0" fontId="104" fillId="63" borderId="77">
      <alignment wrapText="1"/>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48" fillId="26" borderId="84" applyNumberFormat="0" applyFont="0" applyAlignment="0" applyProtection="0"/>
    <xf numFmtId="0" fontId="47" fillId="26" borderId="84" applyNumberFormat="0" applyFont="0" applyAlignment="0" applyProtection="0"/>
    <xf numFmtId="169" fontId="59" fillId="0" borderId="78">
      <alignment horizontal="left"/>
    </xf>
    <xf numFmtId="169" fontId="59" fillId="0" borderId="78">
      <alignment horizontal="left"/>
    </xf>
    <xf numFmtId="168" fontId="59" fillId="0" borderId="78">
      <alignment horizontal="left"/>
    </xf>
    <xf numFmtId="0" fontId="190" fillId="25" borderId="68" applyNumberFormat="0" applyAlignment="0" applyProtection="0"/>
    <xf numFmtId="0" fontId="122" fillId="25" borderId="68" applyNumberFormat="0" applyAlignment="0" applyProtection="0"/>
    <xf numFmtId="0" fontId="191" fillId="11" borderId="68" applyNumberFormat="0" applyAlignment="0" applyProtection="0"/>
    <xf numFmtId="0" fontId="99" fillId="0" borderId="70" applyNumberFormat="0" applyFill="0" applyAlignment="0" applyProtection="0"/>
    <xf numFmtId="0" fontId="52" fillId="0" borderId="70" applyNumberFormat="0" applyFill="0" applyAlignment="0" applyProtection="0"/>
    <xf numFmtId="0" fontId="192" fillId="0" borderId="70" applyNumberFormat="0" applyFill="0" applyAlignment="0" applyProtection="0"/>
    <xf numFmtId="0" fontId="193" fillId="0" borderId="70" applyNumberFormat="0" applyFill="0" applyAlignment="0" applyProtection="0"/>
    <xf numFmtId="0" fontId="46" fillId="0" borderId="70" applyNumberFormat="0" applyFill="0" applyAlignment="0" applyProtection="0"/>
    <xf numFmtId="0" fontId="46" fillId="0" borderId="70" applyNumberFormat="0" applyFill="0" applyAlignment="0" applyProtection="0"/>
    <xf numFmtId="0" fontId="56" fillId="0" borderId="69" applyNumberFormat="0" applyFill="0" applyAlignment="0" applyProtection="0"/>
    <xf numFmtId="0" fontId="39" fillId="25" borderId="72" applyNumberFormat="0" applyFont="0" applyAlignment="0" applyProtection="0"/>
    <xf numFmtId="175" fontId="204" fillId="25" borderId="68" applyNumberFormat="0" applyAlignment="0" applyProtection="0"/>
    <xf numFmtId="175" fontId="204" fillId="25" borderId="68" applyNumberFormat="0" applyAlignment="0" applyProtection="0"/>
    <xf numFmtId="175" fontId="213" fillId="26" borderId="72" applyNumberFormat="0" applyFont="0" applyAlignment="0" applyProtection="0"/>
    <xf numFmtId="175" fontId="213" fillId="26" borderId="72" applyNumberFormat="0" applyFont="0" applyAlignment="0" applyProtection="0"/>
    <xf numFmtId="0" fontId="54" fillId="26" borderId="72" applyNumberFormat="0" applyFont="0" applyAlignment="0" applyProtection="0"/>
    <xf numFmtId="0" fontId="54" fillId="26" borderId="72" applyNumberFormat="0" applyFont="0" applyAlignment="0" applyProtection="0"/>
    <xf numFmtId="0" fontId="48" fillId="26" borderId="72" applyNumberFormat="0" applyFont="0" applyAlignment="0" applyProtection="0"/>
    <xf numFmtId="0" fontId="54" fillId="26" borderId="72" applyNumberFormat="0" applyFont="0" applyAlignment="0" applyProtection="0"/>
    <xf numFmtId="0" fontId="54" fillId="26" borderId="72" applyNumberFormat="0" applyFont="0" applyAlignment="0" applyProtection="0"/>
    <xf numFmtId="0" fontId="39" fillId="26" borderId="72" applyNumberFormat="0" applyFont="0" applyAlignment="0" applyProtection="0"/>
    <xf numFmtId="175" fontId="214" fillId="60" borderId="67" applyNumberFormat="0" applyAlignment="0" applyProtection="0"/>
    <xf numFmtId="175" fontId="214" fillId="60" borderId="67" applyNumberFormat="0" applyAlignment="0" applyProtection="0"/>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68" fontId="59" fillId="0" borderId="78">
      <alignment horizontal="left"/>
    </xf>
    <xf numFmtId="171"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63" fillId="11" borderId="80" applyNumberForma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102" fillId="60" borderId="79" applyNumberForma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171" fontId="59" fillId="0" borderId="75">
      <alignment horizontal="left"/>
    </xf>
    <xf numFmtId="168" fontId="59" fillId="0" borderId="78">
      <alignment horizontal="left"/>
    </xf>
    <xf numFmtId="0" fontId="61" fillId="24" borderId="79" applyNumberFormat="0" applyAlignment="0" applyProtection="0"/>
    <xf numFmtId="0" fontId="64" fillId="0" borderId="81" applyNumberFormat="0" applyFill="0" applyAlignment="0" applyProtection="0"/>
    <xf numFmtId="0" fontId="47" fillId="26" borderId="84" applyNumberFormat="0" applyFont="0" applyAlignment="0" applyProtection="0"/>
    <xf numFmtId="169" fontId="59" fillId="0" borderId="78">
      <alignment horizontal="left"/>
    </xf>
    <xf numFmtId="0" fontId="48" fillId="26" borderId="84" applyNumberFormat="0" applyFont="0" applyAlignment="0" applyProtection="0"/>
    <xf numFmtId="169" fontId="59" fillId="0" borderId="78">
      <alignment horizontal="left"/>
    </xf>
    <xf numFmtId="0" fontId="47" fillId="26" borderId="84" applyNumberFormat="0" applyFont="0" applyAlignment="0" applyProtection="0"/>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75" fontId="51" fillId="0" borderId="71" applyNumberFormat="0" applyFill="0" applyAlignment="0" applyProtection="0"/>
    <xf numFmtId="175" fontId="46" fillId="0" borderId="70" applyNumberFormat="0" applyFill="0" applyAlignment="0" applyProtection="0"/>
    <xf numFmtId="175" fontId="51" fillId="0" borderId="71" applyNumberFormat="0" applyFill="0" applyAlignment="0" applyProtection="0"/>
    <xf numFmtId="169"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63" fillId="11" borderId="80" applyNumberFormat="0" applyAlignment="0" applyProtection="0"/>
    <xf numFmtId="0" fontId="61" fillId="24" borderId="79" applyNumberFormat="0" applyAlignment="0" applyProtection="0"/>
    <xf numFmtId="0" fontId="63" fillId="11" borderId="80" applyNumberForma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39" fillId="26" borderId="84" applyNumberFormat="0" applyFont="0" applyAlignment="0" applyProtection="0"/>
    <xf numFmtId="0" fontId="47" fillId="26" borderId="84" applyNumberFormat="0" applyFont="0" applyAlignment="0" applyProtection="0"/>
    <xf numFmtId="0" fontId="64" fillId="0" borderId="81" applyNumberFormat="0" applyFill="0" applyAlignment="0" applyProtection="0"/>
    <xf numFmtId="0" fontId="48" fillId="26" borderId="84" applyNumberFormat="0" applyFont="0" applyAlignment="0" applyProtection="0"/>
    <xf numFmtId="0" fontId="48"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170" fontId="59" fillId="0" borderId="75">
      <alignment horizontal="left"/>
    </xf>
    <xf numFmtId="168"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68" fontId="59" fillId="0" borderId="78">
      <alignment horizontal="left"/>
    </xf>
    <xf numFmtId="168" fontId="59" fillId="0" borderId="78">
      <alignment horizontal="left"/>
    </xf>
    <xf numFmtId="171" fontId="59" fillId="0" borderId="78">
      <alignment horizontal="left"/>
    </xf>
    <xf numFmtId="171"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0" fontId="48" fillId="26" borderId="84" applyNumberFormat="0" applyFont="0" applyAlignment="0" applyProtection="0"/>
    <xf numFmtId="169" fontId="59" fillId="0" borderId="78">
      <alignment horizontal="left"/>
    </xf>
    <xf numFmtId="171" fontId="59" fillId="0" borderId="78">
      <alignment horizontal="left"/>
    </xf>
    <xf numFmtId="171" fontId="59" fillId="0" borderId="78">
      <alignment horizontal="left"/>
    </xf>
    <xf numFmtId="0" fontId="63" fillId="11" borderId="80" applyNumberFormat="0" applyAlignment="0" applyProtection="0"/>
    <xf numFmtId="0" fontId="47" fillId="26" borderId="72" applyNumberFormat="0" applyFont="0" applyAlignment="0" applyProtection="0"/>
    <xf numFmtId="171" fontId="59" fillId="0" borderId="78">
      <alignment horizontal="left"/>
    </xf>
    <xf numFmtId="0" fontId="48" fillId="26" borderId="84" applyNumberFormat="0" applyFont="0" applyAlignment="0" applyProtection="0"/>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68" fontId="59" fillId="0" borderId="78">
      <alignment horizontal="left"/>
    </xf>
    <xf numFmtId="0" fontId="47" fillId="26" borderId="84" applyNumberFormat="0" applyFont="0" applyAlignment="0" applyProtection="0"/>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68"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68" fontId="59" fillId="0" borderId="78">
      <alignment horizontal="left"/>
    </xf>
    <xf numFmtId="0" fontId="48" fillId="26" borderId="84" applyNumberFormat="0" applyFont="0" applyAlignment="0" applyProtection="0"/>
    <xf numFmtId="168" fontId="59" fillId="0" borderId="78">
      <alignment horizontal="left"/>
    </xf>
    <xf numFmtId="0" fontId="47" fillId="26" borderId="84" applyNumberFormat="0" applyFont="0" applyAlignment="0" applyProtection="0"/>
    <xf numFmtId="0" fontId="99" fillId="0" borderId="82" applyNumberFormat="0" applyFill="0" applyAlignment="0" applyProtection="0"/>
    <xf numFmtId="169" fontId="59" fillId="0" borderId="75">
      <alignment horizontal="left"/>
    </xf>
    <xf numFmtId="169" fontId="59" fillId="0" borderId="78">
      <alignment horizontal="left"/>
    </xf>
    <xf numFmtId="168" fontId="59" fillId="0" borderId="78">
      <alignment horizontal="left"/>
    </xf>
    <xf numFmtId="0" fontId="63" fillId="11" borderId="80" applyNumberFormat="0" applyAlignment="0" applyProtection="0"/>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68" fontId="59" fillId="0" borderId="78">
      <alignment horizontal="left"/>
    </xf>
    <xf numFmtId="171" fontId="59" fillId="0" borderId="78">
      <alignment horizontal="left"/>
    </xf>
    <xf numFmtId="0" fontId="47" fillId="26" borderId="84" applyNumberFormat="0" applyFont="0" applyAlignment="0" applyProtection="0"/>
    <xf numFmtId="171" fontId="59" fillId="0" borderId="75">
      <alignment horizontal="left"/>
    </xf>
    <xf numFmtId="168" fontId="59" fillId="0" borderId="78">
      <alignment horizontal="left"/>
    </xf>
    <xf numFmtId="169" fontId="59" fillId="0" borderId="78">
      <alignment horizontal="left"/>
    </xf>
    <xf numFmtId="168" fontId="59" fillId="0" borderId="78">
      <alignment horizontal="left"/>
    </xf>
    <xf numFmtId="0" fontId="47" fillId="26" borderId="84" applyNumberFormat="0" applyFont="0" applyAlignment="0" applyProtection="0"/>
    <xf numFmtId="0" fontId="48" fillId="26" borderId="84" applyNumberFormat="0" applyFont="0" applyAlignment="0" applyProtection="0"/>
    <xf numFmtId="169"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102" fillId="60" borderId="79"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3" fillId="11" borderId="80" applyNumberFormat="0" applyAlignment="0" applyProtection="0"/>
    <xf numFmtId="0" fontId="62" fillId="24"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122" fillId="25" borderId="80" applyNumberFormat="0" applyAlignment="0" applyProtection="0"/>
    <xf numFmtId="0" fontId="63" fillId="11" borderId="80" applyNumberFormat="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99" fillId="0" borderId="83" applyNumberFormat="0" applyFill="0" applyAlignment="0" applyProtection="0"/>
    <xf numFmtId="0" fontId="99" fillId="0" borderId="83"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47" fillId="26" borderId="84" applyNumberFormat="0" applyFont="0" applyAlignment="0" applyProtection="0"/>
    <xf numFmtId="0" fontId="64" fillId="0" borderId="81" applyNumberFormat="0" applyFill="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99" fillId="0" borderId="82" applyNumberFormat="0" applyFill="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7" fillId="26" borderId="84" applyNumberFormat="0" applyFont="0" applyAlignment="0" applyProtection="0"/>
    <xf numFmtId="171" fontId="59" fillId="0" borderId="78">
      <alignment horizontal="left"/>
    </xf>
    <xf numFmtId="171" fontId="59" fillId="0" borderId="78">
      <alignment horizontal="left"/>
    </xf>
    <xf numFmtId="168" fontId="59" fillId="0" borderId="78">
      <alignment horizontal="left"/>
    </xf>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62" fillId="24" borderId="80" applyNumberFormat="0" applyAlignment="0" applyProtection="0"/>
    <xf numFmtId="0" fontId="48" fillId="26" borderId="84" applyNumberFormat="0" applyFont="0" applyAlignment="0" applyProtection="0"/>
    <xf numFmtId="0" fontId="48" fillId="26" borderId="84" applyNumberFormat="0" applyFont="0" applyAlignment="0" applyProtection="0"/>
    <xf numFmtId="0" fontId="47" fillId="26" borderId="84" applyNumberFormat="0" applyFont="0" applyAlignment="0" applyProtection="0"/>
    <xf numFmtId="0" fontId="39" fillId="63" borderId="75">
      <alignment horizontal="centerContinuous" wrapText="1"/>
    </xf>
    <xf numFmtId="175" fontId="39" fillId="63" borderId="75">
      <alignment horizontal="centerContinuous" wrapText="1"/>
    </xf>
    <xf numFmtId="169" fontId="59" fillId="0" borderId="78">
      <alignment horizontal="left"/>
    </xf>
    <xf numFmtId="169"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62" fillId="24" borderId="80" applyNumberFormat="0" applyAlignment="0" applyProtection="0"/>
    <xf numFmtId="0" fontId="62" fillId="24" borderId="80" applyNumberFormat="0" applyAlignment="0" applyProtection="0"/>
    <xf numFmtId="0" fontId="64" fillId="0" borderId="81" applyNumberFormat="0" applyFill="0" applyAlignment="0" applyProtection="0"/>
    <xf numFmtId="0" fontId="64" fillId="0" borderId="81" applyNumberFormat="0" applyFill="0" applyAlignment="0" applyProtection="0"/>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64" fillId="0" borderId="81" applyNumberFormat="0" applyFill="0" applyAlignment="0" applyProtection="0"/>
    <xf numFmtId="0" fontId="63" fillId="11" borderId="80" applyNumberFormat="0" applyAlignment="0" applyProtection="0"/>
    <xf numFmtId="0" fontId="63" fillId="11" borderId="80" applyNumberFormat="0" applyAlignment="0" applyProtection="0"/>
    <xf numFmtId="0" fontId="103" fillId="60" borderId="80" applyNumberFormat="0" applyAlignment="0" applyProtection="0"/>
    <xf numFmtId="0" fontId="62" fillId="24" borderId="80" applyNumberFormat="0" applyAlignment="0" applyProtection="0"/>
    <xf numFmtId="0" fontId="62" fillId="24" borderId="80" applyNumberFormat="0" applyAlignment="0" applyProtection="0"/>
    <xf numFmtId="0" fontId="61" fillId="24" borderId="79" applyNumberFormat="0" applyAlignment="0" applyProtection="0"/>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8" fontId="59" fillId="0" borderId="75">
      <alignment horizontal="left"/>
    </xf>
    <xf numFmtId="171" fontId="59" fillId="0" borderId="75">
      <alignment horizontal="left"/>
    </xf>
    <xf numFmtId="169" fontId="59" fillId="0" borderId="75">
      <alignment horizontal="left"/>
    </xf>
    <xf numFmtId="0" fontId="102" fillId="24" borderId="67" applyNumberFormat="0" applyAlignment="0" applyProtection="0"/>
    <xf numFmtId="0" fontId="102" fillId="24" borderId="67" applyNumberFormat="0" applyAlignment="0" applyProtection="0"/>
    <xf numFmtId="0" fontId="259" fillId="24" borderId="68" applyNumberFormat="0" applyAlignment="0" applyProtection="0"/>
    <xf numFmtId="0" fontId="259" fillId="24" borderId="68" applyNumberFormat="0" applyAlignment="0" applyProtection="0"/>
    <xf numFmtId="0" fontId="259" fillId="24" borderId="68" applyNumberFormat="0" applyAlignment="0" applyProtection="0"/>
    <xf numFmtId="0" fontId="48" fillId="26" borderId="84" applyNumberFormat="0" applyFont="0" applyAlignment="0" applyProtection="0"/>
    <xf numFmtId="0" fontId="122" fillId="11" borderId="68" applyNumberFormat="0" applyAlignment="0" applyProtection="0"/>
    <xf numFmtId="0" fontId="122" fillId="11" borderId="68" applyNumberFormat="0" applyAlignment="0" applyProtection="0"/>
    <xf numFmtId="0" fontId="122" fillId="11" borderId="68" applyNumberFormat="0" applyAlignment="0" applyProtection="0"/>
    <xf numFmtId="0" fontId="99" fillId="0" borderId="69" applyNumberFormat="0" applyFill="0" applyAlignment="0" applyProtection="0"/>
    <xf numFmtId="0" fontId="99" fillId="0" borderId="69" applyNumberFormat="0" applyFill="0" applyAlignment="0" applyProtection="0"/>
    <xf numFmtId="0" fontId="46" fillId="0" borderId="70" applyNumberFormat="0" applyFill="0" applyAlignment="0" applyProtection="0"/>
    <xf numFmtId="0" fontId="39" fillId="26" borderId="72" applyNumberFormat="0" applyFont="0" applyAlignment="0" applyProtection="0"/>
    <xf numFmtId="0" fontId="39" fillId="26" borderId="72" applyNumberFormat="0" applyFont="0" applyAlignment="0" applyProtection="0"/>
    <xf numFmtId="170" fontId="59" fillId="0" borderId="75">
      <alignment horizontal="left"/>
    </xf>
    <xf numFmtId="168" fontId="59" fillId="0" borderId="78">
      <alignment horizontal="left"/>
    </xf>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102" fillId="24" borderId="67" applyNumberFormat="0" applyAlignment="0" applyProtection="0"/>
    <xf numFmtId="0" fontId="102" fillId="24" borderId="67" applyNumberFormat="0" applyAlignment="0" applyProtection="0"/>
    <xf numFmtId="0" fontId="259" fillId="24" borderId="68" applyNumberFormat="0" applyAlignment="0" applyProtection="0"/>
    <xf numFmtId="0" fontId="259" fillId="24" borderId="68" applyNumberFormat="0" applyAlignment="0" applyProtection="0"/>
    <xf numFmtId="0" fontId="103" fillId="60" borderId="80" applyNumberFormat="0" applyAlignment="0" applyProtection="0"/>
    <xf numFmtId="0" fontId="259" fillId="24" borderId="68" applyNumberFormat="0" applyAlignment="0" applyProtection="0"/>
    <xf numFmtId="169" fontId="59" fillId="0" borderId="78">
      <alignment horizontal="left"/>
    </xf>
    <xf numFmtId="0" fontId="122" fillId="11" borderId="68" applyNumberFormat="0" applyAlignment="0" applyProtection="0"/>
    <xf numFmtId="0" fontId="122" fillId="11" borderId="68" applyNumberFormat="0" applyAlignment="0" applyProtection="0"/>
    <xf numFmtId="0" fontId="122" fillId="11" borderId="68" applyNumberFormat="0" applyAlignment="0" applyProtection="0"/>
    <xf numFmtId="0" fontId="99" fillId="0" borderId="69" applyNumberFormat="0" applyFill="0" applyAlignment="0" applyProtection="0"/>
    <xf numFmtId="0" fontId="99" fillId="0" borderId="69" applyNumberFormat="0" applyFill="0" applyAlignment="0" applyProtection="0"/>
    <xf numFmtId="0" fontId="39" fillId="26" borderId="72" applyNumberFormat="0" applyFont="0" applyAlignment="0" applyProtection="0"/>
    <xf numFmtId="0" fontId="39" fillId="26" borderId="72" applyNumberFormat="0" applyFont="0" applyAlignment="0" applyProtection="0"/>
    <xf numFmtId="0" fontId="54" fillId="26" borderId="72" applyNumberFormat="0" applyFont="0" applyAlignment="0" applyProtection="0"/>
    <xf numFmtId="169" fontId="59" fillId="0" borderId="78">
      <alignment horizontal="left"/>
    </xf>
    <xf numFmtId="169" fontId="59" fillId="0" borderId="78">
      <alignment horizontal="left"/>
    </xf>
    <xf numFmtId="169"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0" fontId="62" fillId="24" borderId="80" applyNumberFormat="0" applyAlignment="0" applyProtection="0"/>
    <xf numFmtId="0" fontId="47" fillId="26" borderId="84" applyNumberFormat="0" applyFont="0" applyAlignment="0" applyProtection="0"/>
    <xf numFmtId="168" fontId="59" fillId="0" borderId="78">
      <alignment horizontal="left"/>
    </xf>
    <xf numFmtId="0" fontId="61" fillId="24" borderId="79" applyNumberFormat="0" applyAlignment="0" applyProtection="0"/>
    <xf numFmtId="0" fontId="47" fillId="26" borderId="84" applyNumberFormat="0" applyFont="0" applyAlignment="0" applyProtection="0"/>
    <xf numFmtId="0" fontId="61" fillId="24" borderId="79" applyNumberFormat="0" applyAlignment="0" applyProtection="0"/>
    <xf numFmtId="0" fontId="48" fillId="26" borderId="84" applyNumberFormat="0" applyFont="0" applyAlignment="0" applyProtection="0"/>
    <xf numFmtId="0" fontId="64" fillId="0" borderId="81" applyNumberFormat="0" applyFill="0" applyAlignment="0" applyProtection="0"/>
    <xf numFmtId="171"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0" fontId="122" fillId="25" borderId="80" applyNumberFormat="0" applyAlignment="0" applyProtection="0"/>
    <xf numFmtId="168" fontId="59" fillId="0" borderId="78">
      <alignment horizontal="left"/>
    </xf>
    <xf numFmtId="168" fontId="59" fillId="0" borderId="78">
      <alignment horizontal="left"/>
    </xf>
    <xf numFmtId="0" fontId="47" fillId="26" borderId="84" applyNumberFormat="0" applyFont="0" applyAlignment="0" applyProtection="0"/>
    <xf numFmtId="168" fontId="59" fillId="0" borderId="78">
      <alignment horizontal="left"/>
    </xf>
    <xf numFmtId="168" fontId="59" fillId="0" borderId="78">
      <alignment horizontal="left"/>
    </xf>
    <xf numFmtId="0" fontId="61" fillId="24" borderId="67" applyNumberFormat="0" applyAlignment="0" applyProtection="0"/>
    <xf numFmtId="0" fontId="62" fillId="24" borderId="68" applyNumberFormat="0" applyAlignment="0" applyProtection="0"/>
    <xf numFmtId="0" fontId="64" fillId="0" borderId="69" applyNumberFormat="0" applyFill="0" applyAlignment="0" applyProtection="0"/>
    <xf numFmtId="0" fontId="48" fillId="26" borderId="72" applyNumberFormat="0" applyFont="0" applyAlignment="0" applyProtection="0"/>
    <xf numFmtId="0" fontId="48" fillId="26" borderId="72" applyNumberFormat="0" applyFont="0" applyAlignment="0" applyProtection="0"/>
    <xf numFmtId="0" fontId="48" fillId="26" borderId="72" applyNumberFormat="0" applyFont="0" applyAlignment="0" applyProtection="0"/>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168" fontId="59" fillId="0" borderId="78">
      <alignment horizontal="left"/>
    </xf>
    <xf numFmtId="0" fontId="48" fillId="26" borderId="84" applyNumberFormat="0" applyFont="0" applyAlignment="0" applyProtection="0"/>
    <xf numFmtId="171" fontId="59" fillId="0" borderId="78">
      <alignment horizontal="left"/>
    </xf>
    <xf numFmtId="168" fontId="59" fillId="0" borderId="78">
      <alignment horizontal="left"/>
    </xf>
    <xf numFmtId="0" fontId="39" fillId="26" borderId="72" applyNumberFormat="0" applyFont="0" applyAlignment="0" applyProtection="0"/>
    <xf numFmtId="171" fontId="59" fillId="0" borderId="78">
      <alignment horizontal="left"/>
    </xf>
    <xf numFmtId="171" fontId="59" fillId="0" borderId="78">
      <alignment horizontal="left"/>
    </xf>
    <xf numFmtId="0" fontId="169" fillId="64" borderId="74">
      <alignment horizontal="left" vertical="top" wrapText="1"/>
    </xf>
    <xf numFmtId="0" fontId="133" fillId="26" borderId="72" applyNumberFormat="0" applyFont="0" applyAlignment="0" applyProtection="0"/>
    <xf numFmtId="0" fontId="39" fillId="26" borderId="72" applyNumberFormat="0" applyFont="0" applyAlignment="0" applyProtection="0"/>
    <xf numFmtId="171" fontId="59" fillId="0" borderId="78">
      <alignment horizontal="left"/>
    </xf>
    <xf numFmtId="171"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70" fontId="59" fillId="0" borderId="75">
      <alignment horizontal="left"/>
    </xf>
    <xf numFmtId="170" fontId="59" fillId="0" borderId="75">
      <alignment horizontal="left"/>
    </xf>
    <xf numFmtId="171" fontId="59" fillId="0" borderId="75">
      <alignment horizontal="left"/>
    </xf>
    <xf numFmtId="168" fontId="59" fillId="0" borderId="75">
      <alignment horizontal="left"/>
    </xf>
    <xf numFmtId="169" fontId="59" fillId="0" borderId="75">
      <alignment horizontal="left"/>
    </xf>
    <xf numFmtId="0" fontId="38" fillId="0" borderId="77" applyAlignment="0">
      <alignment horizontal="left"/>
    </xf>
    <xf numFmtId="0" fontId="38" fillId="0" borderId="77" applyAlignment="0">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0" fontId="39" fillId="0" borderId="0"/>
    <xf numFmtId="0" fontId="39" fillId="0" borderId="0"/>
    <xf numFmtId="0" fontId="39" fillId="0" borderId="0"/>
    <xf numFmtId="0" fontId="39" fillId="0" borderId="0"/>
    <xf numFmtId="0" fontId="39" fillId="0" borderId="0"/>
    <xf numFmtId="0" fontId="39" fillId="0" borderId="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102" fillId="60" borderId="79" applyNumberForma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64" fillId="0" borderId="81" applyNumberFormat="0" applyFill="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103" fillId="60" borderId="80" applyNumberFormat="0" applyAlignment="0" applyProtection="0"/>
    <xf numFmtId="0" fontId="62" fillId="24" borderId="80" applyNumberFormat="0" applyAlignment="0" applyProtection="0"/>
    <xf numFmtId="0" fontId="61" fillId="24" borderId="79" applyNumberFormat="0" applyAlignment="0" applyProtection="0"/>
    <xf numFmtId="0" fontId="61" fillId="24" borderId="79" applyNumberFormat="0" applyAlignment="0" applyProtection="0"/>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71"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75" fontId="205" fillId="63" borderId="77">
      <alignment wrapText="1"/>
    </xf>
    <xf numFmtId="171" fontId="59" fillId="0" borderId="75">
      <alignment horizontal="left"/>
    </xf>
    <xf numFmtId="170" fontId="59" fillId="0" borderId="75">
      <alignment horizontal="left"/>
    </xf>
    <xf numFmtId="169" fontId="59" fillId="0" borderId="75">
      <alignment horizontal="left"/>
    </xf>
    <xf numFmtId="169" fontId="59" fillId="0" borderId="75">
      <alignment horizontal="left"/>
    </xf>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63" fillId="11" borderId="80" applyNumberFormat="0" applyAlignment="0" applyProtection="0"/>
    <xf numFmtId="0" fontId="63" fillId="11" borderId="80" applyNumberFormat="0" applyAlignment="0" applyProtection="0"/>
    <xf numFmtId="0" fontId="62" fillId="24" borderId="80" applyNumberFormat="0" applyAlignment="0" applyProtection="0"/>
    <xf numFmtId="0" fontId="61" fillId="24" borderId="79" applyNumberFormat="0" applyAlignment="0" applyProtection="0"/>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71" fontId="59" fillId="0" borderId="75">
      <alignment horizontal="left"/>
    </xf>
    <xf numFmtId="170" fontId="59" fillId="0" borderId="75">
      <alignment horizontal="left"/>
    </xf>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61" fillId="24" borderId="79" applyNumberFormat="0" applyAlignment="0" applyProtection="0"/>
    <xf numFmtId="0" fontId="47" fillId="26" borderId="84" applyNumberFormat="0" applyFont="0" applyAlignment="0" applyProtection="0"/>
    <xf numFmtId="0" fontId="47" fillId="26" borderId="84" applyNumberFormat="0" applyFont="0" applyAlignment="0" applyProtection="0"/>
    <xf numFmtId="0" fontId="63" fillId="11" borderId="80" applyNumberFormat="0" applyAlignment="0" applyProtection="0"/>
    <xf numFmtId="0" fontId="103" fillId="60" borderId="80" applyNumberFormat="0" applyAlignment="0" applyProtection="0"/>
    <xf numFmtId="0" fontId="47"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102" fillId="60" borderId="79" applyNumberFormat="0" applyAlignment="0" applyProtection="0"/>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75" fontId="205" fillId="63" borderId="77">
      <alignment wrapText="1"/>
    </xf>
    <xf numFmtId="0" fontId="104" fillId="0" borderId="75"/>
    <xf numFmtId="0" fontId="47" fillId="26" borderId="84" applyNumberFormat="0" applyFont="0" applyAlignment="0" applyProtection="0"/>
    <xf numFmtId="0" fontId="103" fillId="60" borderId="80" applyNumberFormat="0" applyAlignment="0" applyProtection="0"/>
    <xf numFmtId="0" fontId="47" fillId="26" borderId="84" applyNumberFormat="0" applyFont="0" applyAlignment="0" applyProtection="0"/>
    <xf numFmtId="0" fontId="103" fillId="60" borderId="80" applyNumberFormat="0" applyAlignment="0" applyProtection="0"/>
    <xf numFmtId="0" fontId="47" fillId="26" borderId="84" applyNumberFormat="0" applyFont="0" applyAlignment="0" applyProtection="0"/>
    <xf numFmtId="0" fontId="128" fillId="26" borderId="84" applyNumberFormat="0" applyFont="0" applyAlignment="0" applyProtection="0"/>
    <xf numFmtId="0" fontId="47" fillId="26" borderId="84" applyNumberFormat="0" applyFont="0" applyAlignment="0" applyProtection="0"/>
    <xf numFmtId="0" fontId="103" fillId="60" borderId="80" applyNumberFormat="0" applyAlignment="0" applyProtection="0"/>
    <xf numFmtId="169" fontId="59" fillId="0" borderId="7">
      <alignment horizontal="left"/>
    </xf>
    <xf numFmtId="169" fontId="59" fillId="0" borderId="7">
      <alignment horizontal="left"/>
    </xf>
    <xf numFmtId="169" fontId="59" fillId="0" borderId="7">
      <alignment horizontal="left"/>
    </xf>
    <xf numFmtId="170" fontId="59" fillId="0" borderId="7">
      <alignment horizontal="left"/>
    </xf>
    <xf numFmtId="170" fontId="59" fillId="0" borderId="7">
      <alignment horizontal="left"/>
    </xf>
    <xf numFmtId="170" fontId="59" fillId="0" borderId="7">
      <alignment horizontal="left"/>
    </xf>
    <xf numFmtId="171" fontId="59" fillId="0" borderId="7">
      <alignment horizontal="left"/>
    </xf>
    <xf numFmtId="171" fontId="59" fillId="0" borderId="7">
      <alignment horizontal="left"/>
    </xf>
    <xf numFmtId="171" fontId="59" fillId="0" borderId="7">
      <alignment horizontal="left"/>
    </xf>
    <xf numFmtId="168" fontId="59" fillId="0" borderId="7">
      <alignment horizontal="left"/>
    </xf>
    <xf numFmtId="168" fontId="59" fillId="0" borderId="7">
      <alignment horizontal="left"/>
    </xf>
    <xf numFmtId="168" fontId="59" fillId="0" borderId="7">
      <alignment horizontal="left"/>
    </xf>
    <xf numFmtId="169" fontId="59" fillId="0" borderId="7">
      <alignment horizontal="left"/>
    </xf>
    <xf numFmtId="169" fontId="59" fillId="0" borderId="7">
      <alignment horizontal="left"/>
    </xf>
    <xf numFmtId="169" fontId="59" fillId="0" borderId="7">
      <alignment horizontal="left"/>
    </xf>
    <xf numFmtId="170" fontId="59" fillId="0" borderId="7">
      <alignment horizontal="left"/>
    </xf>
    <xf numFmtId="170" fontId="59" fillId="0" borderId="7">
      <alignment horizontal="left"/>
    </xf>
    <xf numFmtId="170" fontId="59" fillId="0" borderId="7">
      <alignment horizontal="left"/>
    </xf>
    <xf numFmtId="171" fontId="59" fillId="0" borderId="7">
      <alignment horizontal="left"/>
    </xf>
    <xf numFmtId="171" fontId="59" fillId="0" borderId="7">
      <alignment horizontal="left"/>
    </xf>
    <xf numFmtId="171" fontId="59" fillId="0" borderId="7">
      <alignment horizontal="left"/>
    </xf>
    <xf numFmtId="168" fontId="59" fillId="0" borderId="7">
      <alignment horizontal="left"/>
    </xf>
    <xf numFmtId="168" fontId="59" fillId="0" borderId="7">
      <alignment horizontal="left"/>
    </xf>
    <xf numFmtId="168" fontId="59" fillId="0" borderId="7">
      <alignment horizontal="left"/>
    </xf>
    <xf numFmtId="0" fontId="104" fillId="0" borderId="7"/>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38" fillId="0" borderId="3" applyAlignment="0">
      <alignment horizontal="left"/>
    </xf>
    <xf numFmtId="0" fontId="100" fillId="63" borderId="7">
      <alignment horizontal="left"/>
    </xf>
    <xf numFmtId="0" fontId="39" fillId="63" borderId="7">
      <alignment horizontal="centerContinuous" wrapText="1"/>
    </xf>
    <xf numFmtId="0" fontId="104" fillId="63" borderId="3">
      <alignment wrapText="1"/>
    </xf>
    <xf numFmtId="0" fontId="104" fillId="63" borderId="3">
      <alignment wrapText="1"/>
    </xf>
    <xf numFmtId="0" fontId="104" fillId="63" borderId="3">
      <alignment wrapText="1"/>
    </xf>
    <xf numFmtId="0" fontId="104" fillId="63" borderId="3">
      <alignment wrapText="1"/>
    </xf>
    <xf numFmtId="0" fontId="104" fillId="63" borderId="3">
      <alignment wrapText="1"/>
    </xf>
    <xf numFmtId="0" fontId="104" fillId="63" borderId="7"/>
    <xf numFmtId="169" fontId="59" fillId="0" borderId="7">
      <alignment horizontal="left"/>
    </xf>
    <xf numFmtId="170" fontId="59" fillId="0" borderId="7">
      <alignment horizontal="left"/>
    </xf>
    <xf numFmtId="171" fontId="59" fillId="0" borderId="7">
      <alignment horizontal="left"/>
    </xf>
    <xf numFmtId="168" fontId="59" fillId="0" borderId="7">
      <alignment horizontal="left"/>
    </xf>
    <xf numFmtId="0" fontId="169" fillId="64" borderId="6">
      <alignment horizontal="left" vertical="top" wrapText="1"/>
    </xf>
    <xf numFmtId="0" fontId="169" fillId="64" borderId="44">
      <alignment horizontal="left" vertical="top"/>
    </xf>
    <xf numFmtId="0" fontId="104" fillId="0" borderId="7"/>
    <xf numFmtId="175" fontId="39" fillId="5" borderId="7"/>
    <xf numFmtId="175" fontId="39" fillId="63" borderId="7">
      <alignment horizontal="centerContinuous" wrapText="1"/>
    </xf>
    <xf numFmtId="0" fontId="39" fillId="63" borderId="7">
      <alignment horizontal="centerContinuous" wrapText="1"/>
    </xf>
    <xf numFmtId="175" fontId="205" fillId="63" borderId="3">
      <alignment wrapText="1"/>
    </xf>
    <xf numFmtId="175" fontId="104" fillId="63" borderId="3">
      <alignment wrapText="1"/>
    </xf>
    <xf numFmtId="175" fontId="104" fillId="63" borderId="3">
      <alignment wrapText="1"/>
    </xf>
    <xf numFmtId="175" fontId="205" fillId="63" borderId="3">
      <alignment wrapText="1"/>
    </xf>
    <xf numFmtId="0" fontId="104" fillId="63" borderId="7"/>
    <xf numFmtId="175" fontId="169" fillId="64" borderId="7">
      <alignment horizontal="left" vertical="top" wrapText="1"/>
    </xf>
    <xf numFmtId="175" fontId="215" fillId="64" borderId="44">
      <alignment horizontal="left" vertical="top" wrapText="1"/>
    </xf>
    <xf numFmtId="175" fontId="39" fillId="63" borderId="7">
      <alignment horizontal="centerContinuous" wrapText="1"/>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69"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0" fontId="39" fillId="0" borderId="0"/>
    <xf numFmtId="0" fontId="39" fillId="0" borderId="0"/>
    <xf numFmtId="0" fontId="39" fillId="0" borderId="0"/>
    <xf numFmtId="0" fontId="39" fillId="0" borderId="0"/>
    <xf numFmtId="0" fontId="39" fillId="0" borderId="0"/>
    <xf numFmtId="0" fontId="39" fillId="0" borderId="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128" fillId="26" borderId="84" applyNumberFormat="0" applyFont="0" applyAlignment="0" applyProtection="0"/>
    <xf numFmtId="0" fontId="128" fillId="26" borderId="84" applyNumberFormat="0" applyFont="0" applyAlignment="0" applyProtection="0"/>
    <xf numFmtId="0" fontId="179" fillId="60" borderId="79" applyNumberFormat="0" applyAlignment="0" applyProtection="0"/>
    <xf numFmtId="0" fontId="102" fillId="60" borderId="79" applyNumberFormat="0" applyAlignment="0" applyProtection="0"/>
    <xf numFmtId="0" fontId="180" fillId="24" borderId="79" applyNumberFormat="0" applyAlignment="0" applyProtection="0"/>
    <xf numFmtId="0" fontId="183" fillId="60" borderId="80" applyNumberFormat="0" applyAlignment="0" applyProtection="0"/>
    <xf numFmtId="0" fontId="103" fillId="60" borderId="80" applyNumberFormat="0" applyAlignment="0" applyProtection="0"/>
    <xf numFmtId="0" fontId="185" fillId="24" borderId="80" applyNumberFormat="0" applyAlignment="0" applyProtection="0"/>
    <xf numFmtId="175" fontId="181" fillId="60" borderId="80" applyNumberFormat="0" applyAlignment="0" applyProtection="0"/>
    <xf numFmtId="175" fontId="181" fillId="60" borderId="80" applyNumberFormat="0" applyAlignment="0" applyProtection="0"/>
    <xf numFmtId="0" fontId="190" fillId="25" borderId="80" applyNumberFormat="0" applyAlignment="0" applyProtection="0"/>
    <xf numFmtId="0" fontId="122" fillId="25" borderId="80" applyNumberFormat="0" applyAlignment="0" applyProtection="0"/>
    <xf numFmtId="0" fontId="191" fillId="11" borderId="80" applyNumberFormat="0" applyAlignment="0" applyProtection="0"/>
    <xf numFmtId="0" fontId="99" fillId="0" borderId="82" applyNumberFormat="0" applyFill="0" applyAlignment="0" applyProtection="0"/>
    <xf numFmtId="0" fontId="52" fillId="0" borderId="82" applyNumberFormat="0" applyFill="0" applyAlignment="0" applyProtection="0"/>
    <xf numFmtId="0" fontId="192" fillId="0" borderId="82" applyNumberFormat="0" applyFill="0" applyAlignment="0" applyProtection="0"/>
    <xf numFmtId="0" fontId="193" fillId="0" borderId="82" applyNumberFormat="0" applyFill="0" applyAlignment="0" applyProtection="0"/>
    <xf numFmtId="0" fontId="46" fillId="0" borderId="82" applyNumberFormat="0" applyFill="0" applyAlignment="0" applyProtection="0"/>
    <xf numFmtId="0" fontId="46" fillId="0" borderId="82" applyNumberFormat="0" applyFill="0" applyAlignment="0" applyProtection="0"/>
    <xf numFmtId="0" fontId="56" fillId="0" borderId="81" applyNumberFormat="0" applyFill="0" applyAlignment="0" applyProtection="0"/>
    <xf numFmtId="0" fontId="39" fillId="25" borderId="84" applyNumberFormat="0" applyFont="0" applyAlignment="0" applyProtection="0"/>
    <xf numFmtId="175" fontId="204" fillId="25" borderId="80" applyNumberFormat="0" applyAlignment="0" applyProtection="0"/>
    <xf numFmtId="175" fontId="204" fillId="25" borderId="80" applyNumberFormat="0" applyAlignment="0" applyProtection="0"/>
    <xf numFmtId="175" fontId="213" fillId="26" borderId="84" applyNumberFormat="0" applyFont="0" applyAlignment="0" applyProtection="0"/>
    <xf numFmtId="175" fontId="213" fillId="26" borderId="84" applyNumberFormat="0" applyFont="0" applyAlignment="0" applyProtection="0"/>
    <xf numFmtId="0" fontId="54" fillId="26" borderId="84" applyNumberFormat="0" applyFont="0" applyAlignment="0" applyProtection="0"/>
    <xf numFmtId="0" fontId="54" fillId="26" borderId="84" applyNumberFormat="0" applyFont="0" applyAlignment="0" applyProtection="0"/>
    <xf numFmtId="0" fontId="48" fillId="26" borderId="84" applyNumberFormat="0" applyFont="0" applyAlignment="0" applyProtection="0"/>
    <xf numFmtId="0" fontId="54" fillId="26" borderId="84" applyNumberFormat="0" applyFont="0" applyAlignment="0" applyProtection="0"/>
    <xf numFmtId="0" fontId="54" fillId="26" borderId="84" applyNumberFormat="0" applyFont="0" applyAlignment="0" applyProtection="0"/>
    <xf numFmtId="0" fontId="39" fillId="26" borderId="84" applyNumberFormat="0" applyFont="0" applyAlignment="0" applyProtection="0"/>
    <xf numFmtId="175" fontId="214" fillId="60" borderId="79" applyNumberFormat="0" applyAlignment="0" applyProtection="0"/>
    <xf numFmtId="175" fontId="214" fillId="60" borderId="79" applyNumberFormat="0" applyAlignment="0" applyProtection="0"/>
    <xf numFmtId="175" fontId="51" fillId="0" borderId="83" applyNumberFormat="0" applyFill="0" applyAlignment="0" applyProtection="0"/>
    <xf numFmtId="175" fontId="46" fillId="0" borderId="82" applyNumberFormat="0" applyFill="0" applyAlignment="0" applyProtection="0"/>
    <xf numFmtId="175" fontId="51" fillId="0" borderId="83" applyNumberFormat="0" applyFill="0" applyAlignment="0" applyProtection="0"/>
    <xf numFmtId="0" fontId="47" fillId="26" borderId="84" applyNumberFormat="0" applyFont="0" applyAlignment="0" applyProtection="0"/>
    <xf numFmtId="0" fontId="102" fillId="24" borderId="79" applyNumberFormat="0" applyAlignment="0" applyProtection="0"/>
    <xf numFmtId="0" fontId="102" fillId="24" borderId="79" applyNumberFormat="0" applyAlignment="0" applyProtection="0"/>
    <xf numFmtId="0" fontId="259" fillId="24" borderId="80" applyNumberFormat="0" applyAlignment="0" applyProtection="0"/>
    <xf numFmtId="0" fontId="259" fillId="24" borderId="80" applyNumberFormat="0" applyAlignment="0" applyProtection="0"/>
    <xf numFmtId="0" fontId="259" fillId="24" borderId="80" applyNumberFormat="0" applyAlignment="0" applyProtection="0"/>
    <xf numFmtId="0" fontId="122" fillId="11" borderId="80" applyNumberFormat="0" applyAlignment="0" applyProtection="0"/>
    <xf numFmtId="0" fontId="122" fillId="11" borderId="80" applyNumberFormat="0" applyAlignment="0" applyProtection="0"/>
    <xf numFmtId="0" fontId="122" fillId="11" borderId="80" applyNumberFormat="0" applyAlignment="0" applyProtection="0"/>
    <xf numFmtId="0" fontId="99" fillId="0" borderId="81" applyNumberFormat="0" applyFill="0" applyAlignment="0" applyProtection="0"/>
    <xf numFmtId="0" fontId="99" fillId="0" borderId="81" applyNumberFormat="0" applyFill="0" applyAlignment="0" applyProtection="0"/>
    <xf numFmtId="0" fontId="46" fillId="0" borderId="82" applyNumberFormat="0" applyFill="0" applyAlignment="0" applyProtection="0"/>
    <xf numFmtId="0" fontId="39" fillId="26" borderId="84" applyNumberFormat="0" applyFont="0" applyAlignment="0" applyProtection="0"/>
    <xf numFmtId="0" fontId="39" fillId="26" borderId="84" applyNumberFormat="0" applyFont="0" applyAlignment="0" applyProtection="0"/>
    <xf numFmtId="0" fontId="102" fillId="24" borderId="79" applyNumberFormat="0" applyAlignment="0" applyProtection="0"/>
    <xf numFmtId="0" fontId="102" fillId="24" borderId="79" applyNumberFormat="0" applyAlignment="0" applyProtection="0"/>
    <xf numFmtId="0" fontId="259" fillId="24" borderId="80" applyNumberFormat="0" applyAlignment="0" applyProtection="0"/>
    <xf numFmtId="0" fontId="259" fillId="24" borderId="80" applyNumberFormat="0" applyAlignment="0" applyProtection="0"/>
    <xf numFmtId="0" fontId="259" fillId="24" borderId="80" applyNumberFormat="0" applyAlignment="0" applyProtection="0"/>
    <xf numFmtId="0" fontId="122" fillId="11" borderId="80" applyNumberFormat="0" applyAlignment="0" applyProtection="0"/>
    <xf numFmtId="0" fontId="122" fillId="11" borderId="80" applyNumberFormat="0" applyAlignment="0" applyProtection="0"/>
    <xf numFmtId="0" fontId="122" fillId="11" borderId="80" applyNumberFormat="0" applyAlignment="0" applyProtection="0"/>
    <xf numFmtId="0" fontId="99" fillId="0" borderId="81" applyNumberFormat="0" applyFill="0" applyAlignment="0" applyProtection="0"/>
    <xf numFmtId="0" fontId="99" fillId="0" borderId="81" applyNumberFormat="0" applyFill="0" applyAlignment="0" applyProtection="0"/>
    <xf numFmtId="0" fontId="39" fillId="26" borderId="84" applyNumberFormat="0" applyFont="0" applyAlignment="0" applyProtection="0"/>
    <xf numFmtId="0" fontId="39" fillId="26" borderId="84" applyNumberFormat="0" applyFont="0" applyAlignment="0" applyProtection="0"/>
    <xf numFmtId="0" fontId="54" fillId="26" borderId="84" applyNumberFormat="0" applyFont="0" applyAlignment="0" applyProtection="0"/>
    <xf numFmtId="0" fontId="61" fillId="24" borderId="79" applyNumberFormat="0" applyAlignment="0" applyProtection="0"/>
    <xf numFmtId="0" fontId="62" fillId="24" borderId="80" applyNumberFormat="0" applyAlignment="0" applyProtection="0"/>
    <xf numFmtId="0" fontId="64" fillId="0" borderId="81" applyNumberFormat="0" applyFill="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39" fillId="26" borderId="84" applyNumberFormat="0" applyFont="0" applyAlignment="0" applyProtection="0"/>
    <xf numFmtId="0" fontId="133" fillId="26" borderId="84" applyNumberFormat="0" applyFont="0" applyAlignment="0" applyProtection="0"/>
    <xf numFmtId="0" fontId="39" fillId="26" borderId="84" applyNumberFormat="0" applyFont="0" applyAlignment="0" applyProtection="0"/>
    <xf numFmtId="0" fontId="39" fillId="0" borderId="0"/>
    <xf numFmtId="0" fontId="39" fillId="0" borderId="0"/>
    <xf numFmtId="0" fontId="77" fillId="0" borderId="0" applyNumberFormat="0" applyFill="0" applyBorder="0" applyAlignment="0" applyProtection="0">
      <alignment vertical="top"/>
      <protection locked="0"/>
    </xf>
    <xf numFmtId="0" fontId="168" fillId="66" borderId="0"/>
    <xf numFmtId="168" fontId="59" fillId="0" borderId="90">
      <alignment horizontal="left"/>
    </xf>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7" fillId="26" borderId="96" applyNumberFormat="0" applyFont="0" applyAlignment="0" applyProtection="0"/>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69"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0"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71"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168" fontId="59" fillId="0" borderId="78">
      <alignment horizontal="left"/>
    </xf>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102" fillId="60" borderId="79" applyNumberFormat="0" applyAlignment="0" applyProtection="0"/>
    <xf numFmtId="0" fontId="102" fillId="60" borderId="79" applyNumberFormat="0" applyAlignment="0" applyProtection="0"/>
    <xf numFmtId="0" fontId="102" fillId="60" borderId="79" applyNumberFormat="0" applyAlignment="0" applyProtection="0"/>
    <xf numFmtId="0" fontId="102" fillId="60" borderId="79" applyNumberFormat="0" applyAlignment="0" applyProtection="0"/>
    <xf numFmtId="0" fontId="102" fillId="60" borderId="79"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62" fillId="24" borderId="80" applyNumberFormat="0" applyAlignment="0" applyProtection="0"/>
    <xf numFmtId="0" fontId="103" fillId="60" borderId="80" applyNumberFormat="0" applyAlignment="0" applyProtection="0"/>
    <xf numFmtId="0" fontId="103" fillId="60" borderId="80" applyNumberFormat="0" applyAlignment="0" applyProtection="0"/>
    <xf numFmtId="0" fontId="103" fillId="60" borderId="80" applyNumberFormat="0" applyAlignment="0" applyProtection="0"/>
    <xf numFmtId="0" fontId="103" fillId="60" borderId="80" applyNumberFormat="0" applyAlignment="0" applyProtection="0"/>
    <xf numFmtId="0" fontId="103" fillId="60" borderId="80" applyNumberFormat="0" applyAlignment="0" applyProtection="0"/>
    <xf numFmtId="169" fontId="59" fillId="0" borderId="90">
      <alignment horizontal="left"/>
    </xf>
    <xf numFmtId="168" fontId="59" fillId="0" borderId="90">
      <alignment horizontal="left"/>
    </xf>
    <xf numFmtId="0" fontId="61" fillId="24" borderId="91" applyNumberFormat="0" applyAlignment="0" applyProtection="0"/>
    <xf numFmtId="0" fontId="47" fillId="26" borderId="96" applyNumberFormat="0" applyFont="0" applyAlignment="0" applyProtection="0"/>
    <xf numFmtId="0" fontId="47" fillId="26" borderId="96" applyNumberFormat="0" applyFon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175" fontId="169" fillId="64" borderId="87">
      <alignment horizontal="left" vertical="top" wrapText="1"/>
    </xf>
    <xf numFmtId="169"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102" fillId="60" borderId="91" applyNumberFormat="0" applyAlignment="0" applyProtection="0"/>
    <xf numFmtId="0" fontId="62" fillId="24" borderId="92" applyNumberFormat="0" applyAlignment="0" applyProtection="0"/>
    <xf numFmtId="0" fontId="64" fillId="0" borderId="93" applyNumberFormat="0" applyFill="0" applyAlignment="0" applyProtection="0"/>
    <xf numFmtId="0" fontId="64" fillId="0" borderId="93" applyNumberFormat="0" applyFill="0" applyAlignment="0" applyProtection="0"/>
    <xf numFmtId="0" fontId="47" fillId="26" borderId="96" applyNumberFormat="0" applyFont="0" applyAlignment="0" applyProtection="0"/>
    <xf numFmtId="0" fontId="48" fillId="26" borderId="96" applyNumberFormat="0" applyFont="0" applyAlignment="0" applyProtection="0"/>
    <xf numFmtId="169" fontId="59" fillId="0" borderId="90">
      <alignment horizontal="left"/>
    </xf>
    <xf numFmtId="169" fontId="59" fillId="0" borderId="90">
      <alignment horizontal="left"/>
    </xf>
    <xf numFmtId="168" fontId="59" fillId="0" borderId="90">
      <alignment horizontal="left"/>
    </xf>
    <xf numFmtId="168" fontId="59" fillId="0" borderId="90">
      <alignment horizontal="left"/>
    </xf>
    <xf numFmtId="0" fontId="47" fillId="26" borderId="96" applyNumberFormat="0" applyFont="0" applyAlignment="0" applyProtection="0"/>
    <xf numFmtId="0" fontId="12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168" fontId="59" fillId="0" borderId="87">
      <alignment horizontal="left"/>
    </xf>
    <xf numFmtId="169" fontId="59" fillId="0" borderId="90">
      <alignment horizontal="left"/>
    </xf>
    <xf numFmtId="168" fontId="59" fillId="0" borderId="90">
      <alignment horizontal="left"/>
    </xf>
    <xf numFmtId="0" fontId="63" fillId="11" borderId="92" applyNumberFormat="0" applyAlignment="0" applyProtection="0"/>
    <xf numFmtId="0" fontId="104" fillId="0" borderId="87"/>
    <xf numFmtId="168" fontId="59" fillId="0" borderId="90">
      <alignment horizontal="left"/>
    </xf>
    <xf numFmtId="0" fontId="61" fillId="24" borderId="91" applyNumberFormat="0" applyAlignment="0" applyProtection="0"/>
    <xf numFmtId="0" fontId="63" fillId="11" borderId="92" applyNumberFormat="0" applyAlignment="0" applyProtection="0"/>
    <xf numFmtId="0" fontId="48" fillId="26" borderId="96" applyNumberFormat="0" applyFont="0" applyAlignment="0" applyProtection="0"/>
    <xf numFmtId="169" fontId="59" fillId="0" borderId="90">
      <alignment horizontal="left"/>
    </xf>
    <xf numFmtId="0" fontId="47" fillId="26" borderId="96" applyNumberFormat="0" applyFont="0" applyAlignment="0" applyProtection="0"/>
    <xf numFmtId="0" fontId="38" fillId="0" borderId="89" applyAlignment="0">
      <alignment horizontal="left"/>
    </xf>
    <xf numFmtId="169" fontId="59" fillId="0" borderId="87">
      <alignment horizontal="left"/>
    </xf>
    <xf numFmtId="168" fontId="59" fillId="0" borderId="87">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61" fillId="24" borderId="91" applyNumberFormat="0" applyAlignment="0" applyProtection="0"/>
    <xf numFmtId="0" fontId="61" fillId="24" borderId="91" applyNumberFormat="0" applyAlignment="0" applyProtection="0"/>
    <xf numFmtId="0" fontId="102" fillId="60" borderId="91" applyNumberFormat="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7" fillId="26" borderId="96" applyNumberFormat="0" applyFont="0" applyAlignment="0" applyProtection="0"/>
    <xf numFmtId="0" fontId="128"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169" fontId="59" fillId="0" borderId="90">
      <alignment horizontal="left"/>
    </xf>
    <xf numFmtId="168" fontId="59" fillId="0" borderId="90">
      <alignment horizontal="left"/>
    </xf>
    <xf numFmtId="0" fontId="62" fillId="24" borderId="92" applyNumberFormat="0" applyAlignment="0" applyProtection="0"/>
    <xf numFmtId="0" fontId="64" fillId="0" borderId="93" applyNumberFormat="0" applyFill="0" applyAlignment="0" applyProtection="0"/>
    <xf numFmtId="0" fontId="47" fillId="26" borderId="96" applyNumberFormat="0" applyFont="0" applyAlignment="0" applyProtection="0"/>
    <xf numFmtId="175" fontId="39" fillId="5" borderId="87"/>
    <xf numFmtId="175" fontId="104" fillId="63" borderId="89">
      <alignment wrapText="1"/>
    </xf>
    <xf numFmtId="169"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102" fillId="60" borderId="91" applyNumberFormat="0" applyAlignment="0" applyProtection="0"/>
    <xf numFmtId="0" fontId="62" fillId="24" borderId="92" applyNumberFormat="0" applyAlignment="0" applyProtection="0"/>
    <xf numFmtId="0" fontId="62" fillId="24" borderId="92" applyNumberFormat="0" applyAlignment="0" applyProtection="0"/>
    <xf numFmtId="0" fontId="64" fillId="0" borderId="93" applyNumberFormat="0" applyFill="0" applyAlignment="0" applyProtection="0"/>
    <xf numFmtId="0" fontId="64" fillId="0" borderId="93" applyNumberFormat="0" applyFill="0" applyAlignment="0" applyProtection="0"/>
    <xf numFmtId="0" fontId="128"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63" fillId="11" borderId="80" applyNumberFormat="0" applyAlignment="0" applyProtection="0"/>
    <xf numFmtId="0" fontId="122" fillId="25" borderId="80" applyNumberFormat="0" applyAlignment="0" applyProtection="0"/>
    <xf numFmtId="0" fontId="122" fillId="25" borderId="80" applyNumberFormat="0" applyAlignment="0" applyProtection="0"/>
    <xf numFmtId="0" fontId="122" fillId="25" borderId="80" applyNumberFormat="0" applyAlignment="0" applyProtection="0"/>
    <xf numFmtId="0" fontId="122" fillId="25" borderId="80" applyNumberFormat="0" applyAlignment="0" applyProtection="0"/>
    <xf numFmtId="0" fontId="122" fillId="25" borderId="80" applyNumberFormat="0" applyAlignment="0" applyProtection="0"/>
    <xf numFmtId="0" fontId="122" fillId="25" borderId="80" applyNumberFormat="0" applyAlignment="0" applyProtection="0"/>
    <xf numFmtId="0" fontId="63" fillId="11" borderId="80" applyNumberFormat="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99" fillId="0" borderId="83" applyNumberFormat="0" applyFill="0" applyAlignment="0" applyProtection="0"/>
    <xf numFmtId="0" fontId="99" fillId="0" borderId="83" applyNumberFormat="0" applyFill="0" applyAlignment="0" applyProtection="0"/>
    <xf numFmtId="0" fontId="99" fillId="0" borderId="83" applyNumberFormat="0" applyFill="0" applyAlignment="0" applyProtection="0"/>
    <xf numFmtId="0" fontId="99" fillId="0" borderId="83" applyNumberFormat="0" applyFill="0" applyAlignment="0" applyProtection="0"/>
    <xf numFmtId="0" fontId="99" fillId="0" borderId="83"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0" fontId="64" fillId="0" borderId="81" applyNumberFormat="0" applyFill="0" applyAlignment="0" applyProtection="0"/>
    <xf numFmtId="169" fontId="59" fillId="0" borderId="90">
      <alignment horizontal="left"/>
    </xf>
    <xf numFmtId="169" fontId="59" fillId="0" borderId="90">
      <alignment horizontal="left"/>
    </xf>
    <xf numFmtId="169" fontId="59" fillId="0" borderId="90">
      <alignment horizontal="left"/>
    </xf>
    <xf numFmtId="168" fontId="59" fillId="0" borderId="90">
      <alignment horizontal="left"/>
    </xf>
    <xf numFmtId="0" fontId="62" fillId="24" borderId="92" applyNumberFormat="0" applyAlignment="0" applyProtection="0"/>
    <xf numFmtId="0" fontId="99" fillId="0" borderId="95" applyNumberFormat="0" applyFill="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8"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128"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128"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169" fontId="59" fillId="0" borderId="87">
      <alignment horizontal="left"/>
    </xf>
    <xf numFmtId="168" fontId="59" fillId="0" borderId="87">
      <alignment horizontal="left"/>
    </xf>
    <xf numFmtId="171" fontId="59" fillId="0" borderId="87">
      <alignment horizontal="left"/>
    </xf>
    <xf numFmtId="168" fontId="59" fillId="0" borderId="87">
      <alignment horizontal="left"/>
    </xf>
    <xf numFmtId="0" fontId="38" fillId="0" borderId="89" applyAlignment="0">
      <alignment horizontal="left"/>
    </xf>
    <xf numFmtId="0" fontId="38" fillId="0" borderId="89" applyAlignment="0">
      <alignment horizontal="left"/>
    </xf>
    <xf numFmtId="0" fontId="38" fillId="0" borderId="89" applyAlignment="0">
      <alignment horizontal="left"/>
    </xf>
    <xf numFmtId="0" fontId="38" fillId="0" borderId="89" applyAlignment="0">
      <alignment horizontal="left"/>
    </xf>
    <xf numFmtId="0" fontId="39" fillId="63" borderId="87">
      <alignment horizontal="centerContinuous" wrapText="1"/>
    </xf>
    <xf numFmtId="0" fontId="104" fillId="63" borderId="89">
      <alignment wrapText="1"/>
    </xf>
    <xf numFmtId="170" fontId="59" fillId="0" borderId="87">
      <alignment horizontal="left"/>
    </xf>
    <xf numFmtId="0" fontId="169" fillId="64" borderId="88">
      <alignment horizontal="left" vertical="top"/>
    </xf>
    <xf numFmtId="175" fontId="39" fillId="63" borderId="87">
      <alignment horizontal="centerContinuous" wrapText="1"/>
    </xf>
    <xf numFmtId="175" fontId="215" fillId="64" borderId="88">
      <alignment horizontal="left" vertical="top" wrapText="1"/>
    </xf>
    <xf numFmtId="175" fontId="104" fillId="63" borderId="89">
      <alignment wrapText="1"/>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71"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61" fillId="24" borderId="91" applyNumberFormat="0" applyAlignment="0" applyProtection="0"/>
    <xf numFmtId="0" fontId="62" fillId="24" borderId="92" applyNumberFormat="0" applyAlignment="0" applyProtection="0"/>
    <xf numFmtId="0" fontId="64" fillId="0" borderId="93" applyNumberFormat="0" applyFill="0" applyAlignment="0" applyProtection="0"/>
    <xf numFmtId="0" fontId="99" fillId="0" borderId="95" applyNumberFormat="0" applyFill="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39"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171" fontId="59" fillId="0" borderId="90">
      <alignment horizontal="left"/>
    </xf>
    <xf numFmtId="168" fontId="59" fillId="0" borderId="90">
      <alignment horizontal="left"/>
    </xf>
    <xf numFmtId="0" fontId="63" fillId="11" borderId="92" applyNumberFormat="0" applyAlignment="0" applyProtection="0"/>
    <xf numFmtId="0" fontId="122" fillId="25" borderId="92" applyNumberFormat="0" applyAlignment="0" applyProtection="0"/>
    <xf numFmtId="0" fontId="47" fillId="26" borderId="96" applyNumberFormat="0" applyFont="0" applyAlignment="0" applyProtection="0"/>
    <xf numFmtId="0" fontId="99" fillId="0" borderId="94" applyNumberFormat="0" applyFill="0" applyAlignment="0" applyProtection="0"/>
    <xf numFmtId="0" fontId="47" fillId="26" borderId="96" applyNumberFormat="0" applyFont="0" applyAlignment="0" applyProtection="0"/>
    <xf numFmtId="171" fontId="59" fillId="0" borderId="90">
      <alignment horizontal="left"/>
    </xf>
    <xf numFmtId="171" fontId="59" fillId="0" borderId="90">
      <alignment horizontal="left"/>
    </xf>
    <xf numFmtId="0" fontId="47" fillId="26" borderId="96" applyNumberFormat="0" applyFont="0" applyAlignment="0" applyProtection="0"/>
    <xf numFmtId="0" fontId="47" fillId="26" borderId="96" applyNumberFormat="0" applyFont="0" applyAlignment="0" applyProtection="0"/>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61" fillId="24" borderId="91" applyNumberForma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62" fillId="24" borderId="92" applyNumberFormat="0" applyAlignment="0" applyProtection="0"/>
    <xf numFmtId="168" fontId="59" fillId="0" borderId="90">
      <alignment horizontal="left"/>
    </xf>
    <xf numFmtId="0" fontId="48" fillId="26" borderId="96" applyNumberFormat="0" applyFont="0" applyAlignment="0" applyProtection="0"/>
    <xf numFmtId="0" fontId="47" fillId="26" borderId="96" applyNumberFormat="0" applyFont="0" applyAlignment="0" applyProtection="0"/>
    <xf numFmtId="0" fontId="104" fillId="63" borderId="89">
      <alignment wrapText="1"/>
    </xf>
    <xf numFmtId="0" fontId="38" fillId="0" borderId="89" applyAlignment="0">
      <alignment horizontal="left"/>
    </xf>
    <xf numFmtId="168" fontId="59" fillId="0" borderId="90">
      <alignment horizontal="left"/>
    </xf>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169" fontId="59" fillId="0" borderId="90">
      <alignment horizontal="left"/>
    </xf>
    <xf numFmtId="0" fontId="48" fillId="26" borderId="96" applyNumberFormat="0" applyFont="0" applyAlignment="0" applyProtection="0"/>
    <xf numFmtId="169" fontId="59" fillId="0" borderId="90">
      <alignment horizontal="left"/>
    </xf>
    <xf numFmtId="0" fontId="128" fillId="26" borderId="84" applyNumberFormat="0" applyFont="0" applyAlignment="0" applyProtection="0"/>
    <xf numFmtId="171" fontId="59" fillId="0" borderId="90">
      <alignment horizontal="left"/>
    </xf>
    <xf numFmtId="171" fontId="59" fillId="0" borderId="90">
      <alignment horizontal="left"/>
    </xf>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169" fontId="59" fillId="0" borderId="90">
      <alignment horizontal="left"/>
    </xf>
    <xf numFmtId="169"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69" fontId="59" fillId="0" borderId="90">
      <alignment horizontal="left"/>
    </xf>
    <xf numFmtId="171" fontId="59" fillId="0" borderId="90">
      <alignment horizontal="left"/>
    </xf>
    <xf numFmtId="0" fontId="47" fillId="26" borderId="96" applyNumberFormat="0" applyFont="0" applyAlignment="0" applyProtection="0"/>
    <xf numFmtId="168" fontId="59" fillId="0" borderId="90">
      <alignment horizontal="left"/>
    </xf>
    <xf numFmtId="169" fontId="59" fillId="0" borderId="90">
      <alignment horizontal="left"/>
    </xf>
    <xf numFmtId="0" fontId="61" fillId="24" borderId="91" applyNumberFormat="0" applyAlignment="0" applyProtection="0"/>
    <xf numFmtId="0" fontId="62" fillId="24" borderId="92" applyNumberFormat="0" applyAlignment="0" applyProtection="0"/>
    <xf numFmtId="168" fontId="59" fillId="0" borderId="90">
      <alignment horizontal="left"/>
    </xf>
    <xf numFmtId="0" fontId="47" fillId="26" borderId="96" applyNumberFormat="0" applyFont="0" applyAlignment="0" applyProtection="0"/>
    <xf numFmtId="0" fontId="47" fillId="26" borderId="96" applyNumberFormat="0" applyFont="0" applyAlignment="0" applyProtection="0"/>
    <xf numFmtId="169" fontId="59" fillId="0" borderId="90">
      <alignment horizontal="left"/>
    </xf>
    <xf numFmtId="171" fontId="59" fillId="0" borderId="90">
      <alignment horizontal="left"/>
    </xf>
    <xf numFmtId="169"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68" fontId="59" fillId="0" borderId="90">
      <alignment horizontal="left"/>
    </xf>
    <xf numFmtId="0" fontId="63" fillId="11" borderId="92" applyNumberFormat="0" applyAlignment="0" applyProtection="0"/>
    <xf numFmtId="0" fontId="47" fillId="26" borderId="96" applyNumberFormat="0" applyFont="0" applyAlignment="0" applyProtection="0"/>
    <xf numFmtId="0" fontId="47" fillId="26" borderId="96" applyNumberFormat="0" applyFont="0" applyAlignment="0" applyProtection="0"/>
    <xf numFmtId="168" fontId="59" fillId="0" borderId="90">
      <alignment horizontal="left"/>
    </xf>
    <xf numFmtId="168" fontId="59" fillId="0" borderId="90">
      <alignment horizontal="left"/>
    </xf>
    <xf numFmtId="0" fontId="47" fillId="26" borderId="96" applyNumberFormat="0" applyFont="0" applyAlignment="0" applyProtection="0"/>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102" fillId="60" borderId="79" applyNumberFormat="0" applyAlignment="0" applyProtection="0"/>
    <xf numFmtId="0" fontId="61" fillId="24" borderId="79" applyNumberFormat="0" applyAlignment="0" applyProtection="0"/>
    <xf numFmtId="0" fontId="103" fillId="60" borderId="80" applyNumberFormat="0" applyAlignment="0" applyProtection="0"/>
    <xf numFmtId="0" fontId="62" fillId="24" borderId="80" applyNumberFormat="0" applyAlignment="0" applyProtection="0"/>
    <xf numFmtId="0" fontId="48" fillId="26" borderId="96" applyNumberFormat="0" applyFont="0" applyAlignment="0" applyProtection="0"/>
    <xf numFmtId="168" fontId="59" fillId="0" borderId="90">
      <alignment horizontal="left"/>
    </xf>
    <xf numFmtId="168" fontId="59" fillId="0" borderId="90">
      <alignment horizontal="left"/>
    </xf>
    <xf numFmtId="0" fontId="47" fillId="26" borderId="96" applyNumberFormat="0" applyFont="0" applyAlignment="0" applyProtection="0"/>
    <xf numFmtId="0" fontId="47" fillId="26" borderId="96" applyNumberFormat="0" applyFont="0" applyAlignment="0" applyProtection="0"/>
    <xf numFmtId="0" fontId="99" fillId="0" borderId="82" applyNumberFormat="0" applyFill="0" applyAlignment="0" applyProtection="0"/>
    <xf numFmtId="0" fontId="99" fillId="0" borderId="82" applyNumberFormat="0" applyFill="0" applyAlignment="0" applyProtection="0"/>
    <xf numFmtId="0" fontId="64" fillId="0" borderId="81" applyNumberFormat="0" applyFill="0" applyAlignment="0" applyProtection="0"/>
    <xf numFmtId="0" fontId="39"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171" fontId="59" fillId="0" borderId="90">
      <alignment horizontal="left"/>
    </xf>
    <xf numFmtId="168"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68" fontId="59" fillId="0" borderId="90">
      <alignment horizontal="left"/>
    </xf>
    <xf numFmtId="0" fontId="47" fillId="26" borderId="96" applyNumberFormat="0" applyFont="0" applyAlignment="0" applyProtection="0"/>
    <xf numFmtId="0" fontId="48" fillId="26" borderId="96" applyNumberFormat="0" applyFont="0" applyAlignment="0" applyProtection="0"/>
    <xf numFmtId="171" fontId="59" fillId="0" borderId="90">
      <alignment horizontal="left"/>
    </xf>
    <xf numFmtId="171"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0" fontId="122" fillId="25" borderId="92" applyNumberFormat="0" applyAlignment="0" applyProtection="0"/>
    <xf numFmtId="0" fontId="102" fillId="60" borderId="79" applyNumberFormat="0" applyAlignment="0" applyProtection="0"/>
    <xf numFmtId="0" fontId="103" fillId="60" borderId="80" applyNumberFormat="0" applyAlignment="0" applyProtection="0"/>
    <xf numFmtId="0" fontId="99" fillId="0" borderId="82" applyNumberFormat="0" applyFill="0" applyAlignment="0" applyProtection="0"/>
    <xf numFmtId="0" fontId="39" fillId="26" borderId="84" applyNumberFormat="0" applyFont="0" applyAlignment="0" applyProtection="0"/>
    <xf numFmtId="169"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0" fontId="63" fillId="11" borderId="92" applyNumberFormat="0" applyAlignment="0" applyProtection="0"/>
    <xf numFmtId="0" fontId="47" fillId="26" borderId="84" applyNumberFormat="0" applyFont="0" applyAlignment="0" applyProtection="0"/>
    <xf numFmtId="0" fontId="48" fillId="26" borderId="84" applyNumberFormat="0" applyFont="0" applyAlignment="0" applyProtection="0"/>
    <xf numFmtId="171" fontId="59" fillId="0" borderId="90">
      <alignment horizontal="left"/>
    </xf>
    <xf numFmtId="171" fontId="59" fillId="0" borderId="90">
      <alignment horizontal="left"/>
    </xf>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99" fillId="0" borderId="95" applyNumberFormat="0" applyFill="0" applyAlignment="0" applyProtection="0"/>
    <xf numFmtId="168" fontId="59" fillId="0" borderId="90">
      <alignment horizontal="left"/>
    </xf>
    <xf numFmtId="0" fontId="47" fillId="26" borderId="96" applyNumberFormat="0" applyFont="0" applyAlignment="0" applyProtection="0"/>
    <xf numFmtId="0" fontId="47" fillId="26" borderId="96" applyNumberFormat="0" applyFont="0" applyAlignment="0" applyProtection="0"/>
    <xf numFmtId="0" fontId="104" fillId="63" borderId="89">
      <alignment wrapText="1"/>
    </xf>
    <xf numFmtId="0" fontId="61" fillId="24" borderId="91" applyNumberFormat="0" applyAlignment="0" applyProtection="0"/>
    <xf numFmtId="168" fontId="59" fillId="0" borderId="90">
      <alignment horizontal="left"/>
    </xf>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168" fontId="59" fillId="0" borderId="90">
      <alignment horizontal="left"/>
    </xf>
    <xf numFmtId="0" fontId="64" fillId="0" borderId="93" applyNumberFormat="0" applyFill="0" applyAlignment="0" applyProtection="0"/>
    <xf numFmtId="168" fontId="59" fillId="0" borderId="90">
      <alignment horizontal="left"/>
    </xf>
    <xf numFmtId="168" fontId="59" fillId="0" borderId="87">
      <alignment horizontal="left"/>
    </xf>
    <xf numFmtId="0" fontId="63" fillId="11" borderId="92" applyNumberFormat="0" applyAlignment="0" applyProtection="0"/>
    <xf numFmtId="168" fontId="59" fillId="0" borderId="90">
      <alignment horizontal="left"/>
    </xf>
    <xf numFmtId="0" fontId="48" fillId="26" borderId="96" applyNumberFormat="0" applyFont="0" applyAlignment="0" applyProtection="0"/>
    <xf numFmtId="49" fontId="231" fillId="70" borderId="85">
      <alignment horizontal="center" vertical="center" wrapText="1"/>
    </xf>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128"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47" fillId="26" borderId="84" applyNumberFormat="0" applyFont="0" applyAlignment="0" applyProtection="0"/>
    <xf numFmtId="0" fontId="128" fillId="26" borderId="84" applyNumberFormat="0" applyFont="0" applyAlignment="0" applyProtection="0"/>
    <xf numFmtId="169" fontId="59" fillId="0" borderId="90">
      <alignment horizontal="left"/>
    </xf>
    <xf numFmtId="171" fontId="59" fillId="0" borderId="90">
      <alignment horizontal="left"/>
    </xf>
    <xf numFmtId="0" fontId="47" fillId="26" borderId="96" applyNumberFormat="0" applyFont="0" applyAlignment="0" applyProtection="0"/>
    <xf numFmtId="0" fontId="47" fillId="26" borderId="96" applyNumberFormat="0" applyFont="0" applyAlignment="0" applyProtection="0"/>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168" fontId="59" fillId="0" borderId="90">
      <alignment horizontal="left"/>
    </xf>
    <xf numFmtId="0" fontId="47" fillId="26" borderId="96" applyNumberFormat="0" applyFont="0" applyAlignment="0" applyProtection="0"/>
    <xf numFmtId="0" fontId="128" fillId="26" borderId="84" applyNumberFormat="0" applyFont="0" applyAlignment="0" applyProtection="0"/>
    <xf numFmtId="169" fontId="59" fillId="0" borderId="90">
      <alignment horizontal="left"/>
    </xf>
    <xf numFmtId="0" fontId="104" fillId="63" borderId="87"/>
    <xf numFmtId="0" fontId="104" fillId="63" borderId="87"/>
    <xf numFmtId="169" fontId="59" fillId="0" borderId="90">
      <alignment horizontal="left"/>
    </xf>
    <xf numFmtId="169" fontId="59" fillId="0" borderId="90">
      <alignment horizontal="left"/>
    </xf>
    <xf numFmtId="169"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63" fillId="11" borderId="92" applyNumberFormat="0" applyAlignment="0" applyProtection="0"/>
    <xf numFmtId="0" fontId="47" fillId="26" borderId="96" applyNumberFormat="0" applyFont="0" applyAlignment="0" applyProtection="0"/>
    <xf numFmtId="0" fontId="179" fillId="60" borderId="79" applyNumberFormat="0" applyAlignment="0" applyProtection="0"/>
    <xf numFmtId="0" fontId="102" fillId="60" borderId="79" applyNumberFormat="0" applyAlignment="0" applyProtection="0"/>
    <xf numFmtId="0" fontId="180" fillId="24" borderId="79" applyNumberFormat="0" applyAlignment="0" applyProtection="0"/>
    <xf numFmtId="0" fontId="183" fillId="60" borderId="80" applyNumberFormat="0" applyAlignment="0" applyProtection="0"/>
    <xf numFmtId="0" fontId="103" fillId="60" borderId="80" applyNumberFormat="0" applyAlignment="0" applyProtection="0"/>
    <xf numFmtId="0" fontId="62" fillId="24" borderId="92" applyNumberFormat="0" applyAlignment="0" applyProtection="0"/>
    <xf numFmtId="0" fontId="185" fillId="24" borderId="80" applyNumberFormat="0" applyAlignment="0" applyProtection="0"/>
    <xf numFmtId="0" fontId="38" fillId="0" borderId="89" applyAlignment="0">
      <alignment horizontal="left"/>
    </xf>
    <xf numFmtId="175" fontId="181" fillId="60" borderId="80" applyNumberFormat="0" applyAlignment="0" applyProtection="0"/>
    <xf numFmtId="0" fontId="38" fillId="0" borderId="89" applyAlignment="0">
      <alignment horizontal="left"/>
    </xf>
    <xf numFmtId="175" fontId="181" fillId="60" borderId="80" applyNumberFormat="0" applyAlignment="0" applyProtection="0"/>
    <xf numFmtId="169" fontId="59" fillId="0" borderId="90">
      <alignment horizontal="left"/>
    </xf>
    <xf numFmtId="168" fontId="59" fillId="0" borderId="90">
      <alignment horizontal="left"/>
    </xf>
    <xf numFmtId="169" fontId="59" fillId="0" borderId="90">
      <alignment horizontal="left"/>
    </xf>
    <xf numFmtId="0" fontId="61" fillId="24" borderId="91" applyNumberFormat="0" applyAlignment="0" applyProtection="0"/>
    <xf numFmtId="0" fontId="122" fillId="25" borderId="92" applyNumberFormat="0" applyAlignment="0" applyProtection="0"/>
    <xf numFmtId="0" fontId="122" fillId="25" borderId="92" applyNumberFormat="0" applyAlignment="0" applyProtection="0"/>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100" fillId="63" borderId="87">
      <alignment horizontal="left"/>
    </xf>
    <xf numFmtId="0" fontId="104" fillId="63" borderId="89">
      <alignment wrapText="1"/>
    </xf>
    <xf numFmtId="0" fontId="104" fillId="63" borderId="89">
      <alignment wrapText="1"/>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48" fillId="26" borderId="96" applyNumberFormat="0" applyFont="0" applyAlignment="0" applyProtection="0"/>
    <xf numFmtId="0" fontId="47" fillId="26" borderId="96" applyNumberFormat="0" applyFont="0" applyAlignment="0" applyProtection="0"/>
    <xf numFmtId="169" fontId="59" fillId="0" borderId="90">
      <alignment horizontal="left"/>
    </xf>
    <xf numFmtId="169" fontId="59" fillId="0" borderId="90">
      <alignment horizontal="left"/>
    </xf>
    <xf numFmtId="168" fontId="59" fillId="0" borderId="90">
      <alignment horizontal="left"/>
    </xf>
    <xf numFmtId="0" fontId="190" fillId="25" borderId="80" applyNumberFormat="0" applyAlignment="0" applyProtection="0"/>
    <xf numFmtId="0" fontId="122" fillId="25" borderId="80" applyNumberFormat="0" applyAlignment="0" applyProtection="0"/>
    <xf numFmtId="0" fontId="191" fillId="11" borderId="80" applyNumberFormat="0" applyAlignment="0" applyProtection="0"/>
    <xf numFmtId="0" fontId="99" fillId="0" borderId="82" applyNumberFormat="0" applyFill="0" applyAlignment="0" applyProtection="0"/>
    <xf numFmtId="0" fontId="52" fillId="0" borderId="82" applyNumberFormat="0" applyFill="0" applyAlignment="0" applyProtection="0"/>
    <xf numFmtId="0" fontId="192" fillId="0" borderId="82" applyNumberFormat="0" applyFill="0" applyAlignment="0" applyProtection="0"/>
    <xf numFmtId="0" fontId="193" fillId="0" borderId="82" applyNumberFormat="0" applyFill="0" applyAlignment="0" applyProtection="0"/>
    <xf numFmtId="0" fontId="46" fillId="0" borderId="82" applyNumberFormat="0" applyFill="0" applyAlignment="0" applyProtection="0"/>
    <xf numFmtId="0" fontId="46" fillId="0" borderId="82" applyNumberFormat="0" applyFill="0" applyAlignment="0" applyProtection="0"/>
    <xf numFmtId="0" fontId="56" fillId="0" borderId="81" applyNumberFormat="0" applyFill="0" applyAlignment="0" applyProtection="0"/>
    <xf numFmtId="0" fontId="39" fillId="25" borderId="84" applyNumberFormat="0" applyFont="0" applyAlignment="0" applyProtection="0"/>
    <xf numFmtId="175" fontId="204" fillId="25" borderId="80" applyNumberFormat="0" applyAlignment="0" applyProtection="0"/>
    <xf numFmtId="175" fontId="204" fillId="25" borderId="80" applyNumberFormat="0" applyAlignment="0" applyProtection="0"/>
    <xf numFmtId="175" fontId="213" fillId="26" borderId="84" applyNumberFormat="0" applyFont="0" applyAlignment="0" applyProtection="0"/>
    <xf numFmtId="175" fontId="213" fillId="26" borderId="84" applyNumberFormat="0" applyFont="0" applyAlignment="0" applyProtection="0"/>
    <xf numFmtId="0" fontId="54" fillId="26" borderId="84" applyNumberFormat="0" applyFont="0" applyAlignment="0" applyProtection="0"/>
    <xf numFmtId="0" fontId="54" fillId="26" borderId="84" applyNumberFormat="0" applyFont="0" applyAlignment="0" applyProtection="0"/>
    <xf numFmtId="0" fontId="48" fillId="26" borderId="84" applyNumberFormat="0" applyFont="0" applyAlignment="0" applyProtection="0"/>
    <xf numFmtId="0" fontId="54" fillId="26" borderId="84" applyNumberFormat="0" applyFont="0" applyAlignment="0" applyProtection="0"/>
    <xf numFmtId="0" fontId="54" fillId="26" borderId="84" applyNumberFormat="0" applyFont="0" applyAlignment="0" applyProtection="0"/>
    <xf numFmtId="0" fontId="39" fillId="26" borderId="84" applyNumberFormat="0" applyFont="0" applyAlignment="0" applyProtection="0"/>
    <xf numFmtId="175" fontId="214" fillId="60" borderId="79" applyNumberFormat="0" applyAlignment="0" applyProtection="0"/>
    <xf numFmtId="175" fontId="214" fillId="60" borderId="79" applyNumberFormat="0" applyAlignment="0" applyProtection="0"/>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68" fontId="59" fillId="0" borderId="90">
      <alignment horizontal="left"/>
    </xf>
    <xf numFmtId="171"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63" fillId="11" borderId="92" applyNumberForma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102" fillId="60" borderId="91" applyNumberForma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171" fontId="59" fillId="0" borderId="87">
      <alignment horizontal="left"/>
    </xf>
    <xf numFmtId="168" fontId="59" fillId="0" borderId="90">
      <alignment horizontal="left"/>
    </xf>
    <xf numFmtId="0" fontId="61" fillId="24" borderId="91" applyNumberFormat="0" applyAlignment="0" applyProtection="0"/>
    <xf numFmtId="0" fontId="64" fillId="0" borderId="93" applyNumberFormat="0" applyFill="0" applyAlignment="0" applyProtection="0"/>
    <xf numFmtId="0" fontId="47" fillId="26" borderId="96" applyNumberFormat="0" applyFont="0" applyAlignment="0" applyProtection="0"/>
    <xf numFmtId="169" fontId="59" fillId="0" borderId="90">
      <alignment horizontal="left"/>
    </xf>
    <xf numFmtId="0" fontId="48" fillId="26" borderId="96" applyNumberFormat="0" applyFont="0" applyAlignment="0" applyProtection="0"/>
    <xf numFmtId="169" fontId="59" fillId="0" borderId="90">
      <alignment horizontal="left"/>
    </xf>
    <xf numFmtId="0" fontId="47" fillId="26" borderId="96" applyNumberFormat="0" applyFont="0" applyAlignment="0" applyProtection="0"/>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75" fontId="51" fillId="0" borderId="83" applyNumberFormat="0" applyFill="0" applyAlignment="0" applyProtection="0"/>
    <xf numFmtId="175" fontId="46" fillId="0" borderId="82" applyNumberFormat="0" applyFill="0" applyAlignment="0" applyProtection="0"/>
    <xf numFmtId="175" fontId="51" fillId="0" borderId="83" applyNumberFormat="0" applyFill="0" applyAlignment="0" applyProtection="0"/>
    <xf numFmtId="169"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63" fillId="11" borderId="92" applyNumberFormat="0" applyAlignment="0" applyProtection="0"/>
    <xf numFmtId="0" fontId="61" fillId="24" borderId="91" applyNumberFormat="0" applyAlignment="0" applyProtection="0"/>
    <xf numFmtId="0" fontId="63" fillId="11" borderId="92" applyNumberForma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39" fillId="26" borderId="96" applyNumberFormat="0" applyFont="0" applyAlignment="0" applyProtection="0"/>
    <xf numFmtId="0" fontId="47" fillId="26" borderId="96" applyNumberFormat="0" applyFont="0" applyAlignment="0" applyProtection="0"/>
    <xf numFmtId="0" fontId="64" fillId="0" borderId="93" applyNumberFormat="0" applyFill="0" applyAlignment="0" applyProtection="0"/>
    <xf numFmtId="0" fontId="48" fillId="26" borderId="96" applyNumberFormat="0" applyFont="0" applyAlignment="0" applyProtection="0"/>
    <xf numFmtId="0" fontId="48"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170" fontId="59" fillId="0" borderId="87">
      <alignment horizontal="left"/>
    </xf>
    <xf numFmtId="168"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68" fontId="59" fillId="0" borderId="90">
      <alignment horizontal="left"/>
    </xf>
    <xf numFmtId="168" fontId="59" fillId="0" borderId="90">
      <alignment horizontal="left"/>
    </xf>
    <xf numFmtId="171" fontId="59" fillId="0" borderId="90">
      <alignment horizontal="left"/>
    </xf>
    <xf numFmtId="171"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0" fontId="48" fillId="26" borderId="96" applyNumberFormat="0" applyFont="0" applyAlignment="0" applyProtection="0"/>
    <xf numFmtId="169" fontId="59" fillId="0" borderId="90">
      <alignment horizontal="left"/>
    </xf>
    <xf numFmtId="171" fontId="59" fillId="0" borderId="90">
      <alignment horizontal="left"/>
    </xf>
    <xf numFmtId="171" fontId="59" fillId="0" borderId="90">
      <alignment horizontal="left"/>
    </xf>
    <xf numFmtId="0" fontId="63" fillId="11" borderId="92" applyNumberFormat="0" applyAlignment="0" applyProtection="0"/>
    <xf numFmtId="0" fontId="47" fillId="26" borderId="84" applyNumberFormat="0" applyFont="0" applyAlignment="0" applyProtection="0"/>
    <xf numFmtId="171" fontId="59" fillId="0" borderId="90">
      <alignment horizontal="left"/>
    </xf>
    <xf numFmtId="0" fontId="48" fillId="26" borderId="96" applyNumberFormat="0" applyFont="0" applyAlignment="0" applyProtection="0"/>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68" fontId="59" fillId="0" borderId="90">
      <alignment horizontal="left"/>
    </xf>
    <xf numFmtId="0" fontId="47" fillId="26" borderId="96" applyNumberFormat="0" applyFont="0" applyAlignment="0" applyProtection="0"/>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68"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68" fontId="59" fillId="0" borderId="90">
      <alignment horizontal="left"/>
    </xf>
    <xf numFmtId="0" fontId="48" fillId="26" borderId="96" applyNumberFormat="0" applyFont="0" applyAlignment="0" applyProtection="0"/>
    <xf numFmtId="168" fontId="59" fillId="0" borderId="90">
      <alignment horizontal="left"/>
    </xf>
    <xf numFmtId="0" fontId="47" fillId="26" borderId="96" applyNumberFormat="0" applyFont="0" applyAlignment="0" applyProtection="0"/>
    <xf numFmtId="0" fontId="99" fillId="0" borderId="94" applyNumberFormat="0" applyFill="0" applyAlignment="0" applyProtection="0"/>
    <xf numFmtId="169" fontId="59" fillId="0" borderId="87">
      <alignment horizontal="left"/>
    </xf>
    <xf numFmtId="169" fontId="59" fillId="0" borderId="90">
      <alignment horizontal="left"/>
    </xf>
    <xf numFmtId="168" fontId="59" fillId="0" borderId="90">
      <alignment horizontal="left"/>
    </xf>
    <xf numFmtId="0" fontId="63" fillId="11" borderId="92" applyNumberFormat="0" applyAlignment="0" applyProtection="0"/>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68" fontId="59" fillId="0" borderId="90">
      <alignment horizontal="left"/>
    </xf>
    <xf numFmtId="171" fontId="59" fillId="0" borderId="90">
      <alignment horizontal="left"/>
    </xf>
    <xf numFmtId="0" fontId="47" fillId="26" borderId="96" applyNumberFormat="0" applyFont="0" applyAlignment="0" applyProtection="0"/>
    <xf numFmtId="171" fontId="59" fillId="0" borderId="87">
      <alignment horizontal="left"/>
    </xf>
    <xf numFmtId="168" fontId="59" fillId="0" borderId="90">
      <alignment horizontal="left"/>
    </xf>
    <xf numFmtId="169" fontId="59" fillId="0" borderId="90">
      <alignment horizontal="left"/>
    </xf>
    <xf numFmtId="168" fontId="59" fillId="0" borderId="90">
      <alignment horizontal="left"/>
    </xf>
    <xf numFmtId="0" fontId="47" fillId="26" borderId="96" applyNumberFormat="0" applyFont="0" applyAlignment="0" applyProtection="0"/>
    <xf numFmtId="0" fontId="48" fillId="26" borderId="96" applyNumberFormat="0" applyFont="0" applyAlignment="0" applyProtection="0"/>
    <xf numFmtId="169"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102" fillId="60" borderId="91"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3" fillId="11" borderId="92" applyNumberFormat="0" applyAlignment="0" applyProtection="0"/>
    <xf numFmtId="0" fontId="62" fillId="24"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122" fillId="25" borderId="92" applyNumberFormat="0" applyAlignment="0" applyProtection="0"/>
    <xf numFmtId="0" fontId="63" fillId="11" borderId="92" applyNumberFormat="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99" fillId="0" borderId="95" applyNumberFormat="0" applyFill="0" applyAlignment="0" applyProtection="0"/>
    <xf numFmtId="0" fontId="99" fillId="0" borderId="95"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47" fillId="26" borderId="96" applyNumberFormat="0" applyFont="0" applyAlignment="0" applyProtection="0"/>
    <xf numFmtId="0" fontId="64" fillId="0" borderId="93" applyNumberFormat="0" applyFill="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99" fillId="0" borderId="94" applyNumberFormat="0" applyFill="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7" fillId="26" borderId="96" applyNumberFormat="0" applyFont="0" applyAlignment="0" applyProtection="0"/>
    <xf numFmtId="171" fontId="59" fillId="0" borderId="90">
      <alignment horizontal="left"/>
    </xf>
    <xf numFmtId="171" fontId="59" fillId="0" borderId="90">
      <alignment horizontal="left"/>
    </xf>
    <xf numFmtId="168" fontId="59" fillId="0" borderId="90">
      <alignment horizontal="left"/>
    </xf>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62" fillId="24" borderId="92" applyNumberFormat="0" applyAlignment="0" applyProtection="0"/>
    <xf numFmtId="0" fontId="48" fillId="26" borderId="96" applyNumberFormat="0" applyFont="0" applyAlignment="0" applyProtection="0"/>
    <xf numFmtId="0" fontId="48" fillId="26" borderId="96" applyNumberFormat="0" applyFont="0" applyAlignment="0" applyProtection="0"/>
    <xf numFmtId="0" fontId="47" fillId="26" borderId="96" applyNumberFormat="0" applyFont="0" applyAlignment="0" applyProtection="0"/>
    <xf numFmtId="0" fontId="39" fillId="63" borderId="87">
      <alignment horizontal="centerContinuous" wrapText="1"/>
    </xf>
    <xf numFmtId="175" fontId="39" fillId="63" borderId="87">
      <alignment horizontal="centerContinuous" wrapText="1"/>
    </xf>
    <xf numFmtId="169" fontId="59" fillId="0" borderId="90">
      <alignment horizontal="left"/>
    </xf>
    <xf numFmtId="169"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62" fillId="24" borderId="92" applyNumberFormat="0" applyAlignment="0" applyProtection="0"/>
    <xf numFmtId="0" fontId="62" fillId="24" borderId="92" applyNumberFormat="0" applyAlignment="0" applyProtection="0"/>
    <xf numFmtId="0" fontId="64" fillId="0" borderId="93" applyNumberFormat="0" applyFill="0" applyAlignment="0" applyProtection="0"/>
    <xf numFmtId="0" fontId="64" fillId="0" borderId="93" applyNumberFormat="0" applyFill="0" applyAlignment="0" applyProtection="0"/>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64" fillId="0" borderId="93" applyNumberFormat="0" applyFill="0" applyAlignment="0" applyProtection="0"/>
    <xf numFmtId="0" fontId="63" fillId="11" borderId="92" applyNumberFormat="0" applyAlignment="0" applyProtection="0"/>
    <xf numFmtId="0" fontId="63" fillId="11" borderId="92" applyNumberFormat="0" applyAlignment="0" applyProtection="0"/>
    <xf numFmtId="0" fontId="103" fillId="60" borderId="92" applyNumberFormat="0" applyAlignment="0" applyProtection="0"/>
    <xf numFmtId="0" fontId="62" fillId="24" borderId="92" applyNumberFormat="0" applyAlignment="0" applyProtection="0"/>
    <xf numFmtId="0" fontId="62" fillId="24" borderId="92" applyNumberFormat="0" applyAlignment="0" applyProtection="0"/>
    <xf numFmtId="0" fontId="61" fillId="24" borderId="91" applyNumberFormat="0" applyAlignment="0" applyProtection="0"/>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8" fontId="59" fillId="0" borderId="87">
      <alignment horizontal="left"/>
    </xf>
    <xf numFmtId="171" fontId="59" fillId="0" borderId="87">
      <alignment horizontal="left"/>
    </xf>
    <xf numFmtId="169" fontId="59" fillId="0" borderId="87">
      <alignment horizontal="left"/>
    </xf>
    <xf numFmtId="0" fontId="102" fillId="24" borderId="79" applyNumberFormat="0" applyAlignment="0" applyProtection="0"/>
    <xf numFmtId="0" fontId="102" fillId="24" borderId="79" applyNumberFormat="0" applyAlignment="0" applyProtection="0"/>
    <xf numFmtId="0" fontId="259" fillId="24" borderId="80" applyNumberFormat="0" applyAlignment="0" applyProtection="0"/>
    <xf numFmtId="0" fontId="259" fillId="24" borderId="80" applyNumberFormat="0" applyAlignment="0" applyProtection="0"/>
    <xf numFmtId="0" fontId="259" fillId="24" borderId="80" applyNumberFormat="0" applyAlignment="0" applyProtection="0"/>
    <xf numFmtId="0" fontId="48" fillId="26" borderId="96" applyNumberFormat="0" applyFont="0" applyAlignment="0" applyProtection="0"/>
    <xf numFmtId="0" fontId="122" fillId="11" borderId="80" applyNumberFormat="0" applyAlignment="0" applyProtection="0"/>
    <xf numFmtId="0" fontId="122" fillId="11" borderId="80" applyNumberFormat="0" applyAlignment="0" applyProtection="0"/>
    <xf numFmtId="0" fontId="122" fillId="11" borderId="80" applyNumberFormat="0" applyAlignment="0" applyProtection="0"/>
    <xf numFmtId="0" fontId="99" fillId="0" borderId="81" applyNumberFormat="0" applyFill="0" applyAlignment="0" applyProtection="0"/>
    <xf numFmtId="0" fontId="99" fillId="0" borderId="81" applyNumberFormat="0" applyFill="0" applyAlignment="0" applyProtection="0"/>
    <xf numFmtId="0" fontId="46" fillId="0" borderId="82" applyNumberFormat="0" applyFill="0" applyAlignment="0" applyProtection="0"/>
    <xf numFmtId="0" fontId="39" fillId="26" borderId="84" applyNumberFormat="0" applyFont="0" applyAlignment="0" applyProtection="0"/>
    <xf numFmtId="0" fontId="39" fillId="26" borderId="84" applyNumberFormat="0" applyFont="0" applyAlignment="0" applyProtection="0"/>
    <xf numFmtId="170" fontId="59" fillId="0" borderId="87">
      <alignment horizontal="left"/>
    </xf>
    <xf numFmtId="168" fontId="59" fillId="0" borderId="90">
      <alignment horizontal="left"/>
    </xf>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102" fillId="24" borderId="79" applyNumberFormat="0" applyAlignment="0" applyProtection="0"/>
    <xf numFmtId="0" fontId="102" fillId="24" borderId="79" applyNumberFormat="0" applyAlignment="0" applyProtection="0"/>
    <xf numFmtId="0" fontId="259" fillId="24" borderId="80" applyNumberFormat="0" applyAlignment="0" applyProtection="0"/>
    <xf numFmtId="0" fontId="259" fillId="24" borderId="80" applyNumberFormat="0" applyAlignment="0" applyProtection="0"/>
    <xf numFmtId="0" fontId="103" fillId="60" borderId="92" applyNumberFormat="0" applyAlignment="0" applyProtection="0"/>
    <xf numFmtId="0" fontId="259" fillId="24" borderId="80" applyNumberFormat="0" applyAlignment="0" applyProtection="0"/>
    <xf numFmtId="169" fontId="59" fillId="0" borderId="90">
      <alignment horizontal="left"/>
    </xf>
    <xf numFmtId="0" fontId="122" fillId="11" borderId="80" applyNumberFormat="0" applyAlignment="0" applyProtection="0"/>
    <xf numFmtId="0" fontId="122" fillId="11" borderId="80" applyNumberFormat="0" applyAlignment="0" applyProtection="0"/>
    <xf numFmtId="0" fontId="122" fillId="11" borderId="80" applyNumberFormat="0" applyAlignment="0" applyProtection="0"/>
    <xf numFmtId="0" fontId="99" fillId="0" borderId="81" applyNumberFormat="0" applyFill="0" applyAlignment="0" applyProtection="0"/>
    <xf numFmtId="0" fontId="99" fillId="0" borderId="81" applyNumberFormat="0" applyFill="0" applyAlignment="0" applyProtection="0"/>
    <xf numFmtId="0" fontId="39" fillId="26" borderId="84" applyNumberFormat="0" applyFont="0" applyAlignment="0" applyProtection="0"/>
    <xf numFmtId="0" fontId="39" fillId="26" borderId="84" applyNumberFormat="0" applyFont="0" applyAlignment="0" applyProtection="0"/>
    <xf numFmtId="0" fontId="54" fillId="26" borderId="84" applyNumberFormat="0" applyFont="0" applyAlignment="0" applyProtection="0"/>
    <xf numFmtId="169" fontId="59" fillId="0" borderId="90">
      <alignment horizontal="left"/>
    </xf>
    <xf numFmtId="169" fontId="59" fillId="0" borderId="90">
      <alignment horizontal="left"/>
    </xf>
    <xf numFmtId="169"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0" fontId="62" fillId="24" borderId="92" applyNumberFormat="0" applyAlignment="0" applyProtection="0"/>
    <xf numFmtId="0" fontId="47" fillId="26" borderId="96" applyNumberFormat="0" applyFont="0" applyAlignment="0" applyProtection="0"/>
    <xf numFmtId="168" fontId="59" fillId="0" borderId="90">
      <alignment horizontal="left"/>
    </xf>
    <xf numFmtId="0" fontId="61" fillId="24" borderId="91" applyNumberFormat="0" applyAlignment="0" applyProtection="0"/>
    <xf numFmtId="0" fontId="47" fillId="26" borderId="96" applyNumberFormat="0" applyFont="0" applyAlignment="0" applyProtection="0"/>
    <xf numFmtId="0" fontId="61" fillId="24" borderId="91" applyNumberFormat="0" applyAlignment="0" applyProtection="0"/>
    <xf numFmtId="0" fontId="48" fillId="26" borderId="96" applyNumberFormat="0" applyFont="0" applyAlignment="0" applyProtection="0"/>
    <xf numFmtId="0" fontId="64" fillId="0" borderId="93" applyNumberFormat="0" applyFill="0" applyAlignment="0" applyProtection="0"/>
    <xf numFmtId="171"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0" fontId="122" fillId="25" borderId="92" applyNumberFormat="0" applyAlignment="0" applyProtection="0"/>
    <xf numFmtId="168" fontId="59" fillId="0" borderId="90">
      <alignment horizontal="left"/>
    </xf>
    <xf numFmtId="168" fontId="59" fillId="0" borderId="90">
      <alignment horizontal="left"/>
    </xf>
    <xf numFmtId="0" fontId="47" fillId="26" borderId="96" applyNumberFormat="0" applyFont="0" applyAlignment="0" applyProtection="0"/>
    <xf numFmtId="168" fontId="59" fillId="0" borderId="90">
      <alignment horizontal="left"/>
    </xf>
    <xf numFmtId="168" fontId="59" fillId="0" borderId="90">
      <alignment horizontal="left"/>
    </xf>
    <xf numFmtId="0" fontId="61" fillId="24" borderId="79" applyNumberFormat="0" applyAlignment="0" applyProtection="0"/>
    <xf numFmtId="0" fontId="62" fillId="24" borderId="80" applyNumberFormat="0" applyAlignment="0" applyProtection="0"/>
    <xf numFmtId="0" fontId="64" fillId="0" borderId="81" applyNumberFormat="0" applyFill="0" applyAlignment="0" applyProtection="0"/>
    <xf numFmtId="0" fontId="48" fillId="26" borderId="84" applyNumberFormat="0" applyFont="0" applyAlignment="0" applyProtection="0"/>
    <xf numFmtId="0" fontId="48" fillId="26" borderId="84" applyNumberFormat="0" applyFont="0" applyAlignment="0" applyProtection="0"/>
    <xf numFmtId="0" fontId="48" fillId="26" borderId="84" applyNumberFormat="0" applyFont="0" applyAlignment="0" applyProtection="0"/>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168" fontId="59" fillId="0" borderId="90">
      <alignment horizontal="left"/>
    </xf>
    <xf numFmtId="0" fontId="48" fillId="26" borderId="96" applyNumberFormat="0" applyFont="0" applyAlignment="0" applyProtection="0"/>
    <xf numFmtId="171" fontId="59" fillId="0" borderId="90">
      <alignment horizontal="left"/>
    </xf>
    <xf numFmtId="168" fontId="59" fillId="0" borderId="90">
      <alignment horizontal="left"/>
    </xf>
    <xf numFmtId="0" fontId="39" fillId="26" borderId="84" applyNumberFormat="0" applyFont="0" applyAlignment="0" applyProtection="0"/>
    <xf numFmtId="171" fontId="59" fillId="0" borderId="90">
      <alignment horizontal="left"/>
    </xf>
    <xf numFmtId="171" fontId="59" fillId="0" borderId="90">
      <alignment horizontal="left"/>
    </xf>
    <xf numFmtId="0" fontId="169" fillId="64" borderId="86">
      <alignment horizontal="left" vertical="top" wrapText="1"/>
    </xf>
    <xf numFmtId="0" fontId="133" fillId="26" borderId="84" applyNumberFormat="0" applyFont="0" applyAlignment="0" applyProtection="0"/>
    <xf numFmtId="0" fontId="39" fillId="26" borderId="84" applyNumberFormat="0" applyFont="0" applyAlignment="0" applyProtection="0"/>
    <xf numFmtId="171" fontId="59" fillId="0" borderId="90">
      <alignment horizontal="left"/>
    </xf>
    <xf numFmtId="171"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70" fontId="59" fillId="0" borderId="87">
      <alignment horizontal="left"/>
    </xf>
    <xf numFmtId="170" fontId="59" fillId="0" borderId="87">
      <alignment horizontal="left"/>
    </xf>
    <xf numFmtId="171" fontId="59" fillId="0" borderId="87">
      <alignment horizontal="left"/>
    </xf>
    <xf numFmtId="168" fontId="59" fillId="0" borderId="87">
      <alignment horizontal="left"/>
    </xf>
    <xf numFmtId="169" fontId="59" fillId="0" borderId="87">
      <alignment horizontal="left"/>
    </xf>
    <xf numFmtId="0" fontId="38" fillId="0" borderId="89" applyAlignment="0">
      <alignment horizontal="left"/>
    </xf>
    <xf numFmtId="0" fontId="38" fillId="0" borderId="89" applyAlignment="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102" fillId="60" borderId="91" applyNumberForma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64" fillId="0" borderId="93" applyNumberFormat="0" applyFill="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103" fillId="60" borderId="92" applyNumberFormat="0" applyAlignment="0" applyProtection="0"/>
    <xf numFmtId="0" fontId="62" fillId="24" borderId="92" applyNumberFormat="0" applyAlignment="0" applyProtection="0"/>
    <xf numFmtId="0" fontId="61" fillId="24" borderId="91" applyNumberFormat="0" applyAlignment="0" applyProtection="0"/>
    <xf numFmtId="0" fontId="61" fillId="24" borderId="91" applyNumberFormat="0" applyAlignment="0" applyProtection="0"/>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71"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75" fontId="205" fillId="63" borderId="89">
      <alignment wrapText="1"/>
    </xf>
    <xf numFmtId="171" fontId="59" fillId="0" borderId="87">
      <alignment horizontal="left"/>
    </xf>
    <xf numFmtId="170" fontId="59" fillId="0" borderId="87">
      <alignment horizontal="left"/>
    </xf>
    <xf numFmtId="169" fontId="59" fillId="0" borderId="87">
      <alignment horizontal="left"/>
    </xf>
    <xf numFmtId="169" fontId="59" fillId="0" borderId="87">
      <alignment horizontal="left"/>
    </xf>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63" fillId="11" borderId="92" applyNumberFormat="0" applyAlignment="0" applyProtection="0"/>
    <xf numFmtId="0" fontId="63" fillId="11" borderId="92" applyNumberFormat="0" applyAlignment="0" applyProtection="0"/>
    <xf numFmtId="0" fontId="62" fillId="24" borderId="92" applyNumberFormat="0" applyAlignment="0" applyProtection="0"/>
    <xf numFmtId="0" fontId="61" fillId="24" borderId="91" applyNumberFormat="0" applyAlignment="0" applyProtection="0"/>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71" fontId="59" fillId="0" borderId="87">
      <alignment horizontal="left"/>
    </xf>
    <xf numFmtId="170" fontId="59" fillId="0" borderId="87">
      <alignment horizontal="left"/>
    </xf>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61" fillId="24" borderId="91" applyNumberFormat="0" applyAlignment="0" applyProtection="0"/>
    <xf numFmtId="0" fontId="47" fillId="26" borderId="96" applyNumberFormat="0" applyFont="0" applyAlignment="0" applyProtection="0"/>
    <xf numFmtId="0" fontId="47" fillId="26" borderId="96" applyNumberFormat="0" applyFont="0" applyAlignment="0" applyProtection="0"/>
    <xf numFmtId="0" fontId="63" fillId="11" borderId="92" applyNumberFormat="0" applyAlignment="0" applyProtection="0"/>
    <xf numFmtId="0" fontId="103" fillId="60" borderId="92" applyNumberFormat="0" applyAlignment="0" applyProtection="0"/>
    <xf numFmtId="0" fontId="47"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102" fillId="60" borderId="91" applyNumberFormat="0" applyAlignment="0" applyProtection="0"/>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75" fontId="205" fillId="63" borderId="89">
      <alignment wrapText="1"/>
    </xf>
    <xf numFmtId="0" fontId="104" fillId="0" borderId="87"/>
    <xf numFmtId="0" fontId="47" fillId="26" borderId="96" applyNumberFormat="0" applyFont="0" applyAlignment="0" applyProtection="0"/>
    <xf numFmtId="0" fontId="103" fillId="60" borderId="92" applyNumberFormat="0" applyAlignment="0" applyProtection="0"/>
    <xf numFmtId="0" fontId="47" fillId="26" borderId="96" applyNumberFormat="0" applyFont="0" applyAlignment="0" applyProtection="0"/>
    <xf numFmtId="0" fontId="103" fillId="60" borderId="92" applyNumberFormat="0" applyAlignment="0" applyProtection="0"/>
    <xf numFmtId="0" fontId="47" fillId="26" borderId="96" applyNumberFormat="0" applyFont="0" applyAlignment="0" applyProtection="0"/>
    <xf numFmtId="0" fontId="128" fillId="26" borderId="96" applyNumberFormat="0" applyFont="0" applyAlignment="0" applyProtection="0"/>
    <xf numFmtId="0" fontId="47" fillId="26" borderId="96" applyNumberFormat="0" applyFont="0" applyAlignment="0" applyProtection="0"/>
    <xf numFmtId="0" fontId="103" fillId="60" borderId="92" applyNumberFormat="0" applyAlignment="0" applyProtection="0"/>
    <xf numFmtId="169" fontId="59" fillId="0" borderId="75">
      <alignment horizontal="left"/>
    </xf>
    <xf numFmtId="169" fontId="59" fillId="0" borderId="75">
      <alignment horizontal="left"/>
    </xf>
    <xf numFmtId="169" fontId="59" fillId="0" borderId="75">
      <alignment horizontal="left"/>
    </xf>
    <xf numFmtId="170" fontId="59" fillId="0" borderId="75">
      <alignment horizontal="left"/>
    </xf>
    <xf numFmtId="170" fontId="59" fillId="0" borderId="75">
      <alignment horizontal="left"/>
    </xf>
    <xf numFmtId="170" fontId="59" fillId="0" borderId="75">
      <alignment horizontal="left"/>
    </xf>
    <xf numFmtId="171" fontId="59" fillId="0" borderId="75">
      <alignment horizontal="left"/>
    </xf>
    <xf numFmtId="171" fontId="59" fillId="0" borderId="75">
      <alignment horizontal="left"/>
    </xf>
    <xf numFmtId="171" fontId="59" fillId="0" borderId="75">
      <alignment horizontal="left"/>
    </xf>
    <xf numFmtId="168" fontId="59" fillId="0" borderId="75">
      <alignment horizontal="left"/>
    </xf>
    <xf numFmtId="168" fontId="59" fillId="0" borderId="75">
      <alignment horizontal="left"/>
    </xf>
    <xf numFmtId="168" fontId="59" fillId="0" borderId="75">
      <alignment horizontal="left"/>
    </xf>
    <xf numFmtId="169" fontId="59" fillId="0" borderId="75">
      <alignment horizontal="left"/>
    </xf>
    <xf numFmtId="169" fontId="59" fillId="0" borderId="75">
      <alignment horizontal="left"/>
    </xf>
    <xf numFmtId="169" fontId="59" fillId="0" borderId="75">
      <alignment horizontal="left"/>
    </xf>
    <xf numFmtId="170" fontId="59" fillId="0" borderId="75">
      <alignment horizontal="left"/>
    </xf>
    <xf numFmtId="170" fontId="59" fillId="0" borderId="75">
      <alignment horizontal="left"/>
    </xf>
    <xf numFmtId="170" fontId="59" fillId="0" borderId="75">
      <alignment horizontal="left"/>
    </xf>
    <xf numFmtId="171" fontId="59" fillId="0" borderId="75">
      <alignment horizontal="left"/>
    </xf>
    <xf numFmtId="171" fontId="59" fillId="0" borderId="75">
      <alignment horizontal="left"/>
    </xf>
    <xf numFmtId="171" fontId="59" fillId="0" borderId="75">
      <alignment horizontal="left"/>
    </xf>
    <xf numFmtId="168" fontId="59" fillId="0" borderId="75">
      <alignment horizontal="left"/>
    </xf>
    <xf numFmtId="168" fontId="59" fillId="0" borderId="75">
      <alignment horizontal="left"/>
    </xf>
    <xf numFmtId="168" fontId="59" fillId="0" borderId="75">
      <alignment horizontal="left"/>
    </xf>
    <xf numFmtId="0" fontId="104" fillId="0" borderId="75"/>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38" fillId="0" borderId="65" applyAlignment="0">
      <alignment horizontal="left"/>
    </xf>
    <xf numFmtId="0" fontId="100" fillId="63" borderId="75">
      <alignment horizontal="left"/>
    </xf>
    <xf numFmtId="0" fontId="39" fillId="63" borderId="75">
      <alignment horizontal="centerContinuous" wrapText="1"/>
    </xf>
    <xf numFmtId="0" fontId="104" fillId="63" borderId="65">
      <alignment wrapText="1"/>
    </xf>
    <xf numFmtId="0" fontId="104" fillId="63" borderId="65">
      <alignment wrapText="1"/>
    </xf>
    <xf numFmtId="0" fontId="104" fillId="63" borderId="65">
      <alignment wrapText="1"/>
    </xf>
    <xf numFmtId="0" fontId="104" fillId="63" borderId="65">
      <alignment wrapText="1"/>
    </xf>
    <xf numFmtId="0" fontId="104" fillId="63" borderId="65">
      <alignment wrapText="1"/>
    </xf>
    <xf numFmtId="0" fontId="104" fillId="63" borderId="75"/>
    <xf numFmtId="169" fontId="59" fillId="0" borderId="75">
      <alignment horizontal="left"/>
    </xf>
    <xf numFmtId="170" fontId="59" fillId="0" borderId="75">
      <alignment horizontal="left"/>
    </xf>
    <xf numFmtId="171" fontId="59" fillId="0" borderId="75">
      <alignment horizontal="left"/>
    </xf>
    <xf numFmtId="168" fontId="59" fillId="0" borderId="75">
      <alignment horizontal="left"/>
    </xf>
    <xf numFmtId="0" fontId="169" fillId="64" borderId="62">
      <alignment horizontal="left" vertical="top" wrapText="1"/>
    </xf>
    <xf numFmtId="0" fontId="169" fillId="64" borderId="64">
      <alignment horizontal="left" vertical="top"/>
    </xf>
    <xf numFmtId="0" fontId="104" fillId="0" borderId="75"/>
    <xf numFmtId="175" fontId="39" fillId="5" borderId="75"/>
    <xf numFmtId="175" fontId="39" fillId="63" borderId="75">
      <alignment horizontal="centerContinuous" wrapText="1"/>
    </xf>
    <xf numFmtId="0" fontId="39" fillId="63" borderId="75">
      <alignment horizontal="centerContinuous" wrapText="1"/>
    </xf>
    <xf numFmtId="175" fontId="205" fillId="63" borderId="65">
      <alignment wrapText="1"/>
    </xf>
    <xf numFmtId="175" fontId="104" fillId="63" borderId="65">
      <alignment wrapText="1"/>
    </xf>
    <xf numFmtId="175" fontId="104" fillId="63" borderId="65">
      <alignment wrapText="1"/>
    </xf>
    <xf numFmtId="175" fontId="205" fillId="63" borderId="65">
      <alignment wrapText="1"/>
    </xf>
    <xf numFmtId="0" fontId="104" fillId="63" borderId="75"/>
    <xf numFmtId="175" fontId="169" fillId="64" borderId="75">
      <alignment horizontal="left" vertical="top" wrapText="1"/>
    </xf>
    <xf numFmtId="175" fontId="215" fillId="64" borderId="64">
      <alignment horizontal="left" vertical="top" wrapText="1"/>
    </xf>
    <xf numFmtId="175" fontId="39" fillId="63" borderId="75">
      <alignment horizontal="centerContinuous" wrapText="1"/>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69"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128" fillId="26" borderId="96" applyNumberFormat="0" applyFont="0" applyAlignment="0" applyProtection="0"/>
    <xf numFmtId="0" fontId="128" fillId="26" borderId="96" applyNumberFormat="0" applyFont="0" applyAlignment="0" applyProtection="0"/>
    <xf numFmtId="0" fontId="179" fillId="60" borderId="91" applyNumberFormat="0" applyAlignment="0" applyProtection="0"/>
    <xf numFmtId="0" fontId="102" fillId="60" borderId="91" applyNumberFormat="0" applyAlignment="0" applyProtection="0"/>
    <xf numFmtId="0" fontId="180" fillId="24" borderId="91" applyNumberFormat="0" applyAlignment="0" applyProtection="0"/>
    <xf numFmtId="0" fontId="183" fillId="60" borderId="92" applyNumberFormat="0" applyAlignment="0" applyProtection="0"/>
    <xf numFmtId="0" fontId="103" fillId="60" borderId="92" applyNumberFormat="0" applyAlignment="0" applyProtection="0"/>
    <xf numFmtId="0" fontId="185" fillId="24" borderId="92" applyNumberFormat="0" applyAlignment="0" applyProtection="0"/>
    <xf numFmtId="175" fontId="181" fillId="60" borderId="92" applyNumberFormat="0" applyAlignment="0" applyProtection="0"/>
    <xf numFmtId="175" fontId="181" fillId="60" borderId="92" applyNumberFormat="0" applyAlignment="0" applyProtection="0"/>
    <xf numFmtId="0" fontId="190" fillId="25" borderId="92" applyNumberFormat="0" applyAlignment="0" applyProtection="0"/>
    <xf numFmtId="0" fontId="122" fillId="25" borderId="92" applyNumberFormat="0" applyAlignment="0" applyProtection="0"/>
    <xf numFmtId="0" fontId="191" fillId="11" borderId="92" applyNumberFormat="0" applyAlignment="0" applyProtection="0"/>
    <xf numFmtId="0" fontId="99" fillId="0" borderId="94" applyNumberFormat="0" applyFill="0" applyAlignment="0" applyProtection="0"/>
    <xf numFmtId="0" fontId="52" fillId="0" borderId="94" applyNumberFormat="0" applyFill="0" applyAlignment="0" applyProtection="0"/>
    <xf numFmtId="0" fontId="192" fillId="0" borderId="94" applyNumberFormat="0" applyFill="0" applyAlignment="0" applyProtection="0"/>
    <xf numFmtId="0" fontId="193"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56" fillId="0" borderId="93" applyNumberFormat="0" applyFill="0" applyAlignment="0" applyProtection="0"/>
    <xf numFmtId="0" fontId="39" fillId="25" borderId="96" applyNumberFormat="0" applyFont="0" applyAlignment="0" applyProtection="0"/>
    <xf numFmtId="175" fontId="204" fillId="25" borderId="92" applyNumberFormat="0" applyAlignment="0" applyProtection="0"/>
    <xf numFmtId="175" fontId="204" fillId="25" borderId="92" applyNumberFormat="0" applyAlignment="0" applyProtection="0"/>
    <xf numFmtId="175" fontId="213" fillId="26" borderId="96" applyNumberFormat="0" applyFont="0" applyAlignment="0" applyProtection="0"/>
    <xf numFmtId="175" fontId="213" fillId="26" borderId="96" applyNumberFormat="0" applyFont="0" applyAlignment="0" applyProtection="0"/>
    <xf numFmtId="0" fontId="54" fillId="26" borderId="96" applyNumberFormat="0" applyFont="0" applyAlignment="0" applyProtection="0"/>
    <xf numFmtId="0" fontId="54" fillId="26" borderId="96" applyNumberFormat="0" applyFont="0" applyAlignment="0" applyProtection="0"/>
    <xf numFmtId="0" fontId="48" fillId="26" borderId="96" applyNumberFormat="0" applyFont="0" applyAlignment="0" applyProtection="0"/>
    <xf numFmtId="0" fontId="54" fillId="26" borderId="96" applyNumberFormat="0" applyFont="0" applyAlignment="0" applyProtection="0"/>
    <xf numFmtId="0" fontId="54" fillId="26" borderId="96" applyNumberFormat="0" applyFont="0" applyAlignment="0" applyProtection="0"/>
    <xf numFmtId="0" fontId="39" fillId="26" borderId="96" applyNumberFormat="0" applyFont="0" applyAlignment="0" applyProtection="0"/>
    <xf numFmtId="175" fontId="214" fillId="60" borderId="91" applyNumberFormat="0" applyAlignment="0" applyProtection="0"/>
    <xf numFmtId="175" fontId="214" fillId="60" borderId="91" applyNumberFormat="0" applyAlignment="0" applyProtection="0"/>
    <xf numFmtId="175" fontId="51" fillId="0" borderId="95" applyNumberFormat="0" applyFill="0" applyAlignment="0" applyProtection="0"/>
    <xf numFmtId="175" fontId="46" fillId="0" borderId="94" applyNumberFormat="0" applyFill="0" applyAlignment="0" applyProtection="0"/>
    <xf numFmtId="175" fontId="51" fillId="0" borderId="95" applyNumberFormat="0" applyFill="0" applyAlignment="0" applyProtection="0"/>
    <xf numFmtId="0" fontId="47" fillId="26" borderId="96" applyNumberFormat="0" applyFont="0" applyAlignment="0" applyProtection="0"/>
    <xf numFmtId="0" fontId="102" fillId="24" borderId="91" applyNumberFormat="0" applyAlignment="0" applyProtection="0"/>
    <xf numFmtId="0" fontId="102" fillId="24" borderId="91" applyNumberFormat="0" applyAlignment="0" applyProtection="0"/>
    <xf numFmtId="0" fontId="259" fillId="24" borderId="92" applyNumberFormat="0" applyAlignment="0" applyProtection="0"/>
    <xf numFmtId="0" fontId="259" fillId="24" borderId="92" applyNumberFormat="0" applyAlignment="0" applyProtection="0"/>
    <xf numFmtId="0" fontId="259" fillId="24" borderId="92" applyNumberFormat="0" applyAlignment="0" applyProtection="0"/>
    <xf numFmtId="0" fontId="122" fillId="11" borderId="92" applyNumberFormat="0" applyAlignment="0" applyProtection="0"/>
    <xf numFmtId="0" fontId="122" fillId="11" borderId="92" applyNumberFormat="0" applyAlignment="0" applyProtection="0"/>
    <xf numFmtId="0" fontId="122" fillId="11" borderId="92" applyNumberFormat="0" applyAlignment="0" applyProtection="0"/>
    <xf numFmtId="0" fontId="99" fillId="0" borderId="93" applyNumberFormat="0" applyFill="0" applyAlignment="0" applyProtection="0"/>
    <xf numFmtId="0" fontId="99" fillId="0" borderId="93" applyNumberFormat="0" applyFill="0" applyAlignment="0" applyProtection="0"/>
    <xf numFmtId="0" fontId="46" fillId="0" borderId="94" applyNumberFormat="0" applyFill="0" applyAlignment="0" applyProtection="0"/>
    <xf numFmtId="0" fontId="39" fillId="26" borderId="96" applyNumberFormat="0" applyFont="0" applyAlignment="0" applyProtection="0"/>
    <xf numFmtId="0" fontId="39" fillId="26" borderId="96" applyNumberFormat="0" applyFont="0" applyAlignment="0" applyProtection="0"/>
    <xf numFmtId="0" fontId="102" fillId="24" borderId="91" applyNumberFormat="0" applyAlignment="0" applyProtection="0"/>
    <xf numFmtId="0" fontId="102" fillId="24" borderId="91" applyNumberFormat="0" applyAlignment="0" applyProtection="0"/>
    <xf numFmtId="0" fontId="259" fillId="24" borderId="92" applyNumberFormat="0" applyAlignment="0" applyProtection="0"/>
    <xf numFmtId="0" fontId="259" fillId="24" borderId="92" applyNumberFormat="0" applyAlignment="0" applyProtection="0"/>
    <xf numFmtId="0" fontId="259" fillId="24" borderId="92" applyNumberFormat="0" applyAlignment="0" applyProtection="0"/>
    <xf numFmtId="0" fontId="122" fillId="11" borderId="92" applyNumberFormat="0" applyAlignment="0" applyProtection="0"/>
    <xf numFmtId="0" fontId="122" fillId="11" borderId="92" applyNumberFormat="0" applyAlignment="0" applyProtection="0"/>
    <xf numFmtId="0" fontId="122" fillId="11" borderId="92" applyNumberFormat="0" applyAlignment="0" applyProtection="0"/>
    <xf numFmtId="0" fontId="99" fillId="0" borderId="93" applyNumberFormat="0" applyFill="0" applyAlignment="0" applyProtection="0"/>
    <xf numFmtId="0" fontId="99" fillId="0" borderId="93" applyNumberFormat="0" applyFill="0" applyAlignment="0" applyProtection="0"/>
    <xf numFmtId="0" fontId="39" fillId="26" borderId="96" applyNumberFormat="0" applyFont="0" applyAlignment="0" applyProtection="0"/>
    <xf numFmtId="0" fontId="39" fillId="26" borderId="96" applyNumberFormat="0" applyFont="0" applyAlignment="0" applyProtection="0"/>
    <xf numFmtId="0" fontId="54" fillId="26" borderId="96" applyNumberFormat="0" applyFont="0" applyAlignment="0" applyProtection="0"/>
    <xf numFmtId="0" fontId="61" fillId="24" borderId="91" applyNumberFormat="0" applyAlignment="0" applyProtection="0"/>
    <xf numFmtId="0" fontId="62" fillId="24" borderId="92" applyNumberFormat="0" applyAlignment="0" applyProtection="0"/>
    <xf numFmtId="0" fontId="64" fillId="0" borderId="93" applyNumberFormat="0" applyFill="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39" fillId="26" borderId="96" applyNumberFormat="0" applyFont="0" applyAlignment="0" applyProtection="0"/>
    <xf numFmtId="0" fontId="133" fillId="26" borderId="96" applyNumberFormat="0" applyFont="0" applyAlignment="0" applyProtection="0"/>
    <xf numFmtId="0" fontId="39" fillId="26" borderId="96" applyNumberFormat="0" applyFont="0" applyAlignment="0" applyProtection="0"/>
    <xf numFmtId="49" fontId="231" fillId="70" borderId="109">
      <alignment horizontal="center" vertical="center" wrapText="1"/>
    </xf>
    <xf numFmtId="168"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47" fillId="26" borderId="108" applyNumberFormat="0" applyFont="0" applyAlignment="0" applyProtection="0"/>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69"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0"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71"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168" fontId="59" fillId="0" borderId="90">
      <alignment horizontal="left"/>
    </xf>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102" fillId="60" borderId="91" applyNumberFormat="0" applyAlignment="0" applyProtection="0"/>
    <xf numFmtId="0" fontId="102" fillId="60" borderId="91" applyNumberFormat="0" applyAlignment="0" applyProtection="0"/>
    <xf numFmtId="0" fontId="102" fillId="60" borderId="91" applyNumberFormat="0" applyAlignment="0" applyProtection="0"/>
    <xf numFmtId="0" fontId="102" fillId="60" borderId="91" applyNumberFormat="0" applyAlignment="0" applyProtection="0"/>
    <xf numFmtId="0" fontId="102" fillId="60" borderId="91"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62" fillId="24" borderId="92" applyNumberFormat="0" applyAlignment="0" applyProtection="0"/>
    <xf numFmtId="0" fontId="103" fillId="60" borderId="92" applyNumberFormat="0" applyAlignment="0" applyProtection="0"/>
    <xf numFmtId="0" fontId="103" fillId="60" borderId="92" applyNumberFormat="0" applyAlignment="0" applyProtection="0"/>
    <xf numFmtId="0" fontId="103" fillId="60" borderId="92" applyNumberFormat="0" applyAlignment="0" applyProtection="0"/>
    <xf numFmtId="0" fontId="103" fillId="60" borderId="92" applyNumberFormat="0" applyAlignment="0" applyProtection="0"/>
    <xf numFmtId="0" fontId="103" fillId="60" borderId="92" applyNumberFormat="0" applyAlignment="0" applyProtection="0"/>
    <xf numFmtId="169" fontId="59" fillId="0" borderId="102">
      <alignment horizontal="left"/>
    </xf>
    <xf numFmtId="168" fontId="59" fillId="0" borderId="102">
      <alignment horizontal="left"/>
    </xf>
    <xf numFmtId="0" fontId="61" fillId="24" borderId="103" applyNumberFormat="0" applyAlignment="0" applyProtection="0"/>
    <xf numFmtId="0" fontId="47" fillId="26" borderId="108" applyNumberFormat="0" applyFont="0" applyAlignment="0" applyProtection="0"/>
    <xf numFmtId="0" fontId="47" fillId="26" borderId="108" applyNumberFormat="0" applyFon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175" fontId="169" fillId="64" borderId="99">
      <alignment horizontal="left" vertical="top" wrapText="1"/>
    </xf>
    <xf numFmtId="169"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102" fillId="60" borderId="103" applyNumberFormat="0" applyAlignment="0" applyProtection="0"/>
    <xf numFmtId="0" fontId="62" fillId="24" borderId="104" applyNumberFormat="0" applyAlignment="0" applyProtection="0"/>
    <xf numFmtId="0" fontId="64" fillId="0" borderId="105" applyNumberFormat="0" applyFill="0" applyAlignment="0" applyProtection="0"/>
    <xf numFmtId="0" fontId="64" fillId="0" borderId="105" applyNumberFormat="0" applyFill="0" applyAlignment="0" applyProtection="0"/>
    <xf numFmtId="0" fontId="47" fillId="26" borderId="108" applyNumberFormat="0" applyFont="0" applyAlignment="0" applyProtection="0"/>
    <xf numFmtId="0" fontId="48" fillId="26" borderId="108" applyNumberFormat="0" applyFont="0" applyAlignment="0" applyProtection="0"/>
    <xf numFmtId="169" fontId="59" fillId="0" borderId="102">
      <alignment horizontal="left"/>
    </xf>
    <xf numFmtId="169" fontId="59" fillId="0" borderId="102">
      <alignment horizontal="left"/>
    </xf>
    <xf numFmtId="168" fontId="59" fillId="0" borderId="102">
      <alignment horizontal="left"/>
    </xf>
    <xf numFmtId="168" fontId="59" fillId="0" borderId="102">
      <alignment horizontal="left"/>
    </xf>
    <xf numFmtId="0" fontId="47" fillId="26" borderId="108" applyNumberFormat="0" applyFont="0" applyAlignment="0" applyProtection="0"/>
    <xf numFmtId="0" fontId="12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168" fontId="59" fillId="0" borderId="99">
      <alignment horizontal="left"/>
    </xf>
    <xf numFmtId="169" fontId="59" fillId="0" borderId="102">
      <alignment horizontal="left"/>
    </xf>
    <xf numFmtId="168" fontId="59" fillId="0" borderId="102">
      <alignment horizontal="left"/>
    </xf>
    <xf numFmtId="0" fontId="63" fillId="11" borderId="104" applyNumberFormat="0" applyAlignment="0" applyProtection="0"/>
    <xf numFmtId="0" fontId="104" fillId="0" borderId="99"/>
    <xf numFmtId="168" fontId="59" fillId="0" borderId="102">
      <alignment horizontal="left"/>
    </xf>
    <xf numFmtId="0" fontId="61" fillId="24" borderId="103" applyNumberFormat="0" applyAlignment="0" applyProtection="0"/>
    <xf numFmtId="0" fontId="63" fillId="11" borderId="104" applyNumberFormat="0" applyAlignment="0" applyProtection="0"/>
    <xf numFmtId="0" fontId="48" fillId="26" borderId="108" applyNumberFormat="0" applyFont="0" applyAlignment="0" applyProtection="0"/>
    <xf numFmtId="169" fontId="59" fillId="0" borderId="102">
      <alignment horizontal="left"/>
    </xf>
    <xf numFmtId="0" fontId="47" fillId="26" borderId="108" applyNumberFormat="0" applyFont="0" applyAlignment="0" applyProtection="0"/>
    <xf numFmtId="0" fontId="38" fillId="0" borderId="101" applyAlignment="0">
      <alignment horizontal="left"/>
    </xf>
    <xf numFmtId="169" fontId="59" fillId="0" borderId="99">
      <alignment horizontal="left"/>
    </xf>
    <xf numFmtId="168" fontId="59" fillId="0" borderId="99">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61" fillId="24" borderId="103" applyNumberFormat="0" applyAlignment="0" applyProtection="0"/>
    <xf numFmtId="0" fontId="61" fillId="24" borderId="103" applyNumberFormat="0" applyAlignment="0" applyProtection="0"/>
    <xf numFmtId="0" fontId="102" fillId="60" borderId="103" applyNumberFormat="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7" fillId="26" borderId="108" applyNumberFormat="0" applyFont="0" applyAlignment="0" applyProtection="0"/>
    <xf numFmtId="0" fontId="128"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169" fontId="59" fillId="0" borderId="102">
      <alignment horizontal="left"/>
    </xf>
    <xf numFmtId="168" fontId="59" fillId="0" borderId="102">
      <alignment horizontal="left"/>
    </xf>
    <xf numFmtId="0" fontId="62" fillId="24" borderId="104" applyNumberFormat="0" applyAlignment="0" applyProtection="0"/>
    <xf numFmtId="0" fontId="64" fillId="0" borderId="105" applyNumberFormat="0" applyFill="0" applyAlignment="0" applyProtection="0"/>
    <xf numFmtId="0" fontId="47" fillId="26" borderId="108" applyNumberFormat="0" applyFont="0" applyAlignment="0" applyProtection="0"/>
    <xf numFmtId="175" fontId="39" fillId="5" borderId="99"/>
    <xf numFmtId="175" fontId="104" fillId="63" borderId="101">
      <alignment wrapText="1"/>
    </xf>
    <xf numFmtId="169"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102" fillId="60" borderId="103" applyNumberFormat="0" applyAlignment="0" applyProtection="0"/>
    <xf numFmtId="0" fontId="62" fillId="24" borderId="104" applyNumberFormat="0" applyAlignment="0" applyProtection="0"/>
    <xf numFmtId="0" fontId="62" fillId="24" borderId="104" applyNumberFormat="0" applyAlignment="0" applyProtection="0"/>
    <xf numFmtId="0" fontId="64" fillId="0" borderId="105" applyNumberFormat="0" applyFill="0" applyAlignment="0" applyProtection="0"/>
    <xf numFmtId="0" fontId="64" fillId="0" borderId="105" applyNumberFormat="0" applyFill="0" applyAlignment="0" applyProtection="0"/>
    <xf numFmtId="0" fontId="128"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63" fillId="11" borderId="92" applyNumberFormat="0" applyAlignment="0" applyProtection="0"/>
    <xf numFmtId="0" fontId="122" fillId="25" borderId="92" applyNumberFormat="0" applyAlignment="0" applyProtection="0"/>
    <xf numFmtId="0" fontId="122" fillId="25" borderId="92" applyNumberFormat="0" applyAlignment="0" applyProtection="0"/>
    <xf numFmtId="0" fontId="122" fillId="25" borderId="92" applyNumberFormat="0" applyAlignment="0" applyProtection="0"/>
    <xf numFmtId="0" fontId="122" fillId="25" borderId="92" applyNumberFormat="0" applyAlignment="0" applyProtection="0"/>
    <xf numFmtId="0" fontId="122" fillId="25" borderId="92" applyNumberFormat="0" applyAlignment="0" applyProtection="0"/>
    <xf numFmtId="0" fontId="122" fillId="25" borderId="92" applyNumberFormat="0" applyAlignment="0" applyProtection="0"/>
    <xf numFmtId="0" fontId="63" fillId="11" borderId="92" applyNumberFormat="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99" fillId="0" borderId="95" applyNumberFormat="0" applyFill="0" applyAlignment="0" applyProtection="0"/>
    <xf numFmtId="0" fontId="99" fillId="0" borderId="95" applyNumberFormat="0" applyFill="0" applyAlignment="0" applyProtection="0"/>
    <xf numFmtId="0" fontId="99" fillId="0" borderId="95" applyNumberFormat="0" applyFill="0" applyAlignment="0" applyProtection="0"/>
    <xf numFmtId="0" fontId="99" fillId="0" borderId="95" applyNumberFormat="0" applyFill="0" applyAlignment="0" applyProtection="0"/>
    <xf numFmtId="0" fontId="99" fillId="0" borderId="95"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0" fontId="64" fillId="0" borderId="93" applyNumberFormat="0" applyFill="0" applyAlignment="0" applyProtection="0"/>
    <xf numFmtId="169" fontId="59" fillId="0" borderId="102">
      <alignment horizontal="left"/>
    </xf>
    <xf numFmtId="169" fontId="59" fillId="0" borderId="102">
      <alignment horizontal="left"/>
    </xf>
    <xf numFmtId="169" fontId="59" fillId="0" borderId="102">
      <alignment horizontal="left"/>
    </xf>
    <xf numFmtId="168" fontId="59" fillId="0" borderId="102">
      <alignment horizontal="left"/>
    </xf>
    <xf numFmtId="0" fontId="62" fillId="24" borderId="104" applyNumberFormat="0" applyAlignment="0" applyProtection="0"/>
    <xf numFmtId="0" fontId="99" fillId="0" borderId="107" applyNumberFormat="0" applyFill="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8"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128"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128"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169" fontId="59" fillId="0" borderId="99">
      <alignment horizontal="left"/>
    </xf>
    <xf numFmtId="168" fontId="59" fillId="0" borderId="99">
      <alignment horizontal="left"/>
    </xf>
    <xf numFmtId="171" fontId="59" fillId="0" borderId="99">
      <alignment horizontal="left"/>
    </xf>
    <xf numFmtId="168" fontId="59" fillId="0" borderId="99">
      <alignment horizontal="left"/>
    </xf>
    <xf numFmtId="0" fontId="38" fillId="0" borderId="101" applyAlignment="0">
      <alignment horizontal="left"/>
    </xf>
    <xf numFmtId="0" fontId="38" fillId="0" borderId="101" applyAlignment="0">
      <alignment horizontal="left"/>
    </xf>
    <xf numFmtId="0" fontId="38" fillId="0" borderId="101" applyAlignment="0">
      <alignment horizontal="left"/>
    </xf>
    <xf numFmtId="0" fontId="38" fillId="0" borderId="101" applyAlignment="0">
      <alignment horizontal="left"/>
    </xf>
    <xf numFmtId="0" fontId="39" fillId="63" borderId="99">
      <alignment horizontal="centerContinuous" wrapText="1"/>
    </xf>
    <xf numFmtId="0" fontId="104" fillId="63" borderId="101">
      <alignment wrapText="1"/>
    </xf>
    <xf numFmtId="170" fontId="59" fillId="0" borderId="99">
      <alignment horizontal="left"/>
    </xf>
    <xf numFmtId="0" fontId="169" fillId="64" borderId="100">
      <alignment horizontal="left" vertical="top"/>
    </xf>
    <xf numFmtId="175" fontId="39" fillId="63" borderId="99">
      <alignment horizontal="centerContinuous" wrapText="1"/>
    </xf>
    <xf numFmtId="175" fontId="215" fillId="64" borderId="100">
      <alignment horizontal="left" vertical="top" wrapText="1"/>
    </xf>
    <xf numFmtId="175" fontId="104" fillId="63" borderId="101">
      <alignment wrapText="1"/>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71"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61" fillId="24" borderId="103" applyNumberFormat="0" applyAlignment="0" applyProtection="0"/>
    <xf numFmtId="0" fontId="62" fillId="24" borderId="104" applyNumberFormat="0" applyAlignment="0" applyProtection="0"/>
    <xf numFmtId="0" fontId="64" fillId="0" borderId="105" applyNumberFormat="0" applyFill="0" applyAlignment="0" applyProtection="0"/>
    <xf numFmtId="0" fontId="99" fillId="0" borderId="107" applyNumberFormat="0" applyFill="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39"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171" fontId="59" fillId="0" borderId="102">
      <alignment horizontal="left"/>
    </xf>
    <xf numFmtId="168" fontId="59" fillId="0" borderId="102">
      <alignment horizontal="left"/>
    </xf>
    <xf numFmtId="0" fontId="63" fillId="11" borderId="104" applyNumberFormat="0" applyAlignment="0" applyProtection="0"/>
    <xf numFmtId="0" fontId="122" fillId="25" borderId="104" applyNumberFormat="0" applyAlignment="0" applyProtection="0"/>
    <xf numFmtId="0" fontId="47" fillId="26" borderId="108" applyNumberFormat="0" applyFont="0" applyAlignment="0" applyProtection="0"/>
    <xf numFmtId="0" fontId="99" fillId="0" borderId="106" applyNumberFormat="0" applyFill="0" applyAlignment="0" applyProtection="0"/>
    <xf numFmtId="0" fontId="47" fillId="26" borderId="108" applyNumberFormat="0" applyFont="0" applyAlignment="0" applyProtection="0"/>
    <xf numFmtId="171" fontId="59" fillId="0" borderId="102">
      <alignment horizontal="left"/>
    </xf>
    <xf numFmtId="171"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61" fillId="24" borderId="103" applyNumberForma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62" fillId="24" borderId="104" applyNumberFormat="0" applyAlignment="0" applyProtection="0"/>
    <xf numFmtId="168" fontId="59" fillId="0" borderId="102">
      <alignment horizontal="left"/>
    </xf>
    <xf numFmtId="0" fontId="48" fillId="26" borderId="108" applyNumberFormat="0" applyFont="0" applyAlignment="0" applyProtection="0"/>
    <xf numFmtId="0" fontId="47" fillId="26" borderId="108" applyNumberFormat="0" applyFont="0" applyAlignment="0" applyProtection="0"/>
    <xf numFmtId="0" fontId="104" fillId="63" borderId="101">
      <alignment wrapText="1"/>
    </xf>
    <xf numFmtId="0" fontId="38" fillId="0" borderId="101" applyAlignment="0">
      <alignment horizontal="left"/>
    </xf>
    <xf numFmtId="168" fontId="59" fillId="0" borderId="102">
      <alignment horizontal="left"/>
    </xf>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169" fontId="59" fillId="0" borderId="102">
      <alignment horizontal="left"/>
    </xf>
    <xf numFmtId="0" fontId="48" fillId="26" borderId="108" applyNumberFormat="0" applyFont="0" applyAlignment="0" applyProtection="0"/>
    <xf numFmtId="169" fontId="59" fillId="0" borderId="102">
      <alignment horizontal="left"/>
    </xf>
    <xf numFmtId="0" fontId="128" fillId="26" borderId="96" applyNumberFormat="0" applyFont="0" applyAlignment="0" applyProtection="0"/>
    <xf numFmtId="171" fontId="59" fillId="0" borderId="102">
      <alignment horizontal="left"/>
    </xf>
    <xf numFmtId="171"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169" fontId="59" fillId="0" borderId="102">
      <alignment horizontal="left"/>
    </xf>
    <xf numFmtId="169"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69" fontId="59" fillId="0" borderId="102">
      <alignment horizontal="left"/>
    </xf>
    <xf numFmtId="171" fontId="59" fillId="0" borderId="102">
      <alignment horizontal="left"/>
    </xf>
    <xf numFmtId="0" fontId="47" fillId="26" borderId="108" applyNumberFormat="0" applyFont="0" applyAlignment="0" applyProtection="0"/>
    <xf numFmtId="168" fontId="59" fillId="0" borderId="102">
      <alignment horizontal="left"/>
    </xf>
    <xf numFmtId="169" fontId="59" fillId="0" borderId="102">
      <alignment horizontal="left"/>
    </xf>
    <xf numFmtId="0" fontId="61" fillId="24" borderId="103" applyNumberFormat="0" applyAlignment="0" applyProtection="0"/>
    <xf numFmtId="0" fontId="62" fillId="24" borderId="104" applyNumberFormat="0" applyAlignment="0" applyProtection="0"/>
    <xf numFmtId="168"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169" fontId="59" fillId="0" borderId="102">
      <alignment horizontal="left"/>
    </xf>
    <xf numFmtId="171" fontId="59" fillId="0" borderId="102">
      <alignment horizontal="left"/>
    </xf>
    <xf numFmtId="169"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68" fontId="59" fillId="0" borderId="102">
      <alignment horizontal="left"/>
    </xf>
    <xf numFmtId="0" fontId="63" fillId="11" borderId="104" applyNumberFormat="0" applyAlignment="0" applyProtection="0"/>
    <xf numFmtId="0" fontId="47" fillId="26" borderId="108" applyNumberFormat="0" applyFont="0" applyAlignment="0" applyProtection="0"/>
    <xf numFmtId="0" fontId="47" fillId="26" borderId="108" applyNumberFormat="0" applyFont="0" applyAlignment="0" applyProtection="0"/>
    <xf numFmtId="168" fontId="59" fillId="0" borderId="102">
      <alignment horizontal="left"/>
    </xf>
    <xf numFmtId="168" fontId="59" fillId="0" borderId="102">
      <alignment horizontal="left"/>
    </xf>
    <xf numFmtId="0" fontId="47" fillId="26" borderId="108" applyNumberFormat="0" applyFont="0" applyAlignment="0" applyProtection="0"/>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102" fillId="60" borderId="91" applyNumberFormat="0" applyAlignment="0" applyProtection="0"/>
    <xf numFmtId="0" fontId="61" fillId="24" borderId="91" applyNumberFormat="0" applyAlignment="0" applyProtection="0"/>
    <xf numFmtId="0" fontId="103" fillId="60" borderId="92" applyNumberFormat="0" applyAlignment="0" applyProtection="0"/>
    <xf numFmtId="0" fontId="62" fillId="24" borderId="92" applyNumberFormat="0" applyAlignment="0" applyProtection="0"/>
    <xf numFmtId="0" fontId="48" fillId="26" borderId="108" applyNumberFormat="0" applyFont="0" applyAlignment="0" applyProtection="0"/>
    <xf numFmtId="168" fontId="59" fillId="0" borderId="102">
      <alignment horizontal="left"/>
    </xf>
    <xf numFmtId="168"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0" fontId="99" fillId="0" borderId="94" applyNumberFormat="0" applyFill="0" applyAlignment="0" applyProtection="0"/>
    <xf numFmtId="0" fontId="99" fillId="0" borderId="94" applyNumberFormat="0" applyFill="0" applyAlignment="0" applyProtection="0"/>
    <xf numFmtId="0" fontId="64" fillId="0" borderId="93" applyNumberFormat="0" applyFill="0" applyAlignment="0" applyProtection="0"/>
    <xf numFmtId="0" fontId="39"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171" fontId="59" fillId="0" borderId="102">
      <alignment horizontal="left"/>
    </xf>
    <xf numFmtId="168"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68" fontId="59" fillId="0" borderId="102">
      <alignment horizontal="left"/>
    </xf>
    <xf numFmtId="0" fontId="47" fillId="26" borderId="108" applyNumberFormat="0" applyFont="0" applyAlignment="0" applyProtection="0"/>
    <xf numFmtId="0" fontId="48" fillId="26" borderId="108" applyNumberFormat="0" applyFont="0" applyAlignment="0" applyProtection="0"/>
    <xf numFmtId="171" fontId="59" fillId="0" borderId="102">
      <alignment horizontal="left"/>
    </xf>
    <xf numFmtId="171"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0" fontId="122" fillId="25" borderId="104" applyNumberFormat="0" applyAlignment="0" applyProtection="0"/>
    <xf numFmtId="0" fontId="102" fillId="60" borderId="91" applyNumberFormat="0" applyAlignment="0" applyProtection="0"/>
    <xf numFmtId="0" fontId="103" fillId="60" borderId="92" applyNumberFormat="0" applyAlignment="0" applyProtection="0"/>
    <xf numFmtId="0" fontId="99" fillId="0" borderId="94" applyNumberFormat="0" applyFill="0" applyAlignment="0" applyProtection="0"/>
    <xf numFmtId="0" fontId="39" fillId="26" borderId="96" applyNumberFormat="0" applyFont="0" applyAlignment="0" applyProtection="0"/>
    <xf numFmtId="169"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0" fontId="63" fillId="11" borderId="104" applyNumberFormat="0" applyAlignment="0" applyProtection="0"/>
    <xf numFmtId="0" fontId="47" fillId="26" borderId="96" applyNumberFormat="0" applyFont="0" applyAlignment="0" applyProtection="0"/>
    <xf numFmtId="0" fontId="48" fillId="26" borderId="96" applyNumberFormat="0" applyFont="0" applyAlignment="0" applyProtection="0"/>
    <xf numFmtId="171" fontId="59" fillId="0" borderId="102">
      <alignment horizontal="left"/>
    </xf>
    <xf numFmtId="171"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99" fillId="0" borderId="107" applyNumberFormat="0" applyFill="0" applyAlignment="0" applyProtection="0"/>
    <xf numFmtId="168"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0" fontId="104" fillId="63" borderId="101">
      <alignment wrapText="1"/>
    </xf>
    <xf numFmtId="0" fontId="61" fillId="24" borderId="103" applyNumberFormat="0" applyAlignment="0" applyProtection="0"/>
    <xf numFmtId="168" fontId="59" fillId="0" borderId="102">
      <alignment horizontal="left"/>
    </xf>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168" fontId="59" fillId="0" borderId="102">
      <alignment horizontal="left"/>
    </xf>
    <xf numFmtId="0" fontId="64" fillId="0" borderId="105" applyNumberFormat="0" applyFill="0" applyAlignment="0" applyProtection="0"/>
    <xf numFmtId="168" fontId="59" fillId="0" borderId="102">
      <alignment horizontal="left"/>
    </xf>
    <xf numFmtId="168" fontId="59" fillId="0" borderId="99">
      <alignment horizontal="left"/>
    </xf>
    <xf numFmtId="0" fontId="63" fillId="11" borderId="104" applyNumberFormat="0" applyAlignment="0" applyProtection="0"/>
    <xf numFmtId="168" fontId="59" fillId="0" borderId="102">
      <alignment horizontal="left"/>
    </xf>
    <xf numFmtId="0" fontId="48" fillId="26" borderId="108" applyNumberFormat="0" applyFont="0" applyAlignment="0" applyProtection="0"/>
    <xf numFmtId="49" fontId="231" fillId="70" borderId="97">
      <alignment horizontal="center" vertical="center" wrapText="1"/>
    </xf>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128"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47" fillId="26" borderId="96" applyNumberFormat="0" applyFont="0" applyAlignment="0" applyProtection="0"/>
    <xf numFmtId="0" fontId="128" fillId="26" borderId="96" applyNumberFormat="0" applyFont="0" applyAlignment="0" applyProtection="0"/>
    <xf numFmtId="169" fontId="59" fillId="0" borderId="102">
      <alignment horizontal="left"/>
    </xf>
    <xf numFmtId="171"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168" fontId="59" fillId="0" borderId="102">
      <alignment horizontal="left"/>
    </xf>
    <xf numFmtId="0" fontId="47" fillId="26" borderId="108" applyNumberFormat="0" applyFont="0" applyAlignment="0" applyProtection="0"/>
    <xf numFmtId="0" fontId="128" fillId="26" borderId="96" applyNumberFormat="0" applyFont="0" applyAlignment="0" applyProtection="0"/>
    <xf numFmtId="169" fontId="59" fillId="0" borderId="102">
      <alignment horizontal="left"/>
    </xf>
    <xf numFmtId="0" fontId="104" fillId="63" borderId="99"/>
    <xf numFmtId="0" fontId="104" fillId="63" borderId="99"/>
    <xf numFmtId="169" fontId="59" fillId="0" borderId="102">
      <alignment horizontal="left"/>
    </xf>
    <xf numFmtId="169" fontId="59" fillId="0" borderId="102">
      <alignment horizontal="left"/>
    </xf>
    <xf numFmtId="169"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63" fillId="11" borderId="104" applyNumberFormat="0" applyAlignment="0" applyProtection="0"/>
    <xf numFmtId="0" fontId="47" fillId="26" borderId="108" applyNumberFormat="0" applyFont="0" applyAlignment="0" applyProtection="0"/>
    <xf numFmtId="0" fontId="179" fillId="60" borderId="91" applyNumberFormat="0" applyAlignment="0" applyProtection="0"/>
    <xf numFmtId="0" fontId="102" fillId="60" borderId="91" applyNumberFormat="0" applyAlignment="0" applyProtection="0"/>
    <xf numFmtId="0" fontId="180" fillId="24" borderId="91" applyNumberFormat="0" applyAlignment="0" applyProtection="0"/>
    <xf numFmtId="0" fontId="183" fillId="60" borderId="92" applyNumberFormat="0" applyAlignment="0" applyProtection="0"/>
    <xf numFmtId="0" fontId="103" fillId="60" borderId="92" applyNumberFormat="0" applyAlignment="0" applyProtection="0"/>
    <xf numFmtId="0" fontId="62" fillId="24" borderId="104" applyNumberFormat="0" applyAlignment="0" applyProtection="0"/>
    <xf numFmtId="0" fontId="185" fillId="24" borderId="92" applyNumberFormat="0" applyAlignment="0" applyProtection="0"/>
    <xf numFmtId="0" fontId="38" fillId="0" borderId="101" applyAlignment="0">
      <alignment horizontal="left"/>
    </xf>
    <xf numFmtId="175" fontId="181" fillId="60" borderId="92" applyNumberFormat="0" applyAlignment="0" applyProtection="0"/>
    <xf numFmtId="0" fontId="38" fillId="0" borderId="101" applyAlignment="0">
      <alignment horizontal="left"/>
    </xf>
    <xf numFmtId="175" fontId="181" fillId="60" borderId="92" applyNumberFormat="0" applyAlignment="0" applyProtection="0"/>
    <xf numFmtId="169" fontId="59" fillId="0" borderId="102">
      <alignment horizontal="left"/>
    </xf>
    <xf numFmtId="168" fontId="59" fillId="0" borderId="102">
      <alignment horizontal="left"/>
    </xf>
    <xf numFmtId="169" fontId="59" fillId="0" borderId="102">
      <alignment horizontal="left"/>
    </xf>
    <xf numFmtId="0" fontId="61" fillId="24" borderId="103" applyNumberFormat="0" applyAlignment="0" applyProtection="0"/>
    <xf numFmtId="0" fontId="122" fillId="25" borderId="104" applyNumberFormat="0" applyAlignment="0" applyProtection="0"/>
    <xf numFmtId="0" fontId="122" fillId="25" borderId="104" applyNumberFormat="0" applyAlignment="0" applyProtection="0"/>
    <xf numFmtId="0" fontId="47"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100" fillId="63" borderId="99">
      <alignment horizontal="left"/>
    </xf>
    <xf numFmtId="0" fontId="104" fillId="63" borderId="101">
      <alignment wrapText="1"/>
    </xf>
    <xf numFmtId="0" fontId="104" fillId="63" borderId="101">
      <alignment wrapText="1"/>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48" fillId="26" borderId="108" applyNumberFormat="0" applyFont="0" applyAlignment="0" applyProtection="0"/>
    <xf numFmtId="0" fontId="47" fillId="26" borderId="108" applyNumberFormat="0" applyFont="0" applyAlignment="0" applyProtection="0"/>
    <xf numFmtId="169" fontId="59" fillId="0" borderId="102">
      <alignment horizontal="left"/>
    </xf>
    <xf numFmtId="169" fontId="59" fillId="0" borderId="102">
      <alignment horizontal="left"/>
    </xf>
    <xf numFmtId="168" fontId="59" fillId="0" borderId="102">
      <alignment horizontal="left"/>
    </xf>
    <xf numFmtId="0" fontId="190" fillId="25" borderId="92" applyNumberFormat="0" applyAlignment="0" applyProtection="0"/>
    <xf numFmtId="0" fontId="122" fillId="25" borderId="92" applyNumberFormat="0" applyAlignment="0" applyProtection="0"/>
    <xf numFmtId="0" fontId="191" fillId="11" borderId="92" applyNumberFormat="0" applyAlignment="0" applyProtection="0"/>
    <xf numFmtId="0" fontId="99" fillId="0" borderId="94" applyNumberFormat="0" applyFill="0" applyAlignment="0" applyProtection="0"/>
    <xf numFmtId="0" fontId="52" fillId="0" borderId="94" applyNumberFormat="0" applyFill="0" applyAlignment="0" applyProtection="0"/>
    <xf numFmtId="0" fontId="192" fillId="0" borderId="94" applyNumberFormat="0" applyFill="0" applyAlignment="0" applyProtection="0"/>
    <xf numFmtId="0" fontId="193" fillId="0" borderId="94" applyNumberFormat="0" applyFill="0" applyAlignment="0" applyProtection="0"/>
    <xf numFmtId="0" fontId="46" fillId="0" borderId="94" applyNumberFormat="0" applyFill="0" applyAlignment="0" applyProtection="0"/>
    <xf numFmtId="0" fontId="46" fillId="0" borderId="94" applyNumberFormat="0" applyFill="0" applyAlignment="0" applyProtection="0"/>
    <xf numFmtId="0" fontId="56" fillId="0" borderId="93" applyNumberFormat="0" applyFill="0" applyAlignment="0" applyProtection="0"/>
    <xf numFmtId="0" fontId="39" fillId="25" borderId="96" applyNumberFormat="0" applyFont="0" applyAlignment="0" applyProtection="0"/>
    <xf numFmtId="175" fontId="204" fillId="25" borderId="92" applyNumberFormat="0" applyAlignment="0" applyProtection="0"/>
    <xf numFmtId="175" fontId="204" fillId="25" borderId="92" applyNumberFormat="0" applyAlignment="0" applyProtection="0"/>
    <xf numFmtId="175" fontId="213" fillId="26" borderId="96" applyNumberFormat="0" applyFont="0" applyAlignment="0" applyProtection="0"/>
    <xf numFmtId="175" fontId="213" fillId="26" borderId="96" applyNumberFormat="0" applyFont="0" applyAlignment="0" applyProtection="0"/>
    <xf numFmtId="0" fontId="54" fillId="26" borderId="96" applyNumberFormat="0" applyFont="0" applyAlignment="0" applyProtection="0"/>
    <xf numFmtId="0" fontId="54" fillId="26" borderId="96" applyNumberFormat="0" applyFont="0" applyAlignment="0" applyProtection="0"/>
    <xf numFmtId="0" fontId="48" fillId="26" borderId="96" applyNumberFormat="0" applyFont="0" applyAlignment="0" applyProtection="0"/>
    <xf numFmtId="0" fontId="54" fillId="26" borderId="96" applyNumberFormat="0" applyFont="0" applyAlignment="0" applyProtection="0"/>
    <xf numFmtId="0" fontId="54" fillId="26" borderId="96" applyNumberFormat="0" applyFont="0" applyAlignment="0" applyProtection="0"/>
    <xf numFmtId="0" fontId="39" fillId="26" borderId="96" applyNumberFormat="0" applyFont="0" applyAlignment="0" applyProtection="0"/>
    <xf numFmtId="175" fontId="214" fillId="60" borderId="91" applyNumberFormat="0" applyAlignment="0" applyProtection="0"/>
    <xf numFmtId="175" fontId="214" fillId="60" borderId="91" applyNumberFormat="0" applyAlignment="0" applyProtection="0"/>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68" fontId="59" fillId="0" borderId="102">
      <alignment horizontal="left"/>
    </xf>
    <xf numFmtId="171"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63" fillId="11" borderId="104" applyNumberForma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102" fillId="60" borderId="103" applyNumberForma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171" fontId="59" fillId="0" borderId="99">
      <alignment horizontal="left"/>
    </xf>
    <xf numFmtId="168" fontId="59" fillId="0" borderId="102">
      <alignment horizontal="left"/>
    </xf>
    <xf numFmtId="0" fontId="61" fillId="24" borderId="103" applyNumberFormat="0" applyAlignment="0" applyProtection="0"/>
    <xf numFmtId="0" fontId="64" fillId="0" borderId="105" applyNumberFormat="0" applyFill="0" applyAlignment="0" applyProtection="0"/>
    <xf numFmtId="0" fontId="47" fillId="26" borderId="108" applyNumberFormat="0" applyFont="0" applyAlignment="0" applyProtection="0"/>
    <xf numFmtId="169" fontId="59" fillId="0" borderId="102">
      <alignment horizontal="left"/>
    </xf>
    <xf numFmtId="0" fontId="48" fillId="26" borderId="108" applyNumberFormat="0" applyFont="0" applyAlignment="0" applyProtection="0"/>
    <xf numFmtId="169" fontId="59" fillId="0" borderId="102">
      <alignment horizontal="left"/>
    </xf>
    <xf numFmtId="0" fontId="47" fillId="26" borderId="108" applyNumberFormat="0" applyFont="0" applyAlignment="0" applyProtection="0"/>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75" fontId="51" fillId="0" borderId="95" applyNumberFormat="0" applyFill="0" applyAlignment="0" applyProtection="0"/>
    <xf numFmtId="175" fontId="46" fillId="0" borderId="94" applyNumberFormat="0" applyFill="0" applyAlignment="0" applyProtection="0"/>
    <xf numFmtId="175" fontId="51" fillId="0" borderId="95" applyNumberFormat="0" applyFill="0" applyAlignment="0" applyProtection="0"/>
    <xf numFmtId="169"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63" fillId="11" borderId="104" applyNumberFormat="0" applyAlignment="0" applyProtection="0"/>
    <xf numFmtId="0" fontId="61" fillId="24" borderId="103" applyNumberFormat="0" applyAlignment="0" applyProtection="0"/>
    <xf numFmtId="0" fontId="63" fillId="11" borderId="104" applyNumberForma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39" fillId="26" borderId="108" applyNumberFormat="0" applyFont="0" applyAlignment="0" applyProtection="0"/>
    <xf numFmtId="0" fontId="47" fillId="26" borderId="108" applyNumberFormat="0" applyFont="0" applyAlignment="0" applyProtection="0"/>
    <xf numFmtId="0" fontId="64" fillId="0" borderId="105" applyNumberFormat="0" applyFill="0" applyAlignment="0" applyProtection="0"/>
    <xf numFmtId="0" fontId="48" fillId="26" borderId="108" applyNumberFormat="0" applyFont="0" applyAlignment="0" applyProtection="0"/>
    <xf numFmtId="0" fontId="48"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170" fontId="59" fillId="0" borderId="99">
      <alignment horizontal="left"/>
    </xf>
    <xf numFmtId="168"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68" fontId="59" fillId="0" borderId="102">
      <alignment horizontal="left"/>
    </xf>
    <xf numFmtId="168" fontId="59" fillId="0" borderId="102">
      <alignment horizontal="left"/>
    </xf>
    <xf numFmtId="171" fontId="59" fillId="0" borderId="102">
      <alignment horizontal="left"/>
    </xf>
    <xf numFmtId="171"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0" fontId="48" fillId="26" borderId="108" applyNumberFormat="0" applyFont="0" applyAlignment="0" applyProtection="0"/>
    <xf numFmtId="169" fontId="59" fillId="0" borderId="102">
      <alignment horizontal="left"/>
    </xf>
    <xf numFmtId="171" fontId="59" fillId="0" borderId="102">
      <alignment horizontal="left"/>
    </xf>
    <xf numFmtId="171" fontId="59" fillId="0" borderId="102">
      <alignment horizontal="left"/>
    </xf>
    <xf numFmtId="0" fontId="63" fillId="11" borderId="104" applyNumberFormat="0" applyAlignment="0" applyProtection="0"/>
    <xf numFmtId="0" fontId="47" fillId="26" borderId="96" applyNumberFormat="0" applyFont="0" applyAlignment="0" applyProtection="0"/>
    <xf numFmtId="171" fontId="59" fillId="0" borderId="102">
      <alignment horizontal="left"/>
    </xf>
    <xf numFmtId="0" fontId="48" fillId="26" borderId="108" applyNumberFormat="0" applyFont="0" applyAlignment="0" applyProtection="0"/>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68" fontId="59" fillId="0" borderId="102">
      <alignment horizontal="left"/>
    </xf>
    <xf numFmtId="0" fontId="47" fillId="26" borderId="108" applyNumberFormat="0" applyFont="0" applyAlignment="0" applyProtection="0"/>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68"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68" fontId="59" fillId="0" borderId="102">
      <alignment horizontal="left"/>
    </xf>
    <xf numFmtId="0" fontId="48" fillId="26" borderId="108" applyNumberFormat="0" applyFont="0" applyAlignment="0" applyProtection="0"/>
    <xf numFmtId="168" fontId="59" fillId="0" borderId="102">
      <alignment horizontal="left"/>
    </xf>
    <xf numFmtId="0" fontId="47" fillId="26" borderId="108" applyNumberFormat="0" applyFont="0" applyAlignment="0" applyProtection="0"/>
    <xf numFmtId="0" fontId="99" fillId="0" borderId="106" applyNumberFormat="0" applyFill="0" applyAlignment="0" applyProtection="0"/>
    <xf numFmtId="169" fontId="59" fillId="0" borderId="99">
      <alignment horizontal="left"/>
    </xf>
    <xf numFmtId="169" fontId="59" fillId="0" borderId="102">
      <alignment horizontal="left"/>
    </xf>
    <xf numFmtId="168" fontId="59" fillId="0" borderId="102">
      <alignment horizontal="left"/>
    </xf>
    <xf numFmtId="0" fontId="63" fillId="11" borderId="104" applyNumberFormat="0" applyAlignment="0" applyProtection="0"/>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68" fontId="59" fillId="0" borderId="102">
      <alignment horizontal="left"/>
    </xf>
    <xf numFmtId="171" fontId="59" fillId="0" borderId="102">
      <alignment horizontal="left"/>
    </xf>
    <xf numFmtId="0" fontId="47" fillId="26" borderId="108" applyNumberFormat="0" applyFont="0" applyAlignment="0" applyProtection="0"/>
    <xf numFmtId="171" fontId="59" fillId="0" borderId="99">
      <alignment horizontal="left"/>
    </xf>
    <xf numFmtId="168" fontId="59" fillId="0" borderId="102">
      <alignment horizontal="left"/>
    </xf>
    <xf numFmtId="169" fontId="59" fillId="0" borderId="102">
      <alignment horizontal="left"/>
    </xf>
    <xf numFmtId="168" fontId="59" fillId="0" borderId="102">
      <alignment horizontal="left"/>
    </xf>
    <xf numFmtId="0" fontId="47" fillId="26" borderId="108" applyNumberFormat="0" applyFont="0" applyAlignment="0" applyProtection="0"/>
    <xf numFmtId="0" fontId="48" fillId="26" borderId="108" applyNumberFormat="0" applyFont="0" applyAlignment="0" applyProtection="0"/>
    <xf numFmtId="169"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102" fillId="60" borderId="103" applyNumberFormat="0" applyAlignment="0" applyProtection="0"/>
    <xf numFmtId="0" fontId="62" fillId="24" borderId="104" applyNumberFormat="0" applyAlignment="0" applyProtection="0"/>
    <xf numFmtId="0" fontId="62" fillId="24" borderId="104" applyNumberFormat="0" applyAlignment="0" applyProtection="0"/>
    <xf numFmtId="0" fontId="62" fillId="24" borderId="104" applyNumberFormat="0" applyAlignment="0" applyProtection="0"/>
    <xf numFmtId="0" fontId="62" fillId="24" borderId="104" applyNumberFormat="0" applyAlignment="0" applyProtection="0"/>
    <xf numFmtId="0" fontId="62" fillId="24" borderId="104" applyNumberFormat="0" applyAlignment="0" applyProtection="0"/>
    <xf numFmtId="0" fontId="62" fillId="24" borderId="104" applyNumberFormat="0" applyAlignment="0" applyProtection="0"/>
    <xf numFmtId="0" fontId="62" fillId="24" borderId="104" applyNumberFormat="0" applyAlignment="0" applyProtection="0"/>
    <xf numFmtId="0" fontId="62" fillId="24" borderId="104" applyNumberFormat="0" applyAlignment="0" applyProtection="0"/>
    <xf numFmtId="0" fontId="62" fillId="24" borderId="104" applyNumberFormat="0" applyAlignment="0" applyProtection="0"/>
    <xf numFmtId="0" fontId="62" fillId="24" borderId="104" applyNumberFormat="0" applyAlignment="0" applyProtection="0"/>
    <xf numFmtId="0" fontId="63" fillId="11" borderId="104" applyNumberFormat="0" applyAlignment="0" applyProtection="0"/>
    <xf numFmtId="0" fontId="62" fillId="24" borderId="104" applyNumberFormat="0" applyAlignment="0" applyProtection="0"/>
    <xf numFmtId="0" fontId="63" fillId="11" borderId="104" applyNumberFormat="0" applyAlignment="0" applyProtection="0"/>
    <xf numFmtId="0" fontId="63" fillId="11" borderId="104" applyNumberFormat="0" applyAlignment="0" applyProtection="0"/>
    <xf numFmtId="0" fontId="63" fillId="11" borderId="104" applyNumberFormat="0" applyAlignment="0" applyProtection="0"/>
    <xf numFmtId="0" fontId="63" fillId="11" borderId="104" applyNumberFormat="0" applyAlignment="0" applyProtection="0"/>
    <xf numFmtId="0" fontId="63" fillId="11" borderId="104" applyNumberFormat="0" applyAlignment="0" applyProtection="0"/>
    <xf numFmtId="0" fontId="63" fillId="11" borderId="104" applyNumberFormat="0" applyAlignment="0" applyProtection="0"/>
    <xf numFmtId="0" fontId="122" fillId="25" borderId="104" applyNumberFormat="0" applyAlignment="0" applyProtection="0"/>
    <xf numFmtId="0" fontId="63" fillId="11" borderId="104" applyNumberFormat="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99" fillId="0" borderId="107" applyNumberFormat="0" applyFill="0" applyAlignment="0" applyProtection="0"/>
    <xf numFmtId="0" fontId="99" fillId="0" borderId="107"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47" fillId="26" borderId="108" applyNumberFormat="0" applyFont="0" applyAlignment="0" applyProtection="0"/>
    <xf numFmtId="0" fontId="64" fillId="0" borderId="105" applyNumberFormat="0" applyFill="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99" fillId="0" borderId="106" applyNumberFormat="0" applyFill="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7" fillId="26" borderId="108" applyNumberFormat="0" applyFont="0" applyAlignment="0" applyProtection="0"/>
    <xf numFmtId="171" fontId="59" fillId="0" borderId="102">
      <alignment horizontal="left"/>
    </xf>
    <xf numFmtId="171" fontId="59" fillId="0" borderId="102">
      <alignment horizontal="left"/>
    </xf>
    <xf numFmtId="168" fontId="59" fillId="0" borderId="102">
      <alignment horizontal="left"/>
    </xf>
    <xf numFmtId="0" fontId="63" fillId="11" borderId="104" applyNumberFormat="0" applyAlignment="0" applyProtection="0"/>
    <xf numFmtId="0" fontId="63" fillId="11" borderId="104" applyNumberFormat="0" applyAlignment="0" applyProtection="0"/>
    <xf numFmtId="0" fontId="63" fillId="11" borderId="104" applyNumberForma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62" fillId="24" borderId="104" applyNumberFormat="0" applyAlignment="0" applyProtection="0"/>
    <xf numFmtId="0" fontId="48" fillId="26" borderId="108" applyNumberFormat="0" applyFont="0" applyAlignment="0" applyProtection="0"/>
    <xf numFmtId="0" fontId="48" fillId="26" borderId="108" applyNumberFormat="0" applyFont="0" applyAlignment="0" applyProtection="0"/>
    <xf numFmtId="0" fontId="47" fillId="26" borderId="108" applyNumberFormat="0" applyFont="0" applyAlignment="0" applyProtection="0"/>
    <xf numFmtId="0" fontId="39" fillId="63" borderId="99">
      <alignment horizontal="centerContinuous" wrapText="1"/>
    </xf>
    <xf numFmtId="175" fontId="39" fillId="63" borderId="99">
      <alignment horizontal="centerContinuous" wrapText="1"/>
    </xf>
    <xf numFmtId="169" fontId="59" fillId="0" borderId="102">
      <alignment horizontal="left"/>
    </xf>
    <xf numFmtId="169"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0" fontId="62" fillId="24" borderId="104" applyNumberFormat="0" applyAlignment="0" applyProtection="0"/>
    <xf numFmtId="0" fontId="62" fillId="24" borderId="104" applyNumberFormat="0" applyAlignment="0" applyProtection="0"/>
    <xf numFmtId="0" fontId="64" fillId="0" borderId="105" applyNumberFormat="0" applyFill="0" applyAlignment="0" applyProtection="0"/>
    <xf numFmtId="0" fontId="64" fillId="0" borderId="105" applyNumberFormat="0" applyFill="0" applyAlignment="0" applyProtection="0"/>
    <xf numFmtId="0" fontId="47"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64" fillId="0" borderId="105" applyNumberFormat="0" applyFill="0" applyAlignment="0" applyProtection="0"/>
    <xf numFmtId="0" fontId="63" fillId="11" borderId="104" applyNumberFormat="0" applyAlignment="0" applyProtection="0"/>
    <xf numFmtId="0" fontId="63" fillId="11" borderId="104" applyNumberFormat="0" applyAlignment="0" applyProtection="0"/>
    <xf numFmtId="0" fontId="103" fillId="60" borderId="104" applyNumberFormat="0" applyAlignment="0" applyProtection="0"/>
    <xf numFmtId="0" fontId="62" fillId="24" borderId="104" applyNumberFormat="0" applyAlignment="0" applyProtection="0"/>
    <xf numFmtId="0" fontId="62" fillId="24" borderId="104" applyNumberFormat="0" applyAlignment="0" applyProtection="0"/>
    <xf numFmtId="0" fontId="61" fillId="24" borderId="103" applyNumberFormat="0" applyAlignment="0" applyProtection="0"/>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8" fontId="59" fillId="0" borderId="99">
      <alignment horizontal="left"/>
    </xf>
    <xf numFmtId="171" fontId="59" fillId="0" borderId="99">
      <alignment horizontal="left"/>
    </xf>
    <xf numFmtId="169" fontId="59" fillId="0" borderId="99">
      <alignment horizontal="left"/>
    </xf>
    <xf numFmtId="0" fontId="102" fillId="24" borderId="91" applyNumberFormat="0" applyAlignment="0" applyProtection="0"/>
    <xf numFmtId="0" fontId="102" fillId="24" borderId="91" applyNumberFormat="0" applyAlignment="0" applyProtection="0"/>
    <xf numFmtId="0" fontId="259" fillId="24" borderId="92" applyNumberFormat="0" applyAlignment="0" applyProtection="0"/>
    <xf numFmtId="0" fontId="259" fillId="24" borderId="92" applyNumberFormat="0" applyAlignment="0" applyProtection="0"/>
    <xf numFmtId="0" fontId="259" fillId="24" borderId="92" applyNumberFormat="0" applyAlignment="0" applyProtection="0"/>
    <xf numFmtId="0" fontId="48" fillId="26" borderId="108" applyNumberFormat="0" applyFont="0" applyAlignment="0" applyProtection="0"/>
    <xf numFmtId="0" fontId="122" fillId="11" borderId="92" applyNumberFormat="0" applyAlignment="0" applyProtection="0"/>
    <xf numFmtId="0" fontId="122" fillId="11" borderId="92" applyNumberFormat="0" applyAlignment="0" applyProtection="0"/>
    <xf numFmtId="0" fontId="122" fillId="11" borderId="92" applyNumberFormat="0" applyAlignment="0" applyProtection="0"/>
    <xf numFmtId="0" fontId="99" fillId="0" borderId="93" applyNumberFormat="0" applyFill="0" applyAlignment="0" applyProtection="0"/>
    <xf numFmtId="0" fontId="99" fillId="0" borderId="93" applyNumberFormat="0" applyFill="0" applyAlignment="0" applyProtection="0"/>
    <xf numFmtId="0" fontId="46" fillId="0" borderId="94" applyNumberFormat="0" applyFill="0" applyAlignment="0" applyProtection="0"/>
    <xf numFmtId="0" fontId="39" fillId="26" borderId="96" applyNumberFormat="0" applyFont="0" applyAlignment="0" applyProtection="0"/>
    <xf numFmtId="0" fontId="39" fillId="26" borderId="96" applyNumberFormat="0" applyFont="0" applyAlignment="0" applyProtection="0"/>
    <xf numFmtId="170" fontId="59" fillId="0" borderId="99">
      <alignment horizontal="left"/>
    </xf>
    <xf numFmtId="168"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102" fillId="24" borderId="91" applyNumberFormat="0" applyAlignment="0" applyProtection="0"/>
    <xf numFmtId="0" fontId="102" fillId="24" borderId="91" applyNumberFormat="0" applyAlignment="0" applyProtection="0"/>
    <xf numFmtId="0" fontId="259" fillId="24" borderId="92" applyNumberFormat="0" applyAlignment="0" applyProtection="0"/>
    <xf numFmtId="0" fontId="259" fillId="24" borderId="92" applyNumberFormat="0" applyAlignment="0" applyProtection="0"/>
    <xf numFmtId="0" fontId="103" fillId="60" borderId="104" applyNumberFormat="0" applyAlignment="0" applyProtection="0"/>
    <xf numFmtId="0" fontId="259" fillId="24" borderId="92" applyNumberFormat="0" applyAlignment="0" applyProtection="0"/>
    <xf numFmtId="169" fontId="59" fillId="0" borderId="102">
      <alignment horizontal="left"/>
    </xf>
    <xf numFmtId="0" fontId="122" fillId="11" borderId="92" applyNumberFormat="0" applyAlignment="0" applyProtection="0"/>
    <xf numFmtId="0" fontId="122" fillId="11" borderId="92" applyNumberFormat="0" applyAlignment="0" applyProtection="0"/>
    <xf numFmtId="0" fontId="122" fillId="11" borderId="92" applyNumberFormat="0" applyAlignment="0" applyProtection="0"/>
    <xf numFmtId="0" fontId="99" fillId="0" borderId="93" applyNumberFormat="0" applyFill="0" applyAlignment="0" applyProtection="0"/>
    <xf numFmtId="0" fontId="99" fillId="0" borderId="93" applyNumberFormat="0" applyFill="0" applyAlignment="0" applyProtection="0"/>
    <xf numFmtId="0" fontId="39" fillId="26" borderId="96" applyNumberFormat="0" applyFont="0" applyAlignment="0" applyProtection="0"/>
    <xf numFmtId="0" fontId="39" fillId="26" borderId="96" applyNumberFormat="0" applyFont="0" applyAlignment="0" applyProtection="0"/>
    <xf numFmtId="0" fontId="54" fillId="26" borderId="96" applyNumberFormat="0" applyFont="0" applyAlignment="0" applyProtection="0"/>
    <xf numFmtId="169" fontId="59" fillId="0" borderId="102">
      <alignment horizontal="left"/>
    </xf>
    <xf numFmtId="169" fontId="59" fillId="0" borderId="102">
      <alignment horizontal="left"/>
    </xf>
    <xf numFmtId="169"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0" fontId="62" fillId="24" borderId="104" applyNumberFormat="0" applyAlignment="0" applyProtection="0"/>
    <xf numFmtId="0" fontId="47" fillId="26" borderId="108" applyNumberFormat="0" applyFont="0" applyAlignment="0" applyProtection="0"/>
    <xf numFmtId="168" fontId="59" fillId="0" borderId="102">
      <alignment horizontal="left"/>
    </xf>
    <xf numFmtId="0" fontId="61" fillId="24" borderId="103" applyNumberFormat="0" applyAlignment="0" applyProtection="0"/>
    <xf numFmtId="0" fontId="47" fillId="26" borderId="108" applyNumberFormat="0" applyFont="0" applyAlignment="0" applyProtection="0"/>
    <xf numFmtId="0" fontId="61" fillId="24" borderId="103" applyNumberFormat="0" applyAlignment="0" applyProtection="0"/>
    <xf numFmtId="0" fontId="48" fillId="26" borderId="108" applyNumberFormat="0" applyFont="0" applyAlignment="0" applyProtection="0"/>
    <xf numFmtId="0" fontId="64" fillId="0" borderId="105" applyNumberFormat="0" applyFill="0" applyAlignment="0" applyProtection="0"/>
    <xf numFmtId="171"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0" fontId="122" fillId="25" borderId="104" applyNumberFormat="0" applyAlignment="0" applyProtection="0"/>
    <xf numFmtId="168" fontId="59" fillId="0" borderId="102">
      <alignment horizontal="left"/>
    </xf>
    <xf numFmtId="168" fontId="59" fillId="0" borderId="102">
      <alignment horizontal="left"/>
    </xf>
    <xf numFmtId="0" fontId="47" fillId="26" borderId="108" applyNumberFormat="0" applyFont="0" applyAlignment="0" applyProtection="0"/>
    <xf numFmtId="168" fontId="59" fillId="0" borderId="102">
      <alignment horizontal="left"/>
    </xf>
    <xf numFmtId="168" fontId="59" fillId="0" borderId="102">
      <alignment horizontal="left"/>
    </xf>
    <xf numFmtId="0" fontId="61" fillId="24" borderId="91" applyNumberFormat="0" applyAlignment="0" applyProtection="0"/>
    <xf numFmtId="0" fontId="62" fillId="24" borderId="92" applyNumberFormat="0" applyAlignment="0" applyProtection="0"/>
    <xf numFmtId="0" fontId="64" fillId="0" borderId="93" applyNumberFormat="0" applyFill="0" applyAlignment="0" applyProtection="0"/>
    <xf numFmtId="0" fontId="48" fillId="26" borderId="96" applyNumberFormat="0" applyFont="0" applyAlignment="0" applyProtection="0"/>
    <xf numFmtId="0" fontId="48" fillId="26" borderId="96" applyNumberFormat="0" applyFont="0" applyAlignment="0" applyProtection="0"/>
    <xf numFmtId="0" fontId="48" fillId="26" borderId="96" applyNumberFormat="0" applyFont="0" applyAlignment="0" applyProtection="0"/>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168" fontId="59" fillId="0" borderId="102">
      <alignment horizontal="left"/>
    </xf>
    <xf numFmtId="0" fontId="48" fillId="26" borderId="108" applyNumberFormat="0" applyFont="0" applyAlignment="0" applyProtection="0"/>
    <xf numFmtId="171" fontId="59" fillId="0" borderId="102">
      <alignment horizontal="left"/>
    </xf>
    <xf numFmtId="168" fontId="59" fillId="0" borderId="102">
      <alignment horizontal="left"/>
    </xf>
    <xf numFmtId="0" fontId="39" fillId="26" borderId="96" applyNumberFormat="0" applyFont="0" applyAlignment="0" applyProtection="0"/>
    <xf numFmtId="171" fontId="59" fillId="0" borderId="102">
      <alignment horizontal="left"/>
    </xf>
    <xf numFmtId="171" fontId="59" fillId="0" borderId="102">
      <alignment horizontal="left"/>
    </xf>
    <xf numFmtId="0" fontId="169" fillId="64" borderId="98">
      <alignment horizontal="left" vertical="top" wrapText="1"/>
    </xf>
    <xf numFmtId="0" fontId="133" fillId="26" borderId="96" applyNumberFormat="0" applyFont="0" applyAlignment="0" applyProtection="0"/>
    <xf numFmtId="0" fontId="39" fillId="26" borderId="96" applyNumberFormat="0" applyFont="0" applyAlignment="0" applyProtection="0"/>
    <xf numFmtId="171" fontId="59" fillId="0" borderId="102">
      <alignment horizontal="left"/>
    </xf>
    <xf numFmtId="171"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70" fontId="59" fillId="0" borderId="99">
      <alignment horizontal="left"/>
    </xf>
    <xf numFmtId="170" fontId="59" fillId="0" borderId="99">
      <alignment horizontal="left"/>
    </xf>
    <xf numFmtId="171" fontId="59" fillId="0" borderId="99">
      <alignment horizontal="left"/>
    </xf>
    <xf numFmtId="168" fontId="59" fillId="0" borderId="99">
      <alignment horizontal="left"/>
    </xf>
    <xf numFmtId="169" fontId="59" fillId="0" borderId="99">
      <alignment horizontal="left"/>
    </xf>
    <xf numFmtId="0" fontId="38" fillId="0" borderId="101" applyAlignment="0">
      <alignment horizontal="left"/>
    </xf>
    <xf numFmtId="0" fontId="38" fillId="0" borderId="101" applyAlignment="0">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102" fillId="60" borderId="103" applyNumberForma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64" fillId="0" borderId="105" applyNumberFormat="0" applyFill="0" applyAlignment="0" applyProtection="0"/>
    <xf numFmtId="0" fontId="63" fillId="11" borderId="104" applyNumberFormat="0" applyAlignment="0" applyProtection="0"/>
    <xf numFmtId="0" fontId="63" fillId="11" borderId="104" applyNumberFormat="0" applyAlignment="0" applyProtection="0"/>
    <xf numFmtId="0" fontId="63" fillId="11" borderId="104" applyNumberFormat="0" applyAlignment="0" applyProtection="0"/>
    <xf numFmtId="0" fontId="103" fillId="60" borderId="104" applyNumberFormat="0" applyAlignment="0" applyProtection="0"/>
    <xf numFmtId="0" fontId="62" fillId="24" borderId="104" applyNumberFormat="0" applyAlignment="0" applyProtection="0"/>
    <xf numFmtId="0" fontId="61" fillId="24" borderId="103" applyNumberFormat="0" applyAlignment="0" applyProtection="0"/>
    <xf numFmtId="0" fontId="61" fillId="24" borderId="103" applyNumberFormat="0" applyAlignment="0" applyProtection="0"/>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71"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75" fontId="205" fillId="63" borderId="101">
      <alignment wrapText="1"/>
    </xf>
    <xf numFmtId="171" fontId="59" fillId="0" borderId="99">
      <alignment horizontal="left"/>
    </xf>
    <xf numFmtId="170" fontId="59" fillId="0" borderId="99">
      <alignment horizontal="left"/>
    </xf>
    <xf numFmtId="169" fontId="59" fillId="0" borderId="99">
      <alignment horizontal="left"/>
    </xf>
    <xf numFmtId="169" fontId="59" fillId="0" borderId="99">
      <alignment horizontal="left"/>
    </xf>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63" fillId="11" borderId="104" applyNumberFormat="0" applyAlignment="0" applyProtection="0"/>
    <xf numFmtId="0" fontId="63" fillId="11" borderId="104" applyNumberFormat="0" applyAlignment="0" applyProtection="0"/>
    <xf numFmtId="0" fontId="62" fillId="24" borderId="104" applyNumberFormat="0" applyAlignment="0" applyProtection="0"/>
    <xf numFmtId="0" fontId="61" fillId="24" borderId="103" applyNumberFormat="0" applyAlignment="0" applyProtection="0"/>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71" fontId="59" fillId="0" borderId="99">
      <alignment horizontal="left"/>
    </xf>
    <xf numFmtId="170" fontId="59" fillId="0" borderId="99">
      <alignment horizontal="left"/>
    </xf>
    <xf numFmtId="0" fontId="47" fillId="26" borderId="108" applyNumberFormat="0" applyFont="0" applyAlignment="0" applyProtection="0"/>
    <xf numFmtId="0" fontId="47" fillId="26" borderId="108" applyNumberFormat="0" applyFont="0" applyAlignment="0" applyProtection="0"/>
    <xf numFmtId="0" fontId="48" fillId="26" borderId="108" applyNumberFormat="0" applyFont="0" applyAlignment="0" applyProtection="0"/>
    <xf numFmtId="0" fontId="61" fillId="24" borderId="103" applyNumberFormat="0" applyAlignment="0" applyProtection="0"/>
    <xf numFmtId="0" fontId="47" fillId="26" borderId="108" applyNumberFormat="0" applyFont="0" applyAlignment="0" applyProtection="0"/>
    <xf numFmtId="0" fontId="47" fillId="26" borderId="108" applyNumberFormat="0" applyFont="0" applyAlignment="0" applyProtection="0"/>
    <xf numFmtId="0" fontId="63" fillId="11" borderId="104" applyNumberFormat="0" applyAlignment="0" applyProtection="0"/>
    <xf numFmtId="0" fontId="103" fillId="60" borderId="104" applyNumberFormat="0" applyAlignment="0" applyProtection="0"/>
    <xf numFmtId="0" fontId="47"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64" fillId="0" borderId="105" applyNumberFormat="0" applyFill="0" applyAlignment="0" applyProtection="0"/>
    <xf numFmtId="0" fontId="64" fillId="0" borderId="105" applyNumberFormat="0" applyFill="0" applyAlignment="0" applyProtection="0"/>
    <xf numFmtId="0" fontId="64" fillId="0" borderId="105" applyNumberFormat="0" applyFill="0" applyAlignment="0" applyProtection="0"/>
    <xf numFmtId="0" fontId="62" fillId="24" borderId="104" applyNumberFormat="0" applyAlignment="0" applyProtection="0"/>
    <xf numFmtId="0" fontId="62" fillId="24" borderId="104" applyNumberFormat="0" applyAlignment="0" applyProtection="0"/>
    <xf numFmtId="0" fontId="62" fillId="24" borderId="104" applyNumberFormat="0" applyAlignment="0" applyProtection="0"/>
    <xf numFmtId="0" fontId="102" fillId="60" borderId="103" applyNumberFormat="0" applyAlignment="0" applyProtection="0"/>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8"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75" fontId="205" fillId="63" borderId="101">
      <alignment wrapText="1"/>
    </xf>
    <xf numFmtId="0" fontId="104" fillId="0" borderId="99"/>
    <xf numFmtId="0" fontId="47" fillId="26" borderId="108" applyNumberFormat="0" applyFont="0" applyAlignment="0" applyProtection="0"/>
    <xf numFmtId="0" fontId="103" fillId="60" borderId="104" applyNumberFormat="0" applyAlignment="0" applyProtection="0"/>
    <xf numFmtId="0" fontId="47" fillId="26" borderId="108" applyNumberFormat="0" applyFont="0" applyAlignment="0" applyProtection="0"/>
    <xf numFmtId="0" fontId="103" fillId="60" borderId="104" applyNumberFormat="0" applyAlignment="0" applyProtection="0"/>
    <xf numFmtId="0" fontId="47" fillId="26" borderId="108" applyNumberFormat="0" applyFont="0" applyAlignment="0" applyProtection="0"/>
    <xf numFmtId="0" fontId="128" fillId="26" borderId="108" applyNumberFormat="0" applyFont="0" applyAlignment="0" applyProtection="0"/>
    <xf numFmtId="0" fontId="47" fillId="26" borderId="108" applyNumberFormat="0" applyFont="0" applyAlignment="0" applyProtection="0"/>
    <xf numFmtId="0" fontId="103" fillId="60" borderId="104" applyNumberFormat="0" applyAlignment="0" applyProtection="0"/>
    <xf numFmtId="169" fontId="59" fillId="0" borderId="87">
      <alignment horizontal="left"/>
    </xf>
    <xf numFmtId="169" fontId="59" fillId="0" borderId="87">
      <alignment horizontal="left"/>
    </xf>
    <xf numFmtId="169" fontId="59" fillId="0" borderId="87">
      <alignment horizontal="left"/>
    </xf>
    <xf numFmtId="170" fontId="59" fillId="0" borderId="87">
      <alignment horizontal="left"/>
    </xf>
    <xf numFmtId="170" fontId="59" fillId="0" borderId="87">
      <alignment horizontal="left"/>
    </xf>
    <xf numFmtId="170" fontId="59" fillId="0" borderId="87">
      <alignment horizontal="left"/>
    </xf>
    <xf numFmtId="171" fontId="59" fillId="0" borderId="87">
      <alignment horizontal="left"/>
    </xf>
    <xf numFmtId="171" fontId="59" fillId="0" borderId="87">
      <alignment horizontal="left"/>
    </xf>
    <xf numFmtId="171" fontId="59" fillId="0" borderId="87">
      <alignment horizontal="left"/>
    </xf>
    <xf numFmtId="168" fontId="59" fillId="0" borderId="87">
      <alignment horizontal="left"/>
    </xf>
    <xf numFmtId="168" fontId="59" fillId="0" borderId="87">
      <alignment horizontal="left"/>
    </xf>
    <xf numFmtId="168" fontId="59" fillId="0" borderId="87">
      <alignment horizontal="left"/>
    </xf>
    <xf numFmtId="169" fontId="59" fillId="0" borderId="87">
      <alignment horizontal="left"/>
    </xf>
    <xf numFmtId="169" fontId="59" fillId="0" borderId="87">
      <alignment horizontal="left"/>
    </xf>
    <xf numFmtId="169" fontId="59" fillId="0" borderId="87">
      <alignment horizontal="left"/>
    </xf>
    <xf numFmtId="170" fontId="59" fillId="0" borderId="87">
      <alignment horizontal="left"/>
    </xf>
    <xf numFmtId="170" fontId="59" fillId="0" borderId="87">
      <alignment horizontal="left"/>
    </xf>
    <xf numFmtId="170" fontId="59" fillId="0" borderId="87">
      <alignment horizontal="left"/>
    </xf>
    <xf numFmtId="171" fontId="59" fillId="0" borderId="87">
      <alignment horizontal="left"/>
    </xf>
    <xf numFmtId="171" fontId="59" fillId="0" borderId="87">
      <alignment horizontal="left"/>
    </xf>
    <xf numFmtId="171" fontId="59" fillId="0" borderId="87">
      <alignment horizontal="left"/>
    </xf>
    <xf numFmtId="168" fontId="59" fillId="0" borderId="87">
      <alignment horizontal="left"/>
    </xf>
    <xf numFmtId="168" fontId="59" fillId="0" borderId="87">
      <alignment horizontal="left"/>
    </xf>
    <xf numFmtId="168" fontId="59" fillId="0" borderId="87">
      <alignment horizontal="left"/>
    </xf>
    <xf numFmtId="0" fontId="104" fillId="0" borderId="87"/>
    <xf numFmtId="0" fontId="38" fillId="0" borderId="89" applyAlignment="0">
      <alignment horizontal="left"/>
    </xf>
    <xf numFmtId="0" fontId="38" fillId="0" borderId="89" applyAlignment="0">
      <alignment horizontal="left"/>
    </xf>
    <xf numFmtId="0" fontId="38" fillId="0" borderId="89" applyAlignment="0">
      <alignment horizontal="left"/>
    </xf>
    <xf numFmtId="0" fontId="38" fillId="0" borderId="89" applyAlignment="0">
      <alignment horizontal="left"/>
    </xf>
    <xf numFmtId="0" fontId="38" fillId="0" borderId="89" applyAlignment="0">
      <alignment horizontal="left"/>
    </xf>
    <xf numFmtId="0" fontId="38" fillId="0" borderId="89" applyAlignment="0">
      <alignment horizontal="left"/>
    </xf>
    <xf numFmtId="0" fontId="38" fillId="0" borderId="89" applyAlignment="0">
      <alignment horizontal="left"/>
    </xf>
    <xf numFmtId="0" fontId="38" fillId="0" borderId="89" applyAlignment="0">
      <alignment horizontal="left"/>
    </xf>
    <xf numFmtId="0" fontId="38" fillId="0" borderId="89" applyAlignment="0">
      <alignment horizontal="left"/>
    </xf>
    <xf numFmtId="0" fontId="38" fillId="0" borderId="89" applyAlignment="0">
      <alignment horizontal="left"/>
    </xf>
    <xf numFmtId="0" fontId="100" fillId="63" borderId="87">
      <alignment horizontal="left"/>
    </xf>
    <xf numFmtId="0" fontId="39" fillId="63" borderId="87">
      <alignment horizontal="centerContinuous" wrapText="1"/>
    </xf>
    <xf numFmtId="0" fontId="104" fillId="63" borderId="89">
      <alignment wrapText="1"/>
    </xf>
    <xf numFmtId="0" fontId="104" fillId="63" borderId="89">
      <alignment wrapText="1"/>
    </xf>
    <xf numFmtId="0" fontId="104" fillId="63" borderId="89">
      <alignment wrapText="1"/>
    </xf>
    <xf numFmtId="0" fontId="104" fillId="63" borderId="89">
      <alignment wrapText="1"/>
    </xf>
    <xf numFmtId="0" fontId="104" fillId="63" borderId="89">
      <alignment wrapText="1"/>
    </xf>
    <xf numFmtId="0" fontId="104" fillId="63" borderId="87"/>
    <xf numFmtId="169" fontId="59" fillId="0" borderId="87">
      <alignment horizontal="left"/>
    </xf>
    <xf numFmtId="170" fontId="59" fillId="0" borderId="87">
      <alignment horizontal="left"/>
    </xf>
    <xf numFmtId="171" fontId="59" fillId="0" borderId="87">
      <alignment horizontal="left"/>
    </xf>
    <xf numFmtId="168" fontId="59" fillId="0" borderId="87">
      <alignment horizontal="left"/>
    </xf>
    <xf numFmtId="0" fontId="169" fillId="64" borderId="86">
      <alignment horizontal="left" vertical="top" wrapText="1"/>
    </xf>
    <xf numFmtId="0" fontId="169" fillId="64" borderId="88">
      <alignment horizontal="left" vertical="top"/>
    </xf>
    <xf numFmtId="0" fontId="104" fillId="0" borderId="87"/>
    <xf numFmtId="175" fontId="39" fillId="5" borderId="87"/>
    <xf numFmtId="175" fontId="39" fillId="63" borderId="87">
      <alignment horizontal="centerContinuous" wrapText="1"/>
    </xf>
    <xf numFmtId="0" fontId="39" fillId="63" borderId="87">
      <alignment horizontal="centerContinuous" wrapText="1"/>
    </xf>
    <xf numFmtId="175" fontId="205" fillId="63" borderId="89">
      <alignment wrapText="1"/>
    </xf>
    <xf numFmtId="175" fontId="104" fillId="63" borderId="89">
      <alignment wrapText="1"/>
    </xf>
    <xf numFmtId="175" fontId="104" fillId="63" borderId="89">
      <alignment wrapText="1"/>
    </xf>
    <xf numFmtId="175" fontId="205" fillId="63" borderId="89">
      <alignment wrapText="1"/>
    </xf>
    <xf numFmtId="0" fontId="104" fillId="63" borderId="87"/>
    <xf numFmtId="175" fontId="169" fillId="64" borderId="87">
      <alignment horizontal="left" vertical="top" wrapText="1"/>
    </xf>
    <xf numFmtId="175" fontId="215" fillId="64" borderId="88">
      <alignment horizontal="left" vertical="top" wrapText="1"/>
    </xf>
    <xf numFmtId="175" fontId="39" fillId="63" borderId="87">
      <alignment horizontal="centerContinuous" wrapText="1"/>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1" fontId="59" fillId="0" borderId="102">
      <alignment horizontal="left"/>
    </xf>
    <xf numFmtId="171" fontId="59" fillId="0" borderId="102">
      <alignment horizontal="left"/>
    </xf>
    <xf numFmtId="171"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69"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70"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169" fontId="59" fillId="0" borderId="102">
      <alignment horizontal="left"/>
    </xf>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47" fillId="26" borderId="108" applyNumberFormat="0" applyFont="0" applyAlignment="0" applyProtection="0"/>
    <xf numFmtId="0" fontId="128" fillId="26" borderId="108" applyNumberFormat="0" applyFont="0" applyAlignment="0" applyProtection="0"/>
    <xf numFmtId="0" fontId="128" fillId="26" borderId="108" applyNumberFormat="0" applyFont="0" applyAlignment="0" applyProtection="0"/>
    <xf numFmtId="0" fontId="179" fillId="60" borderId="103" applyNumberFormat="0" applyAlignment="0" applyProtection="0"/>
    <xf numFmtId="0" fontId="102" fillId="60" borderId="103" applyNumberFormat="0" applyAlignment="0" applyProtection="0"/>
    <xf numFmtId="0" fontId="180" fillId="24" borderId="103" applyNumberFormat="0" applyAlignment="0" applyProtection="0"/>
    <xf numFmtId="0" fontId="183" fillId="60" borderId="104" applyNumberFormat="0" applyAlignment="0" applyProtection="0"/>
    <xf numFmtId="0" fontId="103" fillId="60" borderId="104" applyNumberFormat="0" applyAlignment="0" applyProtection="0"/>
    <xf numFmtId="0" fontId="185" fillId="24" borderId="104" applyNumberFormat="0" applyAlignment="0" applyProtection="0"/>
    <xf numFmtId="175" fontId="181" fillId="60" borderId="104" applyNumberFormat="0" applyAlignment="0" applyProtection="0"/>
    <xf numFmtId="175" fontId="181" fillId="60" borderId="104" applyNumberFormat="0" applyAlignment="0" applyProtection="0"/>
    <xf numFmtId="0" fontId="190" fillId="25" borderId="104" applyNumberFormat="0" applyAlignment="0" applyProtection="0"/>
    <xf numFmtId="0" fontId="122" fillId="25" borderId="104" applyNumberFormat="0" applyAlignment="0" applyProtection="0"/>
    <xf numFmtId="0" fontId="191" fillId="11" borderId="104" applyNumberFormat="0" applyAlignment="0" applyProtection="0"/>
    <xf numFmtId="0" fontId="99" fillId="0" borderId="106" applyNumberFormat="0" applyFill="0" applyAlignment="0" applyProtection="0"/>
    <xf numFmtId="0" fontId="52" fillId="0" borderId="106" applyNumberFormat="0" applyFill="0" applyAlignment="0" applyProtection="0"/>
    <xf numFmtId="0" fontId="192" fillId="0" borderId="106" applyNumberFormat="0" applyFill="0" applyAlignment="0" applyProtection="0"/>
    <xf numFmtId="0" fontId="193" fillId="0" borderId="106" applyNumberFormat="0" applyFill="0" applyAlignment="0" applyProtection="0"/>
    <xf numFmtId="0" fontId="46" fillId="0" borderId="106" applyNumberFormat="0" applyFill="0" applyAlignment="0" applyProtection="0"/>
    <xf numFmtId="0" fontId="46" fillId="0" borderId="106" applyNumberFormat="0" applyFill="0" applyAlignment="0" applyProtection="0"/>
    <xf numFmtId="0" fontId="56" fillId="0" borderId="105" applyNumberFormat="0" applyFill="0" applyAlignment="0" applyProtection="0"/>
    <xf numFmtId="0" fontId="39" fillId="25" borderId="108" applyNumberFormat="0" applyFont="0" applyAlignment="0" applyProtection="0"/>
    <xf numFmtId="175" fontId="204" fillId="25" borderId="104" applyNumberFormat="0" applyAlignment="0" applyProtection="0"/>
    <xf numFmtId="175" fontId="204" fillId="25" borderId="104" applyNumberFormat="0" applyAlignment="0" applyProtection="0"/>
    <xf numFmtId="175" fontId="213" fillId="26" borderId="108" applyNumberFormat="0" applyFont="0" applyAlignment="0" applyProtection="0"/>
    <xf numFmtId="175" fontId="213" fillId="26" borderId="108" applyNumberFormat="0" applyFont="0" applyAlignment="0" applyProtection="0"/>
    <xf numFmtId="0" fontId="54" fillId="26" borderId="108" applyNumberFormat="0" applyFont="0" applyAlignment="0" applyProtection="0"/>
    <xf numFmtId="0" fontId="54" fillId="26" borderId="108" applyNumberFormat="0" applyFont="0" applyAlignment="0" applyProtection="0"/>
    <xf numFmtId="0" fontId="48" fillId="26" borderId="108" applyNumberFormat="0" applyFont="0" applyAlignment="0" applyProtection="0"/>
    <xf numFmtId="0" fontId="54" fillId="26" borderId="108" applyNumberFormat="0" applyFont="0" applyAlignment="0" applyProtection="0"/>
    <xf numFmtId="0" fontId="54" fillId="26" borderId="108" applyNumberFormat="0" applyFont="0" applyAlignment="0" applyProtection="0"/>
    <xf numFmtId="0" fontId="39" fillId="26" borderId="108" applyNumberFormat="0" applyFont="0" applyAlignment="0" applyProtection="0"/>
    <xf numFmtId="175" fontId="214" fillId="60" borderId="103" applyNumberFormat="0" applyAlignment="0" applyProtection="0"/>
    <xf numFmtId="175" fontId="214" fillId="60" borderId="103" applyNumberFormat="0" applyAlignment="0" applyProtection="0"/>
    <xf numFmtId="175" fontId="51" fillId="0" borderId="107" applyNumberFormat="0" applyFill="0" applyAlignment="0" applyProtection="0"/>
    <xf numFmtId="175" fontId="46" fillId="0" borderId="106" applyNumberFormat="0" applyFill="0" applyAlignment="0" applyProtection="0"/>
    <xf numFmtId="175" fontId="51" fillId="0" borderId="107" applyNumberFormat="0" applyFill="0" applyAlignment="0" applyProtection="0"/>
    <xf numFmtId="0" fontId="47" fillId="26" borderId="108" applyNumberFormat="0" applyFont="0" applyAlignment="0" applyProtection="0"/>
    <xf numFmtId="0" fontId="102" fillId="24" borderId="103" applyNumberFormat="0" applyAlignment="0" applyProtection="0"/>
    <xf numFmtId="0" fontId="102" fillId="24" borderId="103" applyNumberFormat="0" applyAlignment="0" applyProtection="0"/>
    <xf numFmtId="0" fontId="259" fillId="24" borderId="104" applyNumberFormat="0" applyAlignment="0" applyProtection="0"/>
    <xf numFmtId="0" fontId="259" fillId="24" borderId="104" applyNumberFormat="0" applyAlignment="0" applyProtection="0"/>
    <xf numFmtId="0" fontId="259" fillId="24" borderId="104" applyNumberFormat="0" applyAlignment="0" applyProtection="0"/>
    <xf numFmtId="0" fontId="122" fillId="11" borderId="104" applyNumberFormat="0" applyAlignment="0" applyProtection="0"/>
    <xf numFmtId="0" fontId="122" fillId="11" borderId="104" applyNumberFormat="0" applyAlignment="0" applyProtection="0"/>
    <xf numFmtId="0" fontId="122" fillId="11" borderId="104" applyNumberFormat="0" applyAlignment="0" applyProtection="0"/>
    <xf numFmtId="0" fontId="99" fillId="0" borderId="105" applyNumberFormat="0" applyFill="0" applyAlignment="0" applyProtection="0"/>
    <xf numFmtId="0" fontId="99" fillId="0" borderId="105" applyNumberFormat="0" applyFill="0" applyAlignment="0" applyProtection="0"/>
    <xf numFmtId="0" fontId="46" fillId="0" borderId="106" applyNumberFormat="0" applyFill="0" applyAlignment="0" applyProtection="0"/>
    <xf numFmtId="0" fontId="39" fillId="26" borderId="108" applyNumberFormat="0" applyFont="0" applyAlignment="0" applyProtection="0"/>
    <xf numFmtId="0" fontId="39" fillId="26" borderId="108" applyNumberFormat="0" applyFont="0" applyAlignment="0" applyProtection="0"/>
    <xf numFmtId="0" fontId="102" fillId="24" borderId="103" applyNumberFormat="0" applyAlignment="0" applyProtection="0"/>
    <xf numFmtId="0" fontId="102" fillId="24" borderId="103" applyNumberFormat="0" applyAlignment="0" applyProtection="0"/>
    <xf numFmtId="0" fontId="259" fillId="24" borderId="104" applyNumberFormat="0" applyAlignment="0" applyProtection="0"/>
    <xf numFmtId="0" fontId="259" fillId="24" borderId="104" applyNumberFormat="0" applyAlignment="0" applyProtection="0"/>
    <xf numFmtId="0" fontId="259" fillId="24" borderId="104" applyNumberFormat="0" applyAlignment="0" applyProtection="0"/>
    <xf numFmtId="0" fontId="122" fillId="11" borderId="104" applyNumberFormat="0" applyAlignment="0" applyProtection="0"/>
    <xf numFmtId="0" fontId="122" fillId="11" borderId="104" applyNumberFormat="0" applyAlignment="0" applyProtection="0"/>
    <xf numFmtId="0" fontId="122" fillId="11" borderId="104" applyNumberFormat="0" applyAlignment="0" applyProtection="0"/>
    <xf numFmtId="0" fontId="99" fillId="0" borderId="105" applyNumberFormat="0" applyFill="0" applyAlignment="0" applyProtection="0"/>
    <xf numFmtId="0" fontId="99" fillId="0" borderId="105" applyNumberFormat="0" applyFill="0" applyAlignment="0" applyProtection="0"/>
    <xf numFmtId="0" fontId="39" fillId="26" borderId="108" applyNumberFormat="0" applyFont="0" applyAlignment="0" applyProtection="0"/>
    <xf numFmtId="0" fontId="39" fillId="26" borderId="108" applyNumberFormat="0" applyFont="0" applyAlignment="0" applyProtection="0"/>
    <xf numFmtId="0" fontId="54" fillId="26" borderId="108" applyNumberFormat="0" applyFont="0" applyAlignment="0" applyProtection="0"/>
    <xf numFmtId="0" fontId="61" fillId="24" borderId="103" applyNumberFormat="0" applyAlignment="0" applyProtection="0"/>
    <xf numFmtId="0" fontId="62" fillId="24" borderId="104" applyNumberFormat="0" applyAlignment="0" applyProtection="0"/>
    <xf numFmtId="0" fontId="64" fillId="0" borderId="105" applyNumberFormat="0" applyFill="0" applyAlignment="0" applyProtection="0"/>
    <xf numFmtId="0" fontId="48" fillId="26" borderId="108" applyNumberFormat="0" applyFont="0" applyAlignment="0" applyProtection="0"/>
    <xf numFmtId="0" fontId="48" fillId="26" borderId="108" applyNumberFormat="0" applyFont="0" applyAlignment="0" applyProtection="0"/>
    <xf numFmtId="0" fontId="48" fillId="26" borderId="108" applyNumberFormat="0" applyFont="0" applyAlignment="0" applyProtection="0"/>
    <xf numFmtId="0" fontId="39" fillId="26" borderId="108" applyNumberFormat="0" applyFont="0" applyAlignment="0" applyProtection="0"/>
    <xf numFmtId="0" fontId="133" fillId="26" borderId="108" applyNumberFormat="0" applyFont="0" applyAlignment="0" applyProtection="0"/>
    <xf numFmtId="0" fontId="39" fillId="26" borderId="108" applyNumberFormat="0" applyFont="0" applyAlignment="0" applyProtection="0"/>
    <xf numFmtId="169" fontId="59" fillId="0" borderId="111">
      <alignment horizontal="left"/>
    </xf>
    <xf numFmtId="169" fontId="59" fillId="0" borderId="111">
      <alignment horizontal="left"/>
    </xf>
    <xf numFmtId="169" fontId="59" fillId="0" borderId="111">
      <alignment horizontal="left"/>
    </xf>
    <xf numFmtId="170" fontId="59" fillId="0" borderId="111">
      <alignment horizontal="left"/>
    </xf>
    <xf numFmtId="170" fontId="59" fillId="0" borderId="111">
      <alignment horizontal="left"/>
    </xf>
    <xf numFmtId="170" fontId="59" fillId="0" borderId="111">
      <alignment horizontal="left"/>
    </xf>
    <xf numFmtId="171" fontId="59" fillId="0" borderId="111">
      <alignment horizontal="left"/>
    </xf>
    <xf numFmtId="171" fontId="59" fillId="0" borderId="111">
      <alignment horizontal="left"/>
    </xf>
    <xf numFmtId="171" fontId="59" fillId="0" borderId="111">
      <alignment horizontal="left"/>
    </xf>
    <xf numFmtId="168" fontId="59" fillId="0" borderId="111">
      <alignment horizontal="left"/>
    </xf>
    <xf numFmtId="168" fontId="59" fillId="0" borderId="111">
      <alignment horizontal="left"/>
    </xf>
    <xf numFmtId="168" fontId="59" fillId="0" borderId="111">
      <alignment horizontal="left"/>
    </xf>
    <xf numFmtId="169" fontId="59" fillId="0" borderId="111">
      <alignment horizontal="left"/>
    </xf>
    <xf numFmtId="169" fontId="59" fillId="0" borderId="111">
      <alignment horizontal="left"/>
    </xf>
    <xf numFmtId="169" fontId="59" fillId="0" borderId="111">
      <alignment horizontal="left"/>
    </xf>
    <xf numFmtId="170" fontId="59" fillId="0" borderId="111">
      <alignment horizontal="left"/>
    </xf>
    <xf numFmtId="170" fontId="59" fillId="0" borderId="111">
      <alignment horizontal="left"/>
    </xf>
    <xf numFmtId="170" fontId="59" fillId="0" borderId="111">
      <alignment horizontal="left"/>
    </xf>
    <xf numFmtId="171" fontId="59" fillId="0" borderId="111">
      <alignment horizontal="left"/>
    </xf>
    <xf numFmtId="171" fontId="59" fillId="0" borderId="111">
      <alignment horizontal="left"/>
    </xf>
    <xf numFmtId="171" fontId="59" fillId="0" borderId="111">
      <alignment horizontal="left"/>
    </xf>
    <xf numFmtId="168" fontId="59" fillId="0" borderId="111">
      <alignment horizontal="left"/>
    </xf>
    <xf numFmtId="168" fontId="59" fillId="0" borderId="111">
      <alignment horizontal="left"/>
    </xf>
    <xf numFmtId="168" fontId="59" fillId="0" borderId="111">
      <alignment horizontal="left"/>
    </xf>
    <xf numFmtId="0" fontId="104" fillId="0" borderId="111"/>
    <xf numFmtId="0" fontId="38" fillId="0" borderId="113" applyAlignment="0">
      <alignment horizontal="left"/>
    </xf>
    <xf numFmtId="0" fontId="38" fillId="0" borderId="113" applyAlignment="0">
      <alignment horizontal="left"/>
    </xf>
    <xf numFmtId="0" fontId="38" fillId="0" borderId="113" applyAlignment="0">
      <alignment horizontal="left"/>
    </xf>
    <xf numFmtId="0" fontId="38" fillId="0" borderId="113" applyAlignment="0">
      <alignment horizontal="left"/>
    </xf>
    <xf numFmtId="0" fontId="38" fillId="0" borderId="113" applyAlignment="0">
      <alignment horizontal="left"/>
    </xf>
    <xf numFmtId="0" fontId="38" fillId="0" borderId="113" applyAlignment="0">
      <alignment horizontal="left"/>
    </xf>
    <xf numFmtId="0" fontId="38" fillId="0" borderId="113" applyAlignment="0">
      <alignment horizontal="left"/>
    </xf>
    <xf numFmtId="0" fontId="38" fillId="0" borderId="113" applyAlignment="0">
      <alignment horizontal="left"/>
    </xf>
    <xf numFmtId="0" fontId="38" fillId="0" borderId="113" applyAlignment="0">
      <alignment horizontal="left"/>
    </xf>
    <xf numFmtId="0" fontId="38" fillId="0" borderId="113" applyAlignment="0">
      <alignment horizontal="left"/>
    </xf>
    <xf numFmtId="0" fontId="100" fillId="63" borderId="111">
      <alignment horizontal="left"/>
    </xf>
    <xf numFmtId="0" fontId="39" fillId="63" borderId="111">
      <alignment horizontal="centerContinuous" wrapText="1"/>
    </xf>
    <xf numFmtId="0" fontId="104" fillId="63" borderId="113">
      <alignment wrapText="1"/>
    </xf>
    <xf numFmtId="0" fontId="104" fillId="63" borderId="113">
      <alignment wrapText="1"/>
    </xf>
    <xf numFmtId="0" fontId="104" fillId="63" borderId="113">
      <alignment wrapText="1"/>
    </xf>
    <xf numFmtId="0" fontId="104" fillId="63" borderId="113">
      <alignment wrapText="1"/>
    </xf>
    <xf numFmtId="0" fontId="104" fillId="63" borderId="113">
      <alignment wrapText="1"/>
    </xf>
    <xf numFmtId="0" fontId="104" fillId="63" borderId="111"/>
    <xf numFmtId="169" fontId="59" fillId="0" borderId="111">
      <alignment horizontal="left"/>
    </xf>
    <xf numFmtId="170" fontId="59" fillId="0" borderId="111">
      <alignment horizontal="left"/>
    </xf>
    <xf numFmtId="171" fontId="59" fillId="0" borderId="111">
      <alignment horizontal="left"/>
    </xf>
    <xf numFmtId="168" fontId="59" fillId="0" borderId="111">
      <alignment horizontal="left"/>
    </xf>
    <xf numFmtId="0" fontId="169" fillId="64" borderId="110">
      <alignment horizontal="left" vertical="top" wrapText="1"/>
    </xf>
    <xf numFmtId="0" fontId="169" fillId="64" borderId="112">
      <alignment horizontal="left" vertical="top"/>
    </xf>
    <xf numFmtId="0" fontId="104" fillId="0" borderId="111"/>
    <xf numFmtId="175" fontId="39" fillId="5" borderId="111"/>
    <xf numFmtId="175" fontId="39" fillId="63" borderId="111">
      <alignment horizontal="centerContinuous" wrapText="1"/>
    </xf>
    <xf numFmtId="0" fontId="39" fillId="63" borderId="111">
      <alignment horizontal="centerContinuous" wrapText="1"/>
    </xf>
    <xf numFmtId="175" fontId="205" fillId="63" borderId="113">
      <alignment wrapText="1"/>
    </xf>
    <xf numFmtId="175" fontId="104" fillId="63" borderId="113">
      <alignment wrapText="1"/>
    </xf>
    <xf numFmtId="175" fontId="104" fillId="63" borderId="113">
      <alignment wrapText="1"/>
    </xf>
    <xf numFmtId="175" fontId="205" fillId="63" borderId="113">
      <alignment wrapText="1"/>
    </xf>
    <xf numFmtId="0" fontId="104" fillId="63" borderId="111"/>
    <xf numFmtId="175" fontId="169" fillId="64" borderId="111">
      <alignment horizontal="left" vertical="top" wrapText="1"/>
    </xf>
    <xf numFmtId="175" fontId="215" fillId="64" borderId="112">
      <alignment horizontal="left" vertical="top" wrapText="1"/>
    </xf>
    <xf numFmtId="175" fontId="39" fillId="63" borderId="111">
      <alignment horizontal="centerContinuous" wrapText="1"/>
    </xf>
    <xf numFmtId="168"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47" fillId="26" borderId="120" applyNumberFormat="0" applyFont="0" applyAlignment="0" applyProtection="0"/>
    <xf numFmtId="169" fontId="59" fillId="0" borderId="114">
      <alignment horizontal="left"/>
    </xf>
    <xf numFmtId="168" fontId="59" fillId="0" borderId="114">
      <alignment horizontal="left"/>
    </xf>
    <xf numFmtId="0" fontId="61" fillId="24" borderId="115" applyNumberFormat="0" applyAlignment="0" applyProtection="0"/>
    <xf numFmtId="0" fontId="47" fillId="26" borderId="120" applyNumberFormat="0" applyFont="0" applyAlignment="0" applyProtection="0"/>
    <xf numFmtId="0" fontId="47" fillId="26" borderId="120" applyNumberFormat="0" applyFon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175" fontId="169" fillId="64" borderId="111">
      <alignment horizontal="left" vertical="top" wrapText="1"/>
    </xf>
    <xf numFmtId="169"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102" fillId="60" borderId="115" applyNumberFormat="0" applyAlignment="0" applyProtection="0"/>
    <xf numFmtId="0" fontId="62" fillId="24" borderId="116" applyNumberFormat="0" applyAlignment="0" applyProtection="0"/>
    <xf numFmtId="0" fontId="64" fillId="0" borderId="117" applyNumberFormat="0" applyFill="0" applyAlignment="0" applyProtection="0"/>
    <xf numFmtId="0" fontId="64" fillId="0" borderId="117" applyNumberFormat="0" applyFill="0" applyAlignment="0" applyProtection="0"/>
    <xf numFmtId="0" fontId="47" fillId="26" borderId="120" applyNumberFormat="0" applyFont="0" applyAlignment="0" applyProtection="0"/>
    <xf numFmtId="0" fontId="48" fillId="26" borderId="120" applyNumberFormat="0" applyFont="0" applyAlignment="0" applyProtection="0"/>
    <xf numFmtId="169" fontId="59" fillId="0" borderId="114">
      <alignment horizontal="left"/>
    </xf>
    <xf numFmtId="169" fontId="59" fillId="0" borderId="114">
      <alignment horizontal="left"/>
    </xf>
    <xf numFmtId="168" fontId="59" fillId="0" borderId="114">
      <alignment horizontal="left"/>
    </xf>
    <xf numFmtId="168" fontId="59" fillId="0" borderId="114">
      <alignment horizontal="left"/>
    </xf>
    <xf numFmtId="0" fontId="47" fillId="26" borderId="120" applyNumberFormat="0" applyFont="0" applyAlignment="0" applyProtection="0"/>
    <xf numFmtId="0" fontId="12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168" fontId="59" fillId="0" borderId="111">
      <alignment horizontal="left"/>
    </xf>
    <xf numFmtId="169" fontId="59" fillId="0" borderId="114">
      <alignment horizontal="left"/>
    </xf>
    <xf numFmtId="168" fontId="59" fillId="0" borderId="114">
      <alignment horizontal="left"/>
    </xf>
    <xf numFmtId="0" fontId="63" fillId="11" borderId="116" applyNumberFormat="0" applyAlignment="0" applyProtection="0"/>
    <xf numFmtId="0" fontId="104" fillId="0" borderId="111"/>
    <xf numFmtId="168" fontId="59" fillId="0" borderId="114">
      <alignment horizontal="left"/>
    </xf>
    <xf numFmtId="0" fontId="61" fillId="24" borderId="115" applyNumberFormat="0" applyAlignment="0" applyProtection="0"/>
    <xf numFmtId="0" fontId="63" fillId="11" borderId="116" applyNumberFormat="0" applyAlignment="0" applyProtection="0"/>
    <xf numFmtId="0" fontId="48" fillId="26" borderId="120" applyNumberFormat="0" applyFont="0" applyAlignment="0" applyProtection="0"/>
    <xf numFmtId="169" fontId="59" fillId="0" borderId="114">
      <alignment horizontal="left"/>
    </xf>
    <xf numFmtId="0" fontId="47" fillId="26" borderId="120" applyNumberFormat="0" applyFont="0" applyAlignment="0" applyProtection="0"/>
    <xf numFmtId="0" fontId="38" fillId="0" borderId="113" applyAlignment="0">
      <alignment horizontal="left"/>
    </xf>
    <xf numFmtId="169" fontId="59" fillId="0" borderId="111">
      <alignment horizontal="left"/>
    </xf>
    <xf numFmtId="168" fontId="59" fillId="0" borderId="111">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61" fillId="24" borderId="115" applyNumberFormat="0" applyAlignment="0" applyProtection="0"/>
    <xf numFmtId="0" fontId="61" fillId="24" borderId="115" applyNumberFormat="0" applyAlignment="0" applyProtection="0"/>
    <xf numFmtId="0" fontId="102" fillId="60" borderId="115" applyNumberFormat="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7" fillId="26" borderId="120" applyNumberFormat="0" applyFont="0" applyAlignment="0" applyProtection="0"/>
    <xf numFmtId="0" fontId="128"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169" fontId="59" fillId="0" borderId="114">
      <alignment horizontal="left"/>
    </xf>
    <xf numFmtId="168" fontId="59" fillId="0" borderId="114">
      <alignment horizontal="left"/>
    </xf>
    <xf numFmtId="0" fontId="62" fillId="24" borderId="116" applyNumberFormat="0" applyAlignment="0" applyProtection="0"/>
    <xf numFmtId="0" fontId="64" fillId="0" borderId="117" applyNumberFormat="0" applyFill="0" applyAlignment="0" applyProtection="0"/>
    <xf numFmtId="0" fontId="47" fillId="26" borderId="120" applyNumberFormat="0" applyFont="0" applyAlignment="0" applyProtection="0"/>
    <xf numFmtId="175" fontId="39" fillId="5" borderId="111"/>
    <xf numFmtId="175" fontId="104" fillId="63" borderId="113">
      <alignment wrapText="1"/>
    </xf>
    <xf numFmtId="169"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102" fillId="60" borderId="115" applyNumberFormat="0" applyAlignment="0" applyProtection="0"/>
    <xf numFmtId="0" fontId="62" fillId="24" borderId="116" applyNumberFormat="0" applyAlignment="0" applyProtection="0"/>
    <xf numFmtId="0" fontId="62" fillId="24" borderId="116" applyNumberFormat="0" applyAlignment="0" applyProtection="0"/>
    <xf numFmtId="0" fontId="64" fillId="0" borderId="117" applyNumberFormat="0" applyFill="0" applyAlignment="0" applyProtection="0"/>
    <xf numFmtId="0" fontId="64" fillId="0" borderId="117" applyNumberFormat="0" applyFill="0" applyAlignment="0" applyProtection="0"/>
    <xf numFmtId="0" fontId="128"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169" fontId="59" fillId="0" borderId="114">
      <alignment horizontal="left"/>
    </xf>
    <xf numFmtId="169" fontId="59" fillId="0" borderId="114">
      <alignment horizontal="left"/>
    </xf>
    <xf numFmtId="169" fontId="59" fillId="0" borderId="114">
      <alignment horizontal="left"/>
    </xf>
    <xf numFmtId="168" fontId="59" fillId="0" borderId="114">
      <alignment horizontal="left"/>
    </xf>
    <xf numFmtId="0" fontId="62" fillId="24" borderId="116" applyNumberFormat="0" applyAlignment="0" applyProtection="0"/>
    <xf numFmtId="0" fontId="99" fillId="0" borderId="119" applyNumberFormat="0" applyFill="0" applyAlignment="0" applyProtection="0"/>
    <xf numFmtId="0" fontId="47" fillId="26" borderId="120" applyNumberFormat="0" applyFont="0" applyAlignment="0" applyProtection="0"/>
    <xf numFmtId="0" fontId="47" fillId="26" borderId="120" applyNumberFormat="0" applyFont="0" applyAlignment="0" applyProtection="0"/>
    <xf numFmtId="169" fontId="59" fillId="0" borderId="111">
      <alignment horizontal="left"/>
    </xf>
    <xf numFmtId="168" fontId="59" fillId="0" borderId="111">
      <alignment horizontal="left"/>
    </xf>
    <xf numFmtId="171" fontId="59" fillId="0" borderId="111">
      <alignment horizontal="left"/>
    </xf>
    <xf numFmtId="168" fontId="59" fillId="0" borderId="111">
      <alignment horizontal="left"/>
    </xf>
    <xf numFmtId="0" fontId="38" fillId="0" borderId="113" applyAlignment="0">
      <alignment horizontal="left"/>
    </xf>
    <xf numFmtId="0" fontId="38" fillId="0" borderId="113" applyAlignment="0">
      <alignment horizontal="left"/>
    </xf>
    <xf numFmtId="0" fontId="38" fillId="0" borderId="113" applyAlignment="0">
      <alignment horizontal="left"/>
    </xf>
    <xf numFmtId="0" fontId="38" fillId="0" borderId="113" applyAlignment="0">
      <alignment horizontal="left"/>
    </xf>
    <xf numFmtId="0" fontId="39" fillId="63" borderId="111">
      <alignment horizontal="centerContinuous" wrapText="1"/>
    </xf>
    <xf numFmtId="0" fontId="104" fillId="63" borderId="113">
      <alignment wrapText="1"/>
    </xf>
    <xf numFmtId="170" fontId="59" fillId="0" borderId="111">
      <alignment horizontal="left"/>
    </xf>
    <xf numFmtId="0" fontId="169" fillId="64" borderId="112">
      <alignment horizontal="left" vertical="top"/>
    </xf>
    <xf numFmtId="175" fontId="39" fillId="63" borderId="111">
      <alignment horizontal="centerContinuous" wrapText="1"/>
    </xf>
    <xf numFmtId="175" fontId="215" fillId="64" borderId="112">
      <alignment horizontal="left" vertical="top" wrapText="1"/>
    </xf>
    <xf numFmtId="175" fontId="104" fillId="63" borderId="113">
      <alignment wrapText="1"/>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71"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61" fillId="24" borderId="115" applyNumberFormat="0" applyAlignment="0" applyProtection="0"/>
    <xf numFmtId="0" fontId="62" fillId="24" borderId="116" applyNumberFormat="0" applyAlignment="0" applyProtection="0"/>
    <xf numFmtId="0" fontId="64" fillId="0" borderId="117" applyNumberFormat="0" applyFill="0" applyAlignment="0" applyProtection="0"/>
    <xf numFmtId="0" fontId="99" fillId="0" borderId="119" applyNumberFormat="0" applyFill="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39"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171" fontId="59" fillId="0" borderId="114">
      <alignment horizontal="left"/>
    </xf>
    <xf numFmtId="168" fontId="59" fillId="0" borderId="114">
      <alignment horizontal="left"/>
    </xf>
    <xf numFmtId="0" fontId="63" fillId="11" borderId="116" applyNumberFormat="0" applyAlignment="0" applyProtection="0"/>
    <xf numFmtId="0" fontId="122" fillId="25" borderId="116" applyNumberFormat="0" applyAlignment="0" applyProtection="0"/>
    <xf numFmtId="0" fontId="47" fillId="26" borderId="120" applyNumberFormat="0" applyFont="0" applyAlignment="0" applyProtection="0"/>
    <xf numFmtId="0" fontId="99" fillId="0" borderId="118" applyNumberFormat="0" applyFill="0" applyAlignment="0" applyProtection="0"/>
    <xf numFmtId="0" fontId="47" fillId="26" borderId="120" applyNumberFormat="0" applyFont="0" applyAlignment="0" applyProtection="0"/>
    <xf numFmtId="171" fontId="59" fillId="0" borderId="114">
      <alignment horizontal="left"/>
    </xf>
    <xf numFmtId="171"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61" fillId="24" borderId="115" applyNumberForma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62" fillId="24" borderId="116" applyNumberFormat="0" applyAlignment="0" applyProtection="0"/>
    <xf numFmtId="168" fontId="59" fillId="0" borderId="114">
      <alignment horizontal="left"/>
    </xf>
    <xf numFmtId="0" fontId="48" fillId="26" borderId="120" applyNumberFormat="0" applyFont="0" applyAlignment="0" applyProtection="0"/>
    <xf numFmtId="0" fontId="47" fillId="26" borderId="120" applyNumberFormat="0" applyFont="0" applyAlignment="0" applyProtection="0"/>
    <xf numFmtId="0" fontId="104" fillId="63" borderId="113">
      <alignment wrapText="1"/>
    </xf>
    <xf numFmtId="0" fontId="38" fillId="0" borderId="113" applyAlignment="0">
      <alignment horizontal="left"/>
    </xf>
    <xf numFmtId="168" fontId="59" fillId="0" borderId="114">
      <alignment horizontal="left"/>
    </xf>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169" fontId="59" fillId="0" borderId="114">
      <alignment horizontal="left"/>
    </xf>
    <xf numFmtId="0" fontId="48" fillId="26" borderId="120" applyNumberFormat="0" applyFont="0" applyAlignment="0" applyProtection="0"/>
    <xf numFmtId="169" fontId="59" fillId="0" borderId="114">
      <alignment horizontal="left"/>
    </xf>
    <xf numFmtId="171" fontId="59" fillId="0" borderId="114">
      <alignment horizontal="left"/>
    </xf>
    <xf numFmtId="171"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169" fontId="59" fillId="0" borderId="114">
      <alignment horizontal="left"/>
    </xf>
    <xf numFmtId="169"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69" fontId="59" fillId="0" borderId="114">
      <alignment horizontal="left"/>
    </xf>
    <xf numFmtId="171" fontId="59" fillId="0" borderId="114">
      <alignment horizontal="left"/>
    </xf>
    <xf numFmtId="0" fontId="47" fillId="26" borderId="120" applyNumberFormat="0" applyFont="0" applyAlignment="0" applyProtection="0"/>
    <xf numFmtId="168" fontId="59" fillId="0" borderId="114">
      <alignment horizontal="left"/>
    </xf>
    <xf numFmtId="169" fontId="59" fillId="0" borderId="114">
      <alignment horizontal="left"/>
    </xf>
    <xf numFmtId="0" fontId="61" fillId="24" borderId="115" applyNumberFormat="0" applyAlignment="0" applyProtection="0"/>
    <xf numFmtId="0" fontId="62" fillId="24" borderId="116" applyNumberFormat="0" applyAlignment="0" applyProtection="0"/>
    <xf numFmtId="168"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169" fontId="59" fillId="0" borderId="114">
      <alignment horizontal="left"/>
    </xf>
    <xf numFmtId="171" fontId="59" fillId="0" borderId="114">
      <alignment horizontal="left"/>
    </xf>
    <xf numFmtId="169"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68" fontId="59" fillId="0" borderId="114">
      <alignment horizontal="left"/>
    </xf>
    <xf numFmtId="0" fontId="63" fillId="11" borderId="116" applyNumberFormat="0" applyAlignment="0" applyProtection="0"/>
    <xf numFmtId="0" fontId="47" fillId="26" borderId="120" applyNumberFormat="0" applyFont="0" applyAlignment="0" applyProtection="0"/>
    <xf numFmtId="0" fontId="47" fillId="26" borderId="120" applyNumberFormat="0" applyFont="0" applyAlignment="0" applyProtection="0"/>
    <xf numFmtId="168" fontId="59" fillId="0" borderId="114">
      <alignment horizontal="left"/>
    </xf>
    <xf numFmtId="168" fontId="59" fillId="0" borderId="114">
      <alignment horizontal="left"/>
    </xf>
    <xf numFmtId="0" fontId="47" fillId="26" borderId="120" applyNumberFormat="0" applyFont="0" applyAlignment="0" applyProtection="0"/>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48" fillId="26" borderId="120" applyNumberFormat="0" applyFont="0" applyAlignment="0" applyProtection="0"/>
    <xf numFmtId="168" fontId="59" fillId="0" borderId="114">
      <alignment horizontal="left"/>
    </xf>
    <xf numFmtId="168"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171" fontId="59" fillId="0" borderId="114">
      <alignment horizontal="left"/>
    </xf>
    <xf numFmtId="168"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68" fontId="59" fillId="0" borderId="114">
      <alignment horizontal="left"/>
    </xf>
    <xf numFmtId="0" fontId="47" fillId="26" borderId="120" applyNumberFormat="0" applyFont="0" applyAlignment="0" applyProtection="0"/>
    <xf numFmtId="0" fontId="48" fillId="26" borderId="120" applyNumberFormat="0" applyFont="0" applyAlignment="0" applyProtection="0"/>
    <xf numFmtId="171" fontId="59" fillId="0" borderId="114">
      <alignment horizontal="left"/>
    </xf>
    <xf numFmtId="171"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0" fontId="122" fillId="25" borderId="116" applyNumberFormat="0" applyAlignment="0" applyProtection="0"/>
    <xf numFmtId="169"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0" fontId="63" fillId="11" borderId="116" applyNumberFormat="0" applyAlignment="0" applyProtection="0"/>
    <xf numFmtId="171" fontId="59" fillId="0" borderId="114">
      <alignment horizontal="left"/>
    </xf>
    <xf numFmtId="171"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99" fillId="0" borderId="119" applyNumberFormat="0" applyFill="0" applyAlignment="0" applyProtection="0"/>
    <xf numFmtId="168"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0" fontId="104" fillId="63" borderId="113">
      <alignment wrapText="1"/>
    </xf>
    <xf numFmtId="0" fontId="61" fillId="24" borderId="115" applyNumberFormat="0" applyAlignment="0" applyProtection="0"/>
    <xf numFmtId="168" fontId="59" fillId="0" borderId="114">
      <alignment horizontal="left"/>
    </xf>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168" fontId="59" fillId="0" borderId="114">
      <alignment horizontal="left"/>
    </xf>
    <xf numFmtId="0" fontId="64" fillId="0" borderId="117" applyNumberFormat="0" applyFill="0" applyAlignment="0" applyProtection="0"/>
    <xf numFmtId="168" fontId="59" fillId="0" borderId="114">
      <alignment horizontal="left"/>
    </xf>
    <xf numFmtId="168" fontId="59" fillId="0" borderId="111">
      <alignment horizontal="left"/>
    </xf>
    <xf numFmtId="0" fontId="63" fillId="11" borderId="116" applyNumberFormat="0" applyAlignment="0" applyProtection="0"/>
    <xf numFmtId="168" fontId="59" fillId="0" borderId="114">
      <alignment horizontal="left"/>
    </xf>
    <xf numFmtId="0" fontId="48" fillId="26" borderId="120" applyNumberFormat="0" applyFont="0" applyAlignment="0" applyProtection="0"/>
    <xf numFmtId="169" fontId="59" fillId="0" borderId="114">
      <alignment horizontal="left"/>
    </xf>
    <xf numFmtId="171"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168" fontId="59" fillId="0" borderId="114">
      <alignment horizontal="left"/>
    </xf>
    <xf numFmtId="0" fontId="47" fillId="26" borderId="120" applyNumberFormat="0" applyFont="0" applyAlignment="0" applyProtection="0"/>
    <xf numFmtId="169" fontId="59" fillId="0" borderId="114">
      <alignment horizontal="left"/>
    </xf>
    <xf numFmtId="0" fontId="104" fillId="63" borderId="111"/>
    <xf numFmtId="0" fontId="104" fillId="63" borderId="111"/>
    <xf numFmtId="169" fontId="59" fillId="0" borderId="114">
      <alignment horizontal="left"/>
    </xf>
    <xf numFmtId="169" fontId="59" fillId="0" borderId="114">
      <alignment horizontal="left"/>
    </xf>
    <xf numFmtId="169"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63" fillId="11" borderId="116" applyNumberFormat="0" applyAlignment="0" applyProtection="0"/>
    <xf numFmtId="0" fontId="47" fillId="26" borderId="120" applyNumberFormat="0" applyFont="0" applyAlignment="0" applyProtection="0"/>
    <xf numFmtId="0" fontId="62" fillId="24" borderId="116" applyNumberFormat="0" applyAlignment="0" applyProtection="0"/>
    <xf numFmtId="0" fontId="38" fillId="0" borderId="113" applyAlignment="0">
      <alignment horizontal="left"/>
    </xf>
    <xf numFmtId="0" fontId="38" fillId="0" borderId="113" applyAlignment="0">
      <alignment horizontal="left"/>
    </xf>
    <xf numFmtId="169" fontId="59" fillId="0" borderId="114">
      <alignment horizontal="left"/>
    </xf>
    <xf numFmtId="168" fontId="59" fillId="0" borderId="114">
      <alignment horizontal="left"/>
    </xf>
    <xf numFmtId="169" fontId="59" fillId="0" borderId="114">
      <alignment horizontal="left"/>
    </xf>
    <xf numFmtId="0" fontId="61" fillId="24" borderId="115" applyNumberFormat="0" applyAlignment="0" applyProtection="0"/>
    <xf numFmtId="0" fontId="122" fillId="25" borderId="116" applyNumberFormat="0" applyAlignment="0" applyProtection="0"/>
    <xf numFmtId="0" fontId="122" fillId="25" borderId="116" applyNumberFormat="0" applyAlignment="0" applyProtection="0"/>
    <xf numFmtId="0" fontId="47"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100" fillId="63" borderId="111">
      <alignment horizontal="left"/>
    </xf>
    <xf numFmtId="0" fontId="104" fillId="63" borderId="113">
      <alignment wrapText="1"/>
    </xf>
    <xf numFmtId="0" fontId="104" fillId="63" borderId="113">
      <alignment wrapText="1"/>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48" fillId="26" borderId="120" applyNumberFormat="0" applyFont="0" applyAlignment="0" applyProtection="0"/>
    <xf numFmtId="0" fontId="47" fillId="26" borderId="120" applyNumberFormat="0" applyFont="0" applyAlignment="0" applyProtection="0"/>
    <xf numFmtId="169" fontId="59" fillId="0" borderId="114">
      <alignment horizontal="left"/>
    </xf>
    <xf numFmtId="169" fontId="59" fillId="0" borderId="114">
      <alignment horizontal="left"/>
    </xf>
    <xf numFmtId="168"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68" fontId="59" fillId="0" borderId="114">
      <alignment horizontal="left"/>
    </xf>
    <xf numFmtId="171"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63" fillId="11" borderId="116" applyNumberForma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102" fillId="60" borderId="115" applyNumberForma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171" fontId="59" fillId="0" borderId="111">
      <alignment horizontal="left"/>
    </xf>
    <xf numFmtId="168" fontId="59" fillId="0" borderId="114">
      <alignment horizontal="left"/>
    </xf>
    <xf numFmtId="0" fontId="61" fillId="24" borderId="115" applyNumberFormat="0" applyAlignment="0" applyProtection="0"/>
    <xf numFmtId="0" fontId="64" fillId="0" borderId="117" applyNumberFormat="0" applyFill="0" applyAlignment="0" applyProtection="0"/>
    <xf numFmtId="0" fontId="47" fillId="26" borderId="120" applyNumberFormat="0" applyFont="0" applyAlignment="0" applyProtection="0"/>
    <xf numFmtId="169" fontId="59" fillId="0" borderId="114">
      <alignment horizontal="left"/>
    </xf>
    <xf numFmtId="0" fontId="48" fillId="26" borderId="120" applyNumberFormat="0" applyFont="0" applyAlignment="0" applyProtection="0"/>
    <xf numFmtId="169" fontId="59" fillId="0" borderId="114">
      <alignment horizontal="left"/>
    </xf>
    <xf numFmtId="0" fontId="47" fillId="26" borderId="120" applyNumberFormat="0" applyFont="0" applyAlignment="0" applyProtection="0"/>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63" fillId="11" borderId="116" applyNumberFormat="0" applyAlignment="0" applyProtection="0"/>
    <xf numFmtId="0" fontId="61" fillId="24" borderId="115" applyNumberFormat="0" applyAlignment="0" applyProtection="0"/>
    <xf numFmtId="0" fontId="63" fillId="11" borderId="116" applyNumberForma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39" fillId="26" borderId="120" applyNumberFormat="0" applyFont="0" applyAlignment="0" applyProtection="0"/>
    <xf numFmtId="0" fontId="47" fillId="26" borderId="120" applyNumberFormat="0" applyFont="0" applyAlignment="0" applyProtection="0"/>
    <xf numFmtId="0" fontId="64" fillId="0" borderId="117" applyNumberFormat="0" applyFill="0" applyAlignment="0" applyProtection="0"/>
    <xf numFmtId="0" fontId="48" fillId="26" borderId="120" applyNumberFormat="0" applyFont="0" applyAlignment="0" applyProtection="0"/>
    <xf numFmtId="0" fontId="48"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170" fontId="59" fillId="0" borderId="111">
      <alignment horizontal="left"/>
    </xf>
    <xf numFmtId="168"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68" fontId="59" fillId="0" borderId="114">
      <alignment horizontal="left"/>
    </xf>
    <xf numFmtId="168" fontId="59" fillId="0" borderId="114">
      <alignment horizontal="left"/>
    </xf>
    <xf numFmtId="171" fontId="59" fillId="0" borderId="114">
      <alignment horizontal="left"/>
    </xf>
    <xf numFmtId="171"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0" fontId="48" fillId="26" borderId="120" applyNumberFormat="0" applyFont="0" applyAlignment="0" applyProtection="0"/>
    <xf numFmtId="169" fontId="59" fillId="0" borderId="114">
      <alignment horizontal="left"/>
    </xf>
    <xf numFmtId="171" fontId="59" fillId="0" borderId="114">
      <alignment horizontal="left"/>
    </xf>
    <xf numFmtId="171" fontId="59" fillId="0" borderId="114">
      <alignment horizontal="left"/>
    </xf>
    <xf numFmtId="0" fontId="63" fillId="11" borderId="116" applyNumberFormat="0" applyAlignment="0" applyProtection="0"/>
    <xf numFmtId="171" fontId="59" fillId="0" borderId="114">
      <alignment horizontal="left"/>
    </xf>
    <xf numFmtId="0" fontId="48" fillId="26" borderId="120" applyNumberFormat="0" applyFont="0" applyAlignment="0" applyProtection="0"/>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68" fontId="59" fillId="0" borderId="114">
      <alignment horizontal="left"/>
    </xf>
    <xf numFmtId="0" fontId="47" fillId="26" borderId="120" applyNumberFormat="0" applyFont="0" applyAlignment="0" applyProtection="0"/>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68"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68" fontId="59" fillId="0" borderId="114">
      <alignment horizontal="left"/>
    </xf>
    <xf numFmtId="0" fontId="48" fillId="26" borderId="120" applyNumberFormat="0" applyFont="0" applyAlignment="0" applyProtection="0"/>
    <xf numFmtId="168" fontId="59" fillId="0" borderId="114">
      <alignment horizontal="left"/>
    </xf>
    <xf numFmtId="0" fontId="47" fillId="26" borderId="120" applyNumberFormat="0" applyFont="0" applyAlignment="0" applyProtection="0"/>
    <xf numFmtId="0" fontId="99" fillId="0" borderId="118" applyNumberFormat="0" applyFill="0" applyAlignment="0" applyProtection="0"/>
    <xf numFmtId="169" fontId="59" fillId="0" borderId="111">
      <alignment horizontal="left"/>
    </xf>
    <xf numFmtId="169" fontId="59" fillId="0" borderId="114">
      <alignment horizontal="left"/>
    </xf>
    <xf numFmtId="168" fontId="59" fillId="0" borderId="114">
      <alignment horizontal="left"/>
    </xf>
    <xf numFmtId="0" fontId="63" fillId="11" borderId="116" applyNumberFormat="0" applyAlignment="0" applyProtection="0"/>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68" fontId="59" fillId="0" borderId="114">
      <alignment horizontal="left"/>
    </xf>
    <xf numFmtId="171" fontId="59" fillId="0" borderId="114">
      <alignment horizontal="left"/>
    </xf>
    <xf numFmtId="0" fontId="47" fillId="26" borderId="120" applyNumberFormat="0" applyFont="0" applyAlignment="0" applyProtection="0"/>
    <xf numFmtId="171" fontId="59" fillId="0" borderId="111">
      <alignment horizontal="left"/>
    </xf>
    <xf numFmtId="168" fontId="59" fillId="0" borderId="114">
      <alignment horizontal="left"/>
    </xf>
    <xf numFmtId="169" fontId="59" fillId="0" borderId="114">
      <alignment horizontal="left"/>
    </xf>
    <xf numFmtId="168" fontId="59" fillId="0" borderId="114">
      <alignment horizontal="left"/>
    </xf>
    <xf numFmtId="0" fontId="47" fillId="26" borderId="120" applyNumberFormat="0" applyFont="0" applyAlignment="0" applyProtection="0"/>
    <xf numFmtId="0" fontId="48" fillId="26" borderId="120" applyNumberFormat="0" applyFont="0" applyAlignment="0" applyProtection="0"/>
    <xf numFmtId="169"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102" fillId="60" borderId="115" applyNumberFormat="0" applyAlignment="0" applyProtection="0"/>
    <xf numFmtId="0" fontId="62" fillId="24" borderId="116" applyNumberFormat="0" applyAlignment="0" applyProtection="0"/>
    <xf numFmtId="0" fontId="62" fillId="24" borderId="116" applyNumberFormat="0" applyAlignment="0" applyProtection="0"/>
    <xf numFmtId="0" fontId="62" fillId="24" borderId="116" applyNumberFormat="0" applyAlignment="0" applyProtection="0"/>
    <xf numFmtId="0" fontId="62" fillId="24" borderId="116" applyNumberFormat="0" applyAlignment="0" applyProtection="0"/>
    <xf numFmtId="0" fontId="62" fillId="24" borderId="116" applyNumberFormat="0" applyAlignment="0" applyProtection="0"/>
    <xf numFmtId="0" fontId="62" fillId="24" borderId="116" applyNumberFormat="0" applyAlignment="0" applyProtection="0"/>
    <xf numFmtId="0" fontId="62" fillId="24" borderId="116" applyNumberFormat="0" applyAlignment="0" applyProtection="0"/>
    <xf numFmtId="0" fontId="62" fillId="24" borderId="116" applyNumberFormat="0" applyAlignment="0" applyProtection="0"/>
    <xf numFmtId="0" fontId="62" fillId="24" borderId="116" applyNumberFormat="0" applyAlignment="0" applyProtection="0"/>
    <xf numFmtId="0" fontId="62" fillId="24" borderId="116" applyNumberFormat="0" applyAlignment="0" applyProtection="0"/>
    <xf numFmtId="0" fontId="63" fillId="11" borderId="116" applyNumberFormat="0" applyAlignment="0" applyProtection="0"/>
    <xf numFmtId="0" fontId="62" fillId="24" borderId="116" applyNumberFormat="0" applyAlignment="0" applyProtection="0"/>
    <xf numFmtId="0" fontId="63" fillId="11" borderId="116" applyNumberFormat="0" applyAlignment="0" applyProtection="0"/>
    <xf numFmtId="0" fontId="63" fillId="11" borderId="116" applyNumberFormat="0" applyAlignment="0" applyProtection="0"/>
    <xf numFmtId="0" fontId="63" fillId="11" borderId="116" applyNumberFormat="0" applyAlignment="0" applyProtection="0"/>
    <xf numFmtId="0" fontId="63" fillId="11" borderId="116" applyNumberFormat="0" applyAlignment="0" applyProtection="0"/>
    <xf numFmtId="0" fontId="63" fillId="11" borderId="116" applyNumberFormat="0" applyAlignment="0" applyProtection="0"/>
    <xf numFmtId="0" fontId="63" fillId="11" borderId="116" applyNumberFormat="0" applyAlignment="0" applyProtection="0"/>
    <xf numFmtId="0" fontId="122" fillId="25" borderId="116" applyNumberFormat="0" applyAlignment="0" applyProtection="0"/>
    <xf numFmtId="0" fontId="63" fillId="11" borderId="116" applyNumberFormat="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99" fillId="0" borderId="119" applyNumberFormat="0" applyFill="0" applyAlignment="0" applyProtection="0"/>
    <xf numFmtId="0" fontId="99" fillId="0" borderId="119"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47" fillId="26" borderId="120" applyNumberFormat="0" applyFont="0" applyAlignment="0" applyProtection="0"/>
    <xf numFmtId="0" fontId="64" fillId="0" borderId="117" applyNumberFormat="0" applyFill="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99" fillId="0" borderId="118" applyNumberFormat="0" applyFill="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7" fillId="26" borderId="120" applyNumberFormat="0" applyFont="0" applyAlignment="0" applyProtection="0"/>
    <xf numFmtId="171" fontId="59" fillId="0" borderId="114">
      <alignment horizontal="left"/>
    </xf>
    <xf numFmtId="171" fontId="59" fillId="0" borderId="114">
      <alignment horizontal="left"/>
    </xf>
    <xf numFmtId="168" fontId="59" fillId="0" borderId="114">
      <alignment horizontal="left"/>
    </xf>
    <xf numFmtId="0" fontId="63" fillId="11" borderId="116" applyNumberFormat="0" applyAlignment="0" applyProtection="0"/>
    <xf numFmtId="0" fontId="63" fillId="11" borderId="116" applyNumberFormat="0" applyAlignment="0" applyProtection="0"/>
    <xf numFmtId="0" fontId="63" fillId="11" borderId="116" applyNumberForma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62" fillId="24" borderId="116" applyNumberFormat="0" applyAlignment="0" applyProtection="0"/>
    <xf numFmtId="0" fontId="48" fillId="26" borderId="120" applyNumberFormat="0" applyFont="0" applyAlignment="0" applyProtection="0"/>
    <xf numFmtId="0" fontId="48" fillId="26" borderId="120" applyNumberFormat="0" applyFont="0" applyAlignment="0" applyProtection="0"/>
    <xf numFmtId="0" fontId="47" fillId="26" borderId="120" applyNumberFormat="0" applyFont="0" applyAlignment="0" applyProtection="0"/>
    <xf numFmtId="0" fontId="39" fillId="63" borderId="111">
      <alignment horizontal="centerContinuous" wrapText="1"/>
    </xf>
    <xf numFmtId="175" fontId="39" fillId="63" borderId="111">
      <alignment horizontal="centerContinuous" wrapText="1"/>
    </xf>
    <xf numFmtId="169" fontId="59" fillId="0" borderId="114">
      <alignment horizontal="left"/>
    </xf>
    <xf numFmtId="169"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0" fontId="62" fillId="24" borderId="116" applyNumberFormat="0" applyAlignment="0" applyProtection="0"/>
    <xf numFmtId="0" fontId="62" fillId="24" borderId="116" applyNumberFormat="0" applyAlignment="0" applyProtection="0"/>
    <xf numFmtId="0" fontId="64" fillId="0" borderId="117" applyNumberFormat="0" applyFill="0" applyAlignment="0" applyProtection="0"/>
    <xf numFmtId="0" fontId="64" fillId="0" borderId="117" applyNumberFormat="0" applyFill="0" applyAlignment="0" applyProtection="0"/>
    <xf numFmtId="0" fontId="47"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64" fillId="0" borderId="117" applyNumberFormat="0" applyFill="0" applyAlignment="0" applyProtection="0"/>
    <xf numFmtId="0" fontId="63" fillId="11" borderId="116" applyNumberFormat="0" applyAlignment="0" applyProtection="0"/>
    <xf numFmtId="0" fontId="63" fillId="11" borderId="116" applyNumberFormat="0" applyAlignment="0" applyProtection="0"/>
    <xf numFmtId="0" fontId="103" fillId="60" borderId="116" applyNumberFormat="0" applyAlignment="0" applyProtection="0"/>
    <xf numFmtId="0" fontId="62" fillId="24" borderId="116" applyNumberFormat="0" applyAlignment="0" applyProtection="0"/>
    <xf numFmtId="0" fontId="62" fillId="24" borderId="116" applyNumberFormat="0" applyAlignment="0" applyProtection="0"/>
    <xf numFmtId="0" fontId="61" fillId="24" borderId="115" applyNumberFormat="0" applyAlignment="0" applyProtection="0"/>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8" fontId="59" fillId="0" borderId="111">
      <alignment horizontal="left"/>
    </xf>
    <xf numFmtId="171" fontId="59" fillId="0" borderId="111">
      <alignment horizontal="left"/>
    </xf>
    <xf numFmtId="169" fontId="59" fillId="0" borderId="111">
      <alignment horizontal="left"/>
    </xf>
    <xf numFmtId="0" fontId="48" fillId="26" borderId="120" applyNumberFormat="0" applyFont="0" applyAlignment="0" applyProtection="0"/>
    <xf numFmtId="170" fontId="59" fillId="0" borderId="111">
      <alignment horizontal="left"/>
    </xf>
    <xf numFmtId="168"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103" fillId="60" borderId="116" applyNumberFormat="0" applyAlignment="0" applyProtection="0"/>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0" fontId="62" fillId="24" borderId="116" applyNumberFormat="0" applyAlignment="0" applyProtection="0"/>
    <xf numFmtId="0" fontId="47" fillId="26" borderId="120" applyNumberFormat="0" applyFont="0" applyAlignment="0" applyProtection="0"/>
    <xf numFmtId="168" fontId="59" fillId="0" borderId="114">
      <alignment horizontal="left"/>
    </xf>
    <xf numFmtId="0" fontId="61" fillId="24" borderId="115" applyNumberFormat="0" applyAlignment="0" applyProtection="0"/>
    <xf numFmtId="0" fontId="47" fillId="26" borderId="120" applyNumberFormat="0" applyFont="0" applyAlignment="0" applyProtection="0"/>
    <xf numFmtId="0" fontId="61" fillId="24" borderId="115" applyNumberFormat="0" applyAlignment="0" applyProtection="0"/>
    <xf numFmtId="0" fontId="48" fillId="26" borderId="120" applyNumberFormat="0" applyFont="0" applyAlignment="0" applyProtection="0"/>
    <xf numFmtId="0" fontId="64" fillId="0" borderId="117" applyNumberFormat="0" applyFill="0" applyAlignment="0" applyProtection="0"/>
    <xf numFmtId="171"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0" fontId="122" fillId="25" borderId="116" applyNumberFormat="0" applyAlignment="0" applyProtection="0"/>
    <xf numFmtId="168" fontId="59" fillId="0" borderId="114">
      <alignment horizontal="left"/>
    </xf>
    <xf numFmtId="168" fontId="59" fillId="0" borderId="114">
      <alignment horizontal="left"/>
    </xf>
    <xf numFmtId="0" fontId="47" fillId="26" borderId="120" applyNumberFormat="0" applyFont="0" applyAlignment="0" applyProtection="0"/>
    <xf numFmtId="168" fontId="59" fillId="0" borderId="114">
      <alignment horizontal="left"/>
    </xf>
    <xf numFmtId="168"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168" fontId="59" fillId="0" borderId="114">
      <alignment horizontal="left"/>
    </xf>
    <xf numFmtId="0" fontId="48" fillId="26" borderId="120" applyNumberFormat="0" applyFont="0" applyAlignment="0" applyProtection="0"/>
    <xf numFmtId="171" fontId="59" fillId="0" borderId="114">
      <alignment horizontal="left"/>
    </xf>
    <xf numFmtId="168" fontId="59" fillId="0" borderId="114">
      <alignment horizontal="left"/>
    </xf>
    <xf numFmtId="171" fontId="59" fillId="0" borderId="114">
      <alignment horizontal="left"/>
    </xf>
    <xf numFmtId="171" fontId="59" fillId="0" borderId="114">
      <alignment horizontal="left"/>
    </xf>
    <xf numFmtId="0" fontId="169" fillId="64" borderId="110">
      <alignment horizontal="left" vertical="top" wrapText="1"/>
    </xf>
    <xf numFmtId="171" fontId="59" fillId="0" borderId="114">
      <alignment horizontal="left"/>
    </xf>
    <xf numFmtId="171"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70" fontId="59" fillId="0" borderId="111">
      <alignment horizontal="left"/>
    </xf>
    <xf numFmtId="170" fontId="59" fillId="0" borderId="111">
      <alignment horizontal="left"/>
    </xf>
    <xf numFmtId="171" fontId="59" fillId="0" borderId="111">
      <alignment horizontal="left"/>
    </xf>
    <xf numFmtId="168" fontId="59" fillId="0" borderId="111">
      <alignment horizontal="left"/>
    </xf>
    <xf numFmtId="169" fontId="59" fillId="0" borderId="111">
      <alignment horizontal="left"/>
    </xf>
    <xf numFmtId="0" fontId="38" fillId="0" borderId="113" applyAlignment="0">
      <alignment horizontal="left"/>
    </xf>
    <xf numFmtId="0" fontId="38" fillId="0" borderId="113" applyAlignment="0">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102" fillId="60" borderId="115" applyNumberForma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64" fillId="0" borderId="117" applyNumberFormat="0" applyFill="0" applyAlignment="0" applyProtection="0"/>
    <xf numFmtId="0" fontId="63" fillId="11" borderId="116" applyNumberFormat="0" applyAlignment="0" applyProtection="0"/>
    <xf numFmtId="0" fontId="63" fillId="11" borderId="116" applyNumberFormat="0" applyAlignment="0" applyProtection="0"/>
    <xf numFmtId="0" fontId="63" fillId="11" borderId="116" applyNumberFormat="0" applyAlignment="0" applyProtection="0"/>
    <xf numFmtId="0" fontId="103" fillId="60" borderId="116" applyNumberFormat="0" applyAlignment="0" applyProtection="0"/>
    <xf numFmtId="0" fontId="62" fillId="24" borderId="116" applyNumberFormat="0" applyAlignment="0" applyProtection="0"/>
    <xf numFmtId="0" fontId="61" fillId="24" borderId="115" applyNumberFormat="0" applyAlignment="0" applyProtection="0"/>
    <xf numFmtId="0" fontId="61" fillId="24" borderId="115" applyNumberFormat="0" applyAlignment="0" applyProtection="0"/>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71"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75" fontId="205" fillId="63" borderId="113">
      <alignment wrapText="1"/>
    </xf>
    <xf numFmtId="171" fontId="59" fillId="0" borderId="111">
      <alignment horizontal="left"/>
    </xf>
    <xf numFmtId="170" fontId="59" fillId="0" borderId="111">
      <alignment horizontal="left"/>
    </xf>
    <xf numFmtId="169" fontId="59" fillId="0" borderId="111">
      <alignment horizontal="left"/>
    </xf>
    <xf numFmtId="169" fontId="59" fillId="0" borderId="111">
      <alignment horizontal="left"/>
    </xf>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63" fillId="11" borderId="116" applyNumberFormat="0" applyAlignment="0" applyProtection="0"/>
    <xf numFmtId="0" fontId="63" fillId="11" borderId="116" applyNumberFormat="0" applyAlignment="0" applyProtection="0"/>
    <xf numFmtId="0" fontId="62" fillId="24" borderId="116" applyNumberFormat="0" applyAlignment="0" applyProtection="0"/>
    <xf numFmtId="0" fontId="61" fillId="24" borderId="115" applyNumberFormat="0" applyAlignment="0" applyProtection="0"/>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71" fontId="59" fillId="0" borderId="111">
      <alignment horizontal="left"/>
    </xf>
    <xf numFmtId="170" fontId="59" fillId="0" borderId="111">
      <alignment horizontal="left"/>
    </xf>
    <xf numFmtId="0" fontId="47" fillId="26" borderId="120" applyNumberFormat="0" applyFont="0" applyAlignment="0" applyProtection="0"/>
    <xf numFmtId="0" fontId="47" fillId="26" borderId="120" applyNumberFormat="0" applyFont="0" applyAlignment="0" applyProtection="0"/>
    <xf numFmtId="0" fontId="48" fillId="26" borderId="120" applyNumberFormat="0" applyFont="0" applyAlignment="0" applyProtection="0"/>
    <xf numFmtId="0" fontId="61" fillId="24" borderId="115" applyNumberFormat="0" applyAlignment="0" applyProtection="0"/>
    <xf numFmtId="0" fontId="47" fillId="26" borderId="120" applyNumberFormat="0" applyFont="0" applyAlignment="0" applyProtection="0"/>
    <xf numFmtId="0" fontId="47" fillId="26" borderId="120" applyNumberFormat="0" applyFont="0" applyAlignment="0" applyProtection="0"/>
    <xf numFmtId="0" fontId="63" fillId="11" borderId="116" applyNumberFormat="0" applyAlignment="0" applyProtection="0"/>
    <xf numFmtId="0" fontId="103" fillId="60" borderId="116" applyNumberFormat="0" applyAlignment="0" applyProtection="0"/>
    <xf numFmtId="0" fontId="47"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64" fillId="0" borderId="117" applyNumberFormat="0" applyFill="0" applyAlignment="0" applyProtection="0"/>
    <xf numFmtId="0" fontId="64" fillId="0" borderId="117" applyNumberFormat="0" applyFill="0" applyAlignment="0" applyProtection="0"/>
    <xf numFmtId="0" fontId="64" fillId="0" borderId="117" applyNumberFormat="0" applyFill="0" applyAlignment="0" applyProtection="0"/>
    <xf numFmtId="0" fontId="62" fillId="24" borderId="116" applyNumberFormat="0" applyAlignment="0" applyProtection="0"/>
    <xf numFmtId="0" fontId="62" fillId="24" borderId="116" applyNumberFormat="0" applyAlignment="0" applyProtection="0"/>
    <xf numFmtId="0" fontId="62" fillId="24" borderId="116" applyNumberFormat="0" applyAlignment="0" applyProtection="0"/>
    <xf numFmtId="0" fontId="102" fillId="60" borderId="115" applyNumberFormat="0" applyAlignment="0" applyProtection="0"/>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8"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75" fontId="205" fillId="63" borderId="113">
      <alignment wrapText="1"/>
    </xf>
    <xf numFmtId="0" fontId="104" fillId="0" borderId="111"/>
    <xf numFmtId="0" fontId="47" fillId="26" borderId="120" applyNumberFormat="0" applyFont="0" applyAlignment="0" applyProtection="0"/>
    <xf numFmtId="0" fontId="103" fillId="60" borderId="116" applyNumberFormat="0" applyAlignment="0" applyProtection="0"/>
    <xf numFmtId="0" fontId="47" fillId="26" borderId="120" applyNumberFormat="0" applyFont="0" applyAlignment="0" applyProtection="0"/>
    <xf numFmtId="0" fontId="103" fillId="60" borderId="116" applyNumberFormat="0" applyAlignment="0" applyProtection="0"/>
    <xf numFmtId="0" fontId="47" fillId="26" borderId="120" applyNumberFormat="0" applyFont="0" applyAlignment="0" applyProtection="0"/>
    <xf numFmtId="0" fontId="128" fillId="26" borderId="120" applyNumberFormat="0" applyFont="0" applyAlignment="0" applyProtection="0"/>
    <xf numFmtId="0" fontId="47" fillId="26" borderId="120" applyNumberFormat="0" applyFont="0" applyAlignment="0" applyProtection="0"/>
    <xf numFmtId="0" fontId="103" fillId="60" borderId="116" applyNumberFormat="0" applyAlignment="0" applyProtection="0"/>
    <xf numFmtId="169" fontId="59" fillId="0" borderId="99">
      <alignment horizontal="left"/>
    </xf>
    <xf numFmtId="169" fontId="59" fillId="0" borderId="99">
      <alignment horizontal="left"/>
    </xf>
    <xf numFmtId="169" fontId="59" fillId="0" borderId="99">
      <alignment horizontal="left"/>
    </xf>
    <xf numFmtId="170" fontId="59" fillId="0" borderId="99">
      <alignment horizontal="left"/>
    </xf>
    <xf numFmtId="170" fontId="59" fillId="0" borderId="99">
      <alignment horizontal="left"/>
    </xf>
    <xf numFmtId="170" fontId="59" fillId="0" borderId="99">
      <alignment horizontal="left"/>
    </xf>
    <xf numFmtId="171" fontId="59" fillId="0" borderId="99">
      <alignment horizontal="left"/>
    </xf>
    <xf numFmtId="171" fontId="59" fillId="0" borderId="99">
      <alignment horizontal="left"/>
    </xf>
    <xf numFmtId="171" fontId="59" fillId="0" borderId="99">
      <alignment horizontal="left"/>
    </xf>
    <xf numFmtId="168" fontId="59" fillId="0" borderId="99">
      <alignment horizontal="left"/>
    </xf>
    <xf numFmtId="168" fontId="59" fillId="0" borderId="99">
      <alignment horizontal="left"/>
    </xf>
    <xf numFmtId="168" fontId="59" fillId="0" borderId="99">
      <alignment horizontal="left"/>
    </xf>
    <xf numFmtId="169" fontId="59" fillId="0" borderId="99">
      <alignment horizontal="left"/>
    </xf>
    <xf numFmtId="169" fontId="59" fillId="0" borderId="99">
      <alignment horizontal="left"/>
    </xf>
    <xf numFmtId="169" fontId="59" fillId="0" borderId="99">
      <alignment horizontal="left"/>
    </xf>
    <xf numFmtId="170" fontId="59" fillId="0" borderId="99">
      <alignment horizontal="left"/>
    </xf>
    <xf numFmtId="170" fontId="59" fillId="0" borderId="99">
      <alignment horizontal="left"/>
    </xf>
    <xf numFmtId="170" fontId="59" fillId="0" borderId="99">
      <alignment horizontal="left"/>
    </xf>
    <xf numFmtId="171" fontId="59" fillId="0" borderId="99">
      <alignment horizontal="left"/>
    </xf>
    <xf numFmtId="171" fontId="59" fillId="0" borderId="99">
      <alignment horizontal="left"/>
    </xf>
    <xf numFmtId="171" fontId="59" fillId="0" borderId="99">
      <alignment horizontal="left"/>
    </xf>
    <xf numFmtId="168" fontId="59" fillId="0" borderId="99">
      <alignment horizontal="left"/>
    </xf>
    <xf numFmtId="168" fontId="59" fillId="0" borderId="99">
      <alignment horizontal="left"/>
    </xf>
    <xf numFmtId="168" fontId="59" fillId="0" borderId="99">
      <alignment horizontal="left"/>
    </xf>
    <xf numFmtId="0" fontId="104" fillId="0" borderId="99"/>
    <xf numFmtId="0" fontId="100" fillId="63" borderId="99">
      <alignment horizontal="left"/>
    </xf>
    <xf numFmtId="0" fontId="39" fillId="63" borderId="99">
      <alignment horizontal="centerContinuous" wrapText="1"/>
    </xf>
    <xf numFmtId="0" fontId="104" fillId="63" borderId="99"/>
    <xf numFmtId="169" fontId="59" fillId="0" borderId="99">
      <alignment horizontal="left"/>
    </xf>
    <xf numFmtId="170" fontId="59" fillId="0" borderId="99">
      <alignment horizontal="left"/>
    </xf>
    <xf numFmtId="171" fontId="59" fillId="0" borderId="99">
      <alignment horizontal="left"/>
    </xf>
    <xf numFmtId="168" fontId="59" fillId="0" borderId="99">
      <alignment horizontal="left"/>
    </xf>
    <xf numFmtId="0" fontId="104" fillId="0" borderId="99"/>
    <xf numFmtId="175" fontId="39" fillId="5" borderId="99"/>
    <xf numFmtId="175" fontId="39" fillId="63" borderId="99">
      <alignment horizontal="centerContinuous" wrapText="1"/>
    </xf>
    <xf numFmtId="0" fontId="39" fillId="63" borderId="99">
      <alignment horizontal="centerContinuous" wrapText="1"/>
    </xf>
    <xf numFmtId="0" fontId="104" fillId="63" borderId="99"/>
    <xf numFmtId="175" fontId="169" fillId="64" borderId="99">
      <alignment horizontal="left" vertical="top" wrapText="1"/>
    </xf>
    <xf numFmtId="175" fontId="39" fillId="63" borderId="99">
      <alignment horizontal="centerContinuous" wrapText="1"/>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1" fontId="59" fillId="0" borderId="114">
      <alignment horizontal="left"/>
    </xf>
    <xf numFmtId="171" fontId="59" fillId="0" borderId="114">
      <alignment horizontal="left"/>
    </xf>
    <xf numFmtId="171"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69"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70"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169" fontId="59" fillId="0" borderId="114">
      <alignment horizontal="left"/>
    </xf>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47" fillId="26" borderId="120" applyNumberFormat="0" applyFont="0" applyAlignment="0" applyProtection="0"/>
    <xf numFmtId="0" fontId="128" fillId="26" borderId="120" applyNumberFormat="0" applyFont="0" applyAlignment="0" applyProtection="0"/>
    <xf numFmtId="0" fontId="128" fillId="26" borderId="120" applyNumberFormat="0" applyFont="0" applyAlignment="0" applyProtection="0"/>
    <xf numFmtId="0" fontId="179" fillId="60" borderId="115" applyNumberFormat="0" applyAlignment="0" applyProtection="0"/>
    <xf numFmtId="0" fontId="102" fillId="60" borderId="115" applyNumberFormat="0" applyAlignment="0" applyProtection="0"/>
    <xf numFmtId="0" fontId="180" fillId="24" borderId="115" applyNumberFormat="0" applyAlignment="0" applyProtection="0"/>
    <xf numFmtId="0" fontId="183" fillId="60" borderId="116" applyNumberFormat="0" applyAlignment="0" applyProtection="0"/>
    <xf numFmtId="0" fontId="103" fillId="60" borderId="116" applyNumberFormat="0" applyAlignment="0" applyProtection="0"/>
    <xf numFmtId="0" fontId="185" fillId="24" borderId="116" applyNumberFormat="0" applyAlignment="0" applyProtection="0"/>
    <xf numFmtId="175" fontId="181" fillId="60" borderId="116" applyNumberFormat="0" applyAlignment="0" applyProtection="0"/>
    <xf numFmtId="175" fontId="181" fillId="60" borderId="116" applyNumberFormat="0" applyAlignment="0" applyProtection="0"/>
    <xf numFmtId="0" fontId="190" fillId="25" borderId="116" applyNumberFormat="0" applyAlignment="0" applyProtection="0"/>
    <xf numFmtId="0" fontId="122" fillId="25" borderId="116" applyNumberFormat="0" applyAlignment="0" applyProtection="0"/>
    <xf numFmtId="0" fontId="191" fillId="11" borderId="116" applyNumberFormat="0" applyAlignment="0" applyProtection="0"/>
    <xf numFmtId="0" fontId="99" fillId="0" borderId="118" applyNumberFormat="0" applyFill="0" applyAlignment="0" applyProtection="0"/>
    <xf numFmtId="0" fontId="52" fillId="0" borderId="118" applyNumberFormat="0" applyFill="0" applyAlignment="0" applyProtection="0"/>
    <xf numFmtId="0" fontId="192" fillId="0" borderId="118" applyNumberFormat="0" applyFill="0" applyAlignment="0" applyProtection="0"/>
    <xf numFmtId="0" fontId="193" fillId="0" borderId="118" applyNumberFormat="0" applyFill="0" applyAlignment="0" applyProtection="0"/>
    <xf numFmtId="0" fontId="46" fillId="0" borderId="118" applyNumberFormat="0" applyFill="0" applyAlignment="0" applyProtection="0"/>
    <xf numFmtId="0" fontId="46" fillId="0" borderId="118" applyNumberFormat="0" applyFill="0" applyAlignment="0" applyProtection="0"/>
    <xf numFmtId="0" fontId="56" fillId="0" borderId="117" applyNumberFormat="0" applyFill="0" applyAlignment="0" applyProtection="0"/>
    <xf numFmtId="0" fontId="39" fillId="25" borderId="120" applyNumberFormat="0" applyFont="0" applyAlignment="0" applyProtection="0"/>
    <xf numFmtId="175" fontId="204" fillId="25" borderId="116" applyNumberFormat="0" applyAlignment="0" applyProtection="0"/>
    <xf numFmtId="175" fontId="204" fillId="25" borderId="116" applyNumberFormat="0" applyAlignment="0" applyProtection="0"/>
    <xf numFmtId="175" fontId="213" fillId="26" borderId="120" applyNumberFormat="0" applyFont="0" applyAlignment="0" applyProtection="0"/>
    <xf numFmtId="175" fontId="213" fillId="26" borderId="120" applyNumberFormat="0" applyFont="0" applyAlignment="0" applyProtection="0"/>
    <xf numFmtId="0" fontId="54" fillId="26" borderId="120" applyNumberFormat="0" applyFont="0" applyAlignment="0" applyProtection="0"/>
    <xf numFmtId="0" fontId="54" fillId="26" borderId="120" applyNumberFormat="0" applyFont="0" applyAlignment="0" applyProtection="0"/>
    <xf numFmtId="0" fontId="48" fillId="26" borderId="120" applyNumberFormat="0" applyFont="0" applyAlignment="0" applyProtection="0"/>
    <xf numFmtId="0" fontId="54" fillId="26" borderId="120" applyNumberFormat="0" applyFont="0" applyAlignment="0" applyProtection="0"/>
    <xf numFmtId="0" fontId="54" fillId="26" borderId="120" applyNumberFormat="0" applyFont="0" applyAlignment="0" applyProtection="0"/>
    <xf numFmtId="0" fontId="39" fillId="26" borderId="120" applyNumberFormat="0" applyFont="0" applyAlignment="0" applyProtection="0"/>
    <xf numFmtId="175" fontId="214" fillId="60" borderId="115" applyNumberFormat="0" applyAlignment="0" applyProtection="0"/>
    <xf numFmtId="175" fontId="214" fillId="60" borderId="115" applyNumberFormat="0" applyAlignment="0" applyProtection="0"/>
    <xf numFmtId="175" fontId="51" fillId="0" borderId="119" applyNumberFormat="0" applyFill="0" applyAlignment="0" applyProtection="0"/>
    <xf numFmtId="175" fontId="46" fillId="0" borderId="118" applyNumberFormat="0" applyFill="0" applyAlignment="0" applyProtection="0"/>
    <xf numFmtId="175" fontId="51" fillId="0" borderId="119" applyNumberFormat="0" applyFill="0" applyAlignment="0" applyProtection="0"/>
    <xf numFmtId="0" fontId="47" fillId="26" borderId="120" applyNumberFormat="0" applyFont="0" applyAlignment="0" applyProtection="0"/>
    <xf numFmtId="0" fontId="102" fillId="24" borderId="115" applyNumberFormat="0" applyAlignment="0" applyProtection="0"/>
    <xf numFmtId="0" fontId="102" fillId="24" borderId="115" applyNumberFormat="0" applyAlignment="0" applyProtection="0"/>
    <xf numFmtId="0" fontId="259" fillId="24" borderId="116" applyNumberFormat="0" applyAlignment="0" applyProtection="0"/>
    <xf numFmtId="0" fontId="259" fillId="24" borderId="116" applyNumberFormat="0" applyAlignment="0" applyProtection="0"/>
    <xf numFmtId="0" fontId="259" fillId="24" borderId="116" applyNumberFormat="0" applyAlignment="0" applyProtection="0"/>
    <xf numFmtId="0" fontId="122" fillId="11" borderId="116" applyNumberFormat="0" applyAlignment="0" applyProtection="0"/>
    <xf numFmtId="0" fontId="122" fillId="11" borderId="116" applyNumberFormat="0" applyAlignment="0" applyProtection="0"/>
    <xf numFmtId="0" fontId="122" fillId="11" borderId="116" applyNumberFormat="0" applyAlignment="0" applyProtection="0"/>
    <xf numFmtId="0" fontId="99" fillId="0" borderId="117" applyNumberFormat="0" applyFill="0" applyAlignment="0" applyProtection="0"/>
    <xf numFmtId="0" fontId="99" fillId="0" borderId="117" applyNumberFormat="0" applyFill="0" applyAlignment="0" applyProtection="0"/>
    <xf numFmtId="0" fontId="46" fillId="0" borderId="118" applyNumberFormat="0" applyFill="0" applyAlignment="0" applyProtection="0"/>
    <xf numFmtId="0" fontId="39" fillId="26" borderId="120" applyNumberFormat="0" applyFont="0" applyAlignment="0" applyProtection="0"/>
    <xf numFmtId="0" fontId="39" fillId="26" borderId="120" applyNumberFormat="0" applyFont="0" applyAlignment="0" applyProtection="0"/>
    <xf numFmtId="0" fontId="102" fillId="24" borderId="115" applyNumberFormat="0" applyAlignment="0" applyProtection="0"/>
    <xf numFmtId="0" fontId="102" fillId="24" borderId="115" applyNumberFormat="0" applyAlignment="0" applyProtection="0"/>
    <xf numFmtId="0" fontId="259" fillId="24" borderId="116" applyNumberFormat="0" applyAlignment="0" applyProtection="0"/>
    <xf numFmtId="0" fontId="259" fillId="24" borderId="116" applyNumberFormat="0" applyAlignment="0" applyProtection="0"/>
    <xf numFmtId="0" fontId="259" fillId="24" borderId="116" applyNumberFormat="0" applyAlignment="0" applyProtection="0"/>
    <xf numFmtId="0" fontId="122" fillId="11" borderId="116" applyNumberFormat="0" applyAlignment="0" applyProtection="0"/>
    <xf numFmtId="0" fontId="122" fillId="11" borderId="116" applyNumberFormat="0" applyAlignment="0" applyProtection="0"/>
    <xf numFmtId="0" fontId="122" fillId="11" borderId="116" applyNumberFormat="0" applyAlignment="0" applyProtection="0"/>
    <xf numFmtId="0" fontId="99" fillId="0" borderId="117" applyNumberFormat="0" applyFill="0" applyAlignment="0" applyProtection="0"/>
    <xf numFmtId="0" fontId="99" fillId="0" borderId="117" applyNumberFormat="0" applyFill="0" applyAlignment="0" applyProtection="0"/>
    <xf numFmtId="0" fontId="39" fillId="26" borderId="120" applyNumberFormat="0" applyFont="0" applyAlignment="0" applyProtection="0"/>
    <xf numFmtId="0" fontId="39" fillId="26" borderId="120" applyNumberFormat="0" applyFont="0" applyAlignment="0" applyProtection="0"/>
    <xf numFmtId="0" fontId="54" fillId="26" borderId="120" applyNumberFormat="0" applyFont="0" applyAlignment="0" applyProtection="0"/>
    <xf numFmtId="0" fontId="61" fillId="24" borderId="115" applyNumberFormat="0" applyAlignment="0" applyProtection="0"/>
    <xf numFmtId="0" fontId="62" fillId="24" borderId="116" applyNumberFormat="0" applyAlignment="0" applyProtection="0"/>
    <xf numFmtId="0" fontId="64" fillId="0" borderId="117" applyNumberFormat="0" applyFill="0" applyAlignment="0" applyProtection="0"/>
    <xf numFmtId="0" fontId="48" fillId="26" borderId="120" applyNumberFormat="0" applyFont="0" applyAlignment="0" applyProtection="0"/>
    <xf numFmtId="0" fontId="48" fillId="26" borderId="120" applyNumberFormat="0" applyFont="0" applyAlignment="0" applyProtection="0"/>
    <xf numFmtId="0" fontId="48" fillId="26" borderId="120" applyNumberFormat="0" applyFont="0" applyAlignment="0" applyProtection="0"/>
    <xf numFmtId="0" fontId="39" fillId="26" borderId="120" applyNumberFormat="0" applyFont="0" applyAlignment="0" applyProtection="0"/>
    <xf numFmtId="0" fontId="133" fillId="26" borderId="120" applyNumberFormat="0" applyFont="0" applyAlignment="0" applyProtection="0"/>
    <xf numFmtId="0" fontId="39" fillId="26" borderId="120" applyNumberFormat="0" applyFont="0" applyAlignment="0" applyProtection="0"/>
    <xf numFmtId="168"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7" fillId="26" borderId="131" applyNumberFormat="0" applyFont="0" applyAlignment="0" applyProtection="0"/>
    <xf numFmtId="169" fontId="59" fillId="0" borderId="125">
      <alignment horizontal="left"/>
    </xf>
    <xf numFmtId="168" fontId="59" fillId="0" borderId="125">
      <alignment horizontal="left"/>
    </xf>
    <xf numFmtId="0" fontId="61" fillId="24" borderId="126" applyNumberFormat="0" applyAlignment="0" applyProtection="0"/>
    <xf numFmtId="0" fontId="47" fillId="26" borderId="131" applyNumberFormat="0" applyFont="0" applyAlignment="0" applyProtection="0"/>
    <xf numFmtId="0" fontId="47" fillId="26" borderId="131" applyNumberFormat="0" applyFon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175" fontId="169" fillId="64" borderId="122">
      <alignment horizontal="left" vertical="top" wrapText="1"/>
    </xf>
    <xf numFmtId="169"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102" fillId="60" borderId="126" applyNumberFormat="0" applyAlignment="0" applyProtection="0"/>
    <xf numFmtId="0" fontId="62" fillId="24" borderId="127" applyNumberFormat="0" applyAlignment="0" applyProtection="0"/>
    <xf numFmtId="0" fontId="64" fillId="0" borderId="128" applyNumberFormat="0" applyFill="0" applyAlignment="0" applyProtection="0"/>
    <xf numFmtId="0" fontId="64" fillId="0" borderId="128" applyNumberFormat="0" applyFill="0" applyAlignment="0" applyProtection="0"/>
    <xf numFmtId="0" fontId="47" fillId="26" borderId="131" applyNumberFormat="0" applyFont="0" applyAlignment="0" applyProtection="0"/>
    <xf numFmtId="0" fontId="48" fillId="26" borderId="131" applyNumberFormat="0" applyFont="0" applyAlignment="0" applyProtection="0"/>
    <xf numFmtId="169" fontId="59" fillId="0" borderId="125">
      <alignment horizontal="left"/>
    </xf>
    <xf numFmtId="169" fontId="59" fillId="0" borderId="125">
      <alignment horizontal="left"/>
    </xf>
    <xf numFmtId="168" fontId="59" fillId="0" borderId="125">
      <alignment horizontal="left"/>
    </xf>
    <xf numFmtId="168" fontId="59" fillId="0" borderId="125">
      <alignment horizontal="left"/>
    </xf>
    <xf numFmtId="0" fontId="47" fillId="26" borderId="131" applyNumberFormat="0" applyFont="0" applyAlignment="0" applyProtection="0"/>
    <xf numFmtId="0" fontId="12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168" fontId="59" fillId="0" borderId="122">
      <alignment horizontal="left"/>
    </xf>
    <xf numFmtId="169" fontId="59" fillId="0" borderId="125">
      <alignment horizontal="left"/>
    </xf>
    <xf numFmtId="168" fontId="59" fillId="0" borderId="125">
      <alignment horizontal="left"/>
    </xf>
    <xf numFmtId="0" fontId="63" fillId="11" borderId="127" applyNumberFormat="0" applyAlignment="0" applyProtection="0"/>
    <xf numFmtId="0" fontId="104" fillId="0" borderId="122"/>
    <xf numFmtId="168" fontId="59" fillId="0" borderId="125">
      <alignment horizontal="left"/>
    </xf>
    <xf numFmtId="0" fontId="61" fillId="24" borderId="126" applyNumberFormat="0" applyAlignment="0" applyProtection="0"/>
    <xf numFmtId="0" fontId="63" fillId="11" borderId="127" applyNumberFormat="0" applyAlignment="0" applyProtection="0"/>
    <xf numFmtId="0" fontId="48" fillId="26" borderId="131" applyNumberFormat="0" applyFont="0" applyAlignment="0" applyProtection="0"/>
    <xf numFmtId="169" fontId="59" fillId="0" borderId="125">
      <alignment horizontal="left"/>
    </xf>
    <xf numFmtId="0" fontId="47" fillId="26" borderId="131" applyNumberFormat="0" applyFont="0" applyAlignment="0" applyProtection="0"/>
    <xf numFmtId="0" fontId="38" fillId="0" borderId="124" applyAlignment="0">
      <alignment horizontal="left"/>
    </xf>
    <xf numFmtId="169" fontId="59" fillId="0" borderId="122">
      <alignment horizontal="left"/>
    </xf>
    <xf numFmtId="168" fontId="59" fillId="0" borderId="122">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61" fillId="24" borderId="126" applyNumberFormat="0" applyAlignment="0" applyProtection="0"/>
    <xf numFmtId="0" fontId="61" fillId="24" borderId="126" applyNumberFormat="0" applyAlignment="0" applyProtection="0"/>
    <xf numFmtId="0" fontId="102" fillId="60" borderId="126" applyNumberFormat="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7" fillId="26" borderId="131" applyNumberFormat="0" applyFont="0" applyAlignment="0" applyProtection="0"/>
    <xf numFmtId="0" fontId="128"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169" fontId="59" fillId="0" borderId="125">
      <alignment horizontal="left"/>
    </xf>
    <xf numFmtId="168" fontId="59" fillId="0" borderId="125">
      <alignment horizontal="left"/>
    </xf>
    <xf numFmtId="0" fontId="62" fillId="24" borderId="127" applyNumberFormat="0" applyAlignment="0" applyProtection="0"/>
    <xf numFmtId="0" fontId="64" fillId="0" borderId="128" applyNumberFormat="0" applyFill="0" applyAlignment="0" applyProtection="0"/>
    <xf numFmtId="0" fontId="47" fillId="26" borderId="131" applyNumberFormat="0" applyFont="0" applyAlignment="0" applyProtection="0"/>
    <xf numFmtId="175" fontId="39" fillId="5" borderId="122"/>
    <xf numFmtId="175" fontId="104" fillId="63" borderId="124">
      <alignment wrapText="1"/>
    </xf>
    <xf numFmtId="169"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102" fillId="60" borderId="126" applyNumberFormat="0" applyAlignment="0" applyProtection="0"/>
    <xf numFmtId="0" fontId="62" fillId="24" borderId="127" applyNumberFormat="0" applyAlignment="0" applyProtection="0"/>
    <xf numFmtId="0" fontId="62" fillId="24" borderId="127" applyNumberFormat="0" applyAlignment="0" applyProtection="0"/>
    <xf numFmtId="0" fontId="64" fillId="0" borderId="128" applyNumberFormat="0" applyFill="0" applyAlignment="0" applyProtection="0"/>
    <xf numFmtId="0" fontId="64" fillId="0" borderId="128" applyNumberFormat="0" applyFill="0" applyAlignment="0" applyProtection="0"/>
    <xf numFmtId="0" fontId="128"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169" fontId="59" fillId="0" borderId="125">
      <alignment horizontal="left"/>
    </xf>
    <xf numFmtId="169" fontId="59" fillId="0" borderId="125">
      <alignment horizontal="left"/>
    </xf>
    <xf numFmtId="169" fontId="59" fillId="0" borderId="125">
      <alignment horizontal="left"/>
    </xf>
    <xf numFmtId="168" fontId="59" fillId="0" borderId="125">
      <alignment horizontal="left"/>
    </xf>
    <xf numFmtId="0" fontId="62" fillId="24" borderId="127" applyNumberFormat="0" applyAlignment="0" applyProtection="0"/>
    <xf numFmtId="0" fontId="99" fillId="0" borderId="130" applyNumberFormat="0" applyFill="0" applyAlignment="0" applyProtection="0"/>
    <xf numFmtId="0" fontId="47" fillId="26" borderId="131" applyNumberFormat="0" applyFont="0" applyAlignment="0" applyProtection="0"/>
    <xf numFmtId="0" fontId="47" fillId="26" borderId="131" applyNumberFormat="0" applyFont="0" applyAlignment="0" applyProtection="0"/>
    <xf numFmtId="169" fontId="59" fillId="0" borderId="122">
      <alignment horizontal="left"/>
    </xf>
    <xf numFmtId="168" fontId="59" fillId="0" borderId="122">
      <alignment horizontal="left"/>
    </xf>
    <xf numFmtId="171" fontId="59" fillId="0" borderId="122">
      <alignment horizontal="left"/>
    </xf>
    <xf numFmtId="168" fontId="59" fillId="0" borderId="122">
      <alignment horizontal="left"/>
    </xf>
    <xf numFmtId="0" fontId="38" fillId="0" borderId="124" applyAlignment="0">
      <alignment horizontal="left"/>
    </xf>
    <xf numFmtId="0" fontId="38" fillId="0" borderId="124" applyAlignment="0">
      <alignment horizontal="left"/>
    </xf>
    <xf numFmtId="0" fontId="38" fillId="0" borderId="124" applyAlignment="0">
      <alignment horizontal="left"/>
    </xf>
    <xf numFmtId="0" fontId="38" fillId="0" borderId="124" applyAlignment="0">
      <alignment horizontal="left"/>
    </xf>
    <xf numFmtId="0" fontId="39" fillId="63" borderId="122">
      <alignment horizontal="centerContinuous" wrapText="1"/>
    </xf>
    <xf numFmtId="0" fontId="104" fillId="63" borderId="124">
      <alignment wrapText="1"/>
    </xf>
    <xf numFmtId="170" fontId="59" fillId="0" borderId="122">
      <alignment horizontal="left"/>
    </xf>
    <xf numFmtId="0" fontId="169" fillId="64" borderId="123">
      <alignment horizontal="left" vertical="top"/>
    </xf>
    <xf numFmtId="175" fontId="39" fillId="63" borderId="122">
      <alignment horizontal="centerContinuous" wrapText="1"/>
    </xf>
    <xf numFmtId="175" fontId="215" fillId="64" borderId="123">
      <alignment horizontal="left" vertical="top" wrapText="1"/>
    </xf>
    <xf numFmtId="175" fontId="104" fillId="63" borderId="124">
      <alignment wrapText="1"/>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1"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61" fillId="24" borderId="126" applyNumberFormat="0" applyAlignment="0" applyProtection="0"/>
    <xf numFmtId="0" fontId="62" fillId="24" borderId="127" applyNumberFormat="0" applyAlignment="0" applyProtection="0"/>
    <xf numFmtId="0" fontId="64" fillId="0" borderId="128" applyNumberFormat="0" applyFill="0" applyAlignment="0" applyProtection="0"/>
    <xf numFmtId="0" fontId="99" fillId="0" borderId="130" applyNumberFormat="0" applyFill="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39"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171" fontId="59" fillId="0" borderId="125">
      <alignment horizontal="left"/>
    </xf>
    <xf numFmtId="168" fontId="59" fillId="0" borderId="125">
      <alignment horizontal="left"/>
    </xf>
    <xf numFmtId="0" fontId="63" fillId="11" borderId="127" applyNumberFormat="0" applyAlignment="0" applyProtection="0"/>
    <xf numFmtId="0" fontId="122" fillId="25" borderId="127" applyNumberFormat="0" applyAlignment="0" applyProtection="0"/>
    <xf numFmtId="0" fontId="47" fillId="26" borderId="131" applyNumberFormat="0" applyFont="0" applyAlignment="0" applyProtection="0"/>
    <xf numFmtId="0" fontId="99" fillId="0" borderId="129" applyNumberFormat="0" applyFill="0" applyAlignment="0" applyProtection="0"/>
    <xf numFmtId="0" fontId="47" fillId="26" borderId="131" applyNumberFormat="0" applyFont="0" applyAlignment="0" applyProtection="0"/>
    <xf numFmtId="171" fontId="59" fillId="0" borderId="125">
      <alignment horizontal="left"/>
    </xf>
    <xf numFmtId="171"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61" fillId="24" borderId="126" applyNumberForma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62" fillId="24" borderId="127" applyNumberFormat="0" applyAlignment="0" applyProtection="0"/>
    <xf numFmtId="168" fontId="59" fillId="0" borderId="125">
      <alignment horizontal="left"/>
    </xf>
    <xf numFmtId="0" fontId="48" fillId="26" borderId="131" applyNumberFormat="0" applyFont="0" applyAlignment="0" applyProtection="0"/>
    <xf numFmtId="0" fontId="47" fillId="26" borderId="131" applyNumberFormat="0" applyFont="0" applyAlignment="0" applyProtection="0"/>
    <xf numFmtId="0" fontId="104" fillId="63" borderId="124">
      <alignment wrapText="1"/>
    </xf>
    <xf numFmtId="0" fontId="38" fillId="0" borderId="124" applyAlignment="0">
      <alignment horizontal="left"/>
    </xf>
    <xf numFmtId="168" fontId="59" fillId="0" borderId="125">
      <alignment horizontal="left"/>
    </xf>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169" fontId="59" fillId="0" borderId="125">
      <alignment horizontal="left"/>
    </xf>
    <xf numFmtId="0" fontId="48" fillId="26" borderId="131" applyNumberFormat="0" applyFont="0" applyAlignment="0" applyProtection="0"/>
    <xf numFmtId="169" fontId="59" fillId="0" borderId="125">
      <alignment horizontal="left"/>
    </xf>
    <xf numFmtId="171" fontId="59" fillId="0" borderId="125">
      <alignment horizontal="left"/>
    </xf>
    <xf numFmtId="171"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169" fontId="59" fillId="0" borderId="125">
      <alignment horizontal="left"/>
    </xf>
    <xf numFmtId="169"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69" fontId="59" fillId="0" borderId="125">
      <alignment horizontal="left"/>
    </xf>
    <xf numFmtId="171" fontId="59" fillId="0" borderId="125">
      <alignment horizontal="left"/>
    </xf>
    <xf numFmtId="0" fontId="47" fillId="26" borderId="131" applyNumberFormat="0" applyFont="0" applyAlignment="0" applyProtection="0"/>
    <xf numFmtId="168" fontId="59" fillId="0" borderId="125">
      <alignment horizontal="left"/>
    </xf>
    <xf numFmtId="169" fontId="59" fillId="0" borderId="125">
      <alignment horizontal="left"/>
    </xf>
    <xf numFmtId="0" fontId="61" fillId="24" borderId="126" applyNumberFormat="0" applyAlignment="0" applyProtection="0"/>
    <xf numFmtId="0" fontId="62" fillId="24" borderId="127" applyNumberFormat="0" applyAlignment="0" applyProtection="0"/>
    <xf numFmtId="168"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169" fontId="59" fillId="0" borderId="125">
      <alignment horizontal="left"/>
    </xf>
    <xf numFmtId="171" fontId="59" fillId="0" borderId="125">
      <alignment horizontal="left"/>
    </xf>
    <xf numFmtId="169"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68" fontId="59" fillId="0" borderId="125">
      <alignment horizontal="left"/>
    </xf>
    <xf numFmtId="0" fontId="63" fillId="11" borderId="127" applyNumberFormat="0" applyAlignment="0" applyProtection="0"/>
    <xf numFmtId="0" fontId="47" fillId="26" borderId="131" applyNumberFormat="0" applyFont="0" applyAlignment="0" applyProtection="0"/>
    <xf numFmtId="0" fontId="47" fillId="26" borderId="131" applyNumberFormat="0" applyFont="0" applyAlignment="0" applyProtection="0"/>
    <xf numFmtId="168" fontId="59" fillId="0" borderId="125">
      <alignment horizontal="left"/>
    </xf>
    <xf numFmtId="168" fontId="59" fillId="0" borderId="125">
      <alignment horizontal="left"/>
    </xf>
    <xf numFmtId="0" fontId="47" fillId="26" borderId="131" applyNumberFormat="0" applyFont="0" applyAlignment="0" applyProtection="0"/>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48" fillId="26" borderId="131" applyNumberFormat="0" applyFont="0" applyAlignment="0" applyProtection="0"/>
    <xf numFmtId="168" fontId="59" fillId="0" borderId="125">
      <alignment horizontal="left"/>
    </xf>
    <xf numFmtId="168"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171" fontId="59" fillId="0" borderId="125">
      <alignment horizontal="left"/>
    </xf>
    <xf numFmtId="168"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68" fontId="59" fillId="0" borderId="125">
      <alignment horizontal="left"/>
    </xf>
    <xf numFmtId="0" fontId="47" fillId="26" borderId="131" applyNumberFormat="0" applyFont="0" applyAlignment="0" applyProtection="0"/>
    <xf numFmtId="0" fontId="48" fillId="26" borderId="131" applyNumberFormat="0" applyFont="0" applyAlignment="0" applyProtection="0"/>
    <xf numFmtId="171" fontId="59" fillId="0" borderId="125">
      <alignment horizontal="left"/>
    </xf>
    <xf numFmtId="171"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0" fontId="122" fillId="25" borderId="127" applyNumberFormat="0" applyAlignment="0" applyProtection="0"/>
    <xf numFmtId="169"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0" fontId="63" fillId="11" borderId="127" applyNumberFormat="0" applyAlignment="0" applyProtection="0"/>
    <xf numFmtId="171" fontId="59" fillId="0" borderId="125">
      <alignment horizontal="left"/>
    </xf>
    <xf numFmtId="171"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99" fillId="0" borderId="130" applyNumberFormat="0" applyFill="0" applyAlignment="0" applyProtection="0"/>
    <xf numFmtId="168"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0" fontId="104" fillId="63" borderId="124">
      <alignment wrapText="1"/>
    </xf>
    <xf numFmtId="0" fontId="61" fillId="24" borderId="126" applyNumberFormat="0" applyAlignment="0" applyProtection="0"/>
    <xf numFmtId="168" fontId="59" fillId="0" borderId="125">
      <alignment horizontal="left"/>
    </xf>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168" fontId="59" fillId="0" borderId="125">
      <alignment horizontal="left"/>
    </xf>
    <xf numFmtId="0" fontId="64" fillId="0" borderId="128" applyNumberFormat="0" applyFill="0" applyAlignment="0" applyProtection="0"/>
    <xf numFmtId="168" fontId="59" fillId="0" borderId="125">
      <alignment horizontal="left"/>
    </xf>
    <xf numFmtId="168" fontId="59" fillId="0" borderId="122">
      <alignment horizontal="left"/>
    </xf>
    <xf numFmtId="0" fontId="63" fillId="11" borderId="127" applyNumberFormat="0" applyAlignment="0" applyProtection="0"/>
    <xf numFmtId="168" fontId="59" fillId="0" borderId="125">
      <alignment horizontal="left"/>
    </xf>
    <xf numFmtId="0" fontId="48" fillId="26" borderId="131" applyNumberFormat="0" applyFont="0" applyAlignment="0" applyProtection="0"/>
    <xf numFmtId="169" fontId="59" fillId="0" borderId="125">
      <alignment horizontal="left"/>
    </xf>
    <xf numFmtId="171"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168" fontId="59" fillId="0" borderId="125">
      <alignment horizontal="left"/>
    </xf>
    <xf numFmtId="0" fontId="47" fillId="26" borderId="131" applyNumberFormat="0" applyFont="0" applyAlignment="0" applyProtection="0"/>
    <xf numFmtId="169" fontId="59" fillId="0" borderId="125">
      <alignment horizontal="left"/>
    </xf>
    <xf numFmtId="0" fontId="104" fillId="63" borderId="122"/>
    <xf numFmtId="0" fontId="104" fillId="63" borderId="122"/>
    <xf numFmtId="169" fontId="59" fillId="0" borderId="125">
      <alignment horizontal="left"/>
    </xf>
    <xf numFmtId="169" fontId="59" fillId="0" borderId="125">
      <alignment horizontal="left"/>
    </xf>
    <xf numFmtId="169"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63" fillId="11" borderId="127" applyNumberFormat="0" applyAlignment="0" applyProtection="0"/>
    <xf numFmtId="0" fontId="47" fillId="26" borderId="131" applyNumberFormat="0" applyFont="0" applyAlignment="0" applyProtection="0"/>
    <xf numFmtId="0" fontId="62" fillId="24" borderId="127" applyNumberFormat="0" applyAlignment="0" applyProtection="0"/>
    <xf numFmtId="0" fontId="38" fillId="0" borderId="124" applyAlignment="0">
      <alignment horizontal="left"/>
    </xf>
    <xf numFmtId="0" fontId="38" fillId="0" borderId="124" applyAlignment="0">
      <alignment horizontal="left"/>
    </xf>
    <xf numFmtId="169" fontId="59" fillId="0" borderId="125">
      <alignment horizontal="left"/>
    </xf>
    <xf numFmtId="168" fontId="59" fillId="0" borderId="125">
      <alignment horizontal="left"/>
    </xf>
    <xf numFmtId="169" fontId="59" fillId="0" borderId="125">
      <alignment horizontal="left"/>
    </xf>
    <xf numFmtId="0" fontId="61" fillId="24" borderId="126" applyNumberFormat="0" applyAlignment="0" applyProtection="0"/>
    <xf numFmtId="0" fontId="122" fillId="25" borderId="127" applyNumberFormat="0" applyAlignment="0" applyProtection="0"/>
    <xf numFmtId="0" fontId="122" fillId="25" borderId="127" applyNumberFormat="0" applyAlignment="0" applyProtection="0"/>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100" fillId="63" borderId="122">
      <alignment horizontal="left"/>
    </xf>
    <xf numFmtId="0" fontId="104" fillId="63" borderId="124">
      <alignment wrapText="1"/>
    </xf>
    <xf numFmtId="0" fontId="104" fillId="63" borderId="124">
      <alignment wrapText="1"/>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48" fillId="26" borderId="131" applyNumberFormat="0" applyFont="0" applyAlignment="0" applyProtection="0"/>
    <xf numFmtId="0" fontId="47" fillId="26" borderId="131" applyNumberFormat="0" applyFont="0" applyAlignment="0" applyProtection="0"/>
    <xf numFmtId="169" fontId="59" fillId="0" borderId="125">
      <alignment horizontal="left"/>
    </xf>
    <xf numFmtId="169" fontId="59" fillId="0" borderId="125">
      <alignment horizontal="left"/>
    </xf>
    <xf numFmtId="168"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68" fontId="59" fillId="0" borderId="125">
      <alignment horizontal="left"/>
    </xf>
    <xf numFmtId="171"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63" fillId="11" borderId="127" applyNumberForma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102" fillId="60" borderId="126" applyNumberForma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171" fontId="59" fillId="0" borderId="122">
      <alignment horizontal="left"/>
    </xf>
    <xf numFmtId="168" fontId="59" fillId="0" borderId="125">
      <alignment horizontal="left"/>
    </xf>
    <xf numFmtId="0" fontId="61" fillId="24" borderId="126" applyNumberFormat="0" applyAlignment="0" applyProtection="0"/>
    <xf numFmtId="0" fontId="64" fillId="0" borderId="128" applyNumberFormat="0" applyFill="0" applyAlignment="0" applyProtection="0"/>
    <xf numFmtId="0" fontId="47" fillId="26" borderId="131" applyNumberFormat="0" applyFont="0" applyAlignment="0" applyProtection="0"/>
    <xf numFmtId="169" fontId="59" fillId="0" borderId="125">
      <alignment horizontal="left"/>
    </xf>
    <xf numFmtId="0" fontId="48" fillId="26" borderId="131" applyNumberFormat="0" applyFont="0" applyAlignment="0" applyProtection="0"/>
    <xf numFmtId="169" fontId="59" fillId="0" borderId="125">
      <alignment horizontal="left"/>
    </xf>
    <xf numFmtId="0" fontId="47" fillId="26" borderId="131" applyNumberFormat="0" applyFont="0" applyAlignment="0" applyProtection="0"/>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63" fillId="11" borderId="127" applyNumberFormat="0" applyAlignment="0" applyProtection="0"/>
    <xf numFmtId="0" fontId="61" fillId="24" borderId="126" applyNumberFormat="0" applyAlignment="0" applyProtection="0"/>
    <xf numFmtId="0" fontId="63" fillId="11" borderId="127" applyNumberForma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39" fillId="26" borderId="131" applyNumberFormat="0" applyFont="0" applyAlignment="0" applyProtection="0"/>
    <xf numFmtId="0" fontId="47" fillId="26" borderId="131" applyNumberFormat="0" applyFont="0" applyAlignment="0" applyProtection="0"/>
    <xf numFmtId="0" fontId="64" fillId="0" borderId="128" applyNumberFormat="0" applyFill="0" applyAlignment="0" applyProtection="0"/>
    <xf numFmtId="0" fontId="48" fillId="26" borderId="131" applyNumberFormat="0" applyFont="0" applyAlignment="0" applyProtection="0"/>
    <xf numFmtId="0" fontId="48"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170" fontId="59" fillId="0" borderId="122">
      <alignment horizontal="left"/>
    </xf>
    <xf numFmtId="168"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68" fontId="59" fillId="0" borderId="125">
      <alignment horizontal="left"/>
    </xf>
    <xf numFmtId="168" fontId="59" fillId="0" borderId="125">
      <alignment horizontal="left"/>
    </xf>
    <xf numFmtId="171" fontId="59" fillId="0" borderId="125">
      <alignment horizontal="left"/>
    </xf>
    <xf numFmtId="171"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0" fontId="48" fillId="26" borderId="131" applyNumberFormat="0" applyFont="0" applyAlignment="0" applyProtection="0"/>
    <xf numFmtId="169" fontId="59" fillId="0" borderId="125">
      <alignment horizontal="left"/>
    </xf>
    <xf numFmtId="171" fontId="59" fillId="0" borderId="125">
      <alignment horizontal="left"/>
    </xf>
    <xf numFmtId="171" fontId="59" fillId="0" borderId="125">
      <alignment horizontal="left"/>
    </xf>
    <xf numFmtId="0" fontId="63" fillId="11" borderId="127" applyNumberFormat="0" applyAlignment="0" applyProtection="0"/>
    <xf numFmtId="171" fontId="59" fillId="0" borderId="125">
      <alignment horizontal="left"/>
    </xf>
    <xf numFmtId="0" fontId="48" fillId="26" borderId="131" applyNumberFormat="0" applyFont="0" applyAlignment="0" applyProtection="0"/>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68" fontId="59" fillId="0" borderId="125">
      <alignment horizontal="left"/>
    </xf>
    <xf numFmtId="0" fontId="47" fillId="26" borderId="131" applyNumberFormat="0" applyFont="0" applyAlignment="0" applyProtection="0"/>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68"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68" fontId="59" fillId="0" borderId="125">
      <alignment horizontal="left"/>
    </xf>
    <xf numFmtId="0" fontId="48" fillId="26" borderId="131" applyNumberFormat="0" applyFont="0" applyAlignment="0" applyProtection="0"/>
    <xf numFmtId="168" fontId="59" fillId="0" borderId="125">
      <alignment horizontal="left"/>
    </xf>
    <xf numFmtId="0" fontId="47" fillId="26" borderId="131" applyNumberFormat="0" applyFont="0" applyAlignment="0" applyProtection="0"/>
    <xf numFmtId="0" fontId="99" fillId="0" borderId="129" applyNumberFormat="0" applyFill="0" applyAlignment="0" applyProtection="0"/>
    <xf numFmtId="169" fontId="59" fillId="0" borderId="122">
      <alignment horizontal="left"/>
    </xf>
    <xf numFmtId="169" fontId="59" fillId="0" borderId="125">
      <alignment horizontal="left"/>
    </xf>
    <xf numFmtId="168" fontId="59" fillId="0" borderId="125">
      <alignment horizontal="left"/>
    </xf>
    <xf numFmtId="0" fontId="63" fillId="11" borderId="127" applyNumberFormat="0" applyAlignment="0" applyProtection="0"/>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68" fontId="59" fillId="0" borderId="125">
      <alignment horizontal="left"/>
    </xf>
    <xf numFmtId="171" fontId="59" fillId="0" borderId="125">
      <alignment horizontal="left"/>
    </xf>
    <xf numFmtId="0" fontId="47" fillId="26" borderId="131" applyNumberFormat="0" applyFont="0" applyAlignment="0" applyProtection="0"/>
    <xf numFmtId="171" fontId="59" fillId="0" borderId="122">
      <alignment horizontal="left"/>
    </xf>
    <xf numFmtId="168" fontId="59" fillId="0" borderId="125">
      <alignment horizontal="left"/>
    </xf>
    <xf numFmtId="169" fontId="59" fillId="0" borderId="125">
      <alignment horizontal="left"/>
    </xf>
    <xf numFmtId="168" fontId="59" fillId="0" borderId="125">
      <alignment horizontal="left"/>
    </xf>
    <xf numFmtId="0" fontId="47" fillId="26" borderId="131" applyNumberFormat="0" applyFont="0" applyAlignment="0" applyProtection="0"/>
    <xf numFmtId="0" fontId="48" fillId="26" borderId="131" applyNumberFormat="0" applyFont="0" applyAlignment="0" applyProtection="0"/>
    <xf numFmtId="169"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102" fillId="60" borderId="126"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3" fillId="11" borderId="127" applyNumberFormat="0" applyAlignment="0" applyProtection="0"/>
    <xf numFmtId="0" fontId="62" fillId="24"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122" fillId="25" borderId="127" applyNumberFormat="0" applyAlignment="0" applyProtection="0"/>
    <xf numFmtId="0" fontId="63" fillId="11" borderId="127" applyNumberFormat="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99" fillId="0" borderId="130" applyNumberFormat="0" applyFill="0" applyAlignment="0" applyProtection="0"/>
    <xf numFmtId="0" fontId="99" fillId="0" borderId="130"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47" fillId="26" borderId="131" applyNumberFormat="0" applyFont="0" applyAlignment="0" applyProtection="0"/>
    <xf numFmtId="0" fontId="64" fillId="0" borderId="128" applyNumberFormat="0" applyFill="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99" fillId="0" borderId="129" applyNumberFormat="0" applyFill="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7" fillId="26" borderId="131" applyNumberFormat="0" applyFont="0" applyAlignment="0" applyProtection="0"/>
    <xf numFmtId="171" fontId="59" fillId="0" borderId="125">
      <alignment horizontal="left"/>
    </xf>
    <xf numFmtId="171" fontId="59" fillId="0" borderId="125">
      <alignment horizontal="left"/>
    </xf>
    <xf numFmtId="168" fontId="59" fillId="0" borderId="125">
      <alignment horizontal="left"/>
    </xf>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62" fillId="24" borderId="127" applyNumberFormat="0" applyAlignment="0" applyProtection="0"/>
    <xf numFmtId="0" fontId="48" fillId="26" borderId="131" applyNumberFormat="0" applyFont="0" applyAlignment="0" applyProtection="0"/>
    <xf numFmtId="0" fontId="48" fillId="26" borderId="131" applyNumberFormat="0" applyFont="0" applyAlignment="0" applyProtection="0"/>
    <xf numFmtId="0" fontId="47" fillId="26" borderId="131" applyNumberFormat="0" applyFont="0" applyAlignment="0" applyProtection="0"/>
    <xf numFmtId="0" fontId="39" fillId="63" borderId="122">
      <alignment horizontal="centerContinuous" wrapText="1"/>
    </xf>
    <xf numFmtId="175" fontId="39" fillId="63" borderId="122">
      <alignment horizontal="centerContinuous" wrapText="1"/>
    </xf>
    <xf numFmtId="169" fontId="59" fillId="0" borderId="125">
      <alignment horizontal="left"/>
    </xf>
    <xf numFmtId="169"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62" fillId="24" borderId="127" applyNumberFormat="0" applyAlignment="0" applyProtection="0"/>
    <xf numFmtId="0" fontId="62" fillId="24" borderId="127" applyNumberFormat="0" applyAlignment="0" applyProtection="0"/>
    <xf numFmtId="0" fontId="64" fillId="0" borderId="128" applyNumberFormat="0" applyFill="0" applyAlignment="0" applyProtection="0"/>
    <xf numFmtId="0" fontId="64" fillId="0" borderId="128" applyNumberFormat="0" applyFill="0" applyAlignment="0" applyProtection="0"/>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64" fillId="0" borderId="128" applyNumberFormat="0" applyFill="0" applyAlignment="0" applyProtection="0"/>
    <xf numFmtId="0" fontId="63" fillId="11" borderId="127" applyNumberFormat="0" applyAlignment="0" applyProtection="0"/>
    <xf numFmtId="0" fontId="63" fillId="11" borderId="127" applyNumberFormat="0" applyAlignment="0" applyProtection="0"/>
    <xf numFmtId="0" fontId="103" fillId="60" borderId="127" applyNumberFormat="0" applyAlignment="0" applyProtection="0"/>
    <xf numFmtId="0" fontId="62" fillId="24" borderId="127" applyNumberFormat="0" applyAlignment="0" applyProtection="0"/>
    <xf numFmtId="0" fontId="62" fillId="24" borderId="127" applyNumberFormat="0" applyAlignment="0" applyProtection="0"/>
    <xf numFmtId="0" fontId="61" fillId="24" borderId="126" applyNumberFormat="0" applyAlignment="0" applyProtection="0"/>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8" fontId="59" fillId="0" borderId="122">
      <alignment horizontal="left"/>
    </xf>
    <xf numFmtId="171" fontId="59" fillId="0" borderId="122">
      <alignment horizontal="left"/>
    </xf>
    <xf numFmtId="169" fontId="59" fillId="0" borderId="122">
      <alignment horizontal="left"/>
    </xf>
    <xf numFmtId="0" fontId="48" fillId="26" borderId="131" applyNumberFormat="0" applyFont="0" applyAlignment="0" applyProtection="0"/>
    <xf numFmtId="170" fontId="59" fillId="0" borderId="122">
      <alignment horizontal="left"/>
    </xf>
    <xf numFmtId="168"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103" fillId="60" borderId="127" applyNumberFormat="0" applyAlignment="0" applyProtection="0"/>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0" fontId="62" fillId="24" borderId="127" applyNumberFormat="0" applyAlignment="0" applyProtection="0"/>
    <xf numFmtId="0" fontId="47" fillId="26" borderId="131" applyNumberFormat="0" applyFont="0" applyAlignment="0" applyProtection="0"/>
    <xf numFmtId="168" fontId="59" fillId="0" borderId="125">
      <alignment horizontal="left"/>
    </xf>
    <xf numFmtId="0" fontId="61" fillId="24" borderId="126" applyNumberFormat="0" applyAlignment="0" applyProtection="0"/>
    <xf numFmtId="0" fontId="47" fillId="26" borderId="131" applyNumberFormat="0" applyFont="0" applyAlignment="0" applyProtection="0"/>
    <xf numFmtId="0" fontId="61" fillId="24" borderId="126" applyNumberFormat="0" applyAlignment="0" applyProtection="0"/>
    <xf numFmtId="0" fontId="48" fillId="26" borderId="131" applyNumberFormat="0" applyFont="0" applyAlignment="0" applyProtection="0"/>
    <xf numFmtId="0" fontId="64" fillId="0" borderId="128" applyNumberFormat="0" applyFill="0" applyAlignment="0" applyProtection="0"/>
    <xf numFmtId="171"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0" fontId="122" fillId="25" borderId="127" applyNumberFormat="0" applyAlignment="0" applyProtection="0"/>
    <xf numFmtId="168" fontId="59" fillId="0" borderId="125">
      <alignment horizontal="left"/>
    </xf>
    <xf numFmtId="168" fontId="59" fillId="0" borderId="125">
      <alignment horizontal="left"/>
    </xf>
    <xf numFmtId="0" fontId="47" fillId="26" borderId="131" applyNumberFormat="0" applyFont="0" applyAlignment="0" applyProtection="0"/>
    <xf numFmtId="168" fontId="59" fillId="0" borderId="125">
      <alignment horizontal="left"/>
    </xf>
    <xf numFmtId="168"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168" fontId="59" fillId="0" borderId="125">
      <alignment horizontal="left"/>
    </xf>
    <xf numFmtId="0" fontId="48" fillId="26" borderId="131" applyNumberFormat="0" applyFont="0" applyAlignment="0" applyProtection="0"/>
    <xf numFmtId="171" fontId="59" fillId="0" borderId="125">
      <alignment horizontal="left"/>
    </xf>
    <xf numFmtId="168" fontId="59" fillId="0" borderId="125">
      <alignment horizontal="left"/>
    </xf>
    <xf numFmtId="171" fontId="59" fillId="0" borderId="125">
      <alignment horizontal="left"/>
    </xf>
    <xf numFmtId="171" fontId="59" fillId="0" borderId="125">
      <alignment horizontal="left"/>
    </xf>
    <xf numFmtId="0" fontId="169" fillId="64" borderId="121">
      <alignment horizontal="left" vertical="top" wrapText="1"/>
    </xf>
    <xf numFmtId="171" fontId="59" fillId="0" borderId="125">
      <alignment horizontal="left"/>
    </xf>
    <xf numFmtId="171"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0" fontId="59" fillId="0" borderId="122">
      <alignment horizontal="left"/>
    </xf>
    <xf numFmtId="170" fontId="59" fillId="0" borderId="122">
      <alignment horizontal="left"/>
    </xf>
    <xf numFmtId="171" fontId="59" fillId="0" borderId="122">
      <alignment horizontal="left"/>
    </xf>
    <xf numFmtId="168" fontId="59" fillId="0" borderId="122">
      <alignment horizontal="left"/>
    </xf>
    <xf numFmtId="169" fontId="59" fillId="0" borderId="122">
      <alignment horizontal="left"/>
    </xf>
    <xf numFmtId="0" fontId="38" fillId="0" borderId="124" applyAlignment="0">
      <alignment horizontal="left"/>
    </xf>
    <xf numFmtId="0" fontId="38" fillId="0" borderId="124" applyAlignment="0">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102" fillId="60" borderId="126" applyNumberForma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64" fillId="0" borderId="128" applyNumberFormat="0" applyFill="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103" fillId="60" borderId="127" applyNumberFormat="0" applyAlignment="0" applyProtection="0"/>
    <xf numFmtId="0" fontId="62" fillId="24" borderId="127" applyNumberFormat="0" applyAlignment="0" applyProtection="0"/>
    <xf numFmtId="0" fontId="61" fillId="24" borderId="126" applyNumberFormat="0" applyAlignment="0" applyProtection="0"/>
    <xf numFmtId="0" fontId="61" fillId="24" borderId="126" applyNumberFormat="0" applyAlignment="0" applyProtection="0"/>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71"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5" fontId="205" fillId="63" borderId="124">
      <alignment wrapText="1"/>
    </xf>
    <xf numFmtId="171" fontId="59" fillId="0" borderId="122">
      <alignment horizontal="left"/>
    </xf>
    <xf numFmtId="170" fontId="59" fillId="0" borderId="122">
      <alignment horizontal="left"/>
    </xf>
    <xf numFmtId="169" fontId="59" fillId="0" borderId="122">
      <alignment horizontal="left"/>
    </xf>
    <xf numFmtId="169" fontId="59" fillId="0" borderId="122">
      <alignment horizontal="left"/>
    </xf>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63" fillId="11" borderId="127" applyNumberFormat="0" applyAlignment="0" applyProtection="0"/>
    <xf numFmtId="0" fontId="63" fillId="11" borderId="127" applyNumberFormat="0" applyAlignment="0" applyProtection="0"/>
    <xf numFmtId="0" fontId="62" fillId="24" borderId="127" applyNumberFormat="0" applyAlignment="0" applyProtection="0"/>
    <xf numFmtId="0" fontId="61" fillId="24" borderId="126" applyNumberFormat="0" applyAlignment="0" applyProtection="0"/>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1" fontId="59" fillId="0" borderId="122">
      <alignment horizontal="left"/>
    </xf>
    <xf numFmtId="170" fontId="59" fillId="0" borderId="122">
      <alignment horizontal="left"/>
    </xf>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61" fillId="24" borderId="126" applyNumberFormat="0" applyAlignment="0" applyProtection="0"/>
    <xf numFmtId="0" fontId="47" fillId="26" borderId="131" applyNumberFormat="0" applyFont="0" applyAlignment="0" applyProtection="0"/>
    <xf numFmtId="0" fontId="47" fillId="26" borderId="131" applyNumberFormat="0" applyFont="0" applyAlignment="0" applyProtection="0"/>
    <xf numFmtId="0" fontId="63" fillId="11" borderId="127" applyNumberFormat="0" applyAlignment="0" applyProtection="0"/>
    <xf numFmtId="0" fontId="103" fillId="60" borderId="127" applyNumberFormat="0" applyAlignment="0" applyProtection="0"/>
    <xf numFmtId="0" fontId="47"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102" fillId="60" borderId="126" applyNumberFormat="0" applyAlignment="0" applyProtection="0"/>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5" fontId="205" fillId="63" borderId="124">
      <alignment wrapText="1"/>
    </xf>
    <xf numFmtId="0" fontId="104" fillId="0" borderId="122"/>
    <xf numFmtId="0" fontId="47" fillId="26" borderId="131" applyNumberFormat="0" applyFont="0" applyAlignment="0" applyProtection="0"/>
    <xf numFmtId="0" fontId="103" fillId="60" borderId="127" applyNumberFormat="0" applyAlignment="0" applyProtection="0"/>
    <xf numFmtId="0" fontId="47" fillId="26" borderId="131" applyNumberFormat="0" applyFont="0" applyAlignment="0" applyProtection="0"/>
    <xf numFmtId="0" fontId="103" fillId="60" borderId="127" applyNumberFormat="0" applyAlignment="0" applyProtection="0"/>
    <xf numFmtId="0" fontId="47" fillId="26" borderId="131" applyNumberFormat="0" applyFont="0" applyAlignment="0" applyProtection="0"/>
    <xf numFmtId="0" fontId="128" fillId="26" borderId="131" applyNumberFormat="0" applyFont="0" applyAlignment="0" applyProtection="0"/>
    <xf numFmtId="0" fontId="47" fillId="26" borderId="131" applyNumberFormat="0" applyFont="0" applyAlignment="0" applyProtection="0"/>
    <xf numFmtId="0" fontId="103" fillId="60" borderId="127" applyNumberFormat="0" applyAlignment="0" applyProtection="0"/>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69"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128" fillId="26" borderId="131" applyNumberFormat="0" applyFont="0" applyAlignment="0" applyProtection="0"/>
    <xf numFmtId="0" fontId="128" fillId="26" borderId="131" applyNumberFormat="0" applyFont="0" applyAlignment="0" applyProtection="0"/>
    <xf numFmtId="0" fontId="179" fillId="60" borderId="126" applyNumberFormat="0" applyAlignment="0" applyProtection="0"/>
    <xf numFmtId="0" fontId="102" fillId="60" borderId="126" applyNumberFormat="0" applyAlignment="0" applyProtection="0"/>
    <xf numFmtId="0" fontId="180" fillId="24" borderId="126" applyNumberFormat="0" applyAlignment="0" applyProtection="0"/>
    <xf numFmtId="0" fontId="183" fillId="60" borderId="127" applyNumberFormat="0" applyAlignment="0" applyProtection="0"/>
    <xf numFmtId="0" fontId="103" fillId="60" borderId="127" applyNumberFormat="0" applyAlignment="0" applyProtection="0"/>
    <xf numFmtId="0" fontId="185" fillId="24" borderId="127" applyNumberFormat="0" applyAlignment="0" applyProtection="0"/>
    <xf numFmtId="175" fontId="181" fillId="60" borderId="127" applyNumberFormat="0" applyAlignment="0" applyProtection="0"/>
    <xf numFmtId="175" fontId="181" fillId="60" borderId="127" applyNumberFormat="0" applyAlignment="0" applyProtection="0"/>
    <xf numFmtId="0" fontId="190" fillId="25" borderId="127" applyNumberFormat="0" applyAlignment="0" applyProtection="0"/>
    <xf numFmtId="0" fontId="122" fillId="25" borderId="127" applyNumberFormat="0" applyAlignment="0" applyProtection="0"/>
    <xf numFmtId="0" fontId="191" fillId="11" borderId="127" applyNumberFormat="0" applyAlignment="0" applyProtection="0"/>
    <xf numFmtId="0" fontId="99" fillId="0" borderId="129" applyNumberFormat="0" applyFill="0" applyAlignment="0" applyProtection="0"/>
    <xf numFmtId="0" fontId="52" fillId="0" borderId="129" applyNumberFormat="0" applyFill="0" applyAlignment="0" applyProtection="0"/>
    <xf numFmtId="0" fontId="192" fillId="0" borderId="129" applyNumberFormat="0" applyFill="0" applyAlignment="0" applyProtection="0"/>
    <xf numFmtId="0" fontId="193" fillId="0" borderId="129" applyNumberFormat="0" applyFill="0" applyAlignment="0" applyProtection="0"/>
    <xf numFmtId="0" fontId="46" fillId="0" borderId="129" applyNumberFormat="0" applyFill="0" applyAlignment="0" applyProtection="0"/>
    <xf numFmtId="0" fontId="46" fillId="0" borderId="129" applyNumberFormat="0" applyFill="0" applyAlignment="0" applyProtection="0"/>
    <xf numFmtId="0" fontId="56" fillId="0" borderId="128" applyNumberFormat="0" applyFill="0" applyAlignment="0" applyProtection="0"/>
    <xf numFmtId="0" fontId="39" fillId="25" borderId="131" applyNumberFormat="0" applyFont="0" applyAlignment="0" applyProtection="0"/>
    <xf numFmtId="175" fontId="204" fillId="25" borderId="127" applyNumberFormat="0" applyAlignment="0" applyProtection="0"/>
    <xf numFmtId="175" fontId="204" fillId="25" borderId="127" applyNumberFormat="0" applyAlignment="0" applyProtection="0"/>
    <xf numFmtId="175" fontId="213" fillId="26" borderId="131" applyNumberFormat="0" applyFont="0" applyAlignment="0" applyProtection="0"/>
    <xf numFmtId="175" fontId="213" fillId="26" borderId="131" applyNumberFormat="0" applyFont="0" applyAlignment="0" applyProtection="0"/>
    <xf numFmtId="0" fontId="54" fillId="26" borderId="131" applyNumberFormat="0" applyFont="0" applyAlignment="0" applyProtection="0"/>
    <xf numFmtId="0" fontId="54" fillId="26" borderId="131" applyNumberFormat="0" applyFont="0" applyAlignment="0" applyProtection="0"/>
    <xf numFmtId="0" fontId="48" fillId="26" borderId="131" applyNumberFormat="0" applyFont="0" applyAlignment="0" applyProtection="0"/>
    <xf numFmtId="0" fontId="54" fillId="26" borderId="131" applyNumberFormat="0" applyFont="0" applyAlignment="0" applyProtection="0"/>
    <xf numFmtId="0" fontId="54" fillId="26" borderId="131" applyNumberFormat="0" applyFont="0" applyAlignment="0" applyProtection="0"/>
    <xf numFmtId="0" fontId="39" fillId="26" borderId="131" applyNumberFormat="0" applyFont="0" applyAlignment="0" applyProtection="0"/>
    <xf numFmtId="175" fontId="214" fillId="60" borderId="126" applyNumberFormat="0" applyAlignment="0" applyProtection="0"/>
    <xf numFmtId="175" fontId="214" fillId="60" borderId="126" applyNumberFormat="0" applyAlignment="0" applyProtection="0"/>
    <xf numFmtId="175" fontId="51" fillId="0" borderId="130" applyNumberFormat="0" applyFill="0" applyAlignment="0" applyProtection="0"/>
    <xf numFmtId="175" fontId="46" fillId="0" borderId="129" applyNumberFormat="0" applyFill="0" applyAlignment="0" applyProtection="0"/>
    <xf numFmtId="175" fontId="51" fillId="0" borderId="130" applyNumberFormat="0" applyFill="0" applyAlignment="0" applyProtection="0"/>
    <xf numFmtId="0" fontId="47" fillId="26" borderId="131" applyNumberFormat="0" applyFont="0" applyAlignment="0" applyProtection="0"/>
    <xf numFmtId="0" fontId="102" fillId="24" borderId="126" applyNumberFormat="0" applyAlignment="0" applyProtection="0"/>
    <xf numFmtId="0" fontId="102" fillId="24" borderId="126" applyNumberFormat="0" applyAlignment="0" applyProtection="0"/>
    <xf numFmtId="0" fontId="259" fillId="24" borderId="127" applyNumberFormat="0" applyAlignment="0" applyProtection="0"/>
    <xf numFmtId="0" fontId="259" fillId="24" borderId="127" applyNumberFormat="0" applyAlignment="0" applyProtection="0"/>
    <xf numFmtId="0" fontId="259" fillId="24" borderId="127" applyNumberFormat="0" applyAlignment="0" applyProtection="0"/>
    <xf numFmtId="0" fontId="122" fillId="11" borderId="127" applyNumberFormat="0" applyAlignment="0" applyProtection="0"/>
    <xf numFmtId="0" fontId="122" fillId="11" borderId="127" applyNumberFormat="0" applyAlignment="0" applyProtection="0"/>
    <xf numFmtId="0" fontId="122" fillId="11" borderId="127" applyNumberFormat="0" applyAlignment="0" applyProtection="0"/>
    <xf numFmtId="0" fontId="99" fillId="0" borderId="128" applyNumberFormat="0" applyFill="0" applyAlignment="0" applyProtection="0"/>
    <xf numFmtId="0" fontId="99" fillId="0" borderId="128" applyNumberFormat="0" applyFill="0" applyAlignment="0" applyProtection="0"/>
    <xf numFmtId="0" fontId="46" fillId="0" borderId="129" applyNumberFormat="0" applyFill="0" applyAlignment="0" applyProtection="0"/>
    <xf numFmtId="0" fontId="39" fillId="26" borderId="131" applyNumberFormat="0" applyFont="0" applyAlignment="0" applyProtection="0"/>
    <xf numFmtId="0" fontId="39" fillId="26" borderId="131" applyNumberFormat="0" applyFont="0" applyAlignment="0" applyProtection="0"/>
    <xf numFmtId="0" fontId="102" fillId="24" borderId="126" applyNumberFormat="0" applyAlignment="0" applyProtection="0"/>
    <xf numFmtId="0" fontId="102" fillId="24" borderId="126" applyNumberFormat="0" applyAlignment="0" applyProtection="0"/>
    <xf numFmtId="0" fontId="259" fillId="24" borderId="127" applyNumberFormat="0" applyAlignment="0" applyProtection="0"/>
    <xf numFmtId="0" fontId="259" fillId="24" borderId="127" applyNumberFormat="0" applyAlignment="0" applyProtection="0"/>
    <xf numFmtId="0" fontId="259" fillId="24" borderId="127" applyNumberFormat="0" applyAlignment="0" applyProtection="0"/>
    <xf numFmtId="0" fontId="122" fillId="11" borderId="127" applyNumberFormat="0" applyAlignment="0" applyProtection="0"/>
    <xf numFmtId="0" fontId="122" fillId="11" borderId="127" applyNumberFormat="0" applyAlignment="0" applyProtection="0"/>
    <xf numFmtId="0" fontId="122" fillId="11" borderId="127" applyNumberFormat="0" applyAlignment="0" applyProtection="0"/>
    <xf numFmtId="0" fontId="99" fillId="0" borderId="128" applyNumberFormat="0" applyFill="0" applyAlignment="0" applyProtection="0"/>
    <xf numFmtId="0" fontId="99" fillId="0" borderId="128" applyNumberFormat="0" applyFill="0" applyAlignment="0" applyProtection="0"/>
    <xf numFmtId="0" fontId="39" fillId="26" borderId="131" applyNumberFormat="0" applyFont="0" applyAlignment="0" applyProtection="0"/>
    <xf numFmtId="0" fontId="39" fillId="26" borderId="131" applyNumberFormat="0" applyFont="0" applyAlignment="0" applyProtection="0"/>
    <xf numFmtId="0" fontId="54" fillId="26" borderId="131" applyNumberFormat="0" applyFont="0" applyAlignment="0" applyProtection="0"/>
    <xf numFmtId="0" fontId="61" fillId="24" borderId="126" applyNumberFormat="0" applyAlignment="0" applyProtection="0"/>
    <xf numFmtId="0" fontId="62" fillId="24" borderId="127" applyNumberFormat="0" applyAlignment="0" applyProtection="0"/>
    <xf numFmtId="0" fontId="64" fillId="0" borderId="128" applyNumberFormat="0" applyFill="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39" fillId="26" borderId="131" applyNumberFormat="0" applyFont="0" applyAlignment="0" applyProtection="0"/>
    <xf numFmtId="0" fontId="133" fillId="26" borderId="131" applyNumberFormat="0" applyFont="0" applyAlignment="0" applyProtection="0"/>
    <xf numFmtId="0" fontId="39" fillId="26" borderId="131" applyNumberFormat="0" applyFont="0" applyAlignment="0" applyProtection="0"/>
    <xf numFmtId="168"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7" fillId="26" borderId="143" applyNumberFormat="0" applyFont="0" applyAlignment="0" applyProtection="0"/>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69"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0"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71"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168" fontId="59" fillId="0" borderId="125">
      <alignment horizontal="left"/>
    </xf>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102" fillId="60" borderId="126" applyNumberFormat="0" applyAlignment="0" applyProtection="0"/>
    <xf numFmtId="0" fontId="102" fillId="60" borderId="126" applyNumberFormat="0" applyAlignment="0" applyProtection="0"/>
    <xf numFmtId="0" fontId="102" fillId="60" borderId="126" applyNumberFormat="0" applyAlignment="0" applyProtection="0"/>
    <xf numFmtId="0" fontId="102" fillId="60" borderId="126" applyNumberFormat="0" applyAlignment="0" applyProtection="0"/>
    <xf numFmtId="0" fontId="102" fillId="60" borderId="126"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62" fillId="24" borderId="127" applyNumberFormat="0" applyAlignment="0" applyProtection="0"/>
    <xf numFmtId="0" fontId="103" fillId="60" borderId="127" applyNumberFormat="0" applyAlignment="0" applyProtection="0"/>
    <xf numFmtId="0" fontId="103" fillId="60" borderId="127" applyNumberFormat="0" applyAlignment="0" applyProtection="0"/>
    <xf numFmtId="0" fontId="103" fillId="60" borderId="127" applyNumberFormat="0" applyAlignment="0" applyProtection="0"/>
    <xf numFmtId="0" fontId="103" fillId="60" borderId="127" applyNumberFormat="0" applyAlignment="0" applyProtection="0"/>
    <xf numFmtId="0" fontId="103" fillId="60" borderId="127" applyNumberFormat="0" applyAlignment="0" applyProtection="0"/>
    <xf numFmtId="169" fontId="59" fillId="0" borderId="137">
      <alignment horizontal="left"/>
    </xf>
    <xf numFmtId="168" fontId="59" fillId="0" borderId="137">
      <alignment horizontal="left"/>
    </xf>
    <xf numFmtId="0" fontId="61" fillId="24" borderId="138" applyNumberFormat="0" applyAlignment="0" applyProtection="0"/>
    <xf numFmtId="0" fontId="47" fillId="26" borderId="143" applyNumberFormat="0" applyFont="0" applyAlignment="0" applyProtection="0"/>
    <xf numFmtId="0" fontId="47" fillId="26" borderId="143" applyNumberFormat="0" applyFon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175" fontId="169" fillId="64" borderId="134">
      <alignment horizontal="left" vertical="top" wrapText="1"/>
    </xf>
    <xf numFmtId="169"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102" fillId="60" borderId="138" applyNumberFormat="0" applyAlignment="0" applyProtection="0"/>
    <xf numFmtId="0" fontId="62" fillId="24" borderId="139" applyNumberFormat="0" applyAlignment="0" applyProtection="0"/>
    <xf numFmtId="0" fontId="64" fillId="0" borderId="140" applyNumberFormat="0" applyFill="0" applyAlignment="0" applyProtection="0"/>
    <xf numFmtId="0" fontId="64" fillId="0" borderId="140" applyNumberFormat="0" applyFill="0" applyAlignment="0" applyProtection="0"/>
    <xf numFmtId="0" fontId="47" fillId="26" borderId="143" applyNumberFormat="0" applyFont="0" applyAlignment="0" applyProtection="0"/>
    <xf numFmtId="0" fontId="48" fillId="26" borderId="143" applyNumberFormat="0" applyFont="0" applyAlignment="0" applyProtection="0"/>
    <xf numFmtId="169" fontId="59" fillId="0" borderId="137">
      <alignment horizontal="left"/>
    </xf>
    <xf numFmtId="169" fontId="59" fillId="0" borderId="137">
      <alignment horizontal="left"/>
    </xf>
    <xf numFmtId="168" fontId="59" fillId="0" borderId="137">
      <alignment horizontal="left"/>
    </xf>
    <xf numFmtId="168" fontId="59" fillId="0" borderId="137">
      <alignment horizontal="left"/>
    </xf>
    <xf numFmtId="0" fontId="47" fillId="26" borderId="143" applyNumberFormat="0" applyFont="0" applyAlignment="0" applyProtection="0"/>
    <xf numFmtId="0" fontId="12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168" fontId="59" fillId="0" borderId="134">
      <alignment horizontal="left"/>
    </xf>
    <xf numFmtId="169" fontId="59" fillId="0" borderId="137">
      <alignment horizontal="left"/>
    </xf>
    <xf numFmtId="168" fontId="59" fillId="0" borderId="137">
      <alignment horizontal="left"/>
    </xf>
    <xf numFmtId="0" fontId="63" fillId="11" borderId="139" applyNumberFormat="0" applyAlignment="0" applyProtection="0"/>
    <xf numFmtId="0" fontId="104" fillId="0" borderId="134"/>
    <xf numFmtId="168" fontId="59" fillId="0" borderId="137">
      <alignment horizontal="left"/>
    </xf>
    <xf numFmtId="0" fontId="61" fillId="24" borderId="138" applyNumberFormat="0" applyAlignment="0" applyProtection="0"/>
    <xf numFmtId="0" fontId="63" fillId="11" borderId="139" applyNumberFormat="0" applyAlignment="0" applyProtection="0"/>
    <xf numFmtId="0" fontId="48" fillId="26" borderId="143" applyNumberFormat="0" applyFont="0" applyAlignment="0" applyProtection="0"/>
    <xf numFmtId="169" fontId="59" fillId="0" borderId="137">
      <alignment horizontal="left"/>
    </xf>
    <xf numFmtId="0" fontId="47" fillId="26" borderId="143" applyNumberFormat="0" applyFont="0" applyAlignment="0" applyProtection="0"/>
    <xf numFmtId="0" fontId="38" fillId="0" borderId="136" applyAlignment="0">
      <alignment horizontal="left"/>
    </xf>
    <xf numFmtId="169" fontId="59" fillId="0" borderId="134">
      <alignment horizontal="left"/>
    </xf>
    <xf numFmtId="168" fontId="59" fillId="0" borderId="134">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61" fillId="24" borderId="138" applyNumberFormat="0" applyAlignment="0" applyProtection="0"/>
    <xf numFmtId="0" fontId="61" fillId="24" borderId="138" applyNumberFormat="0" applyAlignment="0" applyProtection="0"/>
    <xf numFmtId="0" fontId="102" fillId="60" borderId="138" applyNumberFormat="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7" fillId="26" borderId="143" applyNumberFormat="0" applyFont="0" applyAlignment="0" applyProtection="0"/>
    <xf numFmtId="0" fontId="128"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169" fontId="59" fillId="0" borderId="137">
      <alignment horizontal="left"/>
    </xf>
    <xf numFmtId="168" fontId="59" fillId="0" borderId="137">
      <alignment horizontal="left"/>
    </xf>
    <xf numFmtId="0" fontId="62" fillId="24" borderId="139" applyNumberFormat="0" applyAlignment="0" applyProtection="0"/>
    <xf numFmtId="0" fontId="64" fillId="0" borderId="140" applyNumberFormat="0" applyFill="0" applyAlignment="0" applyProtection="0"/>
    <xf numFmtId="0" fontId="47" fillId="26" borderId="143" applyNumberFormat="0" applyFont="0" applyAlignment="0" applyProtection="0"/>
    <xf numFmtId="175" fontId="39" fillId="5" borderId="134"/>
    <xf numFmtId="175" fontId="104" fillId="63" borderId="136">
      <alignment wrapText="1"/>
    </xf>
    <xf numFmtId="169"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102" fillId="60" borderId="138" applyNumberFormat="0" applyAlignment="0" applyProtection="0"/>
    <xf numFmtId="0" fontId="62" fillId="24" borderId="139" applyNumberFormat="0" applyAlignment="0" applyProtection="0"/>
    <xf numFmtId="0" fontId="62" fillId="24" borderId="139" applyNumberFormat="0" applyAlignment="0" applyProtection="0"/>
    <xf numFmtId="0" fontId="64" fillId="0" borderId="140" applyNumberFormat="0" applyFill="0" applyAlignment="0" applyProtection="0"/>
    <xf numFmtId="0" fontId="64" fillId="0" borderId="140" applyNumberFormat="0" applyFill="0" applyAlignment="0" applyProtection="0"/>
    <xf numFmtId="0" fontId="128"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63" fillId="11" borderId="127" applyNumberFormat="0" applyAlignment="0" applyProtection="0"/>
    <xf numFmtId="0" fontId="122" fillId="25" borderId="127" applyNumberFormat="0" applyAlignment="0" applyProtection="0"/>
    <xf numFmtId="0" fontId="122" fillId="25" borderId="127" applyNumberFormat="0" applyAlignment="0" applyProtection="0"/>
    <xf numFmtId="0" fontId="122" fillId="25" borderId="127" applyNumberFormat="0" applyAlignment="0" applyProtection="0"/>
    <xf numFmtId="0" fontId="122" fillId="25" borderId="127" applyNumberFormat="0" applyAlignment="0" applyProtection="0"/>
    <xf numFmtId="0" fontId="122" fillId="25" borderId="127" applyNumberFormat="0" applyAlignment="0" applyProtection="0"/>
    <xf numFmtId="0" fontId="122" fillId="25" borderId="127" applyNumberFormat="0" applyAlignment="0" applyProtection="0"/>
    <xf numFmtId="0" fontId="63" fillId="11" borderId="127" applyNumberFormat="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99" fillId="0" borderId="130" applyNumberFormat="0" applyFill="0" applyAlignment="0" applyProtection="0"/>
    <xf numFmtId="0" fontId="99" fillId="0" borderId="130" applyNumberFormat="0" applyFill="0" applyAlignment="0" applyProtection="0"/>
    <xf numFmtId="0" fontId="99" fillId="0" borderId="130" applyNumberFormat="0" applyFill="0" applyAlignment="0" applyProtection="0"/>
    <xf numFmtId="0" fontId="99" fillId="0" borderId="130" applyNumberFormat="0" applyFill="0" applyAlignment="0" applyProtection="0"/>
    <xf numFmtId="0" fontId="99" fillId="0" borderId="130"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0" fontId="64" fillId="0" borderId="128" applyNumberFormat="0" applyFill="0" applyAlignment="0" applyProtection="0"/>
    <xf numFmtId="169" fontId="59" fillId="0" borderId="137">
      <alignment horizontal="left"/>
    </xf>
    <xf numFmtId="169" fontId="59" fillId="0" borderId="137">
      <alignment horizontal="left"/>
    </xf>
    <xf numFmtId="169" fontId="59" fillId="0" borderId="137">
      <alignment horizontal="left"/>
    </xf>
    <xf numFmtId="168" fontId="59" fillId="0" borderId="137">
      <alignment horizontal="left"/>
    </xf>
    <xf numFmtId="0" fontId="62" fillId="24" borderId="139" applyNumberFormat="0" applyAlignment="0" applyProtection="0"/>
    <xf numFmtId="0" fontId="99" fillId="0" borderId="142" applyNumberFormat="0" applyFill="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8"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128"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128"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169" fontId="59" fillId="0" borderId="134">
      <alignment horizontal="left"/>
    </xf>
    <xf numFmtId="168" fontId="59" fillId="0" borderId="134">
      <alignment horizontal="left"/>
    </xf>
    <xf numFmtId="171" fontId="59" fillId="0" borderId="134">
      <alignment horizontal="left"/>
    </xf>
    <xf numFmtId="168" fontId="59" fillId="0" borderId="134">
      <alignment horizontal="left"/>
    </xf>
    <xf numFmtId="0" fontId="38" fillId="0" borderId="136" applyAlignment="0">
      <alignment horizontal="left"/>
    </xf>
    <xf numFmtId="0" fontId="38" fillId="0" borderId="136" applyAlignment="0">
      <alignment horizontal="left"/>
    </xf>
    <xf numFmtId="0" fontId="38" fillId="0" borderId="136" applyAlignment="0">
      <alignment horizontal="left"/>
    </xf>
    <xf numFmtId="0" fontId="38" fillId="0" borderId="136" applyAlignment="0">
      <alignment horizontal="left"/>
    </xf>
    <xf numFmtId="0" fontId="39" fillId="63" borderId="134">
      <alignment horizontal="centerContinuous" wrapText="1"/>
    </xf>
    <xf numFmtId="0" fontId="104" fillId="63" borderId="136">
      <alignment wrapText="1"/>
    </xf>
    <xf numFmtId="170" fontId="59" fillId="0" borderId="134">
      <alignment horizontal="left"/>
    </xf>
    <xf numFmtId="0" fontId="169" fillId="64" borderId="135">
      <alignment horizontal="left" vertical="top"/>
    </xf>
    <xf numFmtId="175" fontId="39" fillId="63" borderId="134">
      <alignment horizontal="centerContinuous" wrapText="1"/>
    </xf>
    <xf numFmtId="175" fontId="215" fillId="64" borderId="135">
      <alignment horizontal="left" vertical="top" wrapText="1"/>
    </xf>
    <xf numFmtId="175" fontId="104" fillId="63" borderId="136">
      <alignment wrapText="1"/>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71"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61" fillId="24" borderId="138" applyNumberFormat="0" applyAlignment="0" applyProtection="0"/>
    <xf numFmtId="0" fontId="62" fillId="24" borderId="139" applyNumberFormat="0" applyAlignment="0" applyProtection="0"/>
    <xf numFmtId="0" fontId="64" fillId="0" borderId="140" applyNumberFormat="0" applyFill="0" applyAlignment="0" applyProtection="0"/>
    <xf numFmtId="0" fontId="99" fillId="0" borderId="142" applyNumberFormat="0" applyFill="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39"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171" fontId="59" fillId="0" borderId="137">
      <alignment horizontal="left"/>
    </xf>
    <xf numFmtId="168" fontId="59" fillId="0" borderId="137">
      <alignment horizontal="left"/>
    </xf>
    <xf numFmtId="0" fontId="63" fillId="11" borderId="139" applyNumberFormat="0" applyAlignment="0" applyProtection="0"/>
    <xf numFmtId="0" fontId="122" fillId="25" borderId="139" applyNumberFormat="0" applyAlignment="0" applyProtection="0"/>
    <xf numFmtId="0" fontId="47" fillId="26" borderId="143" applyNumberFormat="0" applyFont="0" applyAlignment="0" applyProtection="0"/>
    <xf numFmtId="0" fontId="99" fillId="0" borderId="141" applyNumberFormat="0" applyFill="0" applyAlignment="0" applyProtection="0"/>
    <xf numFmtId="0" fontId="47" fillId="26" borderId="143" applyNumberFormat="0" applyFont="0" applyAlignment="0" applyProtection="0"/>
    <xf numFmtId="171" fontId="59" fillId="0" borderId="137">
      <alignment horizontal="left"/>
    </xf>
    <xf numFmtId="171"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61" fillId="24" borderId="138" applyNumberForma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62" fillId="24" borderId="139" applyNumberFormat="0" applyAlignment="0" applyProtection="0"/>
    <xf numFmtId="168" fontId="59" fillId="0" borderId="137">
      <alignment horizontal="left"/>
    </xf>
    <xf numFmtId="0" fontId="48" fillId="26" borderId="143" applyNumberFormat="0" applyFont="0" applyAlignment="0" applyProtection="0"/>
    <xf numFmtId="0" fontId="47" fillId="26" borderId="143" applyNumberFormat="0" applyFont="0" applyAlignment="0" applyProtection="0"/>
    <xf numFmtId="0" fontId="104" fillId="63" borderId="136">
      <alignment wrapText="1"/>
    </xf>
    <xf numFmtId="0" fontId="38" fillId="0" borderId="136" applyAlignment="0">
      <alignment horizontal="left"/>
    </xf>
    <xf numFmtId="168" fontId="59" fillId="0" borderId="137">
      <alignment horizontal="left"/>
    </xf>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169" fontId="59" fillId="0" borderId="137">
      <alignment horizontal="left"/>
    </xf>
    <xf numFmtId="0" fontId="48" fillId="26" borderId="143" applyNumberFormat="0" applyFont="0" applyAlignment="0" applyProtection="0"/>
    <xf numFmtId="169" fontId="59" fillId="0" borderId="137">
      <alignment horizontal="left"/>
    </xf>
    <xf numFmtId="0" fontId="128" fillId="26" borderId="131" applyNumberFormat="0" applyFont="0" applyAlignment="0" applyProtection="0"/>
    <xf numFmtId="171" fontId="59" fillId="0" borderId="137">
      <alignment horizontal="left"/>
    </xf>
    <xf numFmtId="171"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169" fontId="59" fillId="0" borderId="137">
      <alignment horizontal="left"/>
    </xf>
    <xf numFmtId="169"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69" fontId="59" fillId="0" borderId="137">
      <alignment horizontal="left"/>
    </xf>
    <xf numFmtId="171" fontId="59" fillId="0" borderId="137">
      <alignment horizontal="left"/>
    </xf>
    <xf numFmtId="0" fontId="47" fillId="26" borderId="143" applyNumberFormat="0" applyFont="0" applyAlignment="0" applyProtection="0"/>
    <xf numFmtId="168" fontId="59" fillId="0" borderId="137">
      <alignment horizontal="left"/>
    </xf>
    <xf numFmtId="169" fontId="59" fillId="0" borderId="137">
      <alignment horizontal="left"/>
    </xf>
    <xf numFmtId="0" fontId="61" fillId="24" borderId="138" applyNumberFormat="0" applyAlignment="0" applyProtection="0"/>
    <xf numFmtId="0" fontId="62" fillId="24" borderId="139" applyNumberFormat="0" applyAlignment="0" applyProtection="0"/>
    <xf numFmtId="168"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169" fontId="59" fillId="0" borderId="137">
      <alignment horizontal="left"/>
    </xf>
    <xf numFmtId="171" fontId="59" fillId="0" borderId="137">
      <alignment horizontal="left"/>
    </xf>
    <xf numFmtId="169"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68" fontId="59" fillId="0" borderId="137">
      <alignment horizontal="left"/>
    </xf>
    <xf numFmtId="0" fontId="63" fillId="11" borderId="139" applyNumberFormat="0" applyAlignment="0" applyProtection="0"/>
    <xf numFmtId="0" fontId="47" fillId="26" borderId="143" applyNumberFormat="0" applyFont="0" applyAlignment="0" applyProtection="0"/>
    <xf numFmtId="0" fontId="47" fillId="26" borderId="143" applyNumberFormat="0" applyFont="0" applyAlignment="0" applyProtection="0"/>
    <xf numFmtId="168" fontId="59" fillId="0" borderId="137">
      <alignment horizontal="left"/>
    </xf>
    <xf numFmtId="168" fontId="59" fillId="0" borderId="137">
      <alignment horizontal="left"/>
    </xf>
    <xf numFmtId="0" fontId="47" fillId="26" borderId="143" applyNumberFormat="0" applyFont="0" applyAlignment="0" applyProtection="0"/>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102" fillId="60" borderId="126" applyNumberFormat="0" applyAlignment="0" applyProtection="0"/>
    <xf numFmtId="0" fontId="61" fillId="24" borderId="126" applyNumberFormat="0" applyAlignment="0" applyProtection="0"/>
    <xf numFmtId="0" fontId="103" fillId="60" borderId="127" applyNumberFormat="0" applyAlignment="0" applyProtection="0"/>
    <xf numFmtId="0" fontId="62" fillId="24" borderId="127" applyNumberFormat="0" applyAlignment="0" applyProtection="0"/>
    <xf numFmtId="0" fontId="48" fillId="26" borderId="143" applyNumberFormat="0" applyFont="0" applyAlignment="0" applyProtection="0"/>
    <xf numFmtId="168" fontId="59" fillId="0" borderId="137">
      <alignment horizontal="left"/>
    </xf>
    <xf numFmtId="168"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0" fontId="99" fillId="0" borderId="129" applyNumberFormat="0" applyFill="0" applyAlignment="0" applyProtection="0"/>
    <xf numFmtId="0" fontId="99" fillId="0" borderId="129" applyNumberFormat="0" applyFill="0" applyAlignment="0" applyProtection="0"/>
    <xf numFmtId="0" fontId="64" fillId="0" borderId="128" applyNumberFormat="0" applyFill="0" applyAlignment="0" applyProtection="0"/>
    <xf numFmtId="0" fontId="39"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171" fontId="59" fillId="0" borderId="137">
      <alignment horizontal="left"/>
    </xf>
    <xf numFmtId="168"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68" fontId="59" fillId="0" borderId="137">
      <alignment horizontal="left"/>
    </xf>
    <xf numFmtId="0" fontId="47" fillId="26" borderId="143" applyNumberFormat="0" applyFont="0" applyAlignment="0" applyProtection="0"/>
    <xf numFmtId="0" fontId="48" fillId="26" borderId="143" applyNumberFormat="0" applyFont="0" applyAlignment="0" applyProtection="0"/>
    <xf numFmtId="171" fontId="59" fillId="0" borderId="137">
      <alignment horizontal="left"/>
    </xf>
    <xf numFmtId="171"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0" fontId="122" fillId="25" borderId="139" applyNumberFormat="0" applyAlignment="0" applyProtection="0"/>
    <xf numFmtId="0" fontId="102" fillId="60" borderId="126" applyNumberFormat="0" applyAlignment="0" applyProtection="0"/>
    <xf numFmtId="0" fontId="103" fillId="60" borderId="127" applyNumberFormat="0" applyAlignment="0" applyProtection="0"/>
    <xf numFmtId="0" fontId="99" fillId="0" borderId="129" applyNumberFormat="0" applyFill="0" applyAlignment="0" applyProtection="0"/>
    <xf numFmtId="0" fontId="39" fillId="26" borderId="131" applyNumberFormat="0" applyFont="0" applyAlignment="0" applyProtection="0"/>
    <xf numFmtId="169"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0" fontId="63" fillId="11" borderId="139" applyNumberFormat="0" applyAlignment="0" applyProtection="0"/>
    <xf numFmtId="0" fontId="47" fillId="26" borderId="131" applyNumberFormat="0" applyFont="0" applyAlignment="0" applyProtection="0"/>
    <xf numFmtId="0" fontId="48" fillId="26" borderId="131" applyNumberFormat="0" applyFont="0" applyAlignment="0" applyProtection="0"/>
    <xf numFmtId="171" fontId="59" fillId="0" borderId="137">
      <alignment horizontal="left"/>
    </xf>
    <xf numFmtId="171"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99" fillId="0" borderId="142" applyNumberFormat="0" applyFill="0" applyAlignment="0" applyProtection="0"/>
    <xf numFmtId="168"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0" fontId="104" fillId="63" borderId="136">
      <alignment wrapText="1"/>
    </xf>
    <xf numFmtId="0" fontId="61" fillId="24" borderId="138" applyNumberFormat="0" applyAlignment="0" applyProtection="0"/>
    <xf numFmtId="168" fontId="59" fillId="0" borderId="137">
      <alignment horizontal="left"/>
    </xf>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168" fontId="59" fillId="0" borderId="137">
      <alignment horizontal="left"/>
    </xf>
    <xf numFmtId="0" fontId="64" fillId="0" borderId="140" applyNumberFormat="0" applyFill="0" applyAlignment="0" applyProtection="0"/>
    <xf numFmtId="168" fontId="59" fillId="0" borderId="137">
      <alignment horizontal="left"/>
    </xf>
    <xf numFmtId="168" fontId="59" fillId="0" borderId="134">
      <alignment horizontal="left"/>
    </xf>
    <xf numFmtId="0" fontId="63" fillId="11" borderId="139" applyNumberFormat="0" applyAlignment="0" applyProtection="0"/>
    <xf numFmtId="168" fontId="59" fillId="0" borderId="137">
      <alignment horizontal="left"/>
    </xf>
    <xf numFmtId="0" fontId="48" fillId="26" borderId="143" applyNumberFormat="0" applyFont="0" applyAlignment="0" applyProtection="0"/>
    <xf numFmtId="49" fontId="231" fillId="70" borderId="132">
      <alignment horizontal="center" vertical="center" wrapText="1"/>
    </xf>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128"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47" fillId="26" borderId="131" applyNumberFormat="0" applyFont="0" applyAlignment="0" applyProtection="0"/>
    <xf numFmtId="0" fontId="128" fillId="26" borderId="131" applyNumberFormat="0" applyFont="0" applyAlignment="0" applyProtection="0"/>
    <xf numFmtId="169" fontId="59" fillId="0" borderId="137">
      <alignment horizontal="left"/>
    </xf>
    <xf numFmtId="171"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168" fontId="59" fillId="0" borderId="137">
      <alignment horizontal="left"/>
    </xf>
    <xf numFmtId="0" fontId="47" fillId="26" borderId="143" applyNumberFormat="0" applyFont="0" applyAlignment="0" applyProtection="0"/>
    <xf numFmtId="0" fontId="128" fillId="26" borderId="131" applyNumberFormat="0" applyFont="0" applyAlignment="0" applyProtection="0"/>
    <xf numFmtId="169" fontId="59" fillId="0" borderId="137">
      <alignment horizontal="left"/>
    </xf>
    <xf numFmtId="0" fontId="104" fillId="63" borderId="134"/>
    <xf numFmtId="0" fontId="104" fillId="63" borderId="134"/>
    <xf numFmtId="169" fontId="59" fillId="0" borderId="137">
      <alignment horizontal="left"/>
    </xf>
    <xf numFmtId="169" fontId="59" fillId="0" borderId="137">
      <alignment horizontal="left"/>
    </xf>
    <xf numFmtId="169"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63" fillId="11" borderId="139" applyNumberFormat="0" applyAlignment="0" applyProtection="0"/>
    <xf numFmtId="0" fontId="47" fillId="26" borderId="143" applyNumberFormat="0" applyFont="0" applyAlignment="0" applyProtection="0"/>
    <xf numFmtId="0" fontId="179" fillId="60" borderId="126" applyNumberFormat="0" applyAlignment="0" applyProtection="0"/>
    <xf numFmtId="0" fontId="102" fillId="60" borderId="126" applyNumberFormat="0" applyAlignment="0" applyProtection="0"/>
    <xf numFmtId="0" fontId="180" fillId="24" borderId="126" applyNumberFormat="0" applyAlignment="0" applyProtection="0"/>
    <xf numFmtId="0" fontId="183" fillId="60" borderId="127" applyNumberFormat="0" applyAlignment="0" applyProtection="0"/>
    <xf numFmtId="0" fontId="103" fillId="60" borderId="127" applyNumberFormat="0" applyAlignment="0" applyProtection="0"/>
    <xf numFmtId="0" fontId="62" fillId="24" borderId="139" applyNumberFormat="0" applyAlignment="0" applyProtection="0"/>
    <xf numFmtId="0" fontId="185" fillId="24" borderId="127" applyNumberFormat="0" applyAlignment="0" applyProtection="0"/>
    <xf numFmtId="0" fontId="38" fillId="0" borderId="136" applyAlignment="0">
      <alignment horizontal="left"/>
    </xf>
    <xf numFmtId="175" fontId="181" fillId="60" borderId="127" applyNumberFormat="0" applyAlignment="0" applyProtection="0"/>
    <xf numFmtId="0" fontId="38" fillId="0" borderId="136" applyAlignment="0">
      <alignment horizontal="left"/>
    </xf>
    <xf numFmtId="175" fontId="181" fillId="60" borderId="127" applyNumberFormat="0" applyAlignment="0" applyProtection="0"/>
    <xf numFmtId="169" fontId="59" fillId="0" borderId="137">
      <alignment horizontal="left"/>
    </xf>
    <xf numFmtId="168" fontId="59" fillId="0" borderId="137">
      <alignment horizontal="left"/>
    </xf>
    <xf numFmtId="169" fontId="59" fillId="0" borderId="137">
      <alignment horizontal="left"/>
    </xf>
    <xf numFmtId="0" fontId="61" fillId="24" borderId="138" applyNumberFormat="0" applyAlignment="0" applyProtection="0"/>
    <xf numFmtId="0" fontId="122" fillId="25" borderId="139" applyNumberFormat="0" applyAlignment="0" applyProtection="0"/>
    <xf numFmtId="0" fontId="122" fillId="25" borderId="139" applyNumberFormat="0" applyAlignment="0" applyProtection="0"/>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100" fillId="63" borderId="134">
      <alignment horizontal="left"/>
    </xf>
    <xf numFmtId="0" fontId="104" fillId="63" borderId="136">
      <alignment wrapText="1"/>
    </xf>
    <xf numFmtId="0" fontId="104" fillId="63" borderId="136">
      <alignment wrapText="1"/>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48" fillId="26" borderId="143" applyNumberFormat="0" applyFont="0" applyAlignment="0" applyProtection="0"/>
    <xf numFmtId="0" fontId="47" fillId="26" borderId="143" applyNumberFormat="0" applyFont="0" applyAlignment="0" applyProtection="0"/>
    <xf numFmtId="169" fontId="59" fillId="0" borderId="137">
      <alignment horizontal="left"/>
    </xf>
    <xf numFmtId="169" fontId="59" fillId="0" borderId="137">
      <alignment horizontal="left"/>
    </xf>
    <xf numFmtId="168" fontId="59" fillId="0" borderId="137">
      <alignment horizontal="left"/>
    </xf>
    <xf numFmtId="0" fontId="190" fillId="25" borderId="127" applyNumberFormat="0" applyAlignment="0" applyProtection="0"/>
    <xf numFmtId="0" fontId="122" fillId="25" borderId="127" applyNumberFormat="0" applyAlignment="0" applyProtection="0"/>
    <xf numFmtId="0" fontId="191" fillId="11" borderId="127" applyNumberFormat="0" applyAlignment="0" applyProtection="0"/>
    <xf numFmtId="0" fontId="99" fillId="0" borderId="129" applyNumberFormat="0" applyFill="0" applyAlignment="0" applyProtection="0"/>
    <xf numFmtId="0" fontId="52" fillId="0" borderId="129" applyNumberFormat="0" applyFill="0" applyAlignment="0" applyProtection="0"/>
    <xf numFmtId="0" fontId="192" fillId="0" borderId="129" applyNumberFormat="0" applyFill="0" applyAlignment="0" applyProtection="0"/>
    <xf numFmtId="0" fontId="193" fillId="0" borderId="129" applyNumberFormat="0" applyFill="0" applyAlignment="0" applyProtection="0"/>
    <xf numFmtId="0" fontId="46" fillId="0" borderId="129" applyNumberFormat="0" applyFill="0" applyAlignment="0" applyProtection="0"/>
    <xf numFmtId="0" fontId="46" fillId="0" borderId="129" applyNumberFormat="0" applyFill="0" applyAlignment="0" applyProtection="0"/>
    <xf numFmtId="0" fontId="56" fillId="0" borderId="128" applyNumberFormat="0" applyFill="0" applyAlignment="0" applyProtection="0"/>
    <xf numFmtId="0" fontId="39" fillId="25" borderId="131" applyNumberFormat="0" applyFont="0" applyAlignment="0" applyProtection="0"/>
    <xf numFmtId="175" fontId="204" fillId="25" borderId="127" applyNumberFormat="0" applyAlignment="0" applyProtection="0"/>
    <xf numFmtId="175" fontId="204" fillId="25" borderId="127" applyNumberFormat="0" applyAlignment="0" applyProtection="0"/>
    <xf numFmtId="175" fontId="213" fillId="26" borderId="131" applyNumberFormat="0" applyFont="0" applyAlignment="0" applyProtection="0"/>
    <xf numFmtId="175" fontId="213" fillId="26" borderId="131" applyNumberFormat="0" applyFont="0" applyAlignment="0" applyProtection="0"/>
    <xf numFmtId="0" fontId="54" fillId="26" borderId="131" applyNumberFormat="0" applyFont="0" applyAlignment="0" applyProtection="0"/>
    <xf numFmtId="0" fontId="54" fillId="26" borderId="131" applyNumberFormat="0" applyFont="0" applyAlignment="0" applyProtection="0"/>
    <xf numFmtId="0" fontId="48" fillId="26" borderId="131" applyNumberFormat="0" applyFont="0" applyAlignment="0" applyProtection="0"/>
    <xf numFmtId="0" fontId="54" fillId="26" borderId="131" applyNumberFormat="0" applyFont="0" applyAlignment="0" applyProtection="0"/>
    <xf numFmtId="0" fontId="54" fillId="26" borderId="131" applyNumberFormat="0" applyFont="0" applyAlignment="0" applyProtection="0"/>
    <xf numFmtId="0" fontId="39" fillId="26" borderId="131" applyNumberFormat="0" applyFont="0" applyAlignment="0" applyProtection="0"/>
    <xf numFmtId="175" fontId="214" fillId="60" borderId="126" applyNumberFormat="0" applyAlignment="0" applyProtection="0"/>
    <xf numFmtId="175" fontId="214" fillId="60" borderId="126" applyNumberFormat="0" applyAlignment="0" applyProtection="0"/>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68" fontId="59" fillId="0" borderId="137">
      <alignment horizontal="left"/>
    </xf>
    <xf numFmtId="171"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63" fillId="11" borderId="139" applyNumberForma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102" fillId="60" borderId="138" applyNumberForma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171" fontId="59" fillId="0" borderId="134">
      <alignment horizontal="left"/>
    </xf>
    <xf numFmtId="168" fontId="59" fillId="0" borderId="137">
      <alignment horizontal="left"/>
    </xf>
    <xf numFmtId="0" fontId="61" fillId="24" borderId="138" applyNumberFormat="0" applyAlignment="0" applyProtection="0"/>
    <xf numFmtId="0" fontId="64" fillId="0" borderId="140" applyNumberFormat="0" applyFill="0" applyAlignment="0" applyProtection="0"/>
    <xf numFmtId="0" fontId="47" fillId="26" borderId="143" applyNumberFormat="0" applyFont="0" applyAlignment="0" applyProtection="0"/>
    <xf numFmtId="169" fontId="59" fillId="0" borderId="137">
      <alignment horizontal="left"/>
    </xf>
    <xf numFmtId="0" fontId="48" fillId="26" borderId="143" applyNumberFormat="0" applyFont="0" applyAlignment="0" applyProtection="0"/>
    <xf numFmtId="169" fontId="59" fillId="0" borderId="137">
      <alignment horizontal="left"/>
    </xf>
    <xf numFmtId="0" fontId="47" fillId="26" borderId="143" applyNumberFormat="0" applyFont="0" applyAlignment="0" applyProtection="0"/>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75" fontId="51" fillId="0" borderId="130" applyNumberFormat="0" applyFill="0" applyAlignment="0" applyProtection="0"/>
    <xf numFmtId="175" fontId="46" fillId="0" borderId="129" applyNumberFormat="0" applyFill="0" applyAlignment="0" applyProtection="0"/>
    <xf numFmtId="175" fontId="51" fillId="0" borderId="130" applyNumberFormat="0" applyFill="0" applyAlignment="0" applyProtection="0"/>
    <xf numFmtId="169"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63" fillId="11" borderId="139" applyNumberFormat="0" applyAlignment="0" applyProtection="0"/>
    <xf numFmtId="0" fontId="61" fillId="24" borderId="138" applyNumberFormat="0" applyAlignment="0" applyProtection="0"/>
    <xf numFmtId="0" fontId="63" fillId="11" borderId="139" applyNumberForma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39" fillId="26" borderId="143" applyNumberFormat="0" applyFont="0" applyAlignment="0" applyProtection="0"/>
    <xf numFmtId="0" fontId="47" fillId="26" borderId="143" applyNumberFormat="0" applyFont="0" applyAlignment="0" applyProtection="0"/>
    <xf numFmtId="0" fontId="64" fillId="0" borderId="140" applyNumberFormat="0" applyFill="0" applyAlignment="0" applyProtection="0"/>
    <xf numFmtId="0" fontId="48" fillId="26" borderId="143" applyNumberFormat="0" applyFont="0" applyAlignment="0" applyProtection="0"/>
    <xf numFmtId="0" fontId="48"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170" fontId="59" fillId="0" borderId="134">
      <alignment horizontal="left"/>
    </xf>
    <xf numFmtId="168"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68" fontId="59" fillId="0" borderId="137">
      <alignment horizontal="left"/>
    </xf>
    <xf numFmtId="168" fontId="59" fillId="0" borderId="137">
      <alignment horizontal="left"/>
    </xf>
    <xf numFmtId="171" fontId="59" fillId="0" borderId="137">
      <alignment horizontal="left"/>
    </xf>
    <xf numFmtId="171"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0" fontId="48" fillId="26" borderId="143" applyNumberFormat="0" applyFont="0" applyAlignment="0" applyProtection="0"/>
    <xf numFmtId="169" fontId="59" fillId="0" borderId="137">
      <alignment horizontal="left"/>
    </xf>
    <xf numFmtId="171" fontId="59" fillId="0" borderId="137">
      <alignment horizontal="left"/>
    </xf>
    <xf numFmtId="171" fontId="59" fillId="0" borderId="137">
      <alignment horizontal="left"/>
    </xf>
    <xf numFmtId="0" fontId="63" fillId="11" borderId="139" applyNumberFormat="0" applyAlignment="0" applyProtection="0"/>
    <xf numFmtId="0" fontId="47" fillId="26" borderId="131" applyNumberFormat="0" applyFont="0" applyAlignment="0" applyProtection="0"/>
    <xf numFmtId="171" fontId="59" fillId="0" borderId="137">
      <alignment horizontal="left"/>
    </xf>
    <xf numFmtId="0" fontId="48" fillId="26" borderId="143" applyNumberFormat="0" applyFont="0" applyAlignment="0" applyProtection="0"/>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68" fontId="59" fillId="0" borderId="137">
      <alignment horizontal="left"/>
    </xf>
    <xf numFmtId="0" fontId="47" fillId="26" borderId="143" applyNumberFormat="0" applyFont="0" applyAlignment="0" applyProtection="0"/>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68"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68" fontId="59" fillId="0" borderId="137">
      <alignment horizontal="left"/>
    </xf>
    <xf numFmtId="0" fontId="48" fillId="26" borderId="143" applyNumberFormat="0" applyFont="0" applyAlignment="0" applyProtection="0"/>
    <xf numFmtId="168" fontId="59" fillId="0" borderId="137">
      <alignment horizontal="left"/>
    </xf>
    <xf numFmtId="0" fontId="47" fillId="26" borderId="143" applyNumberFormat="0" applyFont="0" applyAlignment="0" applyProtection="0"/>
    <xf numFmtId="0" fontId="99" fillId="0" borderId="141" applyNumberFormat="0" applyFill="0" applyAlignment="0" applyProtection="0"/>
    <xf numFmtId="169" fontId="59" fillId="0" borderId="134">
      <alignment horizontal="left"/>
    </xf>
    <xf numFmtId="169" fontId="59" fillId="0" borderId="137">
      <alignment horizontal="left"/>
    </xf>
    <xf numFmtId="168" fontId="59" fillId="0" borderId="137">
      <alignment horizontal="left"/>
    </xf>
    <xf numFmtId="0" fontId="63" fillId="11" borderId="139" applyNumberFormat="0" applyAlignment="0" applyProtection="0"/>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68" fontId="59" fillId="0" borderId="137">
      <alignment horizontal="left"/>
    </xf>
    <xf numFmtId="171" fontId="59" fillId="0" borderId="137">
      <alignment horizontal="left"/>
    </xf>
    <xf numFmtId="0" fontId="47" fillId="26" borderId="143" applyNumberFormat="0" applyFont="0" applyAlignment="0" applyProtection="0"/>
    <xf numFmtId="171" fontId="59" fillId="0" borderId="134">
      <alignment horizontal="left"/>
    </xf>
    <xf numFmtId="168" fontId="59" fillId="0" borderId="137">
      <alignment horizontal="left"/>
    </xf>
    <xf numFmtId="169" fontId="59" fillId="0" borderId="137">
      <alignment horizontal="left"/>
    </xf>
    <xf numFmtId="168" fontId="59" fillId="0" borderId="137">
      <alignment horizontal="left"/>
    </xf>
    <xf numFmtId="0" fontId="47" fillId="26" borderId="143" applyNumberFormat="0" applyFont="0" applyAlignment="0" applyProtection="0"/>
    <xf numFmtId="0" fontId="48" fillId="26" borderId="143" applyNumberFormat="0" applyFont="0" applyAlignment="0" applyProtection="0"/>
    <xf numFmtId="169"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102" fillId="60" borderId="138"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3" fillId="11" borderId="139" applyNumberFormat="0" applyAlignment="0" applyProtection="0"/>
    <xf numFmtId="0" fontId="62" fillId="24"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122" fillId="25" borderId="139" applyNumberFormat="0" applyAlignment="0" applyProtection="0"/>
    <xf numFmtId="0" fontId="63" fillId="11" borderId="139" applyNumberFormat="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99" fillId="0" borderId="142" applyNumberFormat="0" applyFill="0" applyAlignment="0" applyProtection="0"/>
    <xf numFmtId="0" fontId="99" fillId="0" borderId="142"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47" fillId="26" borderId="143" applyNumberFormat="0" applyFont="0" applyAlignment="0" applyProtection="0"/>
    <xf numFmtId="0" fontId="64" fillId="0" borderId="140" applyNumberFormat="0" applyFill="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99" fillId="0" borderId="141" applyNumberFormat="0" applyFill="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7" fillId="26" borderId="143" applyNumberFormat="0" applyFont="0" applyAlignment="0" applyProtection="0"/>
    <xf numFmtId="171" fontId="59" fillId="0" borderId="137">
      <alignment horizontal="left"/>
    </xf>
    <xf numFmtId="171" fontId="59" fillId="0" borderId="137">
      <alignment horizontal="left"/>
    </xf>
    <xf numFmtId="168" fontId="59" fillId="0" borderId="137">
      <alignment horizontal="left"/>
    </xf>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62" fillId="24" borderId="139" applyNumberFormat="0" applyAlignment="0" applyProtection="0"/>
    <xf numFmtId="0" fontId="48" fillId="26" borderId="143" applyNumberFormat="0" applyFont="0" applyAlignment="0" applyProtection="0"/>
    <xf numFmtId="0" fontId="48" fillId="26" borderId="143" applyNumberFormat="0" applyFont="0" applyAlignment="0" applyProtection="0"/>
    <xf numFmtId="0" fontId="47" fillId="26" borderId="143" applyNumberFormat="0" applyFont="0" applyAlignment="0" applyProtection="0"/>
    <xf numFmtId="0" fontId="39" fillId="63" borderId="134">
      <alignment horizontal="centerContinuous" wrapText="1"/>
    </xf>
    <xf numFmtId="175" fontId="39" fillId="63" borderId="134">
      <alignment horizontal="centerContinuous" wrapText="1"/>
    </xf>
    <xf numFmtId="169" fontId="59" fillId="0" borderId="137">
      <alignment horizontal="left"/>
    </xf>
    <xf numFmtId="169"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62" fillId="24" borderId="139" applyNumberFormat="0" applyAlignment="0" applyProtection="0"/>
    <xf numFmtId="0" fontId="62" fillId="24" borderId="139" applyNumberFormat="0" applyAlignment="0" applyProtection="0"/>
    <xf numFmtId="0" fontId="64" fillId="0" borderId="140" applyNumberFormat="0" applyFill="0" applyAlignment="0" applyProtection="0"/>
    <xf numFmtId="0" fontId="64" fillId="0" borderId="140" applyNumberFormat="0" applyFill="0" applyAlignment="0" applyProtection="0"/>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64" fillId="0" borderId="140" applyNumberFormat="0" applyFill="0" applyAlignment="0" applyProtection="0"/>
    <xf numFmtId="0" fontId="63" fillId="11" borderId="139" applyNumberFormat="0" applyAlignment="0" applyProtection="0"/>
    <xf numFmtId="0" fontId="63" fillId="11" borderId="139" applyNumberFormat="0" applyAlignment="0" applyProtection="0"/>
    <xf numFmtId="0" fontId="103" fillId="60" borderId="139" applyNumberFormat="0" applyAlignment="0" applyProtection="0"/>
    <xf numFmtId="0" fontId="62" fillId="24" borderId="139" applyNumberFormat="0" applyAlignment="0" applyProtection="0"/>
    <xf numFmtId="0" fontId="62" fillId="24" borderId="139" applyNumberFormat="0" applyAlignment="0" applyProtection="0"/>
    <xf numFmtId="0" fontId="61" fillId="24" borderId="138" applyNumberFormat="0" applyAlignment="0" applyProtection="0"/>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8" fontId="59" fillId="0" borderId="134">
      <alignment horizontal="left"/>
    </xf>
    <xf numFmtId="171" fontId="59" fillId="0" borderId="134">
      <alignment horizontal="left"/>
    </xf>
    <xf numFmtId="169" fontId="59" fillId="0" borderId="134">
      <alignment horizontal="left"/>
    </xf>
    <xf numFmtId="0" fontId="102" fillId="24" borderId="126" applyNumberFormat="0" applyAlignment="0" applyProtection="0"/>
    <xf numFmtId="0" fontId="102" fillId="24" borderId="126" applyNumberFormat="0" applyAlignment="0" applyProtection="0"/>
    <xf numFmtId="0" fontId="259" fillId="24" borderId="127" applyNumberFormat="0" applyAlignment="0" applyProtection="0"/>
    <xf numFmtId="0" fontId="259" fillId="24" borderId="127" applyNumberFormat="0" applyAlignment="0" applyProtection="0"/>
    <xf numFmtId="0" fontId="259" fillId="24" borderId="127" applyNumberFormat="0" applyAlignment="0" applyProtection="0"/>
    <xf numFmtId="0" fontId="48" fillId="26" borderId="143" applyNumberFormat="0" applyFont="0" applyAlignment="0" applyProtection="0"/>
    <xf numFmtId="0" fontId="122" fillId="11" borderId="127" applyNumberFormat="0" applyAlignment="0" applyProtection="0"/>
    <xf numFmtId="0" fontId="122" fillId="11" borderId="127" applyNumberFormat="0" applyAlignment="0" applyProtection="0"/>
    <xf numFmtId="0" fontId="122" fillId="11" borderId="127" applyNumberFormat="0" applyAlignment="0" applyProtection="0"/>
    <xf numFmtId="0" fontId="99" fillId="0" borderId="128" applyNumberFormat="0" applyFill="0" applyAlignment="0" applyProtection="0"/>
    <xf numFmtId="0" fontId="99" fillId="0" borderId="128" applyNumberFormat="0" applyFill="0" applyAlignment="0" applyProtection="0"/>
    <xf numFmtId="0" fontId="46" fillId="0" borderId="129" applyNumberFormat="0" applyFill="0" applyAlignment="0" applyProtection="0"/>
    <xf numFmtId="0" fontId="39" fillId="26" borderId="131" applyNumberFormat="0" applyFont="0" applyAlignment="0" applyProtection="0"/>
    <xf numFmtId="0" fontId="39" fillId="26" borderId="131" applyNumberFormat="0" applyFont="0" applyAlignment="0" applyProtection="0"/>
    <xf numFmtId="170" fontId="59" fillId="0" borderId="134">
      <alignment horizontal="left"/>
    </xf>
    <xf numFmtId="168"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102" fillId="24" borderId="126" applyNumberFormat="0" applyAlignment="0" applyProtection="0"/>
    <xf numFmtId="0" fontId="102" fillId="24" borderId="126" applyNumberFormat="0" applyAlignment="0" applyProtection="0"/>
    <xf numFmtId="0" fontId="259" fillId="24" borderId="127" applyNumberFormat="0" applyAlignment="0" applyProtection="0"/>
    <xf numFmtId="0" fontId="259" fillId="24" borderId="127" applyNumberFormat="0" applyAlignment="0" applyProtection="0"/>
    <xf numFmtId="0" fontId="103" fillId="60" borderId="139" applyNumberFormat="0" applyAlignment="0" applyProtection="0"/>
    <xf numFmtId="0" fontId="259" fillId="24" borderId="127" applyNumberFormat="0" applyAlignment="0" applyProtection="0"/>
    <xf numFmtId="169" fontId="59" fillId="0" borderId="137">
      <alignment horizontal="left"/>
    </xf>
    <xf numFmtId="0" fontId="122" fillId="11" borderId="127" applyNumberFormat="0" applyAlignment="0" applyProtection="0"/>
    <xf numFmtId="0" fontId="122" fillId="11" borderId="127" applyNumberFormat="0" applyAlignment="0" applyProtection="0"/>
    <xf numFmtId="0" fontId="122" fillId="11" borderId="127" applyNumberFormat="0" applyAlignment="0" applyProtection="0"/>
    <xf numFmtId="0" fontId="99" fillId="0" borderId="128" applyNumberFormat="0" applyFill="0" applyAlignment="0" applyProtection="0"/>
    <xf numFmtId="0" fontId="99" fillId="0" borderId="128" applyNumberFormat="0" applyFill="0" applyAlignment="0" applyProtection="0"/>
    <xf numFmtId="0" fontId="39" fillId="26" borderId="131" applyNumberFormat="0" applyFont="0" applyAlignment="0" applyProtection="0"/>
    <xf numFmtId="0" fontId="39" fillId="26" borderId="131" applyNumberFormat="0" applyFont="0" applyAlignment="0" applyProtection="0"/>
    <xf numFmtId="0" fontId="54" fillId="26" borderId="131" applyNumberFormat="0" applyFont="0" applyAlignment="0" applyProtection="0"/>
    <xf numFmtId="169" fontId="59" fillId="0" borderId="137">
      <alignment horizontal="left"/>
    </xf>
    <xf numFmtId="169" fontId="59" fillId="0" borderId="137">
      <alignment horizontal="left"/>
    </xf>
    <xf numFmtId="169"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0" fontId="62" fillId="24" borderId="139" applyNumberFormat="0" applyAlignment="0" applyProtection="0"/>
    <xf numFmtId="0" fontId="47" fillId="26" borderId="143" applyNumberFormat="0" applyFont="0" applyAlignment="0" applyProtection="0"/>
    <xf numFmtId="168" fontId="59" fillId="0" borderId="137">
      <alignment horizontal="left"/>
    </xf>
    <xf numFmtId="0" fontId="61" fillId="24" borderId="138" applyNumberFormat="0" applyAlignment="0" applyProtection="0"/>
    <xf numFmtId="0" fontId="47" fillId="26" borderId="143" applyNumberFormat="0" applyFont="0" applyAlignment="0" applyProtection="0"/>
    <xf numFmtId="0" fontId="61" fillId="24" borderId="138" applyNumberFormat="0" applyAlignment="0" applyProtection="0"/>
    <xf numFmtId="0" fontId="48" fillId="26" borderId="143" applyNumberFormat="0" applyFont="0" applyAlignment="0" applyProtection="0"/>
    <xf numFmtId="0" fontId="64" fillId="0" borderId="140" applyNumberFormat="0" applyFill="0" applyAlignment="0" applyProtection="0"/>
    <xf numFmtId="171"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0" fontId="122" fillId="25" borderId="139" applyNumberFormat="0" applyAlignment="0" applyProtection="0"/>
    <xf numFmtId="168" fontId="59" fillId="0" borderId="137">
      <alignment horizontal="left"/>
    </xf>
    <xf numFmtId="168" fontId="59" fillId="0" borderId="137">
      <alignment horizontal="left"/>
    </xf>
    <xf numFmtId="0" fontId="47" fillId="26" borderId="143" applyNumberFormat="0" applyFont="0" applyAlignment="0" applyProtection="0"/>
    <xf numFmtId="168" fontId="59" fillId="0" borderId="137">
      <alignment horizontal="left"/>
    </xf>
    <xf numFmtId="168" fontId="59" fillId="0" borderId="137">
      <alignment horizontal="left"/>
    </xf>
    <xf numFmtId="0" fontId="61" fillId="24" borderId="126" applyNumberFormat="0" applyAlignment="0" applyProtection="0"/>
    <xf numFmtId="0" fontId="62" fillId="24" borderId="127" applyNumberFormat="0" applyAlignment="0" applyProtection="0"/>
    <xf numFmtId="0" fontId="64" fillId="0" borderId="128" applyNumberFormat="0" applyFill="0" applyAlignment="0" applyProtection="0"/>
    <xf numFmtId="0" fontId="48" fillId="26" borderId="131" applyNumberFormat="0" applyFont="0" applyAlignment="0" applyProtection="0"/>
    <xf numFmtId="0" fontId="48" fillId="26" borderId="131" applyNumberFormat="0" applyFont="0" applyAlignment="0" applyProtection="0"/>
    <xf numFmtId="0" fontId="48" fillId="26" borderId="131" applyNumberFormat="0" applyFont="0" applyAlignment="0" applyProtection="0"/>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168" fontId="59" fillId="0" borderId="137">
      <alignment horizontal="left"/>
    </xf>
    <xf numFmtId="0" fontId="48" fillId="26" borderId="143" applyNumberFormat="0" applyFont="0" applyAlignment="0" applyProtection="0"/>
    <xf numFmtId="171" fontId="59" fillId="0" borderId="137">
      <alignment horizontal="left"/>
    </xf>
    <xf numFmtId="168" fontId="59" fillId="0" borderId="137">
      <alignment horizontal="left"/>
    </xf>
    <xf numFmtId="0" fontId="39" fillId="26" borderId="131" applyNumberFormat="0" applyFont="0" applyAlignment="0" applyProtection="0"/>
    <xf numFmtId="171" fontId="59" fillId="0" borderId="137">
      <alignment horizontal="left"/>
    </xf>
    <xf numFmtId="171" fontId="59" fillId="0" borderId="137">
      <alignment horizontal="left"/>
    </xf>
    <xf numFmtId="0" fontId="169" fillId="64" borderId="133">
      <alignment horizontal="left" vertical="top" wrapText="1"/>
    </xf>
    <xf numFmtId="0" fontId="133" fillId="26" borderId="131" applyNumberFormat="0" applyFont="0" applyAlignment="0" applyProtection="0"/>
    <xf numFmtId="0" fontId="39" fillId="26" borderId="131" applyNumberFormat="0" applyFont="0" applyAlignment="0" applyProtection="0"/>
    <xf numFmtId="171" fontId="59" fillId="0" borderId="137">
      <alignment horizontal="left"/>
    </xf>
    <xf numFmtId="171"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70" fontId="59" fillId="0" borderId="134">
      <alignment horizontal="left"/>
    </xf>
    <xf numFmtId="170" fontId="59" fillId="0" borderId="134">
      <alignment horizontal="left"/>
    </xf>
    <xf numFmtId="171" fontId="59" fillId="0" borderId="134">
      <alignment horizontal="left"/>
    </xf>
    <xf numFmtId="168" fontId="59" fillId="0" borderId="134">
      <alignment horizontal="left"/>
    </xf>
    <xf numFmtId="169" fontId="59" fillId="0" borderId="134">
      <alignment horizontal="left"/>
    </xf>
    <xf numFmtId="0" fontId="38" fillId="0" borderId="136" applyAlignment="0">
      <alignment horizontal="left"/>
    </xf>
    <xf numFmtId="0" fontId="38" fillId="0" borderId="136" applyAlignment="0">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102" fillId="60" borderId="138" applyNumberForma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64" fillId="0" borderId="140" applyNumberFormat="0" applyFill="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103" fillId="60" borderId="139" applyNumberFormat="0" applyAlignment="0" applyProtection="0"/>
    <xf numFmtId="0" fontId="62" fillId="24" borderId="139" applyNumberFormat="0" applyAlignment="0" applyProtection="0"/>
    <xf numFmtId="0" fontId="61" fillId="24" borderId="138" applyNumberFormat="0" applyAlignment="0" applyProtection="0"/>
    <xf numFmtId="0" fontId="61" fillId="24" borderId="138" applyNumberFormat="0" applyAlignment="0" applyProtection="0"/>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71"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75" fontId="205" fillId="63" borderId="136">
      <alignment wrapText="1"/>
    </xf>
    <xf numFmtId="171" fontId="59" fillId="0" borderId="134">
      <alignment horizontal="left"/>
    </xf>
    <xf numFmtId="170" fontId="59" fillId="0" borderId="134">
      <alignment horizontal="left"/>
    </xf>
    <xf numFmtId="169" fontId="59" fillId="0" borderId="134">
      <alignment horizontal="left"/>
    </xf>
    <xf numFmtId="169" fontId="59" fillId="0" borderId="134">
      <alignment horizontal="left"/>
    </xf>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63" fillId="11" borderId="139" applyNumberFormat="0" applyAlignment="0" applyProtection="0"/>
    <xf numFmtId="0" fontId="63" fillId="11" borderId="139" applyNumberFormat="0" applyAlignment="0" applyProtection="0"/>
    <xf numFmtId="0" fontId="62" fillId="24" borderId="139" applyNumberFormat="0" applyAlignment="0" applyProtection="0"/>
    <xf numFmtId="0" fontId="61" fillId="24" borderId="138" applyNumberFormat="0" applyAlignment="0" applyProtection="0"/>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71" fontId="59" fillId="0" borderId="134">
      <alignment horizontal="left"/>
    </xf>
    <xf numFmtId="170" fontId="59" fillId="0" borderId="134">
      <alignment horizontal="left"/>
    </xf>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61" fillId="24" borderId="138" applyNumberFormat="0" applyAlignment="0" applyProtection="0"/>
    <xf numFmtId="0" fontId="47" fillId="26" borderId="143" applyNumberFormat="0" applyFont="0" applyAlignment="0" applyProtection="0"/>
    <xf numFmtId="0" fontId="47" fillId="26" borderId="143" applyNumberFormat="0" applyFont="0" applyAlignment="0" applyProtection="0"/>
    <xf numFmtId="0" fontId="63" fillId="11" borderId="139" applyNumberFormat="0" applyAlignment="0" applyProtection="0"/>
    <xf numFmtId="0" fontId="103" fillId="60" borderId="139" applyNumberFormat="0" applyAlignment="0" applyProtection="0"/>
    <xf numFmtId="0" fontId="47"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102" fillId="60" borderId="138" applyNumberFormat="0" applyAlignment="0" applyProtection="0"/>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75" fontId="205" fillId="63" borderId="136">
      <alignment wrapText="1"/>
    </xf>
    <xf numFmtId="0" fontId="104" fillId="0" borderId="134"/>
    <xf numFmtId="0" fontId="47" fillId="26" borderId="143" applyNumberFormat="0" applyFont="0" applyAlignment="0" applyProtection="0"/>
    <xf numFmtId="0" fontId="103" fillId="60" borderId="139" applyNumberFormat="0" applyAlignment="0" applyProtection="0"/>
    <xf numFmtId="0" fontId="47" fillId="26" borderId="143" applyNumberFormat="0" applyFont="0" applyAlignment="0" applyProtection="0"/>
    <xf numFmtId="0" fontId="103" fillId="60" borderId="139" applyNumberFormat="0" applyAlignment="0" applyProtection="0"/>
    <xf numFmtId="0" fontId="47" fillId="26" borderId="143" applyNumberFormat="0" applyFont="0" applyAlignment="0" applyProtection="0"/>
    <xf numFmtId="0" fontId="128" fillId="26" borderId="143" applyNumberFormat="0" applyFont="0" applyAlignment="0" applyProtection="0"/>
    <xf numFmtId="0" fontId="47" fillId="26" borderId="143" applyNumberFormat="0" applyFont="0" applyAlignment="0" applyProtection="0"/>
    <xf numFmtId="0" fontId="103" fillId="60" borderId="139" applyNumberFormat="0" applyAlignment="0" applyProtection="0"/>
    <xf numFmtId="169" fontId="59" fillId="0" borderId="122">
      <alignment horizontal="left"/>
    </xf>
    <xf numFmtId="169" fontId="59" fillId="0" borderId="122">
      <alignment horizontal="left"/>
    </xf>
    <xf numFmtId="169" fontId="59" fillId="0" borderId="122">
      <alignment horizontal="left"/>
    </xf>
    <xf numFmtId="170" fontId="59" fillId="0" borderId="122">
      <alignment horizontal="left"/>
    </xf>
    <xf numFmtId="170" fontId="59" fillId="0" borderId="122">
      <alignment horizontal="left"/>
    </xf>
    <xf numFmtId="170" fontId="59" fillId="0" borderId="122">
      <alignment horizontal="left"/>
    </xf>
    <xf numFmtId="171" fontId="59" fillId="0" borderId="122">
      <alignment horizontal="left"/>
    </xf>
    <xf numFmtId="171" fontId="59" fillId="0" borderId="122">
      <alignment horizontal="left"/>
    </xf>
    <xf numFmtId="171" fontId="59" fillId="0" borderId="122">
      <alignment horizontal="left"/>
    </xf>
    <xf numFmtId="168" fontId="59" fillId="0" borderId="122">
      <alignment horizontal="left"/>
    </xf>
    <xf numFmtId="168" fontId="59" fillId="0" borderId="122">
      <alignment horizontal="left"/>
    </xf>
    <xf numFmtId="168" fontId="59" fillId="0" borderId="122">
      <alignment horizontal="left"/>
    </xf>
    <xf numFmtId="169" fontId="59" fillId="0" borderId="122">
      <alignment horizontal="left"/>
    </xf>
    <xf numFmtId="169" fontId="59" fillId="0" borderId="122">
      <alignment horizontal="left"/>
    </xf>
    <xf numFmtId="169" fontId="59" fillId="0" borderId="122">
      <alignment horizontal="left"/>
    </xf>
    <xf numFmtId="170" fontId="59" fillId="0" borderId="122">
      <alignment horizontal="left"/>
    </xf>
    <xf numFmtId="170" fontId="59" fillId="0" borderId="122">
      <alignment horizontal="left"/>
    </xf>
    <xf numFmtId="170" fontId="59" fillId="0" borderId="122">
      <alignment horizontal="left"/>
    </xf>
    <xf numFmtId="171" fontId="59" fillId="0" borderId="122">
      <alignment horizontal="left"/>
    </xf>
    <xf numFmtId="171" fontId="59" fillId="0" borderId="122">
      <alignment horizontal="left"/>
    </xf>
    <xf numFmtId="171" fontId="59" fillId="0" borderId="122">
      <alignment horizontal="left"/>
    </xf>
    <xf numFmtId="168" fontId="59" fillId="0" borderId="122">
      <alignment horizontal="left"/>
    </xf>
    <xf numFmtId="168" fontId="59" fillId="0" borderId="122">
      <alignment horizontal="left"/>
    </xf>
    <xf numFmtId="168" fontId="59" fillId="0" borderId="122">
      <alignment horizontal="left"/>
    </xf>
    <xf numFmtId="0" fontId="104" fillId="0" borderId="122"/>
    <xf numFmtId="0" fontId="100" fillId="63" borderId="122">
      <alignment horizontal="left"/>
    </xf>
    <xf numFmtId="0" fontId="39" fillId="63" borderId="122">
      <alignment horizontal="centerContinuous" wrapText="1"/>
    </xf>
    <xf numFmtId="0" fontId="104" fillId="63" borderId="122"/>
    <xf numFmtId="169" fontId="59" fillId="0" borderId="122">
      <alignment horizontal="left"/>
    </xf>
    <xf numFmtId="170" fontId="59" fillId="0" borderId="122">
      <alignment horizontal="left"/>
    </xf>
    <xf numFmtId="171" fontId="59" fillId="0" borderId="122">
      <alignment horizontal="left"/>
    </xf>
    <xf numFmtId="168" fontId="59" fillId="0" borderId="122">
      <alignment horizontal="left"/>
    </xf>
    <xf numFmtId="0" fontId="104" fillId="0" borderId="122"/>
    <xf numFmtId="175" fontId="39" fillId="5" borderId="122"/>
    <xf numFmtId="175" fontId="39" fillId="63" borderId="122">
      <alignment horizontal="centerContinuous" wrapText="1"/>
    </xf>
    <xf numFmtId="0" fontId="39" fillId="63" borderId="122">
      <alignment horizontal="centerContinuous" wrapText="1"/>
    </xf>
    <xf numFmtId="0" fontId="104" fillId="63" borderId="122"/>
    <xf numFmtId="175" fontId="169" fillId="64" borderId="122">
      <alignment horizontal="left" vertical="top" wrapText="1"/>
    </xf>
    <xf numFmtId="175" fontId="39" fillId="63" borderId="122">
      <alignment horizontal="centerContinuous" wrapText="1"/>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69"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128" fillId="26" borderId="143" applyNumberFormat="0" applyFont="0" applyAlignment="0" applyProtection="0"/>
    <xf numFmtId="0" fontId="128" fillId="26" borderId="143" applyNumberFormat="0" applyFont="0" applyAlignment="0" applyProtection="0"/>
    <xf numFmtId="0" fontId="179" fillId="60" borderId="138" applyNumberFormat="0" applyAlignment="0" applyProtection="0"/>
    <xf numFmtId="0" fontId="102" fillId="60" borderId="138" applyNumberFormat="0" applyAlignment="0" applyProtection="0"/>
    <xf numFmtId="0" fontId="180" fillId="24" borderId="138" applyNumberFormat="0" applyAlignment="0" applyProtection="0"/>
    <xf numFmtId="0" fontId="183" fillId="60" borderId="139" applyNumberFormat="0" applyAlignment="0" applyProtection="0"/>
    <xf numFmtId="0" fontId="103" fillId="60" borderId="139" applyNumberFormat="0" applyAlignment="0" applyProtection="0"/>
    <xf numFmtId="0" fontId="185" fillId="24" borderId="139" applyNumberFormat="0" applyAlignment="0" applyProtection="0"/>
    <xf numFmtId="175" fontId="181" fillId="60" borderId="139" applyNumberFormat="0" applyAlignment="0" applyProtection="0"/>
    <xf numFmtId="175" fontId="181" fillId="60" borderId="139" applyNumberFormat="0" applyAlignment="0" applyProtection="0"/>
    <xf numFmtId="0" fontId="190" fillId="25" borderId="139" applyNumberFormat="0" applyAlignment="0" applyProtection="0"/>
    <xf numFmtId="0" fontId="122" fillId="25" borderId="139" applyNumberFormat="0" applyAlignment="0" applyProtection="0"/>
    <xf numFmtId="0" fontId="191" fillId="11" borderId="139" applyNumberFormat="0" applyAlignment="0" applyProtection="0"/>
    <xf numFmtId="0" fontId="99" fillId="0" borderId="141" applyNumberFormat="0" applyFill="0" applyAlignment="0" applyProtection="0"/>
    <xf numFmtId="0" fontId="52" fillId="0" borderId="141" applyNumberFormat="0" applyFill="0" applyAlignment="0" applyProtection="0"/>
    <xf numFmtId="0" fontId="192" fillId="0" borderId="141" applyNumberFormat="0" applyFill="0" applyAlignment="0" applyProtection="0"/>
    <xf numFmtId="0" fontId="193" fillId="0" borderId="141" applyNumberFormat="0" applyFill="0" applyAlignment="0" applyProtection="0"/>
    <xf numFmtId="0" fontId="46" fillId="0" borderId="141" applyNumberFormat="0" applyFill="0" applyAlignment="0" applyProtection="0"/>
    <xf numFmtId="0" fontId="46" fillId="0" borderId="141" applyNumberFormat="0" applyFill="0" applyAlignment="0" applyProtection="0"/>
    <xf numFmtId="0" fontId="56" fillId="0" borderId="140" applyNumberFormat="0" applyFill="0" applyAlignment="0" applyProtection="0"/>
    <xf numFmtId="0" fontId="39" fillId="25" borderId="143" applyNumberFormat="0" applyFont="0" applyAlignment="0" applyProtection="0"/>
    <xf numFmtId="175" fontId="204" fillId="25" borderId="139" applyNumberFormat="0" applyAlignment="0" applyProtection="0"/>
    <xf numFmtId="175" fontId="204" fillId="25" borderId="139" applyNumberFormat="0" applyAlignment="0" applyProtection="0"/>
    <xf numFmtId="175" fontId="213" fillId="26" borderId="143" applyNumberFormat="0" applyFont="0" applyAlignment="0" applyProtection="0"/>
    <xf numFmtId="175" fontId="213" fillId="26" borderId="143" applyNumberFormat="0" applyFont="0" applyAlignment="0" applyProtection="0"/>
    <xf numFmtId="0" fontId="54" fillId="26" borderId="143" applyNumberFormat="0" applyFont="0" applyAlignment="0" applyProtection="0"/>
    <xf numFmtId="0" fontId="54" fillId="26" borderId="143" applyNumberFormat="0" applyFont="0" applyAlignment="0" applyProtection="0"/>
    <xf numFmtId="0" fontId="48" fillId="26" borderId="143" applyNumberFormat="0" applyFont="0" applyAlignment="0" applyProtection="0"/>
    <xf numFmtId="0" fontId="54" fillId="26" borderId="143" applyNumberFormat="0" applyFont="0" applyAlignment="0" applyProtection="0"/>
    <xf numFmtId="0" fontId="54" fillId="26" borderId="143" applyNumberFormat="0" applyFont="0" applyAlignment="0" applyProtection="0"/>
    <xf numFmtId="0" fontId="39" fillId="26" borderId="143" applyNumberFormat="0" applyFont="0" applyAlignment="0" applyProtection="0"/>
    <xf numFmtId="175" fontId="214" fillId="60" borderId="138" applyNumberFormat="0" applyAlignment="0" applyProtection="0"/>
    <xf numFmtId="175" fontId="214" fillId="60" borderId="138" applyNumberFormat="0" applyAlignment="0" applyProtection="0"/>
    <xf numFmtId="175" fontId="51" fillId="0" borderId="142" applyNumberFormat="0" applyFill="0" applyAlignment="0" applyProtection="0"/>
    <xf numFmtId="175" fontId="46" fillId="0" borderId="141" applyNumberFormat="0" applyFill="0" applyAlignment="0" applyProtection="0"/>
    <xf numFmtId="175" fontId="51" fillId="0" borderId="142" applyNumberFormat="0" applyFill="0" applyAlignment="0" applyProtection="0"/>
    <xf numFmtId="0" fontId="47" fillId="26" borderId="143" applyNumberFormat="0" applyFont="0" applyAlignment="0" applyProtection="0"/>
    <xf numFmtId="0" fontId="102" fillId="24" borderId="138" applyNumberFormat="0" applyAlignment="0" applyProtection="0"/>
    <xf numFmtId="0" fontId="102" fillId="24" borderId="138" applyNumberFormat="0" applyAlignment="0" applyProtection="0"/>
    <xf numFmtId="0" fontId="259" fillId="24" borderId="139" applyNumberFormat="0" applyAlignment="0" applyProtection="0"/>
    <xf numFmtId="0" fontId="259" fillId="24" borderId="139" applyNumberFormat="0" applyAlignment="0" applyProtection="0"/>
    <xf numFmtId="0" fontId="259" fillId="24" borderId="139" applyNumberFormat="0" applyAlignment="0" applyProtection="0"/>
    <xf numFmtId="0" fontId="122" fillId="11" borderId="139" applyNumberFormat="0" applyAlignment="0" applyProtection="0"/>
    <xf numFmtId="0" fontId="122" fillId="11" borderId="139" applyNumberFormat="0" applyAlignment="0" applyProtection="0"/>
    <xf numFmtId="0" fontId="122" fillId="11" borderId="139" applyNumberFormat="0" applyAlignment="0" applyProtection="0"/>
    <xf numFmtId="0" fontId="99" fillId="0" borderId="140" applyNumberFormat="0" applyFill="0" applyAlignment="0" applyProtection="0"/>
    <xf numFmtId="0" fontId="99" fillId="0" borderId="140" applyNumberFormat="0" applyFill="0" applyAlignment="0" applyProtection="0"/>
    <xf numFmtId="0" fontId="46" fillId="0" borderId="141" applyNumberFormat="0" applyFill="0" applyAlignment="0" applyProtection="0"/>
    <xf numFmtId="0" fontId="39" fillId="26" borderId="143" applyNumberFormat="0" applyFont="0" applyAlignment="0" applyProtection="0"/>
    <xf numFmtId="0" fontId="39" fillId="26" borderId="143" applyNumberFormat="0" applyFont="0" applyAlignment="0" applyProtection="0"/>
    <xf numFmtId="0" fontId="102" fillId="24" borderId="138" applyNumberFormat="0" applyAlignment="0" applyProtection="0"/>
    <xf numFmtId="0" fontId="102" fillId="24" borderId="138" applyNumberFormat="0" applyAlignment="0" applyProtection="0"/>
    <xf numFmtId="0" fontId="259" fillId="24" borderId="139" applyNumberFormat="0" applyAlignment="0" applyProtection="0"/>
    <xf numFmtId="0" fontId="259" fillId="24" borderId="139" applyNumberFormat="0" applyAlignment="0" applyProtection="0"/>
    <xf numFmtId="0" fontId="259" fillId="24" borderId="139" applyNumberFormat="0" applyAlignment="0" applyProtection="0"/>
    <xf numFmtId="0" fontId="122" fillId="11" borderId="139" applyNumberFormat="0" applyAlignment="0" applyProtection="0"/>
    <xf numFmtId="0" fontId="122" fillId="11" borderId="139" applyNumberFormat="0" applyAlignment="0" applyProtection="0"/>
    <xf numFmtId="0" fontId="122" fillId="11" borderId="139" applyNumberFormat="0" applyAlignment="0" applyProtection="0"/>
    <xf numFmtId="0" fontId="99" fillId="0" borderId="140" applyNumberFormat="0" applyFill="0" applyAlignment="0" applyProtection="0"/>
    <xf numFmtId="0" fontId="99" fillId="0" borderId="140" applyNumberFormat="0" applyFill="0" applyAlignment="0" applyProtection="0"/>
    <xf numFmtId="0" fontId="39" fillId="26" borderId="143" applyNumberFormat="0" applyFont="0" applyAlignment="0" applyProtection="0"/>
    <xf numFmtId="0" fontId="39" fillId="26" borderId="143" applyNumberFormat="0" applyFont="0" applyAlignment="0" applyProtection="0"/>
    <xf numFmtId="0" fontId="54" fillId="26" borderId="143" applyNumberFormat="0" applyFont="0" applyAlignment="0" applyProtection="0"/>
    <xf numFmtId="0" fontId="61" fillId="24" borderId="138" applyNumberFormat="0" applyAlignment="0" applyProtection="0"/>
    <xf numFmtId="0" fontId="62" fillId="24" borderId="139" applyNumberFormat="0" applyAlignment="0" applyProtection="0"/>
    <xf numFmtId="0" fontId="64" fillId="0" borderId="140" applyNumberFormat="0" applyFill="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39" fillId="26" borderId="143" applyNumberFormat="0" applyFont="0" applyAlignment="0" applyProtection="0"/>
    <xf numFmtId="0" fontId="133" fillId="26" borderId="143" applyNumberFormat="0" applyFont="0" applyAlignment="0" applyProtection="0"/>
    <xf numFmtId="0" fontId="39" fillId="26" borderId="143" applyNumberFormat="0" applyFont="0" applyAlignment="0" applyProtection="0"/>
    <xf numFmtId="49" fontId="231" fillId="70" borderId="156">
      <alignment horizontal="center" vertical="center" wrapText="1"/>
    </xf>
    <xf numFmtId="168"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47" fillId="26" borderId="155" applyNumberFormat="0" applyFont="0" applyAlignment="0" applyProtection="0"/>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69"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0"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71"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168" fontId="59" fillId="0" borderId="137">
      <alignment horizontal="left"/>
    </xf>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102" fillId="60" borderId="138" applyNumberFormat="0" applyAlignment="0" applyProtection="0"/>
    <xf numFmtId="0" fontId="102" fillId="60" borderId="138" applyNumberFormat="0" applyAlignment="0" applyProtection="0"/>
    <xf numFmtId="0" fontId="102" fillId="60" borderId="138" applyNumberFormat="0" applyAlignment="0" applyProtection="0"/>
    <xf numFmtId="0" fontId="102" fillId="60" borderId="138" applyNumberFormat="0" applyAlignment="0" applyProtection="0"/>
    <xf numFmtId="0" fontId="102" fillId="60" borderId="138"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62" fillId="24" borderId="139" applyNumberFormat="0" applyAlignment="0" applyProtection="0"/>
    <xf numFmtId="0" fontId="103" fillId="60" borderId="139" applyNumberFormat="0" applyAlignment="0" applyProtection="0"/>
    <xf numFmtId="0" fontId="103" fillId="60" borderId="139" applyNumberFormat="0" applyAlignment="0" applyProtection="0"/>
    <xf numFmtId="0" fontId="103" fillId="60" borderId="139" applyNumberFormat="0" applyAlignment="0" applyProtection="0"/>
    <xf numFmtId="0" fontId="103" fillId="60" borderId="139" applyNumberFormat="0" applyAlignment="0" applyProtection="0"/>
    <xf numFmtId="0" fontId="103" fillId="60" borderId="139" applyNumberFormat="0" applyAlignment="0" applyProtection="0"/>
    <xf numFmtId="169" fontId="59" fillId="0" borderId="149">
      <alignment horizontal="left"/>
    </xf>
    <xf numFmtId="168" fontId="59" fillId="0" borderId="149">
      <alignment horizontal="left"/>
    </xf>
    <xf numFmtId="0" fontId="61" fillId="24" borderId="150" applyNumberFormat="0" applyAlignment="0" applyProtection="0"/>
    <xf numFmtId="0" fontId="47" fillId="26" borderId="155" applyNumberFormat="0" applyFont="0" applyAlignment="0" applyProtection="0"/>
    <xf numFmtId="0" fontId="47" fillId="26" borderId="155" applyNumberFormat="0" applyFon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175" fontId="169" fillId="64" borderId="146">
      <alignment horizontal="left" vertical="top" wrapText="1"/>
    </xf>
    <xf numFmtId="169"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102" fillId="60" borderId="150" applyNumberFormat="0" applyAlignment="0" applyProtection="0"/>
    <xf numFmtId="0" fontId="62" fillId="24" borderId="151" applyNumberFormat="0" applyAlignment="0" applyProtection="0"/>
    <xf numFmtId="0" fontId="64" fillId="0" borderId="152" applyNumberFormat="0" applyFill="0" applyAlignment="0" applyProtection="0"/>
    <xf numFmtId="0" fontId="64" fillId="0" borderId="152" applyNumberFormat="0" applyFill="0" applyAlignment="0" applyProtection="0"/>
    <xf numFmtId="0" fontId="47" fillId="26" borderId="155" applyNumberFormat="0" applyFont="0" applyAlignment="0" applyProtection="0"/>
    <xf numFmtId="0" fontId="48" fillId="26" borderId="155" applyNumberFormat="0" applyFont="0" applyAlignment="0" applyProtection="0"/>
    <xf numFmtId="169" fontId="59" fillId="0" borderId="149">
      <alignment horizontal="left"/>
    </xf>
    <xf numFmtId="169" fontId="59" fillId="0" borderId="149">
      <alignment horizontal="left"/>
    </xf>
    <xf numFmtId="168" fontId="59" fillId="0" borderId="149">
      <alignment horizontal="left"/>
    </xf>
    <xf numFmtId="168" fontId="59" fillId="0" borderId="149">
      <alignment horizontal="left"/>
    </xf>
    <xf numFmtId="0" fontId="47" fillId="26" borderId="155" applyNumberFormat="0" applyFont="0" applyAlignment="0" applyProtection="0"/>
    <xf numFmtId="0" fontId="12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168" fontId="59" fillId="0" borderId="146">
      <alignment horizontal="left"/>
    </xf>
    <xf numFmtId="169" fontId="59" fillId="0" borderId="149">
      <alignment horizontal="left"/>
    </xf>
    <xf numFmtId="168" fontId="59" fillId="0" borderId="149">
      <alignment horizontal="left"/>
    </xf>
    <xf numFmtId="0" fontId="63" fillId="11" borderId="151" applyNumberFormat="0" applyAlignment="0" applyProtection="0"/>
    <xf numFmtId="0" fontId="104" fillId="0" borderId="146"/>
    <xf numFmtId="168" fontId="59" fillId="0" borderId="149">
      <alignment horizontal="left"/>
    </xf>
    <xf numFmtId="0" fontId="61" fillId="24" borderId="150" applyNumberFormat="0" applyAlignment="0" applyProtection="0"/>
    <xf numFmtId="0" fontId="63" fillId="11" borderId="151" applyNumberFormat="0" applyAlignment="0" applyProtection="0"/>
    <xf numFmtId="0" fontId="48" fillId="26" borderId="155" applyNumberFormat="0" applyFont="0" applyAlignment="0" applyProtection="0"/>
    <xf numFmtId="169" fontId="59" fillId="0" borderId="149">
      <alignment horizontal="left"/>
    </xf>
    <xf numFmtId="0" fontId="47" fillId="26" borderId="155" applyNumberFormat="0" applyFont="0" applyAlignment="0" applyProtection="0"/>
    <xf numFmtId="0" fontId="38" fillId="0" borderId="148" applyAlignment="0">
      <alignment horizontal="left"/>
    </xf>
    <xf numFmtId="169" fontId="59" fillId="0" borderId="146">
      <alignment horizontal="left"/>
    </xf>
    <xf numFmtId="168" fontId="59" fillId="0" borderId="146">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61" fillId="24" borderId="150" applyNumberFormat="0" applyAlignment="0" applyProtection="0"/>
    <xf numFmtId="0" fontId="61" fillId="24" borderId="150" applyNumberFormat="0" applyAlignment="0" applyProtection="0"/>
    <xf numFmtId="0" fontId="102" fillId="60" borderId="150" applyNumberFormat="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7" fillId="26" borderId="155" applyNumberFormat="0" applyFont="0" applyAlignment="0" applyProtection="0"/>
    <xf numFmtId="0" fontId="128"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169" fontId="59" fillId="0" borderId="149">
      <alignment horizontal="left"/>
    </xf>
    <xf numFmtId="168" fontId="59" fillId="0" borderId="149">
      <alignment horizontal="left"/>
    </xf>
    <xf numFmtId="0" fontId="62" fillId="24" borderId="151" applyNumberFormat="0" applyAlignment="0" applyProtection="0"/>
    <xf numFmtId="0" fontId="64" fillId="0" borderId="152" applyNumberFormat="0" applyFill="0" applyAlignment="0" applyProtection="0"/>
    <xf numFmtId="0" fontId="47" fillId="26" borderId="155" applyNumberFormat="0" applyFont="0" applyAlignment="0" applyProtection="0"/>
    <xf numFmtId="175" fontId="39" fillId="5" borderId="146"/>
    <xf numFmtId="175" fontId="104" fillId="63" borderId="148">
      <alignment wrapText="1"/>
    </xf>
    <xf numFmtId="169"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102" fillId="60" borderId="150" applyNumberFormat="0" applyAlignment="0" applyProtection="0"/>
    <xf numFmtId="0" fontId="62" fillId="24" borderId="151" applyNumberFormat="0" applyAlignment="0" applyProtection="0"/>
    <xf numFmtId="0" fontId="62" fillId="24" borderId="151" applyNumberFormat="0" applyAlignment="0" applyProtection="0"/>
    <xf numFmtId="0" fontId="64" fillId="0" borderId="152" applyNumberFormat="0" applyFill="0" applyAlignment="0" applyProtection="0"/>
    <xf numFmtId="0" fontId="64" fillId="0" borderId="152" applyNumberFormat="0" applyFill="0" applyAlignment="0" applyProtection="0"/>
    <xf numFmtId="0" fontId="128"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63" fillId="11" borderId="139" applyNumberFormat="0" applyAlignment="0" applyProtection="0"/>
    <xf numFmtId="0" fontId="122" fillId="25" borderId="139" applyNumberFormat="0" applyAlignment="0" applyProtection="0"/>
    <xf numFmtId="0" fontId="122" fillId="25" borderId="139" applyNumberFormat="0" applyAlignment="0" applyProtection="0"/>
    <xf numFmtId="0" fontId="122" fillId="25" borderId="139" applyNumberFormat="0" applyAlignment="0" applyProtection="0"/>
    <xf numFmtId="0" fontId="122" fillId="25" borderId="139" applyNumberFormat="0" applyAlignment="0" applyProtection="0"/>
    <xf numFmtId="0" fontId="122" fillId="25" borderId="139" applyNumberFormat="0" applyAlignment="0" applyProtection="0"/>
    <xf numFmtId="0" fontId="122" fillId="25" borderId="139" applyNumberFormat="0" applyAlignment="0" applyProtection="0"/>
    <xf numFmtId="0" fontId="63" fillId="11" borderId="139" applyNumberFormat="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99" fillId="0" borderId="142" applyNumberFormat="0" applyFill="0" applyAlignment="0" applyProtection="0"/>
    <xf numFmtId="0" fontId="99" fillId="0" borderId="142" applyNumberFormat="0" applyFill="0" applyAlignment="0" applyProtection="0"/>
    <xf numFmtId="0" fontId="99" fillId="0" borderId="142" applyNumberFormat="0" applyFill="0" applyAlignment="0" applyProtection="0"/>
    <xf numFmtId="0" fontId="99" fillId="0" borderId="142" applyNumberFormat="0" applyFill="0" applyAlignment="0" applyProtection="0"/>
    <xf numFmtId="0" fontId="99" fillId="0" borderId="142"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0" fontId="64" fillId="0" borderId="140" applyNumberFormat="0" applyFill="0" applyAlignment="0" applyProtection="0"/>
    <xf numFmtId="169" fontId="59" fillId="0" borderId="149">
      <alignment horizontal="left"/>
    </xf>
    <xf numFmtId="169" fontId="59" fillId="0" borderId="149">
      <alignment horizontal="left"/>
    </xf>
    <xf numFmtId="169" fontId="59" fillId="0" borderId="149">
      <alignment horizontal="left"/>
    </xf>
    <xf numFmtId="168" fontId="59" fillId="0" borderId="149">
      <alignment horizontal="left"/>
    </xf>
    <xf numFmtId="0" fontId="62" fillId="24" borderId="151" applyNumberFormat="0" applyAlignment="0" applyProtection="0"/>
    <xf numFmtId="0" fontId="99" fillId="0" borderId="154" applyNumberFormat="0" applyFill="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8"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128"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128"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169" fontId="59" fillId="0" borderId="146">
      <alignment horizontal="left"/>
    </xf>
    <xf numFmtId="168" fontId="59" fillId="0" borderId="146">
      <alignment horizontal="left"/>
    </xf>
    <xf numFmtId="171" fontId="59" fillId="0" borderId="146">
      <alignment horizontal="left"/>
    </xf>
    <xf numFmtId="168" fontId="59" fillId="0" borderId="146">
      <alignment horizontal="left"/>
    </xf>
    <xf numFmtId="0" fontId="38" fillId="0" borderId="148" applyAlignment="0">
      <alignment horizontal="left"/>
    </xf>
    <xf numFmtId="0" fontId="38" fillId="0" borderId="148" applyAlignment="0">
      <alignment horizontal="left"/>
    </xf>
    <xf numFmtId="0" fontId="38" fillId="0" borderId="148" applyAlignment="0">
      <alignment horizontal="left"/>
    </xf>
    <xf numFmtId="0" fontId="38" fillId="0" borderId="148" applyAlignment="0">
      <alignment horizontal="left"/>
    </xf>
    <xf numFmtId="0" fontId="39" fillId="63" borderId="146">
      <alignment horizontal="centerContinuous" wrapText="1"/>
    </xf>
    <xf numFmtId="0" fontId="104" fillId="63" borderId="148">
      <alignment wrapText="1"/>
    </xf>
    <xf numFmtId="170" fontId="59" fillId="0" borderId="146">
      <alignment horizontal="left"/>
    </xf>
    <xf numFmtId="0" fontId="169" fillId="64" borderId="147">
      <alignment horizontal="left" vertical="top"/>
    </xf>
    <xf numFmtId="175" fontId="39" fillId="63" borderId="146">
      <alignment horizontal="centerContinuous" wrapText="1"/>
    </xf>
    <xf numFmtId="175" fontId="215" fillId="64" borderId="147">
      <alignment horizontal="left" vertical="top" wrapText="1"/>
    </xf>
    <xf numFmtId="175" fontId="104" fillId="63" borderId="148">
      <alignment wrapText="1"/>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71"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61" fillId="24" borderId="150" applyNumberFormat="0" applyAlignment="0" applyProtection="0"/>
    <xf numFmtId="0" fontId="62" fillId="24" borderId="151" applyNumberFormat="0" applyAlignment="0" applyProtection="0"/>
    <xf numFmtId="0" fontId="64" fillId="0" borderId="152" applyNumberFormat="0" applyFill="0" applyAlignment="0" applyProtection="0"/>
    <xf numFmtId="0" fontId="99" fillId="0" borderId="154" applyNumberFormat="0" applyFill="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39"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171" fontId="59" fillId="0" borderId="149">
      <alignment horizontal="left"/>
    </xf>
    <xf numFmtId="168" fontId="59" fillId="0" borderId="149">
      <alignment horizontal="left"/>
    </xf>
    <xf numFmtId="0" fontId="63" fillId="11" borderId="151" applyNumberFormat="0" applyAlignment="0" applyProtection="0"/>
    <xf numFmtId="0" fontId="122" fillId="25" borderId="151" applyNumberFormat="0" applyAlignment="0" applyProtection="0"/>
    <xf numFmtId="0" fontId="47" fillId="26" borderId="155" applyNumberFormat="0" applyFont="0" applyAlignment="0" applyProtection="0"/>
    <xf numFmtId="0" fontId="99" fillId="0" borderId="153" applyNumberFormat="0" applyFill="0" applyAlignment="0" applyProtection="0"/>
    <xf numFmtId="0" fontId="47" fillId="26" borderId="155" applyNumberFormat="0" applyFont="0" applyAlignment="0" applyProtection="0"/>
    <xf numFmtId="171" fontId="59" fillId="0" borderId="149">
      <alignment horizontal="left"/>
    </xf>
    <xf numFmtId="171"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61" fillId="24" borderId="150" applyNumberForma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62" fillId="24" borderId="151" applyNumberFormat="0" applyAlignment="0" applyProtection="0"/>
    <xf numFmtId="168" fontId="59" fillId="0" borderId="149">
      <alignment horizontal="left"/>
    </xf>
    <xf numFmtId="0" fontId="48" fillId="26" borderId="155" applyNumberFormat="0" applyFont="0" applyAlignment="0" applyProtection="0"/>
    <xf numFmtId="0" fontId="47" fillId="26" borderId="155" applyNumberFormat="0" applyFont="0" applyAlignment="0" applyProtection="0"/>
    <xf numFmtId="0" fontId="104" fillId="63" borderId="148">
      <alignment wrapText="1"/>
    </xf>
    <xf numFmtId="0" fontId="38" fillId="0" borderId="148" applyAlignment="0">
      <alignment horizontal="left"/>
    </xf>
    <xf numFmtId="168" fontId="59" fillId="0" borderId="149">
      <alignment horizontal="left"/>
    </xf>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169" fontId="59" fillId="0" borderId="149">
      <alignment horizontal="left"/>
    </xf>
    <xf numFmtId="0" fontId="48" fillId="26" borderId="155" applyNumberFormat="0" applyFont="0" applyAlignment="0" applyProtection="0"/>
    <xf numFmtId="169" fontId="59" fillId="0" borderId="149">
      <alignment horizontal="left"/>
    </xf>
    <xf numFmtId="0" fontId="128" fillId="26" borderId="143" applyNumberFormat="0" applyFont="0" applyAlignment="0" applyProtection="0"/>
    <xf numFmtId="171" fontId="59" fillId="0" borderId="149">
      <alignment horizontal="left"/>
    </xf>
    <xf numFmtId="171"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169" fontId="59" fillId="0" borderId="149">
      <alignment horizontal="left"/>
    </xf>
    <xf numFmtId="169"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69" fontId="59" fillId="0" borderId="149">
      <alignment horizontal="left"/>
    </xf>
    <xf numFmtId="171" fontId="59" fillId="0" borderId="149">
      <alignment horizontal="left"/>
    </xf>
    <xf numFmtId="0" fontId="47" fillId="26" borderId="155" applyNumberFormat="0" applyFont="0" applyAlignment="0" applyProtection="0"/>
    <xf numFmtId="168" fontId="59" fillId="0" borderId="149">
      <alignment horizontal="left"/>
    </xf>
    <xf numFmtId="169" fontId="59" fillId="0" borderId="149">
      <alignment horizontal="left"/>
    </xf>
    <xf numFmtId="0" fontId="61" fillId="24" borderId="150" applyNumberFormat="0" applyAlignment="0" applyProtection="0"/>
    <xf numFmtId="0" fontId="62" fillId="24" borderId="151" applyNumberFormat="0" applyAlignment="0" applyProtection="0"/>
    <xf numFmtId="168"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169" fontId="59" fillId="0" borderId="149">
      <alignment horizontal="left"/>
    </xf>
    <xf numFmtId="171" fontId="59" fillId="0" borderId="149">
      <alignment horizontal="left"/>
    </xf>
    <xf numFmtId="169"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68" fontId="59" fillId="0" borderId="149">
      <alignment horizontal="left"/>
    </xf>
    <xf numFmtId="0" fontId="63" fillId="11" borderId="151" applyNumberFormat="0" applyAlignment="0" applyProtection="0"/>
    <xf numFmtId="0" fontId="47" fillId="26" borderId="155" applyNumberFormat="0" applyFont="0" applyAlignment="0" applyProtection="0"/>
    <xf numFmtId="0" fontId="47" fillId="26" borderId="155" applyNumberFormat="0" applyFont="0" applyAlignment="0" applyProtection="0"/>
    <xf numFmtId="168" fontId="59" fillId="0" borderId="149">
      <alignment horizontal="left"/>
    </xf>
    <xf numFmtId="168" fontId="59" fillId="0" borderId="149">
      <alignment horizontal="left"/>
    </xf>
    <xf numFmtId="0" fontId="47" fillId="26" borderId="155" applyNumberFormat="0" applyFont="0" applyAlignment="0" applyProtection="0"/>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102" fillId="60" borderId="138" applyNumberFormat="0" applyAlignment="0" applyProtection="0"/>
    <xf numFmtId="0" fontId="61" fillId="24" borderId="138" applyNumberFormat="0" applyAlignment="0" applyProtection="0"/>
    <xf numFmtId="0" fontId="103" fillId="60" borderId="139" applyNumberFormat="0" applyAlignment="0" applyProtection="0"/>
    <xf numFmtId="0" fontId="62" fillId="24" borderId="139" applyNumberFormat="0" applyAlignment="0" applyProtection="0"/>
    <xf numFmtId="0" fontId="48" fillId="26" borderId="155" applyNumberFormat="0" applyFont="0" applyAlignment="0" applyProtection="0"/>
    <xf numFmtId="168" fontId="59" fillId="0" borderId="149">
      <alignment horizontal="left"/>
    </xf>
    <xf numFmtId="168"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0" fontId="99" fillId="0" borderId="141" applyNumberFormat="0" applyFill="0" applyAlignment="0" applyProtection="0"/>
    <xf numFmtId="0" fontId="99" fillId="0" borderId="141" applyNumberFormat="0" applyFill="0" applyAlignment="0" applyProtection="0"/>
    <xf numFmtId="0" fontId="64" fillId="0" borderId="140" applyNumberFormat="0" applyFill="0" applyAlignment="0" applyProtection="0"/>
    <xf numFmtId="0" fontId="39"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171" fontId="59" fillId="0" borderId="149">
      <alignment horizontal="left"/>
    </xf>
    <xf numFmtId="168"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68" fontId="59" fillId="0" borderId="149">
      <alignment horizontal="left"/>
    </xf>
    <xf numFmtId="0" fontId="47" fillId="26" borderId="155" applyNumberFormat="0" applyFont="0" applyAlignment="0" applyProtection="0"/>
    <xf numFmtId="0" fontId="48" fillId="26" borderId="155" applyNumberFormat="0" applyFont="0" applyAlignment="0" applyProtection="0"/>
    <xf numFmtId="171" fontId="59" fillId="0" borderId="149">
      <alignment horizontal="left"/>
    </xf>
    <xf numFmtId="171"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0" fontId="122" fillId="25" borderId="151" applyNumberFormat="0" applyAlignment="0" applyProtection="0"/>
    <xf numFmtId="0" fontId="102" fillId="60" borderId="138" applyNumberFormat="0" applyAlignment="0" applyProtection="0"/>
    <xf numFmtId="0" fontId="103" fillId="60" borderId="139" applyNumberFormat="0" applyAlignment="0" applyProtection="0"/>
    <xf numFmtId="0" fontId="99" fillId="0" borderId="141" applyNumberFormat="0" applyFill="0" applyAlignment="0" applyProtection="0"/>
    <xf numFmtId="0" fontId="39" fillId="26" borderId="143" applyNumberFormat="0" applyFont="0" applyAlignment="0" applyProtection="0"/>
    <xf numFmtId="169"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0" fontId="63" fillId="11" borderId="151" applyNumberFormat="0" applyAlignment="0" applyProtection="0"/>
    <xf numFmtId="0" fontId="47" fillId="26" borderId="143" applyNumberFormat="0" applyFont="0" applyAlignment="0" applyProtection="0"/>
    <xf numFmtId="0" fontId="48" fillId="26" borderId="143" applyNumberFormat="0" applyFont="0" applyAlignment="0" applyProtection="0"/>
    <xf numFmtId="171" fontId="59" fillId="0" borderId="149">
      <alignment horizontal="left"/>
    </xf>
    <xf numFmtId="171"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99" fillId="0" borderId="154" applyNumberFormat="0" applyFill="0" applyAlignment="0" applyProtection="0"/>
    <xf numFmtId="168"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0" fontId="104" fillId="63" borderId="148">
      <alignment wrapText="1"/>
    </xf>
    <xf numFmtId="0" fontId="61" fillId="24" borderId="150" applyNumberFormat="0" applyAlignment="0" applyProtection="0"/>
    <xf numFmtId="168" fontId="59" fillId="0" borderId="149">
      <alignment horizontal="left"/>
    </xf>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168" fontId="59" fillId="0" borderId="149">
      <alignment horizontal="left"/>
    </xf>
    <xf numFmtId="0" fontId="64" fillId="0" borderId="152" applyNumberFormat="0" applyFill="0" applyAlignment="0" applyProtection="0"/>
    <xf numFmtId="168" fontId="59" fillId="0" borderId="149">
      <alignment horizontal="left"/>
    </xf>
    <xf numFmtId="168" fontId="59" fillId="0" borderId="146">
      <alignment horizontal="left"/>
    </xf>
    <xf numFmtId="0" fontId="63" fillId="11" borderId="151" applyNumberFormat="0" applyAlignment="0" applyProtection="0"/>
    <xf numFmtId="168" fontId="59" fillId="0" borderId="149">
      <alignment horizontal="left"/>
    </xf>
    <xf numFmtId="0" fontId="48" fillId="26" borderId="155" applyNumberFormat="0" applyFont="0" applyAlignment="0" applyProtection="0"/>
    <xf numFmtId="49" fontId="231" fillId="70" borderId="144">
      <alignment horizontal="center" vertical="center" wrapText="1"/>
    </xf>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128"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47" fillId="26" borderId="143" applyNumberFormat="0" applyFont="0" applyAlignment="0" applyProtection="0"/>
    <xf numFmtId="0" fontId="128" fillId="26" borderId="143" applyNumberFormat="0" applyFont="0" applyAlignment="0" applyProtection="0"/>
    <xf numFmtId="169" fontId="59" fillId="0" borderId="149">
      <alignment horizontal="left"/>
    </xf>
    <xf numFmtId="171"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168" fontId="59" fillId="0" borderId="149">
      <alignment horizontal="left"/>
    </xf>
    <xf numFmtId="0" fontId="47" fillId="26" borderId="155" applyNumberFormat="0" applyFont="0" applyAlignment="0" applyProtection="0"/>
    <xf numFmtId="0" fontId="128" fillId="26" borderId="143" applyNumberFormat="0" applyFont="0" applyAlignment="0" applyProtection="0"/>
    <xf numFmtId="169" fontId="59" fillId="0" borderId="149">
      <alignment horizontal="left"/>
    </xf>
    <xf numFmtId="0" fontId="104" fillId="63" borderId="146"/>
    <xf numFmtId="0" fontId="104" fillId="63" borderId="146"/>
    <xf numFmtId="169" fontId="59" fillId="0" borderId="149">
      <alignment horizontal="left"/>
    </xf>
    <xf numFmtId="169" fontId="59" fillId="0" borderId="149">
      <alignment horizontal="left"/>
    </xf>
    <xf numFmtId="169"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63" fillId="11" borderId="151" applyNumberFormat="0" applyAlignment="0" applyProtection="0"/>
    <xf numFmtId="0" fontId="47" fillId="26" borderId="155" applyNumberFormat="0" applyFont="0" applyAlignment="0" applyProtection="0"/>
    <xf numFmtId="0" fontId="179" fillId="60" borderId="138" applyNumberFormat="0" applyAlignment="0" applyProtection="0"/>
    <xf numFmtId="0" fontId="102" fillId="60" borderId="138" applyNumberFormat="0" applyAlignment="0" applyProtection="0"/>
    <xf numFmtId="0" fontId="180" fillId="24" borderId="138" applyNumberFormat="0" applyAlignment="0" applyProtection="0"/>
    <xf numFmtId="0" fontId="183" fillId="60" borderId="139" applyNumberFormat="0" applyAlignment="0" applyProtection="0"/>
    <xf numFmtId="0" fontId="103" fillId="60" borderId="139" applyNumberFormat="0" applyAlignment="0" applyProtection="0"/>
    <xf numFmtId="0" fontId="62" fillId="24" borderId="151" applyNumberFormat="0" applyAlignment="0" applyProtection="0"/>
    <xf numFmtId="0" fontId="185" fillId="24" borderId="139" applyNumberFormat="0" applyAlignment="0" applyProtection="0"/>
    <xf numFmtId="0" fontId="38" fillId="0" borderId="148" applyAlignment="0">
      <alignment horizontal="left"/>
    </xf>
    <xf numFmtId="175" fontId="181" fillId="60" borderId="139" applyNumberFormat="0" applyAlignment="0" applyProtection="0"/>
    <xf numFmtId="0" fontId="38" fillId="0" borderId="148" applyAlignment="0">
      <alignment horizontal="left"/>
    </xf>
    <xf numFmtId="175" fontId="181" fillId="60" borderId="139" applyNumberFormat="0" applyAlignment="0" applyProtection="0"/>
    <xf numFmtId="169" fontId="59" fillId="0" borderId="149">
      <alignment horizontal="left"/>
    </xf>
    <xf numFmtId="168" fontId="59" fillId="0" borderId="149">
      <alignment horizontal="left"/>
    </xf>
    <xf numFmtId="169" fontId="59" fillId="0" borderId="149">
      <alignment horizontal="left"/>
    </xf>
    <xf numFmtId="0" fontId="61" fillId="24" borderId="150" applyNumberFormat="0" applyAlignment="0" applyProtection="0"/>
    <xf numFmtId="0" fontId="122" fillId="25" borderId="151" applyNumberFormat="0" applyAlignment="0" applyProtection="0"/>
    <xf numFmtId="0" fontId="122" fillId="25" borderId="151" applyNumberFormat="0" applyAlignment="0" applyProtection="0"/>
    <xf numFmtId="0" fontId="47"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100" fillId="63" borderId="146">
      <alignment horizontal="left"/>
    </xf>
    <xf numFmtId="0" fontId="104" fillId="63" borderId="148">
      <alignment wrapText="1"/>
    </xf>
    <xf numFmtId="0" fontId="104" fillId="63" borderId="148">
      <alignment wrapText="1"/>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48" fillId="26" borderId="155" applyNumberFormat="0" applyFont="0" applyAlignment="0" applyProtection="0"/>
    <xf numFmtId="0" fontId="47" fillId="26" borderId="155" applyNumberFormat="0" applyFont="0" applyAlignment="0" applyProtection="0"/>
    <xf numFmtId="169" fontId="59" fillId="0" borderId="149">
      <alignment horizontal="left"/>
    </xf>
    <xf numFmtId="169" fontId="59" fillId="0" borderId="149">
      <alignment horizontal="left"/>
    </xf>
    <xf numFmtId="168" fontId="59" fillId="0" borderId="149">
      <alignment horizontal="left"/>
    </xf>
    <xf numFmtId="0" fontId="190" fillId="25" borderId="139" applyNumberFormat="0" applyAlignment="0" applyProtection="0"/>
    <xf numFmtId="0" fontId="122" fillId="25" borderId="139" applyNumberFormat="0" applyAlignment="0" applyProtection="0"/>
    <xf numFmtId="0" fontId="191" fillId="11" borderId="139" applyNumberFormat="0" applyAlignment="0" applyProtection="0"/>
    <xf numFmtId="0" fontId="99" fillId="0" borderId="141" applyNumberFormat="0" applyFill="0" applyAlignment="0" applyProtection="0"/>
    <xf numFmtId="0" fontId="52" fillId="0" borderId="141" applyNumberFormat="0" applyFill="0" applyAlignment="0" applyProtection="0"/>
    <xf numFmtId="0" fontId="192" fillId="0" borderId="141" applyNumberFormat="0" applyFill="0" applyAlignment="0" applyProtection="0"/>
    <xf numFmtId="0" fontId="193" fillId="0" borderId="141" applyNumberFormat="0" applyFill="0" applyAlignment="0" applyProtection="0"/>
    <xf numFmtId="0" fontId="46" fillId="0" borderId="141" applyNumberFormat="0" applyFill="0" applyAlignment="0" applyProtection="0"/>
    <xf numFmtId="0" fontId="46" fillId="0" borderId="141" applyNumberFormat="0" applyFill="0" applyAlignment="0" applyProtection="0"/>
    <xf numFmtId="0" fontId="56" fillId="0" borderId="140" applyNumberFormat="0" applyFill="0" applyAlignment="0" applyProtection="0"/>
    <xf numFmtId="0" fontId="39" fillId="25" borderId="143" applyNumberFormat="0" applyFont="0" applyAlignment="0" applyProtection="0"/>
    <xf numFmtId="175" fontId="204" fillId="25" borderId="139" applyNumberFormat="0" applyAlignment="0" applyProtection="0"/>
    <xf numFmtId="175" fontId="204" fillId="25" borderId="139" applyNumberFormat="0" applyAlignment="0" applyProtection="0"/>
    <xf numFmtId="175" fontId="213" fillId="26" borderId="143" applyNumberFormat="0" applyFont="0" applyAlignment="0" applyProtection="0"/>
    <xf numFmtId="175" fontId="213" fillId="26" borderId="143" applyNumberFormat="0" applyFont="0" applyAlignment="0" applyProtection="0"/>
    <xf numFmtId="0" fontId="54" fillId="26" borderId="143" applyNumberFormat="0" applyFont="0" applyAlignment="0" applyProtection="0"/>
    <xf numFmtId="0" fontId="54" fillId="26" borderId="143" applyNumberFormat="0" applyFont="0" applyAlignment="0" applyProtection="0"/>
    <xf numFmtId="0" fontId="48" fillId="26" borderId="143" applyNumberFormat="0" applyFont="0" applyAlignment="0" applyProtection="0"/>
    <xf numFmtId="0" fontId="54" fillId="26" borderId="143" applyNumberFormat="0" applyFont="0" applyAlignment="0" applyProtection="0"/>
    <xf numFmtId="0" fontId="54" fillId="26" borderId="143" applyNumberFormat="0" applyFont="0" applyAlignment="0" applyProtection="0"/>
    <xf numFmtId="0" fontId="39" fillId="26" borderId="143" applyNumberFormat="0" applyFont="0" applyAlignment="0" applyProtection="0"/>
    <xf numFmtId="175" fontId="214" fillId="60" borderId="138" applyNumberFormat="0" applyAlignment="0" applyProtection="0"/>
    <xf numFmtId="175" fontId="214" fillId="60" borderId="138" applyNumberFormat="0" applyAlignment="0" applyProtection="0"/>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68" fontId="59" fillId="0" borderId="149">
      <alignment horizontal="left"/>
    </xf>
    <xf numFmtId="171"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63" fillId="11" borderId="151" applyNumberForma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102" fillId="60" borderId="150" applyNumberForma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171" fontId="59" fillId="0" borderId="146">
      <alignment horizontal="left"/>
    </xf>
    <xf numFmtId="168" fontId="59" fillId="0" borderId="149">
      <alignment horizontal="left"/>
    </xf>
    <xf numFmtId="0" fontId="61" fillId="24" borderId="150" applyNumberFormat="0" applyAlignment="0" applyProtection="0"/>
    <xf numFmtId="0" fontId="64" fillId="0" borderId="152" applyNumberFormat="0" applyFill="0" applyAlignment="0" applyProtection="0"/>
    <xf numFmtId="0" fontId="47" fillId="26" borderId="155" applyNumberFormat="0" applyFont="0" applyAlignment="0" applyProtection="0"/>
    <xf numFmtId="169" fontId="59" fillId="0" borderId="149">
      <alignment horizontal="left"/>
    </xf>
    <xf numFmtId="0" fontId="48" fillId="26" borderId="155" applyNumberFormat="0" applyFont="0" applyAlignment="0" applyProtection="0"/>
    <xf numFmtId="169" fontId="59" fillId="0" borderId="149">
      <alignment horizontal="left"/>
    </xf>
    <xf numFmtId="0" fontId="47" fillId="26" borderId="155" applyNumberFormat="0" applyFont="0" applyAlignment="0" applyProtection="0"/>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75" fontId="51" fillId="0" borderId="142" applyNumberFormat="0" applyFill="0" applyAlignment="0" applyProtection="0"/>
    <xf numFmtId="175" fontId="46" fillId="0" borderId="141" applyNumberFormat="0" applyFill="0" applyAlignment="0" applyProtection="0"/>
    <xf numFmtId="175" fontId="51" fillId="0" borderId="142" applyNumberFormat="0" applyFill="0" applyAlignment="0" applyProtection="0"/>
    <xf numFmtId="169"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63" fillId="11" borderId="151" applyNumberFormat="0" applyAlignment="0" applyProtection="0"/>
    <xf numFmtId="0" fontId="61" fillId="24" borderId="150" applyNumberFormat="0" applyAlignment="0" applyProtection="0"/>
    <xf numFmtId="0" fontId="63" fillId="11" borderId="151" applyNumberForma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39" fillId="26" borderId="155" applyNumberFormat="0" applyFont="0" applyAlignment="0" applyProtection="0"/>
    <xf numFmtId="0" fontId="47" fillId="26" borderId="155" applyNumberFormat="0" applyFont="0" applyAlignment="0" applyProtection="0"/>
    <xf numFmtId="0" fontId="64" fillId="0" borderId="152" applyNumberFormat="0" applyFill="0" applyAlignment="0" applyProtection="0"/>
    <xf numFmtId="0" fontId="48" fillId="26" borderId="155" applyNumberFormat="0" applyFont="0" applyAlignment="0" applyProtection="0"/>
    <xf numFmtId="0" fontId="48"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170" fontId="59" fillId="0" borderId="146">
      <alignment horizontal="left"/>
    </xf>
    <xf numFmtId="168"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68" fontId="59" fillId="0" borderId="149">
      <alignment horizontal="left"/>
    </xf>
    <xf numFmtId="168" fontId="59" fillId="0" borderId="149">
      <alignment horizontal="left"/>
    </xf>
    <xf numFmtId="171" fontId="59" fillId="0" borderId="149">
      <alignment horizontal="left"/>
    </xf>
    <xf numFmtId="171"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0" fontId="48" fillId="26" borderId="155" applyNumberFormat="0" applyFont="0" applyAlignment="0" applyProtection="0"/>
    <xf numFmtId="169" fontId="59" fillId="0" borderId="149">
      <alignment horizontal="left"/>
    </xf>
    <xf numFmtId="171" fontId="59" fillId="0" borderId="149">
      <alignment horizontal="left"/>
    </xf>
    <xf numFmtId="171" fontId="59" fillId="0" borderId="149">
      <alignment horizontal="left"/>
    </xf>
    <xf numFmtId="0" fontId="63" fillId="11" borderId="151" applyNumberFormat="0" applyAlignment="0" applyProtection="0"/>
    <xf numFmtId="0" fontId="47" fillId="26" borderId="143" applyNumberFormat="0" applyFont="0" applyAlignment="0" applyProtection="0"/>
    <xf numFmtId="171" fontId="59" fillId="0" borderId="149">
      <alignment horizontal="left"/>
    </xf>
    <xf numFmtId="0" fontId="48" fillId="26" borderId="155" applyNumberFormat="0" applyFont="0" applyAlignment="0" applyProtection="0"/>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68" fontId="59" fillId="0" borderId="149">
      <alignment horizontal="left"/>
    </xf>
    <xf numFmtId="0" fontId="47" fillId="26" borderId="155" applyNumberFormat="0" applyFont="0" applyAlignment="0" applyProtection="0"/>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68"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68" fontId="59" fillId="0" borderId="149">
      <alignment horizontal="left"/>
    </xf>
    <xf numFmtId="0" fontId="48" fillId="26" borderId="155" applyNumberFormat="0" applyFont="0" applyAlignment="0" applyProtection="0"/>
    <xf numFmtId="168" fontId="59" fillId="0" borderId="149">
      <alignment horizontal="left"/>
    </xf>
    <xf numFmtId="0" fontId="47" fillId="26" borderId="155" applyNumberFormat="0" applyFont="0" applyAlignment="0" applyProtection="0"/>
    <xf numFmtId="0" fontId="99" fillId="0" borderId="153" applyNumberFormat="0" applyFill="0" applyAlignment="0" applyProtection="0"/>
    <xf numFmtId="169" fontId="59" fillId="0" borderId="146">
      <alignment horizontal="left"/>
    </xf>
    <xf numFmtId="169" fontId="59" fillId="0" borderId="149">
      <alignment horizontal="left"/>
    </xf>
    <xf numFmtId="168" fontId="59" fillId="0" borderId="149">
      <alignment horizontal="left"/>
    </xf>
    <xf numFmtId="0" fontId="63" fillId="11" borderId="151" applyNumberFormat="0" applyAlignment="0" applyProtection="0"/>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68" fontId="59" fillId="0" borderId="149">
      <alignment horizontal="left"/>
    </xf>
    <xf numFmtId="171" fontId="59" fillId="0" borderId="149">
      <alignment horizontal="left"/>
    </xf>
    <xf numFmtId="0" fontId="47" fillId="26" borderId="155" applyNumberFormat="0" applyFont="0" applyAlignment="0" applyProtection="0"/>
    <xf numFmtId="171" fontId="59" fillId="0" borderId="146">
      <alignment horizontal="left"/>
    </xf>
    <xf numFmtId="168" fontId="59" fillId="0" borderId="149">
      <alignment horizontal="left"/>
    </xf>
    <xf numFmtId="169" fontId="59" fillId="0" borderId="149">
      <alignment horizontal="left"/>
    </xf>
    <xf numFmtId="168" fontId="59" fillId="0" borderId="149">
      <alignment horizontal="left"/>
    </xf>
    <xf numFmtId="0" fontId="47" fillId="26" borderId="155" applyNumberFormat="0" applyFont="0" applyAlignment="0" applyProtection="0"/>
    <xf numFmtId="0" fontId="48" fillId="26" borderId="155" applyNumberFormat="0" applyFont="0" applyAlignment="0" applyProtection="0"/>
    <xf numFmtId="169"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102" fillId="60" borderId="150" applyNumberFormat="0" applyAlignment="0" applyProtection="0"/>
    <xf numFmtId="0" fontId="62" fillId="24" borderId="151" applyNumberFormat="0" applyAlignment="0" applyProtection="0"/>
    <xf numFmtId="0" fontId="62" fillId="24" borderId="151" applyNumberFormat="0" applyAlignment="0" applyProtection="0"/>
    <xf numFmtId="0" fontId="62" fillId="24" borderId="151" applyNumberFormat="0" applyAlignment="0" applyProtection="0"/>
    <xf numFmtId="0" fontId="62" fillId="24" borderId="151" applyNumberFormat="0" applyAlignment="0" applyProtection="0"/>
    <xf numFmtId="0" fontId="62" fillId="24" borderId="151" applyNumberFormat="0" applyAlignment="0" applyProtection="0"/>
    <xf numFmtId="0" fontId="62" fillId="24" borderId="151" applyNumberFormat="0" applyAlignment="0" applyProtection="0"/>
    <xf numFmtId="0" fontId="62" fillId="24" borderId="151" applyNumberFormat="0" applyAlignment="0" applyProtection="0"/>
    <xf numFmtId="0" fontId="62" fillId="24" borderId="151" applyNumberFormat="0" applyAlignment="0" applyProtection="0"/>
    <xf numFmtId="0" fontId="62" fillId="24" borderId="151" applyNumberFormat="0" applyAlignment="0" applyProtection="0"/>
    <xf numFmtId="0" fontId="62" fillId="24" borderId="151" applyNumberFormat="0" applyAlignment="0" applyProtection="0"/>
    <xf numFmtId="0" fontId="63" fillId="11" borderId="151" applyNumberFormat="0" applyAlignment="0" applyProtection="0"/>
    <xf numFmtId="0" fontId="62" fillId="24" borderId="151" applyNumberFormat="0" applyAlignment="0" applyProtection="0"/>
    <xf numFmtId="0" fontId="63" fillId="11" borderId="151" applyNumberFormat="0" applyAlignment="0" applyProtection="0"/>
    <xf numFmtId="0" fontId="63" fillId="11" borderId="151" applyNumberFormat="0" applyAlignment="0" applyProtection="0"/>
    <xf numFmtId="0" fontId="63" fillId="11" borderId="151" applyNumberFormat="0" applyAlignment="0" applyProtection="0"/>
    <xf numFmtId="0" fontId="63" fillId="11" borderId="151" applyNumberFormat="0" applyAlignment="0" applyProtection="0"/>
    <xf numFmtId="0" fontId="63" fillId="11" borderId="151" applyNumberFormat="0" applyAlignment="0" applyProtection="0"/>
    <xf numFmtId="0" fontId="63" fillId="11" borderId="151" applyNumberFormat="0" applyAlignment="0" applyProtection="0"/>
    <xf numFmtId="0" fontId="122" fillId="25" borderId="151" applyNumberFormat="0" applyAlignment="0" applyProtection="0"/>
    <xf numFmtId="0" fontId="63" fillId="11" borderId="151" applyNumberFormat="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99" fillId="0" borderId="154" applyNumberFormat="0" applyFill="0" applyAlignment="0" applyProtection="0"/>
    <xf numFmtId="0" fontId="99" fillId="0" borderId="154"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47" fillId="26" borderId="155" applyNumberFormat="0" applyFont="0" applyAlignment="0" applyProtection="0"/>
    <xf numFmtId="0" fontId="64" fillId="0" borderId="152" applyNumberFormat="0" applyFill="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99" fillId="0" borderId="153" applyNumberFormat="0" applyFill="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7" fillId="26" borderId="155" applyNumberFormat="0" applyFont="0" applyAlignment="0" applyProtection="0"/>
    <xf numFmtId="171" fontId="59" fillId="0" borderId="149">
      <alignment horizontal="left"/>
    </xf>
    <xf numFmtId="171" fontId="59" fillId="0" borderId="149">
      <alignment horizontal="left"/>
    </xf>
    <xf numFmtId="168" fontId="59" fillId="0" borderId="149">
      <alignment horizontal="left"/>
    </xf>
    <xf numFmtId="0" fontId="63" fillId="11" borderId="151" applyNumberFormat="0" applyAlignment="0" applyProtection="0"/>
    <xf numFmtId="0" fontId="63" fillId="11" borderId="151" applyNumberFormat="0" applyAlignment="0" applyProtection="0"/>
    <xf numFmtId="0" fontId="63" fillId="11" borderId="151" applyNumberForma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62" fillId="24" borderId="151" applyNumberFormat="0" applyAlignment="0" applyProtection="0"/>
    <xf numFmtId="0" fontId="48" fillId="26" borderId="155" applyNumberFormat="0" applyFont="0" applyAlignment="0" applyProtection="0"/>
    <xf numFmtId="0" fontId="48" fillId="26" borderId="155" applyNumberFormat="0" applyFont="0" applyAlignment="0" applyProtection="0"/>
    <xf numFmtId="0" fontId="47" fillId="26" borderId="155" applyNumberFormat="0" applyFont="0" applyAlignment="0" applyProtection="0"/>
    <xf numFmtId="0" fontId="39" fillId="63" borderId="146">
      <alignment horizontal="centerContinuous" wrapText="1"/>
    </xf>
    <xf numFmtId="175" fontId="39" fillId="63" borderId="146">
      <alignment horizontal="centerContinuous" wrapText="1"/>
    </xf>
    <xf numFmtId="169" fontId="59" fillId="0" borderId="149">
      <alignment horizontal="left"/>
    </xf>
    <xf numFmtId="169"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0" fontId="62" fillId="24" borderId="151" applyNumberFormat="0" applyAlignment="0" applyProtection="0"/>
    <xf numFmtId="0" fontId="62" fillId="24" borderId="151" applyNumberFormat="0" applyAlignment="0" applyProtection="0"/>
    <xf numFmtId="0" fontId="64" fillId="0" borderId="152" applyNumberFormat="0" applyFill="0" applyAlignment="0" applyProtection="0"/>
    <xf numFmtId="0" fontId="64" fillId="0" borderId="152" applyNumberFormat="0" applyFill="0" applyAlignment="0" applyProtection="0"/>
    <xf numFmtId="0" fontId="47"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64" fillId="0" borderId="152" applyNumberFormat="0" applyFill="0" applyAlignment="0" applyProtection="0"/>
    <xf numFmtId="0" fontId="63" fillId="11" borderId="151" applyNumberFormat="0" applyAlignment="0" applyProtection="0"/>
    <xf numFmtId="0" fontId="63" fillId="11" borderId="151" applyNumberFormat="0" applyAlignment="0" applyProtection="0"/>
    <xf numFmtId="0" fontId="103" fillId="60" borderId="151" applyNumberFormat="0" applyAlignment="0" applyProtection="0"/>
    <xf numFmtId="0" fontId="62" fillId="24" borderId="151" applyNumberFormat="0" applyAlignment="0" applyProtection="0"/>
    <xf numFmtId="0" fontId="62" fillId="24" borderId="151" applyNumberFormat="0" applyAlignment="0" applyProtection="0"/>
    <xf numFmtId="0" fontId="61" fillId="24" borderId="150" applyNumberFormat="0" applyAlignment="0" applyProtection="0"/>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8" fontId="59" fillId="0" borderId="146">
      <alignment horizontal="left"/>
    </xf>
    <xf numFmtId="171" fontId="59" fillId="0" borderId="146">
      <alignment horizontal="left"/>
    </xf>
    <xf numFmtId="169" fontId="59" fillId="0" borderId="146">
      <alignment horizontal="left"/>
    </xf>
    <xf numFmtId="0" fontId="102" fillId="24" borderId="138" applyNumberFormat="0" applyAlignment="0" applyProtection="0"/>
    <xf numFmtId="0" fontId="102" fillId="24" borderId="138" applyNumberFormat="0" applyAlignment="0" applyProtection="0"/>
    <xf numFmtId="0" fontId="259" fillId="24" borderId="139" applyNumberFormat="0" applyAlignment="0" applyProtection="0"/>
    <xf numFmtId="0" fontId="259" fillId="24" borderId="139" applyNumberFormat="0" applyAlignment="0" applyProtection="0"/>
    <xf numFmtId="0" fontId="259" fillId="24" borderId="139" applyNumberFormat="0" applyAlignment="0" applyProtection="0"/>
    <xf numFmtId="0" fontId="48" fillId="26" borderId="155" applyNumberFormat="0" applyFont="0" applyAlignment="0" applyProtection="0"/>
    <xf numFmtId="0" fontId="122" fillId="11" borderId="139" applyNumberFormat="0" applyAlignment="0" applyProtection="0"/>
    <xf numFmtId="0" fontId="122" fillId="11" borderId="139" applyNumberFormat="0" applyAlignment="0" applyProtection="0"/>
    <xf numFmtId="0" fontId="122" fillId="11" borderId="139" applyNumberFormat="0" applyAlignment="0" applyProtection="0"/>
    <xf numFmtId="0" fontId="99" fillId="0" borderId="140" applyNumberFormat="0" applyFill="0" applyAlignment="0" applyProtection="0"/>
    <xf numFmtId="0" fontId="99" fillId="0" borderId="140" applyNumberFormat="0" applyFill="0" applyAlignment="0" applyProtection="0"/>
    <xf numFmtId="0" fontId="46" fillId="0" borderId="141" applyNumberFormat="0" applyFill="0" applyAlignment="0" applyProtection="0"/>
    <xf numFmtId="0" fontId="39" fillId="26" borderId="143" applyNumberFormat="0" applyFont="0" applyAlignment="0" applyProtection="0"/>
    <xf numFmtId="0" fontId="39" fillId="26" borderId="143" applyNumberFormat="0" applyFont="0" applyAlignment="0" applyProtection="0"/>
    <xf numFmtId="170" fontId="59" fillId="0" borderId="146">
      <alignment horizontal="left"/>
    </xf>
    <xf numFmtId="168"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102" fillId="24" borderId="138" applyNumberFormat="0" applyAlignment="0" applyProtection="0"/>
    <xf numFmtId="0" fontId="102" fillId="24" borderId="138" applyNumberFormat="0" applyAlignment="0" applyProtection="0"/>
    <xf numFmtId="0" fontId="259" fillId="24" borderId="139" applyNumberFormat="0" applyAlignment="0" applyProtection="0"/>
    <xf numFmtId="0" fontId="259" fillId="24" borderId="139" applyNumberFormat="0" applyAlignment="0" applyProtection="0"/>
    <xf numFmtId="0" fontId="103" fillId="60" borderId="151" applyNumberFormat="0" applyAlignment="0" applyProtection="0"/>
    <xf numFmtId="0" fontId="259" fillId="24" borderId="139" applyNumberFormat="0" applyAlignment="0" applyProtection="0"/>
    <xf numFmtId="169" fontId="59" fillId="0" borderId="149">
      <alignment horizontal="left"/>
    </xf>
    <xf numFmtId="0" fontId="122" fillId="11" borderId="139" applyNumberFormat="0" applyAlignment="0" applyProtection="0"/>
    <xf numFmtId="0" fontId="122" fillId="11" borderId="139" applyNumberFormat="0" applyAlignment="0" applyProtection="0"/>
    <xf numFmtId="0" fontId="122" fillId="11" borderId="139" applyNumberFormat="0" applyAlignment="0" applyProtection="0"/>
    <xf numFmtId="0" fontId="99" fillId="0" borderId="140" applyNumberFormat="0" applyFill="0" applyAlignment="0" applyProtection="0"/>
    <xf numFmtId="0" fontId="99" fillId="0" borderId="140" applyNumberFormat="0" applyFill="0" applyAlignment="0" applyProtection="0"/>
    <xf numFmtId="0" fontId="39" fillId="26" borderId="143" applyNumberFormat="0" applyFont="0" applyAlignment="0" applyProtection="0"/>
    <xf numFmtId="0" fontId="39" fillId="26" borderId="143" applyNumberFormat="0" applyFont="0" applyAlignment="0" applyProtection="0"/>
    <xf numFmtId="0" fontId="54" fillId="26" borderId="143" applyNumberFormat="0" applyFont="0" applyAlignment="0" applyProtection="0"/>
    <xf numFmtId="169" fontId="59" fillId="0" borderId="149">
      <alignment horizontal="left"/>
    </xf>
    <xf numFmtId="169" fontId="59" fillId="0" borderId="149">
      <alignment horizontal="left"/>
    </xf>
    <xf numFmtId="169"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0" fontId="62" fillId="24" borderId="151" applyNumberFormat="0" applyAlignment="0" applyProtection="0"/>
    <xf numFmtId="0" fontId="47" fillId="26" borderId="155" applyNumberFormat="0" applyFont="0" applyAlignment="0" applyProtection="0"/>
    <xf numFmtId="168" fontId="59" fillId="0" borderId="149">
      <alignment horizontal="left"/>
    </xf>
    <xf numFmtId="0" fontId="61" fillId="24" borderId="150" applyNumberFormat="0" applyAlignment="0" applyProtection="0"/>
    <xf numFmtId="0" fontId="47" fillId="26" borderId="155" applyNumberFormat="0" applyFont="0" applyAlignment="0" applyProtection="0"/>
    <xf numFmtId="0" fontId="61" fillId="24" borderId="150" applyNumberFormat="0" applyAlignment="0" applyProtection="0"/>
    <xf numFmtId="0" fontId="48" fillId="26" borderId="155" applyNumberFormat="0" applyFont="0" applyAlignment="0" applyProtection="0"/>
    <xf numFmtId="0" fontId="64" fillId="0" borderId="152" applyNumberFormat="0" applyFill="0" applyAlignment="0" applyProtection="0"/>
    <xf numFmtId="171"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0" fontId="122" fillId="25" borderId="151" applyNumberFormat="0" applyAlignment="0" applyProtection="0"/>
    <xf numFmtId="168" fontId="59" fillId="0" borderId="149">
      <alignment horizontal="left"/>
    </xf>
    <xf numFmtId="168" fontId="59" fillId="0" borderId="149">
      <alignment horizontal="left"/>
    </xf>
    <xf numFmtId="0" fontId="47" fillId="26" borderId="155" applyNumberFormat="0" applyFont="0" applyAlignment="0" applyProtection="0"/>
    <xf numFmtId="168" fontId="59" fillId="0" borderId="149">
      <alignment horizontal="left"/>
    </xf>
    <xf numFmtId="168" fontId="59" fillId="0" borderId="149">
      <alignment horizontal="left"/>
    </xf>
    <xf numFmtId="0" fontId="61" fillId="24" borderId="138" applyNumberFormat="0" applyAlignment="0" applyProtection="0"/>
    <xf numFmtId="0" fontId="62" fillId="24" borderId="139" applyNumberFormat="0" applyAlignment="0" applyProtection="0"/>
    <xf numFmtId="0" fontId="64" fillId="0" borderId="140" applyNumberFormat="0" applyFill="0" applyAlignment="0" applyProtection="0"/>
    <xf numFmtId="0" fontId="48" fillId="26" borderId="143" applyNumberFormat="0" applyFont="0" applyAlignment="0" applyProtection="0"/>
    <xf numFmtId="0" fontId="48" fillId="26" borderId="143" applyNumberFormat="0" applyFont="0" applyAlignment="0" applyProtection="0"/>
    <xf numFmtId="0" fontId="48" fillId="26" borderId="143" applyNumberFormat="0" applyFont="0" applyAlignment="0" applyProtection="0"/>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168" fontId="59" fillId="0" borderId="149">
      <alignment horizontal="left"/>
    </xf>
    <xf numFmtId="0" fontId="48" fillId="26" borderId="155" applyNumberFormat="0" applyFont="0" applyAlignment="0" applyProtection="0"/>
    <xf numFmtId="171" fontId="59" fillId="0" borderId="149">
      <alignment horizontal="left"/>
    </xf>
    <xf numFmtId="168" fontId="59" fillId="0" borderId="149">
      <alignment horizontal="left"/>
    </xf>
    <xf numFmtId="0" fontId="39" fillId="26" borderId="143" applyNumberFormat="0" applyFont="0" applyAlignment="0" applyProtection="0"/>
    <xf numFmtId="171" fontId="59" fillId="0" borderId="149">
      <alignment horizontal="left"/>
    </xf>
    <xf numFmtId="171" fontId="59" fillId="0" borderId="149">
      <alignment horizontal="left"/>
    </xf>
    <xf numFmtId="0" fontId="169" fillId="64" borderId="145">
      <alignment horizontal="left" vertical="top" wrapText="1"/>
    </xf>
    <xf numFmtId="0" fontId="133" fillId="26" borderId="143" applyNumberFormat="0" applyFont="0" applyAlignment="0" applyProtection="0"/>
    <xf numFmtId="0" fontId="39" fillId="26" borderId="143" applyNumberFormat="0" applyFont="0" applyAlignment="0" applyProtection="0"/>
    <xf numFmtId="171" fontId="59" fillId="0" borderId="149">
      <alignment horizontal="left"/>
    </xf>
    <xf numFmtId="171"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70" fontId="59" fillId="0" borderId="146">
      <alignment horizontal="left"/>
    </xf>
    <xf numFmtId="170" fontId="59" fillId="0" borderId="146">
      <alignment horizontal="left"/>
    </xf>
    <xf numFmtId="171" fontId="59" fillId="0" borderId="146">
      <alignment horizontal="left"/>
    </xf>
    <xf numFmtId="168" fontId="59" fillId="0" borderId="146">
      <alignment horizontal="left"/>
    </xf>
    <xf numFmtId="169" fontId="59" fillId="0" borderId="146">
      <alignment horizontal="left"/>
    </xf>
    <xf numFmtId="0" fontId="38" fillId="0" borderId="148" applyAlignment="0">
      <alignment horizontal="left"/>
    </xf>
    <xf numFmtId="0" fontId="38" fillId="0" borderId="148" applyAlignment="0">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102" fillId="60" borderId="150" applyNumberForma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64" fillId="0" borderId="152" applyNumberFormat="0" applyFill="0" applyAlignment="0" applyProtection="0"/>
    <xf numFmtId="0" fontId="63" fillId="11" borderId="151" applyNumberFormat="0" applyAlignment="0" applyProtection="0"/>
    <xf numFmtId="0" fontId="63" fillId="11" borderId="151" applyNumberFormat="0" applyAlignment="0" applyProtection="0"/>
    <xf numFmtId="0" fontId="63" fillId="11" borderId="151" applyNumberFormat="0" applyAlignment="0" applyProtection="0"/>
    <xf numFmtId="0" fontId="103" fillId="60" borderId="151" applyNumberFormat="0" applyAlignment="0" applyProtection="0"/>
    <xf numFmtId="0" fontId="62" fillId="24" borderId="151" applyNumberFormat="0" applyAlignment="0" applyProtection="0"/>
    <xf numFmtId="0" fontId="61" fillId="24" borderId="150" applyNumberFormat="0" applyAlignment="0" applyProtection="0"/>
    <xf numFmtId="0" fontId="61" fillId="24" borderId="150" applyNumberFormat="0" applyAlignment="0" applyProtection="0"/>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71"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75" fontId="205" fillId="63" borderId="148">
      <alignment wrapText="1"/>
    </xf>
    <xf numFmtId="171" fontId="59" fillId="0" borderId="146">
      <alignment horizontal="left"/>
    </xf>
    <xf numFmtId="170" fontId="59" fillId="0" borderId="146">
      <alignment horizontal="left"/>
    </xf>
    <xf numFmtId="169" fontId="59" fillId="0" borderId="146">
      <alignment horizontal="left"/>
    </xf>
    <xf numFmtId="169" fontId="59" fillId="0" borderId="146">
      <alignment horizontal="left"/>
    </xf>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63" fillId="11" borderId="151" applyNumberFormat="0" applyAlignment="0" applyProtection="0"/>
    <xf numFmtId="0" fontId="63" fillId="11" borderId="151" applyNumberFormat="0" applyAlignment="0" applyProtection="0"/>
    <xf numFmtId="0" fontId="62" fillId="24" borderId="151" applyNumberFormat="0" applyAlignment="0" applyProtection="0"/>
    <xf numFmtId="0" fontId="61" fillId="24" borderId="150" applyNumberFormat="0" applyAlignment="0" applyProtection="0"/>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71" fontId="59" fillId="0" borderId="146">
      <alignment horizontal="left"/>
    </xf>
    <xf numFmtId="170" fontId="59" fillId="0" borderId="146">
      <alignment horizontal="left"/>
    </xf>
    <xf numFmtId="0" fontId="47" fillId="26" borderId="155" applyNumberFormat="0" applyFont="0" applyAlignment="0" applyProtection="0"/>
    <xf numFmtId="0" fontId="47" fillId="26" borderId="155" applyNumberFormat="0" applyFont="0" applyAlignment="0" applyProtection="0"/>
    <xf numFmtId="0" fontId="48" fillId="26" borderId="155" applyNumberFormat="0" applyFont="0" applyAlignment="0" applyProtection="0"/>
    <xf numFmtId="0" fontId="61" fillId="24" borderId="150" applyNumberFormat="0" applyAlignment="0" applyProtection="0"/>
    <xf numFmtId="0" fontId="47" fillId="26" borderId="155" applyNumberFormat="0" applyFont="0" applyAlignment="0" applyProtection="0"/>
    <xf numFmtId="0" fontId="47" fillId="26" borderId="155" applyNumberFormat="0" applyFont="0" applyAlignment="0" applyProtection="0"/>
    <xf numFmtId="0" fontId="63" fillId="11" borderId="151" applyNumberFormat="0" applyAlignment="0" applyProtection="0"/>
    <xf numFmtId="0" fontId="103" fillId="60" borderId="151" applyNumberFormat="0" applyAlignment="0" applyProtection="0"/>
    <xf numFmtId="0" fontId="47"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64" fillId="0" borderId="152" applyNumberFormat="0" applyFill="0" applyAlignment="0" applyProtection="0"/>
    <xf numFmtId="0" fontId="64" fillId="0" borderId="152" applyNumberFormat="0" applyFill="0" applyAlignment="0" applyProtection="0"/>
    <xf numFmtId="0" fontId="64" fillId="0" borderId="152" applyNumberFormat="0" applyFill="0" applyAlignment="0" applyProtection="0"/>
    <xf numFmtId="0" fontId="62" fillId="24" borderId="151" applyNumberFormat="0" applyAlignment="0" applyProtection="0"/>
    <xf numFmtId="0" fontId="62" fillId="24" borderId="151" applyNumberFormat="0" applyAlignment="0" applyProtection="0"/>
    <xf numFmtId="0" fontId="62" fillId="24" borderId="151" applyNumberFormat="0" applyAlignment="0" applyProtection="0"/>
    <xf numFmtId="0" fontId="102" fillId="60" borderId="150" applyNumberFormat="0" applyAlignment="0" applyProtection="0"/>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8"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75" fontId="205" fillId="63" borderId="148">
      <alignment wrapText="1"/>
    </xf>
    <xf numFmtId="0" fontId="104" fillId="0" borderId="146"/>
    <xf numFmtId="0" fontId="47" fillId="26" borderId="155" applyNumberFormat="0" applyFont="0" applyAlignment="0" applyProtection="0"/>
    <xf numFmtId="0" fontId="103" fillId="60" borderId="151" applyNumberFormat="0" applyAlignment="0" applyProtection="0"/>
    <xf numFmtId="0" fontId="47" fillId="26" borderId="155" applyNumberFormat="0" applyFont="0" applyAlignment="0" applyProtection="0"/>
    <xf numFmtId="0" fontId="103" fillId="60" borderId="151" applyNumberFormat="0" applyAlignment="0" applyProtection="0"/>
    <xf numFmtId="0" fontId="47" fillId="26" borderId="155" applyNumberFormat="0" applyFont="0" applyAlignment="0" applyProtection="0"/>
    <xf numFmtId="0" fontId="128" fillId="26" borderId="155" applyNumberFormat="0" applyFont="0" applyAlignment="0" applyProtection="0"/>
    <xf numFmtId="0" fontId="47" fillId="26" borderId="155" applyNumberFormat="0" applyFont="0" applyAlignment="0" applyProtection="0"/>
    <xf numFmtId="0" fontId="103" fillId="60" borderId="151" applyNumberFormat="0" applyAlignment="0" applyProtection="0"/>
    <xf numFmtId="169" fontId="59" fillId="0" borderId="134">
      <alignment horizontal="left"/>
    </xf>
    <xf numFmtId="169" fontId="59" fillId="0" borderId="134">
      <alignment horizontal="left"/>
    </xf>
    <xf numFmtId="169" fontId="59" fillId="0" borderId="134">
      <alignment horizontal="left"/>
    </xf>
    <xf numFmtId="170" fontId="59" fillId="0" borderId="134">
      <alignment horizontal="left"/>
    </xf>
    <xf numFmtId="170" fontId="59" fillId="0" borderId="134">
      <alignment horizontal="left"/>
    </xf>
    <xf numFmtId="170" fontId="59" fillId="0" borderId="134">
      <alignment horizontal="left"/>
    </xf>
    <xf numFmtId="171" fontId="59" fillId="0" borderId="134">
      <alignment horizontal="left"/>
    </xf>
    <xf numFmtId="171" fontId="59" fillId="0" borderId="134">
      <alignment horizontal="left"/>
    </xf>
    <xf numFmtId="171" fontId="59" fillId="0" borderId="134">
      <alignment horizontal="left"/>
    </xf>
    <xf numFmtId="168" fontId="59" fillId="0" borderId="134">
      <alignment horizontal="left"/>
    </xf>
    <xf numFmtId="168" fontId="59" fillId="0" borderId="134">
      <alignment horizontal="left"/>
    </xf>
    <xf numFmtId="168" fontId="59" fillId="0" borderId="134">
      <alignment horizontal="left"/>
    </xf>
    <xf numFmtId="169" fontId="59" fillId="0" borderId="134">
      <alignment horizontal="left"/>
    </xf>
    <xf numFmtId="169" fontId="59" fillId="0" borderId="134">
      <alignment horizontal="left"/>
    </xf>
    <xf numFmtId="169" fontId="59" fillId="0" borderId="134">
      <alignment horizontal="left"/>
    </xf>
    <xf numFmtId="170" fontId="59" fillId="0" borderId="134">
      <alignment horizontal="left"/>
    </xf>
    <xf numFmtId="170" fontId="59" fillId="0" borderId="134">
      <alignment horizontal="left"/>
    </xf>
    <xf numFmtId="170" fontId="59" fillId="0" borderId="134">
      <alignment horizontal="left"/>
    </xf>
    <xf numFmtId="171" fontId="59" fillId="0" borderId="134">
      <alignment horizontal="left"/>
    </xf>
    <xf numFmtId="171" fontId="59" fillId="0" borderId="134">
      <alignment horizontal="left"/>
    </xf>
    <xf numFmtId="171" fontId="59" fillId="0" borderId="134">
      <alignment horizontal="left"/>
    </xf>
    <xf numFmtId="168" fontId="59" fillId="0" borderId="134">
      <alignment horizontal="left"/>
    </xf>
    <xf numFmtId="168" fontId="59" fillId="0" borderId="134">
      <alignment horizontal="left"/>
    </xf>
    <xf numFmtId="168" fontId="59" fillId="0" borderId="134">
      <alignment horizontal="left"/>
    </xf>
    <xf numFmtId="0" fontId="104" fillId="0" borderId="134"/>
    <xf numFmtId="0" fontId="38" fillId="0" borderId="136" applyAlignment="0">
      <alignment horizontal="left"/>
    </xf>
    <xf numFmtId="0" fontId="38" fillId="0" borderId="136" applyAlignment="0">
      <alignment horizontal="left"/>
    </xf>
    <xf numFmtId="0" fontId="38" fillId="0" borderId="136" applyAlignment="0">
      <alignment horizontal="left"/>
    </xf>
    <xf numFmtId="0" fontId="38" fillId="0" borderId="136" applyAlignment="0">
      <alignment horizontal="left"/>
    </xf>
    <xf numFmtId="0" fontId="38" fillId="0" borderId="136" applyAlignment="0">
      <alignment horizontal="left"/>
    </xf>
    <xf numFmtId="0" fontId="38" fillId="0" borderId="136" applyAlignment="0">
      <alignment horizontal="left"/>
    </xf>
    <xf numFmtId="0" fontId="38" fillId="0" borderId="136" applyAlignment="0">
      <alignment horizontal="left"/>
    </xf>
    <xf numFmtId="0" fontId="38" fillId="0" borderId="136" applyAlignment="0">
      <alignment horizontal="left"/>
    </xf>
    <xf numFmtId="0" fontId="38" fillId="0" borderId="136" applyAlignment="0">
      <alignment horizontal="left"/>
    </xf>
    <xf numFmtId="0" fontId="38" fillId="0" borderId="136" applyAlignment="0">
      <alignment horizontal="left"/>
    </xf>
    <xf numFmtId="0" fontId="100" fillId="63" borderId="134">
      <alignment horizontal="left"/>
    </xf>
    <xf numFmtId="0" fontId="39" fillId="63" borderId="134">
      <alignment horizontal="centerContinuous" wrapText="1"/>
    </xf>
    <xf numFmtId="0" fontId="104" fillId="63" borderId="136">
      <alignment wrapText="1"/>
    </xf>
    <xf numFmtId="0" fontId="104" fillId="63" borderId="136">
      <alignment wrapText="1"/>
    </xf>
    <xf numFmtId="0" fontId="104" fillId="63" borderId="136">
      <alignment wrapText="1"/>
    </xf>
    <xf numFmtId="0" fontId="104" fillId="63" borderId="136">
      <alignment wrapText="1"/>
    </xf>
    <xf numFmtId="0" fontId="104" fillId="63" borderId="136">
      <alignment wrapText="1"/>
    </xf>
    <xf numFmtId="0" fontId="104" fillId="63" borderId="134"/>
    <xf numFmtId="169" fontId="59" fillId="0" borderId="134">
      <alignment horizontal="left"/>
    </xf>
    <xf numFmtId="170" fontId="59" fillId="0" borderId="134">
      <alignment horizontal="left"/>
    </xf>
    <xf numFmtId="171" fontId="59" fillId="0" borderId="134">
      <alignment horizontal="left"/>
    </xf>
    <xf numFmtId="168" fontId="59" fillId="0" borderId="134">
      <alignment horizontal="left"/>
    </xf>
    <xf numFmtId="0" fontId="169" fillId="64" borderId="133">
      <alignment horizontal="left" vertical="top" wrapText="1"/>
    </xf>
    <xf numFmtId="0" fontId="169" fillId="64" borderId="135">
      <alignment horizontal="left" vertical="top"/>
    </xf>
    <xf numFmtId="0" fontId="104" fillId="0" borderId="134"/>
    <xf numFmtId="175" fontId="39" fillId="5" borderId="134"/>
    <xf numFmtId="175" fontId="39" fillId="63" borderId="134">
      <alignment horizontal="centerContinuous" wrapText="1"/>
    </xf>
    <xf numFmtId="0" fontId="39" fillId="63" borderId="134">
      <alignment horizontal="centerContinuous" wrapText="1"/>
    </xf>
    <xf numFmtId="175" fontId="205" fillId="63" borderId="136">
      <alignment wrapText="1"/>
    </xf>
    <xf numFmtId="175" fontId="104" fillId="63" borderId="136">
      <alignment wrapText="1"/>
    </xf>
    <xf numFmtId="175" fontId="104" fillId="63" borderId="136">
      <alignment wrapText="1"/>
    </xf>
    <xf numFmtId="175" fontId="205" fillId="63" borderId="136">
      <alignment wrapText="1"/>
    </xf>
    <xf numFmtId="0" fontId="104" fillId="63" borderId="134"/>
    <xf numFmtId="175" fontId="169" fillId="64" borderId="134">
      <alignment horizontal="left" vertical="top" wrapText="1"/>
    </xf>
    <xf numFmtId="175" fontId="215" fillId="64" borderId="135">
      <alignment horizontal="left" vertical="top" wrapText="1"/>
    </xf>
    <xf numFmtId="175" fontId="39" fillId="63" borderId="134">
      <alignment horizontal="centerContinuous" wrapText="1"/>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1" fontId="59" fillId="0" borderId="149">
      <alignment horizontal="left"/>
    </xf>
    <xf numFmtId="171" fontId="59" fillId="0" borderId="149">
      <alignment horizontal="left"/>
    </xf>
    <xf numFmtId="171"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69"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70"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169" fontId="59" fillId="0" borderId="149">
      <alignment horizontal="left"/>
    </xf>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47" fillId="26" borderId="155" applyNumberFormat="0" applyFont="0" applyAlignment="0" applyProtection="0"/>
    <xf numFmtId="0" fontId="128" fillId="26" borderId="155" applyNumberFormat="0" applyFont="0" applyAlignment="0" applyProtection="0"/>
    <xf numFmtId="0" fontId="128" fillId="26" borderId="155" applyNumberFormat="0" applyFont="0" applyAlignment="0" applyProtection="0"/>
    <xf numFmtId="0" fontId="179" fillId="60" borderId="150" applyNumberFormat="0" applyAlignment="0" applyProtection="0"/>
    <xf numFmtId="0" fontId="102" fillId="60" borderId="150" applyNumberFormat="0" applyAlignment="0" applyProtection="0"/>
    <xf numFmtId="0" fontId="180" fillId="24" borderId="150" applyNumberFormat="0" applyAlignment="0" applyProtection="0"/>
    <xf numFmtId="0" fontId="183" fillId="60" borderId="151" applyNumberFormat="0" applyAlignment="0" applyProtection="0"/>
    <xf numFmtId="0" fontId="103" fillId="60" borderId="151" applyNumberFormat="0" applyAlignment="0" applyProtection="0"/>
    <xf numFmtId="0" fontId="185" fillId="24" borderId="151" applyNumberFormat="0" applyAlignment="0" applyProtection="0"/>
    <xf numFmtId="175" fontId="181" fillId="60" borderId="151" applyNumberFormat="0" applyAlignment="0" applyProtection="0"/>
    <xf numFmtId="175" fontId="181" fillId="60" borderId="151" applyNumberFormat="0" applyAlignment="0" applyProtection="0"/>
    <xf numFmtId="0" fontId="190" fillId="25" borderId="151" applyNumberFormat="0" applyAlignment="0" applyProtection="0"/>
    <xf numFmtId="0" fontId="122" fillId="25" borderId="151" applyNumberFormat="0" applyAlignment="0" applyProtection="0"/>
    <xf numFmtId="0" fontId="191" fillId="11" borderId="151" applyNumberFormat="0" applyAlignment="0" applyProtection="0"/>
    <xf numFmtId="0" fontId="99" fillId="0" borderId="153" applyNumberFormat="0" applyFill="0" applyAlignment="0" applyProtection="0"/>
    <xf numFmtId="0" fontId="52" fillId="0" borderId="153" applyNumberFormat="0" applyFill="0" applyAlignment="0" applyProtection="0"/>
    <xf numFmtId="0" fontId="192" fillId="0" borderId="153" applyNumberFormat="0" applyFill="0" applyAlignment="0" applyProtection="0"/>
    <xf numFmtId="0" fontId="193" fillId="0" borderId="153" applyNumberFormat="0" applyFill="0" applyAlignment="0" applyProtection="0"/>
    <xf numFmtId="0" fontId="46" fillId="0" borderId="153" applyNumberFormat="0" applyFill="0" applyAlignment="0" applyProtection="0"/>
    <xf numFmtId="0" fontId="46" fillId="0" borderId="153" applyNumberFormat="0" applyFill="0" applyAlignment="0" applyProtection="0"/>
    <xf numFmtId="0" fontId="56" fillId="0" borderId="152" applyNumberFormat="0" applyFill="0" applyAlignment="0" applyProtection="0"/>
    <xf numFmtId="0" fontId="39" fillId="25" borderId="155" applyNumberFormat="0" applyFont="0" applyAlignment="0" applyProtection="0"/>
    <xf numFmtId="175" fontId="204" fillId="25" borderId="151" applyNumberFormat="0" applyAlignment="0" applyProtection="0"/>
    <xf numFmtId="175" fontId="204" fillId="25" borderId="151" applyNumberFormat="0" applyAlignment="0" applyProtection="0"/>
    <xf numFmtId="175" fontId="213" fillId="26" borderId="155" applyNumberFormat="0" applyFont="0" applyAlignment="0" applyProtection="0"/>
    <xf numFmtId="175" fontId="213" fillId="26" borderId="155" applyNumberFormat="0" applyFont="0" applyAlignment="0" applyProtection="0"/>
    <xf numFmtId="0" fontId="54" fillId="26" borderId="155" applyNumberFormat="0" applyFont="0" applyAlignment="0" applyProtection="0"/>
    <xf numFmtId="0" fontId="54" fillId="26" borderId="155" applyNumberFormat="0" applyFont="0" applyAlignment="0" applyProtection="0"/>
    <xf numFmtId="0" fontId="48" fillId="26" borderId="155" applyNumberFormat="0" applyFont="0" applyAlignment="0" applyProtection="0"/>
    <xf numFmtId="0" fontId="54" fillId="26" borderId="155" applyNumberFormat="0" applyFont="0" applyAlignment="0" applyProtection="0"/>
    <xf numFmtId="0" fontId="54" fillId="26" borderId="155" applyNumberFormat="0" applyFont="0" applyAlignment="0" applyProtection="0"/>
    <xf numFmtId="0" fontId="39" fillId="26" borderId="155" applyNumberFormat="0" applyFont="0" applyAlignment="0" applyProtection="0"/>
    <xf numFmtId="175" fontId="214" fillId="60" borderId="150" applyNumberFormat="0" applyAlignment="0" applyProtection="0"/>
    <xf numFmtId="175" fontId="214" fillId="60" borderId="150" applyNumberFormat="0" applyAlignment="0" applyProtection="0"/>
    <xf numFmtId="175" fontId="51" fillId="0" borderId="154" applyNumberFormat="0" applyFill="0" applyAlignment="0" applyProtection="0"/>
    <xf numFmtId="175" fontId="46" fillId="0" borderId="153" applyNumberFormat="0" applyFill="0" applyAlignment="0" applyProtection="0"/>
    <xf numFmtId="175" fontId="51" fillId="0" borderId="154" applyNumberFormat="0" applyFill="0" applyAlignment="0" applyProtection="0"/>
    <xf numFmtId="0" fontId="47" fillId="26" borderId="155" applyNumberFormat="0" applyFont="0" applyAlignment="0" applyProtection="0"/>
    <xf numFmtId="0" fontId="102" fillId="24" borderId="150" applyNumberFormat="0" applyAlignment="0" applyProtection="0"/>
    <xf numFmtId="0" fontId="102" fillId="24" borderId="150" applyNumberFormat="0" applyAlignment="0" applyProtection="0"/>
    <xf numFmtId="0" fontId="259" fillId="24" borderId="151" applyNumberFormat="0" applyAlignment="0" applyProtection="0"/>
    <xf numFmtId="0" fontId="259" fillId="24" borderId="151" applyNumberFormat="0" applyAlignment="0" applyProtection="0"/>
    <xf numFmtId="0" fontId="259" fillId="24" borderId="151" applyNumberFormat="0" applyAlignment="0" applyProtection="0"/>
    <xf numFmtId="0" fontId="122" fillId="11" borderId="151" applyNumberFormat="0" applyAlignment="0" applyProtection="0"/>
    <xf numFmtId="0" fontId="122" fillId="11" borderId="151" applyNumberFormat="0" applyAlignment="0" applyProtection="0"/>
    <xf numFmtId="0" fontId="122" fillId="11" borderId="151" applyNumberFormat="0" applyAlignment="0" applyProtection="0"/>
    <xf numFmtId="0" fontId="99" fillId="0" borderId="152" applyNumberFormat="0" applyFill="0" applyAlignment="0" applyProtection="0"/>
    <xf numFmtId="0" fontId="99" fillId="0" borderId="152" applyNumberFormat="0" applyFill="0" applyAlignment="0" applyProtection="0"/>
    <xf numFmtId="0" fontId="46" fillId="0" borderId="153" applyNumberFormat="0" applyFill="0" applyAlignment="0" applyProtection="0"/>
    <xf numFmtId="0" fontId="39" fillId="26" borderId="155" applyNumberFormat="0" applyFont="0" applyAlignment="0" applyProtection="0"/>
    <xf numFmtId="0" fontId="39" fillId="26" borderId="155" applyNumberFormat="0" applyFont="0" applyAlignment="0" applyProtection="0"/>
    <xf numFmtId="0" fontId="102" fillId="24" borderId="150" applyNumberFormat="0" applyAlignment="0" applyProtection="0"/>
    <xf numFmtId="0" fontId="102" fillId="24" borderId="150" applyNumberFormat="0" applyAlignment="0" applyProtection="0"/>
    <xf numFmtId="0" fontId="259" fillId="24" borderId="151" applyNumberFormat="0" applyAlignment="0" applyProtection="0"/>
    <xf numFmtId="0" fontId="259" fillId="24" borderId="151" applyNumberFormat="0" applyAlignment="0" applyProtection="0"/>
    <xf numFmtId="0" fontId="259" fillId="24" borderId="151" applyNumberFormat="0" applyAlignment="0" applyProtection="0"/>
    <xf numFmtId="0" fontId="122" fillId="11" borderId="151" applyNumberFormat="0" applyAlignment="0" applyProtection="0"/>
    <xf numFmtId="0" fontId="122" fillId="11" borderId="151" applyNumberFormat="0" applyAlignment="0" applyProtection="0"/>
    <xf numFmtId="0" fontId="122" fillId="11" borderId="151" applyNumberFormat="0" applyAlignment="0" applyProtection="0"/>
    <xf numFmtId="0" fontId="99" fillId="0" borderId="152" applyNumberFormat="0" applyFill="0" applyAlignment="0" applyProtection="0"/>
    <xf numFmtId="0" fontId="99" fillId="0" borderId="152" applyNumberFormat="0" applyFill="0" applyAlignment="0" applyProtection="0"/>
    <xf numFmtId="0" fontId="39" fillId="26" borderId="155" applyNumberFormat="0" applyFont="0" applyAlignment="0" applyProtection="0"/>
    <xf numFmtId="0" fontId="39" fillId="26" borderId="155" applyNumberFormat="0" applyFont="0" applyAlignment="0" applyProtection="0"/>
    <xf numFmtId="0" fontId="54" fillId="26" borderId="155" applyNumberFormat="0" applyFont="0" applyAlignment="0" applyProtection="0"/>
    <xf numFmtId="0" fontId="61" fillId="24" borderId="150" applyNumberFormat="0" applyAlignment="0" applyProtection="0"/>
    <xf numFmtId="0" fontId="62" fillId="24" borderId="151" applyNumberFormat="0" applyAlignment="0" applyProtection="0"/>
    <xf numFmtId="0" fontId="64" fillId="0" borderId="152" applyNumberFormat="0" applyFill="0" applyAlignment="0" applyProtection="0"/>
    <xf numFmtId="0" fontId="48" fillId="26" borderId="155" applyNumberFormat="0" applyFont="0" applyAlignment="0" applyProtection="0"/>
    <xf numFmtId="0" fontId="48" fillId="26" borderId="155" applyNumberFormat="0" applyFont="0" applyAlignment="0" applyProtection="0"/>
    <xf numFmtId="0" fontId="48" fillId="26" borderId="155" applyNumberFormat="0" applyFont="0" applyAlignment="0" applyProtection="0"/>
    <xf numFmtId="0" fontId="39" fillId="26" borderId="155" applyNumberFormat="0" applyFont="0" applyAlignment="0" applyProtection="0"/>
    <xf numFmtId="0" fontId="133" fillId="26" borderId="155" applyNumberFormat="0" applyFont="0" applyAlignment="0" applyProtection="0"/>
    <xf numFmtId="0" fontId="39" fillId="26" borderId="155" applyNumberFormat="0" applyFont="0" applyAlignment="0" applyProtection="0"/>
    <xf numFmtId="169" fontId="59" fillId="0" borderId="158">
      <alignment horizontal="left"/>
    </xf>
    <xf numFmtId="169" fontId="59" fillId="0" borderId="158">
      <alignment horizontal="left"/>
    </xf>
    <xf numFmtId="169" fontId="59" fillId="0" borderId="158">
      <alignment horizontal="left"/>
    </xf>
    <xf numFmtId="170" fontId="59" fillId="0" borderId="158">
      <alignment horizontal="left"/>
    </xf>
    <xf numFmtId="170" fontId="59" fillId="0" borderId="158">
      <alignment horizontal="left"/>
    </xf>
    <xf numFmtId="170" fontId="59" fillId="0" borderId="158">
      <alignment horizontal="left"/>
    </xf>
    <xf numFmtId="171" fontId="59" fillId="0" borderId="158">
      <alignment horizontal="left"/>
    </xf>
    <xf numFmtId="171" fontId="59" fillId="0" borderId="158">
      <alignment horizontal="left"/>
    </xf>
    <xf numFmtId="171" fontId="59" fillId="0" borderId="158">
      <alignment horizontal="left"/>
    </xf>
    <xf numFmtId="168" fontId="59" fillId="0" borderId="158">
      <alignment horizontal="left"/>
    </xf>
    <xf numFmtId="168" fontId="59" fillId="0" borderId="158">
      <alignment horizontal="left"/>
    </xf>
    <xf numFmtId="168" fontId="59" fillId="0" borderId="158">
      <alignment horizontal="left"/>
    </xf>
    <xf numFmtId="169" fontId="59" fillId="0" borderId="158">
      <alignment horizontal="left"/>
    </xf>
    <xf numFmtId="169" fontId="59" fillId="0" borderId="158">
      <alignment horizontal="left"/>
    </xf>
    <xf numFmtId="169" fontId="59" fillId="0" borderId="158">
      <alignment horizontal="left"/>
    </xf>
    <xf numFmtId="170" fontId="59" fillId="0" borderId="158">
      <alignment horizontal="left"/>
    </xf>
    <xf numFmtId="170" fontId="59" fillId="0" borderId="158">
      <alignment horizontal="left"/>
    </xf>
    <xf numFmtId="170" fontId="59" fillId="0" borderId="158">
      <alignment horizontal="left"/>
    </xf>
    <xf numFmtId="171" fontId="59" fillId="0" borderId="158">
      <alignment horizontal="left"/>
    </xf>
    <xf numFmtId="171" fontId="59" fillId="0" borderId="158">
      <alignment horizontal="left"/>
    </xf>
    <xf numFmtId="171" fontId="59" fillId="0" borderId="158">
      <alignment horizontal="left"/>
    </xf>
    <xf numFmtId="168" fontId="59" fillId="0" borderId="158">
      <alignment horizontal="left"/>
    </xf>
    <xf numFmtId="168" fontId="59" fillId="0" borderId="158">
      <alignment horizontal="left"/>
    </xf>
    <xf numFmtId="168" fontId="59" fillId="0" borderId="158">
      <alignment horizontal="left"/>
    </xf>
    <xf numFmtId="0" fontId="104" fillId="0" borderId="158"/>
    <xf numFmtId="0" fontId="38" fillId="0" borderId="160" applyAlignment="0">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100" fillId="63" borderId="158">
      <alignment horizontal="left"/>
    </xf>
    <xf numFmtId="0" fontId="39" fillId="63" borderId="158">
      <alignment horizontal="centerContinuous" wrapText="1"/>
    </xf>
    <xf numFmtId="0" fontId="104" fillId="63" borderId="160">
      <alignment wrapText="1"/>
    </xf>
    <xf numFmtId="0" fontId="104" fillId="63" borderId="160">
      <alignment wrapText="1"/>
    </xf>
    <xf numFmtId="0" fontId="104" fillId="63" borderId="160">
      <alignment wrapText="1"/>
    </xf>
    <xf numFmtId="0" fontId="104" fillId="63" borderId="160">
      <alignment wrapText="1"/>
    </xf>
    <xf numFmtId="0" fontId="104" fillId="63" borderId="160">
      <alignment wrapText="1"/>
    </xf>
    <xf numFmtId="0" fontId="104" fillId="63" borderId="158"/>
    <xf numFmtId="169" fontId="59" fillId="0" borderId="158">
      <alignment horizontal="left"/>
    </xf>
    <xf numFmtId="170" fontId="59" fillId="0" borderId="158">
      <alignment horizontal="left"/>
    </xf>
    <xf numFmtId="171" fontId="59" fillId="0" borderId="158">
      <alignment horizontal="left"/>
    </xf>
    <xf numFmtId="168" fontId="59" fillId="0" borderId="158">
      <alignment horizontal="left"/>
    </xf>
    <xf numFmtId="0" fontId="169" fillId="64" borderId="157">
      <alignment horizontal="left" vertical="top" wrapText="1"/>
    </xf>
    <xf numFmtId="0" fontId="169" fillId="64" borderId="159">
      <alignment horizontal="left" vertical="top"/>
    </xf>
    <xf numFmtId="0" fontId="104" fillId="0" borderId="158"/>
    <xf numFmtId="175" fontId="39" fillId="5" borderId="158"/>
    <xf numFmtId="175" fontId="39" fillId="63" borderId="158">
      <alignment horizontal="centerContinuous" wrapText="1"/>
    </xf>
    <xf numFmtId="0" fontId="39" fillId="63" borderId="158">
      <alignment horizontal="centerContinuous" wrapText="1"/>
    </xf>
    <xf numFmtId="175" fontId="205" fillId="63" borderId="160">
      <alignment wrapText="1"/>
    </xf>
    <xf numFmtId="175" fontId="104" fillId="63" borderId="160">
      <alignment wrapText="1"/>
    </xf>
    <xf numFmtId="175" fontId="104" fillId="63" borderId="160">
      <alignment wrapText="1"/>
    </xf>
    <xf numFmtId="175" fontId="205" fillId="63" borderId="160">
      <alignment wrapText="1"/>
    </xf>
    <xf numFmtId="0" fontId="104" fillId="63" borderId="158"/>
    <xf numFmtId="175" fontId="169" fillId="64" borderId="158">
      <alignment horizontal="left" vertical="top" wrapText="1"/>
    </xf>
    <xf numFmtId="175" fontId="215" fillId="64" borderId="159">
      <alignment horizontal="left" vertical="top" wrapText="1"/>
    </xf>
    <xf numFmtId="175" fontId="39" fillId="63" borderId="158">
      <alignment horizontal="centerContinuous" wrapText="1"/>
    </xf>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169" fontId="59" fillId="0" borderId="161">
      <alignment horizontal="left"/>
    </xf>
    <xf numFmtId="168" fontId="59" fillId="0" borderId="161">
      <alignment horizontal="left"/>
    </xf>
    <xf numFmtId="0" fontId="61" fillId="24"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75" fontId="169" fillId="64" borderId="158">
      <alignment horizontal="left" vertical="top" wrapText="1"/>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102" fillId="60" borderId="162" applyNumberFormat="0" applyAlignment="0" applyProtection="0"/>
    <xf numFmtId="0" fontId="62" fillId="24" borderId="163"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48" fillId="26" borderId="167" applyNumberFormat="0" applyFont="0" applyAlignment="0" applyProtection="0"/>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0" fontId="47" fillId="26" borderId="167" applyNumberFormat="0" applyFont="0" applyAlignment="0" applyProtection="0"/>
    <xf numFmtId="0" fontId="12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8" fontId="59" fillId="0" borderId="158">
      <alignment horizontal="left"/>
    </xf>
    <xf numFmtId="169" fontId="59" fillId="0" borderId="161">
      <alignment horizontal="left"/>
    </xf>
    <xf numFmtId="168" fontId="59" fillId="0" borderId="161">
      <alignment horizontal="left"/>
    </xf>
    <xf numFmtId="0" fontId="63" fillId="11" borderId="163" applyNumberFormat="0" applyAlignment="0" applyProtection="0"/>
    <xf numFmtId="0" fontId="104" fillId="0" borderId="158"/>
    <xf numFmtId="168" fontId="59" fillId="0" borderId="161">
      <alignment horizontal="left"/>
    </xf>
    <xf numFmtId="0" fontId="61" fillId="24" borderId="162" applyNumberFormat="0" applyAlignment="0" applyProtection="0"/>
    <xf numFmtId="0" fontId="63" fillId="11" borderId="163" applyNumberFormat="0" applyAlignment="0" applyProtection="0"/>
    <xf numFmtId="0" fontId="48" fillId="26" borderId="167" applyNumberFormat="0" applyFont="0" applyAlignment="0" applyProtection="0"/>
    <xf numFmtId="169" fontId="59" fillId="0" borderId="161">
      <alignment horizontal="left"/>
    </xf>
    <xf numFmtId="0" fontId="47" fillId="26" borderId="167" applyNumberFormat="0" applyFont="0" applyAlignment="0" applyProtection="0"/>
    <xf numFmtId="0" fontId="38" fillId="0" borderId="160" applyAlignment="0">
      <alignment horizontal="left"/>
    </xf>
    <xf numFmtId="169" fontId="59" fillId="0" borderId="158">
      <alignment horizontal="left"/>
    </xf>
    <xf numFmtId="168" fontId="59" fillId="0" borderId="158">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1" fillId="24" borderId="162" applyNumberFormat="0" applyAlignment="0" applyProtection="0"/>
    <xf numFmtId="0" fontId="61" fillId="24" borderId="162" applyNumberFormat="0" applyAlignment="0" applyProtection="0"/>
    <xf numFmtId="0" fontId="102" fillId="60" borderId="162"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12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69" fontId="59" fillId="0" borderId="161">
      <alignment horizontal="left"/>
    </xf>
    <xf numFmtId="168" fontId="59" fillId="0" borderId="161">
      <alignment horizontal="left"/>
    </xf>
    <xf numFmtId="0" fontId="62" fillId="24" borderId="163" applyNumberFormat="0" applyAlignment="0" applyProtection="0"/>
    <xf numFmtId="0" fontId="64" fillId="0" borderId="164" applyNumberFormat="0" applyFill="0" applyAlignment="0" applyProtection="0"/>
    <xf numFmtId="0" fontId="47" fillId="26" borderId="167" applyNumberFormat="0" applyFont="0" applyAlignment="0" applyProtection="0"/>
    <xf numFmtId="175" fontId="39" fillId="5" borderId="158"/>
    <xf numFmtId="175" fontId="104" fillId="63" borderId="160">
      <alignment wrapText="1"/>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102" fillId="60" borderId="162" applyNumberFormat="0" applyAlignment="0" applyProtection="0"/>
    <xf numFmtId="0" fontId="62" fillId="24" borderId="163" applyNumberFormat="0" applyAlignment="0" applyProtection="0"/>
    <xf numFmtId="0" fontId="62" fillId="24" borderId="163"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128"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9" fontId="59" fillId="0" borderId="161">
      <alignment horizontal="left"/>
    </xf>
    <xf numFmtId="169" fontId="59" fillId="0" borderId="161">
      <alignment horizontal="left"/>
    </xf>
    <xf numFmtId="169" fontId="59" fillId="0" borderId="161">
      <alignment horizontal="left"/>
    </xf>
    <xf numFmtId="168" fontId="59" fillId="0" borderId="161">
      <alignment horizontal="left"/>
    </xf>
    <xf numFmtId="0" fontId="62" fillId="24" borderId="163" applyNumberFormat="0" applyAlignment="0" applyProtection="0"/>
    <xf numFmtId="0" fontId="99" fillId="0" borderId="166"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169" fontId="59" fillId="0" borderId="158">
      <alignment horizontal="left"/>
    </xf>
    <xf numFmtId="168" fontId="59" fillId="0" borderId="158">
      <alignment horizontal="left"/>
    </xf>
    <xf numFmtId="171" fontId="59" fillId="0" borderId="158">
      <alignment horizontal="left"/>
    </xf>
    <xf numFmtId="168" fontId="59" fillId="0" borderId="158">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9" fillId="63" borderId="158">
      <alignment horizontal="centerContinuous" wrapText="1"/>
    </xf>
    <xf numFmtId="0" fontId="104" fillId="63" borderId="160">
      <alignment wrapText="1"/>
    </xf>
    <xf numFmtId="170" fontId="59" fillId="0" borderId="158">
      <alignment horizontal="left"/>
    </xf>
    <xf numFmtId="0" fontId="169" fillId="64" borderId="159">
      <alignment horizontal="left" vertical="top"/>
    </xf>
    <xf numFmtId="175" fontId="39" fillId="63" borderId="158">
      <alignment horizontal="centerContinuous" wrapText="1"/>
    </xf>
    <xf numFmtId="175" fontId="215" fillId="64" borderId="159">
      <alignment horizontal="left" vertical="top" wrapText="1"/>
    </xf>
    <xf numFmtId="175" fontId="104" fillId="63" borderId="160">
      <alignment wrapText="1"/>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1" fillId="24" borderId="162" applyNumberFormat="0" applyAlignment="0" applyProtection="0"/>
    <xf numFmtId="0" fontId="62" fillId="24" borderId="163" applyNumberFormat="0" applyAlignment="0" applyProtection="0"/>
    <xf numFmtId="0" fontId="64" fillId="0" borderId="164" applyNumberFormat="0" applyFill="0" applyAlignment="0" applyProtection="0"/>
    <xf numFmtId="0" fontId="99" fillId="0" borderId="166"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39"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71" fontId="59" fillId="0" borderId="161">
      <alignment horizontal="left"/>
    </xf>
    <xf numFmtId="168" fontId="59" fillId="0" borderId="161">
      <alignment horizontal="left"/>
    </xf>
    <xf numFmtId="0" fontId="63" fillId="11" borderId="163" applyNumberFormat="0" applyAlignment="0" applyProtection="0"/>
    <xf numFmtId="0" fontId="122" fillId="25" borderId="163" applyNumberFormat="0" applyAlignment="0" applyProtection="0"/>
    <xf numFmtId="0" fontId="47" fillId="26" borderId="167" applyNumberFormat="0" applyFont="0" applyAlignment="0" applyProtection="0"/>
    <xf numFmtId="0" fontId="99" fillId="0" borderId="165" applyNumberFormat="0" applyFill="0" applyAlignment="0" applyProtection="0"/>
    <xf numFmtId="0" fontId="47" fillId="26" borderId="167" applyNumberFormat="0" applyFont="0" applyAlignment="0" applyProtection="0"/>
    <xf numFmtId="171" fontId="59" fillId="0" borderId="161">
      <alignment horizontal="left"/>
    </xf>
    <xf numFmtId="171"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1" fillId="24"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2" fillId="24" borderId="163" applyNumberFormat="0" applyAlignment="0" applyProtection="0"/>
    <xf numFmtId="168" fontId="59" fillId="0" borderId="161">
      <alignment horizontal="left"/>
    </xf>
    <xf numFmtId="0" fontId="48" fillId="26" borderId="167" applyNumberFormat="0" applyFont="0" applyAlignment="0" applyProtection="0"/>
    <xf numFmtId="0" fontId="47" fillId="26" borderId="167" applyNumberFormat="0" applyFont="0" applyAlignment="0" applyProtection="0"/>
    <xf numFmtId="0" fontId="104" fillId="63" borderId="160">
      <alignment wrapText="1"/>
    </xf>
    <xf numFmtId="0" fontId="38" fillId="0" borderId="160" applyAlignment="0">
      <alignment horizontal="left"/>
    </xf>
    <xf numFmtId="168"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9" fontId="59" fillId="0" borderId="161">
      <alignment horizontal="left"/>
    </xf>
    <xf numFmtId="0" fontId="48" fillId="26" borderId="167" applyNumberFormat="0" applyFont="0" applyAlignment="0" applyProtection="0"/>
    <xf numFmtId="169" fontId="59" fillId="0" borderId="161">
      <alignment horizontal="left"/>
    </xf>
    <xf numFmtId="171" fontId="59" fillId="0" borderId="161">
      <alignment horizontal="left"/>
    </xf>
    <xf numFmtId="171"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9"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69" fontId="59" fillId="0" borderId="161">
      <alignment horizontal="left"/>
    </xf>
    <xf numFmtId="171" fontId="59" fillId="0" borderId="161">
      <alignment horizontal="left"/>
    </xf>
    <xf numFmtId="0" fontId="47" fillId="26" borderId="167" applyNumberFormat="0" applyFont="0" applyAlignment="0" applyProtection="0"/>
    <xf numFmtId="168" fontId="59" fillId="0" borderId="161">
      <alignment horizontal="left"/>
    </xf>
    <xf numFmtId="169" fontId="59" fillId="0" borderId="161">
      <alignment horizontal="left"/>
    </xf>
    <xf numFmtId="0" fontId="61" fillId="24" borderId="162" applyNumberFormat="0" applyAlignment="0" applyProtection="0"/>
    <xf numFmtId="0" fontId="62" fillId="24" borderId="163" applyNumberFormat="0" applyAlignment="0" applyProtection="0"/>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169" fontId="59" fillId="0" borderId="161">
      <alignment horizontal="left"/>
    </xf>
    <xf numFmtId="171"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0" fontId="63" fillId="11"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168" fontId="59" fillId="0" borderId="161">
      <alignment horizontal="left"/>
    </xf>
    <xf numFmtId="168" fontId="59" fillId="0" borderId="161">
      <alignment horizontal="left"/>
    </xf>
    <xf numFmtId="0" fontId="47" fillId="26" borderId="167" applyNumberFormat="0" applyFon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48" fillId="26" borderId="167" applyNumberFormat="0" applyFont="0" applyAlignment="0" applyProtection="0"/>
    <xf numFmtId="168" fontId="59" fillId="0" borderId="161">
      <alignment horizontal="left"/>
    </xf>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171" fontId="59" fillId="0" borderId="161">
      <alignment horizontal="left"/>
    </xf>
    <xf numFmtId="168"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171" fontId="59" fillId="0" borderId="161">
      <alignment horizontal="left"/>
    </xf>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0" fontId="122" fillId="25" borderId="163" applyNumberFormat="0" applyAlignment="0" applyProtection="0"/>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0" fontId="63" fillId="11" borderId="163" applyNumberFormat="0" applyAlignment="0" applyProtection="0"/>
    <xf numFmtId="171" fontId="59" fillId="0" borderId="161">
      <alignment horizontal="left"/>
    </xf>
    <xf numFmtId="171"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99" fillId="0" borderId="166" applyNumberFormat="0" applyFill="0" applyAlignment="0" applyProtection="0"/>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104" fillId="63" borderId="160">
      <alignment wrapText="1"/>
    </xf>
    <xf numFmtId="0" fontId="61" fillId="24" borderId="162" applyNumberFormat="0" applyAlignment="0" applyProtection="0"/>
    <xf numFmtId="168"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8" fontId="59" fillId="0" borderId="161">
      <alignment horizontal="left"/>
    </xf>
    <xf numFmtId="0" fontId="64" fillId="0" borderId="164" applyNumberFormat="0" applyFill="0" applyAlignment="0" applyProtection="0"/>
    <xf numFmtId="168" fontId="59" fillId="0" borderId="161">
      <alignment horizontal="left"/>
    </xf>
    <xf numFmtId="168" fontId="59" fillId="0" borderId="158">
      <alignment horizontal="left"/>
    </xf>
    <xf numFmtId="0" fontId="63" fillId="11" borderId="163" applyNumberFormat="0" applyAlignment="0" applyProtection="0"/>
    <xf numFmtId="168" fontId="59" fillId="0" borderId="161">
      <alignment horizontal="left"/>
    </xf>
    <xf numFmtId="0" fontId="48" fillId="26" borderId="167" applyNumberFormat="0" applyFont="0" applyAlignment="0" applyProtection="0"/>
    <xf numFmtId="169" fontId="59" fillId="0" borderId="161">
      <alignment horizontal="left"/>
    </xf>
    <xf numFmtId="171"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0" fontId="47" fillId="26" borderId="167" applyNumberFormat="0" applyFont="0" applyAlignment="0" applyProtection="0"/>
    <xf numFmtId="169" fontId="59" fillId="0" borderId="161">
      <alignment horizontal="left"/>
    </xf>
    <xf numFmtId="0" fontId="104" fillId="63" borderId="158"/>
    <xf numFmtId="0" fontId="104" fillId="63" borderId="158"/>
    <xf numFmtId="169" fontId="59" fillId="0" borderId="161">
      <alignment horizontal="left"/>
    </xf>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3" fillId="11" borderId="163" applyNumberFormat="0" applyAlignment="0" applyProtection="0"/>
    <xf numFmtId="0" fontId="47" fillId="26" borderId="167" applyNumberFormat="0" applyFont="0" applyAlignment="0" applyProtection="0"/>
    <xf numFmtId="0" fontId="62" fillId="24" borderId="163" applyNumberFormat="0" applyAlignment="0" applyProtection="0"/>
    <xf numFmtId="0" fontId="38" fillId="0" borderId="160" applyAlignment="0">
      <alignment horizontal="left"/>
    </xf>
    <xf numFmtId="0" fontId="38" fillId="0" borderId="160" applyAlignment="0">
      <alignment horizontal="left"/>
    </xf>
    <xf numFmtId="169" fontId="59" fillId="0" borderId="161">
      <alignment horizontal="left"/>
    </xf>
    <xf numFmtId="168" fontId="59" fillId="0" borderId="161">
      <alignment horizontal="left"/>
    </xf>
    <xf numFmtId="169" fontId="59" fillId="0" borderId="161">
      <alignment horizontal="left"/>
    </xf>
    <xf numFmtId="0" fontId="61" fillId="24" borderId="162" applyNumberFormat="0" applyAlignment="0" applyProtection="0"/>
    <xf numFmtId="0" fontId="122" fillId="25" borderId="163" applyNumberFormat="0" applyAlignment="0" applyProtection="0"/>
    <xf numFmtId="0" fontId="122" fillId="25"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100" fillId="63" borderId="158">
      <alignment horizontal="left"/>
    </xf>
    <xf numFmtId="0" fontId="104" fillId="63" borderId="160">
      <alignment wrapText="1"/>
    </xf>
    <xf numFmtId="0" fontId="104" fillId="63" borderId="160">
      <alignment wrapText="1"/>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48" fillId="26" borderId="167" applyNumberFormat="0" applyFont="0" applyAlignment="0" applyProtection="0"/>
    <xf numFmtId="0" fontId="47" fillId="26" borderId="167" applyNumberFormat="0" applyFont="0" applyAlignment="0" applyProtection="0"/>
    <xf numFmtId="169" fontId="59" fillId="0" borderId="161">
      <alignment horizontal="left"/>
    </xf>
    <xf numFmtId="169" fontId="59" fillId="0" borderId="161">
      <alignment horizontal="left"/>
    </xf>
    <xf numFmtId="168"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3" fillId="11"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102" fillId="60"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71" fontId="59" fillId="0" borderId="158">
      <alignment horizontal="left"/>
    </xf>
    <xf numFmtId="168" fontId="59" fillId="0" borderId="161">
      <alignment horizontal="left"/>
    </xf>
    <xf numFmtId="0" fontId="61" fillId="24" borderId="162" applyNumberFormat="0" applyAlignment="0" applyProtection="0"/>
    <xf numFmtId="0" fontId="64" fillId="0" borderId="164" applyNumberFormat="0" applyFill="0" applyAlignment="0" applyProtection="0"/>
    <xf numFmtId="0" fontId="47" fillId="26" borderId="167" applyNumberFormat="0" applyFont="0" applyAlignment="0" applyProtection="0"/>
    <xf numFmtId="169" fontId="59" fillId="0" borderId="161">
      <alignment horizontal="left"/>
    </xf>
    <xf numFmtId="0" fontId="48" fillId="26" borderId="167" applyNumberFormat="0" applyFont="0" applyAlignment="0" applyProtection="0"/>
    <xf numFmtId="169" fontId="59" fillId="0" borderId="161">
      <alignment horizontal="left"/>
    </xf>
    <xf numFmtId="0" fontId="47" fillId="26" borderId="167" applyNumberFormat="0" applyFont="0" applyAlignment="0" applyProtection="0"/>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3" fillId="11" borderId="163" applyNumberFormat="0" applyAlignment="0" applyProtection="0"/>
    <xf numFmtId="0" fontId="61" fillId="24" borderId="162" applyNumberFormat="0" applyAlignment="0" applyProtection="0"/>
    <xf numFmtId="0" fontId="63" fillId="11"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39" fillId="26" borderId="167" applyNumberFormat="0" applyFont="0" applyAlignment="0" applyProtection="0"/>
    <xf numFmtId="0" fontId="47" fillId="26" borderId="167" applyNumberFormat="0" applyFont="0" applyAlignment="0" applyProtection="0"/>
    <xf numFmtId="0" fontId="64" fillId="0" borderId="164" applyNumberFormat="0" applyFill="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70" fontId="59" fillId="0" borderId="158">
      <alignment horizontal="left"/>
    </xf>
    <xf numFmtId="168"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71" fontId="59" fillId="0" borderId="161">
      <alignment horizontal="left"/>
    </xf>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0" fontId="48" fillId="26" borderId="167" applyNumberFormat="0" applyFont="0" applyAlignment="0" applyProtection="0"/>
    <xf numFmtId="169" fontId="59" fillId="0" borderId="161">
      <alignment horizontal="left"/>
    </xf>
    <xf numFmtId="171" fontId="59" fillId="0" borderId="161">
      <alignment horizontal="left"/>
    </xf>
    <xf numFmtId="171" fontId="59" fillId="0" borderId="161">
      <alignment horizontal="left"/>
    </xf>
    <xf numFmtId="0" fontId="63" fillId="11" borderId="163" applyNumberFormat="0" applyAlignment="0" applyProtection="0"/>
    <xf numFmtId="171" fontId="59" fillId="0" borderId="161">
      <alignment horizontal="left"/>
    </xf>
    <xf numFmtId="0" fontId="48" fillId="26" borderId="167" applyNumberFormat="0" applyFont="0" applyAlignment="0" applyProtection="0"/>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0" fontId="47" fillId="26" borderId="167" applyNumberFormat="0" applyFont="0" applyAlignment="0" applyProtection="0"/>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0" fontId="48" fillId="26" borderId="167" applyNumberFormat="0" applyFont="0" applyAlignment="0" applyProtection="0"/>
    <xf numFmtId="168" fontId="59" fillId="0" borderId="161">
      <alignment horizontal="left"/>
    </xf>
    <xf numFmtId="0" fontId="47" fillId="26" borderId="167" applyNumberFormat="0" applyFont="0" applyAlignment="0" applyProtection="0"/>
    <xf numFmtId="0" fontId="99" fillId="0" borderId="165" applyNumberFormat="0" applyFill="0" applyAlignment="0" applyProtection="0"/>
    <xf numFmtId="169" fontId="59" fillId="0" borderId="158">
      <alignment horizontal="left"/>
    </xf>
    <xf numFmtId="169" fontId="59" fillId="0" borderId="161">
      <alignment horizontal="left"/>
    </xf>
    <xf numFmtId="168" fontId="59" fillId="0" borderId="161">
      <alignment horizontal="left"/>
    </xf>
    <xf numFmtId="0" fontId="63" fillId="11" borderId="163" applyNumberFormat="0" applyAlignment="0" applyProtection="0"/>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171" fontId="59" fillId="0" borderId="161">
      <alignment horizontal="left"/>
    </xf>
    <xf numFmtId="0" fontId="47" fillId="26" borderId="167" applyNumberFormat="0" applyFont="0" applyAlignment="0" applyProtection="0"/>
    <xf numFmtId="171" fontId="59" fillId="0" borderId="158">
      <alignment horizontal="left"/>
    </xf>
    <xf numFmtId="168" fontId="59" fillId="0" borderId="161">
      <alignment horizontal="left"/>
    </xf>
    <xf numFmtId="169" fontId="59" fillId="0" borderId="161">
      <alignment horizontal="left"/>
    </xf>
    <xf numFmtId="168"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102" fillId="60" borderId="162"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3" fillId="11" borderId="163" applyNumberFormat="0" applyAlignment="0" applyProtection="0"/>
    <xf numFmtId="0" fontId="62" fillId="24"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122" fillId="25" borderId="163" applyNumberFormat="0" applyAlignment="0" applyProtection="0"/>
    <xf numFmtId="0" fontId="63" fillId="11" borderId="163"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99" fillId="0" borderId="166" applyNumberFormat="0" applyFill="0" applyAlignment="0" applyProtection="0"/>
    <xf numFmtId="0" fontId="99" fillId="0" borderId="166"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64" fillId="0" borderId="164"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99" fillId="0" borderId="165" applyNumberFormat="0" applyFill="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171" fontId="59" fillId="0" borderId="161">
      <alignment horizontal="left"/>
    </xf>
    <xf numFmtId="171" fontId="59" fillId="0" borderId="161">
      <alignment horizontal="left"/>
    </xf>
    <xf numFmtId="168" fontId="59" fillId="0" borderId="161">
      <alignment horizontal="left"/>
    </xf>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2" fillId="24" borderId="163" applyNumberForma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39" fillId="63" borderId="158">
      <alignment horizontal="centerContinuous" wrapText="1"/>
    </xf>
    <xf numFmtId="175" fontId="39" fillId="63" borderId="158">
      <alignment horizontal="centerContinuous" wrapText="1"/>
    </xf>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2" fillId="24" borderId="163" applyNumberFormat="0" applyAlignment="0" applyProtection="0"/>
    <xf numFmtId="0" fontId="62" fillId="24" borderId="163"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4" fillId="0" borderId="164" applyNumberFormat="0" applyFill="0" applyAlignment="0" applyProtection="0"/>
    <xf numFmtId="0" fontId="63" fillId="11" borderId="163" applyNumberFormat="0" applyAlignment="0" applyProtection="0"/>
    <xf numFmtId="0" fontId="63" fillId="11" borderId="163" applyNumberFormat="0" applyAlignment="0" applyProtection="0"/>
    <xf numFmtId="0" fontId="103" fillId="60" borderId="163" applyNumberFormat="0" applyAlignment="0" applyProtection="0"/>
    <xf numFmtId="0" fontId="62" fillId="24" borderId="163" applyNumberFormat="0" applyAlignment="0" applyProtection="0"/>
    <xf numFmtId="0" fontId="62" fillId="24" borderId="163" applyNumberFormat="0" applyAlignment="0" applyProtection="0"/>
    <xf numFmtId="0" fontId="61" fillId="24" borderId="162" applyNumberForma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8" fontId="59" fillId="0" borderId="158">
      <alignment horizontal="left"/>
    </xf>
    <xf numFmtId="171" fontId="59" fillId="0" borderId="158">
      <alignment horizontal="left"/>
    </xf>
    <xf numFmtId="169" fontId="59" fillId="0" borderId="158">
      <alignment horizontal="left"/>
    </xf>
    <xf numFmtId="0" fontId="48" fillId="26" borderId="167" applyNumberFormat="0" applyFont="0" applyAlignment="0" applyProtection="0"/>
    <xf numFmtId="170" fontId="59" fillId="0" borderId="158">
      <alignment horizontal="left"/>
    </xf>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103" fillId="60" borderId="163" applyNumberFormat="0" applyAlignment="0" applyProtection="0"/>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0" fontId="62" fillId="24" borderId="163" applyNumberFormat="0" applyAlignment="0" applyProtection="0"/>
    <xf numFmtId="0" fontId="47" fillId="26" borderId="167" applyNumberFormat="0" applyFont="0" applyAlignment="0" applyProtection="0"/>
    <xf numFmtId="168" fontId="59" fillId="0" borderId="161">
      <alignment horizontal="left"/>
    </xf>
    <xf numFmtId="0" fontId="61" fillId="24" borderId="162" applyNumberFormat="0" applyAlignment="0" applyProtection="0"/>
    <xf numFmtId="0" fontId="47" fillId="26" borderId="167" applyNumberFormat="0" applyFont="0" applyAlignment="0" applyProtection="0"/>
    <xf numFmtId="0" fontId="61" fillId="24" borderId="162" applyNumberFormat="0" applyAlignment="0" applyProtection="0"/>
    <xf numFmtId="0" fontId="48" fillId="26" borderId="167" applyNumberFormat="0" applyFont="0" applyAlignment="0" applyProtection="0"/>
    <xf numFmtId="0" fontId="64" fillId="0" borderId="164" applyNumberFormat="0" applyFill="0" applyAlignment="0" applyProtection="0"/>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0" fontId="122" fillId="25" borderId="163" applyNumberFormat="0" applyAlignment="0" applyProtection="0"/>
    <xf numFmtId="168" fontId="59" fillId="0" borderId="161">
      <alignment horizontal="left"/>
    </xf>
    <xf numFmtId="168" fontId="59" fillId="0" borderId="161">
      <alignment horizontal="left"/>
    </xf>
    <xf numFmtId="0" fontId="47" fillId="26" borderId="167" applyNumberFormat="0" applyFont="0" applyAlignment="0" applyProtection="0"/>
    <xf numFmtId="168" fontId="59" fillId="0" borderId="161">
      <alignment horizontal="left"/>
    </xf>
    <xf numFmtId="168"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0" fontId="48" fillId="26" borderId="167" applyNumberFormat="0" applyFont="0" applyAlignment="0" applyProtection="0"/>
    <xf numFmtId="171" fontId="59" fillId="0" borderId="161">
      <alignment horizontal="left"/>
    </xf>
    <xf numFmtId="168" fontId="59" fillId="0" borderId="161">
      <alignment horizontal="left"/>
    </xf>
    <xf numFmtId="171" fontId="59" fillId="0" borderId="161">
      <alignment horizontal="left"/>
    </xf>
    <xf numFmtId="171" fontId="59" fillId="0" borderId="161">
      <alignment horizontal="left"/>
    </xf>
    <xf numFmtId="0" fontId="169" fillId="64" borderId="157">
      <alignment horizontal="left" vertical="top" wrapText="1"/>
    </xf>
    <xf numFmtId="171" fontId="59" fillId="0" borderId="161">
      <alignment horizontal="left"/>
    </xf>
    <xf numFmtId="171"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0" fontId="59" fillId="0" borderId="158">
      <alignment horizontal="left"/>
    </xf>
    <xf numFmtId="170" fontId="59" fillId="0" borderId="158">
      <alignment horizontal="left"/>
    </xf>
    <xf numFmtId="171" fontId="59" fillId="0" borderId="158">
      <alignment horizontal="left"/>
    </xf>
    <xf numFmtId="168" fontId="59" fillId="0" borderId="158">
      <alignment horizontal="left"/>
    </xf>
    <xf numFmtId="169" fontId="59" fillId="0" borderId="158">
      <alignment horizontal="left"/>
    </xf>
    <xf numFmtId="0" fontId="38" fillId="0" borderId="160" applyAlignment="0">
      <alignment horizontal="left"/>
    </xf>
    <xf numFmtId="0" fontId="38" fillId="0" borderId="160" applyAlignment="0">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102" fillId="60"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4" fillId="0" borderId="164" applyNumberFormat="0" applyFill="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103" fillId="60" borderId="163" applyNumberFormat="0" applyAlignment="0" applyProtection="0"/>
    <xf numFmtId="0" fontId="62" fillId="24" borderId="163" applyNumberFormat="0" applyAlignment="0" applyProtection="0"/>
    <xf numFmtId="0" fontId="61" fillId="24" borderId="162" applyNumberFormat="0" applyAlignment="0" applyProtection="0"/>
    <xf numFmtId="0" fontId="61" fillId="24" borderId="162" applyNumberForma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71"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5" fontId="205" fillId="63" borderId="160">
      <alignment wrapText="1"/>
    </xf>
    <xf numFmtId="171" fontId="59" fillId="0" borderId="158">
      <alignment horizontal="left"/>
    </xf>
    <xf numFmtId="170" fontId="59" fillId="0" borderId="158">
      <alignment horizontal="left"/>
    </xf>
    <xf numFmtId="169" fontId="59" fillId="0" borderId="158">
      <alignment horizontal="left"/>
    </xf>
    <xf numFmtId="169" fontId="59" fillId="0" borderId="158">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3" fillId="11" borderId="163" applyNumberFormat="0" applyAlignment="0" applyProtection="0"/>
    <xf numFmtId="0" fontId="63" fillId="11" borderId="163" applyNumberFormat="0" applyAlignment="0" applyProtection="0"/>
    <xf numFmtId="0" fontId="62" fillId="24" borderId="163" applyNumberFormat="0" applyAlignment="0" applyProtection="0"/>
    <xf numFmtId="0" fontId="61" fillId="24" borderId="162" applyNumberForma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1" fontId="59" fillId="0" borderId="158">
      <alignment horizontal="left"/>
    </xf>
    <xf numFmtId="170" fontId="59" fillId="0" borderId="158">
      <alignment horizontal="left"/>
    </xf>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61" fillId="24"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63" fillId="11" borderId="163" applyNumberFormat="0" applyAlignment="0" applyProtection="0"/>
    <xf numFmtId="0" fontId="103" fillId="60" borderId="163" applyNumberForma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102" fillId="60" borderId="162" applyNumberForma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5" fontId="205" fillId="63" borderId="160">
      <alignment wrapText="1"/>
    </xf>
    <xf numFmtId="0" fontId="104" fillId="0" borderId="158"/>
    <xf numFmtId="0" fontId="47" fillId="26" borderId="167" applyNumberFormat="0" applyFont="0" applyAlignment="0" applyProtection="0"/>
    <xf numFmtId="0" fontId="103" fillId="60" borderId="163" applyNumberFormat="0" applyAlignment="0" applyProtection="0"/>
    <xf numFmtId="0" fontId="47" fillId="26" borderId="167" applyNumberFormat="0" applyFont="0" applyAlignment="0" applyProtection="0"/>
    <xf numFmtId="0" fontId="103" fillId="60" borderId="163" applyNumberFormat="0" applyAlignment="0" applyProtection="0"/>
    <xf numFmtId="0" fontId="47" fillId="26" borderId="167" applyNumberFormat="0" applyFont="0" applyAlignment="0" applyProtection="0"/>
    <xf numFmtId="0" fontId="128" fillId="26" borderId="167" applyNumberFormat="0" applyFont="0" applyAlignment="0" applyProtection="0"/>
    <xf numFmtId="0" fontId="47" fillId="26" borderId="167" applyNumberFormat="0" applyFont="0" applyAlignment="0" applyProtection="0"/>
    <xf numFmtId="0" fontId="103" fillId="60" borderId="163" applyNumberFormat="0" applyAlignment="0" applyProtection="0"/>
    <xf numFmtId="169" fontId="59" fillId="0" borderId="146">
      <alignment horizontal="left"/>
    </xf>
    <xf numFmtId="169" fontId="59" fillId="0" borderId="146">
      <alignment horizontal="left"/>
    </xf>
    <xf numFmtId="169" fontId="59" fillId="0" borderId="146">
      <alignment horizontal="left"/>
    </xf>
    <xf numFmtId="170" fontId="59" fillId="0" borderId="146">
      <alignment horizontal="left"/>
    </xf>
    <xf numFmtId="170" fontId="59" fillId="0" borderId="146">
      <alignment horizontal="left"/>
    </xf>
    <xf numFmtId="170" fontId="59" fillId="0" borderId="146">
      <alignment horizontal="left"/>
    </xf>
    <xf numFmtId="171" fontId="59" fillId="0" borderId="146">
      <alignment horizontal="left"/>
    </xf>
    <xf numFmtId="171" fontId="59" fillId="0" borderId="146">
      <alignment horizontal="left"/>
    </xf>
    <xf numFmtId="171" fontId="59" fillId="0" borderId="146">
      <alignment horizontal="left"/>
    </xf>
    <xf numFmtId="168" fontId="59" fillId="0" borderId="146">
      <alignment horizontal="left"/>
    </xf>
    <xf numFmtId="168" fontId="59" fillId="0" borderId="146">
      <alignment horizontal="left"/>
    </xf>
    <xf numFmtId="168" fontId="59" fillId="0" borderId="146">
      <alignment horizontal="left"/>
    </xf>
    <xf numFmtId="169" fontId="59" fillId="0" borderId="146">
      <alignment horizontal="left"/>
    </xf>
    <xf numFmtId="169" fontId="59" fillId="0" borderId="146">
      <alignment horizontal="left"/>
    </xf>
    <xf numFmtId="169" fontId="59" fillId="0" borderId="146">
      <alignment horizontal="left"/>
    </xf>
    <xf numFmtId="170" fontId="59" fillId="0" borderId="146">
      <alignment horizontal="left"/>
    </xf>
    <xf numFmtId="170" fontId="59" fillId="0" borderId="146">
      <alignment horizontal="left"/>
    </xf>
    <xf numFmtId="170" fontId="59" fillId="0" borderId="146">
      <alignment horizontal="left"/>
    </xf>
    <xf numFmtId="171" fontId="59" fillId="0" borderId="146">
      <alignment horizontal="left"/>
    </xf>
    <xf numFmtId="171" fontId="59" fillId="0" borderId="146">
      <alignment horizontal="left"/>
    </xf>
    <xf numFmtId="171" fontId="59" fillId="0" borderId="146">
      <alignment horizontal="left"/>
    </xf>
    <xf numFmtId="168" fontId="59" fillId="0" borderId="146">
      <alignment horizontal="left"/>
    </xf>
    <xf numFmtId="168" fontId="59" fillId="0" borderId="146">
      <alignment horizontal="left"/>
    </xf>
    <xf numFmtId="168" fontId="59" fillId="0" borderId="146">
      <alignment horizontal="left"/>
    </xf>
    <xf numFmtId="0" fontId="104" fillId="0" borderId="146"/>
    <xf numFmtId="0" fontId="100" fillId="63" borderId="146">
      <alignment horizontal="left"/>
    </xf>
    <xf numFmtId="0" fontId="39" fillId="63" borderId="146">
      <alignment horizontal="centerContinuous" wrapText="1"/>
    </xf>
    <xf numFmtId="0" fontId="104" fillId="63" borderId="146"/>
    <xf numFmtId="169" fontId="59" fillId="0" borderId="146">
      <alignment horizontal="left"/>
    </xf>
    <xf numFmtId="170" fontId="59" fillId="0" borderId="146">
      <alignment horizontal="left"/>
    </xf>
    <xf numFmtId="171" fontId="59" fillId="0" borderId="146">
      <alignment horizontal="left"/>
    </xf>
    <xf numFmtId="168" fontId="59" fillId="0" borderId="146">
      <alignment horizontal="left"/>
    </xf>
    <xf numFmtId="0" fontId="104" fillId="0" borderId="146"/>
    <xf numFmtId="175" fontId="39" fillId="5" borderId="146"/>
    <xf numFmtId="175" fontId="39" fillId="63" borderId="146">
      <alignment horizontal="centerContinuous" wrapText="1"/>
    </xf>
    <xf numFmtId="0" fontId="39" fillId="63" borderId="146">
      <alignment horizontal="centerContinuous" wrapText="1"/>
    </xf>
    <xf numFmtId="0" fontId="104" fillId="63" borderId="146"/>
    <xf numFmtId="175" fontId="169" fillId="64" borderId="146">
      <alignment horizontal="left" vertical="top" wrapText="1"/>
    </xf>
    <xf numFmtId="175" fontId="39" fillId="63" borderId="146">
      <alignment horizontal="centerContinuous" wrapText="1"/>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128" fillId="26" borderId="167" applyNumberFormat="0" applyFont="0" applyAlignment="0" applyProtection="0"/>
    <xf numFmtId="0" fontId="128" fillId="26" borderId="167" applyNumberFormat="0" applyFont="0" applyAlignment="0" applyProtection="0"/>
    <xf numFmtId="0" fontId="179" fillId="60" borderId="162" applyNumberFormat="0" applyAlignment="0" applyProtection="0"/>
    <xf numFmtId="0" fontId="102" fillId="60" borderId="162" applyNumberFormat="0" applyAlignment="0" applyProtection="0"/>
    <xf numFmtId="0" fontId="180" fillId="24" borderId="162" applyNumberFormat="0" applyAlignment="0" applyProtection="0"/>
    <xf numFmtId="0" fontId="183" fillId="60" borderId="163" applyNumberFormat="0" applyAlignment="0" applyProtection="0"/>
    <xf numFmtId="0" fontId="103" fillId="60" borderId="163" applyNumberFormat="0" applyAlignment="0" applyProtection="0"/>
    <xf numFmtId="0" fontId="185" fillId="24" borderId="163" applyNumberFormat="0" applyAlignment="0" applyProtection="0"/>
    <xf numFmtId="175" fontId="181" fillId="60" borderId="163" applyNumberFormat="0" applyAlignment="0" applyProtection="0"/>
    <xf numFmtId="175" fontId="181" fillId="60" borderId="163" applyNumberFormat="0" applyAlignment="0" applyProtection="0"/>
    <xf numFmtId="0" fontId="190" fillId="25" borderId="163" applyNumberFormat="0" applyAlignment="0" applyProtection="0"/>
    <xf numFmtId="0" fontId="122" fillId="25" borderId="163" applyNumberFormat="0" applyAlignment="0" applyProtection="0"/>
    <xf numFmtId="0" fontId="191" fillId="11" borderId="163" applyNumberFormat="0" applyAlignment="0" applyProtection="0"/>
    <xf numFmtId="0" fontId="99" fillId="0" borderId="165" applyNumberFormat="0" applyFill="0" applyAlignment="0" applyProtection="0"/>
    <xf numFmtId="0" fontId="52" fillId="0" borderId="165" applyNumberFormat="0" applyFill="0" applyAlignment="0" applyProtection="0"/>
    <xf numFmtId="0" fontId="192" fillId="0" borderId="165" applyNumberFormat="0" applyFill="0" applyAlignment="0" applyProtection="0"/>
    <xf numFmtId="0" fontId="193" fillId="0" borderId="165" applyNumberFormat="0" applyFill="0" applyAlignment="0" applyProtection="0"/>
    <xf numFmtId="0" fontId="46" fillId="0" borderId="165" applyNumberFormat="0" applyFill="0" applyAlignment="0" applyProtection="0"/>
    <xf numFmtId="0" fontId="46" fillId="0" borderId="165" applyNumberFormat="0" applyFill="0" applyAlignment="0" applyProtection="0"/>
    <xf numFmtId="0" fontId="56" fillId="0" borderId="164" applyNumberFormat="0" applyFill="0" applyAlignment="0" applyProtection="0"/>
    <xf numFmtId="0" fontId="39" fillId="25" borderId="167" applyNumberFormat="0" applyFont="0" applyAlignment="0" applyProtection="0"/>
    <xf numFmtId="175" fontId="204" fillId="25" borderId="163" applyNumberFormat="0" applyAlignment="0" applyProtection="0"/>
    <xf numFmtId="175" fontId="204" fillId="25" borderId="163" applyNumberFormat="0" applyAlignment="0" applyProtection="0"/>
    <xf numFmtId="175" fontId="213" fillId="26" borderId="167" applyNumberFormat="0" applyFont="0" applyAlignment="0" applyProtection="0"/>
    <xf numFmtId="175" fontId="213" fillId="26" borderId="167" applyNumberFormat="0" applyFont="0" applyAlignment="0" applyProtection="0"/>
    <xf numFmtId="0" fontId="54" fillId="26" borderId="167" applyNumberFormat="0" applyFont="0" applyAlignment="0" applyProtection="0"/>
    <xf numFmtId="0" fontId="54" fillId="26" borderId="167" applyNumberFormat="0" applyFont="0" applyAlignment="0" applyProtection="0"/>
    <xf numFmtId="0" fontId="48" fillId="26" borderId="167" applyNumberFormat="0" applyFont="0" applyAlignment="0" applyProtection="0"/>
    <xf numFmtId="0" fontId="54" fillId="26" borderId="167" applyNumberFormat="0" applyFont="0" applyAlignment="0" applyProtection="0"/>
    <xf numFmtId="0" fontId="54" fillId="26" borderId="167" applyNumberFormat="0" applyFont="0" applyAlignment="0" applyProtection="0"/>
    <xf numFmtId="0" fontId="39" fillId="26" borderId="167" applyNumberFormat="0" applyFont="0" applyAlignment="0" applyProtection="0"/>
    <xf numFmtId="175" fontId="214" fillId="60" borderId="162" applyNumberFormat="0" applyAlignment="0" applyProtection="0"/>
    <xf numFmtId="175" fontId="214" fillId="60" borderId="162" applyNumberFormat="0" applyAlignment="0" applyProtection="0"/>
    <xf numFmtId="175" fontId="51" fillId="0" borderId="166" applyNumberFormat="0" applyFill="0" applyAlignment="0" applyProtection="0"/>
    <xf numFmtId="175" fontId="46" fillId="0" borderId="165" applyNumberFormat="0" applyFill="0" applyAlignment="0" applyProtection="0"/>
    <xf numFmtId="175" fontId="51" fillId="0" borderId="166" applyNumberFormat="0" applyFill="0" applyAlignment="0" applyProtection="0"/>
    <xf numFmtId="0" fontId="47" fillId="26" borderId="167" applyNumberFormat="0" applyFont="0" applyAlignment="0" applyProtection="0"/>
    <xf numFmtId="0" fontId="102" fillId="24" borderId="162" applyNumberFormat="0" applyAlignment="0" applyProtection="0"/>
    <xf numFmtId="0" fontId="102" fillId="24" borderId="162" applyNumberFormat="0" applyAlignment="0" applyProtection="0"/>
    <xf numFmtId="0" fontId="259" fillId="24" borderId="163" applyNumberFormat="0" applyAlignment="0" applyProtection="0"/>
    <xf numFmtId="0" fontId="259" fillId="24" borderId="163" applyNumberFormat="0" applyAlignment="0" applyProtection="0"/>
    <xf numFmtId="0" fontId="259" fillId="24" borderId="163" applyNumberFormat="0" applyAlignment="0" applyProtection="0"/>
    <xf numFmtId="0" fontId="122" fillId="11" borderId="163" applyNumberFormat="0" applyAlignment="0" applyProtection="0"/>
    <xf numFmtId="0" fontId="122" fillId="11" borderId="163" applyNumberFormat="0" applyAlignment="0" applyProtection="0"/>
    <xf numFmtId="0" fontId="122" fillId="11" borderId="163" applyNumberFormat="0" applyAlignment="0" applyProtection="0"/>
    <xf numFmtId="0" fontId="99" fillId="0" borderId="164" applyNumberFormat="0" applyFill="0" applyAlignment="0" applyProtection="0"/>
    <xf numFmtId="0" fontId="99" fillId="0" borderId="164" applyNumberFormat="0" applyFill="0" applyAlignment="0" applyProtection="0"/>
    <xf numFmtId="0" fontId="46" fillId="0" borderId="165" applyNumberFormat="0" applyFill="0" applyAlignment="0" applyProtection="0"/>
    <xf numFmtId="0" fontId="39" fillId="26" borderId="167" applyNumberFormat="0" applyFont="0" applyAlignment="0" applyProtection="0"/>
    <xf numFmtId="0" fontId="39" fillId="26" borderId="167" applyNumberFormat="0" applyFont="0" applyAlignment="0" applyProtection="0"/>
    <xf numFmtId="0" fontId="102" fillId="24" borderId="162" applyNumberFormat="0" applyAlignment="0" applyProtection="0"/>
    <xf numFmtId="0" fontId="102" fillId="24" borderId="162" applyNumberFormat="0" applyAlignment="0" applyProtection="0"/>
    <xf numFmtId="0" fontId="259" fillId="24" borderId="163" applyNumberFormat="0" applyAlignment="0" applyProtection="0"/>
    <xf numFmtId="0" fontId="259" fillId="24" borderId="163" applyNumberFormat="0" applyAlignment="0" applyProtection="0"/>
    <xf numFmtId="0" fontId="259" fillId="24" borderId="163" applyNumberFormat="0" applyAlignment="0" applyProtection="0"/>
    <xf numFmtId="0" fontId="122" fillId="11" borderId="163" applyNumberFormat="0" applyAlignment="0" applyProtection="0"/>
    <xf numFmtId="0" fontId="122" fillId="11" borderId="163" applyNumberFormat="0" applyAlignment="0" applyProtection="0"/>
    <xf numFmtId="0" fontId="122" fillId="11" borderId="163" applyNumberFormat="0" applyAlignment="0" applyProtection="0"/>
    <xf numFmtId="0" fontId="99" fillId="0" borderId="164" applyNumberFormat="0" applyFill="0" applyAlignment="0" applyProtection="0"/>
    <xf numFmtId="0" fontId="99" fillId="0" borderId="164" applyNumberFormat="0" applyFill="0" applyAlignment="0" applyProtection="0"/>
    <xf numFmtId="0" fontId="39" fillId="26" borderId="167" applyNumberFormat="0" applyFont="0" applyAlignment="0" applyProtection="0"/>
    <xf numFmtId="0" fontId="39" fillId="26" borderId="167" applyNumberFormat="0" applyFont="0" applyAlignment="0" applyProtection="0"/>
    <xf numFmtId="0" fontId="54" fillId="26" borderId="167" applyNumberFormat="0" applyFont="0" applyAlignment="0" applyProtection="0"/>
    <xf numFmtId="0" fontId="61" fillId="24" borderId="162" applyNumberFormat="0" applyAlignment="0" applyProtection="0"/>
    <xf numFmtId="0" fontId="62" fillId="24" borderId="163" applyNumberFormat="0" applyAlignment="0" applyProtection="0"/>
    <xf numFmtId="0" fontId="64" fillId="0" borderId="164" applyNumberFormat="0" applyFill="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39" fillId="26" borderId="167" applyNumberFormat="0" applyFont="0" applyAlignment="0" applyProtection="0"/>
    <xf numFmtId="0" fontId="133" fillId="26" borderId="167" applyNumberFormat="0" applyFont="0" applyAlignment="0" applyProtection="0"/>
    <xf numFmtId="0" fontId="39" fillId="26" borderId="167" applyNumberFormat="0" applyFont="0" applyAlignment="0" applyProtection="0"/>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169" fontId="59" fillId="0" borderId="161">
      <alignment horizontal="left"/>
    </xf>
    <xf numFmtId="168" fontId="59" fillId="0" borderId="161">
      <alignment horizontal="left"/>
    </xf>
    <xf numFmtId="0" fontId="61" fillId="24"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75" fontId="169" fillId="64" borderId="158">
      <alignment horizontal="left" vertical="top" wrapText="1"/>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102" fillId="60" borderId="162" applyNumberFormat="0" applyAlignment="0" applyProtection="0"/>
    <xf numFmtId="0" fontId="62" fillId="24" borderId="163"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48" fillId="26" borderId="167" applyNumberFormat="0" applyFont="0" applyAlignment="0" applyProtection="0"/>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0" fontId="47" fillId="26" borderId="167" applyNumberFormat="0" applyFont="0" applyAlignment="0" applyProtection="0"/>
    <xf numFmtId="0" fontId="12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8" fontId="59" fillId="0" borderId="158">
      <alignment horizontal="left"/>
    </xf>
    <xf numFmtId="169" fontId="59" fillId="0" borderId="161">
      <alignment horizontal="left"/>
    </xf>
    <xf numFmtId="168" fontId="59" fillId="0" borderId="161">
      <alignment horizontal="left"/>
    </xf>
    <xf numFmtId="0" fontId="63" fillId="11" borderId="163" applyNumberFormat="0" applyAlignment="0" applyProtection="0"/>
    <xf numFmtId="0" fontId="104" fillId="0" borderId="158"/>
    <xf numFmtId="168" fontId="59" fillId="0" borderId="161">
      <alignment horizontal="left"/>
    </xf>
    <xf numFmtId="0" fontId="61" fillId="24" borderId="162" applyNumberFormat="0" applyAlignment="0" applyProtection="0"/>
    <xf numFmtId="0" fontId="63" fillId="11" borderId="163" applyNumberFormat="0" applyAlignment="0" applyProtection="0"/>
    <xf numFmtId="0" fontId="48" fillId="26" borderId="167" applyNumberFormat="0" applyFont="0" applyAlignment="0" applyProtection="0"/>
    <xf numFmtId="169" fontId="59" fillId="0" borderId="161">
      <alignment horizontal="left"/>
    </xf>
    <xf numFmtId="0" fontId="47" fillId="26" borderId="167" applyNumberFormat="0" applyFont="0" applyAlignment="0" applyProtection="0"/>
    <xf numFmtId="0" fontId="38" fillId="0" borderId="160" applyAlignment="0">
      <alignment horizontal="left"/>
    </xf>
    <xf numFmtId="169" fontId="59" fillId="0" borderId="158">
      <alignment horizontal="left"/>
    </xf>
    <xf numFmtId="168" fontId="59" fillId="0" borderId="158">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1" fillId="24" borderId="162" applyNumberFormat="0" applyAlignment="0" applyProtection="0"/>
    <xf numFmtId="0" fontId="61" fillId="24" borderId="162" applyNumberFormat="0" applyAlignment="0" applyProtection="0"/>
    <xf numFmtId="0" fontId="102" fillId="60" borderId="162"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12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69" fontId="59" fillId="0" borderId="161">
      <alignment horizontal="left"/>
    </xf>
    <xf numFmtId="168" fontId="59" fillId="0" borderId="161">
      <alignment horizontal="left"/>
    </xf>
    <xf numFmtId="0" fontId="62" fillId="24" borderId="163" applyNumberFormat="0" applyAlignment="0" applyProtection="0"/>
    <xf numFmtId="0" fontId="64" fillId="0" borderId="164" applyNumberFormat="0" applyFill="0" applyAlignment="0" applyProtection="0"/>
    <xf numFmtId="0" fontId="47" fillId="26" borderId="167" applyNumberFormat="0" applyFont="0" applyAlignment="0" applyProtection="0"/>
    <xf numFmtId="175" fontId="39" fillId="5" borderId="158"/>
    <xf numFmtId="175" fontId="104" fillId="63" borderId="160">
      <alignment wrapText="1"/>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102" fillId="60" borderId="162" applyNumberFormat="0" applyAlignment="0" applyProtection="0"/>
    <xf numFmtId="0" fontId="62" fillId="24" borderId="163" applyNumberFormat="0" applyAlignment="0" applyProtection="0"/>
    <xf numFmtId="0" fontId="62" fillId="24" borderId="163"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128"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9" fontId="59" fillId="0" borderId="161">
      <alignment horizontal="left"/>
    </xf>
    <xf numFmtId="169" fontId="59" fillId="0" borderId="161">
      <alignment horizontal="left"/>
    </xf>
    <xf numFmtId="169" fontId="59" fillId="0" borderId="161">
      <alignment horizontal="left"/>
    </xf>
    <xf numFmtId="168" fontId="59" fillId="0" borderId="161">
      <alignment horizontal="left"/>
    </xf>
    <xf numFmtId="0" fontId="62" fillId="24" borderId="163" applyNumberFormat="0" applyAlignment="0" applyProtection="0"/>
    <xf numFmtId="0" fontId="99" fillId="0" borderId="166"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169" fontId="59" fillId="0" borderId="158">
      <alignment horizontal="left"/>
    </xf>
    <xf numFmtId="168" fontId="59" fillId="0" borderId="158">
      <alignment horizontal="left"/>
    </xf>
    <xf numFmtId="171" fontId="59" fillId="0" borderId="158">
      <alignment horizontal="left"/>
    </xf>
    <xf numFmtId="168" fontId="59" fillId="0" borderId="158">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8" fillId="0" borderId="160" applyAlignment="0">
      <alignment horizontal="left"/>
    </xf>
    <xf numFmtId="0" fontId="39" fillId="63" borderId="158">
      <alignment horizontal="centerContinuous" wrapText="1"/>
    </xf>
    <xf numFmtId="0" fontId="104" fillId="63" borderId="160">
      <alignment wrapText="1"/>
    </xf>
    <xf numFmtId="170" fontId="59" fillId="0" borderId="158">
      <alignment horizontal="left"/>
    </xf>
    <xf numFmtId="0" fontId="169" fillId="64" borderId="159">
      <alignment horizontal="left" vertical="top"/>
    </xf>
    <xf numFmtId="175" fontId="39" fillId="63" borderId="158">
      <alignment horizontal="centerContinuous" wrapText="1"/>
    </xf>
    <xf numFmtId="175" fontId="215" fillId="64" borderId="159">
      <alignment horizontal="left" vertical="top" wrapText="1"/>
    </xf>
    <xf numFmtId="175" fontId="104" fillId="63" borderId="160">
      <alignment wrapText="1"/>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1" fillId="24" borderId="162" applyNumberFormat="0" applyAlignment="0" applyProtection="0"/>
    <xf numFmtId="0" fontId="62" fillId="24" borderId="163" applyNumberFormat="0" applyAlignment="0" applyProtection="0"/>
    <xf numFmtId="0" fontId="64" fillId="0" borderId="164" applyNumberFormat="0" applyFill="0" applyAlignment="0" applyProtection="0"/>
    <xf numFmtId="0" fontId="99" fillId="0" borderId="166"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39"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71" fontId="59" fillId="0" borderId="161">
      <alignment horizontal="left"/>
    </xf>
    <xf numFmtId="168" fontId="59" fillId="0" borderId="161">
      <alignment horizontal="left"/>
    </xf>
    <xf numFmtId="0" fontId="63" fillId="11" borderId="163" applyNumberFormat="0" applyAlignment="0" applyProtection="0"/>
    <xf numFmtId="0" fontId="122" fillId="25" borderId="163" applyNumberFormat="0" applyAlignment="0" applyProtection="0"/>
    <xf numFmtId="0" fontId="47" fillId="26" borderId="167" applyNumberFormat="0" applyFont="0" applyAlignment="0" applyProtection="0"/>
    <xf numFmtId="0" fontId="99" fillId="0" borderId="165" applyNumberFormat="0" applyFill="0" applyAlignment="0" applyProtection="0"/>
    <xf numFmtId="0" fontId="47" fillId="26" borderId="167" applyNumberFormat="0" applyFont="0" applyAlignment="0" applyProtection="0"/>
    <xf numFmtId="171" fontId="59" fillId="0" borderId="161">
      <alignment horizontal="left"/>
    </xf>
    <xf numFmtId="171"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1" fillId="24"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2" fillId="24" borderId="163" applyNumberFormat="0" applyAlignment="0" applyProtection="0"/>
    <xf numFmtId="168" fontId="59" fillId="0" borderId="161">
      <alignment horizontal="left"/>
    </xf>
    <xf numFmtId="0" fontId="48" fillId="26" borderId="167" applyNumberFormat="0" applyFont="0" applyAlignment="0" applyProtection="0"/>
    <xf numFmtId="0" fontId="47" fillId="26" borderId="167" applyNumberFormat="0" applyFont="0" applyAlignment="0" applyProtection="0"/>
    <xf numFmtId="0" fontId="104" fillId="63" borderId="160">
      <alignment wrapText="1"/>
    </xf>
    <xf numFmtId="0" fontId="38" fillId="0" borderId="160" applyAlignment="0">
      <alignment horizontal="left"/>
    </xf>
    <xf numFmtId="168"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9" fontId="59" fillId="0" borderId="161">
      <alignment horizontal="left"/>
    </xf>
    <xf numFmtId="0" fontId="48" fillId="26" borderId="167" applyNumberFormat="0" applyFont="0" applyAlignment="0" applyProtection="0"/>
    <xf numFmtId="169" fontId="59" fillId="0" borderId="161">
      <alignment horizontal="left"/>
    </xf>
    <xf numFmtId="171" fontId="59" fillId="0" borderId="161">
      <alignment horizontal="left"/>
    </xf>
    <xf numFmtId="171"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9"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69" fontId="59" fillId="0" borderId="161">
      <alignment horizontal="left"/>
    </xf>
    <xf numFmtId="171" fontId="59" fillId="0" borderId="161">
      <alignment horizontal="left"/>
    </xf>
    <xf numFmtId="0" fontId="47" fillId="26" borderId="167" applyNumberFormat="0" applyFont="0" applyAlignment="0" applyProtection="0"/>
    <xf numFmtId="168" fontId="59" fillId="0" borderId="161">
      <alignment horizontal="left"/>
    </xf>
    <xf numFmtId="169" fontId="59" fillId="0" borderId="161">
      <alignment horizontal="left"/>
    </xf>
    <xf numFmtId="0" fontId="61" fillId="24" borderId="162" applyNumberFormat="0" applyAlignment="0" applyProtection="0"/>
    <xf numFmtId="0" fontId="62" fillId="24" borderId="163" applyNumberFormat="0" applyAlignment="0" applyProtection="0"/>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169" fontId="59" fillId="0" borderId="161">
      <alignment horizontal="left"/>
    </xf>
    <xf numFmtId="171"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0" fontId="63" fillId="11"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168" fontId="59" fillId="0" borderId="161">
      <alignment horizontal="left"/>
    </xf>
    <xf numFmtId="168" fontId="59" fillId="0" borderId="161">
      <alignment horizontal="left"/>
    </xf>
    <xf numFmtId="0" fontId="47" fillId="26" borderId="167" applyNumberFormat="0" applyFon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48" fillId="26" borderId="167" applyNumberFormat="0" applyFont="0" applyAlignment="0" applyProtection="0"/>
    <xf numFmtId="168" fontId="59" fillId="0" borderId="161">
      <alignment horizontal="left"/>
    </xf>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171" fontId="59" fillId="0" borderId="161">
      <alignment horizontal="left"/>
    </xf>
    <xf numFmtId="168"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171" fontId="59" fillId="0" borderId="161">
      <alignment horizontal="left"/>
    </xf>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0" fontId="122" fillId="25" borderId="163" applyNumberFormat="0" applyAlignment="0" applyProtection="0"/>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0" fontId="63" fillId="11" borderId="163" applyNumberFormat="0" applyAlignment="0" applyProtection="0"/>
    <xf numFmtId="171" fontId="59" fillId="0" borderId="161">
      <alignment horizontal="left"/>
    </xf>
    <xf numFmtId="171"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99" fillId="0" borderId="166" applyNumberFormat="0" applyFill="0" applyAlignment="0" applyProtection="0"/>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104" fillId="63" borderId="160">
      <alignment wrapText="1"/>
    </xf>
    <xf numFmtId="0" fontId="61" fillId="24" borderId="162" applyNumberFormat="0" applyAlignment="0" applyProtection="0"/>
    <xf numFmtId="168"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68" fontId="59" fillId="0" borderId="161">
      <alignment horizontal="left"/>
    </xf>
    <xf numFmtId="0" fontId="64" fillId="0" borderId="164" applyNumberFormat="0" applyFill="0" applyAlignment="0" applyProtection="0"/>
    <xf numFmtId="168" fontId="59" fillId="0" borderId="161">
      <alignment horizontal="left"/>
    </xf>
    <xf numFmtId="168" fontId="59" fillId="0" borderId="158">
      <alignment horizontal="left"/>
    </xf>
    <xf numFmtId="0" fontId="63" fillId="11" borderId="163" applyNumberFormat="0" applyAlignment="0" applyProtection="0"/>
    <xf numFmtId="168" fontId="59" fillId="0" borderId="161">
      <alignment horizontal="left"/>
    </xf>
    <xf numFmtId="0" fontId="48" fillId="26" borderId="167" applyNumberFormat="0" applyFont="0" applyAlignment="0" applyProtection="0"/>
    <xf numFmtId="169" fontId="59" fillId="0" borderId="161">
      <alignment horizontal="left"/>
    </xf>
    <xf numFmtId="171"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0" fontId="47" fillId="26" borderId="167" applyNumberFormat="0" applyFont="0" applyAlignment="0" applyProtection="0"/>
    <xf numFmtId="169" fontId="59" fillId="0" borderId="161">
      <alignment horizontal="left"/>
    </xf>
    <xf numFmtId="0" fontId="104" fillId="63" borderId="158"/>
    <xf numFmtId="0" fontId="104" fillId="63" borderId="158"/>
    <xf numFmtId="169" fontId="59" fillId="0" borderId="161">
      <alignment horizontal="left"/>
    </xf>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3" fillId="11" borderId="163" applyNumberFormat="0" applyAlignment="0" applyProtection="0"/>
    <xf numFmtId="0" fontId="47" fillId="26" borderId="167" applyNumberFormat="0" applyFont="0" applyAlignment="0" applyProtection="0"/>
    <xf numFmtId="0" fontId="62" fillId="24" borderId="163" applyNumberFormat="0" applyAlignment="0" applyProtection="0"/>
    <xf numFmtId="0" fontId="38" fillId="0" borderId="160" applyAlignment="0">
      <alignment horizontal="left"/>
    </xf>
    <xf numFmtId="0" fontId="38" fillId="0" borderId="160" applyAlignment="0">
      <alignment horizontal="left"/>
    </xf>
    <xf numFmtId="169" fontId="59" fillId="0" borderId="161">
      <alignment horizontal="left"/>
    </xf>
    <xf numFmtId="168" fontId="59" fillId="0" borderId="161">
      <alignment horizontal="left"/>
    </xf>
    <xf numFmtId="169" fontId="59" fillId="0" borderId="161">
      <alignment horizontal="left"/>
    </xf>
    <xf numFmtId="0" fontId="61" fillId="24" borderId="162" applyNumberFormat="0" applyAlignment="0" applyProtection="0"/>
    <xf numFmtId="0" fontId="122" fillId="25" borderId="163" applyNumberFormat="0" applyAlignment="0" applyProtection="0"/>
    <xf numFmtId="0" fontId="122" fillId="25"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100" fillId="63" borderId="158">
      <alignment horizontal="left"/>
    </xf>
    <xf numFmtId="0" fontId="104" fillId="63" borderId="160">
      <alignment wrapText="1"/>
    </xf>
    <xf numFmtId="0" fontId="104" fillId="63" borderId="160">
      <alignment wrapText="1"/>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48" fillId="26" borderId="167" applyNumberFormat="0" applyFont="0" applyAlignment="0" applyProtection="0"/>
    <xf numFmtId="0" fontId="47" fillId="26" borderId="167" applyNumberFormat="0" applyFont="0" applyAlignment="0" applyProtection="0"/>
    <xf numFmtId="169" fontId="59" fillId="0" borderId="161">
      <alignment horizontal="left"/>
    </xf>
    <xf numFmtId="169" fontId="59" fillId="0" borderId="161">
      <alignment horizontal="left"/>
    </xf>
    <xf numFmtId="168"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3" fillId="11"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102" fillId="60"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71" fontId="59" fillId="0" borderId="158">
      <alignment horizontal="left"/>
    </xf>
    <xf numFmtId="168" fontId="59" fillId="0" borderId="161">
      <alignment horizontal="left"/>
    </xf>
    <xf numFmtId="0" fontId="61" fillId="24" borderId="162" applyNumberFormat="0" applyAlignment="0" applyProtection="0"/>
    <xf numFmtId="0" fontId="64" fillId="0" borderId="164" applyNumberFormat="0" applyFill="0" applyAlignment="0" applyProtection="0"/>
    <xf numFmtId="0" fontId="47" fillId="26" borderId="167" applyNumberFormat="0" applyFont="0" applyAlignment="0" applyProtection="0"/>
    <xf numFmtId="169" fontId="59" fillId="0" borderId="161">
      <alignment horizontal="left"/>
    </xf>
    <xf numFmtId="0" fontId="48" fillId="26" borderId="167" applyNumberFormat="0" applyFont="0" applyAlignment="0" applyProtection="0"/>
    <xf numFmtId="169" fontId="59" fillId="0" borderId="161">
      <alignment horizontal="left"/>
    </xf>
    <xf numFmtId="0" fontId="47" fillId="26" borderId="167" applyNumberFormat="0" applyFont="0" applyAlignment="0" applyProtection="0"/>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3" fillId="11" borderId="163" applyNumberFormat="0" applyAlignment="0" applyProtection="0"/>
    <xf numFmtId="0" fontId="61" fillId="24" borderId="162" applyNumberFormat="0" applyAlignment="0" applyProtection="0"/>
    <xf numFmtId="0" fontId="63" fillId="11"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39" fillId="26" borderId="167" applyNumberFormat="0" applyFont="0" applyAlignment="0" applyProtection="0"/>
    <xf numFmtId="0" fontId="47" fillId="26" borderId="167" applyNumberFormat="0" applyFont="0" applyAlignment="0" applyProtection="0"/>
    <xf numFmtId="0" fontId="64" fillId="0" borderId="164" applyNumberFormat="0" applyFill="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70" fontId="59" fillId="0" borderId="158">
      <alignment horizontal="left"/>
    </xf>
    <xf numFmtId="168"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71" fontId="59" fillId="0" borderId="161">
      <alignment horizontal="left"/>
    </xf>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0" fontId="48" fillId="26" borderId="167" applyNumberFormat="0" applyFont="0" applyAlignment="0" applyProtection="0"/>
    <xf numFmtId="169" fontId="59" fillId="0" borderId="161">
      <alignment horizontal="left"/>
    </xf>
    <xf numFmtId="171" fontId="59" fillId="0" borderId="161">
      <alignment horizontal="left"/>
    </xf>
    <xf numFmtId="171" fontId="59" fillId="0" borderId="161">
      <alignment horizontal="left"/>
    </xf>
    <xf numFmtId="0" fontId="63" fillId="11" borderId="163" applyNumberFormat="0" applyAlignment="0" applyProtection="0"/>
    <xf numFmtId="171" fontId="59" fillId="0" borderId="161">
      <alignment horizontal="left"/>
    </xf>
    <xf numFmtId="0" fontId="48" fillId="26" borderId="167" applyNumberFormat="0" applyFont="0" applyAlignment="0" applyProtection="0"/>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0" fontId="47" fillId="26" borderId="167" applyNumberFormat="0" applyFont="0" applyAlignment="0" applyProtection="0"/>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0" fontId="48" fillId="26" borderId="167" applyNumberFormat="0" applyFont="0" applyAlignment="0" applyProtection="0"/>
    <xf numFmtId="168" fontId="59" fillId="0" borderId="161">
      <alignment horizontal="left"/>
    </xf>
    <xf numFmtId="0" fontId="47" fillId="26" borderId="167" applyNumberFormat="0" applyFont="0" applyAlignment="0" applyProtection="0"/>
    <xf numFmtId="0" fontId="99" fillId="0" borderId="165" applyNumberFormat="0" applyFill="0" applyAlignment="0" applyProtection="0"/>
    <xf numFmtId="169" fontId="59" fillId="0" borderId="158">
      <alignment horizontal="left"/>
    </xf>
    <xf numFmtId="169" fontId="59" fillId="0" borderId="161">
      <alignment horizontal="left"/>
    </xf>
    <xf numFmtId="168" fontId="59" fillId="0" borderId="161">
      <alignment horizontal="left"/>
    </xf>
    <xf numFmtId="0" fontId="63" fillId="11" borderId="163" applyNumberFormat="0" applyAlignment="0" applyProtection="0"/>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68" fontId="59" fillId="0" borderId="161">
      <alignment horizontal="left"/>
    </xf>
    <xf numFmtId="171" fontId="59" fillId="0" borderId="161">
      <alignment horizontal="left"/>
    </xf>
    <xf numFmtId="0" fontId="47" fillId="26" borderId="167" applyNumberFormat="0" applyFont="0" applyAlignment="0" applyProtection="0"/>
    <xf numFmtId="171" fontId="59" fillId="0" borderId="158">
      <alignment horizontal="left"/>
    </xf>
    <xf numFmtId="168" fontId="59" fillId="0" borderId="161">
      <alignment horizontal="left"/>
    </xf>
    <xf numFmtId="169" fontId="59" fillId="0" borderId="161">
      <alignment horizontal="left"/>
    </xf>
    <xf numFmtId="168"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102" fillId="60" borderId="162"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3" fillId="11" borderId="163" applyNumberFormat="0" applyAlignment="0" applyProtection="0"/>
    <xf numFmtId="0" fontId="62" fillId="24"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122" fillId="25" borderId="163" applyNumberFormat="0" applyAlignment="0" applyProtection="0"/>
    <xf numFmtId="0" fontId="63" fillId="11" borderId="163"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99" fillId="0" borderId="166" applyNumberFormat="0" applyFill="0" applyAlignment="0" applyProtection="0"/>
    <xf numFmtId="0" fontId="99" fillId="0" borderId="166"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64" fillId="0" borderId="164"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99" fillId="0" borderId="165" applyNumberFormat="0" applyFill="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171" fontId="59" fillId="0" borderId="161">
      <alignment horizontal="left"/>
    </xf>
    <xf numFmtId="171" fontId="59" fillId="0" borderId="161">
      <alignment horizontal="left"/>
    </xf>
    <xf numFmtId="168" fontId="59" fillId="0" borderId="161">
      <alignment horizontal="left"/>
    </xf>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2" fillId="24" borderId="163" applyNumberForma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39" fillId="63" borderId="158">
      <alignment horizontal="centerContinuous" wrapText="1"/>
    </xf>
    <xf numFmtId="175" fontId="39" fillId="63" borderId="158">
      <alignment horizontal="centerContinuous" wrapText="1"/>
    </xf>
    <xf numFmtId="169" fontId="59" fillId="0" borderId="161">
      <alignment horizontal="left"/>
    </xf>
    <xf numFmtId="169"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2" fillId="24" borderId="163" applyNumberFormat="0" applyAlignment="0" applyProtection="0"/>
    <xf numFmtId="0" fontId="62" fillId="24" borderId="163"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4" fillId="0" borderId="164" applyNumberFormat="0" applyFill="0" applyAlignment="0" applyProtection="0"/>
    <xf numFmtId="0" fontId="63" fillId="11" borderId="163" applyNumberFormat="0" applyAlignment="0" applyProtection="0"/>
    <xf numFmtId="0" fontId="63" fillId="11" borderId="163" applyNumberFormat="0" applyAlignment="0" applyProtection="0"/>
    <xf numFmtId="0" fontId="103" fillId="60" borderId="163" applyNumberFormat="0" applyAlignment="0" applyProtection="0"/>
    <xf numFmtId="0" fontId="62" fillId="24" borderId="163" applyNumberFormat="0" applyAlignment="0" applyProtection="0"/>
    <xf numFmtId="0" fontId="62" fillId="24" borderId="163" applyNumberFormat="0" applyAlignment="0" applyProtection="0"/>
    <xf numFmtId="0" fontId="61" fillId="24" borderId="162" applyNumberForma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8" fontId="59" fillId="0" borderId="158">
      <alignment horizontal="left"/>
    </xf>
    <xf numFmtId="171" fontId="59" fillId="0" borderId="158">
      <alignment horizontal="left"/>
    </xf>
    <xf numFmtId="169" fontId="59" fillId="0" borderId="158">
      <alignment horizontal="left"/>
    </xf>
    <xf numFmtId="0" fontId="48" fillId="26" borderId="167" applyNumberFormat="0" applyFont="0" applyAlignment="0" applyProtection="0"/>
    <xf numFmtId="170" fontId="59" fillId="0" borderId="158">
      <alignment horizontal="left"/>
    </xf>
    <xf numFmtId="168"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103" fillId="60" borderId="163" applyNumberFormat="0" applyAlignment="0" applyProtection="0"/>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0" fontId="62" fillId="24" borderId="163" applyNumberFormat="0" applyAlignment="0" applyProtection="0"/>
    <xf numFmtId="0" fontId="47" fillId="26" borderId="167" applyNumberFormat="0" applyFont="0" applyAlignment="0" applyProtection="0"/>
    <xf numFmtId="168" fontId="59" fillId="0" borderId="161">
      <alignment horizontal="left"/>
    </xf>
    <xf numFmtId="0" fontId="61" fillId="24" borderId="162" applyNumberFormat="0" applyAlignment="0" applyProtection="0"/>
    <xf numFmtId="0" fontId="47" fillId="26" borderId="167" applyNumberFormat="0" applyFont="0" applyAlignment="0" applyProtection="0"/>
    <xf numFmtId="0" fontId="61" fillId="24" borderId="162" applyNumberFormat="0" applyAlignment="0" applyProtection="0"/>
    <xf numFmtId="0" fontId="48" fillId="26" borderId="167" applyNumberFormat="0" applyFont="0" applyAlignment="0" applyProtection="0"/>
    <xf numFmtId="0" fontId="64" fillId="0" borderId="164" applyNumberFormat="0" applyFill="0" applyAlignment="0" applyProtection="0"/>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0" fontId="122" fillId="25" borderId="163" applyNumberFormat="0" applyAlignment="0" applyProtection="0"/>
    <xf numFmtId="168" fontId="59" fillId="0" borderId="161">
      <alignment horizontal="left"/>
    </xf>
    <xf numFmtId="168" fontId="59" fillId="0" borderId="161">
      <alignment horizontal="left"/>
    </xf>
    <xf numFmtId="0" fontId="47" fillId="26" borderId="167" applyNumberFormat="0" applyFont="0" applyAlignment="0" applyProtection="0"/>
    <xf numFmtId="168" fontId="59" fillId="0" borderId="161">
      <alignment horizontal="left"/>
    </xf>
    <xf numFmtId="168"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0" fontId="48" fillId="26" borderId="167" applyNumberFormat="0" applyFont="0" applyAlignment="0" applyProtection="0"/>
    <xf numFmtId="171" fontId="59" fillId="0" borderId="161">
      <alignment horizontal="left"/>
    </xf>
    <xf numFmtId="168" fontId="59" fillId="0" borderId="161">
      <alignment horizontal="left"/>
    </xf>
    <xf numFmtId="171" fontId="59" fillId="0" borderId="161">
      <alignment horizontal="left"/>
    </xf>
    <xf numFmtId="171" fontId="59" fillId="0" borderId="161">
      <alignment horizontal="left"/>
    </xf>
    <xf numFmtId="0" fontId="169" fillId="64" borderId="157">
      <alignment horizontal="left" vertical="top" wrapText="1"/>
    </xf>
    <xf numFmtId="171" fontId="59" fillId="0" borderId="161">
      <alignment horizontal="left"/>
    </xf>
    <xf numFmtId="171"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0" fontId="59" fillId="0" borderId="158">
      <alignment horizontal="left"/>
    </xf>
    <xf numFmtId="170" fontId="59" fillId="0" borderId="158">
      <alignment horizontal="left"/>
    </xf>
    <xf numFmtId="171" fontId="59" fillId="0" borderId="158">
      <alignment horizontal="left"/>
    </xf>
    <xf numFmtId="168" fontId="59" fillId="0" borderId="158">
      <alignment horizontal="left"/>
    </xf>
    <xf numFmtId="169" fontId="59" fillId="0" borderId="158">
      <alignment horizontal="left"/>
    </xf>
    <xf numFmtId="0" fontId="38" fillId="0" borderId="160" applyAlignment="0">
      <alignment horizontal="left"/>
    </xf>
    <xf numFmtId="0" fontId="38" fillId="0" borderId="160" applyAlignment="0">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102" fillId="60"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4" fillId="0" borderId="164" applyNumberFormat="0" applyFill="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103" fillId="60" borderId="163" applyNumberFormat="0" applyAlignment="0" applyProtection="0"/>
    <xf numFmtId="0" fontId="62" fillId="24" borderId="163" applyNumberFormat="0" applyAlignment="0" applyProtection="0"/>
    <xf numFmtId="0" fontId="61" fillId="24" borderId="162" applyNumberFormat="0" applyAlignment="0" applyProtection="0"/>
    <xf numFmtId="0" fontId="61" fillId="24" borderId="162" applyNumberForma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71"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5" fontId="205" fillId="63" borderId="160">
      <alignment wrapText="1"/>
    </xf>
    <xf numFmtId="171" fontId="59" fillId="0" borderId="158">
      <alignment horizontal="left"/>
    </xf>
    <xf numFmtId="170" fontId="59" fillId="0" borderId="158">
      <alignment horizontal="left"/>
    </xf>
    <xf numFmtId="169" fontId="59" fillId="0" borderId="158">
      <alignment horizontal="left"/>
    </xf>
    <xf numFmtId="169" fontId="59" fillId="0" borderId="158">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3" fillId="11" borderId="163" applyNumberFormat="0" applyAlignment="0" applyProtection="0"/>
    <xf numFmtId="0" fontId="63" fillId="11" borderId="163" applyNumberFormat="0" applyAlignment="0" applyProtection="0"/>
    <xf numFmtId="0" fontId="62" fillId="24" borderId="163" applyNumberFormat="0" applyAlignment="0" applyProtection="0"/>
    <xf numFmtId="0" fontId="61" fillId="24" borderId="162" applyNumberForma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1" fontId="59" fillId="0" borderId="158">
      <alignment horizontal="left"/>
    </xf>
    <xf numFmtId="170" fontId="59" fillId="0" borderId="158">
      <alignment horizontal="left"/>
    </xf>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61" fillId="24" borderId="162" applyNumberFormat="0" applyAlignment="0" applyProtection="0"/>
    <xf numFmtId="0" fontId="47" fillId="26" borderId="167" applyNumberFormat="0" applyFont="0" applyAlignment="0" applyProtection="0"/>
    <xf numFmtId="0" fontId="47" fillId="26" borderId="167" applyNumberFormat="0" applyFont="0" applyAlignment="0" applyProtection="0"/>
    <xf numFmtId="0" fontId="63" fillId="11" borderId="163" applyNumberFormat="0" applyAlignment="0" applyProtection="0"/>
    <xf numFmtId="0" fontId="103" fillId="60" borderId="163" applyNumberFormat="0" applyAlignment="0" applyProtection="0"/>
    <xf numFmtId="0" fontId="47"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102" fillId="60" borderId="162" applyNumberFormat="0" applyAlignment="0" applyProtection="0"/>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5" fontId="205" fillId="63" borderId="160">
      <alignment wrapText="1"/>
    </xf>
    <xf numFmtId="0" fontId="104" fillId="0" borderId="158"/>
    <xf numFmtId="0" fontId="47" fillId="26" borderId="167" applyNumberFormat="0" applyFont="0" applyAlignment="0" applyProtection="0"/>
    <xf numFmtId="0" fontId="103" fillId="60" borderId="163" applyNumberFormat="0" applyAlignment="0" applyProtection="0"/>
    <xf numFmtId="0" fontId="47" fillId="26" borderId="167" applyNumberFormat="0" applyFont="0" applyAlignment="0" applyProtection="0"/>
    <xf numFmtId="0" fontId="103" fillId="60" borderId="163" applyNumberFormat="0" applyAlignment="0" applyProtection="0"/>
    <xf numFmtId="0" fontId="47" fillId="26" borderId="167" applyNumberFormat="0" applyFont="0" applyAlignment="0" applyProtection="0"/>
    <xf numFmtId="0" fontId="128" fillId="26" borderId="167" applyNumberFormat="0" applyFont="0" applyAlignment="0" applyProtection="0"/>
    <xf numFmtId="0" fontId="47" fillId="26" borderId="167" applyNumberFormat="0" applyFont="0" applyAlignment="0" applyProtection="0"/>
    <xf numFmtId="0" fontId="103" fillId="60" borderId="163" applyNumberFormat="0" applyAlignment="0" applyProtection="0"/>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104" fillId="63" borderId="77">
      <alignment wrapText="1"/>
    </xf>
    <xf numFmtId="0" fontId="104" fillId="63" borderId="77">
      <alignment wrapText="1"/>
    </xf>
    <xf numFmtId="0" fontId="104" fillId="63" borderId="77">
      <alignment wrapText="1"/>
    </xf>
    <xf numFmtId="0" fontId="104" fillId="63" borderId="77">
      <alignment wrapText="1"/>
    </xf>
    <xf numFmtId="0" fontId="104" fillId="63" borderId="77">
      <alignment wrapText="1"/>
    </xf>
    <xf numFmtId="175" fontId="205" fillId="63" borderId="77">
      <alignment wrapText="1"/>
    </xf>
    <xf numFmtId="175" fontId="104" fillId="63" borderId="77">
      <alignment wrapText="1"/>
    </xf>
    <xf numFmtId="175" fontId="104" fillId="63" borderId="77">
      <alignment wrapText="1"/>
    </xf>
    <xf numFmtId="175" fontId="205" fillId="63" borderId="77">
      <alignment wrapText="1"/>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128" fillId="26" borderId="167" applyNumberFormat="0" applyFont="0" applyAlignment="0" applyProtection="0"/>
    <xf numFmtId="0" fontId="128" fillId="26" borderId="167" applyNumberFormat="0" applyFont="0" applyAlignment="0" applyProtection="0"/>
    <xf numFmtId="0" fontId="179" fillId="60" borderId="162" applyNumberFormat="0" applyAlignment="0" applyProtection="0"/>
    <xf numFmtId="0" fontId="102" fillId="60" borderId="162" applyNumberFormat="0" applyAlignment="0" applyProtection="0"/>
    <xf numFmtId="0" fontId="180" fillId="24" borderId="162" applyNumberFormat="0" applyAlignment="0" applyProtection="0"/>
    <xf numFmtId="0" fontId="183" fillId="60" borderId="163" applyNumberFormat="0" applyAlignment="0" applyProtection="0"/>
    <xf numFmtId="0" fontId="103" fillId="60" borderId="163" applyNumberFormat="0" applyAlignment="0" applyProtection="0"/>
    <xf numFmtId="0" fontId="185" fillId="24" borderId="163" applyNumberFormat="0" applyAlignment="0" applyProtection="0"/>
    <xf numFmtId="175" fontId="181" fillId="60" borderId="163" applyNumberFormat="0" applyAlignment="0" applyProtection="0"/>
    <xf numFmtId="175" fontId="181" fillId="60" borderId="163" applyNumberFormat="0" applyAlignment="0" applyProtection="0"/>
    <xf numFmtId="0" fontId="190" fillId="25" borderId="163" applyNumberFormat="0" applyAlignment="0" applyProtection="0"/>
    <xf numFmtId="0" fontId="122" fillId="25" borderId="163" applyNumberFormat="0" applyAlignment="0" applyProtection="0"/>
    <xf numFmtId="0" fontId="191" fillId="11" borderId="163" applyNumberFormat="0" applyAlignment="0" applyProtection="0"/>
    <xf numFmtId="0" fontId="99" fillId="0" borderId="165" applyNumberFormat="0" applyFill="0" applyAlignment="0" applyProtection="0"/>
    <xf numFmtId="0" fontId="52" fillId="0" borderId="165" applyNumberFormat="0" applyFill="0" applyAlignment="0" applyProtection="0"/>
    <xf numFmtId="0" fontId="192" fillId="0" borderId="165" applyNumberFormat="0" applyFill="0" applyAlignment="0" applyProtection="0"/>
    <xf numFmtId="0" fontId="193" fillId="0" borderId="165" applyNumberFormat="0" applyFill="0" applyAlignment="0" applyProtection="0"/>
    <xf numFmtId="0" fontId="46" fillId="0" borderId="165" applyNumberFormat="0" applyFill="0" applyAlignment="0" applyProtection="0"/>
    <xf numFmtId="0" fontId="46" fillId="0" borderId="165" applyNumberFormat="0" applyFill="0" applyAlignment="0" applyProtection="0"/>
    <xf numFmtId="0" fontId="56" fillId="0" borderId="164" applyNumberFormat="0" applyFill="0" applyAlignment="0" applyProtection="0"/>
    <xf numFmtId="0" fontId="39" fillId="25" borderId="167" applyNumberFormat="0" applyFont="0" applyAlignment="0" applyProtection="0"/>
    <xf numFmtId="175" fontId="204" fillId="25" borderId="163" applyNumberFormat="0" applyAlignment="0" applyProtection="0"/>
    <xf numFmtId="175" fontId="204" fillId="25" borderId="163" applyNumberFormat="0" applyAlignment="0" applyProtection="0"/>
    <xf numFmtId="175" fontId="213" fillId="26" borderId="167" applyNumberFormat="0" applyFont="0" applyAlignment="0" applyProtection="0"/>
    <xf numFmtId="175" fontId="213" fillId="26" borderId="167" applyNumberFormat="0" applyFont="0" applyAlignment="0" applyProtection="0"/>
    <xf numFmtId="0" fontId="54" fillId="26" borderId="167" applyNumberFormat="0" applyFont="0" applyAlignment="0" applyProtection="0"/>
    <xf numFmtId="0" fontId="54" fillId="26" borderId="167" applyNumberFormat="0" applyFont="0" applyAlignment="0" applyProtection="0"/>
    <xf numFmtId="0" fontId="48" fillId="26" borderId="167" applyNumberFormat="0" applyFont="0" applyAlignment="0" applyProtection="0"/>
    <xf numFmtId="0" fontId="54" fillId="26" borderId="167" applyNumberFormat="0" applyFont="0" applyAlignment="0" applyProtection="0"/>
    <xf numFmtId="0" fontId="54" fillId="26" borderId="167" applyNumberFormat="0" applyFont="0" applyAlignment="0" applyProtection="0"/>
    <xf numFmtId="0" fontId="39" fillId="26" borderId="167" applyNumberFormat="0" applyFont="0" applyAlignment="0" applyProtection="0"/>
    <xf numFmtId="175" fontId="214" fillId="60" borderId="162" applyNumberFormat="0" applyAlignment="0" applyProtection="0"/>
    <xf numFmtId="175" fontId="214" fillId="60" borderId="162" applyNumberFormat="0" applyAlignment="0" applyProtection="0"/>
    <xf numFmtId="175" fontId="51" fillId="0" borderId="166" applyNumberFormat="0" applyFill="0" applyAlignment="0" applyProtection="0"/>
    <xf numFmtId="175" fontId="46" fillId="0" borderId="165" applyNumberFormat="0" applyFill="0" applyAlignment="0" applyProtection="0"/>
    <xf numFmtId="175" fontId="51" fillId="0" borderId="166" applyNumberFormat="0" applyFill="0" applyAlignment="0" applyProtection="0"/>
    <xf numFmtId="0" fontId="47" fillId="26" borderId="167" applyNumberFormat="0" applyFont="0" applyAlignment="0" applyProtection="0"/>
    <xf numFmtId="0" fontId="102" fillId="24" borderId="162" applyNumberFormat="0" applyAlignment="0" applyProtection="0"/>
    <xf numFmtId="0" fontId="102" fillId="24" borderId="162" applyNumberFormat="0" applyAlignment="0" applyProtection="0"/>
    <xf numFmtId="0" fontId="259" fillId="24" borderId="163" applyNumberFormat="0" applyAlignment="0" applyProtection="0"/>
    <xf numFmtId="0" fontId="259" fillId="24" borderId="163" applyNumberFormat="0" applyAlignment="0" applyProtection="0"/>
    <xf numFmtId="0" fontId="259" fillId="24" borderId="163" applyNumberFormat="0" applyAlignment="0" applyProtection="0"/>
    <xf numFmtId="0" fontId="122" fillId="11" borderId="163" applyNumberFormat="0" applyAlignment="0" applyProtection="0"/>
    <xf numFmtId="0" fontId="122" fillId="11" borderId="163" applyNumberFormat="0" applyAlignment="0" applyProtection="0"/>
    <xf numFmtId="0" fontId="122" fillId="11" borderId="163" applyNumberFormat="0" applyAlignment="0" applyProtection="0"/>
    <xf numFmtId="0" fontId="99" fillId="0" borderId="164" applyNumberFormat="0" applyFill="0" applyAlignment="0" applyProtection="0"/>
    <xf numFmtId="0" fontId="99" fillId="0" borderId="164" applyNumberFormat="0" applyFill="0" applyAlignment="0" applyProtection="0"/>
    <xf numFmtId="0" fontId="46" fillId="0" borderId="165" applyNumberFormat="0" applyFill="0" applyAlignment="0" applyProtection="0"/>
    <xf numFmtId="0" fontId="39" fillId="26" borderId="167" applyNumberFormat="0" applyFont="0" applyAlignment="0" applyProtection="0"/>
    <xf numFmtId="0" fontId="39" fillId="26" borderId="167" applyNumberFormat="0" applyFont="0" applyAlignment="0" applyProtection="0"/>
    <xf numFmtId="0" fontId="102" fillId="24" borderId="162" applyNumberFormat="0" applyAlignment="0" applyProtection="0"/>
    <xf numFmtId="0" fontId="102" fillId="24" borderId="162" applyNumberFormat="0" applyAlignment="0" applyProtection="0"/>
    <xf numFmtId="0" fontId="259" fillId="24" borderId="163" applyNumberFormat="0" applyAlignment="0" applyProtection="0"/>
    <xf numFmtId="0" fontId="259" fillId="24" borderId="163" applyNumberFormat="0" applyAlignment="0" applyProtection="0"/>
    <xf numFmtId="0" fontId="259" fillId="24" borderId="163" applyNumberFormat="0" applyAlignment="0" applyProtection="0"/>
    <xf numFmtId="0" fontId="122" fillId="11" borderId="163" applyNumberFormat="0" applyAlignment="0" applyProtection="0"/>
    <xf numFmtId="0" fontId="122" fillId="11" borderId="163" applyNumberFormat="0" applyAlignment="0" applyProtection="0"/>
    <xf numFmtId="0" fontId="122" fillId="11" borderId="163" applyNumberFormat="0" applyAlignment="0" applyProtection="0"/>
    <xf numFmtId="0" fontId="99" fillId="0" borderId="164" applyNumberFormat="0" applyFill="0" applyAlignment="0" applyProtection="0"/>
    <xf numFmtId="0" fontId="99" fillId="0" borderId="164" applyNumberFormat="0" applyFill="0" applyAlignment="0" applyProtection="0"/>
    <xf numFmtId="0" fontId="39" fillId="26" borderId="167" applyNumberFormat="0" applyFont="0" applyAlignment="0" applyProtection="0"/>
    <xf numFmtId="0" fontId="39" fillId="26" borderId="167" applyNumberFormat="0" applyFont="0" applyAlignment="0" applyProtection="0"/>
    <xf numFmtId="0" fontId="54" fillId="26" borderId="167" applyNumberFormat="0" applyFont="0" applyAlignment="0" applyProtection="0"/>
    <xf numFmtId="0" fontId="61" fillId="24" borderId="162" applyNumberFormat="0" applyAlignment="0" applyProtection="0"/>
    <xf numFmtId="0" fontId="62" fillId="24" borderId="163" applyNumberFormat="0" applyAlignment="0" applyProtection="0"/>
    <xf numFmtId="0" fontId="64" fillId="0" borderId="164" applyNumberFormat="0" applyFill="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39" fillId="26" borderId="167" applyNumberFormat="0" applyFont="0" applyAlignment="0" applyProtection="0"/>
    <xf numFmtId="0" fontId="133" fillId="26" borderId="167" applyNumberFormat="0" applyFont="0" applyAlignment="0" applyProtection="0"/>
    <xf numFmtId="0" fontId="39" fillId="26" borderId="167" applyNumberFormat="0" applyFont="0" applyAlignment="0" applyProtection="0"/>
    <xf numFmtId="168"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7" fillId="26" borderId="179" applyNumberFormat="0" applyFont="0" applyAlignment="0" applyProtection="0"/>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69"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0"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71"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168" fontId="59" fillId="0" borderId="161">
      <alignment horizontal="left"/>
    </xf>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102" fillId="60" borderId="162" applyNumberFormat="0" applyAlignment="0" applyProtection="0"/>
    <xf numFmtId="0" fontId="102" fillId="60" borderId="162" applyNumberFormat="0" applyAlignment="0" applyProtection="0"/>
    <xf numFmtId="0" fontId="102" fillId="60" borderId="162" applyNumberFormat="0" applyAlignment="0" applyProtection="0"/>
    <xf numFmtId="0" fontId="102" fillId="60" borderId="162" applyNumberFormat="0" applyAlignment="0" applyProtection="0"/>
    <xf numFmtId="0" fontId="102" fillId="60" borderId="162"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62" fillId="24" borderId="163" applyNumberFormat="0" applyAlignment="0" applyProtection="0"/>
    <xf numFmtId="0" fontId="103" fillId="60" borderId="163" applyNumberFormat="0" applyAlignment="0" applyProtection="0"/>
    <xf numFmtId="0" fontId="103" fillId="60" borderId="163" applyNumberFormat="0" applyAlignment="0" applyProtection="0"/>
    <xf numFmtId="0" fontId="103" fillId="60" borderId="163" applyNumberFormat="0" applyAlignment="0" applyProtection="0"/>
    <xf numFmtId="0" fontId="103" fillId="60" borderId="163" applyNumberFormat="0" applyAlignment="0" applyProtection="0"/>
    <xf numFmtId="0" fontId="103" fillId="60" borderId="163" applyNumberFormat="0" applyAlignment="0" applyProtection="0"/>
    <xf numFmtId="169" fontId="59" fillId="0" borderId="173">
      <alignment horizontal="left"/>
    </xf>
    <xf numFmtId="168" fontId="59" fillId="0" borderId="173">
      <alignment horizontal="left"/>
    </xf>
    <xf numFmtId="0" fontId="61" fillId="24" borderId="174" applyNumberFormat="0" applyAlignment="0" applyProtection="0"/>
    <xf numFmtId="0" fontId="47" fillId="26" borderId="179" applyNumberFormat="0" applyFont="0" applyAlignment="0" applyProtection="0"/>
    <xf numFmtId="0" fontId="47" fillId="26" borderId="179" applyNumberFormat="0" applyFon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175" fontId="169" fillId="64" borderId="170">
      <alignment horizontal="left" vertical="top" wrapText="1"/>
    </xf>
    <xf numFmtId="169"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102" fillId="60" borderId="174" applyNumberFormat="0" applyAlignment="0" applyProtection="0"/>
    <xf numFmtId="0" fontId="62" fillId="24" borderId="175" applyNumberFormat="0" applyAlignment="0" applyProtection="0"/>
    <xf numFmtId="0" fontId="64" fillId="0" borderId="176" applyNumberFormat="0" applyFill="0" applyAlignment="0" applyProtection="0"/>
    <xf numFmtId="0" fontId="64" fillId="0" borderId="176" applyNumberFormat="0" applyFill="0" applyAlignment="0" applyProtection="0"/>
    <xf numFmtId="0" fontId="47" fillId="26" borderId="179" applyNumberFormat="0" applyFont="0" applyAlignment="0" applyProtection="0"/>
    <xf numFmtId="0" fontId="48" fillId="26" borderId="179" applyNumberFormat="0" applyFont="0" applyAlignment="0" applyProtection="0"/>
    <xf numFmtId="169" fontId="59" fillId="0" borderId="173">
      <alignment horizontal="left"/>
    </xf>
    <xf numFmtId="169" fontId="59" fillId="0" borderId="173">
      <alignment horizontal="left"/>
    </xf>
    <xf numFmtId="168" fontId="59" fillId="0" borderId="173">
      <alignment horizontal="left"/>
    </xf>
    <xf numFmtId="168" fontId="59" fillId="0" borderId="173">
      <alignment horizontal="left"/>
    </xf>
    <xf numFmtId="0" fontId="47" fillId="26" borderId="179" applyNumberFormat="0" applyFont="0" applyAlignment="0" applyProtection="0"/>
    <xf numFmtId="0" fontId="12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168" fontId="59" fillId="0" borderId="170">
      <alignment horizontal="left"/>
    </xf>
    <xf numFmtId="169" fontId="59" fillId="0" borderId="173">
      <alignment horizontal="left"/>
    </xf>
    <xf numFmtId="168" fontId="59" fillId="0" borderId="173">
      <alignment horizontal="left"/>
    </xf>
    <xf numFmtId="0" fontId="63" fillId="11" borderId="175" applyNumberFormat="0" applyAlignment="0" applyProtection="0"/>
    <xf numFmtId="0" fontId="104" fillId="0" borderId="170"/>
    <xf numFmtId="168" fontId="59" fillId="0" borderId="173">
      <alignment horizontal="left"/>
    </xf>
    <xf numFmtId="0" fontId="61" fillId="24" borderId="174" applyNumberFormat="0" applyAlignment="0" applyProtection="0"/>
    <xf numFmtId="0" fontId="63" fillId="11" borderId="175" applyNumberFormat="0" applyAlignment="0" applyProtection="0"/>
    <xf numFmtId="0" fontId="48" fillId="26" borderId="179" applyNumberFormat="0" applyFont="0" applyAlignment="0" applyProtection="0"/>
    <xf numFmtId="169" fontId="59" fillId="0" borderId="173">
      <alignment horizontal="left"/>
    </xf>
    <xf numFmtId="0" fontId="47" fillId="26" borderId="179" applyNumberFormat="0" applyFont="0" applyAlignment="0" applyProtection="0"/>
    <xf numFmtId="0" fontId="38" fillId="0" borderId="172" applyAlignment="0">
      <alignment horizontal="left"/>
    </xf>
    <xf numFmtId="169" fontId="59" fillId="0" borderId="170">
      <alignment horizontal="left"/>
    </xf>
    <xf numFmtId="168" fontId="59" fillId="0" borderId="170">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61" fillId="24" borderId="174" applyNumberFormat="0" applyAlignment="0" applyProtection="0"/>
    <xf numFmtId="0" fontId="61" fillId="24" borderId="174" applyNumberFormat="0" applyAlignment="0" applyProtection="0"/>
    <xf numFmtId="0" fontId="102" fillId="60" borderId="174" applyNumberFormat="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7" fillId="26" borderId="179" applyNumberFormat="0" applyFont="0" applyAlignment="0" applyProtection="0"/>
    <xf numFmtId="0" fontId="128"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169" fontId="59" fillId="0" borderId="173">
      <alignment horizontal="left"/>
    </xf>
    <xf numFmtId="168" fontId="59" fillId="0" borderId="173">
      <alignment horizontal="left"/>
    </xf>
    <xf numFmtId="0" fontId="62" fillId="24" borderId="175" applyNumberFormat="0" applyAlignment="0" applyProtection="0"/>
    <xf numFmtId="0" fontId="64" fillId="0" borderId="176" applyNumberFormat="0" applyFill="0" applyAlignment="0" applyProtection="0"/>
    <xf numFmtId="0" fontId="47" fillId="26" borderId="179" applyNumberFormat="0" applyFont="0" applyAlignment="0" applyProtection="0"/>
    <xf numFmtId="175" fontId="39" fillId="5" borderId="170"/>
    <xf numFmtId="175" fontId="104" fillId="63" borderId="172">
      <alignment wrapText="1"/>
    </xf>
    <xf numFmtId="169"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102" fillId="60" borderId="174" applyNumberFormat="0" applyAlignment="0" applyProtection="0"/>
    <xf numFmtId="0" fontId="62" fillId="24" borderId="175" applyNumberFormat="0" applyAlignment="0" applyProtection="0"/>
    <xf numFmtId="0" fontId="62" fillId="24" borderId="175" applyNumberFormat="0" applyAlignment="0" applyProtection="0"/>
    <xf numFmtId="0" fontId="64" fillId="0" borderId="176" applyNumberFormat="0" applyFill="0" applyAlignment="0" applyProtection="0"/>
    <xf numFmtId="0" fontId="64" fillId="0" borderId="176" applyNumberFormat="0" applyFill="0" applyAlignment="0" applyProtection="0"/>
    <xf numFmtId="0" fontId="128"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63" fillId="11" borderId="163" applyNumberFormat="0" applyAlignment="0" applyProtection="0"/>
    <xf numFmtId="0" fontId="122" fillId="25" borderId="163" applyNumberFormat="0" applyAlignment="0" applyProtection="0"/>
    <xf numFmtId="0" fontId="122" fillId="25" borderId="163" applyNumberFormat="0" applyAlignment="0" applyProtection="0"/>
    <xf numFmtId="0" fontId="122" fillId="25" borderId="163" applyNumberFormat="0" applyAlignment="0" applyProtection="0"/>
    <xf numFmtId="0" fontId="122" fillId="25" borderId="163" applyNumberFormat="0" applyAlignment="0" applyProtection="0"/>
    <xf numFmtId="0" fontId="122" fillId="25" borderId="163" applyNumberFormat="0" applyAlignment="0" applyProtection="0"/>
    <xf numFmtId="0" fontId="122" fillId="25" borderId="163" applyNumberFormat="0" applyAlignment="0" applyProtection="0"/>
    <xf numFmtId="0" fontId="63" fillId="11" borderId="163" applyNumberFormat="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99" fillId="0" borderId="166" applyNumberFormat="0" applyFill="0" applyAlignment="0" applyProtection="0"/>
    <xf numFmtId="0" fontId="99" fillId="0" borderId="166" applyNumberFormat="0" applyFill="0" applyAlignment="0" applyProtection="0"/>
    <xf numFmtId="0" fontId="99" fillId="0" borderId="166" applyNumberFormat="0" applyFill="0" applyAlignment="0" applyProtection="0"/>
    <xf numFmtId="0" fontId="99" fillId="0" borderId="166" applyNumberFormat="0" applyFill="0" applyAlignment="0" applyProtection="0"/>
    <xf numFmtId="0" fontId="99" fillId="0" borderId="166"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0" fontId="64" fillId="0" borderId="164" applyNumberFormat="0" applyFill="0" applyAlignment="0" applyProtection="0"/>
    <xf numFmtId="169" fontId="59" fillId="0" borderId="173">
      <alignment horizontal="left"/>
    </xf>
    <xf numFmtId="169" fontId="59" fillId="0" borderId="173">
      <alignment horizontal="left"/>
    </xf>
    <xf numFmtId="169" fontId="59" fillId="0" borderId="173">
      <alignment horizontal="left"/>
    </xf>
    <xf numFmtId="168" fontId="59" fillId="0" borderId="173">
      <alignment horizontal="left"/>
    </xf>
    <xf numFmtId="0" fontId="62" fillId="24" borderId="175" applyNumberFormat="0" applyAlignment="0" applyProtection="0"/>
    <xf numFmtId="0" fontId="99" fillId="0" borderId="178" applyNumberFormat="0" applyFill="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12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12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169" fontId="59" fillId="0" borderId="170">
      <alignment horizontal="left"/>
    </xf>
    <xf numFmtId="168" fontId="59" fillId="0" borderId="170">
      <alignment horizontal="left"/>
    </xf>
    <xf numFmtId="171" fontId="59" fillId="0" borderId="170">
      <alignment horizontal="left"/>
    </xf>
    <xf numFmtId="168" fontId="59" fillId="0" borderId="170">
      <alignment horizontal="left"/>
    </xf>
    <xf numFmtId="0" fontId="38" fillId="0" borderId="172" applyAlignment="0">
      <alignment horizontal="left"/>
    </xf>
    <xf numFmtId="0" fontId="38" fillId="0" borderId="172" applyAlignment="0">
      <alignment horizontal="left"/>
    </xf>
    <xf numFmtId="0" fontId="38" fillId="0" borderId="172" applyAlignment="0">
      <alignment horizontal="left"/>
    </xf>
    <xf numFmtId="0" fontId="38" fillId="0" borderId="172" applyAlignment="0">
      <alignment horizontal="left"/>
    </xf>
    <xf numFmtId="0" fontId="39" fillId="63" borderId="170">
      <alignment horizontal="centerContinuous" wrapText="1"/>
    </xf>
    <xf numFmtId="0" fontId="104" fillId="63" borderId="172">
      <alignment wrapText="1"/>
    </xf>
    <xf numFmtId="170" fontId="59" fillId="0" borderId="170">
      <alignment horizontal="left"/>
    </xf>
    <xf numFmtId="0" fontId="169" fillId="64" borderId="171">
      <alignment horizontal="left" vertical="top"/>
    </xf>
    <xf numFmtId="175" fontId="39" fillId="63" borderId="170">
      <alignment horizontal="centerContinuous" wrapText="1"/>
    </xf>
    <xf numFmtId="175" fontId="215" fillId="64" borderId="171">
      <alignment horizontal="left" vertical="top" wrapText="1"/>
    </xf>
    <xf numFmtId="175" fontId="104" fillId="63" borderId="172">
      <alignment wrapText="1"/>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71"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61" fillId="24" borderId="174" applyNumberFormat="0" applyAlignment="0" applyProtection="0"/>
    <xf numFmtId="0" fontId="62" fillId="24" borderId="175" applyNumberFormat="0" applyAlignment="0" applyProtection="0"/>
    <xf numFmtId="0" fontId="64" fillId="0" borderId="176" applyNumberFormat="0" applyFill="0" applyAlignment="0" applyProtection="0"/>
    <xf numFmtId="0" fontId="99" fillId="0" borderId="178" applyNumberFormat="0" applyFill="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39"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171" fontId="59" fillId="0" borderId="173">
      <alignment horizontal="left"/>
    </xf>
    <xf numFmtId="168" fontId="59" fillId="0" borderId="173">
      <alignment horizontal="left"/>
    </xf>
    <xf numFmtId="0" fontId="63" fillId="11" borderId="175" applyNumberFormat="0" applyAlignment="0" applyProtection="0"/>
    <xf numFmtId="0" fontId="122" fillId="25" borderId="175" applyNumberFormat="0" applyAlignment="0" applyProtection="0"/>
    <xf numFmtId="0" fontId="47" fillId="26" borderId="179" applyNumberFormat="0" applyFont="0" applyAlignment="0" applyProtection="0"/>
    <xf numFmtId="0" fontId="99" fillId="0" borderId="177" applyNumberFormat="0" applyFill="0" applyAlignment="0" applyProtection="0"/>
    <xf numFmtId="0" fontId="47" fillId="26" borderId="179" applyNumberFormat="0" applyFont="0" applyAlignment="0" applyProtection="0"/>
    <xf numFmtId="171" fontId="59" fillId="0" borderId="173">
      <alignment horizontal="left"/>
    </xf>
    <xf numFmtId="171"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61" fillId="24" borderId="174" applyNumberForma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62" fillId="24" borderId="175" applyNumberFormat="0" applyAlignment="0" applyProtection="0"/>
    <xf numFmtId="168" fontId="59" fillId="0" borderId="173">
      <alignment horizontal="left"/>
    </xf>
    <xf numFmtId="0" fontId="48" fillId="26" borderId="179" applyNumberFormat="0" applyFont="0" applyAlignment="0" applyProtection="0"/>
    <xf numFmtId="0" fontId="47" fillId="26" borderId="179" applyNumberFormat="0" applyFont="0" applyAlignment="0" applyProtection="0"/>
    <xf numFmtId="0" fontId="104" fillId="63" borderId="172">
      <alignment wrapText="1"/>
    </xf>
    <xf numFmtId="0" fontId="38" fillId="0" borderId="172" applyAlignment="0">
      <alignment horizontal="left"/>
    </xf>
    <xf numFmtId="168" fontId="59" fillId="0" borderId="173">
      <alignment horizontal="left"/>
    </xf>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169" fontId="59" fillId="0" borderId="173">
      <alignment horizontal="left"/>
    </xf>
    <xf numFmtId="0" fontId="48" fillId="26" borderId="179" applyNumberFormat="0" applyFont="0" applyAlignment="0" applyProtection="0"/>
    <xf numFmtId="169" fontId="59" fillId="0" borderId="173">
      <alignment horizontal="left"/>
    </xf>
    <xf numFmtId="0" fontId="128" fillId="26" borderId="167" applyNumberFormat="0" applyFont="0" applyAlignment="0" applyProtection="0"/>
    <xf numFmtId="171" fontId="59" fillId="0" borderId="173">
      <alignment horizontal="left"/>
    </xf>
    <xf numFmtId="171"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169" fontId="59" fillId="0" borderId="173">
      <alignment horizontal="left"/>
    </xf>
    <xf numFmtId="169"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69" fontId="59" fillId="0" borderId="173">
      <alignment horizontal="left"/>
    </xf>
    <xf numFmtId="171" fontId="59" fillId="0" borderId="173">
      <alignment horizontal="left"/>
    </xf>
    <xf numFmtId="0" fontId="47" fillId="26" borderId="179" applyNumberFormat="0" applyFont="0" applyAlignment="0" applyProtection="0"/>
    <xf numFmtId="168" fontId="59" fillId="0" borderId="173">
      <alignment horizontal="left"/>
    </xf>
    <xf numFmtId="169" fontId="59" fillId="0" borderId="173">
      <alignment horizontal="left"/>
    </xf>
    <xf numFmtId="0" fontId="61" fillId="24" borderId="174" applyNumberFormat="0" applyAlignment="0" applyProtection="0"/>
    <xf numFmtId="0" fontId="62" fillId="24" borderId="175" applyNumberFormat="0" applyAlignment="0" applyProtection="0"/>
    <xf numFmtId="168"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169" fontId="59" fillId="0" borderId="173">
      <alignment horizontal="left"/>
    </xf>
    <xf numFmtId="171" fontId="59" fillId="0" borderId="173">
      <alignment horizontal="left"/>
    </xf>
    <xf numFmtId="169"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68" fontId="59" fillId="0" borderId="173">
      <alignment horizontal="left"/>
    </xf>
    <xf numFmtId="0" fontId="63" fillId="11" borderId="175" applyNumberFormat="0" applyAlignment="0" applyProtection="0"/>
    <xf numFmtId="0" fontId="47" fillId="26" borderId="179" applyNumberFormat="0" applyFont="0" applyAlignment="0" applyProtection="0"/>
    <xf numFmtId="0" fontId="47" fillId="26" borderId="179" applyNumberFormat="0" applyFont="0" applyAlignment="0" applyProtection="0"/>
    <xf numFmtId="168" fontId="59" fillId="0" borderId="173">
      <alignment horizontal="left"/>
    </xf>
    <xf numFmtId="168" fontId="59" fillId="0" borderId="173">
      <alignment horizontal="left"/>
    </xf>
    <xf numFmtId="0" fontId="47" fillId="26" borderId="179" applyNumberFormat="0" applyFont="0" applyAlignment="0" applyProtection="0"/>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102" fillId="60" borderId="162" applyNumberFormat="0" applyAlignment="0" applyProtection="0"/>
    <xf numFmtId="0" fontId="61" fillId="24" borderId="162" applyNumberFormat="0" applyAlignment="0" applyProtection="0"/>
    <xf numFmtId="0" fontId="103" fillId="60" borderId="163" applyNumberFormat="0" applyAlignment="0" applyProtection="0"/>
    <xf numFmtId="0" fontId="62" fillId="24" borderId="163" applyNumberFormat="0" applyAlignment="0" applyProtection="0"/>
    <xf numFmtId="0" fontId="48" fillId="26" borderId="179" applyNumberFormat="0" applyFont="0" applyAlignment="0" applyProtection="0"/>
    <xf numFmtId="168" fontId="59" fillId="0" borderId="173">
      <alignment horizontal="left"/>
    </xf>
    <xf numFmtId="168"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0" fontId="99" fillId="0" borderId="165" applyNumberFormat="0" applyFill="0" applyAlignment="0" applyProtection="0"/>
    <xf numFmtId="0" fontId="99" fillId="0" borderId="165" applyNumberFormat="0" applyFill="0" applyAlignment="0" applyProtection="0"/>
    <xf numFmtId="0" fontId="64" fillId="0" borderId="164" applyNumberFormat="0" applyFill="0" applyAlignment="0" applyProtection="0"/>
    <xf numFmtId="0" fontId="39"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71" fontId="59" fillId="0" borderId="173">
      <alignment horizontal="left"/>
    </xf>
    <xf numFmtId="168"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68" fontId="59" fillId="0" borderId="173">
      <alignment horizontal="left"/>
    </xf>
    <xf numFmtId="0" fontId="47" fillId="26" borderId="179" applyNumberFormat="0" applyFont="0" applyAlignment="0" applyProtection="0"/>
    <xf numFmtId="0" fontId="48" fillId="26" borderId="179" applyNumberFormat="0" applyFont="0" applyAlignment="0" applyProtection="0"/>
    <xf numFmtId="171" fontId="59" fillId="0" borderId="173">
      <alignment horizontal="left"/>
    </xf>
    <xf numFmtId="171"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0" fontId="122" fillId="25" borderId="175" applyNumberFormat="0" applyAlignment="0" applyProtection="0"/>
    <xf numFmtId="0" fontId="102" fillId="60" borderId="162" applyNumberFormat="0" applyAlignment="0" applyProtection="0"/>
    <xf numFmtId="0" fontId="103" fillId="60" borderId="163" applyNumberFormat="0" applyAlignment="0" applyProtection="0"/>
    <xf numFmtId="0" fontId="99" fillId="0" borderId="165" applyNumberFormat="0" applyFill="0" applyAlignment="0" applyProtection="0"/>
    <xf numFmtId="0" fontId="39" fillId="26" borderId="167" applyNumberFormat="0" applyFont="0" applyAlignment="0" applyProtection="0"/>
    <xf numFmtId="169"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0" fontId="63" fillId="11" borderId="175" applyNumberFormat="0" applyAlignment="0" applyProtection="0"/>
    <xf numFmtId="0" fontId="47" fillId="26" borderId="167" applyNumberFormat="0" applyFont="0" applyAlignment="0" applyProtection="0"/>
    <xf numFmtId="0" fontId="48" fillId="26" borderId="167" applyNumberFormat="0" applyFont="0" applyAlignment="0" applyProtection="0"/>
    <xf numFmtId="171" fontId="59" fillId="0" borderId="173">
      <alignment horizontal="left"/>
    </xf>
    <xf numFmtId="171"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99" fillId="0" borderId="178" applyNumberFormat="0" applyFill="0" applyAlignment="0" applyProtection="0"/>
    <xf numFmtId="168"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0" fontId="104" fillId="63" borderId="172">
      <alignment wrapText="1"/>
    </xf>
    <xf numFmtId="0" fontId="61" fillId="24" borderId="174" applyNumberFormat="0" applyAlignment="0" applyProtection="0"/>
    <xf numFmtId="168" fontId="59" fillId="0" borderId="173">
      <alignment horizontal="left"/>
    </xf>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168" fontId="59" fillId="0" borderId="173">
      <alignment horizontal="left"/>
    </xf>
    <xf numFmtId="0" fontId="64" fillId="0" borderId="176" applyNumberFormat="0" applyFill="0" applyAlignment="0" applyProtection="0"/>
    <xf numFmtId="168" fontId="59" fillId="0" borderId="173">
      <alignment horizontal="left"/>
    </xf>
    <xf numFmtId="168" fontId="59" fillId="0" borderId="170">
      <alignment horizontal="left"/>
    </xf>
    <xf numFmtId="0" fontId="63" fillId="11" borderId="175" applyNumberFormat="0" applyAlignment="0" applyProtection="0"/>
    <xf numFmtId="168" fontId="59" fillId="0" borderId="173">
      <alignment horizontal="left"/>
    </xf>
    <xf numFmtId="0" fontId="48" fillId="26" borderId="179" applyNumberFormat="0" applyFont="0" applyAlignment="0" applyProtection="0"/>
    <xf numFmtId="49" fontId="231" fillId="70" borderId="168">
      <alignment horizontal="center" vertical="center" wrapText="1"/>
    </xf>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128"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47" fillId="26" borderId="167" applyNumberFormat="0" applyFont="0" applyAlignment="0" applyProtection="0"/>
    <xf numFmtId="0" fontId="128" fillId="26" borderId="167" applyNumberFormat="0" applyFont="0" applyAlignment="0" applyProtection="0"/>
    <xf numFmtId="169" fontId="59" fillId="0" borderId="173">
      <alignment horizontal="left"/>
    </xf>
    <xf numFmtId="171"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168" fontId="59" fillId="0" borderId="173">
      <alignment horizontal="left"/>
    </xf>
    <xf numFmtId="0" fontId="47" fillId="26" borderId="179" applyNumberFormat="0" applyFont="0" applyAlignment="0" applyProtection="0"/>
    <xf numFmtId="0" fontId="128" fillId="26" borderId="167" applyNumberFormat="0" applyFont="0" applyAlignment="0" applyProtection="0"/>
    <xf numFmtId="169" fontId="59" fillId="0" borderId="173">
      <alignment horizontal="left"/>
    </xf>
    <xf numFmtId="0" fontId="104" fillId="63" borderId="170"/>
    <xf numFmtId="0" fontId="104" fillId="63" borderId="170"/>
    <xf numFmtId="169" fontId="59" fillId="0" borderId="173">
      <alignment horizontal="left"/>
    </xf>
    <xf numFmtId="169" fontId="59" fillId="0" borderId="173">
      <alignment horizontal="left"/>
    </xf>
    <xf numFmtId="169"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63" fillId="11" borderId="175" applyNumberFormat="0" applyAlignment="0" applyProtection="0"/>
    <xf numFmtId="0" fontId="47" fillId="26" borderId="179" applyNumberFormat="0" applyFont="0" applyAlignment="0" applyProtection="0"/>
    <xf numFmtId="0" fontId="179" fillId="60" borderId="162" applyNumberFormat="0" applyAlignment="0" applyProtection="0"/>
    <xf numFmtId="0" fontId="102" fillId="60" borderId="162" applyNumberFormat="0" applyAlignment="0" applyProtection="0"/>
    <xf numFmtId="0" fontId="180" fillId="24" borderId="162" applyNumberFormat="0" applyAlignment="0" applyProtection="0"/>
    <xf numFmtId="0" fontId="183" fillId="60" borderId="163" applyNumberFormat="0" applyAlignment="0" applyProtection="0"/>
    <xf numFmtId="0" fontId="103" fillId="60" borderId="163" applyNumberFormat="0" applyAlignment="0" applyProtection="0"/>
    <xf numFmtId="0" fontId="62" fillId="24" borderId="175" applyNumberFormat="0" applyAlignment="0" applyProtection="0"/>
    <xf numFmtId="0" fontId="185" fillId="24" borderId="163" applyNumberFormat="0" applyAlignment="0" applyProtection="0"/>
    <xf numFmtId="0" fontId="38" fillId="0" borderId="172" applyAlignment="0">
      <alignment horizontal="left"/>
    </xf>
    <xf numFmtId="175" fontId="181" fillId="60" borderId="163" applyNumberFormat="0" applyAlignment="0" applyProtection="0"/>
    <xf numFmtId="0" fontId="38" fillId="0" borderId="172" applyAlignment="0">
      <alignment horizontal="left"/>
    </xf>
    <xf numFmtId="175" fontId="181" fillId="60" borderId="163" applyNumberFormat="0" applyAlignment="0" applyProtection="0"/>
    <xf numFmtId="169" fontId="59" fillId="0" borderId="173">
      <alignment horizontal="left"/>
    </xf>
    <xf numFmtId="168" fontId="59" fillId="0" borderId="173">
      <alignment horizontal="left"/>
    </xf>
    <xf numFmtId="169" fontId="59" fillId="0" borderId="173">
      <alignment horizontal="left"/>
    </xf>
    <xf numFmtId="0" fontId="61" fillId="24" borderId="174" applyNumberFormat="0" applyAlignment="0" applyProtection="0"/>
    <xf numFmtId="0" fontId="122" fillId="25" borderId="175" applyNumberFormat="0" applyAlignment="0" applyProtection="0"/>
    <xf numFmtId="0" fontId="122" fillId="25" borderId="175" applyNumberFormat="0" applyAlignment="0" applyProtection="0"/>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100" fillId="63" borderId="170">
      <alignment horizontal="left"/>
    </xf>
    <xf numFmtId="0" fontId="104" fillId="63" borderId="172">
      <alignment wrapText="1"/>
    </xf>
    <xf numFmtId="0" fontId="104" fillId="63" borderId="172">
      <alignment wrapText="1"/>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48" fillId="26" borderId="179" applyNumberFormat="0" applyFont="0" applyAlignment="0" applyProtection="0"/>
    <xf numFmtId="0" fontId="47" fillId="26" borderId="179" applyNumberFormat="0" applyFont="0" applyAlignment="0" applyProtection="0"/>
    <xf numFmtId="169" fontId="59" fillId="0" borderId="173">
      <alignment horizontal="left"/>
    </xf>
    <xf numFmtId="169" fontId="59" fillId="0" borderId="173">
      <alignment horizontal="left"/>
    </xf>
    <xf numFmtId="168" fontId="59" fillId="0" borderId="173">
      <alignment horizontal="left"/>
    </xf>
    <xf numFmtId="0" fontId="190" fillId="25" borderId="163" applyNumberFormat="0" applyAlignment="0" applyProtection="0"/>
    <xf numFmtId="0" fontId="122" fillId="25" borderId="163" applyNumberFormat="0" applyAlignment="0" applyProtection="0"/>
    <xf numFmtId="0" fontId="191" fillId="11" borderId="163" applyNumberFormat="0" applyAlignment="0" applyProtection="0"/>
    <xf numFmtId="0" fontId="99" fillId="0" borderId="165" applyNumberFormat="0" applyFill="0" applyAlignment="0" applyProtection="0"/>
    <xf numFmtId="0" fontId="52" fillId="0" borderId="165" applyNumberFormat="0" applyFill="0" applyAlignment="0" applyProtection="0"/>
    <xf numFmtId="0" fontId="192" fillId="0" borderId="165" applyNumberFormat="0" applyFill="0" applyAlignment="0" applyProtection="0"/>
    <xf numFmtId="0" fontId="193" fillId="0" borderId="165" applyNumberFormat="0" applyFill="0" applyAlignment="0" applyProtection="0"/>
    <xf numFmtId="0" fontId="46" fillId="0" borderId="165" applyNumberFormat="0" applyFill="0" applyAlignment="0" applyProtection="0"/>
    <xf numFmtId="0" fontId="46" fillId="0" borderId="165" applyNumberFormat="0" applyFill="0" applyAlignment="0" applyProtection="0"/>
    <xf numFmtId="0" fontId="56" fillId="0" borderId="164" applyNumberFormat="0" applyFill="0" applyAlignment="0" applyProtection="0"/>
    <xf numFmtId="0" fontId="39" fillId="25" borderId="167" applyNumberFormat="0" applyFont="0" applyAlignment="0" applyProtection="0"/>
    <xf numFmtId="175" fontId="204" fillId="25" borderId="163" applyNumberFormat="0" applyAlignment="0" applyProtection="0"/>
    <xf numFmtId="175" fontId="204" fillId="25" borderId="163" applyNumberFormat="0" applyAlignment="0" applyProtection="0"/>
    <xf numFmtId="175" fontId="213" fillId="26" borderId="167" applyNumberFormat="0" applyFont="0" applyAlignment="0" applyProtection="0"/>
    <xf numFmtId="175" fontId="213" fillId="26" borderId="167" applyNumberFormat="0" applyFont="0" applyAlignment="0" applyProtection="0"/>
    <xf numFmtId="0" fontId="54" fillId="26" borderId="167" applyNumberFormat="0" applyFont="0" applyAlignment="0" applyProtection="0"/>
    <xf numFmtId="0" fontId="54" fillId="26" borderId="167" applyNumberFormat="0" applyFont="0" applyAlignment="0" applyProtection="0"/>
    <xf numFmtId="0" fontId="48" fillId="26" borderId="167" applyNumberFormat="0" applyFont="0" applyAlignment="0" applyProtection="0"/>
    <xf numFmtId="0" fontId="54" fillId="26" borderId="167" applyNumberFormat="0" applyFont="0" applyAlignment="0" applyProtection="0"/>
    <xf numFmtId="0" fontId="54" fillId="26" borderId="167" applyNumberFormat="0" applyFont="0" applyAlignment="0" applyProtection="0"/>
    <xf numFmtId="0" fontId="39" fillId="26" borderId="167" applyNumberFormat="0" applyFont="0" applyAlignment="0" applyProtection="0"/>
    <xf numFmtId="175" fontId="214" fillId="60" borderId="162" applyNumberFormat="0" applyAlignment="0" applyProtection="0"/>
    <xf numFmtId="175" fontId="214" fillId="60" borderId="162" applyNumberFormat="0" applyAlignment="0" applyProtection="0"/>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68" fontId="59" fillId="0" borderId="173">
      <alignment horizontal="left"/>
    </xf>
    <xf numFmtId="171"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63" fillId="11" borderId="175" applyNumberForma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102" fillId="60" borderId="174" applyNumberForma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171" fontId="59" fillId="0" borderId="170">
      <alignment horizontal="left"/>
    </xf>
    <xf numFmtId="168" fontId="59" fillId="0" borderId="173">
      <alignment horizontal="left"/>
    </xf>
    <xf numFmtId="0" fontId="61" fillId="24" borderId="174" applyNumberFormat="0" applyAlignment="0" applyProtection="0"/>
    <xf numFmtId="0" fontId="64" fillId="0" borderId="176" applyNumberFormat="0" applyFill="0" applyAlignment="0" applyProtection="0"/>
    <xf numFmtId="0" fontId="47" fillId="26" borderId="179" applyNumberFormat="0" applyFont="0" applyAlignment="0" applyProtection="0"/>
    <xf numFmtId="169" fontId="59" fillId="0" borderId="173">
      <alignment horizontal="left"/>
    </xf>
    <xf numFmtId="0" fontId="48" fillId="26" borderId="179" applyNumberFormat="0" applyFont="0" applyAlignment="0" applyProtection="0"/>
    <xf numFmtId="169" fontId="59" fillId="0" borderId="173">
      <alignment horizontal="left"/>
    </xf>
    <xf numFmtId="0" fontId="47" fillId="26" borderId="179" applyNumberFormat="0" applyFont="0" applyAlignment="0" applyProtection="0"/>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75" fontId="51" fillId="0" borderId="166" applyNumberFormat="0" applyFill="0" applyAlignment="0" applyProtection="0"/>
    <xf numFmtId="175" fontId="46" fillId="0" borderId="165" applyNumberFormat="0" applyFill="0" applyAlignment="0" applyProtection="0"/>
    <xf numFmtId="175" fontId="51" fillId="0" borderId="166" applyNumberFormat="0" applyFill="0" applyAlignment="0" applyProtection="0"/>
    <xf numFmtId="169"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63" fillId="11" borderId="175" applyNumberFormat="0" applyAlignment="0" applyProtection="0"/>
    <xf numFmtId="0" fontId="61" fillId="24" borderId="174" applyNumberFormat="0" applyAlignment="0" applyProtection="0"/>
    <xf numFmtId="0" fontId="63" fillId="11" borderId="175" applyNumberForma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39" fillId="26" borderId="179" applyNumberFormat="0" applyFont="0" applyAlignment="0" applyProtection="0"/>
    <xf numFmtId="0" fontId="47" fillId="26" borderId="179" applyNumberFormat="0" applyFont="0" applyAlignment="0" applyProtection="0"/>
    <xf numFmtId="0" fontId="64" fillId="0" borderId="176" applyNumberFormat="0" applyFill="0" applyAlignment="0" applyProtection="0"/>
    <xf numFmtId="0" fontId="48" fillId="26" borderId="179" applyNumberFormat="0" applyFont="0" applyAlignment="0" applyProtection="0"/>
    <xf numFmtId="0" fontId="48"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170" fontId="59" fillId="0" borderId="170">
      <alignment horizontal="left"/>
    </xf>
    <xf numFmtId="168"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68" fontId="59" fillId="0" borderId="173">
      <alignment horizontal="left"/>
    </xf>
    <xf numFmtId="168" fontId="59" fillId="0" borderId="173">
      <alignment horizontal="left"/>
    </xf>
    <xf numFmtId="171" fontId="59" fillId="0" borderId="173">
      <alignment horizontal="left"/>
    </xf>
    <xf numFmtId="171"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0" fontId="48" fillId="26" borderId="179" applyNumberFormat="0" applyFont="0" applyAlignment="0" applyProtection="0"/>
    <xf numFmtId="169" fontId="59" fillId="0" borderId="173">
      <alignment horizontal="left"/>
    </xf>
    <xf numFmtId="171" fontId="59" fillId="0" borderId="173">
      <alignment horizontal="left"/>
    </xf>
    <xf numFmtId="171" fontId="59" fillId="0" borderId="173">
      <alignment horizontal="left"/>
    </xf>
    <xf numFmtId="0" fontId="63" fillId="11" borderId="175" applyNumberFormat="0" applyAlignment="0" applyProtection="0"/>
    <xf numFmtId="0" fontId="47" fillId="26" borderId="167" applyNumberFormat="0" applyFont="0" applyAlignment="0" applyProtection="0"/>
    <xf numFmtId="171" fontId="59" fillId="0" borderId="173">
      <alignment horizontal="left"/>
    </xf>
    <xf numFmtId="0" fontId="48" fillId="26" borderId="179" applyNumberFormat="0" applyFont="0" applyAlignment="0" applyProtection="0"/>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68" fontId="59" fillId="0" borderId="173">
      <alignment horizontal="left"/>
    </xf>
    <xf numFmtId="0" fontId="47" fillId="26" borderId="179" applyNumberFormat="0" applyFont="0" applyAlignment="0" applyProtection="0"/>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68"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68" fontId="59" fillId="0" borderId="173">
      <alignment horizontal="left"/>
    </xf>
    <xf numFmtId="0" fontId="48" fillId="26" borderId="179" applyNumberFormat="0" applyFont="0" applyAlignment="0" applyProtection="0"/>
    <xf numFmtId="168" fontId="59" fillId="0" borderId="173">
      <alignment horizontal="left"/>
    </xf>
    <xf numFmtId="0" fontId="47" fillId="26" borderId="179" applyNumberFormat="0" applyFont="0" applyAlignment="0" applyProtection="0"/>
    <xf numFmtId="0" fontId="99" fillId="0" borderId="177" applyNumberFormat="0" applyFill="0" applyAlignment="0" applyProtection="0"/>
    <xf numFmtId="169" fontId="59" fillId="0" borderId="170">
      <alignment horizontal="left"/>
    </xf>
    <xf numFmtId="169" fontId="59" fillId="0" borderId="173">
      <alignment horizontal="left"/>
    </xf>
    <xf numFmtId="168" fontId="59" fillId="0" borderId="173">
      <alignment horizontal="left"/>
    </xf>
    <xf numFmtId="0" fontId="63" fillId="11" borderId="175" applyNumberFormat="0" applyAlignment="0" applyProtection="0"/>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68" fontId="59" fillId="0" borderId="173">
      <alignment horizontal="left"/>
    </xf>
    <xf numFmtId="171" fontId="59" fillId="0" borderId="173">
      <alignment horizontal="left"/>
    </xf>
    <xf numFmtId="0" fontId="47" fillId="26" borderId="179" applyNumberFormat="0" applyFont="0" applyAlignment="0" applyProtection="0"/>
    <xf numFmtId="171" fontId="59" fillId="0" borderId="170">
      <alignment horizontal="left"/>
    </xf>
    <xf numFmtId="168" fontId="59" fillId="0" borderId="173">
      <alignment horizontal="left"/>
    </xf>
    <xf numFmtId="169" fontId="59" fillId="0" borderId="173">
      <alignment horizontal="left"/>
    </xf>
    <xf numFmtId="168" fontId="59" fillId="0" borderId="173">
      <alignment horizontal="left"/>
    </xf>
    <xf numFmtId="0" fontId="47" fillId="26" borderId="179" applyNumberFormat="0" applyFont="0" applyAlignment="0" applyProtection="0"/>
    <xf numFmtId="0" fontId="48" fillId="26" borderId="179" applyNumberFormat="0" applyFont="0" applyAlignment="0" applyProtection="0"/>
    <xf numFmtId="169"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102" fillId="60" borderId="174"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3" fillId="11" borderId="175" applyNumberFormat="0" applyAlignment="0" applyProtection="0"/>
    <xf numFmtId="0" fontId="62" fillId="24"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122" fillId="25" borderId="175" applyNumberFormat="0" applyAlignment="0" applyProtection="0"/>
    <xf numFmtId="0" fontId="63" fillId="11" borderId="175" applyNumberFormat="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99" fillId="0" borderId="178" applyNumberFormat="0" applyFill="0" applyAlignment="0" applyProtection="0"/>
    <xf numFmtId="0" fontId="99" fillId="0" borderId="178"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47" fillId="26" borderId="179" applyNumberFormat="0" applyFont="0" applyAlignment="0" applyProtection="0"/>
    <xf numFmtId="0" fontId="64" fillId="0" borderId="176" applyNumberFormat="0" applyFill="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99" fillId="0" borderId="177" applyNumberFormat="0" applyFill="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7" fillId="26" borderId="179" applyNumberFormat="0" applyFont="0" applyAlignment="0" applyProtection="0"/>
    <xf numFmtId="171" fontId="59" fillId="0" borderId="173">
      <alignment horizontal="left"/>
    </xf>
    <xf numFmtId="171" fontId="59" fillId="0" borderId="173">
      <alignment horizontal="left"/>
    </xf>
    <xf numFmtId="168" fontId="59" fillId="0" borderId="173">
      <alignment horizontal="left"/>
    </xf>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62" fillId="24" borderId="175" applyNumberFormat="0" applyAlignment="0" applyProtection="0"/>
    <xf numFmtId="0" fontId="48" fillId="26" borderId="179" applyNumberFormat="0" applyFont="0" applyAlignment="0" applyProtection="0"/>
    <xf numFmtId="0" fontId="48" fillId="26" borderId="179" applyNumberFormat="0" applyFont="0" applyAlignment="0" applyProtection="0"/>
    <xf numFmtId="0" fontId="47" fillId="26" borderId="179" applyNumberFormat="0" applyFont="0" applyAlignment="0" applyProtection="0"/>
    <xf numFmtId="0" fontId="39" fillId="63" borderId="170">
      <alignment horizontal="centerContinuous" wrapText="1"/>
    </xf>
    <xf numFmtId="175" fontId="39" fillId="63" borderId="170">
      <alignment horizontal="centerContinuous" wrapText="1"/>
    </xf>
    <xf numFmtId="169" fontId="59" fillId="0" borderId="173">
      <alignment horizontal="left"/>
    </xf>
    <xf numFmtId="169"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62" fillId="24" borderId="175" applyNumberFormat="0" applyAlignment="0" applyProtection="0"/>
    <xf numFmtId="0" fontId="62" fillId="24" borderId="175" applyNumberFormat="0" applyAlignment="0" applyProtection="0"/>
    <xf numFmtId="0" fontId="64" fillId="0" borderId="176" applyNumberFormat="0" applyFill="0" applyAlignment="0" applyProtection="0"/>
    <xf numFmtId="0" fontId="64" fillId="0" borderId="176" applyNumberFormat="0" applyFill="0" applyAlignment="0" applyProtection="0"/>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64" fillId="0" borderId="176" applyNumberFormat="0" applyFill="0" applyAlignment="0" applyProtection="0"/>
    <xf numFmtId="0" fontId="63" fillId="11" borderId="175" applyNumberFormat="0" applyAlignment="0" applyProtection="0"/>
    <xf numFmtId="0" fontId="63" fillId="11" borderId="175" applyNumberFormat="0" applyAlignment="0" applyProtection="0"/>
    <xf numFmtId="0" fontId="103" fillId="60" borderId="175" applyNumberFormat="0" applyAlignment="0" applyProtection="0"/>
    <xf numFmtId="0" fontId="62" fillId="24" borderId="175" applyNumberFormat="0" applyAlignment="0" applyProtection="0"/>
    <xf numFmtId="0" fontId="62" fillId="24" borderId="175" applyNumberFormat="0" applyAlignment="0" applyProtection="0"/>
    <xf numFmtId="0" fontId="61" fillId="24" borderId="174" applyNumberFormat="0" applyAlignment="0" applyProtection="0"/>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8" fontId="59" fillId="0" borderId="170">
      <alignment horizontal="left"/>
    </xf>
    <xf numFmtId="171" fontId="59" fillId="0" borderId="170">
      <alignment horizontal="left"/>
    </xf>
    <xf numFmtId="169" fontId="59" fillId="0" borderId="170">
      <alignment horizontal="left"/>
    </xf>
    <xf numFmtId="0" fontId="102" fillId="24" borderId="162" applyNumberFormat="0" applyAlignment="0" applyProtection="0"/>
    <xf numFmtId="0" fontId="102" fillId="24" borderId="162" applyNumberFormat="0" applyAlignment="0" applyProtection="0"/>
    <xf numFmtId="0" fontId="259" fillId="24" borderId="163" applyNumberFormat="0" applyAlignment="0" applyProtection="0"/>
    <xf numFmtId="0" fontId="259" fillId="24" borderId="163" applyNumberFormat="0" applyAlignment="0" applyProtection="0"/>
    <xf numFmtId="0" fontId="259" fillId="24" borderId="163" applyNumberFormat="0" applyAlignment="0" applyProtection="0"/>
    <xf numFmtId="0" fontId="48" fillId="26" borderId="179" applyNumberFormat="0" applyFont="0" applyAlignment="0" applyProtection="0"/>
    <xf numFmtId="0" fontId="122" fillId="11" borderId="163" applyNumberFormat="0" applyAlignment="0" applyProtection="0"/>
    <xf numFmtId="0" fontId="122" fillId="11" borderId="163" applyNumberFormat="0" applyAlignment="0" applyProtection="0"/>
    <xf numFmtId="0" fontId="122" fillId="11" borderId="163" applyNumberFormat="0" applyAlignment="0" applyProtection="0"/>
    <xf numFmtId="0" fontId="99" fillId="0" borderId="164" applyNumberFormat="0" applyFill="0" applyAlignment="0" applyProtection="0"/>
    <xf numFmtId="0" fontId="99" fillId="0" borderId="164" applyNumberFormat="0" applyFill="0" applyAlignment="0" applyProtection="0"/>
    <xf numFmtId="0" fontId="46" fillId="0" borderId="165" applyNumberFormat="0" applyFill="0" applyAlignment="0" applyProtection="0"/>
    <xf numFmtId="0" fontId="39" fillId="26" borderId="167" applyNumberFormat="0" applyFont="0" applyAlignment="0" applyProtection="0"/>
    <xf numFmtId="0" fontId="39" fillId="26" borderId="167" applyNumberFormat="0" applyFont="0" applyAlignment="0" applyProtection="0"/>
    <xf numFmtId="170" fontId="59" fillId="0" borderId="170">
      <alignment horizontal="left"/>
    </xf>
    <xf numFmtId="168"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102" fillId="24" borderId="162" applyNumberFormat="0" applyAlignment="0" applyProtection="0"/>
    <xf numFmtId="0" fontId="102" fillId="24" borderId="162" applyNumberFormat="0" applyAlignment="0" applyProtection="0"/>
    <xf numFmtId="0" fontId="259" fillId="24" borderId="163" applyNumberFormat="0" applyAlignment="0" applyProtection="0"/>
    <xf numFmtId="0" fontId="259" fillId="24" borderId="163" applyNumberFormat="0" applyAlignment="0" applyProtection="0"/>
    <xf numFmtId="0" fontId="103" fillId="60" borderId="175" applyNumberFormat="0" applyAlignment="0" applyProtection="0"/>
    <xf numFmtId="0" fontId="259" fillId="24" borderId="163" applyNumberFormat="0" applyAlignment="0" applyProtection="0"/>
    <xf numFmtId="169" fontId="59" fillId="0" borderId="173">
      <alignment horizontal="left"/>
    </xf>
    <xf numFmtId="0" fontId="122" fillId="11" borderId="163" applyNumberFormat="0" applyAlignment="0" applyProtection="0"/>
    <xf numFmtId="0" fontId="122" fillId="11" borderId="163" applyNumberFormat="0" applyAlignment="0" applyProtection="0"/>
    <xf numFmtId="0" fontId="122" fillId="11" borderId="163" applyNumberFormat="0" applyAlignment="0" applyProtection="0"/>
    <xf numFmtId="0" fontId="99" fillId="0" borderId="164" applyNumberFormat="0" applyFill="0" applyAlignment="0" applyProtection="0"/>
    <xf numFmtId="0" fontId="99" fillId="0" borderId="164" applyNumberFormat="0" applyFill="0" applyAlignment="0" applyProtection="0"/>
    <xf numFmtId="0" fontId="39" fillId="26" borderId="167" applyNumberFormat="0" applyFont="0" applyAlignment="0" applyProtection="0"/>
    <xf numFmtId="0" fontId="39" fillId="26" borderId="167" applyNumberFormat="0" applyFont="0" applyAlignment="0" applyProtection="0"/>
    <xf numFmtId="0" fontId="54" fillId="26" borderId="167" applyNumberFormat="0" applyFont="0" applyAlignment="0" applyProtection="0"/>
    <xf numFmtId="169" fontId="59" fillId="0" borderId="173">
      <alignment horizontal="left"/>
    </xf>
    <xf numFmtId="169" fontId="59" fillId="0" borderId="173">
      <alignment horizontal="left"/>
    </xf>
    <xf numFmtId="169"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0" fontId="62" fillId="24" borderId="175" applyNumberFormat="0" applyAlignment="0" applyProtection="0"/>
    <xf numFmtId="0" fontId="47" fillId="26" borderId="179" applyNumberFormat="0" applyFont="0" applyAlignment="0" applyProtection="0"/>
    <xf numFmtId="168" fontId="59" fillId="0" borderId="173">
      <alignment horizontal="left"/>
    </xf>
    <xf numFmtId="0" fontId="61" fillId="24" borderId="174" applyNumberFormat="0" applyAlignment="0" applyProtection="0"/>
    <xf numFmtId="0" fontId="47" fillId="26" borderId="179" applyNumberFormat="0" applyFont="0" applyAlignment="0" applyProtection="0"/>
    <xf numFmtId="0" fontId="61" fillId="24" borderId="174" applyNumberFormat="0" applyAlignment="0" applyProtection="0"/>
    <xf numFmtId="0" fontId="48" fillId="26" borderId="179" applyNumberFormat="0" applyFont="0" applyAlignment="0" applyProtection="0"/>
    <xf numFmtId="0" fontId="64" fillId="0" borderId="176" applyNumberFormat="0" applyFill="0" applyAlignment="0" applyProtection="0"/>
    <xf numFmtId="171"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0" fontId="122" fillId="25" borderId="175" applyNumberFormat="0" applyAlignment="0" applyProtection="0"/>
    <xf numFmtId="168" fontId="59" fillId="0" borderId="173">
      <alignment horizontal="left"/>
    </xf>
    <xf numFmtId="168" fontId="59" fillId="0" borderId="173">
      <alignment horizontal="left"/>
    </xf>
    <xf numFmtId="0" fontId="47" fillId="26" borderId="179" applyNumberFormat="0" applyFont="0" applyAlignment="0" applyProtection="0"/>
    <xf numFmtId="168" fontId="59" fillId="0" borderId="173">
      <alignment horizontal="left"/>
    </xf>
    <xf numFmtId="168" fontId="59" fillId="0" borderId="173">
      <alignment horizontal="left"/>
    </xf>
    <xf numFmtId="0" fontId="61" fillId="24" borderId="162" applyNumberFormat="0" applyAlignment="0" applyProtection="0"/>
    <xf numFmtId="0" fontId="62" fillId="24" borderId="163" applyNumberFormat="0" applyAlignment="0" applyProtection="0"/>
    <xf numFmtId="0" fontId="64" fillId="0" borderId="164" applyNumberFormat="0" applyFill="0" applyAlignment="0" applyProtection="0"/>
    <xf numFmtId="0" fontId="48" fillId="26" borderId="167" applyNumberFormat="0" applyFont="0" applyAlignment="0" applyProtection="0"/>
    <xf numFmtId="0" fontId="48" fillId="26" borderId="167" applyNumberFormat="0" applyFont="0" applyAlignment="0" applyProtection="0"/>
    <xf numFmtId="0" fontId="48" fillId="26" borderId="167" applyNumberFormat="0" applyFont="0" applyAlignment="0" applyProtection="0"/>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168" fontId="59" fillId="0" borderId="173">
      <alignment horizontal="left"/>
    </xf>
    <xf numFmtId="0" fontId="48" fillId="26" borderId="179" applyNumberFormat="0" applyFont="0" applyAlignment="0" applyProtection="0"/>
    <xf numFmtId="171" fontId="59" fillId="0" borderId="173">
      <alignment horizontal="left"/>
    </xf>
    <xf numFmtId="168" fontId="59" fillId="0" borderId="173">
      <alignment horizontal="left"/>
    </xf>
    <xf numFmtId="0" fontId="39" fillId="26" borderId="167" applyNumberFormat="0" applyFont="0" applyAlignment="0" applyProtection="0"/>
    <xf numFmtId="171" fontId="59" fillId="0" borderId="173">
      <alignment horizontal="left"/>
    </xf>
    <xf numFmtId="171" fontId="59" fillId="0" borderId="173">
      <alignment horizontal="left"/>
    </xf>
    <xf numFmtId="0" fontId="169" fillId="64" borderId="169">
      <alignment horizontal="left" vertical="top" wrapText="1"/>
    </xf>
    <xf numFmtId="0" fontId="133" fillId="26" borderId="167" applyNumberFormat="0" applyFont="0" applyAlignment="0" applyProtection="0"/>
    <xf numFmtId="0" fontId="39" fillId="26" borderId="167" applyNumberFormat="0" applyFont="0" applyAlignment="0" applyProtection="0"/>
    <xf numFmtId="171" fontId="59" fillId="0" borderId="173">
      <alignment horizontal="left"/>
    </xf>
    <xf numFmtId="171"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70" fontId="59" fillId="0" borderId="170">
      <alignment horizontal="left"/>
    </xf>
    <xf numFmtId="170" fontId="59" fillId="0" borderId="170">
      <alignment horizontal="left"/>
    </xf>
    <xf numFmtId="171" fontId="59" fillId="0" borderId="170">
      <alignment horizontal="left"/>
    </xf>
    <xf numFmtId="168" fontId="59" fillId="0" borderId="170">
      <alignment horizontal="left"/>
    </xf>
    <xf numFmtId="169" fontId="59" fillId="0" borderId="170">
      <alignment horizontal="left"/>
    </xf>
    <xf numFmtId="0" fontId="38" fillId="0" borderId="172" applyAlignment="0">
      <alignment horizontal="left"/>
    </xf>
    <xf numFmtId="0" fontId="38" fillId="0" borderId="172" applyAlignment="0">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102" fillId="60" borderId="174" applyNumberForma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64" fillId="0" borderId="176" applyNumberFormat="0" applyFill="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103" fillId="60" borderId="175" applyNumberFormat="0" applyAlignment="0" applyProtection="0"/>
    <xf numFmtId="0" fontId="62" fillId="24" borderId="175" applyNumberFormat="0" applyAlignment="0" applyProtection="0"/>
    <xf numFmtId="0" fontId="61" fillId="24" borderId="174" applyNumberFormat="0" applyAlignment="0" applyProtection="0"/>
    <xf numFmtId="0" fontId="61" fillId="24" borderId="174" applyNumberFormat="0" applyAlignment="0" applyProtection="0"/>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71"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75" fontId="205" fillId="63" borderId="172">
      <alignment wrapText="1"/>
    </xf>
    <xf numFmtId="171" fontId="59" fillId="0" borderId="170">
      <alignment horizontal="left"/>
    </xf>
    <xf numFmtId="170" fontId="59" fillId="0" borderId="170">
      <alignment horizontal="left"/>
    </xf>
    <xf numFmtId="169" fontId="59" fillId="0" borderId="170">
      <alignment horizontal="left"/>
    </xf>
    <xf numFmtId="169" fontId="59" fillId="0" borderId="170">
      <alignment horizontal="left"/>
    </xf>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63" fillId="11" borderId="175" applyNumberFormat="0" applyAlignment="0" applyProtection="0"/>
    <xf numFmtId="0" fontId="63" fillId="11" borderId="175" applyNumberFormat="0" applyAlignment="0" applyProtection="0"/>
    <xf numFmtId="0" fontId="62" fillId="24" borderId="175" applyNumberFormat="0" applyAlignment="0" applyProtection="0"/>
    <xf numFmtId="0" fontId="61" fillId="24" borderId="174" applyNumberFormat="0" applyAlignment="0" applyProtection="0"/>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71" fontId="59" fillId="0" borderId="170">
      <alignment horizontal="left"/>
    </xf>
    <xf numFmtId="170" fontId="59" fillId="0" borderId="170">
      <alignment horizontal="left"/>
    </xf>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61" fillId="24" borderId="174" applyNumberFormat="0" applyAlignment="0" applyProtection="0"/>
    <xf numFmtId="0" fontId="47" fillId="26" borderId="179" applyNumberFormat="0" applyFont="0" applyAlignment="0" applyProtection="0"/>
    <xf numFmtId="0" fontId="47" fillId="26" borderId="179" applyNumberFormat="0" applyFont="0" applyAlignment="0" applyProtection="0"/>
    <xf numFmtId="0" fontId="63" fillId="11" borderId="175" applyNumberFormat="0" applyAlignment="0" applyProtection="0"/>
    <xf numFmtId="0" fontId="103" fillId="60" borderId="175" applyNumberFormat="0" applyAlignment="0" applyProtection="0"/>
    <xf numFmtId="0" fontId="47"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102" fillId="60" borderId="174" applyNumberFormat="0" applyAlignment="0" applyProtection="0"/>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75" fontId="205" fillId="63" borderId="172">
      <alignment wrapText="1"/>
    </xf>
    <xf numFmtId="0" fontId="104" fillId="0" borderId="170"/>
    <xf numFmtId="0" fontId="47" fillId="26" borderId="179" applyNumberFormat="0" applyFont="0" applyAlignment="0" applyProtection="0"/>
    <xf numFmtId="0" fontId="103" fillId="60" borderId="175" applyNumberFormat="0" applyAlignment="0" applyProtection="0"/>
    <xf numFmtId="0" fontId="47" fillId="26" borderId="179" applyNumberFormat="0" applyFont="0" applyAlignment="0" applyProtection="0"/>
    <xf numFmtId="0" fontId="103" fillId="60" borderId="175" applyNumberFormat="0" applyAlignment="0" applyProtection="0"/>
    <xf numFmtId="0" fontId="47" fillId="26" borderId="179" applyNumberFormat="0" applyFont="0" applyAlignment="0" applyProtection="0"/>
    <xf numFmtId="0" fontId="128" fillId="26" borderId="179" applyNumberFormat="0" applyFont="0" applyAlignment="0" applyProtection="0"/>
    <xf numFmtId="0" fontId="47" fillId="26" borderId="179" applyNumberFormat="0" applyFont="0" applyAlignment="0" applyProtection="0"/>
    <xf numFmtId="0" fontId="103" fillId="60" borderId="175" applyNumberFormat="0" applyAlignment="0" applyProtection="0"/>
    <xf numFmtId="169" fontId="59" fillId="0" borderId="158">
      <alignment horizontal="left"/>
    </xf>
    <xf numFmtId="169" fontId="59" fillId="0" borderId="158">
      <alignment horizontal="left"/>
    </xf>
    <xf numFmtId="169" fontId="59" fillId="0" borderId="158">
      <alignment horizontal="left"/>
    </xf>
    <xf numFmtId="170" fontId="59" fillId="0" borderId="158">
      <alignment horizontal="left"/>
    </xf>
    <xf numFmtId="170" fontId="59" fillId="0" borderId="158">
      <alignment horizontal="left"/>
    </xf>
    <xf numFmtId="170" fontId="59" fillId="0" borderId="158">
      <alignment horizontal="left"/>
    </xf>
    <xf numFmtId="171" fontId="59" fillId="0" borderId="158">
      <alignment horizontal="left"/>
    </xf>
    <xf numFmtId="171" fontId="59" fillId="0" borderId="158">
      <alignment horizontal="left"/>
    </xf>
    <xf numFmtId="171" fontId="59" fillId="0" borderId="158">
      <alignment horizontal="left"/>
    </xf>
    <xf numFmtId="168" fontId="59" fillId="0" borderId="158">
      <alignment horizontal="left"/>
    </xf>
    <xf numFmtId="168" fontId="59" fillId="0" borderId="158">
      <alignment horizontal="left"/>
    </xf>
    <xf numFmtId="168" fontId="59" fillId="0" borderId="158">
      <alignment horizontal="left"/>
    </xf>
    <xf numFmtId="169" fontId="59" fillId="0" borderId="158">
      <alignment horizontal="left"/>
    </xf>
    <xf numFmtId="169" fontId="59" fillId="0" borderId="158">
      <alignment horizontal="left"/>
    </xf>
    <xf numFmtId="169" fontId="59" fillId="0" borderId="158">
      <alignment horizontal="left"/>
    </xf>
    <xf numFmtId="170" fontId="59" fillId="0" borderId="158">
      <alignment horizontal="left"/>
    </xf>
    <xf numFmtId="170" fontId="59" fillId="0" borderId="158">
      <alignment horizontal="left"/>
    </xf>
    <xf numFmtId="170" fontId="59" fillId="0" borderId="158">
      <alignment horizontal="left"/>
    </xf>
    <xf numFmtId="171" fontId="59" fillId="0" borderId="158">
      <alignment horizontal="left"/>
    </xf>
    <xf numFmtId="171" fontId="59" fillId="0" borderId="158">
      <alignment horizontal="left"/>
    </xf>
    <xf numFmtId="171" fontId="59" fillId="0" borderId="158">
      <alignment horizontal="left"/>
    </xf>
    <xf numFmtId="168" fontId="59" fillId="0" borderId="158">
      <alignment horizontal="left"/>
    </xf>
    <xf numFmtId="168" fontId="59" fillId="0" borderId="158">
      <alignment horizontal="left"/>
    </xf>
    <xf numFmtId="168" fontId="59" fillId="0" borderId="158">
      <alignment horizontal="left"/>
    </xf>
    <xf numFmtId="0" fontId="104" fillId="0" borderId="158"/>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38" fillId="0" borderId="77" applyAlignment="0">
      <alignment horizontal="left"/>
    </xf>
    <xf numFmtId="0" fontId="100" fillId="63" borderId="158">
      <alignment horizontal="left"/>
    </xf>
    <xf numFmtId="0" fontId="39" fillId="63" borderId="158">
      <alignment horizontal="centerContinuous" wrapText="1"/>
    </xf>
    <xf numFmtId="0" fontId="104" fillId="63" borderId="77">
      <alignment wrapText="1"/>
    </xf>
    <xf numFmtId="0" fontId="104" fillId="63" borderId="77">
      <alignment wrapText="1"/>
    </xf>
    <xf numFmtId="0" fontId="104" fillId="63" borderId="77">
      <alignment wrapText="1"/>
    </xf>
    <xf numFmtId="0" fontId="104" fillId="63" borderId="77">
      <alignment wrapText="1"/>
    </xf>
    <xf numFmtId="0" fontId="104" fillId="63" borderId="77">
      <alignment wrapText="1"/>
    </xf>
    <xf numFmtId="0" fontId="104" fillId="63" borderId="158"/>
    <xf numFmtId="169" fontId="59" fillId="0" borderId="158">
      <alignment horizontal="left"/>
    </xf>
    <xf numFmtId="170" fontId="59" fillId="0" borderId="158">
      <alignment horizontal="left"/>
    </xf>
    <xf numFmtId="171" fontId="59" fillId="0" borderId="158">
      <alignment horizontal="left"/>
    </xf>
    <xf numFmtId="168" fontId="59" fillId="0" borderId="158">
      <alignment horizontal="left"/>
    </xf>
    <xf numFmtId="0" fontId="169" fillId="64" borderId="6">
      <alignment horizontal="left" vertical="top" wrapText="1"/>
    </xf>
    <xf numFmtId="0" fontId="169" fillId="64" borderId="44">
      <alignment horizontal="left" vertical="top"/>
    </xf>
    <xf numFmtId="0" fontId="104" fillId="0" borderId="158"/>
    <xf numFmtId="175" fontId="39" fillId="5" borderId="158"/>
    <xf numFmtId="175" fontId="39" fillId="63" borderId="158">
      <alignment horizontal="centerContinuous" wrapText="1"/>
    </xf>
    <xf numFmtId="0" fontId="39" fillId="63" borderId="158">
      <alignment horizontal="centerContinuous" wrapText="1"/>
    </xf>
    <xf numFmtId="175" fontId="205" fillId="63" borderId="77">
      <alignment wrapText="1"/>
    </xf>
    <xf numFmtId="175" fontId="104" fillId="63" borderId="77">
      <alignment wrapText="1"/>
    </xf>
    <xf numFmtId="175" fontId="104" fillId="63" borderId="77">
      <alignment wrapText="1"/>
    </xf>
    <xf numFmtId="175" fontId="205" fillId="63" borderId="77">
      <alignment wrapText="1"/>
    </xf>
    <xf numFmtId="0" fontId="104" fillId="63" borderId="158"/>
    <xf numFmtId="175" fontId="169" fillId="64" borderId="158">
      <alignment horizontal="left" vertical="top" wrapText="1"/>
    </xf>
    <xf numFmtId="175" fontId="215" fillId="64" borderId="44">
      <alignment horizontal="left" vertical="top" wrapText="1"/>
    </xf>
    <xf numFmtId="175" fontId="39" fillId="63" borderId="158">
      <alignment horizontal="centerContinuous" wrapText="1"/>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69"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128" fillId="26" borderId="179" applyNumberFormat="0" applyFont="0" applyAlignment="0" applyProtection="0"/>
    <xf numFmtId="0" fontId="128" fillId="26" borderId="179" applyNumberFormat="0" applyFont="0" applyAlignment="0" applyProtection="0"/>
    <xf numFmtId="0" fontId="179" fillId="60" borderId="174" applyNumberFormat="0" applyAlignment="0" applyProtection="0"/>
    <xf numFmtId="0" fontId="102" fillId="60" borderId="174" applyNumberFormat="0" applyAlignment="0" applyProtection="0"/>
    <xf numFmtId="0" fontId="180" fillId="24" borderId="174" applyNumberFormat="0" applyAlignment="0" applyProtection="0"/>
    <xf numFmtId="0" fontId="183" fillId="60" borderId="175" applyNumberFormat="0" applyAlignment="0" applyProtection="0"/>
    <xf numFmtId="0" fontId="103" fillId="60" borderId="175" applyNumberFormat="0" applyAlignment="0" applyProtection="0"/>
    <xf numFmtId="0" fontId="185" fillId="24" borderId="175" applyNumberFormat="0" applyAlignment="0" applyProtection="0"/>
    <xf numFmtId="175" fontId="181" fillId="60" borderId="175" applyNumberFormat="0" applyAlignment="0" applyProtection="0"/>
    <xf numFmtId="175" fontId="181" fillId="60" borderId="175" applyNumberFormat="0" applyAlignment="0" applyProtection="0"/>
    <xf numFmtId="0" fontId="190" fillId="25" borderId="175" applyNumberFormat="0" applyAlignment="0" applyProtection="0"/>
    <xf numFmtId="0" fontId="122" fillId="25" borderId="175" applyNumberFormat="0" applyAlignment="0" applyProtection="0"/>
    <xf numFmtId="0" fontId="191" fillId="11" borderId="175" applyNumberFormat="0" applyAlignment="0" applyProtection="0"/>
    <xf numFmtId="0" fontId="99" fillId="0" borderId="177" applyNumberFormat="0" applyFill="0" applyAlignment="0" applyProtection="0"/>
    <xf numFmtId="0" fontId="52" fillId="0" borderId="177" applyNumberFormat="0" applyFill="0" applyAlignment="0" applyProtection="0"/>
    <xf numFmtId="0" fontId="192" fillId="0" borderId="177" applyNumberFormat="0" applyFill="0" applyAlignment="0" applyProtection="0"/>
    <xf numFmtId="0" fontId="193" fillId="0" borderId="177" applyNumberFormat="0" applyFill="0" applyAlignment="0" applyProtection="0"/>
    <xf numFmtId="0" fontId="46" fillId="0" borderId="177" applyNumberFormat="0" applyFill="0" applyAlignment="0" applyProtection="0"/>
    <xf numFmtId="0" fontId="46" fillId="0" borderId="177" applyNumberFormat="0" applyFill="0" applyAlignment="0" applyProtection="0"/>
    <xf numFmtId="0" fontId="56" fillId="0" borderId="176" applyNumberFormat="0" applyFill="0" applyAlignment="0" applyProtection="0"/>
    <xf numFmtId="0" fontId="39" fillId="25" borderId="179" applyNumberFormat="0" applyFont="0" applyAlignment="0" applyProtection="0"/>
    <xf numFmtId="175" fontId="204" fillId="25" borderId="175" applyNumberFormat="0" applyAlignment="0" applyProtection="0"/>
    <xf numFmtId="175" fontId="204" fillId="25" borderId="175" applyNumberFormat="0" applyAlignment="0" applyProtection="0"/>
    <xf numFmtId="175" fontId="213" fillId="26" borderId="179" applyNumberFormat="0" applyFont="0" applyAlignment="0" applyProtection="0"/>
    <xf numFmtId="175" fontId="213" fillId="26" borderId="179" applyNumberFormat="0" applyFont="0" applyAlignment="0" applyProtection="0"/>
    <xf numFmtId="0" fontId="54" fillId="26" borderId="179" applyNumberFormat="0" applyFont="0" applyAlignment="0" applyProtection="0"/>
    <xf numFmtId="0" fontId="54" fillId="26" borderId="179" applyNumberFormat="0" applyFont="0" applyAlignment="0" applyProtection="0"/>
    <xf numFmtId="0" fontId="48" fillId="26" borderId="179" applyNumberFormat="0" applyFont="0" applyAlignment="0" applyProtection="0"/>
    <xf numFmtId="0" fontId="54" fillId="26" borderId="179" applyNumberFormat="0" applyFont="0" applyAlignment="0" applyProtection="0"/>
    <xf numFmtId="0" fontId="54" fillId="26" borderId="179" applyNumberFormat="0" applyFont="0" applyAlignment="0" applyProtection="0"/>
    <xf numFmtId="0" fontId="39" fillId="26" borderId="179" applyNumberFormat="0" applyFont="0" applyAlignment="0" applyProtection="0"/>
    <xf numFmtId="175" fontId="214" fillId="60" borderId="174" applyNumberFormat="0" applyAlignment="0" applyProtection="0"/>
    <xf numFmtId="175" fontId="214" fillId="60" borderId="174" applyNumberFormat="0" applyAlignment="0" applyProtection="0"/>
    <xf numFmtId="175" fontId="51" fillId="0" borderId="178" applyNumberFormat="0" applyFill="0" applyAlignment="0" applyProtection="0"/>
    <xf numFmtId="175" fontId="46" fillId="0" borderId="177" applyNumberFormat="0" applyFill="0" applyAlignment="0" applyProtection="0"/>
    <xf numFmtId="175" fontId="51" fillId="0" borderId="178" applyNumberFormat="0" applyFill="0" applyAlignment="0" applyProtection="0"/>
    <xf numFmtId="0" fontId="47" fillId="26" borderId="179" applyNumberFormat="0" applyFont="0" applyAlignment="0" applyProtection="0"/>
    <xf numFmtId="0" fontId="102" fillId="24" borderId="174" applyNumberFormat="0" applyAlignment="0" applyProtection="0"/>
    <xf numFmtId="0" fontId="102" fillId="24" borderId="174" applyNumberFormat="0" applyAlignment="0" applyProtection="0"/>
    <xf numFmtId="0" fontId="259" fillId="24" borderId="175" applyNumberFormat="0" applyAlignment="0" applyProtection="0"/>
    <xf numFmtId="0" fontId="259" fillId="24" borderId="175" applyNumberFormat="0" applyAlignment="0" applyProtection="0"/>
    <xf numFmtId="0" fontId="259" fillId="24" borderId="175" applyNumberFormat="0" applyAlignment="0" applyProtection="0"/>
    <xf numFmtId="0" fontId="122" fillId="11" borderId="175" applyNumberFormat="0" applyAlignment="0" applyProtection="0"/>
    <xf numFmtId="0" fontId="122" fillId="11" borderId="175" applyNumberFormat="0" applyAlignment="0" applyProtection="0"/>
    <xf numFmtId="0" fontId="122" fillId="11" borderId="175" applyNumberFormat="0" applyAlignment="0" applyProtection="0"/>
    <xf numFmtId="0" fontId="99" fillId="0" borderId="176" applyNumberFormat="0" applyFill="0" applyAlignment="0" applyProtection="0"/>
    <xf numFmtId="0" fontId="99" fillId="0" borderId="176" applyNumberFormat="0" applyFill="0" applyAlignment="0" applyProtection="0"/>
    <xf numFmtId="0" fontId="46" fillId="0" borderId="177" applyNumberFormat="0" applyFill="0" applyAlignment="0" applyProtection="0"/>
    <xf numFmtId="0" fontId="39" fillId="26" borderId="179" applyNumberFormat="0" applyFont="0" applyAlignment="0" applyProtection="0"/>
    <xf numFmtId="0" fontId="39" fillId="26" borderId="179" applyNumberFormat="0" applyFont="0" applyAlignment="0" applyProtection="0"/>
    <xf numFmtId="0" fontId="102" fillId="24" borderId="174" applyNumberFormat="0" applyAlignment="0" applyProtection="0"/>
    <xf numFmtId="0" fontId="102" fillId="24" borderId="174" applyNumberFormat="0" applyAlignment="0" applyProtection="0"/>
    <xf numFmtId="0" fontId="259" fillId="24" borderId="175" applyNumberFormat="0" applyAlignment="0" applyProtection="0"/>
    <xf numFmtId="0" fontId="259" fillId="24" borderId="175" applyNumberFormat="0" applyAlignment="0" applyProtection="0"/>
    <xf numFmtId="0" fontId="259" fillId="24" borderId="175" applyNumberFormat="0" applyAlignment="0" applyProtection="0"/>
    <xf numFmtId="0" fontId="122" fillId="11" borderId="175" applyNumberFormat="0" applyAlignment="0" applyProtection="0"/>
    <xf numFmtId="0" fontId="122" fillId="11" borderId="175" applyNumberFormat="0" applyAlignment="0" applyProtection="0"/>
    <xf numFmtId="0" fontId="122" fillId="11" borderId="175" applyNumberFormat="0" applyAlignment="0" applyProtection="0"/>
    <xf numFmtId="0" fontId="99" fillId="0" borderId="176" applyNumberFormat="0" applyFill="0" applyAlignment="0" applyProtection="0"/>
    <xf numFmtId="0" fontId="99" fillId="0" borderId="176" applyNumberFormat="0" applyFill="0" applyAlignment="0" applyProtection="0"/>
    <xf numFmtId="0" fontId="39" fillId="26" borderId="179" applyNumberFormat="0" applyFont="0" applyAlignment="0" applyProtection="0"/>
    <xf numFmtId="0" fontId="39" fillId="26" borderId="179" applyNumberFormat="0" applyFont="0" applyAlignment="0" applyProtection="0"/>
    <xf numFmtId="0" fontId="54" fillId="26" borderId="179" applyNumberFormat="0" applyFont="0" applyAlignment="0" applyProtection="0"/>
    <xf numFmtId="0" fontId="61" fillId="24" borderId="174" applyNumberFormat="0" applyAlignment="0" applyProtection="0"/>
    <xf numFmtId="0" fontId="62" fillId="24" borderId="175" applyNumberFormat="0" applyAlignment="0" applyProtection="0"/>
    <xf numFmtId="0" fontId="64" fillId="0" borderId="176" applyNumberFormat="0" applyFill="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39" fillId="26" borderId="179" applyNumberFormat="0" applyFont="0" applyAlignment="0" applyProtection="0"/>
    <xf numFmtId="0" fontId="133" fillId="26" borderId="179" applyNumberFormat="0" applyFont="0" applyAlignment="0" applyProtection="0"/>
    <xf numFmtId="0" fontId="39" fillId="26" borderId="179" applyNumberFormat="0" applyFont="0" applyAlignment="0" applyProtection="0"/>
    <xf numFmtId="49" fontId="231" fillId="70" borderId="192">
      <alignment horizontal="center" vertical="center" wrapText="1"/>
    </xf>
    <xf numFmtId="168"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47" fillId="26" borderId="191" applyNumberFormat="0" applyFont="0" applyAlignment="0" applyProtection="0"/>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69"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0"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71"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168" fontId="59" fillId="0" borderId="173">
      <alignment horizontal="left"/>
    </xf>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102" fillId="60" borderId="174" applyNumberFormat="0" applyAlignment="0" applyProtection="0"/>
    <xf numFmtId="0" fontId="102" fillId="60" borderId="174" applyNumberFormat="0" applyAlignment="0" applyProtection="0"/>
    <xf numFmtId="0" fontId="102" fillId="60" borderId="174" applyNumberFormat="0" applyAlignment="0" applyProtection="0"/>
    <xf numFmtId="0" fontId="102" fillId="60" borderId="174" applyNumberFormat="0" applyAlignment="0" applyProtection="0"/>
    <xf numFmtId="0" fontId="102" fillId="60" borderId="174"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62" fillId="24" borderId="175" applyNumberFormat="0" applyAlignment="0" applyProtection="0"/>
    <xf numFmtId="0" fontId="103" fillId="60" borderId="175" applyNumberFormat="0" applyAlignment="0" applyProtection="0"/>
    <xf numFmtId="0" fontId="103" fillId="60" borderId="175" applyNumberFormat="0" applyAlignment="0" applyProtection="0"/>
    <xf numFmtId="0" fontId="103" fillId="60" borderId="175" applyNumberFormat="0" applyAlignment="0" applyProtection="0"/>
    <xf numFmtId="0" fontId="103" fillId="60" borderId="175" applyNumberFormat="0" applyAlignment="0" applyProtection="0"/>
    <xf numFmtId="0" fontId="103" fillId="60" borderId="175" applyNumberFormat="0" applyAlignment="0" applyProtection="0"/>
    <xf numFmtId="169" fontId="59" fillId="0" borderId="185">
      <alignment horizontal="left"/>
    </xf>
    <xf numFmtId="168" fontId="59" fillId="0" borderId="185">
      <alignment horizontal="left"/>
    </xf>
    <xf numFmtId="0" fontId="61" fillId="24" borderId="186" applyNumberFormat="0" applyAlignment="0" applyProtection="0"/>
    <xf numFmtId="0" fontId="47" fillId="26" borderId="191" applyNumberFormat="0" applyFont="0" applyAlignment="0" applyProtection="0"/>
    <xf numFmtId="0" fontId="47" fillId="26" borderId="191" applyNumberFormat="0" applyFon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175" fontId="169" fillId="64" borderId="182">
      <alignment horizontal="left" vertical="top" wrapText="1"/>
    </xf>
    <xf numFmtId="169"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102" fillId="60" borderId="186" applyNumberFormat="0" applyAlignment="0" applyProtection="0"/>
    <xf numFmtId="0" fontId="62" fillId="24" borderId="187" applyNumberFormat="0" applyAlignment="0" applyProtection="0"/>
    <xf numFmtId="0" fontId="64" fillId="0" borderId="188" applyNumberFormat="0" applyFill="0" applyAlignment="0" applyProtection="0"/>
    <xf numFmtId="0" fontId="64" fillId="0" borderId="188" applyNumberFormat="0" applyFill="0" applyAlignment="0" applyProtection="0"/>
    <xf numFmtId="0" fontId="47" fillId="26" borderId="191" applyNumberFormat="0" applyFont="0" applyAlignment="0" applyProtection="0"/>
    <xf numFmtId="0" fontId="48" fillId="26" borderId="191" applyNumberFormat="0" applyFont="0" applyAlignment="0" applyProtection="0"/>
    <xf numFmtId="169" fontId="59" fillId="0" borderId="185">
      <alignment horizontal="left"/>
    </xf>
    <xf numFmtId="169" fontId="59" fillId="0" borderId="185">
      <alignment horizontal="left"/>
    </xf>
    <xf numFmtId="168" fontId="59" fillId="0" borderId="185">
      <alignment horizontal="left"/>
    </xf>
    <xf numFmtId="168" fontId="59" fillId="0" borderId="185">
      <alignment horizontal="left"/>
    </xf>
    <xf numFmtId="0" fontId="47" fillId="26" borderId="191" applyNumberFormat="0" applyFont="0" applyAlignment="0" applyProtection="0"/>
    <xf numFmtId="0" fontId="12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168" fontId="59" fillId="0" borderId="182">
      <alignment horizontal="left"/>
    </xf>
    <xf numFmtId="169" fontId="59" fillId="0" borderId="185">
      <alignment horizontal="left"/>
    </xf>
    <xf numFmtId="168" fontId="59" fillId="0" borderId="185">
      <alignment horizontal="left"/>
    </xf>
    <xf numFmtId="0" fontId="63" fillId="11" borderId="187" applyNumberFormat="0" applyAlignment="0" applyProtection="0"/>
    <xf numFmtId="0" fontId="104" fillId="0" borderId="182"/>
    <xf numFmtId="168" fontId="59" fillId="0" borderId="185">
      <alignment horizontal="left"/>
    </xf>
    <xf numFmtId="0" fontId="61" fillId="24" borderId="186" applyNumberFormat="0" applyAlignment="0" applyProtection="0"/>
    <xf numFmtId="0" fontId="63" fillId="11" borderId="187" applyNumberFormat="0" applyAlignment="0" applyProtection="0"/>
    <xf numFmtId="0" fontId="48" fillId="26" borderId="191" applyNumberFormat="0" applyFont="0" applyAlignment="0" applyProtection="0"/>
    <xf numFmtId="169" fontId="59" fillId="0" borderId="185">
      <alignment horizontal="left"/>
    </xf>
    <xf numFmtId="0" fontId="47" fillId="26" borderId="191" applyNumberFormat="0" applyFont="0" applyAlignment="0" applyProtection="0"/>
    <xf numFmtId="0" fontId="38" fillId="0" borderId="184" applyAlignment="0">
      <alignment horizontal="left"/>
    </xf>
    <xf numFmtId="169" fontId="59" fillId="0" borderId="182">
      <alignment horizontal="left"/>
    </xf>
    <xf numFmtId="168" fontId="59" fillId="0" borderId="182">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61" fillId="24" borderId="186" applyNumberFormat="0" applyAlignment="0" applyProtection="0"/>
    <xf numFmtId="0" fontId="61" fillId="24" borderId="186" applyNumberFormat="0" applyAlignment="0" applyProtection="0"/>
    <xf numFmtId="0" fontId="102" fillId="60" borderId="186" applyNumberFormat="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7" fillId="26" borderId="191" applyNumberFormat="0" applyFont="0" applyAlignment="0" applyProtection="0"/>
    <xf numFmtId="0" fontId="128"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169" fontId="59" fillId="0" borderId="185">
      <alignment horizontal="left"/>
    </xf>
    <xf numFmtId="168" fontId="59" fillId="0" borderId="185">
      <alignment horizontal="left"/>
    </xf>
    <xf numFmtId="0" fontId="62" fillId="24" borderId="187" applyNumberFormat="0" applyAlignment="0" applyProtection="0"/>
    <xf numFmtId="0" fontId="64" fillId="0" borderId="188" applyNumberFormat="0" applyFill="0" applyAlignment="0" applyProtection="0"/>
    <xf numFmtId="0" fontId="47" fillId="26" borderId="191" applyNumberFormat="0" applyFont="0" applyAlignment="0" applyProtection="0"/>
    <xf numFmtId="175" fontId="39" fillId="5" borderId="182"/>
    <xf numFmtId="175" fontId="104" fillId="63" borderId="184">
      <alignment wrapText="1"/>
    </xf>
    <xf numFmtId="169"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102" fillId="60" borderId="186" applyNumberFormat="0" applyAlignment="0" applyProtection="0"/>
    <xf numFmtId="0" fontId="62" fillId="24" borderId="187" applyNumberFormat="0" applyAlignment="0" applyProtection="0"/>
    <xf numFmtId="0" fontId="62" fillId="24" borderId="187" applyNumberFormat="0" applyAlignment="0" applyProtection="0"/>
    <xf numFmtId="0" fontId="64" fillId="0" borderId="188" applyNumberFormat="0" applyFill="0" applyAlignment="0" applyProtection="0"/>
    <xf numFmtId="0" fontId="64" fillId="0" borderId="188" applyNumberFormat="0" applyFill="0" applyAlignment="0" applyProtection="0"/>
    <xf numFmtId="0" fontId="128"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63" fillId="11" borderId="175" applyNumberFormat="0" applyAlignment="0" applyProtection="0"/>
    <xf numFmtId="0" fontId="122" fillId="25" borderId="175" applyNumberFormat="0" applyAlignment="0" applyProtection="0"/>
    <xf numFmtId="0" fontId="122" fillId="25" borderId="175" applyNumberFormat="0" applyAlignment="0" applyProtection="0"/>
    <xf numFmtId="0" fontId="122" fillId="25" borderId="175" applyNumberFormat="0" applyAlignment="0" applyProtection="0"/>
    <xf numFmtId="0" fontId="122" fillId="25" borderId="175" applyNumberFormat="0" applyAlignment="0" applyProtection="0"/>
    <xf numFmtId="0" fontId="122" fillId="25" borderId="175" applyNumberFormat="0" applyAlignment="0" applyProtection="0"/>
    <xf numFmtId="0" fontId="122" fillId="25" borderId="175" applyNumberFormat="0" applyAlignment="0" applyProtection="0"/>
    <xf numFmtId="0" fontId="63" fillId="11" borderId="175" applyNumberFormat="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99" fillId="0" borderId="178" applyNumberFormat="0" applyFill="0" applyAlignment="0" applyProtection="0"/>
    <xf numFmtId="0" fontId="99" fillId="0" borderId="178" applyNumberFormat="0" applyFill="0" applyAlignment="0" applyProtection="0"/>
    <xf numFmtId="0" fontId="99" fillId="0" borderId="178" applyNumberFormat="0" applyFill="0" applyAlignment="0" applyProtection="0"/>
    <xf numFmtId="0" fontId="99" fillId="0" borderId="178" applyNumberFormat="0" applyFill="0" applyAlignment="0" applyProtection="0"/>
    <xf numFmtId="0" fontId="99" fillId="0" borderId="178"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0" fontId="64" fillId="0" borderId="176" applyNumberFormat="0" applyFill="0" applyAlignment="0" applyProtection="0"/>
    <xf numFmtId="169" fontId="59" fillId="0" borderId="185">
      <alignment horizontal="left"/>
    </xf>
    <xf numFmtId="169" fontId="59" fillId="0" borderId="185">
      <alignment horizontal="left"/>
    </xf>
    <xf numFmtId="169" fontId="59" fillId="0" borderId="185">
      <alignment horizontal="left"/>
    </xf>
    <xf numFmtId="168" fontId="59" fillId="0" borderId="185">
      <alignment horizontal="left"/>
    </xf>
    <xf numFmtId="0" fontId="62" fillId="24" borderId="187" applyNumberFormat="0" applyAlignment="0" applyProtection="0"/>
    <xf numFmtId="0" fontId="99" fillId="0" borderId="190" applyNumberFormat="0" applyFill="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8"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128"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128"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169" fontId="59" fillId="0" borderId="182">
      <alignment horizontal="left"/>
    </xf>
    <xf numFmtId="168" fontId="59" fillId="0" borderId="182">
      <alignment horizontal="left"/>
    </xf>
    <xf numFmtId="171" fontId="59" fillId="0" borderId="182">
      <alignment horizontal="left"/>
    </xf>
    <xf numFmtId="168" fontId="59" fillId="0" borderId="182">
      <alignment horizontal="left"/>
    </xf>
    <xf numFmtId="0" fontId="38" fillId="0" borderId="184" applyAlignment="0">
      <alignment horizontal="left"/>
    </xf>
    <xf numFmtId="0" fontId="38" fillId="0" borderId="184" applyAlignment="0">
      <alignment horizontal="left"/>
    </xf>
    <xf numFmtId="0" fontId="38" fillId="0" borderId="184" applyAlignment="0">
      <alignment horizontal="left"/>
    </xf>
    <xf numFmtId="0" fontId="38" fillId="0" borderId="184" applyAlignment="0">
      <alignment horizontal="left"/>
    </xf>
    <xf numFmtId="0" fontId="39" fillId="63" borderId="182">
      <alignment horizontal="centerContinuous" wrapText="1"/>
    </xf>
    <xf numFmtId="0" fontId="104" fillId="63" borderId="184">
      <alignment wrapText="1"/>
    </xf>
    <xf numFmtId="170" fontId="59" fillId="0" borderId="182">
      <alignment horizontal="left"/>
    </xf>
    <xf numFmtId="0" fontId="169" fillId="64" borderId="183">
      <alignment horizontal="left" vertical="top"/>
    </xf>
    <xf numFmtId="175" fontId="39" fillId="63" borderId="182">
      <alignment horizontal="centerContinuous" wrapText="1"/>
    </xf>
    <xf numFmtId="175" fontId="215" fillId="64" borderId="183">
      <alignment horizontal="left" vertical="top" wrapText="1"/>
    </xf>
    <xf numFmtId="175" fontId="104" fillId="63" borderId="184">
      <alignment wrapText="1"/>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71"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61" fillId="24" borderId="186" applyNumberFormat="0" applyAlignment="0" applyProtection="0"/>
    <xf numFmtId="0" fontId="62" fillId="24" borderId="187" applyNumberFormat="0" applyAlignment="0" applyProtection="0"/>
    <xf numFmtId="0" fontId="64" fillId="0" borderId="188" applyNumberFormat="0" applyFill="0" applyAlignment="0" applyProtection="0"/>
    <xf numFmtId="0" fontId="99" fillId="0" borderId="190" applyNumberFormat="0" applyFill="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39"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171" fontId="59" fillId="0" borderId="185">
      <alignment horizontal="left"/>
    </xf>
    <xf numFmtId="168" fontId="59" fillId="0" borderId="185">
      <alignment horizontal="left"/>
    </xf>
    <xf numFmtId="0" fontId="63" fillId="11" borderId="187" applyNumberFormat="0" applyAlignment="0" applyProtection="0"/>
    <xf numFmtId="0" fontId="122" fillId="25" borderId="187" applyNumberFormat="0" applyAlignment="0" applyProtection="0"/>
    <xf numFmtId="0" fontId="47" fillId="26" borderId="191" applyNumberFormat="0" applyFont="0" applyAlignment="0" applyProtection="0"/>
    <xf numFmtId="0" fontId="99" fillId="0" borderId="189" applyNumberFormat="0" applyFill="0" applyAlignment="0" applyProtection="0"/>
    <xf numFmtId="0" fontId="47" fillId="26" borderId="191" applyNumberFormat="0" applyFont="0" applyAlignment="0" applyProtection="0"/>
    <xf numFmtId="171" fontId="59" fillId="0" borderId="185">
      <alignment horizontal="left"/>
    </xf>
    <xf numFmtId="171"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61" fillId="24" borderId="186" applyNumberForma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62" fillId="24" borderId="187" applyNumberFormat="0" applyAlignment="0" applyProtection="0"/>
    <xf numFmtId="168" fontId="59" fillId="0" borderId="185">
      <alignment horizontal="left"/>
    </xf>
    <xf numFmtId="0" fontId="48" fillId="26" borderId="191" applyNumberFormat="0" applyFont="0" applyAlignment="0" applyProtection="0"/>
    <xf numFmtId="0" fontId="47" fillId="26" borderId="191" applyNumberFormat="0" applyFont="0" applyAlignment="0" applyProtection="0"/>
    <xf numFmtId="0" fontId="104" fillId="63" borderId="184">
      <alignment wrapText="1"/>
    </xf>
    <xf numFmtId="0" fontId="38" fillId="0" borderId="184" applyAlignment="0">
      <alignment horizontal="left"/>
    </xf>
    <xf numFmtId="168" fontId="59" fillId="0" borderId="185">
      <alignment horizontal="left"/>
    </xf>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169" fontId="59" fillId="0" borderId="185">
      <alignment horizontal="left"/>
    </xf>
    <xf numFmtId="0" fontId="48" fillId="26" borderId="191" applyNumberFormat="0" applyFont="0" applyAlignment="0" applyProtection="0"/>
    <xf numFmtId="169" fontId="59" fillId="0" borderId="185">
      <alignment horizontal="left"/>
    </xf>
    <xf numFmtId="0" fontId="128" fillId="26" borderId="179" applyNumberFormat="0" applyFont="0" applyAlignment="0" applyProtection="0"/>
    <xf numFmtId="171" fontId="59" fillId="0" borderId="185">
      <alignment horizontal="left"/>
    </xf>
    <xf numFmtId="171"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169" fontId="59" fillId="0" borderId="185">
      <alignment horizontal="left"/>
    </xf>
    <xf numFmtId="169"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69" fontId="59" fillId="0" borderId="185">
      <alignment horizontal="left"/>
    </xf>
    <xf numFmtId="171" fontId="59" fillId="0" borderId="185">
      <alignment horizontal="left"/>
    </xf>
    <xf numFmtId="0" fontId="47" fillId="26" borderId="191" applyNumberFormat="0" applyFont="0" applyAlignment="0" applyProtection="0"/>
    <xf numFmtId="168" fontId="59" fillId="0" borderId="185">
      <alignment horizontal="left"/>
    </xf>
    <xf numFmtId="169" fontId="59" fillId="0" borderId="185">
      <alignment horizontal="left"/>
    </xf>
    <xf numFmtId="0" fontId="61" fillId="24" borderId="186" applyNumberFormat="0" applyAlignment="0" applyProtection="0"/>
    <xf numFmtId="0" fontId="62" fillId="24" borderId="187" applyNumberFormat="0" applyAlignment="0" applyProtection="0"/>
    <xf numFmtId="168"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169" fontId="59" fillId="0" borderId="185">
      <alignment horizontal="left"/>
    </xf>
    <xf numFmtId="171" fontId="59" fillId="0" borderId="185">
      <alignment horizontal="left"/>
    </xf>
    <xf numFmtId="169"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68" fontId="59" fillId="0" borderId="185">
      <alignment horizontal="left"/>
    </xf>
    <xf numFmtId="0" fontId="63" fillId="11" borderId="187" applyNumberFormat="0" applyAlignment="0" applyProtection="0"/>
    <xf numFmtId="0" fontId="47" fillId="26" borderId="191" applyNumberFormat="0" applyFont="0" applyAlignment="0" applyProtection="0"/>
    <xf numFmtId="0" fontId="47" fillId="26" borderId="191" applyNumberFormat="0" applyFont="0" applyAlignment="0" applyProtection="0"/>
    <xf numFmtId="168" fontId="59" fillId="0" borderId="185">
      <alignment horizontal="left"/>
    </xf>
    <xf numFmtId="168" fontId="59" fillId="0" borderId="185">
      <alignment horizontal="left"/>
    </xf>
    <xf numFmtId="0" fontId="47" fillId="26" borderId="191" applyNumberFormat="0" applyFont="0" applyAlignment="0" applyProtection="0"/>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102" fillId="60" borderId="174" applyNumberFormat="0" applyAlignment="0" applyProtection="0"/>
    <xf numFmtId="0" fontId="61" fillId="24" borderId="174" applyNumberFormat="0" applyAlignment="0" applyProtection="0"/>
    <xf numFmtId="0" fontId="103" fillId="60" borderId="175" applyNumberFormat="0" applyAlignment="0" applyProtection="0"/>
    <xf numFmtId="0" fontId="62" fillId="24" borderId="175" applyNumberFormat="0" applyAlignment="0" applyProtection="0"/>
    <xf numFmtId="0" fontId="48" fillId="26" borderId="191" applyNumberFormat="0" applyFont="0" applyAlignment="0" applyProtection="0"/>
    <xf numFmtId="168" fontId="59" fillId="0" borderId="185">
      <alignment horizontal="left"/>
    </xf>
    <xf numFmtId="168"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0" fontId="99" fillId="0" borderId="177" applyNumberFormat="0" applyFill="0" applyAlignment="0" applyProtection="0"/>
    <xf numFmtId="0" fontId="99" fillId="0" borderId="177" applyNumberFormat="0" applyFill="0" applyAlignment="0" applyProtection="0"/>
    <xf numFmtId="0" fontId="64" fillId="0" borderId="176" applyNumberFormat="0" applyFill="0" applyAlignment="0" applyProtection="0"/>
    <xf numFmtId="0" fontId="39"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171" fontId="59" fillId="0" borderId="185">
      <alignment horizontal="left"/>
    </xf>
    <xf numFmtId="168"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68" fontId="59" fillId="0" borderId="185">
      <alignment horizontal="left"/>
    </xf>
    <xf numFmtId="0" fontId="47" fillId="26" borderId="191" applyNumberFormat="0" applyFont="0" applyAlignment="0" applyProtection="0"/>
    <xf numFmtId="0" fontId="48" fillId="26" borderId="191" applyNumberFormat="0" applyFont="0" applyAlignment="0" applyProtection="0"/>
    <xf numFmtId="171" fontId="59" fillId="0" borderId="185">
      <alignment horizontal="left"/>
    </xf>
    <xf numFmtId="171"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0" fontId="122" fillId="25" borderId="187" applyNumberFormat="0" applyAlignment="0" applyProtection="0"/>
    <xf numFmtId="0" fontId="102" fillId="60" borderId="174" applyNumberFormat="0" applyAlignment="0" applyProtection="0"/>
    <xf numFmtId="0" fontId="103" fillId="60" borderId="175" applyNumberFormat="0" applyAlignment="0" applyProtection="0"/>
    <xf numFmtId="0" fontId="99" fillId="0" borderId="177" applyNumberFormat="0" applyFill="0" applyAlignment="0" applyProtection="0"/>
    <xf numFmtId="0" fontId="39" fillId="26" borderId="179" applyNumberFormat="0" applyFont="0" applyAlignment="0" applyProtection="0"/>
    <xf numFmtId="169"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0" fontId="63" fillId="11" borderId="187" applyNumberFormat="0" applyAlignment="0" applyProtection="0"/>
    <xf numFmtId="0" fontId="47" fillId="26" borderId="179" applyNumberFormat="0" applyFont="0" applyAlignment="0" applyProtection="0"/>
    <xf numFmtId="0" fontId="48" fillId="26" borderId="179" applyNumberFormat="0" applyFont="0" applyAlignment="0" applyProtection="0"/>
    <xf numFmtId="171" fontId="59" fillId="0" borderId="185">
      <alignment horizontal="left"/>
    </xf>
    <xf numFmtId="171"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99" fillId="0" borderId="190" applyNumberFormat="0" applyFill="0" applyAlignment="0" applyProtection="0"/>
    <xf numFmtId="168"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0" fontId="104" fillId="63" borderId="184">
      <alignment wrapText="1"/>
    </xf>
    <xf numFmtId="0" fontId="61" fillId="24" borderId="186" applyNumberFormat="0" applyAlignment="0" applyProtection="0"/>
    <xf numFmtId="168" fontId="59" fillId="0" borderId="185">
      <alignment horizontal="left"/>
    </xf>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168" fontId="59" fillId="0" borderId="185">
      <alignment horizontal="left"/>
    </xf>
    <xf numFmtId="0" fontId="64" fillId="0" borderId="188" applyNumberFormat="0" applyFill="0" applyAlignment="0" applyProtection="0"/>
    <xf numFmtId="168" fontId="59" fillId="0" borderId="185">
      <alignment horizontal="left"/>
    </xf>
    <xf numFmtId="168" fontId="59" fillId="0" borderId="182">
      <alignment horizontal="left"/>
    </xf>
    <xf numFmtId="0" fontId="63" fillId="11" borderId="187" applyNumberFormat="0" applyAlignment="0" applyProtection="0"/>
    <xf numFmtId="168" fontId="59" fillId="0" borderId="185">
      <alignment horizontal="left"/>
    </xf>
    <xf numFmtId="0" fontId="48" fillId="26" borderId="191" applyNumberFormat="0" applyFont="0" applyAlignment="0" applyProtection="0"/>
    <xf numFmtId="49" fontId="231" fillId="70" borderId="180">
      <alignment horizontal="center" vertical="center" wrapText="1"/>
    </xf>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128"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47" fillId="26" borderId="179" applyNumberFormat="0" applyFont="0" applyAlignment="0" applyProtection="0"/>
    <xf numFmtId="0" fontId="128" fillId="26" borderId="179" applyNumberFormat="0" applyFont="0" applyAlignment="0" applyProtection="0"/>
    <xf numFmtId="169" fontId="59" fillId="0" borderId="185">
      <alignment horizontal="left"/>
    </xf>
    <xf numFmtId="171"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168" fontId="59" fillId="0" borderId="185">
      <alignment horizontal="left"/>
    </xf>
    <xf numFmtId="0" fontId="47" fillId="26" borderId="191" applyNumberFormat="0" applyFont="0" applyAlignment="0" applyProtection="0"/>
    <xf numFmtId="0" fontId="128" fillId="26" borderId="179" applyNumberFormat="0" applyFont="0" applyAlignment="0" applyProtection="0"/>
    <xf numFmtId="169" fontId="59" fillId="0" borderId="185">
      <alignment horizontal="left"/>
    </xf>
    <xf numFmtId="0" fontId="104" fillId="63" borderId="182"/>
    <xf numFmtId="0" fontId="104" fillId="63" borderId="182"/>
    <xf numFmtId="169" fontId="59" fillId="0" borderId="185">
      <alignment horizontal="left"/>
    </xf>
    <xf numFmtId="169" fontId="59" fillId="0" borderId="185">
      <alignment horizontal="left"/>
    </xf>
    <xf numFmtId="169"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63" fillId="11" borderId="187" applyNumberFormat="0" applyAlignment="0" applyProtection="0"/>
    <xf numFmtId="0" fontId="47" fillId="26" borderId="191" applyNumberFormat="0" applyFont="0" applyAlignment="0" applyProtection="0"/>
    <xf numFmtId="0" fontId="179" fillId="60" borderId="174" applyNumberFormat="0" applyAlignment="0" applyProtection="0"/>
    <xf numFmtId="0" fontId="102" fillId="60" borderId="174" applyNumberFormat="0" applyAlignment="0" applyProtection="0"/>
    <xf numFmtId="0" fontId="180" fillId="24" borderId="174" applyNumberFormat="0" applyAlignment="0" applyProtection="0"/>
    <xf numFmtId="0" fontId="183" fillId="60" borderId="175" applyNumberFormat="0" applyAlignment="0" applyProtection="0"/>
    <xf numFmtId="0" fontId="103" fillId="60" borderId="175" applyNumberFormat="0" applyAlignment="0" applyProtection="0"/>
    <xf numFmtId="0" fontId="62" fillId="24" borderId="187" applyNumberFormat="0" applyAlignment="0" applyProtection="0"/>
    <xf numFmtId="0" fontId="185" fillId="24" borderId="175" applyNumberFormat="0" applyAlignment="0" applyProtection="0"/>
    <xf numFmtId="0" fontId="38" fillId="0" borderId="184" applyAlignment="0">
      <alignment horizontal="left"/>
    </xf>
    <xf numFmtId="175" fontId="181" fillId="60" borderId="175" applyNumberFormat="0" applyAlignment="0" applyProtection="0"/>
    <xf numFmtId="0" fontId="38" fillId="0" borderId="184" applyAlignment="0">
      <alignment horizontal="left"/>
    </xf>
    <xf numFmtId="175" fontId="181" fillId="60" borderId="175" applyNumberFormat="0" applyAlignment="0" applyProtection="0"/>
    <xf numFmtId="169" fontId="59" fillId="0" borderId="185">
      <alignment horizontal="left"/>
    </xf>
    <xf numFmtId="168" fontId="59" fillId="0" borderId="185">
      <alignment horizontal="left"/>
    </xf>
    <xf numFmtId="169" fontId="59" fillId="0" borderId="185">
      <alignment horizontal="left"/>
    </xf>
    <xf numFmtId="0" fontId="61" fillId="24" borderId="186" applyNumberFormat="0" applyAlignment="0" applyProtection="0"/>
    <xf numFmtId="0" fontId="122" fillId="25" borderId="187" applyNumberFormat="0" applyAlignment="0" applyProtection="0"/>
    <xf numFmtId="0" fontId="122" fillId="25" borderId="187" applyNumberFormat="0" applyAlignment="0" applyProtection="0"/>
    <xf numFmtId="0" fontId="47"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100" fillId="63" borderId="182">
      <alignment horizontal="left"/>
    </xf>
    <xf numFmtId="0" fontId="104" fillId="63" borderId="184">
      <alignment wrapText="1"/>
    </xf>
    <xf numFmtId="0" fontId="104" fillId="63" borderId="184">
      <alignment wrapText="1"/>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48" fillId="26" borderId="191" applyNumberFormat="0" applyFont="0" applyAlignment="0" applyProtection="0"/>
    <xf numFmtId="0" fontId="47" fillId="26" borderId="191" applyNumberFormat="0" applyFont="0" applyAlignment="0" applyProtection="0"/>
    <xf numFmtId="169" fontId="59" fillId="0" borderId="185">
      <alignment horizontal="left"/>
    </xf>
    <xf numFmtId="169" fontId="59" fillId="0" borderId="185">
      <alignment horizontal="left"/>
    </xf>
    <xf numFmtId="168" fontId="59" fillId="0" borderId="185">
      <alignment horizontal="left"/>
    </xf>
    <xf numFmtId="0" fontId="190" fillId="25" borderId="175" applyNumberFormat="0" applyAlignment="0" applyProtection="0"/>
    <xf numFmtId="0" fontId="122" fillId="25" borderId="175" applyNumberFormat="0" applyAlignment="0" applyProtection="0"/>
    <xf numFmtId="0" fontId="191" fillId="11" borderId="175" applyNumberFormat="0" applyAlignment="0" applyProtection="0"/>
    <xf numFmtId="0" fontId="99" fillId="0" borderId="177" applyNumberFormat="0" applyFill="0" applyAlignment="0" applyProtection="0"/>
    <xf numFmtId="0" fontId="52" fillId="0" borderId="177" applyNumberFormat="0" applyFill="0" applyAlignment="0" applyProtection="0"/>
    <xf numFmtId="0" fontId="192" fillId="0" borderId="177" applyNumberFormat="0" applyFill="0" applyAlignment="0" applyProtection="0"/>
    <xf numFmtId="0" fontId="193" fillId="0" borderId="177" applyNumberFormat="0" applyFill="0" applyAlignment="0" applyProtection="0"/>
    <xf numFmtId="0" fontId="46" fillId="0" borderId="177" applyNumberFormat="0" applyFill="0" applyAlignment="0" applyProtection="0"/>
    <xf numFmtId="0" fontId="46" fillId="0" borderId="177" applyNumberFormat="0" applyFill="0" applyAlignment="0" applyProtection="0"/>
    <xf numFmtId="0" fontId="56" fillId="0" borderId="176" applyNumberFormat="0" applyFill="0" applyAlignment="0" applyProtection="0"/>
    <xf numFmtId="0" fontId="39" fillId="25" borderId="179" applyNumberFormat="0" applyFont="0" applyAlignment="0" applyProtection="0"/>
    <xf numFmtId="175" fontId="204" fillId="25" borderId="175" applyNumberFormat="0" applyAlignment="0" applyProtection="0"/>
    <xf numFmtId="175" fontId="204" fillId="25" borderId="175" applyNumberFormat="0" applyAlignment="0" applyProtection="0"/>
    <xf numFmtId="175" fontId="213" fillId="26" borderId="179" applyNumberFormat="0" applyFont="0" applyAlignment="0" applyProtection="0"/>
    <xf numFmtId="175" fontId="213" fillId="26" borderId="179" applyNumberFormat="0" applyFont="0" applyAlignment="0" applyProtection="0"/>
    <xf numFmtId="0" fontId="54" fillId="26" borderId="179" applyNumberFormat="0" applyFont="0" applyAlignment="0" applyProtection="0"/>
    <xf numFmtId="0" fontId="54" fillId="26" borderId="179" applyNumberFormat="0" applyFont="0" applyAlignment="0" applyProtection="0"/>
    <xf numFmtId="0" fontId="48" fillId="26" borderId="179" applyNumberFormat="0" applyFont="0" applyAlignment="0" applyProtection="0"/>
    <xf numFmtId="0" fontId="54" fillId="26" borderId="179" applyNumberFormat="0" applyFont="0" applyAlignment="0" applyProtection="0"/>
    <xf numFmtId="0" fontId="54" fillId="26" borderId="179" applyNumberFormat="0" applyFont="0" applyAlignment="0" applyProtection="0"/>
    <xf numFmtId="0" fontId="39" fillId="26" borderId="179" applyNumberFormat="0" applyFont="0" applyAlignment="0" applyProtection="0"/>
    <xf numFmtId="175" fontId="214" fillId="60" borderId="174" applyNumberFormat="0" applyAlignment="0" applyProtection="0"/>
    <xf numFmtId="175" fontId="214" fillId="60" borderId="174" applyNumberFormat="0" applyAlignment="0" applyProtection="0"/>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68" fontId="59" fillId="0" borderId="185">
      <alignment horizontal="left"/>
    </xf>
    <xf numFmtId="171"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63" fillId="11" borderId="187" applyNumberForma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102" fillId="60" borderId="186" applyNumberForma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171" fontId="59" fillId="0" borderId="182">
      <alignment horizontal="left"/>
    </xf>
    <xf numFmtId="168" fontId="59" fillId="0" borderId="185">
      <alignment horizontal="left"/>
    </xf>
    <xf numFmtId="0" fontId="61" fillId="24" borderId="186" applyNumberFormat="0" applyAlignment="0" applyProtection="0"/>
    <xf numFmtId="0" fontId="64" fillId="0" borderId="188" applyNumberFormat="0" applyFill="0" applyAlignment="0" applyProtection="0"/>
    <xf numFmtId="0" fontId="47" fillId="26" borderId="191" applyNumberFormat="0" applyFont="0" applyAlignment="0" applyProtection="0"/>
    <xf numFmtId="169" fontId="59" fillId="0" borderId="185">
      <alignment horizontal="left"/>
    </xf>
    <xf numFmtId="0" fontId="48" fillId="26" borderId="191" applyNumberFormat="0" applyFont="0" applyAlignment="0" applyProtection="0"/>
    <xf numFmtId="169" fontId="59" fillId="0" borderId="185">
      <alignment horizontal="left"/>
    </xf>
    <xf numFmtId="0" fontId="47" fillId="26" borderId="191" applyNumberFormat="0" applyFont="0" applyAlignment="0" applyProtection="0"/>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75" fontId="51" fillId="0" borderId="178" applyNumberFormat="0" applyFill="0" applyAlignment="0" applyProtection="0"/>
    <xf numFmtId="175" fontId="46" fillId="0" borderId="177" applyNumberFormat="0" applyFill="0" applyAlignment="0" applyProtection="0"/>
    <xf numFmtId="175" fontId="51" fillId="0" borderId="178" applyNumberFormat="0" applyFill="0" applyAlignment="0" applyProtection="0"/>
    <xf numFmtId="169"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63" fillId="11" borderId="187" applyNumberFormat="0" applyAlignment="0" applyProtection="0"/>
    <xf numFmtId="0" fontId="61" fillId="24" borderId="186" applyNumberFormat="0" applyAlignment="0" applyProtection="0"/>
    <xf numFmtId="0" fontId="63" fillId="11" borderId="187" applyNumberForma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39" fillId="26" borderId="191" applyNumberFormat="0" applyFont="0" applyAlignment="0" applyProtection="0"/>
    <xf numFmtId="0" fontId="47" fillId="26" borderId="191" applyNumberFormat="0" applyFont="0" applyAlignment="0" applyProtection="0"/>
    <xf numFmtId="0" fontId="64" fillId="0" borderId="188" applyNumberFormat="0" applyFill="0" applyAlignment="0" applyProtection="0"/>
    <xf numFmtId="0" fontId="48" fillId="26" borderId="191" applyNumberFormat="0" applyFont="0" applyAlignment="0" applyProtection="0"/>
    <xf numFmtId="0" fontId="48"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170" fontId="59" fillId="0" borderId="182">
      <alignment horizontal="left"/>
    </xf>
    <xf numFmtId="168"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68" fontId="59" fillId="0" borderId="185">
      <alignment horizontal="left"/>
    </xf>
    <xf numFmtId="168" fontId="59" fillId="0" borderId="185">
      <alignment horizontal="left"/>
    </xf>
    <xf numFmtId="171" fontId="59" fillId="0" borderId="185">
      <alignment horizontal="left"/>
    </xf>
    <xf numFmtId="171"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0" fontId="48" fillId="26" borderId="191" applyNumberFormat="0" applyFont="0" applyAlignment="0" applyProtection="0"/>
    <xf numFmtId="169" fontId="59" fillId="0" borderId="185">
      <alignment horizontal="left"/>
    </xf>
    <xf numFmtId="171" fontId="59" fillId="0" borderId="185">
      <alignment horizontal="left"/>
    </xf>
    <xf numFmtId="171" fontId="59" fillId="0" borderId="185">
      <alignment horizontal="left"/>
    </xf>
    <xf numFmtId="0" fontId="63" fillId="11" borderId="187" applyNumberFormat="0" applyAlignment="0" applyProtection="0"/>
    <xf numFmtId="0" fontId="47" fillId="26" borderId="179" applyNumberFormat="0" applyFont="0" applyAlignment="0" applyProtection="0"/>
    <xf numFmtId="171" fontId="59" fillId="0" borderId="185">
      <alignment horizontal="left"/>
    </xf>
    <xf numFmtId="0" fontId="48" fillId="26" borderId="191" applyNumberFormat="0" applyFont="0" applyAlignment="0" applyProtection="0"/>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68" fontId="59" fillId="0" borderId="185">
      <alignment horizontal="left"/>
    </xf>
    <xf numFmtId="0" fontId="47" fillId="26" borderId="191" applyNumberFormat="0" applyFont="0" applyAlignment="0" applyProtection="0"/>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68"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68" fontId="59" fillId="0" borderId="185">
      <alignment horizontal="left"/>
    </xf>
    <xf numFmtId="0" fontId="48" fillId="26" borderId="191" applyNumberFormat="0" applyFont="0" applyAlignment="0" applyProtection="0"/>
    <xf numFmtId="168" fontId="59" fillId="0" borderId="185">
      <alignment horizontal="left"/>
    </xf>
    <xf numFmtId="0" fontId="47" fillId="26" borderId="191" applyNumberFormat="0" applyFont="0" applyAlignment="0" applyProtection="0"/>
    <xf numFmtId="0" fontId="99" fillId="0" borderId="189" applyNumberFormat="0" applyFill="0" applyAlignment="0" applyProtection="0"/>
    <xf numFmtId="169" fontId="59" fillId="0" borderId="182">
      <alignment horizontal="left"/>
    </xf>
    <xf numFmtId="169" fontId="59" fillId="0" borderId="185">
      <alignment horizontal="left"/>
    </xf>
    <xf numFmtId="168" fontId="59" fillId="0" borderId="185">
      <alignment horizontal="left"/>
    </xf>
    <xf numFmtId="0" fontId="63" fillId="11" borderId="187" applyNumberFormat="0" applyAlignment="0" applyProtection="0"/>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68" fontId="59" fillId="0" borderId="185">
      <alignment horizontal="left"/>
    </xf>
    <xf numFmtId="171" fontId="59" fillId="0" borderId="185">
      <alignment horizontal="left"/>
    </xf>
    <xf numFmtId="0" fontId="47" fillId="26" borderId="191" applyNumberFormat="0" applyFont="0" applyAlignment="0" applyProtection="0"/>
    <xf numFmtId="171" fontId="59" fillId="0" borderId="182">
      <alignment horizontal="left"/>
    </xf>
    <xf numFmtId="168" fontId="59" fillId="0" borderId="185">
      <alignment horizontal="left"/>
    </xf>
    <xf numFmtId="169" fontId="59" fillId="0" borderId="185">
      <alignment horizontal="left"/>
    </xf>
    <xf numFmtId="168" fontId="59" fillId="0" borderId="185">
      <alignment horizontal="left"/>
    </xf>
    <xf numFmtId="0" fontId="47" fillId="26" borderId="191" applyNumberFormat="0" applyFont="0" applyAlignment="0" applyProtection="0"/>
    <xf numFmtId="0" fontId="48" fillId="26" borderId="191" applyNumberFormat="0" applyFont="0" applyAlignment="0" applyProtection="0"/>
    <xf numFmtId="169"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102" fillId="60" borderId="186"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3" fillId="11" borderId="187" applyNumberFormat="0" applyAlignment="0" applyProtection="0"/>
    <xf numFmtId="0" fontId="62" fillId="24" borderId="187" applyNumberFormat="0" applyAlignment="0" applyProtection="0"/>
    <xf numFmtId="0" fontId="63" fillId="11" borderId="187" applyNumberFormat="0" applyAlignment="0" applyProtection="0"/>
    <xf numFmtId="0" fontId="63" fillId="11" borderId="187" applyNumberFormat="0" applyAlignment="0" applyProtection="0"/>
    <xf numFmtId="0" fontId="63" fillId="11" borderId="187" applyNumberFormat="0" applyAlignment="0" applyProtection="0"/>
    <xf numFmtId="0" fontId="63" fillId="11" borderId="187" applyNumberFormat="0" applyAlignment="0" applyProtection="0"/>
    <xf numFmtId="0" fontId="63" fillId="11" borderId="187" applyNumberFormat="0" applyAlignment="0" applyProtection="0"/>
    <xf numFmtId="0" fontId="63" fillId="11" borderId="187" applyNumberFormat="0" applyAlignment="0" applyProtection="0"/>
    <xf numFmtId="0" fontId="122" fillId="25" borderId="187" applyNumberFormat="0" applyAlignment="0" applyProtection="0"/>
    <xf numFmtId="0" fontId="63" fillId="11" borderId="187" applyNumberFormat="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99" fillId="0" borderId="190" applyNumberFormat="0" applyFill="0" applyAlignment="0" applyProtection="0"/>
    <xf numFmtId="0" fontId="99" fillId="0" borderId="190"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47" fillId="26" borderId="191" applyNumberFormat="0" applyFont="0" applyAlignment="0" applyProtection="0"/>
    <xf numFmtId="0" fontId="64" fillId="0" borderId="188" applyNumberFormat="0" applyFill="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99" fillId="0" borderId="189" applyNumberFormat="0" applyFill="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7" fillId="26" borderId="191" applyNumberFormat="0" applyFont="0" applyAlignment="0" applyProtection="0"/>
    <xf numFmtId="171" fontId="59" fillId="0" borderId="185">
      <alignment horizontal="left"/>
    </xf>
    <xf numFmtId="171" fontId="59" fillId="0" borderId="185">
      <alignment horizontal="left"/>
    </xf>
    <xf numFmtId="168" fontId="59" fillId="0" borderId="185">
      <alignment horizontal="left"/>
    </xf>
    <xf numFmtId="0" fontId="63" fillId="11" borderId="187" applyNumberFormat="0" applyAlignment="0" applyProtection="0"/>
    <xf numFmtId="0" fontId="63" fillId="11" borderId="187" applyNumberFormat="0" applyAlignment="0" applyProtection="0"/>
    <xf numFmtId="0" fontId="63" fillId="11" borderId="187" applyNumberForma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62" fillId="24" borderId="187" applyNumberFormat="0" applyAlignment="0" applyProtection="0"/>
    <xf numFmtId="0" fontId="48" fillId="26" borderId="191" applyNumberFormat="0" applyFont="0" applyAlignment="0" applyProtection="0"/>
    <xf numFmtId="0" fontId="48" fillId="26" borderId="191" applyNumberFormat="0" applyFont="0" applyAlignment="0" applyProtection="0"/>
    <xf numFmtId="0" fontId="47" fillId="26" borderId="191" applyNumberFormat="0" applyFont="0" applyAlignment="0" applyProtection="0"/>
    <xf numFmtId="0" fontId="39" fillId="63" borderId="182">
      <alignment horizontal="centerContinuous" wrapText="1"/>
    </xf>
    <xf numFmtId="175" fontId="39" fillId="63" borderId="182">
      <alignment horizontal="centerContinuous" wrapText="1"/>
    </xf>
    <xf numFmtId="169" fontId="59" fillId="0" borderId="185">
      <alignment horizontal="left"/>
    </xf>
    <xf numFmtId="169"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0" fontId="62" fillId="24" borderId="187" applyNumberFormat="0" applyAlignment="0" applyProtection="0"/>
    <xf numFmtId="0" fontId="62" fillId="24" borderId="187" applyNumberFormat="0" applyAlignment="0" applyProtection="0"/>
    <xf numFmtId="0" fontId="64" fillId="0" borderId="188" applyNumberFormat="0" applyFill="0" applyAlignment="0" applyProtection="0"/>
    <xf numFmtId="0" fontId="64" fillId="0" borderId="188" applyNumberFormat="0" applyFill="0" applyAlignment="0" applyProtection="0"/>
    <xf numFmtId="0" fontId="47"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64" fillId="0" borderId="188" applyNumberFormat="0" applyFill="0" applyAlignment="0" applyProtection="0"/>
    <xf numFmtId="0" fontId="63" fillId="11" borderId="187" applyNumberFormat="0" applyAlignment="0" applyProtection="0"/>
    <xf numFmtId="0" fontId="63" fillId="11" borderId="187" applyNumberFormat="0" applyAlignment="0" applyProtection="0"/>
    <xf numFmtId="0" fontId="103" fillId="60" borderId="187" applyNumberFormat="0" applyAlignment="0" applyProtection="0"/>
    <xf numFmtId="0" fontId="62" fillId="24" borderId="187" applyNumberFormat="0" applyAlignment="0" applyProtection="0"/>
    <xf numFmtId="0" fontId="62" fillId="24" borderId="187" applyNumberFormat="0" applyAlignment="0" applyProtection="0"/>
    <xf numFmtId="0" fontId="61" fillId="24" borderId="186" applyNumberFormat="0" applyAlignment="0" applyProtection="0"/>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8" fontId="59" fillId="0" borderId="182">
      <alignment horizontal="left"/>
    </xf>
    <xf numFmtId="171" fontId="59" fillId="0" borderId="182">
      <alignment horizontal="left"/>
    </xf>
    <xf numFmtId="169" fontId="59" fillId="0" borderId="182">
      <alignment horizontal="left"/>
    </xf>
    <xf numFmtId="0" fontId="102" fillId="24" borderId="174" applyNumberFormat="0" applyAlignment="0" applyProtection="0"/>
    <xf numFmtId="0" fontId="102" fillId="24" borderId="174" applyNumberFormat="0" applyAlignment="0" applyProtection="0"/>
    <xf numFmtId="0" fontId="259" fillId="24" borderId="175" applyNumberFormat="0" applyAlignment="0" applyProtection="0"/>
    <xf numFmtId="0" fontId="259" fillId="24" borderId="175" applyNumberFormat="0" applyAlignment="0" applyProtection="0"/>
    <xf numFmtId="0" fontId="259" fillId="24" borderId="175" applyNumberFormat="0" applyAlignment="0" applyProtection="0"/>
    <xf numFmtId="0" fontId="48" fillId="26" borderId="191" applyNumberFormat="0" applyFont="0" applyAlignment="0" applyProtection="0"/>
    <xf numFmtId="0" fontId="122" fillId="11" borderId="175" applyNumberFormat="0" applyAlignment="0" applyProtection="0"/>
    <xf numFmtId="0" fontId="122" fillId="11" borderId="175" applyNumberFormat="0" applyAlignment="0" applyProtection="0"/>
    <xf numFmtId="0" fontId="122" fillId="11" borderId="175" applyNumberFormat="0" applyAlignment="0" applyProtection="0"/>
    <xf numFmtId="0" fontId="99" fillId="0" borderId="176" applyNumberFormat="0" applyFill="0" applyAlignment="0" applyProtection="0"/>
    <xf numFmtId="0" fontId="99" fillId="0" borderId="176" applyNumberFormat="0" applyFill="0" applyAlignment="0" applyProtection="0"/>
    <xf numFmtId="0" fontId="46" fillId="0" borderId="177" applyNumberFormat="0" applyFill="0" applyAlignment="0" applyProtection="0"/>
    <xf numFmtId="0" fontId="39" fillId="26" borderId="179" applyNumberFormat="0" applyFont="0" applyAlignment="0" applyProtection="0"/>
    <xf numFmtId="0" fontId="39" fillId="26" borderId="179" applyNumberFormat="0" applyFont="0" applyAlignment="0" applyProtection="0"/>
    <xf numFmtId="170" fontId="59" fillId="0" borderId="182">
      <alignment horizontal="left"/>
    </xf>
    <xf numFmtId="168"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102" fillId="24" borderId="174" applyNumberFormat="0" applyAlignment="0" applyProtection="0"/>
    <xf numFmtId="0" fontId="102" fillId="24" borderId="174" applyNumberFormat="0" applyAlignment="0" applyProtection="0"/>
    <xf numFmtId="0" fontId="259" fillId="24" borderId="175" applyNumberFormat="0" applyAlignment="0" applyProtection="0"/>
    <xf numFmtId="0" fontId="259" fillId="24" borderId="175" applyNumberFormat="0" applyAlignment="0" applyProtection="0"/>
    <xf numFmtId="0" fontId="103" fillId="60" borderId="187" applyNumberFormat="0" applyAlignment="0" applyProtection="0"/>
    <xf numFmtId="0" fontId="259" fillId="24" borderId="175" applyNumberFormat="0" applyAlignment="0" applyProtection="0"/>
    <xf numFmtId="169" fontId="59" fillId="0" borderId="185">
      <alignment horizontal="left"/>
    </xf>
    <xf numFmtId="0" fontId="122" fillId="11" borderId="175" applyNumberFormat="0" applyAlignment="0" applyProtection="0"/>
    <xf numFmtId="0" fontId="122" fillId="11" borderId="175" applyNumberFormat="0" applyAlignment="0" applyProtection="0"/>
    <xf numFmtId="0" fontId="122" fillId="11" borderId="175" applyNumberFormat="0" applyAlignment="0" applyProtection="0"/>
    <xf numFmtId="0" fontId="99" fillId="0" borderId="176" applyNumberFormat="0" applyFill="0" applyAlignment="0" applyProtection="0"/>
    <xf numFmtId="0" fontId="99" fillId="0" borderId="176" applyNumberFormat="0" applyFill="0" applyAlignment="0" applyProtection="0"/>
    <xf numFmtId="0" fontId="39" fillId="26" borderId="179" applyNumberFormat="0" applyFont="0" applyAlignment="0" applyProtection="0"/>
    <xf numFmtId="0" fontId="39" fillId="26" borderId="179" applyNumberFormat="0" applyFont="0" applyAlignment="0" applyProtection="0"/>
    <xf numFmtId="0" fontId="54" fillId="26" borderId="179" applyNumberFormat="0" applyFont="0" applyAlignment="0" applyProtection="0"/>
    <xf numFmtId="169" fontId="59" fillId="0" borderId="185">
      <alignment horizontal="left"/>
    </xf>
    <xf numFmtId="169" fontId="59" fillId="0" borderId="185">
      <alignment horizontal="left"/>
    </xf>
    <xf numFmtId="169"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0" fontId="62" fillId="24" borderId="187" applyNumberFormat="0" applyAlignment="0" applyProtection="0"/>
    <xf numFmtId="0" fontId="47" fillId="26" borderId="191" applyNumberFormat="0" applyFont="0" applyAlignment="0" applyProtection="0"/>
    <xf numFmtId="168" fontId="59" fillId="0" borderId="185">
      <alignment horizontal="left"/>
    </xf>
    <xf numFmtId="0" fontId="61" fillId="24" borderId="186" applyNumberFormat="0" applyAlignment="0" applyProtection="0"/>
    <xf numFmtId="0" fontId="47" fillId="26" borderId="191" applyNumberFormat="0" applyFont="0" applyAlignment="0" applyProtection="0"/>
    <xf numFmtId="0" fontId="61" fillId="24" borderId="186" applyNumberFormat="0" applyAlignment="0" applyProtection="0"/>
    <xf numFmtId="0" fontId="48" fillId="26" borderId="191" applyNumberFormat="0" applyFont="0" applyAlignment="0" applyProtection="0"/>
    <xf numFmtId="0" fontId="64" fillId="0" borderId="188" applyNumberFormat="0" applyFill="0" applyAlignment="0" applyProtection="0"/>
    <xf numFmtId="171"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0" fontId="122" fillId="25" borderId="187" applyNumberFormat="0" applyAlignment="0" applyProtection="0"/>
    <xf numFmtId="168" fontId="59" fillId="0" borderId="185">
      <alignment horizontal="left"/>
    </xf>
    <xf numFmtId="168" fontId="59" fillId="0" borderId="185">
      <alignment horizontal="left"/>
    </xf>
    <xf numFmtId="0" fontId="47" fillId="26" borderId="191" applyNumberFormat="0" applyFont="0" applyAlignment="0" applyProtection="0"/>
    <xf numFmtId="168" fontId="59" fillId="0" borderId="185">
      <alignment horizontal="left"/>
    </xf>
    <xf numFmtId="168" fontId="59" fillId="0" borderId="185">
      <alignment horizontal="left"/>
    </xf>
    <xf numFmtId="0" fontId="61" fillId="24" borderId="174" applyNumberFormat="0" applyAlignment="0" applyProtection="0"/>
    <xf numFmtId="0" fontId="62" fillId="24" borderId="175" applyNumberFormat="0" applyAlignment="0" applyProtection="0"/>
    <xf numFmtId="0" fontId="64" fillId="0" borderId="176" applyNumberFormat="0" applyFill="0" applyAlignment="0" applyProtection="0"/>
    <xf numFmtId="0" fontId="48" fillId="26" borderId="179" applyNumberFormat="0" applyFont="0" applyAlignment="0" applyProtection="0"/>
    <xf numFmtId="0" fontId="48" fillId="26" borderId="179" applyNumberFormat="0" applyFont="0" applyAlignment="0" applyProtection="0"/>
    <xf numFmtId="0" fontId="48" fillId="26" borderId="179" applyNumberFormat="0" applyFont="0" applyAlignment="0" applyProtection="0"/>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168" fontId="59" fillId="0" borderId="185">
      <alignment horizontal="left"/>
    </xf>
    <xf numFmtId="0" fontId="48" fillId="26" borderId="191" applyNumberFormat="0" applyFont="0" applyAlignment="0" applyProtection="0"/>
    <xf numFmtId="171" fontId="59" fillId="0" borderId="185">
      <alignment horizontal="left"/>
    </xf>
    <xf numFmtId="168" fontId="59" fillId="0" borderId="185">
      <alignment horizontal="left"/>
    </xf>
    <xf numFmtId="0" fontId="39" fillId="26" borderId="179" applyNumberFormat="0" applyFont="0" applyAlignment="0" applyProtection="0"/>
    <xf numFmtId="171" fontId="59" fillId="0" borderId="185">
      <alignment horizontal="left"/>
    </xf>
    <xf numFmtId="171" fontId="59" fillId="0" borderId="185">
      <alignment horizontal="left"/>
    </xf>
    <xf numFmtId="0" fontId="169" fillId="64" borderId="181">
      <alignment horizontal="left" vertical="top" wrapText="1"/>
    </xf>
    <xf numFmtId="0" fontId="133" fillId="26" borderId="179" applyNumberFormat="0" applyFont="0" applyAlignment="0" applyProtection="0"/>
    <xf numFmtId="0" fontId="39" fillId="26" borderId="179" applyNumberFormat="0" applyFont="0" applyAlignment="0" applyProtection="0"/>
    <xf numFmtId="171" fontId="59" fillId="0" borderId="185">
      <alignment horizontal="left"/>
    </xf>
    <xf numFmtId="171"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70" fontId="59" fillId="0" borderId="182">
      <alignment horizontal="left"/>
    </xf>
    <xf numFmtId="170" fontId="59" fillId="0" borderId="182">
      <alignment horizontal="left"/>
    </xf>
    <xf numFmtId="171" fontId="59" fillId="0" borderId="182">
      <alignment horizontal="left"/>
    </xf>
    <xf numFmtId="168" fontId="59" fillId="0" borderId="182">
      <alignment horizontal="left"/>
    </xf>
    <xf numFmtId="169" fontId="59" fillId="0" borderId="182">
      <alignment horizontal="left"/>
    </xf>
    <xf numFmtId="0" fontId="38" fillId="0" borderId="184" applyAlignment="0">
      <alignment horizontal="left"/>
    </xf>
    <xf numFmtId="0" fontId="38" fillId="0" borderId="184" applyAlignment="0">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102" fillId="60" borderId="186" applyNumberForma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64" fillId="0" borderId="188" applyNumberFormat="0" applyFill="0" applyAlignment="0" applyProtection="0"/>
    <xf numFmtId="0" fontId="63" fillId="11" borderId="187" applyNumberFormat="0" applyAlignment="0" applyProtection="0"/>
    <xf numFmtId="0" fontId="63" fillId="11" borderId="187" applyNumberFormat="0" applyAlignment="0" applyProtection="0"/>
    <xf numFmtId="0" fontId="63" fillId="11" borderId="187" applyNumberFormat="0" applyAlignment="0" applyProtection="0"/>
    <xf numFmtId="0" fontId="103" fillId="60" borderId="187" applyNumberFormat="0" applyAlignment="0" applyProtection="0"/>
    <xf numFmtId="0" fontId="62" fillId="24" borderId="187" applyNumberFormat="0" applyAlignment="0" applyProtection="0"/>
    <xf numFmtId="0" fontId="61" fillId="24" borderId="186" applyNumberFormat="0" applyAlignment="0" applyProtection="0"/>
    <xf numFmtId="0" fontId="61" fillId="24" borderId="186" applyNumberFormat="0" applyAlignment="0" applyProtection="0"/>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71"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75" fontId="205" fillId="63" borderId="184">
      <alignment wrapText="1"/>
    </xf>
    <xf numFmtId="171" fontId="59" fillId="0" borderId="182">
      <alignment horizontal="left"/>
    </xf>
    <xf numFmtId="170" fontId="59" fillId="0" borderId="182">
      <alignment horizontal="left"/>
    </xf>
    <xf numFmtId="169" fontId="59" fillId="0" borderId="182">
      <alignment horizontal="left"/>
    </xf>
    <xf numFmtId="169" fontId="59" fillId="0" borderId="182">
      <alignment horizontal="left"/>
    </xf>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63" fillId="11" borderId="187" applyNumberFormat="0" applyAlignment="0" applyProtection="0"/>
    <xf numFmtId="0" fontId="63" fillId="11" borderId="187" applyNumberFormat="0" applyAlignment="0" applyProtection="0"/>
    <xf numFmtId="0" fontId="62" fillId="24" borderId="187" applyNumberFormat="0" applyAlignment="0" applyProtection="0"/>
    <xf numFmtId="0" fontId="61" fillId="24" borderId="186" applyNumberFormat="0" applyAlignment="0" applyProtection="0"/>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71" fontId="59" fillId="0" borderId="182">
      <alignment horizontal="left"/>
    </xf>
    <xf numFmtId="170" fontId="59" fillId="0" borderId="182">
      <alignment horizontal="left"/>
    </xf>
    <xf numFmtId="0" fontId="47" fillId="26" borderId="191" applyNumberFormat="0" applyFont="0" applyAlignment="0" applyProtection="0"/>
    <xf numFmtId="0" fontId="47" fillId="26" borderId="191" applyNumberFormat="0" applyFont="0" applyAlignment="0" applyProtection="0"/>
    <xf numFmtId="0" fontId="48" fillId="26" borderId="191" applyNumberFormat="0" applyFont="0" applyAlignment="0" applyProtection="0"/>
    <xf numFmtId="0" fontId="61" fillId="24" borderId="186" applyNumberFormat="0" applyAlignment="0" applyProtection="0"/>
    <xf numFmtId="0" fontId="47" fillId="26" borderId="191" applyNumberFormat="0" applyFont="0" applyAlignment="0" applyProtection="0"/>
    <xf numFmtId="0" fontId="47" fillId="26" borderId="191" applyNumberFormat="0" applyFont="0" applyAlignment="0" applyProtection="0"/>
    <xf numFmtId="0" fontId="63" fillId="11" borderId="187" applyNumberFormat="0" applyAlignment="0" applyProtection="0"/>
    <xf numFmtId="0" fontId="103" fillId="60" borderId="187" applyNumberFormat="0" applyAlignment="0" applyProtection="0"/>
    <xf numFmtId="0" fontId="47"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64" fillId="0" borderId="188" applyNumberFormat="0" applyFill="0" applyAlignment="0" applyProtection="0"/>
    <xf numFmtId="0" fontId="64" fillId="0" borderId="188" applyNumberFormat="0" applyFill="0" applyAlignment="0" applyProtection="0"/>
    <xf numFmtId="0" fontId="64" fillId="0" borderId="188" applyNumberFormat="0" applyFill="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102" fillId="60" borderId="186" applyNumberFormat="0" applyAlignment="0" applyProtection="0"/>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8"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75" fontId="205" fillId="63" borderId="184">
      <alignment wrapText="1"/>
    </xf>
    <xf numFmtId="0" fontId="104" fillId="0" borderId="182"/>
    <xf numFmtId="0" fontId="47" fillId="26" borderId="191" applyNumberFormat="0" applyFont="0" applyAlignment="0" applyProtection="0"/>
    <xf numFmtId="0" fontId="103" fillId="60" borderId="187" applyNumberFormat="0" applyAlignment="0" applyProtection="0"/>
    <xf numFmtId="0" fontId="47" fillId="26" borderId="191" applyNumberFormat="0" applyFont="0" applyAlignment="0" applyProtection="0"/>
    <xf numFmtId="0" fontId="103" fillId="60" borderId="187" applyNumberFormat="0" applyAlignment="0" applyProtection="0"/>
    <xf numFmtId="0" fontId="47" fillId="26" borderId="191" applyNumberFormat="0" applyFont="0" applyAlignment="0" applyProtection="0"/>
    <xf numFmtId="0" fontId="128" fillId="26" borderId="191" applyNumberFormat="0" applyFont="0" applyAlignment="0" applyProtection="0"/>
    <xf numFmtId="0" fontId="47" fillId="26" borderId="191" applyNumberFormat="0" applyFont="0" applyAlignment="0" applyProtection="0"/>
    <xf numFmtId="0" fontId="103" fillId="60" borderId="187" applyNumberFormat="0" applyAlignment="0" applyProtection="0"/>
    <xf numFmtId="169" fontId="59" fillId="0" borderId="170">
      <alignment horizontal="left"/>
    </xf>
    <xf numFmtId="169" fontId="59" fillId="0" borderId="170">
      <alignment horizontal="left"/>
    </xf>
    <xf numFmtId="169" fontId="59" fillId="0" borderId="170">
      <alignment horizontal="left"/>
    </xf>
    <xf numFmtId="170" fontId="59" fillId="0" borderId="170">
      <alignment horizontal="left"/>
    </xf>
    <xf numFmtId="170" fontId="59" fillId="0" borderId="170">
      <alignment horizontal="left"/>
    </xf>
    <xf numFmtId="170" fontId="59" fillId="0" borderId="170">
      <alignment horizontal="left"/>
    </xf>
    <xf numFmtId="171" fontId="59" fillId="0" borderId="170">
      <alignment horizontal="left"/>
    </xf>
    <xf numFmtId="171" fontId="59" fillId="0" borderId="170">
      <alignment horizontal="left"/>
    </xf>
    <xf numFmtId="171" fontId="59" fillId="0" borderId="170">
      <alignment horizontal="left"/>
    </xf>
    <xf numFmtId="168" fontId="59" fillId="0" borderId="170">
      <alignment horizontal="left"/>
    </xf>
    <xf numFmtId="168" fontId="59" fillId="0" borderId="170">
      <alignment horizontal="left"/>
    </xf>
    <xf numFmtId="168" fontId="59" fillId="0" borderId="170">
      <alignment horizontal="left"/>
    </xf>
    <xf numFmtId="169" fontId="59" fillId="0" borderId="170">
      <alignment horizontal="left"/>
    </xf>
    <xf numFmtId="169" fontId="59" fillId="0" borderId="170">
      <alignment horizontal="left"/>
    </xf>
    <xf numFmtId="169" fontId="59" fillId="0" borderId="170">
      <alignment horizontal="left"/>
    </xf>
    <xf numFmtId="170" fontId="59" fillId="0" borderId="170">
      <alignment horizontal="left"/>
    </xf>
    <xf numFmtId="170" fontId="59" fillId="0" borderId="170">
      <alignment horizontal="left"/>
    </xf>
    <xf numFmtId="170" fontId="59" fillId="0" borderId="170">
      <alignment horizontal="left"/>
    </xf>
    <xf numFmtId="171" fontId="59" fillId="0" borderId="170">
      <alignment horizontal="left"/>
    </xf>
    <xf numFmtId="171" fontId="59" fillId="0" borderId="170">
      <alignment horizontal="left"/>
    </xf>
    <xf numFmtId="171" fontId="59" fillId="0" borderId="170">
      <alignment horizontal="left"/>
    </xf>
    <xf numFmtId="168" fontId="59" fillId="0" borderId="170">
      <alignment horizontal="left"/>
    </xf>
    <xf numFmtId="168" fontId="59" fillId="0" borderId="170">
      <alignment horizontal="left"/>
    </xf>
    <xf numFmtId="168" fontId="59" fillId="0" borderId="170">
      <alignment horizontal="left"/>
    </xf>
    <xf numFmtId="0" fontId="104" fillId="0" borderId="170"/>
    <xf numFmtId="0" fontId="38" fillId="0" borderId="172" applyAlignment="0">
      <alignment horizontal="left"/>
    </xf>
    <xf numFmtId="0" fontId="38" fillId="0" borderId="172" applyAlignment="0">
      <alignment horizontal="left"/>
    </xf>
    <xf numFmtId="0" fontId="38" fillId="0" borderId="172" applyAlignment="0">
      <alignment horizontal="left"/>
    </xf>
    <xf numFmtId="0" fontId="38" fillId="0" borderId="172" applyAlignment="0">
      <alignment horizontal="left"/>
    </xf>
    <xf numFmtId="0" fontId="38" fillId="0" borderId="172" applyAlignment="0">
      <alignment horizontal="left"/>
    </xf>
    <xf numFmtId="0" fontId="38" fillId="0" borderId="172" applyAlignment="0">
      <alignment horizontal="left"/>
    </xf>
    <xf numFmtId="0" fontId="38" fillId="0" borderId="172" applyAlignment="0">
      <alignment horizontal="left"/>
    </xf>
    <xf numFmtId="0" fontId="38" fillId="0" borderId="172" applyAlignment="0">
      <alignment horizontal="left"/>
    </xf>
    <xf numFmtId="0" fontId="38" fillId="0" borderId="172" applyAlignment="0">
      <alignment horizontal="left"/>
    </xf>
    <xf numFmtId="0" fontId="38" fillId="0" borderId="172" applyAlignment="0">
      <alignment horizontal="left"/>
    </xf>
    <xf numFmtId="0" fontId="100" fillId="63" borderId="170">
      <alignment horizontal="left"/>
    </xf>
    <xf numFmtId="0" fontId="39" fillId="63" borderId="170">
      <alignment horizontal="centerContinuous" wrapText="1"/>
    </xf>
    <xf numFmtId="0" fontId="104" fillId="63" borderId="172">
      <alignment wrapText="1"/>
    </xf>
    <xf numFmtId="0" fontId="104" fillId="63" borderId="172">
      <alignment wrapText="1"/>
    </xf>
    <xf numFmtId="0" fontId="104" fillId="63" borderId="172">
      <alignment wrapText="1"/>
    </xf>
    <xf numFmtId="0" fontId="104" fillId="63" borderId="172">
      <alignment wrapText="1"/>
    </xf>
    <xf numFmtId="0" fontId="104" fillId="63" borderId="172">
      <alignment wrapText="1"/>
    </xf>
    <xf numFmtId="0" fontId="104" fillId="63" borderId="170"/>
    <xf numFmtId="169" fontId="59" fillId="0" borderId="170">
      <alignment horizontal="left"/>
    </xf>
    <xf numFmtId="170" fontId="59" fillId="0" borderId="170">
      <alignment horizontal="left"/>
    </xf>
    <xf numFmtId="171" fontId="59" fillId="0" borderId="170">
      <alignment horizontal="left"/>
    </xf>
    <xf numFmtId="168" fontId="59" fillId="0" borderId="170">
      <alignment horizontal="left"/>
    </xf>
    <xf numFmtId="0" fontId="169" fillId="64" borderId="169">
      <alignment horizontal="left" vertical="top" wrapText="1"/>
    </xf>
    <xf numFmtId="0" fontId="169" fillId="64" borderId="171">
      <alignment horizontal="left" vertical="top"/>
    </xf>
    <xf numFmtId="0" fontId="104" fillId="0" borderId="170"/>
    <xf numFmtId="175" fontId="39" fillId="5" borderId="170"/>
    <xf numFmtId="175" fontId="39" fillId="63" borderId="170">
      <alignment horizontal="centerContinuous" wrapText="1"/>
    </xf>
    <xf numFmtId="0" fontId="39" fillId="63" borderId="170">
      <alignment horizontal="centerContinuous" wrapText="1"/>
    </xf>
    <xf numFmtId="175" fontId="205" fillId="63" borderId="172">
      <alignment wrapText="1"/>
    </xf>
    <xf numFmtId="175" fontId="104" fillId="63" borderId="172">
      <alignment wrapText="1"/>
    </xf>
    <xf numFmtId="175" fontId="104" fillId="63" borderId="172">
      <alignment wrapText="1"/>
    </xf>
    <xf numFmtId="175" fontId="205" fillId="63" borderId="172">
      <alignment wrapText="1"/>
    </xf>
    <xf numFmtId="0" fontId="104" fillId="63" borderId="170"/>
    <xf numFmtId="175" fontId="169" fillId="64" borderId="170">
      <alignment horizontal="left" vertical="top" wrapText="1"/>
    </xf>
    <xf numFmtId="175" fontId="215" fillId="64" borderId="171">
      <alignment horizontal="left" vertical="top" wrapText="1"/>
    </xf>
    <xf numFmtId="175" fontId="39" fillId="63" borderId="170">
      <alignment horizontal="centerContinuous" wrapText="1"/>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1" fontId="59" fillId="0" borderId="185">
      <alignment horizontal="left"/>
    </xf>
    <xf numFmtId="171" fontId="59" fillId="0" borderId="185">
      <alignment horizontal="left"/>
    </xf>
    <xf numFmtId="171"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69"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70"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169" fontId="59" fillId="0" borderId="185">
      <alignment horizontal="left"/>
    </xf>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47" fillId="26" borderId="191" applyNumberFormat="0" applyFont="0" applyAlignment="0" applyProtection="0"/>
    <xf numFmtId="0" fontId="128" fillId="26" borderId="191" applyNumberFormat="0" applyFont="0" applyAlignment="0" applyProtection="0"/>
    <xf numFmtId="0" fontId="128" fillId="26" borderId="191" applyNumberFormat="0" applyFont="0" applyAlignment="0" applyProtection="0"/>
    <xf numFmtId="0" fontId="179" fillId="60" borderId="186" applyNumberFormat="0" applyAlignment="0" applyProtection="0"/>
    <xf numFmtId="0" fontId="102" fillId="60" borderId="186" applyNumberFormat="0" applyAlignment="0" applyProtection="0"/>
    <xf numFmtId="0" fontId="180" fillId="24" borderId="186" applyNumberFormat="0" applyAlignment="0" applyProtection="0"/>
    <xf numFmtId="0" fontId="183" fillId="60" borderId="187" applyNumberFormat="0" applyAlignment="0" applyProtection="0"/>
    <xf numFmtId="0" fontId="103" fillId="60" borderId="187" applyNumberFormat="0" applyAlignment="0" applyProtection="0"/>
    <xf numFmtId="0" fontId="185" fillId="24" borderId="187" applyNumberFormat="0" applyAlignment="0" applyProtection="0"/>
    <xf numFmtId="175" fontId="181" fillId="60" borderId="187" applyNumberFormat="0" applyAlignment="0" applyProtection="0"/>
    <xf numFmtId="175" fontId="181" fillId="60" borderId="187" applyNumberFormat="0" applyAlignment="0" applyProtection="0"/>
    <xf numFmtId="0" fontId="190" fillId="25" borderId="187" applyNumberFormat="0" applyAlignment="0" applyProtection="0"/>
    <xf numFmtId="0" fontId="122" fillId="25" borderId="187" applyNumberFormat="0" applyAlignment="0" applyProtection="0"/>
    <xf numFmtId="0" fontId="191" fillId="11" borderId="187" applyNumberFormat="0" applyAlignment="0" applyProtection="0"/>
    <xf numFmtId="0" fontId="99" fillId="0" borderId="189" applyNumberFormat="0" applyFill="0" applyAlignment="0" applyProtection="0"/>
    <xf numFmtId="0" fontId="52" fillId="0" borderId="189" applyNumberFormat="0" applyFill="0" applyAlignment="0" applyProtection="0"/>
    <xf numFmtId="0" fontId="192" fillId="0" borderId="189" applyNumberFormat="0" applyFill="0" applyAlignment="0" applyProtection="0"/>
    <xf numFmtId="0" fontId="193" fillId="0" borderId="189" applyNumberFormat="0" applyFill="0" applyAlignment="0" applyProtection="0"/>
    <xf numFmtId="0" fontId="46" fillId="0" borderId="189" applyNumberFormat="0" applyFill="0" applyAlignment="0" applyProtection="0"/>
    <xf numFmtId="0" fontId="46" fillId="0" borderId="189" applyNumberFormat="0" applyFill="0" applyAlignment="0" applyProtection="0"/>
    <xf numFmtId="0" fontId="56" fillId="0" borderId="188" applyNumberFormat="0" applyFill="0" applyAlignment="0" applyProtection="0"/>
    <xf numFmtId="0" fontId="39" fillId="25" borderId="191" applyNumberFormat="0" applyFont="0" applyAlignment="0" applyProtection="0"/>
    <xf numFmtId="175" fontId="204" fillId="25" borderId="187" applyNumberFormat="0" applyAlignment="0" applyProtection="0"/>
    <xf numFmtId="175" fontId="204" fillId="25" borderId="187" applyNumberFormat="0" applyAlignment="0" applyProtection="0"/>
    <xf numFmtId="175" fontId="213" fillId="26" borderId="191" applyNumberFormat="0" applyFont="0" applyAlignment="0" applyProtection="0"/>
    <xf numFmtId="175" fontId="213" fillId="26" borderId="191" applyNumberFormat="0" applyFont="0" applyAlignment="0" applyProtection="0"/>
    <xf numFmtId="0" fontId="54" fillId="26" borderId="191" applyNumberFormat="0" applyFont="0" applyAlignment="0" applyProtection="0"/>
    <xf numFmtId="0" fontId="54" fillId="26" borderId="191" applyNumberFormat="0" applyFont="0" applyAlignment="0" applyProtection="0"/>
    <xf numFmtId="0" fontId="48" fillId="26" borderId="191" applyNumberFormat="0" applyFont="0" applyAlignment="0" applyProtection="0"/>
    <xf numFmtId="0" fontId="54" fillId="26" borderId="191" applyNumberFormat="0" applyFont="0" applyAlignment="0" applyProtection="0"/>
    <xf numFmtId="0" fontId="54" fillId="26" borderId="191" applyNumberFormat="0" applyFont="0" applyAlignment="0" applyProtection="0"/>
    <xf numFmtId="0" fontId="39" fillId="26" borderId="191" applyNumberFormat="0" applyFont="0" applyAlignment="0" applyProtection="0"/>
    <xf numFmtId="175" fontId="214" fillId="60" borderId="186" applyNumberFormat="0" applyAlignment="0" applyProtection="0"/>
    <xf numFmtId="175" fontId="214" fillId="60" borderId="186" applyNumberFormat="0" applyAlignment="0" applyProtection="0"/>
    <xf numFmtId="175" fontId="51" fillId="0" borderId="190" applyNumberFormat="0" applyFill="0" applyAlignment="0" applyProtection="0"/>
    <xf numFmtId="175" fontId="46" fillId="0" borderId="189" applyNumberFormat="0" applyFill="0" applyAlignment="0" applyProtection="0"/>
    <xf numFmtId="175" fontId="51" fillId="0" borderId="190" applyNumberFormat="0" applyFill="0" applyAlignment="0" applyProtection="0"/>
    <xf numFmtId="0" fontId="47" fillId="26" borderId="191" applyNumberFormat="0" applyFont="0" applyAlignment="0" applyProtection="0"/>
    <xf numFmtId="0" fontId="102" fillId="24" borderId="186" applyNumberFormat="0" applyAlignment="0" applyProtection="0"/>
    <xf numFmtId="0" fontId="102" fillId="24" borderId="186" applyNumberFormat="0" applyAlignment="0" applyProtection="0"/>
    <xf numFmtId="0" fontId="259" fillId="24" borderId="187" applyNumberFormat="0" applyAlignment="0" applyProtection="0"/>
    <xf numFmtId="0" fontId="259" fillId="24" borderId="187" applyNumberFormat="0" applyAlignment="0" applyProtection="0"/>
    <xf numFmtId="0" fontId="259" fillId="24" borderId="187" applyNumberFormat="0" applyAlignment="0" applyProtection="0"/>
    <xf numFmtId="0" fontId="122" fillId="11" borderId="187" applyNumberFormat="0" applyAlignment="0" applyProtection="0"/>
    <xf numFmtId="0" fontId="122" fillId="11" borderId="187" applyNumberFormat="0" applyAlignment="0" applyProtection="0"/>
    <xf numFmtId="0" fontId="122" fillId="11" borderId="187" applyNumberFormat="0" applyAlignment="0" applyProtection="0"/>
    <xf numFmtId="0" fontId="99" fillId="0" borderId="188" applyNumberFormat="0" applyFill="0" applyAlignment="0" applyProtection="0"/>
    <xf numFmtId="0" fontId="99" fillId="0" borderId="188" applyNumberFormat="0" applyFill="0" applyAlignment="0" applyProtection="0"/>
    <xf numFmtId="0" fontId="46" fillId="0" borderId="189" applyNumberFormat="0" applyFill="0" applyAlignment="0" applyProtection="0"/>
    <xf numFmtId="0" fontId="39" fillId="26" borderId="191" applyNumberFormat="0" applyFont="0" applyAlignment="0" applyProtection="0"/>
    <xf numFmtId="0" fontId="39" fillId="26" borderId="191" applyNumberFormat="0" applyFont="0" applyAlignment="0" applyProtection="0"/>
    <xf numFmtId="0" fontId="102" fillId="24" borderId="186" applyNumberFormat="0" applyAlignment="0" applyProtection="0"/>
    <xf numFmtId="0" fontId="102" fillId="24" borderId="186" applyNumberFormat="0" applyAlignment="0" applyProtection="0"/>
    <xf numFmtId="0" fontId="259" fillId="24" borderId="187" applyNumberFormat="0" applyAlignment="0" applyProtection="0"/>
    <xf numFmtId="0" fontId="259" fillId="24" borderId="187" applyNumberFormat="0" applyAlignment="0" applyProtection="0"/>
    <xf numFmtId="0" fontId="259" fillId="24" borderId="187" applyNumberFormat="0" applyAlignment="0" applyProtection="0"/>
    <xf numFmtId="0" fontId="122" fillId="11" borderId="187" applyNumberFormat="0" applyAlignment="0" applyProtection="0"/>
    <xf numFmtId="0" fontId="122" fillId="11" borderId="187" applyNumberFormat="0" applyAlignment="0" applyProtection="0"/>
    <xf numFmtId="0" fontId="122" fillId="11" borderId="187" applyNumberFormat="0" applyAlignment="0" applyProtection="0"/>
    <xf numFmtId="0" fontId="99" fillId="0" borderId="188" applyNumberFormat="0" applyFill="0" applyAlignment="0" applyProtection="0"/>
    <xf numFmtId="0" fontId="99" fillId="0" borderId="188" applyNumberFormat="0" applyFill="0" applyAlignment="0" applyProtection="0"/>
    <xf numFmtId="0" fontId="39" fillId="26" borderId="191" applyNumberFormat="0" applyFont="0" applyAlignment="0" applyProtection="0"/>
    <xf numFmtId="0" fontId="39" fillId="26" borderId="191" applyNumberFormat="0" applyFont="0" applyAlignment="0" applyProtection="0"/>
    <xf numFmtId="0" fontId="54" fillId="26" borderId="191" applyNumberFormat="0" applyFont="0" applyAlignment="0" applyProtection="0"/>
    <xf numFmtId="0" fontId="61" fillId="24" borderId="186" applyNumberFormat="0" applyAlignment="0" applyProtection="0"/>
    <xf numFmtId="0" fontId="62" fillId="24" borderId="187" applyNumberFormat="0" applyAlignment="0" applyProtection="0"/>
    <xf numFmtId="0" fontId="64" fillId="0" borderId="188" applyNumberFormat="0" applyFill="0" applyAlignment="0" applyProtection="0"/>
    <xf numFmtId="0" fontId="48" fillId="26" borderId="191" applyNumberFormat="0" applyFont="0" applyAlignment="0" applyProtection="0"/>
    <xf numFmtId="0" fontId="48" fillId="26" borderId="191" applyNumberFormat="0" applyFont="0" applyAlignment="0" applyProtection="0"/>
    <xf numFmtId="0" fontId="48" fillId="26" borderId="191" applyNumberFormat="0" applyFont="0" applyAlignment="0" applyProtection="0"/>
    <xf numFmtId="0" fontId="39" fillId="26" borderId="191" applyNumberFormat="0" applyFont="0" applyAlignment="0" applyProtection="0"/>
    <xf numFmtId="0" fontId="133" fillId="26" borderId="191" applyNumberFormat="0" applyFont="0" applyAlignment="0" applyProtection="0"/>
    <xf numFmtId="0" fontId="39" fillId="26" borderId="191" applyNumberFormat="0" applyFont="0" applyAlignment="0" applyProtection="0"/>
    <xf numFmtId="169" fontId="59" fillId="0" borderId="194">
      <alignment horizontal="left"/>
    </xf>
    <xf numFmtId="169" fontId="59" fillId="0" borderId="194">
      <alignment horizontal="left"/>
    </xf>
    <xf numFmtId="169" fontId="59" fillId="0" borderId="194">
      <alignment horizontal="left"/>
    </xf>
    <xf numFmtId="170" fontId="59" fillId="0" borderId="194">
      <alignment horizontal="left"/>
    </xf>
    <xf numFmtId="170" fontId="59" fillId="0" borderId="194">
      <alignment horizontal="left"/>
    </xf>
    <xf numFmtId="170" fontId="59" fillId="0" borderId="194">
      <alignment horizontal="left"/>
    </xf>
    <xf numFmtId="171" fontId="59" fillId="0" borderId="194">
      <alignment horizontal="left"/>
    </xf>
    <xf numFmtId="171" fontId="59" fillId="0" borderId="194">
      <alignment horizontal="left"/>
    </xf>
    <xf numFmtId="171" fontId="59" fillId="0" borderId="194">
      <alignment horizontal="left"/>
    </xf>
    <xf numFmtId="168" fontId="59" fillId="0" borderId="194">
      <alignment horizontal="left"/>
    </xf>
    <xf numFmtId="168" fontId="59" fillId="0" borderId="194">
      <alignment horizontal="left"/>
    </xf>
    <xf numFmtId="168" fontId="59" fillId="0" borderId="194">
      <alignment horizontal="left"/>
    </xf>
    <xf numFmtId="169" fontId="59" fillId="0" borderId="194">
      <alignment horizontal="left"/>
    </xf>
    <xf numFmtId="169" fontId="59" fillId="0" borderId="194">
      <alignment horizontal="left"/>
    </xf>
    <xf numFmtId="169" fontId="59" fillId="0" borderId="194">
      <alignment horizontal="left"/>
    </xf>
    <xf numFmtId="170" fontId="59" fillId="0" borderId="194">
      <alignment horizontal="left"/>
    </xf>
    <xf numFmtId="170" fontId="59" fillId="0" borderId="194">
      <alignment horizontal="left"/>
    </xf>
    <xf numFmtId="170" fontId="59" fillId="0" borderId="194">
      <alignment horizontal="left"/>
    </xf>
    <xf numFmtId="171" fontId="59" fillId="0" borderId="194">
      <alignment horizontal="left"/>
    </xf>
    <xf numFmtId="171" fontId="59" fillId="0" borderId="194">
      <alignment horizontal="left"/>
    </xf>
    <xf numFmtId="171" fontId="59" fillId="0" borderId="194">
      <alignment horizontal="left"/>
    </xf>
    <xf numFmtId="168" fontId="59" fillId="0" borderId="194">
      <alignment horizontal="left"/>
    </xf>
    <xf numFmtId="168" fontId="59" fillId="0" borderId="194">
      <alignment horizontal="left"/>
    </xf>
    <xf numFmtId="168" fontId="59" fillId="0" borderId="194">
      <alignment horizontal="left"/>
    </xf>
    <xf numFmtId="0" fontId="104" fillId="0" borderId="194"/>
    <xf numFmtId="0" fontId="38" fillId="0" borderId="196" applyAlignment="0">
      <alignment horizontal="left"/>
    </xf>
    <xf numFmtId="0" fontId="38" fillId="0" borderId="196" applyAlignment="0">
      <alignment horizontal="left"/>
    </xf>
    <xf numFmtId="0" fontId="38" fillId="0" borderId="196" applyAlignment="0">
      <alignment horizontal="left"/>
    </xf>
    <xf numFmtId="0" fontId="38" fillId="0" borderId="196" applyAlignment="0">
      <alignment horizontal="left"/>
    </xf>
    <xf numFmtId="0" fontId="38" fillId="0" borderId="196" applyAlignment="0">
      <alignment horizontal="left"/>
    </xf>
    <xf numFmtId="0" fontId="38" fillId="0" borderId="196" applyAlignment="0">
      <alignment horizontal="left"/>
    </xf>
    <xf numFmtId="0" fontId="38" fillId="0" borderId="196" applyAlignment="0">
      <alignment horizontal="left"/>
    </xf>
    <xf numFmtId="0" fontId="38" fillId="0" borderId="196" applyAlignment="0">
      <alignment horizontal="left"/>
    </xf>
    <xf numFmtId="0" fontId="38" fillId="0" borderId="196" applyAlignment="0">
      <alignment horizontal="left"/>
    </xf>
    <xf numFmtId="0" fontId="38" fillId="0" borderId="196" applyAlignment="0">
      <alignment horizontal="left"/>
    </xf>
    <xf numFmtId="0" fontId="100" fillId="63" borderId="194">
      <alignment horizontal="left"/>
    </xf>
    <xf numFmtId="0" fontId="39" fillId="63" borderId="194">
      <alignment horizontal="centerContinuous" wrapText="1"/>
    </xf>
    <xf numFmtId="0" fontId="104" fillId="63" borderId="196">
      <alignment wrapText="1"/>
    </xf>
    <xf numFmtId="0" fontId="104" fillId="63" borderId="196">
      <alignment wrapText="1"/>
    </xf>
    <xf numFmtId="0" fontId="104" fillId="63" borderId="196">
      <alignment wrapText="1"/>
    </xf>
    <xf numFmtId="0" fontId="104" fillId="63" borderId="196">
      <alignment wrapText="1"/>
    </xf>
    <xf numFmtId="0" fontId="104" fillId="63" borderId="196">
      <alignment wrapText="1"/>
    </xf>
    <xf numFmtId="0" fontId="104" fillId="63" borderId="194"/>
    <xf numFmtId="169" fontId="59" fillId="0" borderId="194">
      <alignment horizontal="left"/>
    </xf>
    <xf numFmtId="170" fontId="59" fillId="0" borderId="194">
      <alignment horizontal="left"/>
    </xf>
    <xf numFmtId="171" fontId="59" fillId="0" borderId="194">
      <alignment horizontal="left"/>
    </xf>
    <xf numFmtId="168" fontId="59" fillId="0" borderId="194">
      <alignment horizontal="left"/>
    </xf>
    <xf numFmtId="0" fontId="169" fillId="64" borderId="193">
      <alignment horizontal="left" vertical="top" wrapText="1"/>
    </xf>
    <xf numFmtId="0" fontId="169" fillId="64" borderId="195">
      <alignment horizontal="left" vertical="top"/>
    </xf>
    <xf numFmtId="0" fontId="104" fillId="0" borderId="194"/>
    <xf numFmtId="175" fontId="39" fillId="5" borderId="194"/>
    <xf numFmtId="175" fontId="39" fillId="63" borderId="194">
      <alignment horizontal="centerContinuous" wrapText="1"/>
    </xf>
    <xf numFmtId="0" fontId="39" fillId="63" borderId="194">
      <alignment horizontal="centerContinuous" wrapText="1"/>
    </xf>
    <xf numFmtId="175" fontId="205" fillId="63" borderId="196">
      <alignment wrapText="1"/>
    </xf>
    <xf numFmtId="175" fontId="104" fillId="63" borderId="196">
      <alignment wrapText="1"/>
    </xf>
    <xf numFmtId="175" fontId="104" fillId="63" borderId="196">
      <alignment wrapText="1"/>
    </xf>
    <xf numFmtId="175" fontId="205" fillId="63" borderId="196">
      <alignment wrapText="1"/>
    </xf>
    <xf numFmtId="0" fontId="104" fillId="63" borderId="194"/>
    <xf numFmtId="175" fontId="169" fillId="64" borderId="194">
      <alignment horizontal="left" vertical="top" wrapText="1"/>
    </xf>
    <xf numFmtId="175" fontId="215" fillId="64" borderId="195">
      <alignment horizontal="left" vertical="top" wrapText="1"/>
    </xf>
    <xf numFmtId="175" fontId="39" fillId="63" borderId="194">
      <alignment horizontal="centerContinuous" wrapText="1"/>
    </xf>
    <xf numFmtId="168"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47" fillId="26" borderId="203" applyNumberFormat="0" applyFont="0" applyAlignment="0" applyProtection="0"/>
    <xf numFmtId="169" fontId="59" fillId="0" borderId="197">
      <alignment horizontal="left"/>
    </xf>
    <xf numFmtId="168" fontId="59" fillId="0" borderId="197">
      <alignment horizontal="left"/>
    </xf>
    <xf numFmtId="0" fontId="61" fillId="24" borderId="198" applyNumberFormat="0" applyAlignment="0" applyProtection="0"/>
    <xf numFmtId="0" fontId="47" fillId="26" borderId="203" applyNumberFormat="0" applyFont="0" applyAlignment="0" applyProtection="0"/>
    <xf numFmtId="0" fontId="47" fillId="26" borderId="203" applyNumberFormat="0" applyFon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175" fontId="169" fillId="64" borderId="194">
      <alignment horizontal="left" vertical="top" wrapText="1"/>
    </xf>
    <xf numFmtId="169"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102" fillId="60" borderId="198" applyNumberFormat="0" applyAlignment="0" applyProtection="0"/>
    <xf numFmtId="0" fontId="62" fillId="24" borderId="199" applyNumberFormat="0" applyAlignment="0" applyProtection="0"/>
    <xf numFmtId="0" fontId="64" fillId="0" borderId="200" applyNumberFormat="0" applyFill="0" applyAlignment="0" applyProtection="0"/>
    <xf numFmtId="0" fontId="64" fillId="0" borderId="200" applyNumberFormat="0" applyFill="0" applyAlignment="0" applyProtection="0"/>
    <xf numFmtId="0" fontId="47" fillId="26" borderId="203" applyNumberFormat="0" applyFont="0" applyAlignment="0" applyProtection="0"/>
    <xf numFmtId="0" fontId="48" fillId="26" borderId="203" applyNumberFormat="0" applyFont="0" applyAlignment="0" applyProtection="0"/>
    <xf numFmtId="169" fontId="59" fillId="0" borderId="197">
      <alignment horizontal="left"/>
    </xf>
    <xf numFmtId="169" fontId="59" fillId="0" borderId="197">
      <alignment horizontal="left"/>
    </xf>
    <xf numFmtId="168" fontId="59" fillId="0" borderId="197">
      <alignment horizontal="left"/>
    </xf>
    <xf numFmtId="168" fontId="59" fillId="0" borderId="197">
      <alignment horizontal="left"/>
    </xf>
    <xf numFmtId="0" fontId="47" fillId="26" borderId="203" applyNumberFormat="0" applyFont="0" applyAlignment="0" applyProtection="0"/>
    <xf numFmtId="0" fontId="12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168" fontId="59" fillId="0" borderId="194">
      <alignment horizontal="left"/>
    </xf>
    <xf numFmtId="169" fontId="59" fillId="0" borderId="197">
      <alignment horizontal="left"/>
    </xf>
    <xf numFmtId="168" fontId="59" fillId="0" borderId="197">
      <alignment horizontal="left"/>
    </xf>
    <xf numFmtId="0" fontId="63" fillId="11" borderId="199" applyNumberFormat="0" applyAlignment="0" applyProtection="0"/>
    <xf numFmtId="0" fontId="104" fillId="0" borderId="194"/>
    <xf numFmtId="168" fontId="59" fillId="0" borderId="197">
      <alignment horizontal="left"/>
    </xf>
    <xf numFmtId="0" fontId="61" fillId="24" borderId="198" applyNumberFormat="0" applyAlignment="0" applyProtection="0"/>
    <xf numFmtId="0" fontId="63" fillId="11" borderId="199" applyNumberFormat="0" applyAlignment="0" applyProtection="0"/>
    <xf numFmtId="0" fontId="48" fillId="26" borderId="203" applyNumberFormat="0" applyFont="0" applyAlignment="0" applyProtection="0"/>
    <xf numFmtId="169" fontId="59" fillId="0" borderId="197">
      <alignment horizontal="left"/>
    </xf>
    <xf numFmtId="0" fontId="47" fillId="26" borderId="203" applyNumberFormat="0" applyFont="0" applyAlignment="0" applyProtection="0"/>
    <xf numFmtId="0" fontId="38" fillId="0" borderId="196" applyAlignment="0">
      <alignment horizontal="left"/>
    </xf>
    <xf numFmtId="169" fontId="59" fillId="0" borderId="194">
      <alignment horizontal="left"/>
    </xf>
    <xf numFmtId="168" fontId="59" fillId="0" borderId="194">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61" fillId="24" borderId="198" applyNumberFormat="0" applyAlignment="0" applyProtection="0"/>
    <xf numFmtId="0" fontId="61" fillId="24" borderId="198" applyNumberFormat="0" applyAlignment="0" applyProtection="0"/>
    <xf numFmtId="0" fontId="102" fillId="60" borderId="198" applyNumberFormat="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7" fillId="26" borderId="203" applyNumberFormat="0" applyFont="0" applyAlignment="0" applyProtection="0"/>
    <xf numFmtId="0" fontId="128"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169" fontId="59" fillId="0" borderId="197">
      <alignment horizontal="left"/>
    </xf>
    <xf numFmtId="168" fontId="59" fillId="0" borderId="197">
      <alignment horizontal="left"/>
    </xf>
    <xf numFmtId="0" fontId="62" fillId="24" borderId="199" applyNumberFormat="0" applyAlignment="0" applyProtection="0"/>
    <xf numFmtId="0" fontId="64" fillId="0" borderId="200" applyNumberFormat="0" applyFill="0" applyAlignment="0" applyProtection="0"/>
    <xf numFmtId="0" fontId="47" fillId="26" borderId="203" applyNumberFormat="0" applyFont="0" applyAlignment="0" applyProtection="0"/>
    <xf numFmtId="175" fontId="39" fillId="5" borderId="194"/>
    <xf numFmtId="175" fontId="104" fillId="63" borderId="196">
      <alignment wrapText="1"/>
    </xf>
    <xf numFmtId="169"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102" fillId="60" borderId="198" applyNumberFormat="0" applyAlignment="0" applyProtection="0"/>
    <xf numFmtId="0" fontId="62" fillId="24" borderId="199" applyNumberFormat="0" applyAlignment="0" applyProtection="0"/>
    <xf numFmtId="0" fontId="62" fillId="24" borderId="199" applyNumberFormat="0" applyAlignment="0" applyProtection="0"/>
    <xf numFmtId="0" fontId="64" fillId="0" borderId="200" applyNumberFormat="0" applyFill="0" applyAlignment="0" applyProtection="0"/>
    <xf numFmtId="0" fontId="64" fillId="0" borderId="200" applyNumberFormat="0" applyFill="0" applyAlignment="0" applyProtection="0"/>
    <xf numFmtId="0" fontId="128"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169" fontId="59" fillId="0" borderId="197">
      <alignment horizontal="left"/>
    </xf>
    <xf numFmtId="169" fontId="59" fillId="0" borderId="197">
      <alignment horizontal="left"/>
    </xf>
    <xf numFmtId="169" fontId="59" fillId="0" borderId="197">
      <alignment horizontal="left"/>
    </xf>
    <xf numFmtId="168" fontId="59" fillId="0" borderId="197">
      <alignment horizontal="left"/>
    </xf>
    <xf numFmtId="0" fontId="62" fillId="24" borderId="199" applyNumberFormat="0" applyAlignment="0" applyProtection="0"/>
    <xf numFmtId="0" fontId="99" fillId="0" borderId="202" applyNumberFormat="0" applyFill="0" applyAlignment="0" applyProtection="0"/>
    <xf numFmtId="0" fontId="47" fillId="26" borderId="203" applyNumberFormat="0" applyFont="0" applyAlignment="0" applyProtection="0"/>
    <xf numFmtId="0" fontId="47" fillId="26" borderId="203" applyNumberFormat="0" applyFont="0" applyAlignment="0" applyProtection="0"/>
    <xf numFmtId="169" fontId="59" fillId="0" borderId="194">
      <alignment horizontal="left"/>
    </xf>
    <xf numFmtId="168" fontId="59" fillId="0" borderId="194">
      <alignment horizontal="left"/>
    </xf>
    <xf numFmtId="171" fontId="59" fillId="0" borderId="194">
      <alignment horizontal="left"/>
    </xf>
    <xf numFmtId="168" fontId="59" fillId="0" borderId="194">
      <alignment horizontal="left"/>
    </xf>
    <xf numFmtId="0" fontId="38" fillId="0" borderId="196" applyAlignment="0">
      <alignment horizontal="left"/>
    </xf>
    <xf numFmtId="0" fontId="38" fillId="0" borderId="196" applyAlignment="0">
      <alignment horizontal="left"/>
    </xf>
    <xf numFmtId="0" fontId="38" fillId="0" borderId="196" applyAlignment="0">
      <alignment horizontal="left"/>
    </xf>
    <xf numFmtId="0" fontId="38" fillId="0" borderId="196" applyAlignment="0">
      <alignment horizontal="left"/>
    </xf>
    <xf numFmtId="0" fontId="39" fillId="63" borderId="194">
      <alignment horizontal="centerContinuous" wrapText="1"/>
    </xf>
    <xf numFmtId="0" fontId="104" fillId="63" borderId="196">
      <alignment wrapText="1"/>
    </xf>
    <xf numFmtId="170" fontId="59" fillId="0" borderId="194">
      <alignment horizontal="left"/>
    </xf>
    <xf numFmtId="0" fontId="169" fillId="64" borderId="195">
      <alignment horizontal="left" vertical="top"/>
    </xf>
    <xf numFmtId="175" fontId="39" fillId="63" borderId="194">
      <alignment horizontal="centerContinuous" wrapText="1"/>
    </xf>
    <xf numFmtId="175" fontId="215" fillId="64" borderId="195">
      <alignment horizontal="left" vertical="top" wrapText="1"/>
    </xf>
    <xf numFmtId="175" fontId="104" fillId="63" borderId="196">
      <alignment wrapText="1"/>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71"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61" fillId="24" borderId="198" applyNumberFormat="0" applyAlignment="0" applyProtection="0"/>
    <xf numFmtId="0" fontId="62" fillId="24" borderId="199" applyNumberFormat="0" applyAlignment="0" applyProtection="0"/>
    <xf numFmtId="0" fontId="64" fillId="0" borderId="200" applyNumberFormat="0" applyFill="0" applyAlignment="0" applyProtection="0"/>
    <xf numFmtId="0" fontId="99" fillId="0" borderId="202" applyNumberFormat="0" applyFill="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39"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171" fontId="59" fillId="0" borderId="197">
      <alignment horizontal="left"/>
    </xf>
    <xf numFmtId="168" fontId="59" fillId="0" borderId="197">
      <alignment horizontal="left"/>
    </xf>
    <xf numFmtId="0" fontId="63" fillId="11" borderId="199" applyNumberFormat="0" applyAlignment="0" applyProtection="0"/>
    <xf numFmtId="0" fontId="122" fillId="25" borderId="199" applyNumberFormat="0" applyAlignment="0" applyProtection="0"/>
    <xf numFmtId="0" fontId="47" fillId="26" borderId="203" applyNumberFormat="0" applyFont="0" applyAlignment="0" applyProtection="0"/>
    <xf numFmtId="0" fontId="99" fillId="0" borderId="201" applyNumberFormat="0" applyFill="0" applyAlignment="0" applyProtection="0"/>
    <xf numFmtId="0" fontId="47" fillId="26" borderId="203" applyNumberFormat="0" applyFont="0" applyAlignment="0" applyProtection="0"/>
    <xf numFmtId="171" fontId="59" fillId="0" borderId="197">
      <alignment horizontal="left"/>
    </xf>
    <xf numFmtId="171"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61" fillId="24" borderId="198" applyNumberForma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62" fillId="24" borderId="199" applyNumberFormat="0" applyAlignment="0" applyProtection="0"/>
    <xf numFmtId="168" fontId="59" fillId="0" borderId="197">
      <alignment horizontal="left"/>
    </xf>
    <xf numFmtId="0" fontId="48" fillId="26" borderId="203" applyNumberFormat="0" applyFont="0" applyAlignment="0" applyProtection="0"/>
    <xf numFmtId="0" fontId="47" fillId="26" borderId="203" applyNumberFormat="0" applyFont="0" applyAlignment="0" applyProtection="0"/>
    <xf numFmtId="0" fontId="104" fillId="63" borderId="196">
      <alignment wrapText="1"/>
    </xf>
    <xf numFmtId="0" fontId="38" fillId="0" borderId="196" applyAlignment="0">
      <alignment horizontal="left"/>
    </xf>
    <xf numFmtId="168" fontId="59" fillId="0" borderId="197">
      <alignment horizontal="left"/>
    </xf>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169" fontId="59" fillId="0" borderId="197">
      <alignment horizontal="left"/>
    </xf>
    <xf numFmtId="0" fontId="48" fillId="26" borderId="203" applyNumberFormat="0" applyFont="0" applyAlignment="0" applyProtection="0"/>
    <xf numFmtId="169" fontId="59" fillId="0" borderId="197">
      <alignment horizontal="left"/>
    </xf>
    <xf numFmtId="171" fontId="59" fillId="0" borderId="197">
      <alignment horizontal="left"/>
    </xf>
    <xf numFmtId="171"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169" fontId="59" fillId="0" borderId="197">
      <alignment horizontal="left"/>
    </xf>
    <xf numFmtId="169"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69" fontId="59" fillId="0" borderId="197">
      <alignment horizontal="left"/>
    </xf>
    <xf numFmtId="171" fontId="59" fillId="0" borderId="197">
      <alignment horizontal="left"/>
    </xf>
    <xf numFmtId="0" fontId="47" fillId="26" borderId="203" applyNumberFormat="0" applyFont="0" applyAlignment="0" applyProtection="0"/>
    <xf numFmtId="168" fontId="59" fillId="0" borderId="197">
      <alignment horizontal="left"/>
    </xf>
    <xf numFmtId="169" fontId="59" fillId="0" borderId="197">
      <alignment horizontal="left"/>
    </xf>
    <xf numFmtId="0" fontId="61" fillId="24" borderId="198" applyNumberFormat="0" applyAlignment="0" applyProtection="0"/>
    <xf numFmtId="0" fontId="62" fillId="24" borderId="199" applyNumberFormat="0" applyAlignment="0" applyProtection="0"/>
    <xf numFmtId="168"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169" fontId="59" fillId="0" borderId="197">
      <alignment horizontal="left"/>
    </xf>
    <xf numFmtId="171" fontId="59" fillId="0" borderId="197">
      <alignment horizontal="left"/>
    </xf>
    <xf numFmtId="169"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68" fontId="59" fillId="0" borderId="197">
      <alignment horizontal="left"/>
    </xf>
    <xf numFmtId="0" fontId="63" fillId="11" borderId="199" applyNumberFormat="0" applyAlignment="0" applyProtection="0"/>
    <xf numFmtId="0" fontId="47" fillId="26" borderId="203" applyNumberFormat="0" applyFont="0" applyAlignment="0" applyProtection="0"/>
    <xf numFmtId="0" fontId="47" fillId="26" borderId="203" applyNumberFormat="0" applyFont="0" applyAlignment="0" applyProtection="0"/>
    <xf numFmtId="168" fontId="59" fillId="0" borderId="197">
      <alignment horizontal="left"/>
    </xf>
    <xf numFmtId="168" fontId="59" fillId="0" borderId="197">
      <alignment horizontal="left"/>
    </xf>
    <xf numFmtId="0" fontId="47" fillId="26" borderId="203" applyNumberFormat="0" applyFont="0" applyAlignment="0" applyProtection="0"/>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48" fillId="26" borderId="203" applyNumberFormat="0" applyFont="0" applyAlignment="0" applyProtection="0"/>
    <xf numFmtId="168" fontId="59" fillId="0" borderId="197">
      <alignment horizontal="left"/>
    </xf>
    <xf numFmtId="168"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171" fontId="59" fillId="0" borderId="197">
      <alignment horizontal="left"/>
    </xf>
    <xf numFmtId="168"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68" fontId="59" fillId="0" borderId="197">
      <alignment horizontal="left"/>
    </xf>
    <xf numFmtId="0" fontId="47" fillId="26" borderId="203" applyNumberFormat="0" applyFont="0" applyAlignment="0" applyProtection="0"/>
    <xf numFmtId="0" fontId="48" fillId="26" borderId="203" applyNumberFormat="0" applyFont="0" applyAlignment="0" applyProtection="0"/>
    <xf numFmtId="171" fontId="59" fillId="0" borderId="197">
      <alignment horizontal="left"/>
    </xf>
    <xf numFmtId="171"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0" fontId="122" fillId="25" borderId="199" applyNumberFormat="0" applyAlignment="0" applyProtection="0"/>
    <xf numFmtId="169"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0" fontId="63" fillId="11" borderId="199" applyNumberFormat="0" applyAlignment="0" applyProtection="0"/>
    <xf numFmtId="171" fontId="59" fillId="0" borderId="197">
      <alignment horizontal="left"/>
    </xf>
    <xf numFmtId="171"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99" fillId="0" borderId="202" applyNumberFormat="0" applyFill="0" applyAlignment="0" applyProtection="0"/>
    <xf numFmtId="168"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0" fontId="104" fillId="63" borderId="196">
      <alignment wrapText="1"/>
    </xf>
    <xf numFmtId="0" fontId="61" fillId="24" borderId="198" applyNumberFormat="0" applyAlignment="0" applyProtection="0"/>
    <xf numFmtId="168" fontId="59" fillId="0" borderId="197">
      <alignment horizontal="left"/>
    </xf>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168" fontId="59" fillId="0" borderId="197">
      <alignment horizontal="left"/>
    </xf>
    <xf numFmtId="0" fontId="64" fillId="0" borderId="200" applyNumberFormat="0" applyFill="0" applyAlignment="0" applyProtection="0"/>
    <xf numFmtId="168" fontId="59" fillId="0" borderId="197">
      <alignment horizontal="left"/>
    </xf>
    <xf numFmtId="168" fontId="59" fillId="0" borderId="194">
      <alignment horizontal="left"/>
    </xf>
    <xf numFmtId="0" fontId="63" fillId="11" borderId="199" applyNumberFormat="0" applyAlignment="0" applyProtection="0"/>
    <xf numFmtId="168" fontId="59" fillId="0" borderId="197">
      <alignment horizontal="left"/>
    </xf>
    <xf numFmtId="0" fontId="48" fillId="26" borderId="203" applyNumberFormat="0" applyFont="0" applyAlignment="0" applyProtection="0"/>
    <xf numFmtId="169" fontId="59" fillId="0" borderId="197">
      <alignment horizontal="left"/>
    </xf>
    <xf numFmtId="171"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168" fontId="59" fillId="0" borderId="197">
      <alignment horizontal="left"/>
    </xf>
    <xf numFmtId="0" fontId="47" fillId="26" borderId="203" applyNumberFormat="0" applyFont="0" applyAlignment="0" applyProtection="0"/>
    <xf numFmtId="169" fontId="59" fillId="0" borderId="197">
      <alignment horizontal="left"/>
    </xf>
    <xf numFmtId="0" fontId="104" fillId="63" borderId="194"/>
    <xf numFmtId="0" fontId="104" fillId="63" borderId="194"/>
    <xf numFmtId="169" fontId="59" fillId="0" borderId="197">
      <alignment horizontal="left"/>
    </xf>
    <xf numFmtId="169" fontId="59" fillId="0" borderId="197">
      <alignment horizontal="left"/>
    </xf>
    <xf numFmtId="169"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63" fillId="11" borderId="199" applyNumberFormat="0" applyAlignment="0" applyProtection="0"/>
    <xf numFmtId="0" fontId="47" fillId="26" borderId="203" applyNumberFormat="0" applyFont="0" applyAlignment="0" applyProtection="0"/>
    <xf numFmtId="0" fontId="62" fillId="24" borderId="199" applyNumberFormat="0" applyAlignment="0" applyProtection="0"/>
    <xf numFmtId="0" fontId="38" fillId="0" borderId="196" applyAlignment="0">
      <alignment horizontal="left"/>
    </xf>
    <xf numFmtId="0" fontId="38" fillId="0" borderId="196" applyAlignment="0">
      <alignment horizontal="left"/>
    </xf>
    <xf numFmtId="169" fontId="59" fillId="0" borderId="197">
      <alignment horizontal="left"/>
    </xf>
    <xf numFmtId="168" fontId="59" fillId="0" borderId="197">
      <alignment horizontal="left"/>
    </xf>
    <xf numFmtId="169" fontId="59" fillId="0" borderId="197">
      <alignment horizontal="left"/>
    </xf>
    <xf numFmtId="0" fontId="61" fillId="24" borderId="198" applyNumberFormat="0" applyAlignment="0" applyProtection="0"/>
    <xf numFmtId="0" fontId="122" fillId="25" borderId="199" applyNumberFormat="0" applyAlignment="0" applyProtection="0"/>
    <xf numFmtId="0" fontId="122" fillId="25" borderId="199" applyNumberFormat="0" applyAlignment="0" applyProtection="0"/>
    <xf numFmtId="0" fontId="47"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100" fillId="63" borderId="194">
      <alignment horizontal="left"/>
    </xf>
    <xf numFmtId="0" fontId="104" fillId="63" borderId="196">
      <alignment wrapText="1"/>
    </xf>
    <xf numFmtId="0" fontId="104" fillId="63" borderId="196">
      <alignment wrapText="1"/>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48" fillId="26" borderId="203" applyNumberFormat="0" applyFont="0" applyAlignment="0" applyProtection="0"/>
    <xf numFmtId="0" fontId="47" fillId="26" borderId="203" applyNumberFormat="0" applyFont="0" applyAlignment="0" applyProtection="0"/>
    <xf numFmtId="169" fontId="59" fillId="0" borderId="197">
      <alignment horizontal="left"/>
    </xf>
    <xf numFmtId="169" fontId="59" fillId="0" borderId="197">
      <alignment horizontal="left"/>
    </xf>
    <xf numFmtId="168"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68" fontId="59" fillId="0" borderId="197">
      <alignment horizontal="left"/>
    </xf>
    <xf numFmtId="171"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63" fillId="11" borderId="199" applyNumberForma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102" fillId="60" borderId="198" applyNumberForma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171" fontId="59" fillId="0" borderId="194">
      <alignment horizontal="left"/>
    </xf>
    <xf numFmtId="168" fontId="59" fillId="0" borderId="197">
      <alignment horizontal="left"/>
    </xf>
    <xf numFmtId="0" fontId="61" fillId="24" borderId="198" applyNumberFormat="0" applyAlignment="0" applyProtection="0"/>
    <xf numFmtId="0" fontId="64" fillId="0" borderId="200" applyNumberFormat="0" applyFill="0" applyAlignment="0" applyProtection="0"/>
    <xf numFmtId="0" fontId="47" fillId="26" borderId="203" applyNumberFormat="0" applyFont="0" applyAlignment="0" applyProtection="0"/>
    <xf numFmtId="169" fontId="59" fillId="0" borderId="197">
      <alignment horizontal="left"/>
    </xf>
    <xf numFmtId="0" fontId="48" fillId="26" borderId="203" applyNumberFormat="0" applyFont="0" applyAlignment="0" applyProtection="0"/>
    <xf numFmtId="169" fontId="59" fillId="0" borderId="197">
      <alignment horizontal="left"/>
    </xf>
    <xf numFmtId="0" fontId="47" fillId="26" borderId="203" applyNumberFormat="0" applyFont="0" applyAlignment="0" applyProtection="0"/>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63" fillId="11" borderId="199" applyNumberFormat="0" applyAlignment="0" applyProtection="0"/>
    <xf numFmtId="0" fontId="61" fillId="24" borderId="198" applyNumberFormat="0" applyAlignment="0" applyProtection="0"/>
    <xf numFmtId="0" fontId="63" fillId="11" borderId="199" applyNumberForma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39" fillId="26" borderId="203" applyNumberFormat="0" applyFont="0" applyAlignment="0" applyProtection="0"/>
    <xf numFmtId="0" fontId="47" fillId="26" borderId="203" applyNumberFormat="0" applyFont="0" applyAlignment="0" applyProtection="0"/>
    <xf numFmtId="0" fontId="64" fillId="0" borderId="200" applyNumberFormat="0" applyFill="0" applyAlignment="0" applyProtection="0"/>
    <xf numFmtId="0" fontId="48" fillId="26" borderId="203" applyNumberFormat="0" applyFont="0" applyAlignment="0" applyProtection="0"/>
    <xf numFmtId="0" fontId="48"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170" fontId="59" fillId="0" borderId="194">
      <alignment horizontal="left"/>
    </xf>
    <xf numFmtId="168"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68" fontId="59" fillId="0" borderId="197">
      <alignment horizontal="left"/>
    </xf>
    <xf numFmtId="168" fontId="59" fillId="0" borderId="197">
      <alignment horizontal="left"/>
    </xf>
    <xf numFmtId="171" fontId="59" fillId="0" borderId="197">
      <alignment horizontal="left"/>
    </xf>
    <xf numFmtId="171"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0" fontId="48" fillId="26" borderId="203" applyNumberFormat="0" applyFont="0" applyAlignment="0" applyProtection="0"/>
    <xf numFmtId="169" fontId="59" fillId="0" borderId="197">
      <alignment horizontal="left"/>
    </xf>
    <xf numFmtId="171" fontId="59" fillId="0" borderId="197">
      <alignment horizontal="left"/>
    </xf>
    <xf numFmtId="171" fontId="59" fillId="0" borderId="197">
      <alignment horizontal="left"/>
    </xf>
    <xf numFmtId="0" fontId="63" fillId="11" borderId="199" applyNumberFormat="0" applyAlignment="0" applyProtection="0"/>
    <xf numFmtId="171" fontId="59" fillId="0" borderId="197">
      <alignment horizontal="left"/>
    </xf>
    <xf numFmtId="0" fontId="48" fillId="26" borderId="203" applyNumberFormat="0" applyFont="0" applyAlignment="0" applyProtection="0"/>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68" fontId="59" fillId="0" borderId="197">
      <alignment horizontal="left"/>
    </xf>
    <xf numFmtId="0" fontId="47" fillId="26" borderId="203" applyNumberFormat="0" applyFont="0" applyAlignment="0" applyProtection="0"/>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68"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68" fontId="59" fillId="0" borderId="197">
      <alignment horizontal="left"/>
    </xf>
    <xf numFmtId="0" fontId="48" fillId="26" borderId="203" applyNumberFormat="0" applyFont="0" applyAlignment="0" applyProtection="0"/>
    <xf numFmtId="168" fontId="59" fillId="0" borderId="197">
      <alignment horizontal="left"/>
    </xf>
    <xf numFmtId="0" fontId="47" fillId="26" borderId="203" applyNumberFormat="0" applyFont="0" applyAlignment="0" applyProtection="0"/>
    <xf numFmtId="0" fontId="99" fillId="0" borderId="201" applyNumberFormat="0" applyFill="0" applyAlignment="0" applyProtection="0"/>
    <xf numFmtId="169" fontId="59" fillId="0" borderId="194">
      <alignment horizontal="left"/>
    </xf>
    <xf numFmtId="169" fontId="59" fillId="0" borderId="197">
      <alignment horizontal="left"/>
    </xf>
    <xf numFmtId="168" fontId="59" fillId="0" borderId="197">
      <alignment horizontal="left"/>
    </xf>
    <xf numFmtId="0" fontId="63" fillId="11" borderId="199" applyNumberFormat="0" applyAlignment="0" applyProtection="0"/>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68" fontId="59" fillId="0" borderId="197">
      <alignment horizontal="left"/>
    </xf>
    <xf numFmtId="171" fontId="59" fillId="0" borderId="197">
      <alignment horizontal="left"/>
    </xf>
    <xf numFmtId="0" fontId="47" fillId="26" borderId="203" applyNumberFormat="0" applyFont="0" applyAlignment="0" applyProtection="0"/>
    <xf numFmtId="171" fontId="59" fillId="0" borderId="194">
      <alignment horizontal="left"/>
    </xf>
    <xf numFmtId="168" fontId="59" fillId="0" borderId="197">
      <alignment horizontal="left"/>
    </xf>
    <xf numFmtId="169" fontId="59" fillId="0" borderId="197">
      <alignment horizontal="left"/>
    </xf>
    <xf numFmtId="168" fontId="59" fillId="0" borderId="197">
      <alignment horizontal="left"/>
    </xf>
    <xf numFmtId="0" fontId="47" fillId="26" borderId="203" applyNumberFormat="0" applyFont="0" applyAlignment="0" applyProtection="0"/>
    <xf numFmtId="0" fontId="48" fillId="26" borderId="203" applyNumberFormat="0" applyFont="0" applyAlignment="0" applyProtection="0"/>
    <xf numFmtId="169"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102" fillId="60" borderId="198" applyNumberFormat="0" applyAlignment="0" applyProtection="0"/>
    <xf numFmtId="0" fontId="62" fillId="24" borderId="199" applyNumberFormat="0" applyAlignment="0" applyProtection="0"/>
    <xf numFmtId="0" fontId="62" fillId="24" borderId="199" applyNumberFormat="0" applyAlignment="0" applyProtection="0"/>
    <xf numFmtId="0" fontId="62" fillId="24" borderId="199" applyNumberFormat="0" applyAlignment="0" applyProtection="0"/>
    <xf numFmtId="0" fontId="62" fillId="24" borderId="199" applyNumberFormat="0" applyAlignment="0" applyProtection="0"/>
    <xf numFmtId="0" fontId="62" fillId="24" borderId="199" applyNumberFormat="0" applyAlignment="0" applyProtection="0"/>
    <xf numFmtId="0" fontId="62" fillId="24" borderId="199" applyNumberFormat="0" applyAlignment="0" applyProtection="0"/>
    <xf numFmtId="0" fontId="62" fillId="24" borderId="199" applyNumberFormat="0" applyAlignment="0" applyProtection="0"/>
    <xf numFmtId="0" fontId="62" fillId="24" borderId="199" applyNumberFormat="0" applyAlignment="0" applyProtection="0"/>
    <xf numFmtId="0" fontId="62" fillId="24" borderId="199" applyNumberFormat="0" applyAlignment="0" applyProtection="0"/>
    <xf numFmtId="0" fontId="62" fillId="24" borderId="199" applyNumberFormat="0" applyAlignment="0" applyProtection="0"/>
    <xf numFmtId="0" fontId="63" fillId="11" borderId="199" applyNumberFormat="0" applyAlignment="0" applyProtection="0"/>
    <xf numFmtId="0" fontId="62" fillId="24" borderId="199" applyNumberFormat="0" applyAlignment="0" applyProtection="0"/>
    <xf numFmtId="0" fontId="63" fillId="11" borderId="199" applyNumberFormat="0" applyAlignment="0" applyProtection="0"/>
    <xf numFmtId="0" fontId="63" fillId="11" borderId="199" applyNumberFormat="0" applyAlignment="0" applyProtection="0"/>
    <xf numFmtId="0" fontId="63" fillId="11" borderId="199" applyNumberFormat="0" applyAlignment="0" applyProtection="0"/>
    <xf numFmtId="0" fontId="63" fillId="11" borderId="199" applyNumberFormat="0" applyAlignment="0" applyProtection="0"/>
    <xf numFmtId="0" fontId="63" fillId="11" borderId="199" applyNumberFormat="0" applyAlignment="0" applyProtection="0"/>
    <xf numFmtId="0" fontId="63" fillId="11" borderId="199" applyNumberFormat="0" applyAlignment="0" applyProtection="0"/>
    <xf numFmtId="0" fontId="122" fillId="25" borderId="199" applyNumberFormat="0" applyAlignment="0" applyProtection="0"/>
    <xf numFmtId="0" fontId="63" fillId="11" borderId="199" applyNumberFormat="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99" fillId="0" borderId="202" applyNumberFormat="0" applyFill="0" applyAlignment="0" applyProtection="0"/>
    <xf numFmtId="0" fontId="99" fillId="0" borderId="202"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47" fillId="26" borderId="203" applyNumberFormat="0" applyFont="0" applyAlignment="0" applyProtection="0"/>
    <xf numFmtId="0" fontId="64" fillId="0" borderId="200" applyNumberFormat="0" applyFill="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99" fillId="0" borderId="201" applyNumberFormat="0" applyFill="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7" fillId="26" borderId="203" applyNumberFormat="0" applyFont="0" applyAlignment="0" applyProtection="0"/>
    <xf numFmtId="171" fontId="59" fillId="0" borderId="197">
      <alignment horizontal="left"/>
    </xf>
    <xf numFmtId="171" fontId="59" fillId="0" borderId="197">
      <alignment horizontal="left"/>
    </xf>
    <xf numFmtId="168" fontId="59" fillId="0" borderId="197">
      <alignment horizontal="left"/>
    </xf>
    <xf numFmtId="0" fontId="63" fillId="11" borderId="199" applyNumberFormat="0" applyAlignment="0" applyProtection="0"/>
    <xf numFmtId="0" fontId="63" fillId="11" borderId="199" applyNumberFormat="0" applyAlignment="0" applyProtection="0"/>
    <xf numFmtId="0" fontId="63" fillId="11" borderId="199" applyNumberForma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62" fillId="24" borderId="199" applyNumberFormat="0" applyAlignment="0" applyProtection="0"/>
    <xf numFmtId="0" fontId="48" fillId="26" borderId="203" applyNumberFormat="0" applyFont="0" applyAlignment="0" applyProtection="0"/>
    <xf numFmtId="0" fontId="48" fillId="26" borderId="203" applyNumberFormat="0" applyFont="0" applyAlignment="0" applyProtection="0"/>
    <xf numFmtId="0" fontId="47" fillId="26" borderId="203" applyNumberFormat="0" applyFont="0" applyAlignment="0" applyProtection="0"/>
    <xf numFmtId="0" fontId="39" fillId="63" borderId="194">
      <alignment horizontal="centerContinuous" wrapText="1"/>
    </xf>
    <xf numFmtId="175" fontId="39" fillId="63" borderId="194">
      <alignment horizontal="centerContinuous" wrapText="1"/>
    </xf>
    <xf numFmtId="169" fontId="59" fillId="0" borderId="197">
      <alignment horizontal="left"/>
    </xf>
    <xf numFmtId="169"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0" fontId="62" fillId="24" borderId="199" applyNumberFormat="0" applyAlignment="0" applyProtection="0"/>
    <xf numFmtId="0" fontId="62" fillId="24" borderId="199" applyNumberFormat="0" applyAlignment="0" applyProtection="0"/>
    <xf numFmtId="0" fontId="64" fillId="0" borderId="200" applyNumberFormat="0" applyFill="0" applyAlignment="0" applyProtection="0"/>
    <xf numFmtId="0" fontId="64" fillId="0" borderId="200" applyNumberFormat="0" applyFill="0" applyAlignment="0" applyProtection="0"/>
    <xf numFmtId="0" fontId="47"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64" fillId="0" borderId="200" applyNumberFormat="0" applyFill="0" applyAlignment="0" applyProtection="0"/>
    <xf numFmtId="0" fontId="63" fillId="11" borderId="199" applyNumberFormat="0" applyAlignment="0" applyProtection="0"/>
    <xf numFmtId="0" fontId="63" fillId="11" borderId="199" applyNumberFormat="0" applyAlignment="0" applyProtection="0"/>
    <xf numFmtId="0" fontId="103" fillId="60" borderId="199" applyNumberFormat="0" applyAlignment="0" applyProtection="0"/>
    <xf numFmtId="0" fontId="62" fillId="24" borderId="199" applyNumberFormat="0" applyAlignment="0" applyProtection="0"/>
    <xf numFmtId="0" fontId="62" fillId="24" borderId="199" applyNumberFormat="0" applyAlignment="0" applyProtection="0"/>
    <xf numFmtId="0" fontId="61" fillId="24" borderId="198" applyNumberFormat="0" applyAlignment="0" applyProtection="0"/>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8" fontId="59" fillId="0" borderId="194">
      <alignment horizontal="left"/>
    </xf>
    <xf numFmtId="171" fontId="59" fillId="0" borderId="194">
      <alignment horizontal="left"/>
    </xf>
    <xf numFmtId="169" fontId="59" fillId="0" borderId="194">
      <alignment horizontal="left"/>
    </xf>
    <xf numFmtId="0" fontId="48" fillId="26" borderId="203" applyNumberFormat="0" applyFont="0" applyAlignment="0" applyProtection="0"/>
    <xf numFmtId="170" fontId="59" fillId="0" borderId="194">
      <alignment horizontal="left"/>
    </xf>
    <xf numFmtId="168"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103" fillId="60" borderId="199" applyNumberFormat="0" applyAlignment="0" applyProtection="0"/>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0" fontId="62" fillId="24" borderId="199" applyNumberFormat="0" applyAlignment="0" applyProtection="0"/>
    <xf numFmtId="0" fontId="47" fillId="26" borderId="203" applyNumberFormat="0" applyFont="0" applyAlignment="0" applyProtection="0"/>
    <xf numFmtId="168" fontId="59" fillId="0" borderId="197">
      <alignment horizontal="left"/>
    </xf>
    <xf numFmtId="0" fontId="61" fillId="24" borderId="198" applyNumberFormat="0" applyAlignment="0" applyProtection="0"/>
    <xf numFmtId="0" fontId="47" fillId="26" borderId="203" applyNumberFormat="0" applyFont="0" applyAlignment="0" applyProtection="0"/>
    <xf numFmtId="0" fontId="61" fillId="24" borderId="198" applyNumberFormat="0" applyAlignment="0" applyProtection="0"/>
    <xf numFmtId="0" fontId="48" fillId="26" borderId="203" applyNumberFormat="0" applyFont="0" applyAlignment="0" applyProtection="0"/>
    <xf numFmtId="0" fontId="64" fillId="0" borderId="200" applyNumberFormat="0" applyFill="0" applyAlignment="0" applyProtection="0"/>
    <xf numFmtId="171"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0" fontId="122" fillId="25" borderId="199" applyNumberFormat="0" applyAlignment="0" applyProtection="0"/>
    <xf numFmtId="168" fontId="59" fillId="0" borderId="197">
      <alignment horizontal="left"/>
    </xf>
    <xf numFmtId="168" fontId="59" fillId="0" borderId="197">
      <alignment horizontal="left"/>
    </xf>
    <xf numFmtId="0" fontId="47" fillId="26" borderId="203" applyNumberFormat="0" applyFont="0" applyAlignment="0" applyProtection="0"/>
    <xf numFmtId="168" fontId="59" fillId="0" borderId="197">
      <alignment horizontal="left"/>
    </xf>
    <xf numFmtId="168"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168" fontId="59" fillId="0" borderId="197">
      <alignment horizontal="left"/>
    </xf>
    <xf numFmtId="0" fontId="48" fillId="26" borderId="203" applyNumberFormat="0" applyFont="0" applyAlignment="0" applyProtection="0"/>
    <xf numFmtId="171" fontId="59" fillId="0" borderId="197">
      <alignment horizontal="left"/>
    </xf>
    <xf numFmtId="168" fontId="59" fillId="0" borderId="197">
      <alignment horizontal="left"/>
    </xf>
    <xf numFmtId="171" fontId="59" fillId="0" borderId="197">
      <alignment horizontal="left"/>
    </xf>
    <xf numFmtId="171" fontId="59" fillId="0" borderId="197">
      <alignment horizontal="left"/>
    </xf>
    <xf numFmtId="0" fontId="169" fillId="64" borderId="193">
      <alignment horizontal="left" vertical="top" wrapText="1"/>
    </xf>
    <xf numFmtId="171" fontId="59" fillId="0" borderId="197">
      <alignment horizontal="left"/>
    </xf>
    <xf numFmtId="171"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70" fontId="59" fillId="0" borderId="194">
      <alignment horizontal="left"/>
    </xf>
    <xf numFmtId="170" fontId="59" fillId="0" borderId="194">
      <alignment horizontal="left"/>
    </xf>
    <xf numFmtId="171" fontId="59" fillId="0" borderId="194">
      <alignment horizontal="left"/>
    </xf>
    <xf numFmtId="168" fontId="59" fillId="0" borderId="194">
      <alignment horizontal="left"/>
    </xf>
    <xf numFmtId="169" fontId="59" fillId="0" borderId="194">
      <alignment horizontal="left"/>
    </xf>
    <xf numFmtId="0" fontId="38" fillId="0" borderId="196" applyAlignment="0">
      <alignment horizontal="left"/>
    </xf>
    <xf numFmtId="0" fontId="38" fillId="0" borderId="196" applyAlignment="0">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102" fillId="60" borderId="198" applyNumberForma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64" fillId="0" borderId="200" applyNumberFormat="0" applyFill="0" applyAlignment="0" applyProtection="0"/>
    <xf numFmtId="0" fontId="63" fillId="11" borderId="199" applyNumberFormat="0" applyAlignment="0" applyProtection="0"/>
    <xf numFmtId="0" fontId="63" fillId="11" borderId="199" applyNumberFormat="0" applyAlignment="0" applyProtection="0"/>
    <xf numFmtId="0" fontId="63" fillId="11" borderId="199" applyNumberFormat="0" applyAlignment="0" applyProtection="0"/>
    <xf numFmtId="0" fontId="103" fillId="60" borderId="199" applyNumberFormat="0" applyAlignment="0" applyProtection="0"/>
    <xf numFmtId="0" fontId="62" fillId="24" borderId="199" applyNumberFormat="0" applyAlignment="0" applyProtection="0"/>
    <xf numFmtId="0" fontId="61" fillId="24" borderId="198" applyNumberFormat="0" applyAlignment="0" applyProtection="0"/>
    <xf numFmtId="0" fontId="61" fillId="24" borderId="198" applyNumberFormat="0" applyAlignment="0" applyProtection="0"/>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71"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75" fontId="205" fillId="63" borderId="196">
      <alignment wrapText="1"/>
    </xf>
    <xf numFmtId="171" fontId="59" fillId="0" borderId="194">
      <alignment horizontal="left"/>
    </xf>
    <xf numFmtId="170" fontId="59" fillId="0" borderId="194">
      <alignment horizontal="left"/>
    </xf>
    <xf numFmtId="169" fontId="59" fillId="0" borderId="194">
      <alignment horizontal="left"/>
    </xf>
    <xf numFmtId="169" fontId="59" fillId="0" borderId="194">
      <alignment horizontal="left"/>
    </xf>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63" fillId="11" borderId="199" applyNumberFormat="0" applyAlignment="0" applyProtection="0"/>
    <xf numFmtId="0" fontId="63" fillId="11" borderId="199" applyNumberFormat="0" applyAlignment="0" applyProtection="0"/>
    <xf numFmtId="0" fontId="62" fillId="24" borderId="199" applyNumberFormat="0" applyAlignment="0" applyProtection="0"/>
    <xf numFmtId="0" fontId="61" fillId="24" borderId="198" applyNumberFormat="0" applyAlignment="0" applyProtection="0"/>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71" fontId="59" fillId="0" borderId="194">
      <alignment horizontal="left"/>
    </xf>
    <xf numFmtId="170" fontId="59" fillId="0" borderId="194">
      <alignment horizontal="left"/>
    </xf>
    <xf numFmtId="0" fontId="47" fillId="26" borderId="203" applyNumberFormat="0" applyFont="0" applyAlignment="0" applyProtection="0"/>
    <xf numFmtId="0" fontId="47" fillId="26" borderId="203" applyNumberFormat="0" applyFont="0" applyAlignment="0" applyProtection="0"/>
    <xf numFmtId="0" fontId="48" fillId="26" borderId="203" applyNumberFormat="0" applyFont="0" applyAlignment="0" applyProtection="0"/>
    <xf numFmtId="0" fontId="61" fillId="24" borderId="198" applyNumberFormat="0" applyAlignment="0" applyProtection="0"/>
    <xf numFmtId="0" fontId="47" fillId="26" borderId="203" applyNumberFormat="0" applyFont="0" applyAlignment="0" applyProtection="0"/>
    <xf numFmtId="0" fontId="47" fillId="26" borderId="203" applyNumberFormat="0" applyFont="0" applyAlignment="0" applyProtection="0"/>
    <xf numFmtId="0" fontId="63" fillId="11" borderId="199" applyNumberFormat="0" applyAlignment="0" applyProtection="0"/>
    <xf numFmtId="0" fontId="103" fillId="60" borderId="199" applyNumberFormat="0" applyAlignment="0" applyProtection="0"/>
    <xf numFmtId="0" fontId="47"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64" fillId="0" borderId="200" applyNumberFormat="0" applyFill="0" applyAlignment="0" applyProtection="0"/>
    <xf numFmtId="0" fontId="64" fillId="0" borderId="200" applyNumberFormat="0" applyFill="0" applyAlignment="0" applyProtection="0"/>
    <xf numFmtId="0" fontId="64" fillId="0" borderId="200" applyNumberFormat="0" applyFill="0" applyAlignment="0" applyProtection="0"/>
    <xf numFmtId="0" fontId="62" fillId="24" borderId="199" applyNumberFormat="0" applyAlignment="0" applyProtection="0"/>
    <xf numFmtId="0" fontId="62" fillId="24" borderId="199" applyNumberFormat="0" applyAlignment="0" applyProtection="0"/>
    <xf numFmtId="0" fontId="62" fillId="24" borderId="199" applyNumberFormat="0" applyAlignment="0" applyProtection="0"/>
    <xf numFmtId="0" fontId="102" fillId="60" borderId="198" applyNumberFormat="0" applyAlignment="0" applyProtection="0"/>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8"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75" fontId="205" fillId="63" borderId="196">
      <alignment wrapText="1"/>
    </xf>
    <xf numFmtId="0" fontId="104" fillId="0" borderId="194"/>
    <xf numFmtId="0" fontId="47" fillId="26" borderId="203" applyNumberFormat="0" applyFont="0" applyAlignment="0" applyProtection="0"/>
    <xf numFmtId="0" fontId="103" fillId="60" borderId="199" applyNumberFormat="0" applyAlignment="0" applyProtection="0"/>
    <xf numFmtId="0" fontId="47" fillId="26" borderId="203" applyNumberFormat="0" applyFont="0" applyAlignment="0" applyProtection="0"/>
    <xf numFmtId="0" fontId="103" fillId="60" borderId="199" applyNumberFormat="0" applyAlignment="0" applyProtection="0"/>
    <xf numFmtId="0" fontId="47" fillId="26" borderId="203" applyNumberFormat="0" applyFont="0" applyAlignment="0" applyProtection="0"/>
    <xf numFmtId="0" fontId="128" fillId="26" borderId="203" applyNumberFormat="0" applyFont="0" applyAlignment="0" applyProtection="0"/>
    <xf numFmtId="0" fontId="47" fillId="26" borderId="203" applyNumberFormat="0" applyFont="0" applyAlignment="0" applyProtection="0"/>
    <xf numFmtId="0" fontId="103" fillId="60" borderId="199" applyNumberFormat="0" applyAlignment="0" applyProtection="0"/>
    <xf numFmtId="169" fontId="59" fillId="0" borderId="182">
      <alignment horizontal="left"/>
    </xf>
    <xf numFmtId="169" fontId="59" fillId="0" borderId="182">
      <alignment horizontal="left"/>
    </xf>
    <xf numFmtId="169" fontId="59" fillId="0" borderId="182">
      <alignment horizontal="left"/>
    </xf>
    <xf numFmtId="170" fontId="59" fillId="0" borderId="182">
      <alignment horizontal="left"/>
    </xf>
    <xf numFmtId="170" fontId="59" fillId="0" borderId="182">
      <alignment horizontal="left"/>
    </xf>
    <xf numFmtId="170" fontId="59" fillId="0" borderId="182">
      <alignment horizontal="left"/>
    </xf>
    <xf numFmtId="171" fontId="59" fillId="0" borderId="182">
      <alignment horizontal="left"/>
    </xf>
    <xf numFmtId="171" fontId="59" fillId="0" borderId="182">
      <alignment horizontal="left"/>
    </xf>
    <xf numFmtId="171" fontId="59" fillId="0" borderId="182">
      <alignment horizontal="left"/>
    </xf>
    <xf numFmtId="168" fontId="59" fillId="0" borderId="182">
      <alignment horizontal="left"/>
    </xf>
    <xf numFmtId="168" fontId="59" fillId="0" borderId="182">
      <alignment horizontal="left"/>
    </xf>
    <xf numFmtId="168" fontId="59" fillId="0" borderId="182">
      <alignment horizontal="left"/>
    </xf>
    <xf numFmtId="169" fontId="59" fillId="0" borderId="182">
      <alignment horizontal="left"/>
    </xf>
    <xf numFmtId="169" fontId="59" fillId="0" borderId="182">
      <alignment horizontal="left"/>
    </xf>
    <xf numFmtId="169" fontId="59" fillId="0" borderId="182">
      <alignment horizontal="left"/>
    </xf>
    <xf numFmtId="170" fontId="59" fillId="0" borderId="182">
      <alignment horizontal="left"/>
    </xf>
    <xf numFmtId="170" fontId="59" fillId="0" borderId="182">
      <alignment horizontal="left"/>
    </xf>
    <xf numFmtId="170" fontId="59" fillId="0" borderId="182">
      <alignment horizontal="left"/>
    </xf>
    <xf numFmtId="171" fontId="59" fillId="0" borderId="182">
      <alignment horizontal="left"/>
    </xf>
    <xf numFmtId="171" fontId="59" fillId="0" borderId="182">
      <alignment horizontal="left"/>
    </xf>
    <xf numFmtId="171" fontId="59" fillId="0" borderId="182">
      <alignment horizontal="left"/>
    </xf>
    <xf numFmtId="168" fontId="59" fillId="0" borderId="182">
      <alignment horizontal="left"/>
    </xf>
    <xf numFmtId="168" fontId="59" fillId="0" borderId="182">
      <alignment horizontal="left"/>
    </xf>
    <xf numFmtId="168" fontId="59" fillId="0" borderId="182">
      <alignment horizontal="left"/>
    </xf>
    <xf numFmtId="0" fontId="104" fillId="0" borderId="182"/>
    <xf numFmtId="0" fontId="100" fillId="63" borderId="182">
      <alignment horizontal="left"/>
    </xf>
    <xf numFmtId="0" fontId="39" fillId="63" borderId="182">
      <alignment horizontal="centerContinuous" wrapText="1"/>
    </xf>
    <xf numFmtId="0" fontId="104" fillId="63" borderId="182"/>
    <xf numFmtId="169" fontId="59" fillId="0" borderId="182">
      <alignment horizontal="left"/>
    </xf>
    <xf numFmtId="170" fontId="59" fillId="0" borderId="182">
      <alignment horizontal="left"/>
    </xf>
    <xf numFmtId="171" fontId="59" fillId="0" borderId="182">
      <alignment horizontal="left"/>
    </xf>
    <xf numFmtId="168" fontId="59" fillId="0" borderId="182">
      <alignment horizontal="left"/>
    </xf>
    <xf numFmtId="0" fontId="104" fillId="0" borderId="182"/>
    <xf numFmtId="175" fontId="39" fillId="5" borderId="182"/>
    <xf numFmtId="175" fontId="39" fillId="63" borderId="182">
      <alignment horizontal="centerContinuous" wrapText="1"/>
    </xf>
    <xf numFmtId="0" fontId="39" fillId="63" borderId="182">
      <alignment horizontal="centerContinuous" wrapText="1"/>
    </xf>
    <xf numFmtId="0" fontId="104" fillId="63" borderId="182"/>
    <xf numFmtId="175" fontId="169" fillId="64" borderId="182">
      <alignment horizontal="left" vertical="top" wrapText="1"/>
    </xf>
    <xf numFmtId="175" fontId="39" fillId="63" borderId="182">
      <alignment horizontal="centerContinuous" wrapText="1"/>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1" fontId="59" fillId="0" borderId="197">
      <alignment horizontal="left"/>
    </xf>
    <xf numFmtId="171" fontId="59" fillId="0" borderId="197">
      <alignment horizontal="left"/>
    </xf>
    <xf numFmtId="171"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69"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70"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169" fontId="59" fillId="0" borderId="197">
      <alignment horizontal="left"/>
    </xf>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47" fillId="26" borderId="203" applyNumberFormat="0" applyFont="0" applyAlignment="0" applyProtection="0"/>
    <xf numFmtId="0" fontId="128" fillId="26" borderId="203" applyNumberFormat="0" applyFont="0" applyAlignment="0" applyProtection="0"/>
    <xf numFmtId="0" fontId="128" fillId="26" borderId="203" applyNumberFormat="0" applyFont="0" applyAlignment="0" applyProtection="0"/>
    <xf numFmtId="0" fontId="179" fillId="60" borderId="198" applyNumberFormat="0" applyAlignment="0" applyProtection="0"/>
    <xf numFmtId="0" fontId="102" fillId="60" borderId="198" applyNumberFormat="0" applyAlignment="0" applyProtection="0"/>
    <xf numFmtId="0" fontId="180" fillId="24" borderId="198" applyNumberFormat="0" applyAlignment="0" applyProtection="0"/>
    <xf numFmtId="0" fontId="183" fillId="60" borderId="199" applyNumberFormat="0" applyAlignment="0" applyProtection="0"/>
    <xf numFmtId="0" fontId="103" fillId="60" borderId="199" applyNumberFormat="0" applyAlignment="0" applyProtection="0"/>
    <xf numFmtId="0" fontId="185" fillId="24" borderId="199" applyNumberFormat="0" applyAlignment="0" applyProtection="0"/>
    <xf numFmtId="175" fontId="181" fillId="60" borderId="199" applyNumberFormat="0" applyAlignment="0" applyProtection="0"/>
    <xf numFmtId="175" fontId="181" fillId="60" borderId="199" applyNumberFormat="0" applyAlignment="0" applyProtection="0"/>
    <xf numFmtId="0" fontId="190" fillId="25" borderId="199" applyNumberFormat="0" applyAlignment="0" applyProtection="0"/>
    <xf numFmtId="0" fontId="122" fillId="25" borderId="199" applyNumberFormat="0" applyAlignment="0" applyProtection="0"/>
    <xf numFmtId="0" fontId="191" fillId="11" borderId="199" applyNumberFormat="0" applyAlignment="0" applyProtection="0"/>
    <xf numFmtId="0" fontId="99" fillId="0" borderId="201" applyNumberFormat="0" applyFill="0" applyAlignment="0" applyProtection="0"/>
    <xf numFmtId="0" fontId="52" fillId="0" borderId="201" applyNumberFormat="0" applyFill="0" applyAlignment="0" applyProtection="0"/>
    <xf numFmtId="0" fontId="192" fillId="0" borderId="201" applyNumberFormat="0" applyFill="0" applyAlignment="0" applyProtection="0"/>
    <xf numFmtId="0" fontId="193" fillId="0" borderId="201" applyNumberFormat="0" applyFill="0" applyAlignment="0" applyProtection="0"/>
    <xf numFmtId="0" fontId="46" fillId="0" borderId="201" applyNumberFormat="0" applyFill="0" applyAlignment="0" applyProtection="0"/>
    <xf numFmtId="0" fontId="46" fillId="0" borderId="201" applyNumberFormat="0" applyFill="0" applyAlignment="0" applyProtection="0"/>
    <xf numFmtId="0" fontId="56" fillId="0" borderId="200" applyNumberFormat="0" applyFill="0" applyAlignment="0" applyProtection="0"/>
    <xf numFmtId="0" fontId="39" fillId="25" borderId="203" applyNumberFormat="0" applyFont="0" applyAlignment="0" applyProtection="0"/>
    <xf numFmtId="175" fontId="204" fillId="25" borderId="199" applyNumberFormat="0" applyAlignment="0" applyProtection="0"/>
    <xf numFmtId="175" fontId="204" fillId="25" borderId="199" applyNumberFormat="0" applyAlignment="0" applyProtection="0"/>
    <xf numFmtId="175" fontId="213" fillId="26" borderId="203" applyNumberFormat="0" applyFont="0" applyAlignment="0" applyProtection="0"/>
    <xf numFmtId="175" fontId="213" fillId="26" borderId="203" applyNumberFormat="0" applyFont="0" applyAlignment="0" applyProtection="0"/>
    <xf numFmtId="0" fontId="54" fillId="26" borderId="203" applyNumberFormat="0" applyFont="0" applyAlignment="0" applyProtection="0"/>
    <xf numFmtId="0" fontId="54" fillId="26" borderId="203" applyNumberFormat="0" applyFont="0" applyAlignment="0" applyProtection="0"/>
    <xf numFmtId="0" fontId="48" fillId="26" borderId="203" applyNumberFormat="0" applyFont="0" applyAlignment="0" applyProtection="0"/>
    <xf numFmtId="0" fontId="54" fillId="26" borderId="203" applyNumberFormat="0" applyFont="0" applyAlignment="0" applyProtection="0"/>
    <xf numFmtId="0" fontId="54" fillId="26" borderId="203" applyNumberFormat="0" applyFont="0" applyAlignment="0" applyProtection="0"/>
    <xf numFmtId="0" fontId="39" fillId="26" borderId="203" applyNumberFormat="0" applyFont="0" applyAlignment="0" applyProtection="0"/>
    <xf numFmtId="175" fontId="214" fillId="60" borderId="198" applyNumberFormat="0" applyAlignment="0" applyProtection="0"/>
    <xf numFmtId="175" fontId="214" fillId="60" borderId="198" applyNumberFormat="0" applyAlignment="0" applyProtection="0"/>
    <xf numFmtId="175" fontId="51" fillId="0" borderId="202" applyNumberFormat="0" applyFill="0" applyAlignment="0" applyProtection="0"/>
    <xf numFmtId="175" fontId="46" fillId="0" borderId="201" applyNumberFormat="0" applyFill="0" applyAlignment="0" applyProtection="0"/>
    <xf numFmtId="175" fontId="51" fillId="0" borderId="202" applyNumberFormat="0" applyFill="0" applyAlignment="0" applyProtection="0"/>
    <xf numFmtId="0" fontId="47" fillId="26" borderId="203" applyNumberFormat="0" applyFont="0" applyAlignment="0" applyProtection="0"/>
    <xf numFmtId="0" fontId="102" fillId="24" borderId="198" applyNumberFormat="0" applyAlignment="0" applyProtection="0"/>
    <xf numFmtId="0" fontId="102" fillId="24" borderId="198" applyNumberFormat="0" applyAlignment="0" applyProtection="0"/>
    <xf numFmtId="0" fontId="259" fillId="24" borderId="199" applyNumberFormat="0" applyAlignment="0" applyProtection="0"/>
    <xf numFmtId="0" fontId="259" fillId="24" borderId="199" applyNumberFormat="0" applyAlignment="0" applyProtection="0"/>
    <xf numFmtId="0" fontId="259" fillId="24" borderId="199" applyNumberFormat="0" applyAlignment="0" applyProtection="0"/>
    <xf numFmtId="0" fontId="122" fillId="11" borderId="199" applyNumberFormat="0" applyAlignment="0" applyProtection="0"/>
    <xf numFmtId="0" fontId="122" fillId="11" borderId="199" applyNumberFormat="0" applyAlignment="0" applyProtection="0"/>
    <xf numFmtId="0" fontId="122" fillId="11" borderId="199" applyNumberFormat="0" applyAlignment="0" applyProtection="0"/>
    <xf numFmtId="0" fontId="99" fillId="0" borderId="200" applyNumberFormat="0" applyFill="0" applyAlignment="0" applyProtection="0"/>
    <xf numFmtId="0" fontId="99" fillId="0" borderId="200" applyNumberFormat="0" applyFill="0" applyAlignment="0" applyProtection="0"/>
    <xf numFmtId="0" fontId="46" fillId="0" borderId="201" applyNumberFormat="0" applyFill="0" applyAlignment="0" applyProtection="0"/>
    <xf numFmtId="0" fontId="39" fillId="26" borderId="203" applyNumberFormat="0" applyFont="0" applyAlignment="0" applyProtection="0"/>
    <xf numFmtId="0" fontId="39" fillId="26" borderId="203" applyNumberFormat="0" applyFont="0" applyAlignment="0" applyProtection="0"/>
    <xf numFmtId="0" fontId="102" fillId="24" borderId="198" applyNumberFormat="0" applyAlignment="0" applyProtection="0"/>
    <xf numFmtId="0" fontId="102" fillId="24" borderId="198" applyNumberFormat="0" applyAlignment="0" applyProtection="0"/>
    <xf numFmtId="0" fontId="259" fillId="24" borderId="199" applyNumberFormat="0" applyAlignment="0" applyProtection="0"/>
    <xf numFmtId="0" fontId="259" fillId="24" borderId="199" applyNumberFormat="0" applyAlignment="0" applyProtection="0"/>
    <xf numFmtId="0" fontId="259" fillId="24" borderId="199" applyNumberFormat="0" applyAlignment="0" applyProtection="0"/>
    <xf numFmtId="0" fontId="122" fillId="11" borderId="199" applyNumberFormat="0" applyAlignment="0" applyProtection="0"/>
    <xf numFmtId="0" fontId="122" fillId="11" borderId="199" applyNumberFormat="0" applyAlignment="0" applyProtection="0"/>
    <xf numFmtId="0" fontId="122" fillId="11" borderId="199" applyNumberFormat="0" applyAlignment="0" applyProtection="0"/>
    <xf numFmtId="0" fontId="99" fillId="0" borderId="200" applyNumberFormat="0" applyFill="0" applyAlignment="0" applyProtection="0"/>
    <xf numFmtId="0" fontId="99" fillId="0" borderId="200" applyNumberFormat="0" applyFill="0" applyAlignment="0" applyProtection="0"/>
    <xf numFmtId="0" fontId="39" fillId="26" borderId="203" applyNumberFormat="0" applyFont="0" applyAlignment="0" applyProtection="0"/>
    <xf numFmtId="0" fontId="39" fillId="26" borderId="203" applyNumberFormat="0" applyFont="0" applyAlignment="0" applyProtection="0"/>
    <xf numFmtId="0" fontId="54" fillId="26" borderId="203" applyNumberFormat="0" applyFont="0" applyAlignment="0" applyProtection="0"/>
    <xf numFmtId="0" fontId="61" fillId="24" borderId="198" applyNumberFormat="0" applyAlignment="0" applyProtection="0"/>
    <xf numFmtId="0" fontId="62" fillId="24" borderId="199" applyNumberFormat="0" applyAlignment="0" applyProtection="0"/>
    <xf numFmtId="0" fontId="64" fillId="0" borderId="200" applyNumberFormat="0" applyFill="0" applyAlignment="0" applyProtection="0"/>
    <xf numFmtId="0" fontId="48" fillId="26" borderId="203" applyNumberFormat="0" applyFont="0" applyAlignment="0" applyProtection="0"/>
    <xf numFmtId="0" fontId="48" fillId="26" borderId="203" applyNumberFormat="0" applyFont="0" applyAlignment="0" applyProtection="0"/>
    <xf numFmtId="0" fontId="48" fillId="26" borderId="203" applyNumberFormat="0" applyFont="0" applyAlignment="0" applyProtection="0"/>
    <xf numFmtId="0" fontId="39" fillId="26" borderId="203" applyNumberFormat="0" applyFont="0" applyAlignment="0" applyProtection="0"/>
    <xf numFmtId="0" fontId="133" fillId="26" borderId="203" applyNumberFormat="0" applyFont="0" applyAlignment="0" applyProtection="0"/>
    <xf numFmtId="0" fontId="39" fillId="26" borderId="203" applyNumberFormat="0" applyFont="0" applyAlignment="0" applyProtection="0"/>
    <xf numFmtId="168"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7" fillId="26" borderId="214" applyNumberFormat="0" applyFont="0" applyAlignment="0" applyProtection="0"/>
    <xf numFmtId="169" fontId="59" fillId="0" borderId="208">
      <alignment horizontal="left"/>
    </xf>
    <xf numFmtId="168" fontId="59" fillId="0" borderId="208">
      <alignment horizontal="left"/>
    </xf>
    <xf numFmtId="0" fontId="61" fillId="24" borderId="209" applyNumberFormat="0" applyAlignment="0" applyProtection="0"/>
    <xf numFmtId="0" fontId="47" fillId="26" borderId="214" applyNumberFormat="0" applyFont="0" applyAlignment="0" applyProtection="0"/>
    <xf numFmtId="0" fontId="47" fillId="26" borderId="214" applyNumberFormat="0" applyFon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175" fontId="169" fillId="64" borderId="205">
      <alignment horizontal="left" vertical="top" wrapText="1"/>
    </xf>
    <xf numFmtId="169"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102" fillId="60" borderId="209" applyNumberFormat="0" applyAlignment="0" applyProtection="0"/>
    <xf numFmtId="0" fontId="62" fillId="24" borderId="210" applyNumberFormat="0" applyAlignment="0" applyProtection="0"/>
    <xf numFmtId="0" fontId="64" fillId="0" borderId="211" applyNumberFormat="0" applyFill="0" applyAlignment="0" applyProtection="0"/>
    <xf numFmtId="0" fontId="64" fillId="0" borderId="211" applyNumberFormat="0" applyFill="0" applyAlignment="0" applyProtection="0"/>
    <xf numFmtId="0" fontId="47" fillId="26" borderId="214" applyNumberFormat="0" applyFont="0" applyAlignment="0" applyProtection="0"/>
    <xf numFmtId="0" fontId="48" fillId="26" borderId="214" applyNumberFormat="0" applyFont="0" applyAlignment="0" applyProtection="0"/>
    <xf numFmtId="169" fontId="59" fillId="0" borderId="208">
      <alignment horizontal="left"/>
    </xf>
    <xf numFmtId="169" fontId="59" fillId="0" borderId="208">
      <alignment horizontal="left"/>
    </xf>
    <xf numFmtId="168" fontId="59" fillId="0" borderId="208">
      <alignment horizontal="left"/>
    </xf>
    <xf numFmtId="168" fontId="59" fillId="0" borderId="208">
      <alignment horizontal="left"/>
    </xf>
    <xf numFmtId="0" fontId="47" fillId="26" borderId="214" applyNumberFormat="0" applyFont="0" applyAlignment="0" applyProtection="0"/>
    <xf numFmtId="0" fontId="12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168" fontId="59" fillId="0" borderId="205">
      <alignment horizontal="left"/>
    </xf>
    <xf numFmtId="169" fontId="59" fillId="0" borderId="208">
      <alignment horizontal="left"/>
    </xf>
    <xf numFmtId="168" fontId="59" fillId="0" borderId="208">
      <alignment horizontal="left"/>
    </xf>
    <xf numFmtId="0" fontId="63" fillId="11" borderId="210" applyNumberFormat="0" applyAlignment="0" applyProtection="0"/>
    <xf numFmtId="0" fontId="104" fillId="0" borderId="205"/>
    <xf numFmtId="168" fontId="59" fillId="0" borderId="208">
      <alignment horizontal="left"/>
    </xf>
    <xf numFmtId="0" fontId="61" fillId="24" borderId="209" applyNumberFormat="0" applyAlignment="0" applyProtection="0"/>
    <xf numFmtId="0" fontId="63" fillId="11" borderId="210" applyNumberFormat="0" applyAlignment="0" applyProtection="0"/>
    <xf numFmtId="0" fontId="48" fillId="26" borderId="214" applyNumberFormat="0" applyFont="0" applyAlignment="0" applyProtection="0"/>
    <xf numFmtId="169" fontId="59" fillId="0" borderId="208">
      <alignment horizontal="left"/>
    </xf>
    <xf numFmtId="0" fontId="47" fillId="26" borderId="214" applyNumberFormat="0" applyFont="0" applyAlignment="0" applyProtection="0"/>
    <xf numFmtId="0" fontId="38" fillId="0" borderId="207" applyAlignment="0">
      <alignment horizontal="left"/>
    </xf>
    <xf numFmtId="169" fontId="59" fillId="0" borderId="205">
      <alignment horizontal="left"/>
    </xf>
    <xf numFmtId="168" fontId="59" fillId="0" borderId="205">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61" fillId="24" borderId="209" applyNumberFormat="0" applyAlignment="0" applyProtection="0"/>
    <xf numFmtId="0" fontId="61" fillId="24" borderId="209" applyNumberFormat="0" applyAlignment="0" applyProtection="0"/>
    <xf numFmtId="0" fontId="102" fillId="60" borderId="209" applyNumberFormat="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7" fillId="26" borderId="214" applyNumberFormat="0" applyFont="0" applyAlignment="0" applyProtection="0"/>
    <xf numFmtId="0" fontId="128"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169" fontId="59" fillId="0" borderId="208">
      <alignment horizontal="left"/>
    </xf>
    <xf numFmtId="168" fontId="59" fillId="0" borderId="208">
      <alignment horizontal="left"/>
    </xf>
    <xf numFmtId="0" fontId="62" fillId="24" borderId="210" applyNumberFormat="0" applyAlignment="0" applyProtection="0"/>
    <xf numFmtId="0" fontId="64" fillId="0" borderId="211" applyNumberFormat="0" applyFill="0" applyAlignment="0" applyProtection="0"/>
    <xf numFmtId="0" fontId="47" fillId="26" borderId="214" applyNumberFormat="0" applyFont="0" applyAlignment="0" applyProtection="0"/>
    <xf numFmtId="175" fontId="39" fillId="5" borderId="205"/>
    <xf numFmtId="175" fontId="104" fillId="63" borderId="207">
      <alignment wrapText="1"/>
    </xf>
    <xf numFmtId="169"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102" fillId="60" borderId="209" applyNumberFormat="0" applyAlignment="0" applyProtection="0"/>
    <xf numFmtId="0" fontId="62" fillId="24" borderId="210" applyNumberFormat="0" applyAlignment="0" applyProtection="0"/>
    <xf numFmtId="0" fontId="62" fillId="24" borderId="210" applyNumberFormat="0" applyAlignment="0" applyProtection="0"/>
    <xf numFmtId="0" fontId="64" fillId="0" borderId="211" applyNumberFormat="0" applyFill="0" applyAlignment="0" applyProtection="0"/>
    <xf numFmtId="0" fontId="64" fillId="0" borderId="211" applyNumberFormat="0" applyFill="0" applyAlignment="0" applyProtection="0"/>
    <xf numFmtId="0" fontId="128"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169" fontId="59" fillId="0" borderId="208">
      <alignment horizontal="left"/>
    </xf>
    <xf numFmtId="169" fontId="59" fillId="0" borderId="208">
      <alignment horizontal="left"/>
    </xf>
    <xf numFmtId="169" fontId="59" fillId="0" borderId="208">
      <alignment horizontal="left"/>
    </xf>
    <xf numFmtId="168" fontId="59" fillId="0" borderId="208">
      <alignment horizontal="left"/>
    </xf>
    <xf numFmtId="0" fontId="62" fillId="24" borderId="210" applyNumberFormat="0" applyAlignment="0" applyProtection="0"/>
    <xf numFmtId="0" fontId="99" fillId="0" borderId="213" applyNumberFormat="0" applyFill="0" applyAlignment="0" applyProtection="0"/>
    <xf numFmtId="0" fontId="47" fillId="26" borderId="214" applyNumberFormat="0" applyFont="0" applyAlignment="0" applyProtection="0"/>
    <xf numFmtId="0" fontId="47" fillId="26" borderId="214" applyNumberFormat="0" applyFont="0" applyAlignment="0" applyProtection="0"/>
    <xf numFmtId="169" fontId="59" fillId="0" borderId="205">
      <alignment horizontal="left"/>
    </xf>
    <xf numFmtId="168" fontId="59" fillId="0" borderId="205">
      <alignment horizontal="left"/>
    </xf>
    <xf numFmtId="171" fontId="59" fillId="0" borderId="205">
      <alignment horizontal="left"/>
    </xf>
    <xf numFmtId="168" fontId="59" fillId="0" borderId="205">
      <alignment horizontal="left"/>
    </xf>
    <xf numFmtId="0" fontId="38" fillId="0" borderId="207" applyAlignment="0">
      <alignment horizontal="left"/>
    </xf>
    <xf numFmtId="0" fontId="38" fillId="0" borderId="207" applyAlignment="0">
      <alignment horizontal="left"/>
    </xf>
    <xf numFmtId="0" fontId="38" fillId="0" borderId="207" applyAlignment="0">
      <alignment horizontal="left"/>
    </xf>
    <xf numFmtId="0" fontId="38" fillId="0" borderId="207" applyAlignment="0">
      <alignment horizontal="left"/>
    </xf>
    <xf numFmtId="0" fontId="39" fillId="63" borderId="205">
      <alignment horizontal="centerContinuous" wrapText="1"/>
    </xf>
    <xf numFmtId="0" fontId="104" fillId="63" borderId="207">
      <alignment wrapText="1"/>
    </xf>
    <xf numFmtId="170" fontId="59" fillId="0" borderId="205">
      <alignment horizontal="left"/>
    </xf>
    <xf numFmtId="0" fontId="169" fillId="64" borderId="206">
      <alignment horizontal="left" vertical="top"/>
    </xf>
    <xf numFmtId="175" fontId="39" fillId="63" borderId="205">
      <alignment horizontal="centerContinuous" wrapText="1"/>
    </xf>
    <xf numFmtId="175" fontId="215" fillId="64" borderId="206">
      <alignment horizontal="left" vertical="top" wrapText="1"/>
    </xf>
    <xf numFmtId="175" fontId="104" fillId="63" borderId="207">
      <alignment wrapText="1"/>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1"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61" fillId="24" borderId="209" applyNumberFormat="0" applyAlignment="0" applyProtection="0"/>
    <xf numFmtId="0" fontId="62" fillId="24" borderId="210" applyNumberFormat="0" applyAlignment="0" applyProtection="0"/>
    <xf numFmtId="0" fontId="64" fillId="0" borderId="211" applyNumberFormat="0" applyFill="0" applyAlignment="0" applyProtection="0"/>
    <xf numFmtId="0" fontId="99" fillId="0" borderId="213" applyNumberFormat="0" applyFill="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39"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171" fontId="59" fillId="0" borderId="208">
      <alignment horizontal="left"/>
    </xf>
    <xf numFmtId="168" fontId="59" fillId="0" borderId="208">
      <alignment horizontal="left"/>
    </xf>
    <xf numFmtId="0" fontId="63" fillId="11" borderId="210" applyNumberFormat="0" applyAlignment="0" applyProtection="0"/>
    <xf numFmtId="0" fontId="122" fillId="25" borderId="210" applyNumberFormat="0" applyAlignment="0" applyProtection="0"/>
    <xf numFmtId="0" fontId="47" fillId="26" borderId="214" applyNumberFormat="0" applyFont="0" applyAlignment="0" applyProtection="0"/>
    <xf numFmtId="0" fontId="99" fillId="0" borderId="212" applyNumberFormat="0" applyFill="0" applyAlignment="0" applyProtection="0"/>
    <xf numFmtId="0" fontId="47" fillId="26" borderId="214" applyNumberFormat="0" applyFont="0" applyAlignment="0" applyProtection="0"/>
    <xf numFmtId="171" fontId="59" fillId="0" borderId="208">
      <alignment horizontal="left"/>
    </xf>
    <xf numFmtId="171"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61" fillId="24" borderId="209" applyNumberForma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62" fillId="24" borderId="210" applyNumberFormat="0" applyAlignment="0" applyProtection="0"/>
    <xf numFmtId="168" fontId="59" fillId="0" borderId="208">
      <alignment horizontal="left"/>
    </xf>
    <xf numFmtId="0" fontId="48" fillId="26" borderId="214" applyNumberFormat="0" applyFont="0" applyAlignment="0" applyProtection="0"/>
    <xf numFmtId="0" fontId="47" fillId="26" borderId="214" applyNumberFormat="0" applyFont="0" applyAlignment="0" applyProtection="0"/>
    <xf numFmtId="0" fontId="104" fillId="63" borderId="207">
      <alignment wrapText="1"/>
    </xf>
    <xf numFmtId="0" fontId="38" fillId="0" borderId="207" applyAlignment="0">
      <alignment horizontal="left"/>
    </xf>
    <xf numFmtId="168" fontId="59" fillId="0" borderId="208">
      <alignment horizontal="left"/>
    </xf>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169" fontId="59" fillId="0" borderId="208">
      <alignment horizontal="left"/>
    </xf>
    <xf numFmtId="0" fontId="48" fillId="26" borderId="214" applyNumberFormat="0" applyFont="0" applyAlignment="0" applyProtection="0"/>
    <xf numFmtId="169" fontId="59" fillId="0" borderId="208">
      <alignment horizontal="left"/>
    </xf>
    <xf numFmtId="171" fontId="59" fillId="0" borderId="208">
      <alignment horizontal="left"/>
    </xf>
    <xf numFmtId="171"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169" fontId="59" fillId="0" borderId="208">
      <alignment horizontal="left"/>
    </xf>
    <xf numFmtId="169"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69" fontId="59" fillId="0" borderId="208">
      <alignment horizontal="left"/>
    </xf>
    <xf numFmtId="171" fontId="59" fillId="0" borderId="208">
      <alignment horizontal="left"/>
    </xf>
    <xf numFmtId="0" fontId="47" fillId="26" borderId="214" applyNumberFormat="0" applyFont="0" applyAlignment="0" applyProtection="0"/>
    <xf numFmtId="168" fontId="59" fillId="0" borderId="208">
      <alignment horizontal="left"/>
    </xf>
    <xf numFmtId="169" fontId="59" fillId="0" borderId="208">
      <alignment horizontal="left"/>
    </xf>
    <xf numFmtId="0" fontId="61" fillId="24" borderId="209" applyNumberFormat="0" applyAlignment="0" applyProtection="0"/>
    <xf numFmtId="0" fontId="62" fillId="24" borderId="210" applyNumberFormat="0" applyAlignment="0" applyProtection="0"/>
    <xf numFmtId="168"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169" fontId="59" fillId="0" borderId="208">
      <alignment horizontal="left"/>
    </xf>
    <xf numFmtId="171" fontId="59" fillId="0" borderId="208">
      <alignment horizontal="left"/>
    </xf>
    <xf numFmtId="169"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68" fontId="59" fillId="0" borderId="208">
      <alignment horizontal="left"/>
    </xf>
    <xf numFmtId="0" fontId="63" fillId="11" borderId="210" applyNumberFormat="0" applyAlignment="0" applyProtection="0"/>
    <xf numFmtId="0" fontId="47" fillId="26" borderId="214" applyNumberFormat="0" applyFont="0" applyAlignment="0" applyProtection="0"/>
    <xf numFmtId="0" fontId="47" fillId="26" borderId="214" applyNumberFormat="0" applyFont="0" applyAlignment="0" applyProtection="0"/>
    <xf numFmtId="168" fontId="59" fillId="0" borderId="208">
      <alignment horizontal="left"/>
    </xf>
    <xf numFmtId="168" fontId="59" fillId="0" borderId="208">
      <alignment horizontal="left"/>
    </xf>
    <xf numFmtId="0" fontId="47" fillId="26" borderId="214" applyNumberFormat="0" applyFont="0" applyAlignment="0" applyProtection="0"/>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48" fillId="26" borderId="214" applyNumberFormat="0" applyFont="0" applyAlignment="0" applyProtection="0"/>
    <xf numFmtId="168" fontId="59" fillId="0" borderId="208">
      <alignment horizontal="left"/>
    </xf>
    <xf numFmtId="168"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171" fontId="59" fillId="0" borderId="208">
      <alignment horizontal="left"/>
    </xf>
    <xf numFmtId="168"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68" fontId="59" fillId="0" borderId="208">
      <alignment horizontal="left"/>
    </xf>
    <xf numFmtId="0" fontId="47" fillId="26" borderId="214" applyNumberFormat="0" applyFont="0" applyAlignment="0" applyProtection="0"/>
    <xf numFmtId="0" fontId="48" fillId="26" borderId="214" applyNumberFormat="0" applyFont="0" applyAlignment="0" applyProtection="0"/>
    <xf numFmtId="171" fontId="59" fillId="0" borderId="208">
      <alignment horizontal="left"/>
    </xf>
    <xf numFmtId="171"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0" fontId="122" fillId="25" borderId="210" applyNumberFormat="0" applyAlignment="0" applyProtection="0"/>
    <xf numFmtId="169"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0" fontId="63" fillId="11" borderId="210" applyNumberFormat="0" applyAlignment="0" applyProtection="0"/>
    <xf numFmtId="171" fontId="59" fillId="0" borderId="208">
      <alignment horizontal="left"/>
    </xf>
    <xf numFmtId="171"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99" fillId="0" borderId="213" applyNumberFormat="0" applyFill="0" applyAlignment="0" applyProtection="0"/>
    <xf numFmtId="168"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0" fontId="104" fillId="63" borderId="207">
      <alignment wrapText="1"/>
    </xf>
    <xf numFmtId="0" fontId="61" fillId="24" borderId="209" applyNumberFormat="0" applyAlignment="0" applyProtection="0"/>
    <xf numFmtId="168" fontId="59" fillId="0" borderId="208">
      <alignment horizontal="left"/>
    </xf>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168" fontId="59" fillId="0" borderId="208">
      <alignment horizontal="left"/>
    </xf>
    <xf numFmtId="0" fontId="64" fillId="0" borderId="211" applyNumberFormat="0" applyFill="0" applyAlignment="0" applyProtection="0"/>
    <xf numFmtId="168" fontId="59" fillId="0" borderId="208">
      <alignment horizontal="left"/>
    </xf>
    <xf numFmtId="168" fontId="59" fillId="0" borderId="205">
      <alignment horizontal="left"/>
    </xf>
    <xf numFmtId="0" fontId="63" fillId="11" borderId="210" applyNumberFormat="0" applyAlignment="0" applyProtection="0"/>
    <xf numFmtId="168" fontId="59" fillId="0" borderId="208">
      <alignment horizontal="left"/>
    </xf>
    <xf numFmtId="0" fontId="48" fillId="26" borderId="214" applyNumberFormat="0" applyFont="0" applyAlignment="0" applyProtection="0"/>
    <xf numFmtId="169" fontId="59" fillId="0" borderId="208">
      <alignment horizontal="left"/>
    </xf>
    <xf numFmtId="171"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168" fontId="59" fillId="0" borderId="208">
      <alignment horizontal="left"/>
    </xf>
    <xf numFmtId="0" fontId="47" fillId="26" borderId="214" applyNumberFormat="0" applyFont="0" applyAlignment="0" applyProtection="0"/>
    <xf numFmtId="169" fontId="59" fillId="0" borderId="208">
      <alignment horizontal="left"/>
    </xf>
    <xf numFmtId="0" fontId="104" fillId="63" borderId="205"/>
    <xf numFmtId="0" fontId="104" fillId="63" borderId="205"/>
    <xf numFmtId="169" fontId="59" fillId="0" borderId="208">
      <alignment horizontal="left"/>
    </xf>
    <xf numFmtId="169" fontId="59" fillId="0" borderId="208">
      <alignment horizontal="left"/>
    </xf>
    <xf numFmtId="169"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63" fillId="11" borderId="210" applyNumberFormat="0" applyAlignment="0" applyProtection="0"/>
    <xf numFmtId="0" fontId="47" fillId="26" borderId="214" applyNumberFormat="0" applyFont="0" applyAlignment="0" applyProtection="0"/>
    <xf numFmtId="0" fontId="62" fillId="24" borderId="210" applyNumberFormat="0" applyAlignment="0" applyProtection="0"/>
    <xf numFmtId="0" fontId="38" fillId="0" borderId="207" applyAlignment="0">
      <alignment horizontal="left"/>
    </xf>
    <xf numFmtId="0" fontId="38" fillId="0" borderId="207" applyAlignment="0">
      <alignment horizontal="left"/>
    </xf>
    <xf numFmtId="169" fontId="59" fillId="0" borderId="208">
      <alignment horizontal="left"/>
    </xf>
    <xf numFmtId="168" fontId="59" fillId="0" borderId="208">
      <alignment horizontal="left"/>
    </xf>
    <xf numFmtId="169" fontId="59" fillId="0" borderId="208">
      <alignment horizontal="left"/>
    </xf>
    <xf numFmtId="0" fontId="61" fillId="24" borderId="209" applyNumberFormat="0" applyAlignment="0" applyProtection="0"/>
    <xf numFmtId="0" fontId="122" fillId="25" borderId="210" applyNumberFormat="0" applyAlignment="0" applyProtection="0"/>
    <xf numFmtId="0" fontId="122" fillId="25" borderId="210" applyNumberFormat="0" applyAlignment="0" applyProtection="0"/>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100" fillId="63" borderId="205">
      <alignment horizontal="left"/>
    </xf>
    <xf numFmtId="0" fontId="104" fillId="63" borderId="207">
      <alignment wrapText="1"/>
    </xf>
    <xf numFmtId="0" fontId="104" fillId="63" borderId="207">
      <alignment wrapText="1"/>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48" fillId="26" borderId="214" applyNumberFormat="0" applyFont="0" applyAlignment="0" applyProtection="0"/>
    <xf numFmtId="0" fontId="47" fillId="26" borderId="214" applyNumberFormat="0" applyFont="0" applyAlignment="0" applyProtection="0"/>
    <xf numFmtId="169" fontId="59" fillId="0" borderId="208">
      <alignment horizontal="left"/>
    </xf>
    <xf numFmtId="169" fontId="59" fillId="0" borderId="208">
      <alignment horizontal="left"/>
    </xf>
    <xf numFmtId="168"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68" fontId="59" fillId="0" borderId="208">
      <alignment horizontal="left"/>
    </xf>
    <xf numFmtId="171"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63" fillId="11" borderId="210" applyNumberForma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102" fillId="60" borderId="209" applyNumberForma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171" fontId="59" fillId="0" borderId="205">
      <alignment horizontal="left"/>
    </xf>
    <xf numFmtId="168" fontId="59" fillId="0" borderId="208">
      <alignment horizontal="left"/>
    </xf>
    <xf numFmtId="0" fontId="61" fillId="24" borderId="209" applyNumberFormat="0" applyAlignment="0" applyProtection="0"/>
    <xf numFmtId="0" fontId="64" fillId="0" borderId="211" applyNumberFormat="0" applyFill="0" applyAlignment="0" applyProtection="0"/>
    <xf numFmtId="0" fontId="47" fillId="26" borderId="214" applyNumberFormat="0" applyFont="0" applyAlignment="0" applyProtection="0"/>
    <xf numFmtId="169" fontId="59" fillId="0" borderId="208">
      <alignment horizontal="left"/>
    </xf>
    <xf numFmtId="0" fontId="48" fillId="26" borderId="214" applyNumberFormat="0" applyFont="0" applyAlignment="0" applyProtection="0"/>
    <xf numFmtId="169" fontId="59" fillId="0" borderId="208">
      <alignment horizontal="left"/>
    </xf>
    <xf numFmtId="0" fontId="47" fillId="26" borderId="214" applyNumberFormat="0" applyFont="0" applyAlignment="0" applyProtection="0"/>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63" fillId="11" borderId="210" applyNumberFormat="0" applyAlignment="0" applyProtection="0"/>
    <xf numFmtId="0" fontId="61" fillId="24" borderId="209" applyNumberFormat="0" applyAlignment="0" applyProtection="0"/>
    <xf numFmtId="0" fontId="63" fillId="11" borderId="210" applyNumberForma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39" fillId="26" borderId="214" applyNumberFormat="0" applyFont="0" applyAlignment="0" applyProtection="0"/>
    <xf numFmtId="0" fontId="47" fillId="26" borderId="214" applyNumberFormat="0" applyFont="0" applyAlignment="0" applyProtection="0"/>
    <xf numFmtId="0" fontId="64" fillId="0" borderId="211" applyNumberFormat="0" applyFill="0" applyAlignment="0" applyProtection="0"/>
    <xf numFmtId="0" fontId="48" fillId="26" borderId="214" applyNumberFormat="0" applyFont="0" applyAlignment="0" applyProtection="0"/>
    <xf numFmtId="0" fontId="48"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170" fontId="59" fillId="0" borderId="205">
      <alignment horizontal="left"/>
    </xf>
    <xf numFmtId="168"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68" fontId="59" fillId="0" borderId="208">
      <alignment horizontal="left"/>
    </xf>
    <xf numFmtId="168" fontId="59" fillId="0" borderId="208">
      <alignment horizontal="left"/>
    </xf>
    <xf numFmtId="171" fontId="59" fillId="0" borderId="208">
      <alignment horizontal="left"/>
    </xf>
    <xf numFmtId="171"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0" fontId="48" fillId="26" borderId="214" applyNumberFormat="0" applyFont="0" applyAlignment="0" applyProtection="0"/>
    <xf numFmtId="169" fontId="59" fillId="0" borderId="208">
      <alignment horizontal="left"/>
    </xf>
    <xf numFmtId="171" fontId="59" fillId="0" borderId="208">
      <alignment horizontal="left"/>
    </xf>
    <xf numFmtId="171" fontId="59" fillId="0" borderId="208">
      <alignment horizontal="left"/>
    </xf>
    <xf numFmtId="0" fontId="63" fillId="11" borderId="210" applyNumberFormat="0" applyAlignment="0" applyProtection="0"/>
    <xf numFmtId="171" fontId="59" fillId="0" borderId="208">
      <alignment horizontal="left"/>
    </xf>
    <xf numFmtId="0" fontId="48" fillId="26" borderId="214" applyNumberFormat="0" applyFont="0" applyAlignment="0" applyProtection="0"/>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68" fontId="59" fillId="0" borderId="208">
      <alignment horizontal="left"/>
    </xf>
    <xf numFmtId="0" fontId="47" fillId="26" borderId="214" applyNumberFormat="0" applyFont="0" applyAlignment="0" applyProtection="0"/>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68"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68" fontId="59" fillId="0" borderId="208">
      <alignment horizontal="left"/>
    </xf>
    <xf numFmtId="0" fontId="48" fillId="26" borderId="214" applyNumberFormat="0" applyFont="0" applyAlignment="0" applyProtection="0"/>
    <xf numFmtId="168" fontId="59" fillId="0" borderId="208">
      <alignment horizontal="left"/>
    </xf>
    <xf numFmtId="0" fontId="47" fillId="26" borderId="214" applyNumberFormat="0" applyFont="0" applyAlignment="0" applyProtection="0"/>
    <xf numFmtId="0" fontId="99" fillId="0" borderId="212" applyNumberFormat="0" applyFill="0" applyAlignment="0" applyProtection="0"/>
    <xf numFmtId="169" fontId="59" fillId="0" borderId="205">
      <alignment horizontal="left"/>
    </xf>
    <xf numFmtId="169" fontId="59" fillId="0" borderId="208">
      <alignment horizontal="left"/>
    </xf>
    <xf numFmtId="168" fontId="59" fillId="0" borderId="208">
      <alignment horizontal="left"/>
    </xf>
    <xf numFmtId="0" fontId="63" fillId="11" borderId="210" applyNumberFormat="0" applyAlignment="0" applyProtection="0"/>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68" fontId="59" fillId="0" borderId="208">
      <alignment horizontal="left"/>
    </xf>
    <xf numFmtId="171" fontId="59" fillId="0" borderId="208">
      <alignment horizontal="left"/>
    </xf>
    <xf numFmtId="0" fontId="47" fillId="26" borderId="214" applyNumberFormat="0" applyFont="0" applyAlignment="0" applyProtection="0"/>
    <xf numFmtId="171" fontId="59" fillId="0" borderId="205">
      <alignment horizontal="left"/>
    </xf>
    <xf numFmtId="168" fontId="59" fillId="0" borderId="208">
      <alignment horizontal="left"/>
    </xf>
    <xf numFmtId="169" fontId="59" fillId="0" borderId="208">
      <alignment horizontal="left"/>
    </xf>
    <xf numFmtId="168" fontId="59" fillId="0" borderId="208">
      <alignment horizontal="left"/>
    </xf>
    <xf numFmtId="0" fontId="47" fillId="26" borderId="214" applyNumberFormat="0" applyFont="0" applyAlignment="0" applyProtection="0"/>
    <xf numFmtId="0" fontId="48" fillId="26" borderId="214" applyNumberFormat="0" applyFont="0" applyAlignment="0" applyProtection="0"/>
    <xf numFmtId="169"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102" fillId="60" borderId="209"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3" fillId="11" borderId="210" applyNumberFormat="0" applyAlignment="0" applyProtection="0"/>
    <xf numFmtId="0" fontId="62" fillId="24"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122" fillId="25" borderId="210" applyNumberFormat="0" applyAlignment="0" applyProtection="0"/>
    <xf numFmtId="0" fontId="63" fillId="11" borderId="210" applyNumberFormat="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99" fillId="0" borderId="213" applyNumberFormat="0" applyFill="0" applyAlignment="0" applyProtection="0"/>
    <xf numFmtId="0" fontId="99" fillId="0" borderId="213"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47" fillId="26" borderId="214" applyNumberFormat="0" applyFont="0" applyAlignment="0" applyProtection="0"/>
    <xf numFmtId="0" fontId="64" fillId="0" borderId="211" applyNumberFormat="0" applyFill="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99" fillId="0" borderId="212" applyNumberFormat="0" applyFill="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7" fillId="26" borderId="214" applyNumberFormat="0" applyFont="0" applyAlignment="0" applyProtection="0"/>
    <xf numFmtId="171" fontId="59" fillId="0" borderId="208">
      <alignment horizontal="left"/>
    </xf>
    <xf numFmtId="171" fontId="59" fillId="0" borderId="208">
      <alignment horizontal="left"/>
    </xf>
    <xf numFmtId="168" fontId="59" fillId="0" borderId="208">
      <alignment horizontal="left"/>
    </xf>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62" fillId="24" borderId="210" applyNumberFormat="0" applyAlignment="0" applyProtection="0"/>
    <xf numFmtId="0" fontId="48" fillId="26" borderId="214" applyNumberFormat="0" applyFont="0" applyAlignment="0" applyProtection="0"/>
    <xf numFmtId="0" fontId="48" fillId="26" borderId="214" applyNumberFormat="0" applyFont="0" applyAlignment="0" applyProtection="0"/>
    <xf numFmtId="0" fontId="47" fillId="26" borderId="214" applyNumberFormat="0" applyFont="0" applyAlignment="0" applyProtection="0"/>
    <xf numFmtId="0" fontId="39" fillId="63" borderId="205">
      <alignment horizontal="centerContinuous" wrapText="1"/>
    </xf>
    <xf numFmtId="175" fontId="39" fillId="63" borderId="205">
      <alignment horizontal="centerContinuous" wrapText="1"/>
    </xf>
    <xf numFmtId="169" fontId="59" fillId="0" borderId="208">
      <alignment horizontal="left"/>
    </xf>
    <xf numFmtId="169"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62" fillId="24" borderId="210" applyNumberFormat="0" applyAlignment="0" applyProtection="0"/>
    <xf numFmtId="0" fontId="62" fillId="24" borderId="210" applyNumberFormat="0" applyAlignment="0" applyProtection="0"/>
    <xf numFmtId="0" fontId="64" fillId="0" borderId="211" applyNumberFormat="0" applyFill="0" applyAlignment="0" applyProtection="0"/>
    <xf numFmtId="0" fontId="64" fillId="0" borderId="211" applyNumberFormat="0" applyFill="0" applyAlignment="0" applyProtection="0"/>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64" fillId="0" borderId="211" applyNumberFormat="0" applyFill="0" applyAlignment="0" applyProtection="0"/>
    <xf numFmtId="0" fontId="63" fillId="11" borderId="210" applyNumberFormat="0" applyAlignment="0" applyProtection="0"/>
    <xf numFmtId="0" fontId="63" fillId="11" borderId="210" applyNumberFormat="0" applyAlignment="0" applyProtection="0"/>
    <xf numFmtId="0" fontId="103" fillId="60" borderId="210" applyNumberFormat="0" applyAlignment="0" applyProtection="0"/>
    <xf numFmtId="0" fontId="62" fillId="24" borderId="210" applyNumberFormat="0" applyAlignment="0" applyProtection="0"/>
    <xf numFmtId="0" fontId="62" fillId="24" borderId="210" applyNumberFormat="0" applyAlignment="0" applyProtection="0"/>
    <xf numFmtId="0" fontId="61" fillId="24" borderId="209" applyNumberFormat="0" applyAlignment="0" applyProtection="0"/>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8" fontId="59" fillId="0" borderId="205">
      <alignment horizontal="left"/>
    </xf>
    <xf numFmtId="171" fontId="59" fillId="0" borderId="205">
      <alignment horizontal="left"/>
    </xf>
    <xf numFmtId="169" fontId="59" fillId="0" borderId="205">
      <alignment horizontal="left"/>
    </xf>
    <xf numFmtId="0" fontId="48" fillId="26" borderId="214" applyNumberFormat="0" applyFont="0" applyAlignment="0" applyProtection="0"/>
    <xf numFmtId="170" fontId="59" fillId="0" borderId="205">
      <alignment horizontal="left"/>
    </xf>
    <xf numFmtId="168"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103" fillId="60" borderId="210" applyNumberFormat="0" applyAlignment="0" applyProtection="0"/>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0" fontId="62" fillId="24" borderId="210" applyNumberFormat="0" applyAlignment="0" applyProtection="0"/>
    <xf numFmtId="0" fontId="47" fillId="26" borderId="214" applyNumberFormat="0" applyFont="0" applyAlignment="0" applyProtection="0"/>
    <xf numFmtId="168" fontId="59" fillId="0" borderId="208">
      <alignment horizontal="left"/>
    </xf>
    <xf numFmtId="0" fontId="61" fillId="24" borderId="209" applyNumberFormat="0" applyAlignment="0" applyProtection="0"/>
    <xf numFmtId="0" fontId="47" fillId="26" borderId="214" applyNumberFormat="0" applyFont="0" applyAlignment="0" applyProtection="0"/>
    <xf numFmtId="0" fontId="61" fillId="24" borderId="209" applyNumberFormat="0" applyAlignment="0" applyProtection="0"/>
    <xf numFmtId="0" fontId="48" fillId="26" borderId="214" applyNumberFormat="0" applyFont="0" applyAlignment="0" applyProtection="0"/>
    <xf numFmtId="0" fontId="64" fillId="0" borderId="211" applyNumberFormat="0" applyFill="0" applyAlignment="0" applyProtection="0"/>
    <xf numFmtId="171"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0" fontId="122" fillId="25" borderId="210" applyNumberFormat="0" applyAlignment="0" applyProtection="0"/>
    <xf numFmtId="168" fontId="59" fillId="0" borderId="208">
      <alignment horizontal="left"/>
    </xf>
    <xf numFmtId="168" fontId="59" fillId="0" borderId="208">
      <alignment horizontal="left"/>
    </xf>
    <xf numFmtId="0" fontId="47" fillId="26" borderId="214" applyNumberFormat="0" applyFont="0" applyAlignment="0" applyProtection="0"/>
    <xf numFmtId="168" fontId="59" fillId="0" borderId="208">
      <alignment horizontal="left"/>
    </xf>
    <xf numFmtId="168"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168" fontId="59" fillId="0" borderId="208">
      <alignment horizontal="left"/>
    </xf>
    <xf numFmtId="0" fontId="48" fillId="26" borderId="214" applyNumberFormat="0" applyFont="0" applyAlignment="0" applyProtection="0"/>
    <xf numFmtId="171" fontId="59" fillId="0" borderId="208">
      <alignment horizontal="left"/>
    </xf>
    <xf numFmtId="168" fontId="59" fillId="0" borderId="208">
      <alignment horizontal="left"/>
    </xf>
    <xf numFmtId="171" fontId="59" fillId="0" borderId="208">
      <alignment horizontal="left"/>
    </xf>
    <xf numFmtId="171" fontId="59" fillId="0" borderId="208">
      <alignment horizontal="left"/>
    </xf>
    <xf numFmtId="0" fontId="169" fillId="64" borderId="204">
      <alignment horizontal="left" vertical="top" wrapText="1"/>
    </xf>
    <xf numFmtId="171" fontId="59" fillId="0" borderId="208">
      <alignment horizontal="left"/>
    </xf>
    <xf numFmtId="171"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0" fontId="59" fillId="0" borderId="205">
      <alignment horizontal="left"/>
    </xf>
    <xf numFmtId="170" fontId="59" fillId="0" borderId="205">
      <alignment horizontal="left"/>
    </xf>
    <xf numFmtId="171" fontId="59" fillId="0" borderId="205">
      <alignment horizontal="left"/>
    </xf>
    <xf numFmtId="168" fontId="59" fillId="0" borderId="205">
      <alignment horizontal="left"/>
    </xf>
    <xf numFmtId="169" fontId="59" fillId="0" borderId="205">
      <alignment horizontal="left"/>
    </xf>
    <xf numFmtId="0" fontId="38" fillId="0" borderId="207" applyAlignment="0">
      <alignment horizontal="left"/>
    </xf>
    <xf numFmtId="0" fontId="38" fillId="0" borderId="207" applyAlignment="0">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102" fillId="60" borderId="209" applyNumberForma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64" fillId="0" borderId="211" applyNumberFormat="0" applyFill="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103" fillId="60" borderId="210" applyNumberFormat="0" applyAlignment="0" applyProtection="0"/>
    <xf numFmtId="0" fontId="62" fillId="24" borderId="210" applyNumberFormat="0" applyAlignment="0" applyProtection="0"/>
    <xf numFmtId="0" fontId="61" fillId="24" borderId="209" applyNumberFormat="0" applyAlignment="0" applyProtection="0"/>
    <xf numFmtId="0" fontId="61" fillId="24" borderId="209" applyNumberFormat="0" applyAlignment="0" applyProtection="0"/>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71"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5" fontId="205" fillId="63" borderId="207">
      <alignment wrapText="1"/>
    </xf>
    <xf numFmtId="171" fontId="59" fillId="0" borderId="205">
      <alignment horizontal="left"/>
    </xf>
    <xf numFmtId="170" fontId="59" fillId="0" borderId="205">
      <alignment horizontal="left"/>
    </xf>
    <xf numFmtId="169" fontId="59" fillId="0" borderId="205">
      <alignment horizontal="left"/>
    </xf>
    <xf numFmtId="169" fontId="59" fillId="0" borderId="205">
      <alignment horizontal="left"/>
    </xf>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63" fillId="11" borderId="210" applyNumberFormat="0" applyAlignment="0" applyProtection="0"/>
    <xf numFmtId="0" fontId="63" fillId="11" borderId="210" applyNumberFormat="0" applyAlignment="0" applyProtection="0"/>
    <xf numFmtId="0" fontId="62" fillId="24" borderId="210" applyNumberFormat="0" applyAlignment="0" applyProtection="0"/>
    <xf numFmtId="0" fontId="61" fillId="24" borderId="209" applyNumberFormat="0" applyAlignment="0" applyProtection="0"/>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1" fontId="59" fillId="0" borderId="205">
      <alignment horizontal="left"/>
    </xf>
    <xf numFmtId="170" fontId="59" fillId="0" borderId="205">
      <alignment horizontal="left"/>
    </xf>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61" fillId="24" borderId="209" applyNumberFormat="0" applyAlignment="0" applyProtection="0"/>
    <xf numFmtId="0" fontId="47" fillId="26" borderId="214" applyNumberFormat="0" applyFont="0" applyAlignment="0" applyProtection="0"/>
    <xf numFmtId="0" fontId="47" fillId="26" borderId="214" applyNumberFormat="0" applyFont="0" applyAlignment="0" applyProtection="0"/>
    <xf numFmtId="0" fontId="63" fillId="11" borderId="210" applyNumberFormat="0" applyAlignment="0" applyProtection="0"/>
    <xf numFmtId="0" fontId="103" fillId="60" borderId="210" applyNumberFormat="0" applyAlignment="0" applyProtection="0"/>
    <xf numFmtId="0" fontId="47"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102" fillId="60" borderId="209" applyNumberFormat="0" applyAlignment="0" applyProtection="0"/>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5" fontId="205" fillId="63" borderId="207">
      <alignment wrapText="1"/>
    </xf>
    <xf numFmtId="0" fontId="104" fillId="0" borderId="205"/>
    <xf numFmtId="0" fontId="47" fillId="26" borderId="214" applyNumberFormat="0" applyFont="0" applyAlignment="0" applyProtection="0"/>
    <xf numFmtId="0" fontId="103" fillId="60" borderId="210" applyNumberFormat="0" applyAlignment="0" applyProtection="0"/>
    <xf numFmtId="0" fontId="47" fillId="26" borderId="214" applyNumberFormat="0" applyFont="0" applyAlignment="0" applyProtection="0"/>
    <xf numFmtId="0" fontId="103" fillId="60" borderId="210" applyNumberFormat="0" applyAlignment="0" applyProtection="0"/>
    <xf numFmtId="0" fontId="47" fillId="26" borderId="214" applyNumberFormat="0" applyFont="0" applyAlignment="0" applyProtection="0"/>
    <xf numFmtId="0" fontId="128" fillId="26" borderId="214" applyNumberFormat="0" applyFont="0" applyAlignment="0" applyProtection="0"/>
    <xf numFmtId="0" fontId="47" fillId="26" borderId="214" applyNumberFormat="0" applyFont="0" applyAlignment="0" applyProtection="0"/>
    <xf numFmtId="0" fontId="103" fillId="60" borderId="210" applyNumberFormat="0" applyAlignment="0" applyProtection="0"/>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69"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128" fillId="26" borderId="214" applyNumberFormat="0" applyFont="0" applyAlignment="0" applyProtection="0"/>
    <xf numFmtId="0" fontId="128" fillId="26" borderId="214" applyNumberFormat="0" applyFont="0" applyAlignment="0" applyProtection="0"/>
    <xf numFmtId="0" fontId="179" fillId="60" borderId="209" applyNumberFormat="0" applyAlignment="0" applyProtection="0"/>
    <xf numFmtId="0" fontId="102" fillId="60" borderId="209" applyNumberFormat="0" applyAlignment="0" applyProtection="0"/>
    <xf numFmtId="0" fontId="180" fillId="24" borderId="209" applyNumberFormat="0" applyAlignment="0" applyProtection="0"/>
    <xf numFmtId="0" fontId="183" fillId="60" borderId="210" applyNumberFormat="0" applyAlignment="0" applyProtection="0"/>
    <xf numFmtId="0" fontId="103" fillId="60" borderId="210" applyNumberFormat="0" applyAlignment="0" applyProtection="0"/>
    <xf numFmtId="0" fontId="185" fillId="24" borderId="210" applyNumberFormat="0" applyAlignment="0" applyProtection="0"/>
    <xf numFmtId="175" fontId="181" fillId="60" borderId="210" applyNumberFormat="0" applyAlignment="0" applyProtection="0"/>
    <xf numFmtId="175" fontId="181" fillId="60" borderId="210" applyNumberFormat="0" applyAlignment="0" applyProtection="0"/>
    <xf numFmtId="0" fontId="190" fillId="25" borderId="210" applyNumberFormat="0" applyAlignment="0" applyProtection="0"/>
    <xf numFmtId="0" fontId="122" fillId="25" borderId="210" applyNumberFormat="0" applyAlignment="0" applyProtection="0"/>
    <xf numFmtId="0" fontId="191" fillId="11" borderId="210" applyNumberFormat="0" applyAlignment="0" applyProtection="0"/>
    <xf numFmtId="0" fontId="99" fillId="0" borderId="212" applyNumberFormat="0" applyFill="0" applyAlignment="0" applyProtection="0"/>
    <xf numFmtId="0" fontId="52" fillId="0" borderId="212" applyNumberFormat="0" applyFill="0" applyAlignment="0" applyProtection="0"/>
    <xf numFmtId="0" fontId="192" fillId="0" borderId="212" applyNumberFormat="0" applyFill="0" applyAlignment="0" applyProtection="0"/>
    <xf numFmtId="0" fontId="193"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56" fillId="0" borderId="211" applyNumberFormat="0" applyFill="0" applyAlignment="0" applyProtection="0"/>
    <xf numFmtId="0" fontId="39" fillId="25" borderId="214" applyNumberFormat="0" applyFont="0" applyAlignment="0" applyProtection="0"/>
    <xf numFmtId="175" fontId="204" fillId="25" borderId="210" applyNumberFormat="0" applyAlignment="0" applyProtection="0"/>
    <xf numFmtId="175" fontId="204" fillId="25" borderId="210" applyNumberFormat="0" applyAlignment="0" applyProtection="0"/>
    <xf numFmtId="175" fontId="213" fillId="26" borderId="214" applyNumberFormat="0" applyFont="0" applyAlignment="0" applyProtection="0"/>
    <xf numFmtId="175" fontId="213" fillId="26" borderId="214" applyNumberFormat="0" applyFont="0" applyAlignment="0" applyProtection="0"/>
    <xf numFmtId="0" fontId="54" fillId="26" borderId="214" applyNumberFormat="0" applyFont="0" applyAlignment="0" applyProtection="0"/>
    <xf numFmtId="0" fontId="54" fillId="26" borderId="214" applyNumberFormat="0" applyFont="0" applyAlignment="0" applyProtection="0"/>
    <xf numFmtId="0" fontId="48" fillId="26" borderId="214" applyNumberFormat="0" applyFont="0" applyAlignment="0" applyProtection="0"/>
    <xf numFmtId="0" fontId="54" fillId="26" borderId="214" applyNumberFormat="0" applyFont="0" applyAlignment="0" applyProtection="0"/>
    <xf numFmtId="0" fontId="54" fillId="26" borderId="214" applyNumberFormat="0" applyFont="0" applyAlignment="0" applyProtection="0"/>
    <xf numFmtId="0" fontId="39" fillId="26" borderId="214" applyNumberFormat="0" applyFont="0" applyAlignment="0" applyProtection="0"/>
    <xf numFmtId="175" fontId="214" fillId="60" borderId="209" applyNumberFormat="0" applyAlignment="0" applyProtection="0"/>
    <xf numFmtId="175" fontId="214" fillId="60" borderId="209" applyNumberFormat="0" applyAlignment="0" applyProtection="0"/>
    <xf numFmtId="175" fontId="51" fillId="0" borderId="213" applyNumberFormat="0" applyFill="0" applyAlignment="0" applyProtection="0"/>
    <xf numFmtId="175" fontId="46" fillId="0" borderId="212" applyNumberFormat="0" applyFill="0" applyAlignment="0" applyProtection="0"/>
    <xf numFmtId="175" fontId="51" fillId="0" borderId="213" applyNumberFormat="0" applyFill="0" applyAlignment="0" applyProtection="0"/>
    <xf numFmtId="0" fontId="47" fillId="26" borderId="214" applyNumberFormat="0" applyFont="0" applyAlignment="0" applyProtection="0"/>
    <xf numFmtId="0" fontId="102" fillId="24" borderId="209" applyNumberFormat="0" applyAlignment="0" applyProtection="0"/>
    <xf numFmtId="0" fontId="102" fillId="24" borderId="209" applyNumberFormat="0" applyAlignment="0" applyProtection="0"/>
    <xf numFmtId="0" fontId="259" fillId="24" borderId="210" applyNumberFormat="0" applyAlignment="0" applyProtection="0"/>
    <xf numFmtId="0" fontId="259" fillId="24" borderId="210" applyNumberFormat="0" applyAlignment="0" applyProtection="0"/>
    <xf numFmtId="0" fontId="259" fillId="24" borderId="210" applyNumberFormat="0" applyAlignment="0" applyProtection="0"/>
    <xf numFmtId="0" fontId="122" fillId="11" borderId="210" applyNumberFormat="0" applyAlignment="0" applyProtection="0"/>
    <xf numFmtId="0" fontId="122" fillId="11" borderId="210" applyNumberFormat="0" applyAlignment="0" applyProtection="0"/>
    <xf numFmtId="0" fontId="122" fillId="11" borderId="210" applyNumberFormat="0" applyAlignment="0" applyProtection="0"/>
    <xf numFmtId="0" fontId="99" fillId="0" borderId="211" applyNumberFormat="0" applyFill="0" applyAlignment="0" applyProtection="0"/>
    <xf numFmtId="0" fontId="99" fillId="0" borderId="211" applyNumberFormat="0" applyFill="0" applyAlignment="0" applyProtection="0"/>
    <xf numFmtId="0" fontId="46" fillId="0" borderId="212" applyNumberFormat="0" applyFill="0" applyAlignment="0" applyProtection="0"/>
    <xf numFmtId="0" fontId="39" fillId="26" borderId="214" applyNumberFormat="0" applyFont="0" applyAlignment="0" applyProtection="0"/>
    <xf numFmtId="0" fontId="39" fillId="26" borderId="214" applyNumberFormat="0" applyFont="0" applyAlignment="0" applyProtection="0"/>
    <xf numFmtId="0" fontId="102" fillId="24" borderId="209" applyNumberFormat="0" applyAlignment="0" applyProtection="0"/>
    <xf numFmtId="0" fontId="102" fillId="24" borderId="209" applyNumberFormat="0" applyAlignment="0" applyProtection="0"/>
    <xf numFmtId="0" fontId="259" fillId="24" borderId="210" applyNumberFormat="0" applyAlignment="0" applyProtection="0"/>
    <xf numFmtId="0" fontId="259" fillId="24" borderId="210" applyNumberFormat="0" applyAlignment="0" applyProtection="0"/>
    <xf numFmtId="0" fontId="259" fillId="24" borderId="210" applyNumberFormat="0" applyAlignment="0" applyProtection="0"/>
    <xf numFmtId="0" fontId="122" fillId="11" borderId="210" applyNumberFormat="0" applyAlignment="0" applyProtection="0"/>
    <xf numFmtId="0" fontId="122" fillId="11" borderId="210" applyNumberFormat="0" applyAlignment="0" applyProtection="0"/>
    <xf numFmtId="0" fontId="122" fillId="11" borderId="210" applyNumberFormat="0" applyAlignment="0" applyProtection="0"/>
    <xf numFmtId="0" fontId="99" fillId="0" borderId="211" applyNumberFormat="0" applyFill="0" applyAlignment="0" applyProtection="0"/>
    <xf numFmtId="0" fontId="99" fillId="0" borderId="211" applyNumberFormat="0" applyFill="0" applyAlignment="0" applyProtection="0"/>
    <xf numFmtId="0" fontId="39" fillId="26" borderId="214" applyNumberFormat="0" applyFont="0" applyAlignment="0" applyProtection="0"/>
    <xf numFmtId="0" fontId="39" fillId="26" borderId="214" applyNumberFormat="0" applyFont="0" applyAlignment="0" applyProtection="0"/>
    <xf numFmtId="0" fontId="54" fillId="26" borderId="214" applyNumberFormat="0" applyFont="0" applyAlignment="0" applyProtection="0"/>
    <xf numFmtId="0" fontId="61" fillId="24" borderId="209" applyNumberFormat="0" applyAlignment="0" applyProtection="0"/>
    <xf numFmtId="0" fontId="62" fillId="24" borderId="210" applyNumberFormat="0" applyAlignment="0" applyProtection="0"/>
    <xf numFmtId="0" fontId="64" fillId="0" borderId="211" applyNumberFormat="0" applyFill="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39" fillId="26" borderId="214" applyNumberFormat="0" applyFont="0" applyAlignment="0" applyProtection="0"/>
    <xf numFmtId="0" fontId="133" fillId="26" borderId="214" applyNumberFormat="0" applyFont="0" applyAlignment="0" applyProtection="0"/>
    <xf numFmtId="0" fontId="39" fillId="26" borderId="214" applyNumberFormat="0" applyFont="0" applyAlignment="0" applyProtection="0"/>
    <xf numFmtId="168"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7" fillId="26" borderId="226" applyNumberFormat="0" applyFont="0" applyAlignment="0" applyProtection="0"/>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69"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0"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71"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168" fontId="59" fillId="0" borderId="208">
      <alignment horizontal="left"/>
    </xf>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102" fillId="60" borderId="209" applyNumberFormat="0" applyAlignment="0" applyProtection="0"/>
    <xf numFmtId="0" fontId="102" fillId="60" borderId="209" applyNumberFormat="0" applyAlignment="0" applyProtection="0"/>
    <xf numFmtId="0" fontId="102" fillId="60" borderId="209" applyNumberFormat="0" applyAlignment="0" applyProtection="0"/>
    <xf numFmtId="0" fontId="102" fillId="60" borderId="209" applyNumberFormat="0" applyAlignment="0" applyProtection="0"/>
    <xf numFmtId="0" fontId="102" fillId="60" borderId="209"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62" fillId="24" borderId="210" applyNumberFormat="0" applyAlignment="0" applyProtection="0"/>
    <xf numFmtId="0" fontId="103" fillId="60" borderId="210" applyNumberFormat="0" applyAlignment="0" applyProtection="0"/>
    <xf numFmtId="0" fontId="103" fillId="60" borderId="210" applyNumberFormat="0" applyAlignment="0" applyProtection="0"/>
    <xf numFmtId="0" fontId="103" fillId="60" borderId="210" applyNumberFormat="0" applyAlignment="0" applyProtection="0"/>
    <xf numFmtId="0" fontId="103" fillId="60" borderId="210" applyNumberFormat="0" applyAlignment="0" applyProtection="0"/>
    <xf numFmtId="0" fontId="103" fillId="60" borderId="210" applyNumberFormat="0" applyAlignment="0" applyProtection="0"/>
    <xf numFmtId="169" fontId="59" fillId="0" borderId="220">
      <alignment horizontal="left"/>
    </xf>
    <xf numFmtId="168" fontId="59" fillId="0" borderId="220">
      <alignment horizontal="left"/>
    </xf>
    <xf numFmtId="0" fontId="61" fillId="24" borderId="221" applyNumberFormat="0" applyAlignment="0" applyProtection="0"/>
    <xf numFmtId="0" fontId="47" fillId="26" borderId="226" applyNumberFormat="0" applyFont="0" applyAlignment="0" applyProtection="0"/>
    <xf numFmtId="0" fontId="47" fillId="26" borderId="226" applyNumberFormat="0" applyFon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175" fontId="169" fillId="64" borderId="217">
      <alignment horizontal="left" vertical="top" wrapText="1"/>
    </xf>
    <xf numFmtId="169"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102" fillId="60" borderId="221" applyNumberFormat="0" applyAlignment="0" applyProtection="0"/>
    <xf numFmtId="0" fontId="62" fillId="24" borderId="222" applyNumberFormat="0" applyAlignment="0" applyProtection="0"/>
    <xf numFmtId="0" fontId="64" fillId="0" borderId="223" applyNumberFormat="0" applyFill="0" applyAlignment="0" applyProtection="0"/>
    <xf numFmtId="0" fontId="64" fillId="0" borderId="223" applyNumberFormat="0" applyFill="0" applyAlignment="0" applyProtection="0"/>
    <xf numFmtId="0" fontId="47" fillId="26" borderId="226" applyNumberFormat="0" applyFont="0" applyAlignment="0" applyProtection="0"/>
    <xf numFmtId="0" fontId="48" fillId="26" borderId="226" applyNumberFormat="0" applyFont="0" applyAlignment="0" applyProtection="0"/>
    <xf numFmtId="169" fontId="59" fillId="0" borderId="220">
      <alignment horizontal="left"/>
    </xf>
    <xf numFmtId="169" fontId="59" fillId="0" borderId="220">
      <alignment horizontal="left"/>
    </xf>
    <xf numFmtId="168" fontId="59" fillId="0" borderId="220">
      <alignment horizontal="left"/>
    </xf>
    <xf numFmtId="168" fontId="59" fillId="0" borderId="220">
      <alignment horizontal="left"/>
    </xf>
    <xf numFmtId="0" fontId="47" fillId="26" borderId="226" applyNumberFormat="0" applyFont="0" applyAlignment="0" applyProtection="0"/>
    <xf numFmtId="0" fontId="12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168" fontId="59" fillId="0" borderId="217">
      <alignment horizontal="left"/>
    </xf>
    <xf numFmtId="169" fontId="59" fillId="0" borderId="220">
      <alignment horizontal="left"/>
    </xf>
    <xf numFmtId="168" fontId="59" fillId="0" borderId="220">
      <alignment horizontal="left"/>
    </xf>
    <xf numFmtId="0" fontId="63" fillId="11" borderId="222" applyNumberFormat="0" applyAlignment="0" applyProtection="0"/>
    <xf numFmtId="0" fontId="104" fillId="0" borderId="217"/>
    <xf numFmtId="168" fontId="59" fillId="0" borderId="220">
      <alignment horizontal="left"/>
    </xf>
    <xf numFmtId="0" fontId="61" fillId="24" borderId="221" applyNumberFormat="0" applyAlignment="0" applyProtection="0"/>
    <xf numFmtId="0" fontId="63" fillId="11" borderId="222" applyNumberFormat="0" applyAlignment="0" applyProtection="0"/>
    <xf numFmtId="0" fontId="48" fillId="26" borderId="226" applyNumberFormat="0" applyFont="0" applyAlignment="0" applyProtection="0"/>
    <xf numFmtId="169" fontId="59" fillId="0" borderId="220">
      <alignment horizontal="left"/>
    </xf>
    <xf numFmtId="0" fontId="47" fillId="26" borderId="226" applyNumberFormat="0" applyFont="0" applyAlignment="0" applyProtection="0"/>
    <xf numFmtId="0" fontId="38" fillId="0" borderId="219" applyAlignment="0">
      <alignment horizontal="left"/>
    </xf>
    <xf numFmtId="169" fontId="59" fillId="0" borderId="217">
      <alignment horizontal="left"/>
    </xf>
    <xf numFmtId="168" fontId="59" fillId="0" borderId="217">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61" fillId="24" borderId="221" applyNumberFormat="0" applyAlignment="0" applyProtection="0"/>
    <xf numFmtId="0" fontId="61" fillId="24" borderId="221" applyNumberFormat="0" applyAlignment="0" applyProtection="0"/>
    <xf numFmtId="0" fontId="102" fillId="60" borderId="221" applyNumberFormat="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7" fillId="26" borderId="226" applyNumberFormat="0" applyFont="0" applyAlignment="0" applyProtection="0"/>
    <xf numFmtId="0" fontId="128"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169" fontId="59" fillId="0" borderId="220">
      <alignment horizontal="left"/>
    </xf>
    <xf numFmtId="168" fontId="59" fillId="0" borderId="220">
      <alignment horizontal="left"/>
    </xf>
    <xf numFmtId="0" fontId="62" fillId="24" borderId="222" applyNumberFormat="0" applyAlignment="0" applyProtection="0"/>
    <xf numFmtId="0" fontId="64" fillId="0" borderId="223" applyNumberFormat="0" applyFill="0" applyAlignment="0" applyProtection="0"/>
    <xf numFmtId="0" fontId="47" fillId="26" borderId="226" applyNumberFormat="0" applyFont="0" applyAlignment="0" applyProtection="0"/>
    <xf numFmtId="175" fontId="39" fillId="5" borderId="217"/>
    <xf numFmtId="175" fontId="104" fillId="63" borderId="219">
      <alignment wrapText="1"/>
    </xf>
    <xf numFmtId="169"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102" fillId="60" borderId="221" applyNumberFormat="0" applyAlignment="0" applyProtection="0"/>
    <xf numFmtId="0" fontId="62" fillId="24" borderId="222" applyNumberFormat="0" applyAlignment="0" applyProtection="0"/>
    <xf numFmtId="0" fontId="62" fillId="24" borderId="222" applyNumberFormat="0" applyAlignment="0" applyProtection="0"/>
    <xf numFmtId="0" fontId="64" fillId="0" borderId="223" applyNumberFormat="0" applyFill="0" applyAlignment="0" applyProtection="0"/>
    <xf numFmtId="0" fontId="64" fillId="0" borderId="223" applyNumberFormat="0" applyFill="0" applyAlignment="0" applyProtection="0"/>
    <xf numFmtId="0" fontId="128"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63" fillId="11" borderId="210" applyNumberFormat="0" applyAlignment="0" applyProtection="0"/>
    <xf numFmtId="0" fontId="122" fillId="25" borderId="210" applyNumberFormat="0" applyAlignment="0" applyProtection="0"/>
    <xf numFmtId="0" fontId="122" fillId="25" borderId="210" applyNumberFormat="0" applyAlignment="0" applyProtection="0"/>
    <xf numFmtId="0" fontId="122" fillId="25" borderId="210" applyNumberFormat="0" applyAlignment="0" applyProtection="0"/>
    <xf numFmtId="0" fontId="122" fillId="25" borderId="210" applyNumberFormat="0" applyAlignment="0" applyProtection="0"/>
    <xf numFmtId="0" fontId="122" fillId="25" borderId="210" applyNumberFormat="0" applyAlignment="0" applyProtection="0"/>
    <xf numFmtId="0" fontId="122" fillId="25" borderId="210" applyNumberFormat="0" applyAlignment="0" applyProtection="0"/>
    <xf numFmtId="0" fontId="63" fillId="11" borderId="210" applyNumberFormat="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99" fillId="0" borderId="213" applyNumberFormat="0" applyFill="0" applyAlignment="0" applyProtection="0"/>
    <xf numFmtId="0" fontId="99" fillId="0" borderId="213" applyNumberFormat="0" applyFill="0" applyAlignment="0" applyProtection="0"/>
    <xf numFmtId="0" fontId="99" fillId="0" borderId="213" applyNumberFormat="0" applyFill="0" applyAlignment="0" applyProtection="0"/>
    <xf numFmtId="0" fontId="99" fillId="0" borderId="213" applyNumberFormat="0" applyFill="0" applyAlignment="0" applyProtection="0"/>
    <xf numFmtId="0" fontId="99" fillId="0" borderId="213"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0" fontId="64" fillId="0" borderId="211" applyNumberFormat="0" applyFill="0" applyAlignment="0" applyProtection="0"/>
    <xf numFmtId="169" fontId="59" fillId="0" borderId="220">
      <alignment horizontal="left"/>
    </xf>
    <xf numFmtId="169" fontId="59" fillId="0" borderId="220">
      <alignment horizontal="left"/>
    </xf>
    <xf numFmtId="169" fontId="59" fillId="0" borderId="220">
      <alignment horizontal="left"/>
    </xf>
    <xf numFmtId="168" fontId="59" fillId="0" borderId="220">
      <alignment horizontal="left"/>
    </xf>
    <xf numFmtId="0" fontId="62" fillId="24" borderId="222" applyNumberFormat="0" applyAlignment="0" applyProtection="0"/>
    <xf numFmtId="0" fontId="99" fillId="0" borderId="225" applyNumberFormat="0" applyFill="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8"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128"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128"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169" fontId="59" fillId="0" borderId="217">
      <alignment horizontal="left"/>
    </xf>
    <xf numFmtId="168" fontId="59" fillId="0" borderId="217">
      <alignment horizontal="left"/>
    </xf>
    <xf numFmtId="171" fontId="59" fillId="0" borderId="217">
      <alignment horizontal="left"/>
    </xf>
    <xf numFmtId="168" fontId="59" fillId="0" borderId="217">
      <alignment horizontal="left"/>
    </xf>
    <xf numFmtId="0" fontId="38" fillId="0" borderId="219" applyAlignment="0">
      <alignment horizontal="left"/>
    </xf>
    <xf numFmtId="0" fontId="38" fillId="0" borderId="219" applyAlignment="0">
      <alignment horizontal="left"/>
    </xf>
    <xf numFmtId="0" fontId="38" fillId="0" borderId="219" applyAlignment="0">
      <alignment horizontal="left"/>
    </xf>
    <xf numFmtId="0" fontId="38" fillId="0" borderId="219" applyAlignment="0">
      <alignment horizontal="left"/>
    </xf>
    <xf numFmtId="0" fontId="39" fillId="63" borderId="217">
      <alignment horizontal="centerContinuous" wrapText="1"/>
    </xf>
    <xf numFmtId="0" fontId="104" fillId="63" borderId="219">
      <alignment wrapText="1"/>
    </xf>
    <xf numFmtId="170" fontId="59" fillId="0" borderId="217">
      <alignment horizontal="left"/>
    </xf>
    <xf numFmtId="0" fontId="169" fillId="64" borderId="218">
      <alignment horizontal="left" vertical="top"/>
    </xf>
    <xf numFmtId="175" fontId="39" fillId="63" borderId="217">
      <alignment horizontal="centerContinuous" wrapText="1"/>
    </xf>
    <xf numFmtId="175" fontId="215" fillId="64" borderId="218">
      <alignment horizontal="left" vertical="top" wrapText="1"/>
    </xf>
    <xf numFmtId="175" fontId="104" fillId="63" borderId="219">
      <alignment wrapText="1"/>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71"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61" fillId="24" borderId="221" applyNumberFormat="0" applyAlignment="0" applyProtection="0"/>
    <xf numFmtId="0" fontId="62" fillId="24" borderId="222" applyNumberFormat="0" applyAlignment="0" applyProtection="0"/>
    <xf numFmtId="0" fontId="64" fillId="0" borderId="223" applyNumberFormat="0" applyFill="0" applyAlignment="0" applyProtection="0"/>
    <xf numFmtId="0" fontId="99" fillId="0" borderId="225" applyNumberFormat="0" applyFill="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39"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171" fontId="59" fillId="0" borderId="220">
      <alignment horizontal="left"/>
    </xf>
    <xf numFmtId="168" fontId="59" fillId="0" borderId="220">
      <alignment horizontal="left"/>
    </xf>
    <xf numFmtId="0" fontId="63" fillId="11" borderId="222" applyNumberFormat="0" applyAlignment="0" applyProtection="0"/>
    <xf numFmtId="0" fontId="122" fillId="25" borderId="222" applyNumberFormat="0" applyAlignment="0" applyProtection="0"/>
    <xf numFmtId="0" fontId="47" fillId="26" borderId="226" applyNumberFormat="0" applyFont="0" applyAlignment="0" applyProtection="0"/>
    <xf numFmtId="0" fontId="99" fillId="0" borderId="224" applyNumberFormat="0" applyFill="0" applyAlignment="0" applyProtection="0"/>
    <xf numFmtId="0" fontId="47" fillId="26" borderId="226" applyNumberFormat="0" applyFont="0" applyAlignment="0" applyProtection="0"/>
    <xf numFmtId="171" fontId="59" fillId="0" borderId="220">
      <alignment horizontal="left"/>
    </xf>
    <xf numFmtId="171"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61" fillId="24" borderId="221" applyNumberForma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62" fillId="24" borderId="222" applyNumberFormat="0" applyAlignment="0" applyProtection="0"/>
    <xf numFmtId="168" fontId="59" fillId="0" borderId="220">
      <alignment horizontal="left"/>
    </xf>
    <xf numFmtId="0" fontId="48" fillId="26" borderId="226" applyNumberFormat="0" applyFont="0" applyAlignment="0" applyProtection="0"/>
    <xf numFmtId="0" fontId="47" fillId="26" borderId="226" applyNumberFormat="0" applyFont="0" applyAlignment="0" applyProtection="0"/>
    <xf numFmtId="0" fontId="104" fillId="63" borderId="219">
      <alignment wrapText="1"/>
    </xf>
    <xf numFmtId="0" fontId="38" fillId="0" borderId="219" applyAlignment="0">
      <alignment horizontal="left"/>
    </xf>
    <xf numFmtId="168" fontId="59" fillId="0" borderId="220">
      <alignment horizontal="left"/>
    </xf>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169" fontId="59" fillId="0" borderId="220">
      <alignment horizontal="left"/>
    </xf>
    <xf numFmtId="0" fontId="48" fillId="26" borderId="226" applyNumberFormat="0" applyFont="0" applyAlignment="0" applyProtection="0"/>
    <xf numFmtId="169" fontId="59" fillId="0" borderId="220">
      <alignment horizontal="left"/>
    </xf>
    <xf numFmtId="0" fontId="128" fillId="26" borderId="214" applyNumberFormat="0" applyFont="0" applyAlignment="0" applyProtection="0"/>
    <xf numFmtId="171" fontId="59" fillId="0" borderId="220">
      <alignment horizontal="left"/>
    </xf>
    <xf numFmtId="171"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169" fontId="59" fillId="0" borderId="220">
      <alignment horizontal="left"/>
    </xf>
    <xf numFmtId="169"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69" fontId="59" fillId="0" borderId="220">
      <alignment horizontal="left"/>
    </xf>
    <xf numFmtId="171" fontId="59" fillId="0" borderId="220">
      <alignment horizontal="left"/>
    </xf>
    <xf numFmtId="0" fontId="47" fillId="26" borderId="226" applyNumberFormat="0" applyFont="0" applyAlignment="0" applyProtection="0"/>
    <xf numFmtId="168" fontId="59" fillId="0" borderId="220">
      <alignment horizontal="left"/>
    </xf>
    <xf numFmtId="169" fontId="59" fillId="0" borderId="220">
      <alignment horizontal="left"/>
    </xf>
    <xf numFmtId="0" fontId="61" fillId="24" borderId="221" applyNumberFormat="0" applyAlignment="0" applyProtection="0"/>
    <xf numFmtId="0" fontId="62" fillId="24" borderId="222" applyNumberFormat="0" applyAlignment="0" applyProtection="0"/>
    <xf numFmtId="168"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169" fontId="59" fillId="0" borderId="220">
      <alignment horizontal="left"/>
    </xf>
    <xf numFmtId="171" fontId="59" fillId="0" borderId="220">
      <alignment horizontal="left"/>
    </xf>
    <xf numFmtId="169"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68" fontId="59" fillId="0" borderId="220">
      <alignment horizontal="left"/>
    </xf>
    <xf numFmtId="0" fontId="63" fillId="11" borderId="222" applyNumberFormat="0" applyAlignment="0" applyProtection="0"/>
    <xf numFmtId="0" fontId="47" fillId="26" borderId="226" applyNumberFormat="0" applyFont="0" applyAlignment="0" applyProtection="0"/>
    <xf numFmtId="0" fontId="47" fillId="26" borderId="226" applyNumberFormat="0" applyFont="0" applyAlignment="0" applyProtection="0"/>
    <xf numFmtId="168" fontId="59" fillId="0" borderId="220">
      <alignment horizontal="left"/>
    </xf>
    <xf numFmtId="168" fontId="59" fillId="0" borderId="220">
      <alignment horizontal="left"/>
    </xf>
    <xf numFmtId="0" fontId="47" fillId="26" borderId="226" applyNumberFormat="0" applyFont="0" applyAlignment="0" applyProtection="0"/>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102" fillId="60" borderId="209" applyNumberFormat="0" applyAlignment="0" applyProtection="0"/>
    <xf numFmtId="0" fontId="61" fillId="24" borderId="209" applyNumberFormat="0" applyAlignment="0" applyProtection="0"/>
    <xf numFmtId="0" fontId="103" fillId="60" borderId="210" applyNumberFormat="0" applyAlignment="0" applyProtection="0"/>
    <xf numFmtId="0" fontId="62" fillId="24" borderId="210" applyNumberFormat="0" applyAlignment="0" applyProtection="0"/>
    <xf numFmtId="0" fontId="48" fillId="26" borderId="226" applyNumberFormat="0" applyFont="0" applyAlignment="0" applyProtection="0"/>
    <xf numFmtId="168" fontId="59" fillId="0" borderId="220">
      <alignment horizontal="left"/>
    </xf>
    <xf numFmtId="168"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0" fontId="99" fillId="0" borderId="212" applyNumberFormat="0" applyFill="0" applyAlignment="0" applyProtection="0"/>
    <xf numFmtId="0" fontId="99" fillId="0" borderId="212" applyNumberFormat="0" applyFill="0" applyAlignment="0" applyProtection="0"/>
    <xf numFmtId="0" fontId="64" fillId="0" borderId="211" applyNumberFormat="0" applyFill="0" applyAlignment="0" applyProtection="0"/>
    <xf numFmtId="0" fontId="39"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171" fontId="59" fillId="0" borderId="220">
      <alignment horizontal="left"/>
    </xf>
    <xf numFmtId="168"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68" fontId="59" fillId="0" borderId="220">
      <alignment horizontal="left"/>
    </xf>
    <xf numFmtId="0" fontId="47" fillId="26" borderId="226" applyNumberFormat="0" applyFont="0" applyAlignment="0" applyProtection="0"/>
    <xf numFmtId="0" fontId="48" fillId="26" borderId="226" applyNumberFormat="0" applyFont="0" applyAlignment="0" applyProtection="0"/>
    <xf numFmtId="171" fontId="59" fillId="0" borderId="220">
      <alignment horizontal="left"/>
    </xf>
    <xf numFmtId="171"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0" fontId="122" fillId="25" borderId="222" applyNumberFormat="0" applyAlignment="0" applyProtection="0"/>
    <xf numFmtId="0" fontId="102" fillId="60" borderId="209" applyNumberFormat="0" applyAlignment="0" applyProtection="0"/>
    <xf numFmtId="0" fontId="103" fillId="60" borderId="210" applyNumberFormat="0" applyAlignment="0" applyProtection="0"/>
    <xf numFmtId="0" fontId="99" fillId="0" borderId="212" applyNumberFormat="0" applyFill="0" applyAlignment="0" applyProtection="0"/>
    <xf numFmtId="0" fontId="39" fillId="26" borderId="214" applyNumberFormat="0" applyFont="0" applyAlignment="0" applyProtection="0"/>
    <xf numFmtId="169"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0" fontId="63" fillId="11" borderId="222" applyNumberFormat="0" applyAlignment="0" applyProtection="0"/>
    <xf numFmtId="0" fontId="47" fillId="26" borderId="214" applyNumberFormat="0" applyFont="0" applyAlignment="0" applyProtection="0"/>
    <xf numFmtId="0" fontId="48" fillId="26" borderId="214" applyNumberFormat="0" applyFont="0" applyAlignment="0" applyProtection="0"/>
    <xf numFmtId="171" fontId="59" fillId="0" borderId="220">
      <alignment horizontal="left"/>
    </xf>
    <xf numFmtId="171"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99" fillId="0" borderId="225" applyNumberFormat="0" applyFill="0" applyAlignment="0" applyProtection="0"/>
    <xf numFmtId="168"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0" fontId="104" fillId="63" borderId="219">
      <alignment wrapText="1"/>
    </xf>
    <xf numFmtId="0" fontId="61" fillId="24" borderId="221" applyNumberFormat="0" applyAlignment="0" applyProtection="0"/>
    <xf numFmtId="168" fontId="59" fillId="0" borderId="220">
      <alignment horizontal="left"/>
    </xf>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168" fontId="59" fillId="0" borderId="220">
      <alignment horizontal="left"/>
    </xf>
    <xf numFmtId="0" fontId="64" fillId="0" borderId="223" applyNumberFormat="0" applyFill="0" applyAlignment="0" applyProtection="0"/>
    <xf numFmtId="168" fontId="59" fillId="0" borderId="220">
      <alignment horizontal="left"/>
    </xf>
    <xf numFmtId="168" fontId="59" fillId="0" borderId="217">
      <alignment horizontal="left"/>
    </xf>
    <xf numFmtId="0" fontId="63" fillId="11" borderId="222" applyNumberFormat="0" applyAlignment="0" applyProtection="0"/>
    <xf numFmtId="168" fontId="59" fillId="0" borderId="220">
      <alignment horizontal="left"/>
    </xf>
    <xf numFmtId="0" fontId="48" fillId="26" borderId="226" applyNumberFormat="0" applyFont="0" applyAlignment="0" applyProtection="0"/>
    <xf numFmtId="49" fontId="231" fillId="70" borderId="215">
      <alignment horizontal="center" vertical="center" wrapText="1"/>
    </xf>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128"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47" fillId="26" borderId="214" applyNumberFormat="0" applyFont="0" applyAlignment="0" applyProtection="0"/>
    <xf numFmtId="0" fontId="128" fillId="26" borderId="214" applyNumberFormat="0" applyFont="0" applyAlignment="0" applyProtection="0"/>
    <xf numFmtId="169" fontId="59" fillId="0" borderId="220">
      <alignment horizontal="left"/>
    </xf>
    <xf numFmtId="171"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168" fontId="59" fillId="0" borderId="220">
      <alignment horizontal="left"/>
    </xf>
    <xf numFmtId="0" fontId="47" fillId="26" borderId="226" applyNumberFormat="0" applyFont="0" applyAlignment="0" applyProtection="0"/>
    <xf numFmtId="0" fontId="128" fillId="26" borderId="214" applyNumberFormat="0" applyFont="0" applyAlignment="0" applyProtection="0"/>
    <xf numFmtId="169" fontId="59" fillId="0" borderId="220">
      <alignment horizontal="left"/>
    </xf>
    <xf numFmtId="0" fontId="104" fillId="63" borderId="217"/>
    <xf numFmtId="0" fontId="104" fillId="63" borderId="217"/>
    <xf numFmtId="169" fontId="59" fillId="0" borderId="220">
      <alignment horizontal="left"/>
    </xf>
    <xf numFmtId="169" fontId="59" fillId="0" borderId="220">
      <alignment horizontal="left"/>
    </xf>
    <xf numFmtId="169"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63" fillId="11" borderId="222" applyNumberFormat="0" applyAlignment="0" applyProtection="0"/>
    <xf numFmtId="0" fontId="47" fillId="26" borderId="226" applyNumberFormat="0" applyFont="0" applyAlignment="0" applyProtection="0"/>
    <xf numFmtId="0" fontId="179" fillId="60" borderId="209" applyNumberFormat="0" applyAlignment="0" applyProtection="0"/>
    <xf numFmtId="0" fontId="102" fillId="60" borderId="209" applyNumberFormat="0" applyAlignment="0" applyProtection="0"/>
    <xf numFmtId="0" fontId="180" fillId="24" borderId="209" applyNumberFormat="0" applyAlignment="0" applyProtection="0"/>
    <xf numFmtId="0" fontId="183" fillId="60" borderId="210" applyNumberFormat="0" applyAlignment="0" applyProtection="0"/>
    <xf numFmtId="0" fontId="103" fillId="60" borderId="210" applyNumberFormat="0" applyAlignment="0" applyProtection="0"/>
    <xf numFmtId="0" fontId="62" fillId="24" borderId="222" applyNumberFormat="0" applyAlignment="0" applyProtection="0"/>
    <xf numFmtId="0" fontId="185" fillId="24" borderId="210" applyNumberFormat="0" applyAlignment="0" applyProtection="0"/>
    <xf numFmtId="0" fontId="38" fillId="0" borderId="219" applyAlignment="0">
      <alignment horizontal="left"/>
    </xf>
    <xf numFmtId="175" fontId="181" fillId="60" borderId="210" applyNumberFormat="0" applyAlignment="0" applyProtection="0"/>
    <xf numFmtId="0" fontId="38" fillId="0" borderId="219" applyAlignment="0">
      <alignment horizontal="left"/>
    </xf>
    <xf numFmtId="175" fontId="181" fillId="60" borderId="210" applyNumberFormat="0" applyAlignment="0" applyProtection="0"/>
    <xf numFmtId="169" fontId="59" fillId="0" borderId="220">
      <alignment horizontal="left"/>
    </xf>
    <xf numFmtId="168" fontId="59" fillId="0" borderId="220">
      <alignment horizontal="left"/>
    </xf>
    <xf numFmtId="169" fontId="59" fillId="0" borderId="220">
      <alignment horizontal="left"/>
    </xf>
    <xf numFmtId="0" fontId="61" fillId="24" borderId="221" applyNumberFormat="0" applyAlignment="0" applyProtection="0"/>
    <xf numFmtId="0" fontId="122" fillId="25" borderId="222" applyNumberFormat="0" applyAlignment="0" applyProtection="0"/>
    <xf numFmtId="0" fontId="122" fillId="25" borderId="222" applyNumberFormat="0" applyAlignment="0" applyProtection="0"/>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100" fillId="63" borderId="217">
      <alignment horizontal="left"/>
    </xf>
    <xf numFmtId="0" fontId="104" fillId="63" borderId="219">
      <alignment wrapText="1"/>
    </xf>
    <xf numFmtId="0" fontId="104" fillId="63" borderId="219">
      <alignment wrapText="1"/>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48" fillId="26" borderId="226" applyNumberFormat="0" applyFont="0" applyAlignment="0" applyProtection="0"/>
    <xf numFmtId="0" fontId="47" fillId="26" borderId="226" applyNumberFormat="0" applyFont="0" applyAlignment="0" applyProtection="0"/>
    <xf numFmtId="169" fontId="59" fillId="0" borderId="220">
      <alignment horizontal="left"/>
    </xf>
    <xf numFmtId="169" fontId="59" fillId="0" borderId="220">
      <alignment horizontal="left"/>
    </xf>
    <xf numFmtId="168" fontId="59" fillId="0" borderId="220">
      <alignment horizontal="left"/>
    </xf>
    <xf numFmtId="0" fontId="190" fillId="25" borderId="210" applyNumberFormat="0" applyAlignment="0" applyProtection="0"/>
    <xf numFmtId="0" fontId="122" fillId="25" borderId="210" applyNumberFormat="0" applyAlignment="0" applyProtection="0"/>
    <xf numFmtId="0" fontId="191" fillId="11" borderId="210" applyNumberFormat="0" applyAlignment="0" applyProtection="0"/>
    <xf numFmtId="0" fontId="99" fillId="0" borderId="212" applyNumberFormat="0" applyFill="0" applyAlignment="0" applyProtection="0"/>
    <xf numFmtId="0" fontId="52" fillId="0" borderId="212" applyNumberFormat="0" applyFill="0" applyAlignment="0" applyProtection="0"/>
    <xf numFmtId="0" fontId="192" fillId="0" borderId="212" applyNumberFormat="0" applyFill="0" applyAlignment="0" applyProtection="0"/>
    <xf numFmtId="0" fontId="193"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56" fillId="0" borderId="211" applyNumberFormat="0" applyFill="0" applyAlignment="0" applyProtection="0"/>
    <xf numFmtId="0" fontId="39" fillId="25" borderId="214" applyNumberFormat="0" applyFont="0" applyAlignment="0" applyProtection="0"/>
    <xf numFmtId="175" fontId="204" fillId="25" borderId="210" applyNumberFormat="0" applyAlignment="0" applyProtection="0"/>
    <xf numFmtId="175" fontId="204" fillId="25" borderId="210" applyNumberFormat="0" applyAlignment="0" applyProtection="0"/>
    <xf numFmtId="175" fontId="213" fillId="26" borderId="214" applyNumberFormat="0" applyFont="0" applyAlignment="0" applyProtection="0"/>
    <xf numFmtId="175" fontId="213" fillId="26" borderId="214" applyNumberFormat="0" applyFont="0" applyAlignment="0" applyProtection="0"/>
    <xf numFmtId="0" fontId="54" fillId="26" borderId="214" applyNumberFormat="0" applyFont="0" applyAlignment="0" applyProtection="0"/>
    <xf numFmtId="0" fontId="54" fillId="26" borderId="214" applyNumberFormat="0" applyFont="0" applyAlignment="0" applyProtection="0"/>
    <xf numFmtId="0" fontId="48" fillId="26" borderId="214" applyNumberFormat="0" applyFont="0" applyAlignment="0" applyProtection="0"/>
    <xf numFmtId="0" fontId="54" fillId="26" borderId="214" applyNumberFormat="0" applyFont="0" applyAlignment="0" applyProtection="0"/>
    <xf numFmtId="0" fontId="54" fillId="26" borderId="214" applyNumberFormat="0" applyFont="0" applyAlignment="0" applyProtection="0"/>
    <xf numFmtId="0" fontId="39" fillId="26" borderId="214" applyNumberFormat="0" applyFont="0" applyAlignment="0" applyProtection="0"/>
    <xf numFmtId="175" fontId="214" fillId="60" borderId="209" applyNumberFormat="0" applyAlignment="0" applyProtection="0"/>
    <xf numFmtId="175" fontId="214" fillId="60" borderId="209" applyNumberFormat="0" applyAlignment="0" applyProtection="0"/>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68" fontId="59" fillId="0" borderId="220">
      <alignment horizontal="left"/>
    </xf>
    <xf numFmtId="171"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63" fillId="11" borderId="222" applyNumberForma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102" fillId="60" borderId="221" applyNumberForma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171" fontId="59" fillId="0" borderId="217">
      <alignment horizontal="left"/>
    </xf>
    <xf numFmtId="168" fontId="59" fillId="0" borderId="220">
      <alignment horizontal="left"/>
    </xf>
    <xf numFmtId="0" fontId="61" fillId="24" borderId="221" applyNumberFormat="0" applyAlignment="0" applyProtection="0"/>
    <xf numFmtId="0" fontId="64" fillId="0" borderId="223" applyNumberFormat="0" applyFill="0" applyAlignment="0" applyProtection="0"/>
    <xf numFmtId="0" fontId="47" fillId="26" borderId="226" applyNumberFormat="0" applyFont="0" applyAlignment="0" applyProtection="0"/>
    <xf numFmtId="169" fontId="59" fillId="0" borderId="220">
      <alignment horizontal="left"/>
    </xf>
    <xf numFmtId="0" fontId="48" fillId="26" borderId="226" applyNumberFormat="0" applyFont="0" applyAlignment="0" applyProtection="0"/>
    <xf numFmtId="169" fontId="59" fillId="0" borderId="220">
      <alignment horizontal="left"/>
    </xf>
    <xf numFmtId="0" fontId="47" fillId="26" borderId="226" applyNumberFormat="0" applyFont="0" applyAlignment="0" applyProtection="0"/>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75" fontId="51" fillId="0" borderId="213" applyNumberFormat="0" applyFill="0" applyAlignment="0" applyProtection="0"/>
    <xf numFmtId="175" fontId="46" fillId="0" borderId="212" applyNumberFormat="0" applyFill="0" applyAlignment="0" applyProtection="0"/>
    <xf numFmtId="175" fontId="51" fillId="0" borderId="213" applyNumberFormat="0" applyFill="0" applyAlignment="0" applyProtection="0"/>
    <xf numFmtId="169"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63" fillId="11" borderId="222" applyNumberFormat="0" applyAlignment="0" applyProtection="0"/>
    <xf numFmtId="0" fontId="61" fillId="24" borderId="221" applyNumberFormat="0" applyAlignment="0" applyProtection="0"/>
    <xf numFmtId="0" fontId="63" fillId="11" borderId="222" applyNumberForma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39" fillId="26" borderId="226" applyNumberFormat="0" applyFont="0" applyAlignment="0" applyProtection="0"/>
    <xf numFmtId="0" fontId="47" fillId="26" borderId="226" applyNumberFormat="0" applyFont="0" applyAlignment="0" applyProtection="0"/>
    <xf numFmtId="0" fontId="64" fillId="0" borderId="223" applyNumberFormat="0" applyFill="0" applyAlignment="0" applyProtection="0"/>
    <xf numFmtId="0" fontId="48" fillId="26" borderId="226" applyNumberFormat="0" applyFont="0" applyAlignment="0" applyProtection="0"/>
    <xf numFmtId="0" fontId="48"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170" fontId="59" fillId="0" borderId="217">
      <alignment horizontal="left"/>
    </xf>
    <xf numFmtId="168"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68" fontId="59" fillId="0" borderId="220">
      <alignment horizontal="left"/>
    </xf>
    <xf numFmtId="168" fontId="59" fillId="0" borderId="220">
      <alignment horizontal="left"/>
    </xf>
    <xf numFmtId="171" fontId="59" fillId="0" borderId="220">
      <alignment horizontal="left"/>
    </xf>
    <xf numFmtId="171"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0" fontId="48" fillId="26" borderId="226" applyNumberFormat="0" applyFont="0" applyAlignment="0" applyProtection="0"/>
    <xf numFmtId="169" fontId="59" fillId="0" borderId="220">
      <alignment horizontal="left"/>
    </xf>
    <xf numFmtId="171" fontId="59" fillId="0" borderId="220">
      <alignment horizontal="left"/>
    </xf>
    <xf numFmtId="171" fontId="59" fillId="0" borderId="220">
      <alignment horizontal="left"/>
    </xf>
    <xf numFmtId="0" fontId="63" fillId="11" borderId="222" applyNumberFormat="0" applyAlignment="0" applyProtection="0"/>
    <xf numFmtId="0" fontId="47" fillId="26" borderId="214" applyNumberFormat="0" applyFont="0" applyAlignment="0" applyProtection="0"/>
    <xf numFmtId="171" fontId="59" fillId="0" borderId="220">
      <alignment horizontal="left"/>
    </xf>
    <xf numFmtId="0" fontId="48" fillId="26" borderId="226" applyNumberFormat="0" applyFont="0" applyAlignment="0" applyProtection="0"/>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68" fontId="59" fillId="0" borderId="220">
      <alignment horizontal="left"/>
    </xf>
    <xf numFmtId="0" fontId="47" fillId="26" borderId="226" applyNumberFormat="0" applyFont="0" applyAlignment="0" applyProtection="0"/>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68"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68" fontId="59" fillId="0" borderId="220">
      <alignment horizontal="left"/>
    </xf>
    <xf numFmtId="0" fontId="48" fillId="26" borderId="226" applyNumberFormat="0" applyFont="0" applyAlignment="0" applyProtection="0"/>
    <xf numFmtId="168" fontId="59" fillId="0" borderId="220">
      <alignment horizontal="left"/>
    </xf>
    <xf numFmtId="0" fontId="47" fillId="26" borderId="226" applyNumberFormat="0" applyFont="0" applyAlignment="0" applyProtection="0"/>
    <xf numFmtId="0" fontId="99" fillId="0" borderId="224" applyNumberFormat="0" applyFill="0" applyAlignment="0" applyProtection="0"/>
    <xf numFmtId="169" fontId="59" fillId="0" borderId="217">
      <alignment horizontal="left"/>
    </xf>
    <xf numFmtId="169" fontId="59" fillId="0" borderId="220">
      <alignment horizontal="left"/>
    </xf>
    <xf numFmtId="168" fontId="59" fillId="0" borderId="220">
      <alignment horizontal="left"/>
    </xf>
    <xf numFmtId="0" fontId="63" fillId="11" borderId="222" applyNumberFormat="0" applyAlignment="0" applyProtection="0"/>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68" fontId="59" fillId="0" borderId="220">
      <alignment horizontal="left"/>
    </xf>
    <xf numFmtId="171" fontId="59" fillId="0" borderId="220">
      <alignment horizontal="left"/>
    </xf>
    <xf numFmtId="0" fontId="47" fillId="26" borderId="226" applyNumberFormat="0" applyFont="0" applyAlignment="0" applyProtection="0"/>
    <xf numFmtId="171" fontId="59" fillId="0" borderId="217">
      <alignment horizontal="left"/>
    </xf>
    <xf numFmtId="168" fontId="59" fillId="0" borderId="220">
      <alignment horizontal="left"/>
    </xf>
    <xf numFmtId="169" fontId="59" fillId="0" borderId="220">
      <alignment horizontal="left"/>
    </xf>
    <xf numFmtId="168" fontId="59" fillId="0" borderId="220">
      <alignment horizontal="left"/>
    </xf>
    <xf numFmtId="0" fontId="47" fillId="26" borderId="226" applyNumberFormat="0" applyFont="0" applyAlignment="0" applyProtection="0"/>
    <xf numFmtId="0" fontId="48" fillId="26" borderId="226" applyNumberFormat="0" applyFont="0" applyAlignment="0" applyProtection="0"/>
    <xf numFmtId="169"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102" fillId="60" borderId="221"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3" fillId="11" borderId="222" applyNumberFormat="0" applyAlignment="0" applyProtection="0"/>
    <xf numFmtId="0" fontId="62" fillId="24"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122" fillId="25" borderId="222" applyNumberFormat="0" applyAlignment="0" applyProtection="0"/>
    <xf numFmtId="0" fontId="63" fillId="11" borderId="222" applyNumberFormat="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99" fillId="0" borderId="225" applyNumberFormat="0" applyFill="0" applyAlignment="0" applyProtection="0"/>
    <xf numFmtId="0" fontId="99" fillId="0" borderId="225"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47" fillId="26" borderId="226" applyNumberFormat="0" applyFont="0" applyAlignment="0" applyProtection="0"/>
    <xf numFmtId="0" fontId="64" fillId="0" borderId="223" applyNumberFormat="0" applyFill="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99" fillId="0" borderId="224" applyNumberFormat="0" applyFill="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7" fillId="26" borderId="226" applyNumberFormat="0" applyFont="0" applyAlignment="0" applyProtection="0"/>
    <xf numFmtId="171" fontId="59" fillId="0" borderId="220">
      <alignment horizontal="left"/>
    </xf>
    <xf numFmtId="171" fontId="59" fillId="0" borderId="220">
      <alignment horizontal="left"/>
    </xf>
    <xf numFmtId="168" fontId="59" fillId="0" borderId="220">
      <alignment horizontal="left"/>
    </xf>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62" fillId="24" borderId="222" applyNumberFormat="0" applyAlignment="0" applyProtection="0"/>
    <xf numFmtId="0" fontId="48" fillId="26" borderId="226" applyNumberFormat="0" applyFont="0" applyAlignment="0" applyProtection="0"/>
    <xf numFmtId="0" fontId="48" fillId="26" borderId="226" applyNumberFormat="0" applyFont="0" applyAlignment="0" applyProtection="0"/>
    <xf numFmtId="0" fontId="47" fillId="26" borderId="226" applyNumberFormat="0" applyFont="0" applyAlignment="0" applyProtection="0"/>
    <xf numFmtId="0" fontId="39" fillId="63" borderId="217">
      <alignment horizontal="centerContinuous" wrapText="1"/>
    </xf>
    <xf numFmtId="175" fontId="39" fillId="63" borderId="217">
      <alignment horizontal="centerContinuous" wrapText="1"/>
    </xf>
    <xf numFmtId="169" fontId="59" fillId="0" borderId="220">
      <alignment horizontal="left"/>
    </xf>
    <xf numFmtId="169"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62" fillId="24" borderId="222" applyNumberFormat="0" applyAlignment="0" applyProtection="0"/>
    <xf numFmtId="0" fontId="62" fillId="24" borderId="222" applyNumberFormat="0" applyAlignment="0" applyProtection="0"/>
    <xf numFmtId="0" fontId="64" fillId="0" borderId="223" applyNumberFormat="0" applyFill="0" applyAlignment="0" applyProtection="0"/>
    <xf numFmtId="0" fontId="64" fillId="0" borderId="223" applyNumberFormat="0" applyFill="0" applyAlignment="0" applyProtection="0"/>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64" fillId="0" borderId="223" applyNumberFormat="0" applyFill="0" applyAlignment="0" applyProtection="0"/>
    <xf numFmtId="0" fontId="63" fillId="11" borderId="222" applyNumberFormat="0" applyAlignment="0" applyProtection="0"/>
    <xf numFmtId="0" fontId="63" fillId="11" borderId="222" applyNumberFormat="0" applyAlignment="0" applyProtection="0"/>
    <xf numFmtId="0" fontId="103" fillId="60" borderId="222" applyNumberFormat="0" applyAlignment="0" applyProtection="0"/>
    <xf numFmtId="0" fontId="62" fillId="24" borderId="222" applyNumberFormat="0" applyAlignment="0" applyProtection="0"/>
    <xf numFmtId="0" fontId="62" fillId="24" borderId="222" applyNumberFormat="0" applyAlignment="0" applyProtection="0"/>
    <xf numFmtId="0" fontId="61" fillId="24" borderId="221" applyNumberFormat="0" applyAlignment="0" applyProtection="0"/>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8" fontId="59" fillId="0" borderId="217">
      <alignment horizontal="left"/>
    </xf>
    <xf numFmtId="171" fontId="59" fillId="0" borderId="217">
      <alignment horizontal="left"/>
    </xf>
    <xf numFmtId="169" fontId="59" fillId="0" borderId="217">
      <alignment horizontal="left"/>
    </xf>
    <xf numFmtId="0" fontId="102" fillId="24" borderId="209" applyNumberFormat="0" applyAlignment="0" applyProtection="0"/>
    <xf numFmtId="0" fontId="102" fillId="24" borderId="209" applyNumberFormat="0" applyAlignment="0" applyProtection="0"/>
    <xf numFmtId="0" fontId="259" fillId="24" borderId="210" applyNumberFormat="0" applyAlignment="0" applyProtection="0"/>
    <xf numFmtId="0" fontId="259" fillId="24" borderId="210" applyNumberFormat="0" applyAlignment="0" applyProtection="0"/>
    <xf numFmtId="0" fontId="259" fillId="24" borderId="210" applyNumberFormat="0" applyAlignment="0" applyProtection="0"/>
    <xf numFmtId="0" fontId="48" fillId="26" borderId="226" applyNumberFormat="0" applyFont="0" applyAlignment="0" applyProtection="0"/>
    <xf numFmtId="0" fontId="122" fillId="11" borderId="210" applyNumberFormat="0" applyAlignment="0" applyProtection="0"/>
    <xf numFmtId="0" fontId="122" fillId="11" borderId="210" applyNumberFormat="0" applyAlignment="0" applyProtection="0"/>
    <xf numFmtId="0" fontId="122" fillId="11" borderId="210" applyNumberFormat="0" applyAlignment="0" applyProtection="0"/>
    <xf numFmtId="0" fontId="99" fillId="0" borderId="211" applyNumberFormat="0" applyFill="0" applyAlignment="0" applyProtection="0"/>
    <xf numFmtId="0" fontId="99" fillId="0" borderId="211" applyNumberFormat="0" applyFill="0" applyAlignment="0" applyProtection="0"/>
    <xf numFmtId="0" fontId="46" fillId="0" borderId="212" applyNumberFormat="0" applyFill="0" applyAlignment="0" applyProtection="0"/>
    <xf numFmtId="0" fontId="39" fillId="26" borderId="214" applyNumberFormat="0" applyFont="0" applyAlignment="0" applyProtection="0"/>
    <xf numFmtId="0" fontId="39" fillId="26" borderId="214" applyNumberFormat="0" applyFont="0" applyAlignment="0" applyProtection="0"/>
    <xf numFmtId="170" fontId="59" fillId="0" borderId="217">
      <alignment horizontal="left"/>
    </xf>
    <xf numFmtId="168"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102" fillId="24" borderId="209" applyNumberFormat="0" applyAlignment="0" applyProtection="0"/>
    <xf numFmtId="0" fontId="102" fillId="24" borderId="209" applyNumberFormat="0" applyAlignment="0" applyProtection="0"/>
    <xf numFmtId="0" fontId="259" fillId="24" borderId="210" applyNumberFormat="0" applyAlignment="0" applyProtection="0"/>
    <xf numFmtId="0" fontId="259" fillId="24" borderId="210" applyNumberFormat="0" applyAlignment="0" applyProtection="0"/>
    <xf numFmtId="0" fontId="103" fillId="60" borderId="222" applyNumberFormat="0" applyAlignment="0" applyProtection="0"/>
    <xf numFmtId="0" fontId="259" fillId="24" borderId="210" applyNumberFormat="0" applyAlignment="0" applyProtection="0"/>
    <xf numFmtId="169" fontId="59" fillId="0" borderId="220">
      <alignment horizontal="left"/>
    </xf>
    <xf numFmtId="0" fontId="122" fillId="11" borderId="210" applyNumberFormat="0" applyAlignment="0" applyProtection="0"/>
    <xf numFmtId="0" fontId="122" fillId="11" borderId="210" applyNumberFormat="0" applyAlignment="0" applyProtection="0"/>
    <xf numFmtId="0" fontId="122" fillId="11" borderId="210" applyNumberFormat="0" applyAlignment="0" applyProtection="0"/>
    <xf numFmtId="0" fontId="99" fillId="0" borderId="211" applyNumberFormat="0" applyFill="0" applyAlignment="0" applyProtection="0"/>
    <xf numFmtId="0" fontId="99" fillId="0" borderId="211" applyNumberFormat="0" applyFill="0" applyAlignment="0" applyProtection="0"/>
    <xf numFmtId="0" fontId="39" fillId="26" borderId="214" applyNumberFormat="0" applyFont="0" applyAlignment="0" applyProtection="0"/>
    <xf numFmtId="0" fontId="39" fillId="26" borderId="214" applyNumberFormat="0" applyFont="0" applyAlignment="0" applyProtection="0"/>
    <xf numFmtId="0" fontId="54" fillId="26" borderId="214" applyNumberFormat="0" applyFont="0" applyAlignment="0" applyProtection="0"/>
    <xf numFmtId="169" fontId="59" fillId="0" borderId="220">
      <alignment horizontal="left"/>
    </xf>
    <xf numFmtId="169" fontId="59" fillId="0" borderId="220">
      <alignment horizontal="left"/>
    </xf>
    <xf numFmtId="169"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0" fontId="62" fillId="24" borderId="222" applyNumberFormat="0" applyAlignment="0" applyProtection="0"/>
    <xf numFmtId="0" fontId="47" fillId="26" borderId="226" applyNumberFormat="0" applyFont="0" applyAlignment="0" applyProtection="0"/>
    <xf numFmtId="168" fontId="59" fillId="0" borderId="220">
      <alignment horizontal="left"/>
    </xf>
    <xf numFmtId="0" fontId="61" fillId="24" borderId="221" applyNumberFormat="0" applyAlignment="0" applyProtection="0"/>
    <xf numFmtId="0" fontId="47" fillId="26" borderId="226" applyNumberFormat="0" applyFont="0" applyAlignment="0" applyProtection="0"/>
    <xf numFmtId="0" fontId="61" fillId="24" borderId="221" applyNumberFormat="0" applyAlignment="0" applyProtection="0"/>
    <xf numFmtId="0" fontId="48" fillId="26" borderId="226" applyNumberFormat="0" applyFont="0" applyAlignment="0" applyProtection="0"/>
    <xf numFmtId="0" fontId="64" fillId="0" borderId="223" applyNumberFormat="0" applyFill="0" applyAlignment="0" applyProtection="0"/>
    <xf numFmtId="171"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0" fontId="122" fillId="25" borderId="222" applyNumberFormat="0" applyAlignment="0" applyProtection="0"/>
    <xf numFmtId="168" fontId="59" fillId="0" borderId="220">
      <alignment horizontal="left"/>
    </xf>
    <xf numFmtId="168" fontId="59" fillId="0" borderId="220">
      <alignment horizontal="left"/>
    </xf>
    <xf numFmtId="0" fontId="47" fillId="26" borderId="226" applyNumberFormat="0" applyFont="0" applyAlignment="0" applyProtection="0"/>
    <xf numFmtId="168" fontId="59" fillId="0" borderId="220">
      <alignment horizontal="left"/>
    </xf>
    <xf numFmtId="168" fontId="59" fillId="0" borderId="220">
      <alignment horizontal="left"/>
    </xf>
    <xf numFmtId="0" fontId="61" fillId="24" borderId="209" applyNumberFormat="0" applyAlignment="0" applyProtection="0"/>
    <xf numFmtId="0" fontId="62" fillId="24" borderId="210" applyNumberFormat="0" applyAlignment="0" applyProtection="0"/>
    <xf numFmtId="0" fontId="64" fillId="0" borderId="211" applyNumberFormat="0" applyFill="0" applyAlignment="0" applyProtection="0"/>
    <xf numFmtId="0" fontId="48" fillId="26" borderId="214" applyNumberFormat="0" applyFont="0" applyAlignment="0" applyProtection="0"/>
    <xf numFmtId="0" fontId="48" fillId="26" borderId="214" applyNumberFormat="0" applyFont="0" applyAlignment="0" applyProtection="0"/>
    <xf numFmtId="0" fontId="48" fillId="26" borderId="214" applyNumberFormat="0" applyFont="0" applyAlignment="0" applyProtection="0"/>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168" fontId="59" fillId="0" borderId="220">
      <alignment horizontal="left"/>
    </xf>
    <xf numFmtId="0" fontId="48" fillId="26" borderId="226" applyNumberFormat="0" applyFont="0" applyAlignment="0" applyProtection="0"/>
    <xf numFmtId="171" fontId="59" fillId="0" borderId="220">
      <alignment horizontal="left"/>
    </xf>
    <xf numFmtId="168" fontId="59" fillId="0" borderId="220">
      <alignment horizontal="left"/>
    </xf>
    <xf numFmtId="0" fontId="39" fillId="26" borderId="214" applyNumberFormat="0" applyFont="0" applyAlignment="0" applyProtection="0"/>
    <xf numFmtId="171" fontId="59" fillId="0" borderId="220">
      <alignment horizontal="left"/>
    </xf>
    <xf numFmtId="171" fontId="59" fillId="0" borderId="220">
      <alignment horizontal="left"/>
    </xf>
    <xf numFmtId="0" fontId="169" fillId="64" borderId="216">
      <alignment horizontal="left" vertical="top" wrapText="1"/>
    </xf>
    <xf numFmtId="0" fontId="133" fillId="26" borderId="214" applyNumberFormat="0" applyFont="0" applyAlignment="0" applyProtection="0"/>
    <xf numFmtId="0" fontId="39" fillId="26" borderId="214" applyNumberFormat="0" applyFont="0" applyAlignment="0" applyProtection="0"/>
    <xf numFmtId="171" fontId="59" fillId="0" borderId="220">
      <alignment horizontal="left"/>
    </xf>
    <xf numFmtId="171"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70" fontId="59" fillId="0" borderId="217">
      <alignment horizontal="left"/>
    </xf>
    <xf numFmtId="170" fontId="59" fillId="0" borderId="217">
      <alignment horizontal="left"/>
    </xf>
    <xf numFmtId="171" fontId="59" fillId="0" borderId="217">
      <alignment horizontal="left"/>
    </xf>
    <xf numFmtId="168" fontId="59" fillId="0" borderId="217">
      <alignment horizontal="left"/>
    </xf>
    <xf numFmtId="169" fontId="59" fillId="0" borderId="217">
      <alignment horizontal="left"/>
    </xf>
    <xf numFmtId="0" fontId="38" fillId="0" borderId="219" applyAlignment="0">
      <alignment horizontal="left"/>
    </xf>
    <xf numFmtId="0" fontId="38" fillId="0" borderId="219" applyAlignment="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102" fillId="60" borderId="221" applyNumberForma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64" fillId="0" borderId="223" applyNumberFormat="0" applyFill="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103" fillId="60" borderId="222" applyNumberFormat="0" applyAlignment="0" applyProtection="0"/>
    <xf numFmtId="0" fontId="62" fillId="24" borderId="222" applyNumberFormat="0" applyAlignment="0" applyProtection="0"/>
    <xf numFmtId="0" fontId="61" fillId="24" borderId="221" applyNumberFormat="0" applyAlignment="0" applyProtection="0"/>
    <xf numFmtId="0" fontId="61" fillId="24" borderId="221" applyNumberFormat="0" applyAlignment="0" applyProtection="0"/>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71"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75" fontId="205" fillId="63" borderId="219">
      <alignment wrapText="1"/>
    </xf>
    <xf numFmtId="171" fontId="59" fillId="0" borderId="217">
      <alignment horizontal="left"/>
    </xf>
    <xf numFmtId="170" fontId="59" fillId="0" borderId="217">
      <alignment horizontal="left"/>
    </xf>
    <xf numFmtId="169" fontId="59" fillId="0" borderId="217">
      <alignment horizontal="left"/>
    </xf>
    <xf numFmtId="169" fontId="59" fillId="0" borderId="217">
      <alignment horizontal="left"/>
    </xf>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63" fillId="11" borderId="222" applyNumberFormat="0" applyAlignment="0" applyProtection="0"/>
    <xf numFmtId="0" fontId="63" fillId="11" borderId="222" applyNumberFormat="0" applyAlignment="0" applyProtection="0"/>
    <xf numFmtId="0" fontId="62" fillId="24" borderId="222" applyNumberFormat="0" applyAlignment="0" applyProtection="0"/>
    <xf numFmtId="0" fontId="61" fillId="24" borderId="221" applyNumberFormat="0" applyAlignment="0" applyProtection="0"/>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71" fontId="59" fillId="0" borderId="217">
      <alignment horizontal="left"/>
    </xf>
    <xf numFmtId="170" fontId="59" fillId="0" borderId="217">
      <alignment horizontal="left"/>
    </xf>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61" fillId="24" borderId="221" applyNumberFormat="0" applyAlignment="0" applyProtection="0"/>
    <xf numFmtId="0" fontId="47" fillId="26" borderId="226" applyNumberFormat="0" applyFont="0" applyAlignment="0" applyProtection="0"/>
    <xf numFmtId="0" fontId="47" fillId="26" borderId="226" applyNumberFormat="0" applyFont="0" applyAlignment="0" applyProtection="0"/>
    <xf numFmtId="0" fontId="63" fillId="11" borderId="222" applyNumberFormat="0" applyAlignment="0" applyProtection="0"/>
    <xf numFmtId="0" fontId="103" fillId="60" borderId="222" applyNumberFormat="0" applyAlignment="0" applyProtection="0"/>
    <xf numFmtId="0" fontId="47"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102" fillId="60" borderId="221" applyNumberFormat="0" applyAlignment="0" applyProtection="0"/>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75" fontId="205" fillId="63" borderId="219">
      <alignment wrapText="1"/>
    </xf>
    <xf numFmtId="0" fontId="104" fillId="0" borderId="217"/>
    <xf numFmtId="0" fontId="47" fillId="26" borderId="226" applyNumberFormat="0" applyFont="0" applyAlignment="0" applyProtection="0"/>
    <xf numFmtId="0" fontId="103" fillId="60" borderId="222" applyNumberFormat="0" applyAlignment="0" applyProtection="0"/>
    <xf numFmtId="0" fontId="47" fillId="26" borderId="226" applyNumberFormat="0" applyFont="0" applyAlignment="0" applyProtection="0"/>
    <xf numFmtId="0" fontId="103" fillId="60" borderId="222" applyNumberFormat="0" applyAlignment="0" applyProtection="0"/>
    <xf numFmtId="0" fontId="47" fillId="26" borderId="226" applyNumberFormat="0" applyFont="0" applyAlignment="0" applyProtection="0"/>
    <xf numFmtId="0" fontId="128" fillId="26" borderId="226" applyNumberFormat="0" applyFont="0" applyAlignment="0" applyProtection="0"/>
    <xf numFmtId="0" fontId="47" fillId="26" borderId="226" applyNumberFormat="0" applyFont="0" applyAlignment="0" applyProtection="0"/>
    <xf numFmtId="0" fontId="103" fillId="60" borderId="222" applyNumberFormat="0" applyAlignment="0" applyProtection="0"/>
    <xf numFmtId="169" fontId="59" fillId="0" borderId="205">
      <alignment horizontal="left"/>
    </xf>
    <xf numFmtId="169" fontId="59" fillId="0" borderId="205">
      <alignment horizontal="left"/>
    </xf>
    <xf numFmtId="169" fontId="59" fillId="0" borderId="205">
      <alignment horizontal="left"/>
    </xf>
    <xf numFmtId="170" fontId="59" fillId="0" borderId="205">
      <alignment horizontal="left"/>
    </xf>
    <xf numFmtId="170" fontId="59" fillId="0" borderId="205">
      <alignment horizontal="left"/>
    </xf>
    <xf numFmtId="170" fontId="59" fillId="0" borderId="205">
      <alignment horizontal="left"/>
    </xf>
    <xf numFmtId="171" fontId="59" fillId="0" borderId="205">
      <alignment horizontal="left"/>
    </xf>
    <xf numFmtId="171" fontId="59" fillId="0" borderId="205">
      <alignment horizontal="left"/>
    </xf>
    <xf numFmtId="171" fontId="59" fillId="0" borderId="205">
      <alignment horizontal="left"/>
    </xf>
    <xf numFmtId="168" fontId="59" fillId="0" borderId="205">
      <alignment horizontal="left"/>
    </xf>
    <xf numFmtId="168" fontId="59" fillId="0" borderId="205">
      <alignment horizontal="left"/>
    </xf>
    <xf numFmtId="168" fontId="59" fillId="0" borderId="205">
      <alignment horizontal="left"/>
    </xf>
    <xf numFmtId="169" fontId="59" fillId="0" borderId="205">
      <alignment horizontal="left"/>
    </xf>
    <xf numFmtId="169" fontId="59" fillId="0" borderId="205">
      <alignment horizontal="left"/>
    </xf>
    <xf numFmtId="169" fontId="59" fillId="0" borderId="205">
      <alignment horizontal="left"/>
    </xf>
    <xf numFmtId="170" fontId="59" fillId="0" borderId="205">
      <alignment horizontal="left"/>
    </xf>
    <xf numFmtId="170" fontId="59" fillId="0" borderId="205">
      <alignment horizontal="left"/>
    </xf>
    <xf numFmtId="170" fontId="59" fillId="0" borderId="205">
      <alignment horizontal="left"/>
    </xf>
    <xf numFmtId="171" fontId="59" fillId="0" borderId="205">
      <alignment horizontal="left"/>
    </xf>
    <xf numFmtId="171" fontId="59" fillId="0" borderId="205">
      <alignment horizontal="left"/>
    </xf>
    <xf numFmtId="171" fontId="59" fillId="0" borderId="205">
      <alignment horizontal="left"/>
    </xf>
    <xf numFmtId="168" fontId="59" fillId="0" borderId="205">
      <alignment horizontal="left"/>
    </xf>
    <xf numFmtId="168" fontId="59" fillId="0" borderId="205">
      <alignment horizontal="left"/>
    </xf>
    <xf numFmtId="168" fontId="59" fillId="0" borderId="205">
      <alignment horizontal="left"/>
    </xf>
    <xf numFmtId="0" fontId="104" fillId="0" borderId="205"/>
    <xf numFmtId="0" fontId="100" fillId="63" borderId="205">
      <alignment horizontal="left"/>
    </xf>
    <xf numFmtId="0" fontId="39" fillId="63" borderId="205">
      <alignment horizontal="centerContinuous" wrapText="1"/>
    </xf>
    <xf numFmtId="0" fontId="104" fillId="63" borderId="205"/>
    <xf numFmtId="169" fontId="59" fillId="0" borderId="205">
      <alignment horizontal="left"/>
    </xf>
    <xf numFmtId="170" fontId="59" fillId="0" borderId="205">
      <alignment horizontal="left"/>
    </xf>
    <xf numFmtId="171" fontId="59" fillId="0" borderId="205">
      <alignment horizontal="left"/>
    </xf>
    <xf numFmtId="168" fontId="59" fillId="0" borderId="205">
      <alignment horizontal="left"/>
    </xf>
    <xf numFmtId="0" fontId="104" fillId="0" borderId="205"/>
    <xf numFmtId="175" fontId="39" fillId="5" borderId="205"/>
    <xf numFmtId="175" fontId="39" fillId="63" borderId="205">
      <alignment horizontal="centerContinuous" wrapText="1"/>
    </xf>
    <xf numFmtId="0" fontId="39" fillId="63" borderId="205">
      <alignment horizontal="centerContinuous" wrapText="1"/>
    </xf>
    <xf numFmtId="0" fontId="104" fillId="63" borderId="205"/>
    <xf numFmtId="175" fontId="169" fillId="64" borderId="205">
      <alignment horizontal="left" vertical="top" wrapText="1"/>
    </xf>
    <xf numFmtId="175" fontId="39" fillId="63" borderId="205">
      <alignment horizontal="centerContinuous" wrapText="1"/>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69"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128" fillId="26" borderId="226" applyNumberFormat="0" applyFont="0" applyAlignment="0" applyProtection="0"/>
    <xf numFmtId="0" fontId="128" fillId="26" borderId="226" applyNumberFormat="0" applyFont="0" applyAlignment="0" applyProtection="0"/>
    <xf numFmtId="0" fontId="179" fillId="60" borderId="221" applyNumberFormat="0" applyAlignment="0" applyProtection="0"/>
    <xf numFmtId="0" fontId="102" fillId="60" borderId="221" applyNumberFormat="0" applyAlignment="0" applyProtection="0"/>
    <xf numFmtId="0" fontId="180" fillId="24" borderId="221" applyNumberFormat="0" applyAlignment="0" applyProtection="0"/>
    <xf numFmtId="0" fontId="183" fillId="60" borderId="222" applyNumberFormat="0" applyAlignment="0" applyProtection="0"/>
    <xf numFmtId="0" fontId="103" fillId="60" borderId="222" applyNumberFormat="0" applyAlignment="0" applyProtection="0"/>
    <xf numFmtId="0" fontId="185" fillId="24" borderId="222" applyNumberFormat="0" applyAlignment="0" applyProtection="0"/>
    <xf numFmtId="175" fontId="181" fillId="60" borderId="222" applyNumberFormat="0" applyAlignment="0" applyProtection="0"/>
    <xf numFmtId="175" fontId="181" fillId="60" borderId="222" applyNumberFormat="0" applyAlignment="0" applyProtection="0"/>
    <xf numFmtId="0" fontId="190" fillId="25" borderId="222" applyNumberFormat="0" applyAlignment="0" applyProtection="0"/>
    <xf numFmtId="0" fontId="122" fillId="25" borderId="222" applyNumberFormat="0" applyAlignment="0" applyProtection="0"/>
    <xf numFmtId="0" fontId="191" fillId="11" borderId="222" applyNumberFormat="0" applyAlignment="0" applyProtection="0"/>
    <xf numFmtId="0" fontId="99" fillId="0" borderId="224" applyNumberFormat="0" applyFill="0" applyAlignment="0" applyProtection="0"/>
    <xf numFmtId="0" fontId="52" fillId="0" borderId="224" applyNumberFormat="0" applyFill="0" applyAlignment="0" applyProtection="0"/>
    <xf numFmtId="0" fontId="192" fillId="0" borderId="224" applyNumberFormat="0" applyFill="0" applyAlignment="0" applyProtection="0"/>
    <xf numFmtId="0" fontId="193"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56" fillId="0" borderId="223" applyNumberFormat="0" applyFill="0" applyAlignment="0" applyProtection="0"/>
    <xf numFmtId="0" fontId="39" fillId="25" borderId="226" applyNumberFormat="0" applyFont="0" applyAlignment="0" applyProtection="0"/>
    <xf numFmtId="175" fontId="204" fillId="25" borderId="222" applyNumberFormat="0" applyAlignment="0" applyProtection="0"/>
    <xf numFmtId="175" fontId="204" fillId="25" borderId="222" applyNumberFormat="0" applyAlignment="0" applyProtection="0"/>
    <xf numFmtId="175" fontId="213" fillId="26" borderId="226" applyNumberFormat="0" applyFont="0" applyAlignment="0" applyProtection="0"/>
    <xf numFmtId="175" fontId="213" fillId="26" borderId="226" applyNumberFormat="0" applyFont="0" applyAlignment="0" applyProtection="0"/>
    <xf numFmtId="0" fontId="54" fillId="26" borderId="226" applyNumberFormat="0" applyFont="0" applyAlignment="0" applyProtection="0"/>
    <xf numFmtId="0" fontId="54" fillId="26" borderId="226" applyNumberFormat="0" applyFont="0" applyAlignment="0" applyProtection="0"/>
    <xf numFmtId="0" fontId="48" fillId="26" borderId="226" applyNumberFormat="0" applyFont="0" applyAlignment="0" applyProtection="0"/>
    <xf numFmtId="0" fontId="54" fillId="26" borderId="226" applyNumberFormat="0" applyFont="0" applyAlignment="0" applyProtection="0"/>
    <xf numFmtId="0" fontId="54" fillId="26" borderId="226" applyNumberFormat="0" applyFont="0" applyAlignment="0" applyProtection="0"/>
    <xf numFmtId="0" fontId="39" fillId="26" borderId="226" applyNumberFormat="0" applyFont="0" applyAlignment="0" applyProtection="0"/>
    <xf numFmtId="175" fontId="214" fillId="60" borderId="221" applyNumberFormat="0" applyAlignment="0" applyProtection="0"/>
    <xf numFmtId="175" fontId="214" fillId="60" borderId="221" applyNumberFormat="0" applyAlignment="0" applyProtection="0"/>
    <xf numFmtId="175" fontId="51" fillId="0" borderId="225" applyNumberFormat="0" applyFill="0" applyAlignment="0" applyProtection="0"/>
    <xf numFmtId="175" fontId="46" fillId="0" borderId="224" applyNumberFormat="0" applyFill="0" applyAlignment="0" applyProtection="0"/>
    <xf numFmtId="175" fontId="51" fillId="0" borderId="225" applyNumberFormat="0" applyFill="0" applyAlignment="0" applyProtection="0"/>
    <xf numFmtId="0" fontId="47" fillId="26" borderId="226" applyNumberFormat="0" applyFont="0" applyAlignment="0" applyProtection="0"/>
    <xf numFmtId="0" fontId="102" fillId="24" borderId="221" applyNumberFormat="0" applyAlignment="0" applyProtection="0"/>
    <xf numFmtId="0" fontId="102" fillId="24" borderId="221" applyNumberFormat="0" applyAlignment="0" applyProtection="0"/>
    <xf numFmtId="0" fontId="259" fillId="24" borderId="222" applyNumberFormat="0" applyAlignment="0" applyProtection="0"/>
    <xf numFmtId="0" fontId="259" fillId="24" borderId="222" applyNumberFormat="0" applyAlignment="0" applyProtection="0"/>
    <xf numFmtId="0" fontId="259" fillId="24" borderId="222" applyNumberFormat="0" applyAlignment="0" applyProtection="0"/>
    <xf numFmtId="0" fontId="122" fillId="11" borderId="222" applyNumberFormat="0" applyAlignment="0" applyProtection="0"/>
    <xf numFmtId="0" fontId="122" fillId="11" borderId="222" applyNumberFormat="0" applyAlignment="0" applyProtection="0"/>
    <xf numFmtId="0" fontId="122" fillId="11" borderId="222" applyNumberFormat="0" applyAlignment="0" applyProtection="0"/>
    <xf numFmtId="0" fontId="99" fillId="0" borderId="223" applyNumberFormat="0" applyFill="0" applyAlignment="0" applyProtection="0"/>
    <xf numFmtId="0" fontId="99" fillId="0" borderId="223" applyNumberFormat="0" applyFill="0" applyAlignment="0" applyProtection="0"/>
    <xf numFmtId="0" fontId="46" fillId="0" borderId="224" applyNumberFormat="0" applyFill="0" applyAlignment="0" applyProtection="0"/>
    <xf numFmtId="0" fontId="39" fillId="26" borderId="226" applyNumberFormat="0" applyFont="0" applyAlignment="0" applyProtection="0"/>
    <xf numFmtId="0" fontId="39" fillId="26" borderId="226" applyNumberFormat="0" applyFont="0" applyAlignment="0" applyProtection="0"/>
    <xf numFmtId="0" fontId="102" fillId="24" borderId="221" applyNumberFormat="0" applyAlignment="0" applyProtection="0"/>
    <xf numFmtId="0" fontId="102" fillId="24" borderId="221" applyNumberFormat="0" applyAlignment="0" applyProtection="0"/>
    <xf numFmtId="0" fontId="259" fillId="24" borderId="222" applyNumberFormat="0" applyAlignment="0" applyProtection="0"/>
    <xf numFmtId="0" fontId="259" fillId="24" borderId="222" applyNumberFormat="0" applyAlignment="0" applyProtection="0"/>
    <xf numFmtId="0" fontId="259" fillId="24" borderId="222" applyNumberFormat="0" applyAlignment="0" applyProtection="0"/>
    <xf numFmtId="0" fontId="122" fillId="11" borderId="222" applyNumberFormat="0" applyAlignment="0" applyProtection="0"/>
    <xf numFmtId="0" fontId="122" fillId="11" borderId="222" applyNumberFormat="0" applyAlignment="0" applyProtection="0"/>
    <xf numFmtId="0" fontId="122" fillId="11" borderId="222" applyNumberFormat="0" applyAlignment="0" applyProtection="0"/>
    <xf numFmtId="0" fontId="99" fillId="0" borderId="223" applyNumberFormat="0" applyFill="0" applyAlignment="0" applyProtection="0"/>
    <xf numFmtId="0" fontId="99" fillId="0" borderId="223" applyNumberFormat="0" applyFill="0" applyAlignment="0" applyProtection="0"/>
    <xf numFmtId="0" fontId="39" fillId="26" borderId="226" applyNumberFormat="0" applyFont="0" applyAlignment="0" applyProtection="0"/>
    <xf numFmtId="0" fontId="39" fillId="26" borderId="226" applyNumberFormat="0" applyFont="0" applyAlignment="0" applyProtection="0"/>
    <xf numFmtId="0" fontId="54" fillId="26" borderId="226" applyNumberFormat="0" applyFont="0" applyAlignment="0" applyProtection="0"/>
    <xf numFmtId="0" fontId="61" fillId="24" borderId="221" applyNumberFormat="0" applyAlignment="0" applyProtection="0"/>
    <xf numFmtId="0" fontId="62" fillId="24" borderId="222" applyNumberFormat="0" applyAlignment="0" applyProtection="0"/>
    <xf numFmtId="0" fontId="64" fillId="0" borderId="223" applyNumberFormat="0" applyFill="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39" fillId="26" borderId="226" applyNumberFormat="0" applyFont="0" applyAlignment="0" applyProtection="0"/>
    <xf numFmtId="0" fontId="133" fillId="26" borderId="226" applyNumberFormat="0" applyFont="0" applyAlignment="0" applyProtection="0"/>
    <xf numFmtId="0" fontId="39" fillId="26" borderId="226" applyNumberFormat="0" applyFont="0" applyAlignment="0" applyProtection="0"/>
    <xf numFmtId="49" fontId="231" fillId="70" borderId="239">
      <alignment horizontal="center" vertical="center" wrapText="1"/>
    </xf>
    <xf numFmtId="168"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47" fillId="26" borderId="238" applyNumberFormat="0" applyFont="0" applyAlignment="0" applyProtection="0"/>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69"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0"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71"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168" fontId="59" fillId="0" borderId="220">
      <alignment horizontal="left"/>
    </xf>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102" fillId="60" borderId="221" applyNumberFormat="0" applyAlignment="0" applyProtection="0"/>
    <xf numFmtId="0" fontId="102" fillId="60" borderId="221" applyNumberFormat="0" applyAlignment="0" applyProtection="0"/>
    <xf numFmtId="0" fontId="102" fillId="60" borderId="221" applyNumberFormat="0" applyAlignment="0" applyProtection="0"/>
    <xf numFmtId="0" fontId="102" fillId="60" borderId="221" applyNumberFormat="0" applyAlignment="0" applyProtection="0"/>
    <xf numFmtId="0" fontId="102" fillId="60" borderId="221"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62" fillId="24" borderId="222" applyNumberFormat="0" applyAlignment="0" applyProtection="0"/>
    <xf numFmtId="0" fontId="103" fillId="60" borderId="222" applyNumberFormat="0" applyAlignment="0" applyProtection="0"/>
    <xf numFmtId="0" fontId="103" fillId="60" borderId="222" applyNumberFormat="0" applyAlignment="0" applyProtection="0"/>
    <xf numFmtId="0" fontId="103" fillId="60" borderId="222" applyNumberFormat="0" applyAlignment="0" applyProtection="0"/>
    <xf numFmtId="0" fontId="103" fillId="60" borderId="222" applyNumberFormat="0" applyAlignment="0" applyProtection="0"/>
    <xf numFmtId="0" fontId="103" fillId="60" borderId="222" applyNumberFormat="0" applyAlignment="0" applyProtection="0"/>
    <xf numFmtId="169" fontId="59" fillId="0" borderId="232">
      <alignment horizontal="left"/>
    </xf>
    <xf numFmtId="168" fontId="59" fillId="0" borderId="232">
      <alignment horizontal="left"/>
    </xf>
    <xf numFmtId="0" fontId="61" fillId="24" borderId="233" applyNumberFormat="0" applyAlignment="0" applyProtection="0"/>
    <xf numFmtId="0" fontId="47" fillId="26" borderId="238" applyNumberFormat="0" applyFont="0" applyAlignment="0" applyProtection="0"/>
    <xf numFmtId="0" fontId="47" fillId="26" borderId="238" applyNumberFormat="0" applyFon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175" fontId="169" fillId="64" borderId="229">
      <alignment horizontal="left" vertical="top" wrapText="1"/>
    </xf>
    <xf numFmtId="169"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102" fillId="60" borderId="233" applyNumberFormat="0" applyAlignment="0" applyProtection="0"/>
    <xf numFmtId="0" fontId="62" fillId="24" borderId="234" applyNumberFormat="0" applyAlignment="0" applyProtection="0"/>
    <xf numFmtId="0" fontId="64" fillId="0" borderId="235" applyNumberFormat="0" applyFill="0" applyAlignment="0" applyProtection="0"/>
    <xf numFmtId="0" fontId="64" fillId="0" borderId="235" applyNumberFormat="0" applyFill="0" applyAlignment="0" applyProtection="0"/>
    <xf numFmtId="0" fontId="47" fillId="26" borderId="238" applyNumberFormat="0" applyFont="0" applyAlignment="0" applyProtection="0"/>
    <xf numFmtId="0" fontId="48" fillId="26" borderId="238" applyNumberFormat="0" applyFont="0" applyAlignment="0" applyProtection="0"/>
    <xf numFmtId="169" fontId="59" fillId="0" borderId="232">
      <alignment horizontal="left"/>
    </xf>
    <xf numFmtId="169" fontId="59" fillId="0" borderId="232">
      <alignment horizontal="left"/>
    </xf>
    <xf numFmtId="168" fontId="59" fillId="0" borderId="232">
      <alignment horizontal="left"/>
    </xf>
    <xf numFmtId="168" fontId="59" fillId="0" borderId="232">
      <alignment horizontal="left"/>
    </xf>
    <xf numFmtId="0" fontId="47" fillId="26" borderId="238" applyNumberFormat="0" applyFont="0" applyAlignment="0" applyProtection="0"/>
    <xf numFmtId="0" fontId="12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168" fontId="59" fillId="0" borderId="229">
      <alignment horizontal="left"/>
    </xf>
    <xf numFmtId="169" fontId="59" fillId="0" borderId="232">
      <alignment horizontal="left"/>
    </xf>
    <xf numFmtId="168" fontId="59" fillId="0" borderId="232">
      <alignment horizontal="left"/>
    </xf>
    <xf numFmtId="0" fontId="63" fillId="11" borderId="234" applyNumberFormat="0" applyAlignment="0" applyProtection="0"/>
    <xf numFmtId="0" fontId="104" fillId="0" borderId="229"/>
    <xf numFmtId="168" fontId="59" fillId="0" borderId="232">
      <alignment horizontal="left"/>
    </xf>
    <xf numFmtId="0" fontId="61" fillId="24" borderId="233" applyNumberFormat="0" applyAlignment="0" applyProtection="0"/>
    <xf numFmtId="0" fontId="63" fillId="11" borderId="234" applyNumberFormat="0" applyAlignment="0" applyProtection="0"/>
    <xf numFmtId="0" fontId="48" fillId="26" borderId="238" applyNumberFormat="0" applyFont="0" applyAlignment="0" applyProtection="0"/>
    <xf numFmtId="169" fontId="59" fillId="0" borderId="232">
      <alignment horizontal="left"/>
    </xf>
    <xf numFmtId="0" fontId="47" fillId="26" borderId="238" applyNumberFormat="0" applyFont="0" applyAlignment="0" applyProtection="0"/>
    <xf numFmtId="0" fontId="38" fillId="0" borderId="231" applyAlignment="0">
      <alignment horizontal="left"/>
    </xf>
    <xf numFmtId="169" fontId="59" fillId="0" borderId="229">
      <alignment horizontal="left"/>
    </xf>
    <xf numFmtId="168" fontId="59" fillId="0" borderId="229">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61" fillId="24" borderId="233" applyNumberFormat="0" applyAlignment="0" applyProtection="0"/>
    <xf numFmtId="0" fontId="61" fillId="24" borderId="233" applyNumberFormat="0" applyAlignment="0" applyProtection="0"/>
    <xf numFmtId="0" fontId="102" fillId="60" borderId="233" applyNumberFormat="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7" fillId="26" borderId="238" applyNumberFormat="0" applyFont="0" applyAlignment="0" applyProtection="0"/>
    <xf numFmtId="0" fontId="128"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169" fontId="59" fillId="0" borderId="232">
      <alignment horizontal="left"/>
    </xf>
    <xf numFmtId="168" fontId="59" fillId="0" borderId="232">
      <alignment horizontal="left"/>
    </xf>
    <xf numFmtId="0" fontId="62" fillId="24" borderId="234" applyNumberFormat="0" applyAlignment="0" applyProtection="0"/>
    <xf numFmtId="0" fontId="64" fillId="0" borderId="235" applyNumberFormat="0" applyFill="0" applyAlignment="0" applyProtection="0"/>
    <xf numFmtId="0" fontId="47" fillId="26" borderId="238" applyNumberFormat="0" applyFont="0" applyAlignment="0" applyProtection="0"/>
    <xf numFmtId="175" fontId="39" fillId="5" borderId="229"/>
    <xf numFmtId="175" fontId="104" fillId="63" borderId="231">
      <alignment wrapText="1"/>
    </xf>
    <xf numFmtId="169"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102" fillId="60" borderId="233" applyNumberFormat="0" applyAlignment="0" applyProtection="0"/>
    <xf numFmtId="0" fontId="62" fillId="24" borderId="234" applyNumberFormat="0" applyAlignment="0" applyProtection="0"/>
    <xf numFmtId="0" fontId="62" fillId="24" borderId="234" applyNumberFormat="0" applyAlignment="0" applyProtection="0"/>
    <xf numFmtId="0" fontId="64" fillId="0" borderId="235" applyNumberFormat="0" applyFill="0" applyAlignment="0" applyProtection="0"/>
    <xf numFmtId="0" fontId="64" fillId="0" borderId="235" applyNumberFormat="0" applyFill="0" applyAlignment="0" applyProtection="0"/>
    <xf numFmtId="0" fontId="128"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63" fillId="11" borderId="222" applyNumberFormat="0" applyAlignment="0" applyProtection="0"/>
    <xf numFmtId="0" fontId="122" fillId="25" borderId="222" applyNumberFormat="0" applyAlignment="0" applyProtection="0"/>
    <xf numFmtId="0" fontId="122" fillId="25" borderId="222" applyNumberFormat="0" applyAlignment="0" applyProtection="0"/>
    <xf numFmtId="0" fontId="122" fillId="25" borderId="222" applyNumberFormat="0" applyAlignment="0" applyProtection="0"/>
    <xf numFmtId="0" fontId="122" fillId="25" borderId="222" applyNumberFormat="0" applyAlignment="0" applyProtection="0"/>
    <xf numFmtId="0" fontId="122" fillId="25" borderId="222" applyNumberFormat="0" applyAlignment="0" applyProtection="0"/>
    <xf numFmtId="0" fontId="122" fillId="25" borderId="222" applyNumberFormat="0" applyAlignment="0" applyProtection="0"/>
    <xf numFmtId="0" fontId="63" fillId="11" borderId="222" applyNumberFormat="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99" fillId="0" borderId="225" applyNumberFormat="0" applyFill="0" applyAlignment="0" applyProtection="0"/>
    <xf numFmtId="0" fontId="99" fillId="0" borderId="225" applyNumberFormat="0" applyFill="0" applyAlignment="0" applyProtection="0"/>
    <xf numFmtId="0" fontId="99" fillId="0" borderId="225" applyNumberFormat="0" applyFill="0" applyAlignment="0" applyProtection="0"/>
    <xf numFmtId="0" fontId="99" fillId="0" borderId="225" applyNumberFormat="0" applyFill="0" applyAlignment="0" applyProtection="0"/>
    <xf numFmtId="0" fontId="99" fillId="0" borderId="225"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0" fontId="64" fillId="0" borderId="223" applyNumberFormat="0" applyFill="0" applyAlignment="0" applyProtection="0"/>
    <xf numFmtId="169" fontId="59" fillId="0" borderId="232">
      <alignment horizontal="left"/>
    </xf>
    <xf numFmtId="169" fontId="59" fillId="0" borderId="232">
      <alignment horizontal="left"/>
    </xf>
    <xf numFmtId="169" fontId="59" fillId="0" borderId="232">
      <alignment horizontal="left"/>
    </xf>
    <xf numFmtId="168" fontId="59" fillId="0" borderId="232">
      <alignment horizontal="left"/>
    </xf>
    <xf numFmtId="0" fontId="62" fillId="24" borderId="234" applyNumberFormat="0" applyAlignment="0" applyProtection="0"/>
    <xf numFmtId="0" fontId="99" fillId="0" borderId="237" applyNumberFormat="0" applyFill="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8"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128"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128"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169" fontId="59" fillId="0" borderId="229">
      <alignment horizontal="left"/>
    </xf>
    <xf numFmtId="168" fontId="59" fillId="0" borderId="229">
      <alignment horizontal="left"/>
    </xf>
    <xf numFmtId="171" fontId="59" fillId="0" borderId="229">
      <alignment horizontal="left"/>
    </xf>
    <xf numFmtId="168" fontId="59" fillId="0" borderId="229">
      <alignment horizontal="left"/>
    </xf>
    <xf numFmtId="0" fontId="38" fillId="0" borderId="231" applyAlignment="0">
      <alignment horizontal="left"/>
    </xf>
    <xf numFmtId="0" fontId="38" fillId="0" borderId="231" applyAlignment="0">
      <alignment horizontal="left"/>
    </xf>
    <xf numFmtId="0" fontId="38" fillId="0" borderId="231" applyAlignment="0">
      <alignment horizontal="left"/>
    </xf>
    <xf numFmtId="0" fontId="38" fillId="0" borderId="231" applyAlignment="0">
      <alignment horizontal="left"/>
    </xf>
    <xf numFmtId="0" fontId="39" fillId="63" borderId="229">
      <alignment horizontal="centerContinuous" wrapText="1"/>
    </xf>
    <xf numFmtId="0" fontId="104" fillId="63" borderId="231">
      <alignment wrapText="1"/>
    </xf>
    <xf numFmtId="170" fontId="59" fillId="0" borderId="229">
      <alignment horizontal="left"/>
    </xf>
    <xf numFmtId="0" fontId="169" fillId="64" borderId="230">
      <alignment horizontal="left" vertical="top"/>
    </xf>
    <xf numFmtId="175" fontId="39" fillId="63" borderId="229">
      <alignment horizontal="centerContinuous" wrapText="1"/>
    </xf>
    <xf numFmtId="175" fontId="215" fillId="64" borderId="230">
      <alignment horizontal="left" vertical="top" wrapText="1"/>
    </xf>
    <xf numFmtId="175" fontId="104" fillId="63" borderId="231">
      <alignment wrapText="1"/>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71"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61" fillId="24" borderId="233" applyNumberFormat="0" applyAlignment="0" applyProtection="0"/>
    <xf numFmtId="0" fontId="62" fillId="24" borderId="234" applyNumberFormat="0" applyAlignment="0" applyProtection="0"/>
    <xf numFmtId="0" fontId="64" fillId="0" borderId="235" applyNumberFormat="0" applyFill="0" applyAlignment="0" applyProtection="0"/>
    <xf numFmtId="0" fontId="99" fillId="0" borderId="237" applyNumberFormat="0" applyFill="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39"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171" fontId="59" fillId="0" borderId="232">
      <alignment horizontal="left"/>
    </xf>
    <xf numFmtId="168" fontId="59" fillId="0" borderId="232">
      <alignment horizontal="left"/>
    </xf>
    <xf numFmtId="0" fontId="63" fillId="11" borderId="234" applyNumberFormat="0" applyAlignment="0" applyProtection="0"/>
    <xf numFmtId="0" fontId="122" fillId="25" borderId="234" applyNumberFormat="0" applyAlignment="0" applyProtection="0"/>
    <xf numFmtId="0" fontId="47" fillId="26" borderId="238" applyNumberFormat="0" applyFont="0" applyAlignment="0" applyProtection="0"/>
    <xf numFmtId="0" fontId="99" fillId="0" borderId="236" applyNumberFormat="0" applyFill="0" applyAlignment="0" applyProtection="0"/>
    <xf numFmtId="0" fontId="47" fillId="26" borderId="238" applyNumberFormat="0" applyFont="0" applyAlignment="0" applyProtection="0"/>
    <xf numFmtId="171" fontId="59" fillId="0" borderId="232">
      <alignment horizontal="left"/>
    </xf>
    <xf numFmtId="171"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61" fillId="24" borderId="233" applyNumberForma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62" fillId="24" borderId="234" applyNumberFormat="0" applyAlignment="0" applyProtection="0"/>
    <xf numFmtId="168" fontId="59" fillId="0" borderId="232">
      <alignment horizontal="left"/>
    </xf>
    <xf numFmtId="0" fontId="48" fillId="26" borderId="238" applyNumberFormat="0" applyFont="0" applyAlignment="0" applyProtection="0"/>
    <xf numFmtId="0" fontId="47" fillId="26" borderId="238" applyNumberFormat="0" applyFont="0" applyAlignment="0" applyProtection="0"/>
    <xf numFmtId="0" fontId="104" fillId="63" borderId="231">
      <alignment wrapText="1"/>
    </xf>
    <xf numFmtId="0" fontId="38" fillId="0" borderId="231" applyAlignment="0">
      <alignment horizontal="left"/>
    </xf>
    <xf numFmtId="168" fontId="59" fillId="0" borderId="232">
      <alignment horizontal="left"/>
    </xf>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169" fontId="59" fillId="0" borderId="232">
      <alignment horizontal="left"/>
    </xf>
    <xf numFmtId="0" fontId="48" fillId="26" borderId="238" applyNumberFormat="0" applyFont="0" applyAlignment="0" applyProtection="0"/>
    <xf numFmtId="169" fontId="59" fillId="0" borderId="232">
      <alignment horizontal="left"/>
    </xf>
    <xf numFmtId="0" fontId="128" fillId="26" borderId="226" applyNumberFormat="0" applyFont="0" applyAlignment="0" applyProtection="0"/>
    <xf numFmtId="171" fontId="59" fillId="0" borderId="232">
      <alignment horizontal="left"/>
    </xf>
    <xf numFmtId="171"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169" fontId="59" fillId="0" borderId="232">
      <alignment horizontal="left"/>
    </xf>
    <xf numFmtId="169"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69" fontId="59" fillId="0" borderId="232">
      <alignment horizontal="left"/>
    </xf>
    <xf numFmtId="171" fontId="59" fillId="0" borderId="232">
      <alignment horizontal="left"/>
    </xf>
    <xf numFmtId="0" fontId="47" fillId="26" borderId="238" applyNumberFormat="0" applyFont="0" applyAlignment="0" applyProtection="0"/>
    <xf numFmtId="168" fontId="59" fillId="0" borderId="232">
      <alignment horizontal="left"/>
    </xf>
    <xf numFmtId="169" fontId="59" fillId="0" borderId="232">
      <alignment horizontal="left"/>
    </xf>
    <xf numFmtId="0" fontId="61" fillId="24" borderId="233" applyNumberFormat="0" applyAlignment="0" applyProtection="0"/>
    <xf numFmtId="0" fontId="62" fillId="24" borderId="234" applyNumberFormat="0" applyAlignment="0" applyProtection="0"/>
    <xf numFmtId="168"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169" fontId="59" fillId="0" borderId="232">
      <alignment horizontal="left"/>
    </xf>
    <xf numFmtId="171" fontId="59" fillId="0" borderId="232">
      <alignment horizontal="left"/>
    </xf>
    <xf numFmtId="169"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68" fontId="59" fillId="0" borderId="232">
      <alignment horizontal="left"/>
    </xf>
    <xf numFmtId="0" fontId="63" fillId="11" borderId="234" applyNumberFormat="0" applyAlignment="0" applyProtection="0"/>
    <xf numFmtId="0" fontId="47" fillId="26" borderId="238" applyNumberFormat="0" applyFont="0" applyAlignment="0" applyProtection="0"/>
    <xf numFmtId="0" fontId="47" fillId="26" borderId="238" applyNumberFormat="0" applyFont="0" applyAlignment="0" applyProtection="0"/>
    <xf numFmtId="168" fontId="59" fillId="0" borderId="232">
      <alignment horizontal="left"/>
    </xf>
    <xf numFmtId="168" fontId="59" fillId="0" borderId="232">
      <alignment horizontal="left"/>
    </xf>
    <xf numFmtId="0" fontId="47" fillId="26" borderId="238" applyNumberFormat="0" applyFont="0" applyAlignment="0" applyProtection="0"/>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102" fillId="60" borderId="221" applyNumberFormat="0" applyAlignment="0" applyProtection="0"/>
    <xf numFmtId="0" fontId="61" fillId="24" borderId="221" applyNumberFormat="0" applyAlignment="0" applyProtection="0"/>
    <xf numFmtId="0" fontId="103" fillId="60" borderId="222" applyNumberFormat="0" applyAlignment="0" applyProtection="0"/>
    <xf numFmtId="0" fontId="62" fillId="24" borderId="222" applyNumberFormat="0" applyAlignment="0" applyProtection="0"/>
    <xf numFmtId="0" fontId="48" fillId="26" borderId="238" applyNumberFormat="0" applyFont="0" applyAlignment="0" applyProtection="0"/>
    <xf numFmtId="168" fontId="59" fillId="0" borderId="232">
      <alignment horizontal="left"/>
    </xf>
    <xf numFmtId="168"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0" fontId="99" fillId="0" borderId="224" applyNumberFormat="0" applyFill="0" applyAlignment="0" applyProtection="0"/>
    <xf numFmtId="0" fontId="99" fillId="0" borderId="224" applyNumberFormat="0" applyFill="0" applyAlignment="0" applyProtection="0"/>
    <xf numFmtId="0" fontId="64" fillId="0" borderId="223" applyNumberFormat="0" applyFill="0" applyAlignment="0" applyProtection="0"/>
    <xf numFmtId="0" fontId="39"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171" fontId="59" fillId="0" borderId="232">
      <alignment horizontal="left"/>
    </xf>
    <xf numFmtId="168"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68" fontId="59" fillId="0" borderId="232">
      <alignment horizontal="left"/>
    </xf>
    <xf numFmtId="0" fontId="47" fillId="26" borderId="238" applyNumberFormat="0" applyFont="0" applyAlignment="0" applyProtection="0"/>
    <xf numFmtId="0" fontId="48" fillId="26" borderId="238" applyNumberFormat="0" applyFont="0" applyAlignment="0" applyProtection="0"/>
    <xf numFmtId="171" fontId="59" fillId="0" borderId="232">
      <alignment horizontal="left"/>
    </xf>
    <xf numFmtId="171"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0" fontId="122" fillId="25" borderId="234" applyNumberFormat="0" applyAlignment="0" applyProtection="0"/>
    <xf numFmtId="0" fontId="102" fillId="60" borderId="221" applyNumberFormat="0" applyAlignment="0" applyProtection="0"/>
    <xf numFmtId="0" fontId="103" fillId="60" borderId="222" applyNumberFormat="0" applyAlignment="0" applyProtection="0"/>
    <xf numFmtId="0" fontId="99" fillId="0" borderId="224" applyNumberFormat="0" applyFill="0" applyAlignment="0" applyProtection="0"/>
    <xf numFmtId="0" fontId="39" fillId="26" borderId="226" applyNumberFormat="0" applyFont="0" applyAlignment="0" applyProtection="0"/>
    <xf numFmtId="169"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0" fontId="63" fillId="11" borderId="234" applyNumberFormat="0" applyAlignment="0" applyProtection="0"/>
    <xf numFmtId="0" fontId="47" fillId="26" borderId="226" applyNumberFormat="0" applyFont="0" applyAlignment="0" applyProtection="0"/>
    <xf numFmtId="0" fontId="48" fillId="26" borderId="226" applyNumberFormat="0" applyFont="0" applyAlignment="0" applyProtection="0"/>
    <xf numFmtId="171" fontId="59" fillId="0" borderId="232">
      <alignment horizontal="left"/>
    </xf>
    <xf numFmtId="171"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99" fillId="0" borderId="237" applyNumberFormat="0" applyFill="0" applyAlignment="0" applyProtection="0"/>
    <xf numFmtId="168"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0" fontId="104" fillId="63" borderId="231">
      <alignment wrapText="1"/>
    </xf>
    <xf numFmtId="0" fontId="61" fillId="24" borderId="233" applyNumberFormat="0" applyAlignment="0" applyProtection="0"/>
    <xf numFmtId="168" fontId="59" fillId="0" borderId="232">
      <alignment horizontal="left"/>
    </xf>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168" fontId="59" fillId="0" borderId="232">
      <alignment horizontal="left"/>
    </xf>
    <xf numFmtId="0" fontId="64" fillId="0" borderId="235" applyNumberFormat="0" applyFill="0" applyAlignment="0" applyProtection="0"/>
    <xf numFmtId="168" fontId="59" fillId="0" borderId="232">
      <alignment horizontal="left"/>
    </xf>
    <xf numFmtId="168" fontId="59" fillId="0" borderId="229">
      <alignment horizontal="left"/>
    </xf>
    <xf numFmtId="0" fontId="63" fillId="11" borderId="234" applyNumberFormat="0" applyAlignment="0" applyProtection="0"/>
    <xf numFmtId="168" fontId="59" fillId="0" borderId="232">
      <alignment horizontal="left"/>
    </xf>
    <xf numFmtId="0" fontId="48" fillId="26" borderId="238" applyNumberFormat="0" applyFont="0" applyAlignment="0" applyProtection="0"/>
    <xf numFmtId="49" fontId="231" fillId="70" borderId="227">
      <alignment horizontal="center" vertical="center" wrapText="1"/>
    </xf>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128"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47" fillId="26" borderId="226" applyNumberFormat="0" applyFont="0" applyAlignment="0" applyProtection="0"/>
    <xf numFmtId="0" fontId="128" fillId="26" borderId="226" applyNumberFormat="0" applyFont="0" applyAlignment="0" applyProtection="0"/>
    <xf numFmtId="169" fontId="59" fillId="0" borderId="232">
      <alignment horizontal="left"/>
    </xf>
    <xf numFmtId="171"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168" fontId="59" fillId="0" borderId="232">
      <alignment horizontal="left"/>
    </xf>
    <xf numFmtId="0" fontId="47" fillId="26" borderId="238" applyNumberFormat="0" applyFont="0" applyAlignment="0" applyProtection="0"/>
    <xf numFmtId="0" fontId="128" fillId="26" borderId="226" applyNumberFormat="0" applyFont="0" applyAlignment="0" applyProtection="0"/>
    <xf numFmtId="169" fontId="59" fillId="0" borderId="232">
      <alignment horizontal="left"/>
    </xf>
    <xf numFmtId="0" fontId="104" fillId="63" borderId="229"/>
    <xf numFmtId="0" fontId="104" fillId="63" borderId="229"/>
    <xf numFmtId="169" fontId="59" fillId="0" borderId="232">
      <alignment horizontal="left"/>
    </xf>
    <xf numFmtId="169" fontId="59" fillId="0" borderId="232">
      <alignment horizontal="left"/>
    </xf>
    <xf numFmtId="169"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63" fillId="11" borderId="234" applyNumberFormat="0" applyAlignment="0" applyProtection="0"/>
    <xf numFmtId="0" fontId="47" fillId="26" borderId="238" applyNumberFormat="0" applyFont="0" applyAlignment="0" applyProtection="0"/>
    <xf numFmtId="0" fontId="179" fillId="60" borderId="221" applyNumberFormat="0" applyAlignment="0" applyProtection="0"/>
    <xf numFmtId="0" fontId="102" fillId="60" borderId="221" applyNumberFormat="0" applyAlignment="0" applyProtection="0"/>
    <xf numFmtId="0" fontId="180" fillId="24" borderId="221" applyNumberFormat="0" applyAlignment="0" applyProtection="0"/>
    <xf numFmtId="0" fontId="183" fillId="60" borderId="222" applyNumberFormat="0" applyAlignment="0" applyProtection="0"/>
    <xf numFmtId="0" fontId="103" fillId="60" borderId="222" applyNumberFormat="0" applyAlignment="0" applyProtection="0"/>
    <xf numFmtId="0" fontId="62" fillId="24" borderId="234" applyNumberFormat="0" applyAlignment="0" applyProtection="0"/>
    <xf numFmtId="0" fontId="185" fillId="24" borderId="222" applyNumberFormat="0" applyAlignment="0" applyProtection="0"/>
    <xf numFmtId="0" fontId="38" fillId="0" borderId="231" applyAlignment="0">
      <alignment horizontal="left"/>
    </xf>
    <xf numFmtId="175" fontId="181" fillId="60" borderId="222" applyNumberFormat="0" applyAlignment="0" applyProtection="0"/>
    <xf numFmtId="0" fontId="38" fillId="0" borderId="231" applyAlignment="0">
      <alignment horizontal="left"/>
    </xf>
    <xf numFmtId="175" fontId="181" fillId="60" borderId="222" applyNumberFormat="0" applyAlignment="0" applyProtection="0"/>
    <xf numFmtId="169" fontId="59" fillId="0" borderId="232">
      <alignment horizontal="left"/>
    </xf>
    <xf numFmtId="168" fontId="59" fillId="0" borderId="232">
      <alignment horizontal="left"/>
    </xf>
    <xf numFmtId="169" fontId="59" fillId="0" borderId="232">
      <alignment horizontal="left"/>
    </xf>
    <xf numFmtId="0" fontId="61" fillId="24" borderId="233" applyNumberFormat="0" applyAlignment="0" applyProtection="0"/>
    <xf numFmtId="0" fontId="122" fillId="25" borderId="234" applyNumberFormat="0" applyAlignment="0" applyProtection="0"/>
    <xf numFmtId="0" fontId="122" fillId="25" borderId="234" applyNumberFormat="0" applyAlignment="0" applyProtection="0"/>
    <xf numFmtId="0" fontId="47"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100" fillId="63" borderId="229">
      <alignment horizontal="left"/>
    </xf>
    <xf numFmtId="0" fontId="104" fillId="63" borderId="231">
      <alignment wrapText="1"/>
    </xf>
    <xf numFmtId="0" fontId="104" fillId="63" borderId="231">
      <alignment wrapText="1"/>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48" fillId="26" borderId="238" applyNumberFormat="0" applyFont="0" applyAlignment="0" applyProtection="0"/>
    <xf numFmtId="0" fontId="47" fillId="26" borderId="238" applyNumberFormat="0" applyFont="0" applyAlignment="0" applyProtection="0"/>
    <xf numFmtId="169" fontId="59" fillId="0" borderId="232">
      <alignment horizontal="left"/>
    </xf>
    <xf numFmtId="169" fontId="59" fillId="0" borderId="232">
      <alignment horizontal="left"/>
    </xf>
    <xf numFmtId="168" fontId="59" fillId="0" borderId="232">
      <alignment horizontal="left"/>
    </xf>
    <xf numFmtId="0" fontId="190" fillId="25" borderId="222" applyNumberFormat="0" applyAlignment="0" applyProtection="0"/>
    <xf numFmtId="0" fontId="122" fillId="25" borderId="222" applyNumberFormat="0" applyAlignment="0" applyProtection="0"/>
    <xf numFmtId="0" fontId="191" fillId="11" borderId="222" applyNumberFormat="0" applyAlignment="0" applyProtection="0"/>
    <xf numFmtId="0" fontId="99" fillId="0" borderId="224" applyNumberFormat="0" applyFill="0" applyAlignment="0" applyProtection="0"/>
    <xf numFmtId="0" fontId="52" fillId="0" borderId="224" applyNumberFormat="0" applyFill="0" applyAlignment="0" applyProtection="0"/>
    <xf numFmtId="0" fontId="192" fillId="0" borderId="224" applyNumberFormat="0" applyFill="0" applyAlignment="0" applyProtection="0"/>
    <xf numFmtId="0" fontId="193"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56" fillId="0" borderId="223" applyNumberFormat="0" applyFill="0" applyAlignment="0" applyProtection="0"/>
    <xf numFmtId="0" fontId="39" fillId="25" borderId="226" applyNumberFormat="0" applyFont="0" applyAlignment="0" applyProtection="0"/>
    <xf numFmtId="175" fontId="204" fillId="25" borderId="222" applyNumberFormat="0" applyAlignment="0" applyProtection="0"/>
    <xf numFmtId="175" fontId="204" fillId="25" borderId="222" applyNumberFormat="0" applyAlignment="0" applyProtection="0"/>
    <xf numFmtId="175" fontId="213" fillId="26" borderId="226" applyNumberFormat="0" applyFont="0" applyAlignment="0" applyProtection="0"/>
    <xf numFmtId="175" fontId="213" fillId="26" borderId="226" applyNumberFormat="0" applyFont="0" applyAlignment="0" applyProtection="0"/>
    <xf numFmtId="0" fontId="54" fillId="26" borderId="226" applyNumberFormat="0" applyFont="0" applyAlignment="0" applyProtection="0"/>
    <xf numFmtId="0" fontId="54" fillId="26" borderId="226" applyNumberFormat="0" applyFont="0" applyAlignment="0" applyProtection="0"/>
    <xf numFmtId="0" fontId="48" fillId="26" borderId="226" applyNumberFormat="0" applyFont="0" applyAlignment="0" applyProtection="0"/>
    <xf numFmtId="0" fontId="54" fillId="26" borderId="226" applyNumberFormat="0" applyFont="0" applyAlignment="0" applyProtection="0"/>
    <xf numFmtId="0" fontId="54" fillId="26" borderId="226" applyNumberFormat="0" applyFont="0" applyAlignment="0" applyProtection="0"/>
    <xf numFmtId="0" fontId="39" fillId="26" borderId="226" applyNumberFormat="0" applyFont="0" applyAlignment="0" applyProtection="0"/>
    <xf numFmtId="175" fontId="214" fillId="60" borderId="221" applyNumberFormat="0" applyAlignment="0" applyProtection="0"/>
    <xf numFmtId="175" fontId="214" fillId="60" borderId="221" applyNumberFormat="0" applyAlignment="0" applyProtection="0"/>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68" fontId="59" fillId="0" borderId="232">
      <alignment horizontal="left"/>
    </xf>
    <xf numFmtId="171"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63" fillId="11" borderId="234" applyNumberForma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102" fillId="60" borderId="233" applyNumberForma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171" fontId="59" fillId="0" borderId="229">
      <alignment horizontal="left"/>
    </xf>
    <xf numFmtId="168" fontId="59" fillId="0" borderId="232">
      <alignment horizontal="left"/>
    </xf>
    <xf numFmtId="0" fontId="61" fillId="24" borderId="233" applyNumberFormat="0" applyAlignment="0" applyProtection="0"/>
    <xf numFmtId="0" fontId="64" fillId="0" borderId="235" applyNumberFormat="0" applyFill="0" applyAlignment="0" applyProtection="0"/>
    <xf numFmtId="0" fontId="47" fillId="26" borderId="238" applyNumberFormat="0" applyFont="0" applyAlignment="0" applyProtection="0"/>
    <xf numFmtId="169" fontId="59" fillId="0" borderId="232">
      <alignment horizontal="left"/>
    </xf>
    <xf numFmtId="0" fontId="48" fillId="26" borderId="238" applyNumberFormat="0" applyFont="0" applyAlignment="0" applyProtection="0"/>
    <xf numFmtId="169" fontId="59" fillId="0" borderId="232">
      <alignment horizontal="left"/>
    </xf>
    <xf numFmtId="0" fontId="47" fillId="26" borderId="238" applyNumberFormat="0" applyFont="0" applyAlignment="0" applyProtection="0"/>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75" fontId="51" fillId="0" borderId="225" applyNumberFormat="0" applyFill="0" applyAlignment="0" applyProtection="0"/>
    <xf numFmtId="175" fontId="46" fillId="0" borderId="224" applyNumberFormat="0" applyFill="0" applyAlignment="0" applyProtection="0"/>
    <xf numFmtId="175" fontId="51" fillId="0" borderId="225" applyNumberFormat="0" applyFill="0" applyAlignment="0" applyProtection="0"/>
    <xf numFmtId="169"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63" fillId="11" borderId="234" applyNumberFormat="0" applyAlignment="0" applyProtection="0"/>
    <xf numFmtId="0" fontId="61" fillId="24" borderId="233" applyNumberFormat="0" applyAlignment="0" applyProtection="0"/>
    <xf numFmtId="0" fontId="63" fillId="11" borderId="234" applyNumberForma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39" fillId="26" borderId="238" applyNumberFormat="0" applyFont="0" applyAlignment="0" applyProtection="0"/>
    <xf numFmtId="0" fontId="47" fillId="26" borderId="238" applyNumberFormat="0" applyFont="0" applyAlignment="0" applyProtection="0"/>
    <xf numFmtId="0" fontId="64" fillId="0" borderId="235" applyNumberFormat="0" applyFill="0" applyAlignment="0" applyProtection="0"/>
    <xf numFmtId="0" fontId="48" fillId="26" borderId="238" applyNumberFormat="0" applyFont="0" applyAlignment="0" applyProtection="0"/>
    <xf numFmtId="0" fontId="48"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170" fontId="59" fillId="0" borderId="229">
      <alignment horizontal="left"/>
    </xf>
    <xf numFmtId="168"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68" fontId="59" fillId="0" borderId="232">
      <alignment horizontal="left"/>
    </xf>
    <xf numFmtId="168" fontId="59" fillId="0" borderId="232">
      <alignment horizontal="left"/>
    </xf>
    <xf numFmtId="171" fontId="59" fillId="0" borderId="232">
      <alignment horizontal="left"/>
    </xf>
    <xf numFmtId="171"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0" fontId="48" fillId="26" borderId="238" applyNumberFormat="0" applyFont="0" applyAlignment="0" applyProtection="0"/>
    <xf numFmtId="169" fontId="59" fillId="0" borderId="232">
      <alignment horizontal="left"/>
    </xf>
    <xf numFmtId="171" fontId="59" fillId="0" borderId="232">
      <alignment horizontal="left"/>
    </xf>
    <xf numFmtId="171" fontId="59" fillId="0" borderId="232">
      <alignment horizontal="left"/>
    </xf>
    <xf numFmtId="0" fontId="63" fillId="11" borderId="234" applyNumberFormat="0" applyAlignment="0" applyProtection="0"/>
    <xf numFmtId="0" fontId="47" fillId="26" borderId="226" applyNumberFormat="0" applyFont="0" applyAlignment="0" applyProtection="0"/>
    <xf numFmtId="171" fontId="59" fillId="0" borderId="232">
      <alignment horizontal="left"/>
    </xf>
    <xf numFmtId="0" fontId="48" fillId="26" borderId="238" applyNumberFormat="0" applyFont="0" applyAlignment="0" applyProtection="0"/>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68" fontId="59" fillId="0" borderId="232">
      <alignment horizontal="left"/>
    </xf>
    <xf numFmtId="0" fontId="47" fillId="26" borderId="238" applyNumberFormat="0" applyFont="0" applyAlignment="0" applyProtection="0"/>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68"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68" fontId="59" fillId="0" borderId="232">
      <alignment horizontal="left"/>
    </xf>
    <xf numFmtId="0" fontId="48" fillId="26" borderId="238" applyNumberFormat="0" applyFont="0" applyAlignment="0" applyProtection="0"/>
    <xf numFmtId="168" fontId="59" fillId="0" borderId="232">
      <alignment horizontal="left"/>
    </xf>
    <xf numFmtId="0" fontId="47" fillId="26" borderId="238" applyNumberFormat="0" applyFont="0" applyAlignment="0" applyProtection="0"/>
    <xf numFmtId="0" fontId="99" fillId="0" borderId="236" applyNumberFormat="0" applyFill="0" applyAlignment="0" applyProtection="0"/>
    <xf numFmtId="169" fontId="59" fillId="0" borderId="229">
      <alignment horizontal="left"/>
    </xf>
    <xf numFmtId="169" fontId="59" fillId="0" borderId="232">
      <alignment horizontal="left"/>
    </xf>
    <xf numFmtId="168" fontId="59" fillId="0" borderId="232">
      <alignment horizontal="left"/>
    </xf>
    <xf numFmtId="0" fontId="63" fillId="11" borderId="234" applyNumberFormat="0" applyAlignment="0" applyProtection="0"/>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68" fontId="59" fillId="0" borderId="232">
      <alignment horizontal="left"/>
    </xf>
    <xf numFmtId="171" fontId="59" fillId="0" borderId="232">
      <alignment horizontal="left"/>
    </xf>
    <xf numFmtId="0" fontId="47" fillId="26" borderId="238" applyNumberFormat="0" applyFont="0" applyAlignment="0" applyProtection="0"/>
    <xf numFmtId="171" fontId="59" fillId="0" borderId="229">
      <alignment horizontal="left"/>
    </xf>
    <xf numFmtId="168" fontId="59" fillId="0" borderId="232">
      <alignment horizontal="left"/>
    </xf>
    <xf numFmtId="169" fontId="59" fillId="0" borderId="232">
      <alignment horizontal="left"/>
    </xf>
    <xf numFmtId="168" fontId="59" fillId="0" borderId="232">
      <alignment horizontal="left"/>
    </xf>
    <xf numFmtId="0" fontId="47" fillId="26" borderId="238" applyNumberFormat="0" applyFont="0" applyAlignment="0" applyProtection="0"/>
    <xf numFmtId="0" fontId="48" fillId="26" borderId="238" applyNumberFormat="0" applyFont="0" applyAlignment="0" applyProtection="0"/>
    <xf numFmtId="169"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102" fillId="60" borderId="233"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3" fillId="11" borderId="234" applyNumberFormat="0" applyAlignment="0" applyProtection="0"/>
    <xf numFmtId="0" fontId="62" fillId="24" borderId="234" applyNumberFormat="0" applyAlignment="0" applyProtection="0"/>
    <xf numFmtId="0" fontId="63" fillId="11" borderId="234" applyNumberFormat="0" applyAlignment="0" applyProtection="0"/>
    <xf numFmtId="0" fontId="63" fillId="11" borderId="234" applyNumberFormat="0" applyAlignment="0" applyProtection="0"/>
    <xf numFmtId="0" fontId="63" fillId="11" borderId="234" applyNumberFormat="0" applyAlignment="0" applyProtection="0"/>
    <xf numFmtId="0" fontId="63" fillId="11" borderId="234" applyNumberFormat="0" applyAlignment="0" applyProtection="0"/>
    <xf numFmtId="0" fontId="63" fillId="11" borderId="234" applyNumberFormat="0" applyAlignment="0" applyProtection="0"/>
    <xf numFmtId="0" fontId="63" fillId="11" borderId="234" applyNumberFormat="0" applyAlignment="0" applyProtection="0"/>
    <xf numFmtId="0" fontId="122" fillId="25" borderId="234" applyNumberFormat="0" applyAlignment="0" applyProtection="0"/>
    <xf numFmtId="0" fontId="63" fillId="11" borderId="234" applyNumberFormat="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99" fillId="0" borderId="237" applyNumberFormat="0" applyFill="0" applyAlignment="0" applyProtection="0"/>
    <xf numFmtId="0" fontId="99" fillId="0" borderId="237"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47" fillId="26" borderId="238" applyNumberFormat="0" applyFont="0" applyAlignment="0" applyProtection="0"/>
    <xf numFmtId="0" fontId="64" fillId="0" borderId="235" applyNumberFormat="0" applyFill="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99" fillId="0" borderId="236" applyNumberFormat="0" applyFill="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7" fillId="26" borderId="238" applyNumberFormat="0" applyFont="0" applyAlignment="0" applyProtection="0"/>
    <xf numFmtId="171" fontId="59" fillId="0" borderId="232">
      <alignment horizontal="left"/>
    </xf>
    <xf numFmtId="171" fontId="59" fillId="0" borderId="232">
      <alignment horizontal="left"/>
    </xf>
    <xf numFmtId="168" fontId="59" fillId="0" borderId="232">
      <alignment horizontal="left"/>
    </xf>
    <xf numFmtId="0" fontId="63" fillId="11" borderId="234" applyNumberFormat="0" applyAlignment="0" applyProtection="0"/>
    <xf numFmtId="0" fontId="63" fillId="11" borderId="234" applyNumberFormat="0" applyAlignment="0" applyProtection="0"/>
    <xf numFmtId="0" fontId="63" fillId="11" borderId="234" applyNumberForma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62" fillId="24" borderId="234" applyNumberFormat="0" applyAlignment="0" applyProtection="0"/>
    <xf numFmtId="0" fontId="48" fillId="26" borderId="238" applyNumberFormat="0" applyFont="0" applyAlignment="0" applyProtection="0"/>
    <xf numFmtId="0" fontId="48" fillId="26" borderId="238" applyNumberFormat="0" applyFont="0" applyAlignment="0" applyProtection="0"/>
    <xf numFmtId="0" fontId="47" fillId="26" borderId="238" applyNumberFormat="0" applyFont="0" applyAlignment="0" applyProtection="0"/>
    <xf numFmtId="0" fontId="39" fillId="63" borderId="229">
      <alignment horizontal="centerContinuous" wrapText="1"/>
    </xf>
    <xf numFmtId="175" fontId="39" fillId="63" borderId="229">
      <alignment horizontal="centerContinuous" wrapText="1"/>
    </xf>
    <xf numFmtId="169" fontId="59" fillId="0" borderId="232">
      <alignment horizontal="left"/>
    </xf>
    <xf numFmtId="169"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0" fontId="62" fillId="24" borderId="234" applyNumberFormat="0" applyAlignment="0" applyProtection="0"/>
    <xf numFmtId="0" fontId="62" fillId="24" borderId="234" applyNumberFormat="0" applyAlignment="0" applyProtection="0"/>
    <xf numFmtId="0" fontId="64" fillId="0" borderId="235" applyNumberFormat="0" applyFill="0" applyAlignment="0" applyProtection="0"/>
    <xf numFmtId="0" fontId="64" fillId="0" borderId="235" applyNumberFormat="0" applyFill="0" applyAlignment="0" applyProtection="0"/>
    <xf numFmtId="0" fontId="47"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64" fillId="0" borderId="235" applyNumberFormat="0" applyFill="0" applyAlignment="0" applyProtection="0"/>
    <xf numFmtId="0" fontId="63" fillId="11" borderId="234" applyNumberFormat="0" applyAlignment="0" applyProtection="0"/>
    <xf numFmtId="0" fontId="63" fillId="11" borderId="234" applyNumberFormat="0" applyAlignment="0" applyProtection="0"/>
    <xf numFmtId="0" fontId="103" fillId="60" borderId="234" applyNumberFormat="0" applyAlignment="0" applyProtection="0"/>
    <xf numFmtId="0" fontId="62" fillId="24" borderId="234" applyNumberFormat="0" applyAlignment="0" applyProtection="0"/>
    <xf numFmtId="0" fontId="62" fillId="24" borderId="234" applyNumberFormat="0" applyAlignment="0" applyProtection="0"/>
    <xf numFmtId="0" fontId="61" fillId="24" borderId="233" applyNumberFormat="0" applyAlignment="0" applyProtection="0"/>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8" fontId="59" fillId="0" borderId="229">
      <alignment horizontal="left"/>
    </xf>
    <xf numFmtId="171" fontId="59" fillId="0" borderId="229">
      <alignment horizontal="left"/>
    </xf>
    <xf numFmtId="169" fontId="59" fillId="0" borderId="229">
      <alignment horizontal="left"/>
    </xf>
    <xf numFmtId="0" fontId="102" fillId="24" borderId="221" applyNumberFormat="0" applyAlignment="0" applyProtection="0"/>
    <xf numFmtId="0" fontId="102" fillId="24" borderId="221" applyNumberFormat="0" applyAlignment="0" applyProtection="0"/>
    <xf numFmtId="0" fontId="259" fillId="24" borderId="222" applyNumberFormat="0" applyAlignment="0" applyProtection="0"/>
    <xf numFmtId="0" fontId="259" fillId="24" borderId="222" applyNumberFormat="0" applyAlignment="0" applyProtection="0"/>
    <xf numFmtId="0" fontId="259" fillId="24" borderId="222" applyNumberFormat="0" applyAlignment="0" applyProtection="0"/>
    <xf numFmtId="0" fontId="48" fillId="26" borderId="238" applyNumberFormat="0" applyFont="0" applyAlignment="0" applyProtection="0"/>
    <xf numFmtId="0" fontId="122" fillId="11" borderId="222" applyNumberFormat="0" applyAlignment="0" applyProtection="0"/>
    <xf numFmtId="0" fontId="122" fillId="11" borderId="222" applyNumberFormat="0" applyAlignment="0" applyProtection="0"/>
    <xf numFmtId="0" fontId="122" fillId="11" borderId="222" applyNumberFormat="0" applyAlignment="0" applyProtection="0"/>
    <xf numFmtId="0" fontId="99" fillId="0" borderId="223" applyNumberFormat="0" applyFill="0" applyAlignment="0" applyProtection="0"/>
    <xf numFmtId="0" fontId="99" fillId="0" borderId="223" applyNumberFormat="0" applyFill="0" applyAlignment="0" applyProtection="0"/>
    <xf numFmtId="0" fontId="46" fillId="0" borderId="224" applyNumberFormat="0" applyFill="0" applyAlignment="0" applyProtection="0"/>
    <xf numFmtId="0" fontId="39" fillId="26" borderId="226" applyNumberFormat="0" applyFont="0" applyAlignment="0" applyProtection="0"/>
    <xf numFmtId="0" fontId="39" fillId="26" borderId="226" applyNumberFormat="0" applyFont="0" applyAlignment="0" applyProtection="0"/>
    <xf numFmtId="170" fontId="59" fillId="0" borderId="229">
      <alignment horizontal="left"/>
    </xf>
    <xf numFmtId="168"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102" fillId="24" borderId="221" applyNumberFormat="0" applyAlignment="0" applyProtection="0"/>
    <xf numFmtId="0" fontId="102" fillId="24" borderId="221" applyNumberFormat="0" applyAlignment="0" applyProtection="0"/>
    <xf numFmtId="0" fontId="259" fillId="24" borderId="222" applyNumberFormat="0" applyAlignment="0" applyProtection="0"/>
    <xf numFmtId="0" fontId="259" fillId="24" borderId="222" applyNumberFormat="0" applyAlignment="0" applyProtection="0"/>
    <xf numFmtId="0" fontId="103" fillId="60" borderId="234" applyNumberFormat="0" applyAlignment="0" applyProtection="0"/>
    <xf numFmtId="0" fontId="259" fillId="24" borderId="222" applyNumberFormat="0" applyAlignment="0" applyProtection="0"/>
    <xf numFmtId="169" fontId="59" fillId="0" borderId="232">
      <alignment horizontal="left"/>
    </xf>
    <xf numFmtId="0" fontId="122" fillId="11" borderId="222" applyNumberFormat="0" applyAlignment="0" applyProtection="0"/>
    <xf numFmtId="0" fontId="122" fillId="11" borderId="222" applyNumberFormat="0" applyAlignment="0" applyProtection="0"/>
    <xf numFmtId="0" fontId="122" fillId="11" borderId="222" applyNumberFormat="0" applyAlignment="0" applyProtection="0"/>
    <xf numFmtId="0" fontId="99" fillId="0" borderId="223" applyNumberFormat="0" applyFill="0" applyAlignment="0" applyProtection="0"/>
    <xf numFmtId="0" fontId="99" fillId="0" borderId="223" applyNumberFormat="0" applyFill="0" applyAlignment="0" applyProtection="0"/>
    <xf numFmtId="0" fontId="39" fillId="26" borderId="226" applyNumberFormat="0" applyFont="0" applyAlignment="0" applyProtection="0"/>
    <xf numFmtId="0" fontId="39" fillId="26" borderId="226" applyNumberFormat="0" applyFont="0" applyAlignment="0" applyProtection="0"/>
    <xf numFmtId="0" fontId="54" fillId="26" borderId="226" applyNumberFormat="0" applyFont="0" applyAlignment="0" applyProtection="0"/>
    <xf numFmtId="169" fontId="59" fillId="0" borderId="232">
      <alignment horizontal="left"/>
    </xf>
    <xf numFmtId="169" fontId="59" fillId="0" borderId="232">
      <alignment horizontal="left"/>
    </xf>
    <xf numFmtId="169"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0" fontId="62" fillId="24" borderId="234" applyNumberFormat="0" applyAlignment="0" applyProtection="0"/>
    <xf numFmtId="0" fontId="47" fillId="26" borderId="238" applyNumberFormat="0" applyFont="0" applyAlignment="0" applyProtection="0"/>
    <xf numFmtId="168" fontId="59" fillId="0" borderId="232">
      <alignment horizontal="left"/>
    </xf>
    <xf numFmtId="0" fontId="61" fillId="24" borderId="233" applyNumberFormat="0" applyAlignment="0" applyProtection="0"/>
    <xf numFmtId="0" fontId="47" fillId="26" borderId="238" applyNumberFormat="0" applyFont="0" applyAlignment="0" applyProtection="0"/>
    <xf numFmtId="0" fontId="61" fillId="24" borderId="233" applyNumberFormat="0" applyAlignment="0" applyProtection="0"/>
    <xf numFmtId="0" fontId="48" fillId="26" borderId="238" applyNumberFormat="0" applyFont="0" applyAlignment="0" applyProtection="0"/>
    <xf numFmtId="0" fontId="64" fillId="0" borderId="235" applyNumberFormat="0" applyFill="0" applyAlignment="0" applyProtection="0"/>
    <xf numFmtId="171"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0" fontId="122" fillId="25" borderId="234" applyNumberFormat="0" applyAlignment="0" applyProtection="0"/>
    <xf numFmtId="168" fontId="59" fillId="0" borderId="232">
      <alignment horizontal="left"/>
    </xf>
    <xf numFmtId="168" fontId="59" fillId="0" borderId="232">
      <alignment horizontal="left"/>
    </xf>
    <xf numFmtId="0" fontId="47" fillId="26" borderId="238" applyNumberFormat="0" applyFont="0" applyAlignment="0" applyProtection="0"/>
    <xf numFmtId="168" fontId="59" fillId="0" borderId="232">
      <alignment horizontal="left"/>
    </xf>
    <xf numFmtId="168" fontId="59" fillId="0" borderId="232">
      <alignment horizontal="left"/>
    </xf>
    <xf numFmtId="0" fontId="61" fillId="24" borderId="221" applyNumberFormat="0" applyAlignment="0" applyProtection="0"/>
    <xf numFmtId="0" fontId="62" fillId="24" borderId="222" applyNumberFormat="0" applyAlignment="0" applyProtection="0"/>
    <xf numFmtId="0" fontId="64" fillId="0" borderId="223" applyNumberFormat="0" applyFill="0" applyAlignment="0" applyProtection="0"/>
    <xf numFmtId="0" fontId="48" fillId="26" borderId="226" applyNumberFormat="0" applyFont="0" applyAlignment="0" applyProtection="0"/>
    <xf numFmtId="0" fontId="48" fillId="26" borderId="226" applyNumberFormat="0" applyFont="0" applyAlignment="0" applyProtection="0"/>
    <xf numFmtId="0" fontId="48" fillId="26" borderId="226" applyNumberFormat="0" applyFont="0" applyAlignment="0" applyProtection="0"/>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168" fontId="59" fillId="0" borderId="232">
      <alignment horizontal="left"/>
    </xf>
    <xf numFmtId="0" fontId="48" fillId="26" borderId="238" applyNumberFormat="0" applyFont="0" applyAlignment="0" applyProtection="0"/>
    <xf numFmtId="171" fontId="59" fillId="0" borderId="232">
      <alignment horizontal="left"/>
    </xf>
    <xf numFmtId="168" fontId="59" fillId="0" borderId="232">
      <alignment horizontal="left"/>
    </xf>
    <xf numFmtId="0" fontId="39" fillId="26" borderId="226" applyNumberFormat="0" applyFont="0" applyAlignment="0" applyProtection="0"/>
    <xf numFmtId="171" fontId="59" fillId="0" borderId="232">
      <alignment horizontal="left"/>
    </xf>
    <xf numFmtId="171" fontId="59" fillId="0" borderId="232">
      <alignment horizontal="left"/>
    </xf>
    <xf numFmtId="0" fontId="169" fillId="64" borderId="228">
      <alignment horizontal="left" vertical="top" wrapText="1"/>
    </xf>
    <xf numFmtId="0" fontId="133" fillId="26" borderId="226" applyNumberFormat="0" applyFont="0" applyAlignment="0" applyProtection="0"/>
    <xf numFmtId="0" fontId="39" fillId="26" borderId="226" applyNumberFormat="0" applyFont="0" applyAlignment="0" applyProtection="0"/>
    <xf numFmtId="171" fontId="59" fillId="0" borderId="232">
      <alignment horizontal="left"/>
    </xf>
    <xf numFmtId="171"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70" fontId="59" fillId="0" borderId="229">
      <alignment horizontal="left"/>
    </xf>
    <xf numFmtId="170" fontId="59" fillId="0" borderId="229">
      <alignment horizontal="left"/>
    </xf>
    <xf numFmtId="171" fontId="59" fillId="0" borderId="229">
      <alignment horizontal="left"/>
    </xf>
    <xf numFmtId="168" fontId="59" fillId="0" borderId="229">
      <alignment horizontal="left"/>
    </xf>
    <xf numFmtId="169" fontId="59" fillId="0" borderId="229">
      <alignment horizontal="left"/>
    </xf>
    <xf numFmtId="0" fontId="38" fillId="0" borderId="231" applyAlignment="0">
      <alignment horizontal="left"/>
    </xf>
    <xf numFmtId="0" fontId="38" fillId="0" borderId="231" applyAlignment="0">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102" fillId="60" borderId="233" applyNumberForma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64" fillId="0" borderId="235" applyNumberFormat="0" applyFill="0" applyAlignment="0" applyProtection="0"/>
    <xf numFmtId="0" fontId="63" fillId="11" borderId="234" applyNumberFormat="0" applyAlignment="0" applyProtection="0"/>
    <xf numFmtId="0" fontId="63" fillId="11" borderId="234" applyNumberFormat="0" applyAlignment="0" applyProtection="0"/>
    <xf numFmtId="0" fontId="63" fillId="11" borderId="234" applyNumberFormat="0" applyAlignment="0" applyProtection="0"/>
    <xf numFmtId="0" fontId="103" fillId="60" borderId="234" applyNumberFormat="0" applyAlignment="0" applyProtection="0"/>
    <xf numFmtId="0" fontId="62" fillId="24" borderId="234" applyNumberFormat="0" applyAlignment="0" applyProtection="0"/>
    <xf numFmtId="0" fontId="61" fillId="24" borderId="233" applyNumberFormat="0" applyAlignment="0" applyProtection="0"/>
    <xf numFmtId="0" fontId="61" fillId="24" borderId="233" applyNumberFormat="0" applyAlignment="0" applyProtection="0"/>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71"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75" fontId="205" fillId="63" borderId="231">
      <alignment wrapText="1"/>
    </xf>
    <xf numFmtId="171" fontId="59" fillId="0" borderId="229">
      <alignment horizontal="left"/>
    </xf>
    <xf numFmtId="170" fontId="59" fillId="0" borderId="229">
      <alignment horizontal="left"/>
    </xf>
    <xf numFmtId="169" fontId="59" fillId="0" borderId="229">
      <alignment horizontal="left"/>
    </xf>
    <xf numFmtId="169" fontId="59" fillId="0" borderId="229">
      <alignment horizontal="left"/>
    </xf>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63" fillId="11" borderId="234" applyNumberFormat="0" applyAlignment="0" applyProtection="0"/>
    <xf numFmtId="0" fontId="63" fillId="11" borderId="234" applyNumberFormat="0" applyAlignment="0" applyProtection="0"/>
    <xf numFmtId="0" fontId="62" fillId="24" borderId="234" applyNumberFormat="0" applyAlignment="0" applyProtection="0"/>
    <xf numFmtId="0" fontId="61" fillId="24" borderId="233" applyNumberFormat="0" applyAlignment="0" applyProtection="0"/>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71" fontId="59" fillId="0" borderId="229">
      <alignment horizontal="left"/>
    </xf>
    <xf numFmtId="170" fontId="59" fillId="0" borderId="229">
      <alignment horizontal="left"/>
    </xf>
    <xf numFmtId="0" fontId="47" fillId="26" borderId="238" applyNumberFormat="0" applyFont="0" applyAlignment="0" applyProtection="0"/>
    <xf numFmtId="0" fontId="47" fillId="26" borderId="238" applyNumberFormat="0" applyFont="0" applyAlignment="0" applyProtection="0"/>
    <xf numFmtId="0" fontId="48" fillId="26" borderId="238" applyNumberFormat="0" applyFont="0" applyAlignment="0" applyProtection="0"/>
    <xf numFmtId="0" fontId="61" fillId="24" borderId="233" applyNumberFormat="0" applyAlignment="0" applyProtection="0"/>
    <xf numFmtId="0" fontId="47" fillId="26" borderId="238" applyNumberFormat="0" applyFont="0" applyAlignment="0" applyProtection="0"/>
    <xf numFmtId="0" fontId="47" fillId="26" borderId="238" applyNumberFormat="0" applyFont="0" applyAlignment="0" applyProtection="0"/>
    <xf numFmtId="0" fontId="63" fillId="11" borderId="234" applyNumberFormat="0" applyAlignment="0" applyProtection="0"/>
    <xf numFmtId="0" fontId="103" fillId="60" borderId="234" applyNumberFormat="0" applyAlignment="0" applyProtection="0"/>
    <xf numFmtId="0" fontId="47"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64" fillId="0" borderId="235"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102" fillId="60" borderId="233" applyNumberFormat="0" applyAlignment="0" applyProtection="0"/>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8"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75" fontId="205" fillId="63" borderId="231">
      <alignment wrapText="1"/>
    </xf>
    <xf numFmtId="0" fontId="104" fillId="0" borderId="229"/>
    <xf numFmtId="0" fontId="47" fillId="26" borderId="238" applyNumberFormat="0" applyFont="0" applyAlignment="0" applyProtection="0"/>
    <xf numFmtId="0" fontId="103" fillId="60" borderId="234" applyNumberFormat="0" applyAlignment="0" applyProtection="0"/>
    <xf numFmtId="0" fontId="47" fillId="26" borderId="238" applyNumberFormat="0" applyFont="0" applyAlignment="0" applyProtection="0"/>
    <xf numFmtId="0" fontId="103" fillId="60" borderId="234" applyNumberFormat="0" applyAlignment="0" applyProtection="0"/>
    <xf numFmtId="0" fontId="47" fillId="26" borderId="238" applyNumberFormat="0" applyFont="0" applyAlignment="0" applyProtection="0"/>
    <xf numFmtId="0" fontId="128" fillId="26" borderId="238" applyNumberFormat="0" applyFont="0" applyAlignment="0" applyProtection="0"/>
    <xf numFmtId="0" fontId="47" fillId="26" borderId="238" applyNumberFormat="0" applyFont="0" applyAlignment="0" applyProtection="0"/>
    <xf numFmtId="0" fontId="103" fillId="60" borderId="234" applyNumberFormat="0" applyAlignment="0" applyProtection="0"/>
    <xf numFmtId="169" fontId="59" fillId="0" borderId="217">
      <alignment horizontal="left"/>
    </xf>
    <xf numFmtId="169" fontId="59" fillId="0" borderId="217">
      <alignment horizontal="left"/>
    </xf>
    <xf numFmtId="169" fontId="59" fillId="0" borderId="217">
      <alignment horizontal="left"/>
    </xf>
    <xf numFmtId="170" fontId="59" fillId="0" borderId="217">
      <alignment horizontal="left"/>
    </xf>
    <xf numFmtId="170" fontId="59" fillId="0" borderId="217">
      <alignment horizontal="left"/>
    </xf>
    <xf numFmtId="170" fontId="59" fillId="0" borderId="217">
      <alignment horizontal="left"/>
    </xf>
    <xf numFmtId="171" fontId="59" fillId="0" borderId="217">
      <alignment horizontal="left"/>
    </xf>
    <xf numFmtId="171" fontId="59" fillId="0" borderId="217">
      <alignment horizontal="left"/>
    </xf>
    <xf numFmtId="171" fontId="59" fillId="0" borderId="217">
      <alignment horizontal="left"/>
    </xf>
    <xf numFmtId="168" fontId="59" fillId="0" borderId="217">
      <alignment horizontal="left"/>
    </xf>
    <xf numFmtId="168" fontId="59" fillId="0" borderId="217">
      <alignment horizontal="left"/>
    </xf>
    <xf numFmtId="168" fontId="59" fillId="0" borderId="217">
      <alignment horizontal="left"/>
    </xf>
    <xf numFmtId="169" fontId="59" fillId="0" borderId="217">
      <alignment horizontal="left"/>
    </xf>
    <xf numFmtId="169" fontId="59" fillId="0" borderId="217">
      <alignment horizontal="left"/>
    </xf>
    <xf numFmtId="169" fontId="59" fillId="0" borderId="217">
      <alignment horizontal="left"/>
    </xf>
    <xf numFmtId="170" fontId="59" fillId="0" borderId="217">
      <alignment horizontal="left"/>
    </xf>
    <xf numFmtId="170" fontId="59" fillId="0" borderId="217">
      <alignment horizontal="left"/>
    </xf>
    <xf numFmtId="170" fontId="59" fillId="0" borderId="217">
      <alignment horizontal="left"/>
    </xf>
    <xf numFmtId="171" fontId="59" fillId="0" borderId="217">
      <alignment horizontal="left"/>
    </xf>
    <xf numFmtId="171" fontId="59" fillId="0" borderId="217">
      <alignment horizontal="left"/>
    </xf>
    <xf numFmtId="171" fontId="59" fillId="0" borderId="217">
      <alignment horizontal="left"/>
    </xf>
    <xf numFmtId="168" fontId="59" fillId="0" borderId="217">
      <alignment horizontal="left"/>
    </xf>
    <xf numFmtId="168" fontId="59" fillId="0" borderId="217">
      <alignment horizontal="left"/>
    </xf>
    <xf numFmtId="168" fontId="59" fillId="0" borderId="217">
      <alignment horizontal="left"/>
    </xf>
    <xf numFmtId="0" fontId="104" fillId="0" borderId="217"/>
    <xf numFmtId="0" fontId="38" fillId="0" borderId="219" applyAlignment="0">
      <alignment horizontal="left"/>
    </xf>
    <xf numFmtId="0" fontId="38" fillId="0" borderId="219" applyAlignment="0">
      <alignment horizontal="left"/>
    </xf>
    <xf numFmtId="0" fontId="38" fillId="0" borderId="219" applyAlignment="0">
      <alignment horizontal="left"/>
    </xf>
    <xf numFmtId="0" fontId="38" fillId="0" borderId="219" applyAlignment="0">
      <alignment horizontal="left"/>
    </xf>
    <xf numFmtId="0" fontId="38" fillId="0" borderId="219" applyAlignment="0">
      <alignment horizontal="left"/>
    </xf>
    <xf numFmtId="0" fontId="38" fillId="0" borderId="219" applyAlignment="0">
      <alignment horizontal="left"/>
    </xf>
    <xf numFmtId="0" fontId="38" fillId="0" borderId="219" applyAlignment="0">
      <alignment horizontal="left"/>
    </xf>
    <xf numFmtId="0" fontId="38" fillId="0" borderId="219" applyAlignment="0">
      <alignment horizontal="left"/>
    </xf>
    <xf numFmtId="0" fontId="38" fillId="0" borderId="219" applyAlignment="0">
      <alignment horizontal="left"/>
    </xf>
    <xf numFmtId="0" fontId="38" fillId="0" borderId="219" applyAlignment="0">
      <alignment horizontal="left"/>
    </xf>
    <xf numFmtId="0" fontId="100" fillId="63" borderId="217">
      <alignment horizontal="left"/>
    </xf>
    <xf numFmtId="0" fontId="39" fillId="63" borderId="217">
      <alignment horizontal="centerContinuous" wrapText="1"/>
    </xf>
    <xf numFmtId="0" fontId="104" fillId="63" borderId="219">
      <alignment wrapText="1"/>
    </xf>
    <xf numFmtId="0" fontId="104" fillId="63" borderId="219">
      <alignment wrapText="1"/>
    </xf>
    <xf numFmtId="0" fontId="104" fillId="63" borderId="219">
      <alignment wrapText="1"/>
    </xf>
    <xf numFmtId="0" fontId="104" fillId="63" borderId="219">
      <alignment wrapText="1"/>
    </xf>
    <xf numFmtId="0" fontId="104" fillId="63" borderId="219">
      <alignment wrapText="1"/>
    </xf>
    <xf numFmtId="0" fontId="104" fillId="63" borderId="217"/>
    <xf numFmtId="169" fontId="59" fillId="0" borderId="217">
      <alignment horizontal="left"/>
    </xf>
    <xf numFmtId="170" fontId="59" fillId="0" borderId="217">
      <alignment horizontal="left"/>
    </xf>
    <xf numFmtId="171" fontId="59" fillId="0" borderId="217">
      <alignment horizontal="left"/>
    </xf>
    <xf numFmtId="168" fontId="59" fillId="0" borderId="217">
      <alignment horizontal="left"/>
    </xf>
    <xf numFmtId="0" fontId="169" fillId="64" borderId="216">
      <alignment horizontal="left" vertical="top" wrapText="1"/>
    </xf>
    <xf numFmtId="0" fontId="169" fillId="64" borderId="218">
      <alignment horizontal="left" vertical="top"/>
    </xf>
    <xf numFmtId="0" fontId="104" fillId="0" borderId="217"/>
    <xf numFmtId="175" fontId="39" fillId="5" borderId="217"/>
    <xf numFmtId="175" fontId="39" fillId="63" borderId="217">
      <alignment horizontal="centerContinuous" wrapText="1"/>
    </xf>
    <xf numFmtId="0" fontId="39" fillId="63" borderId="217">
      <alignment horizontal="centerContinuous" wrapText="1"/>
    </xf>
    <xf numFmtId="175" fontId="205" fillId="63" borderId="219">
      <alignment wrapText="1"/>
    </xf>
    <xf numFmtId="175" fontId="104" fillId="63" borderId="219">
      <alignment wrapText="1"/>
    </xf>
    <xf numFmtId="175" fontId="104" fillId="63" borderId="219">
      <alignment wrapText="1"/>
    </xf>
    <xf numFmtId="175" fontId="205" fillId="63" borderId="219">
      <alignment wrapText="1"/>
    </xf>
    <xf numFmtId="0" fontId="104" fillId="63" borderId="217"/>
    <xf numFmtId="175" fontId="169" fillId="64" borderId="217">
      <alignment horizontal="left" vertical="top" wrapText="1"/>
    </xf>
    <xf numFmtId="175" fontId="215" fillId="64" borderId="218">
      <alignment horizontal="left" vertical="top" wrapText="1"/>
    </xf>
    <xf numFmtId="175" fontId="39" fillId="63" borderId="217">
      <alignment horizontal="centerContinuous" wrapText="1"/>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1" fontId="59" fillId="0" borderId="232">
      <alignment horizontal="left"/>
    </xf>
    <xf numFmtId="171" fontId="59" fillId="0" borderId="232">
      <alignment horizontal="left"/>
    </xf>
    <xf numFmtId="171"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69"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70"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169" fontId="59" fillId="0" borderId="232">
      <alignment horizontal="left"/>
    </xf>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47" fillId="26" borderId="238" applyNumberFormat="0" applyFont="0" applyAlignment="0" applyProtection="0"/>
    <xf numFmtId="0" fontId="128" fillId="26" borderId="238" applyNumberFormat="0" applyFont="0" applyAlignment="0" applyProtection="0"/>
    <xf numFmtId="0" fontId="128" fillId="26" borderId="238" applyNumberFormat="0" applyFont="0" applyAlignment="0" applyProtection="0"/>
    <xf numFmtId="0" fontId="179" fillId="60" borderId="233" applyNumberFormat="0" applyAlignment="0" applyProtection="0"/>
    <xf numFmtId="0" fontId="102" fillId="60" borderId="233" applyNumberFormat="0" applyAlignment="0" applyProtection="0"/>
    <xf numFmtId="0" fontId="180" fillId="24" borderId="233" applyNumberFormat="0" applyAlignment="0" applyProtection="0"/>
    <xf numFmtId="0" fontId="183" fillId="60" borderId="234" applyNumberFormat="0" applyAlignment="0" applyProtection="0"/>
    <xf numFmtId="0" fontId="103" fillId="60" borderId="234" applyNumberFormat="0" applyAlignment="0" applyProtection="0"/>
    <xf numFmtId="0" fontId="185" fillId="24" borderId="234" applyNumberFormat="0" applyAlignment="0" applyProtection="0"/>
    <xf numFmtId="175" fontId="181" fillId="60" borderId="234" applyNumberFormat="0" applyAlignment="0" applyProtection="0"/>
    <xf numFmtId="175" fontId="181" fillId="60" borderId="234" applyNumberFormat="0" applyAlignment="0" applyProtection="0"/>
    <xf numFmtId="0" fontId="190" fillId="25" borderId="234" applyNumberFormat="0" applyAlignment="0" applyProtection="0"/>
    <xf numFmtId="0" fontId="122" fillId="25" borderId="234" applyNumberFormat="0" applyAlignment="0" applyProtection="0"/>
    <xf numFmtId="0" fontId="191" fillId="11" borderId="234" applyNumberFormat="0" applyAlignment="0" applyProtection="0"/>
    <xf numFmtId="0" fontId="99" fillId="0" borderId="236" applyNumberFormat="0" applyFill="0" applyAlignment="0" applyProtection="0"/>
    <xf numFmtId="0" fontId="52" fillId="0" borderId="236" applyNumberFormat="0" applyFill="0" applyAlignment="0" applyProtection="0"/>
    <xf numFmtId="0" fontId="192" fillId="0" borderId="236" applyNumberFormat="0" applyFill="0" applyAlignment="0" applyProtection="0"/>
    <xf numFmtId="0" fontId="193" fillId="0" borderId="236" applyNumberFormat="0" applyFill="0" applyAlignment="0" applyProtection="0"/>
    <xf numFmtId="0" fontId="46" fillId="0" borderId="236" applyNumberFormat="0" applyFill="0" applyAlignment="0" applyProtection="0"/>
    <xf numFmtId="0" fontId="46" fillId="0" borderId="236" applyNumberFormat="0" applyFill="0" applyAlignment="0" applyProtection="0"/>
    <xf numFmtId="0" fontId="56" fillId="0" borderId="235" applyNumberFormat="0" applyFill="0" applyAlignment="0" applyProtection="0"/>
    <xf numFmtId="0" fontId="39" fillId="25" borderId="238" applyNumberFormat="0" applyFont="0" applyAlignment="0" applyProtection="0"/>
    <xf numFmtId="175" fontId="204" fillId="25" borderId="234" applyNumberFormat="0" applyAlignment="0" applyProtection="0"/>
    <xf numFmtId="175" fontId="204" fillId="25" borderId="234" applyNumberFormat="0" applyAlignment="0" applyProtection="0"/>
    <xf numFmtId="175" fontId="213" fillId="26" borderId="238" applyNumberFormat="0" applyFont="0" applyAlignment="0" applyProtection="0"/>
    <xf numFmtId="175" fontId="213" fillId="26" borderId="238" applyNumberFormat="0" applyFont="0" applyAlignment="0" applyProtection="0"/>
    <xf numFmtId="0" fontId="54" fillId="26" borderId="238" applyNumberFormat="0" applyFont="0" applyAlignment="0" applyProtection="0"/>
    <xf numFmtId="0" fontId="54" fillId="26" borderId="238" applyNumberFormat="0" applyFont="0" applyAlignment="0" applyProtection="0"/>
    <xf numFmtId="0" fontId="48" fillId="26" borderId="238" applyNumberFormat="0" applyFont="0" applyAlignment="0" applyProtection="0"/>
    <xf numFmtId="0" fontId="54" fillId="26" borderId="238" applyNumberFormat="0" applyFont="0" applyAlignment="0" applyProtection="0"/>
    <xf numFmtId="0" fontId="54" fillId="26" borderId="238" applyNumberFormat="0" applyFont="0" applyAlignment="0" applyProtection="0"/>
    <xf numFmtId="0" fontId="39" fillId="26" borderId="238" applyNumberFormat="0" applyFont="0" applyAlignment="0" applyProtection="0"/>
    <xf numFmtId="175" fontId="214" fillId="60" borderId="233" applyNumberFormat="0" applyAlignment="0" applyProtection="0"/>
    <xf numFmtId="175" fontId="214" fillId="60" borderId="233" applyNumberFormat="0" applyAlignment="0" applyProtection="0"/>
    <xf numFmtId="175" fontId="51" fillId="0" borderId="237" applyNumberFormat="0" applyFill="0" applyAlignment="0" applyProtection="0"/>
    <xf numFmtId="175" fontId="46" fillId="0" borderId="236" applyNumberFormat="0" applyFill="0" applyAlignment="0" applyProtection="0"/>
    <xf numFmtId="175" fontId="51" fillId="0" borderId="237" applyNumberFormat="0" applyFill="0" applyAlignment="0" applyProtection="0"/>
    <xf numFmtId="0" fontId="47" fillId="26" borderId="238" applyNumberFormat="0" applyFont="0" applyAlignment="0" applyProtection="0"/>
    <xf numFmtId="0" fontId="102" fillId="24" borderId="233" applyNumberFormat="0" applyAlignment="0" applyProtection="0"/>
    <xf numFmtId="0" fontId="102" fillId="24" borderId="233" applyNumberFormat="0" applyAlignment="0" applyProtection="0"/>
    <xf numFmtId="0" fontId="259" fillId="24" borderId="234" applyNumberFormat="0" applyAlignment="0" applyProtection="0"/>
    <xf numFmtId="0" fontId="259" fillId="24" borderId="234" applyNumberFormat="0" applyAlignment="0" applyProtection="0"/>
    <xf numFmtId="0" fontId="259" fillId="24" borderId="234" applyNumberFormat="0" applyAlignment="0" applyProtection="0"/>
    <xf numFmtId="0" fontId="122" fillId="11" borderId="234" applyNumberFormat="0" applyAlignment="0" applyProtection="0"/>
    <xf numFmtId="0" fontId="122" fillId="11" borderId="234" applyNumberFormat="0" applyAlignment="0" applyProtection="0"/>
    <xf numFmtId="0" fontId="122" fillId="11" borderId="234" applyNumberFormat="0" applyAlignment="0" applyProtection="0"/>
    <xf numFmtId="0" fontId="99" fillId="0" borderId="235" applyNumberFormat="0" applyFill="0" applyAlignment="0" applyProtection="0"/>
    <xf numFmtId="0" fontId="99" fillId="0" borderId="235" applyNumberFormat="0" applyFill="0" applyAlignment="0" applyProtection="0"/>
    <xf numFmtId="0" fontId="46" fillId="0" borderId="236" applyNumberFormat="0" applyFill="0" applyAlignment="0" applyProtection="0"/>
    <xf numFmtId="0" fontId="39" fillId="26" borderId="238" applyNumberFormat="0" applyFont="0" applyAlignment="0" applyProtection="0"/>
    <xf numFmtId="0" fontId="39" fillId="26" borderId="238" applyNumberFormat="0" applyFont="0" applyAlignment="0" applyProtection="0"/>
    <xf numFmtId="0" fontId="102" fillId="24" borderId="233" applyNumberFormat="0" applyAlignment="0" applyProtection="0"/>
    <xf numFmtId="0" fontId="102" fillId="24" borderId="233" applyNumberFormat="0" applyAlignment="0" applyProtection="0"/>
    <xf numFmtId="0" fontId="259" fillId="24" borderId="234" applyNumberFormat="0" applyAlignment="0" applyProtection="0"/>
    <xf numFmtId="0" fontId="259" fillId="24" borderId="234" applyNumberFormat="0" applyAlignment="0" applyProtection="0"/>
    <xf numFmtId="0" fontId="259" fillId="24" borderId="234" applyNumberFormat="0" applyAlignment="0" applyProtection="0"/>
    <xf numFmtId="0" fontId="122" fillId="11" borderId="234" applyNumberFormat="0" applyAlignment="0" applyProtection="0"/>
    <xf numFmtId="0" fontId="122" fillId="11" borderId="234" applyNumberFormat="0" applyAlignment="0" applyProtection="0"/>
    <xf numFmtId="0" fontId="122" fillId="11" borderId="234" applyNumberFormat="0" applyAlignment="0" applyProtection="0"/>
    <xf numFmtId="0" fontId="99" fillId="0" borderId="235" applyNumberFormat="0" applyFill="0" applyAlignment="0" applyProtection="0"/>
    <xf numFmtId="0" fontId="99" fillId="0" borderId="235" applyNumberFormat="0" applyFill="0" applyAlignment="0" applyProtection="0"/>
    <xf numFmtId="0" fontId="39" fillId="26" borderId="238" applyNumberFormat="0" applyFont="0" applyAlignment="0" applyProtection="0"/>
    <xf numFmtId="0" fontId="39" fillId="26" borderId="238" applyNumberFormat="0" applyFont="0" applyAlignment="0" applyProtection="0"/>
    <xf numFmtId="0" fontId="54" fillId="26" borderId="238" applyNumberFormat="0" applyFont="0" applyAlignment="0" applyProtection="0"/>
    <xf numFmtId="0" fontId="61" fillId="24" borderId="233" applyNumberFormat="0" applyAlignment="0" applyProtection="0"/>
    <xf numFmtId="0" fontId="62" fillId="24" borderId="234" applyNumberFormat="0" applyAlignment="0" applyProtection="0"/>
    <xf numFmtId="0" fontId="64" fillId="0" borderId="235" applyNumberFormat="0" applyFill="0" applyAlignment="0" applyProtection="0"/>
    <xf numFmtId="0" fontId="48" fillId="26" borderId="238" applyNumberFormat="0" applyFont="0" applyAlignment="0" applyProtection="0"/>
    <xf numFmtId="0" fontId="48" fillId="26" borderId="238" applyNumberFormat="0" applyFont="0" applyAlignment="0" applyProtection="0"/>
    <xf numFmtId="0" fontId="48" fillId="26" borderId="238" applyNumberFormat="0" applyFont="0" applyAlignment="0" applyProtection="0"/>
    <xf numFmtId="0" fontId="39" fillId="26" borderId="238" applyNumberFormat="0" applyFont="0" applyAlignment="0" applyProtection="0"/>
    <xf numFmtId="0" fontId="133" fillId="26" borderId="238" applyNumberFormat="0" applyFont="0" applyAlignment="0" applyProtection="0"/>
    <xf numFmtId="0" fontId="39" fillId="26" borderId="238" applyNumberFormat="0" applyFont="0" applyAlignment="0" applyProtection="0"/>
    <xf numFmtId="169" fontId="59" fillId="0" borderId="241">
      <alignment horizontal="left"/>
    </xf>
    <xf numFmtId="169" fontId="59" fillId="0" borderId="241">
      <alignment horizontal="left"/>
    </xf>
    <xf numFmtId="169" fontId="59" fillId="0" borderId="241">
      <alignment horizontal="left"/>
    </xf>
    <xf numFmtId="170" fontId="59" fillId="0" borderId="241">
      <alignment horizontal="left"/>
    </xf>
    <xf numFmtId="170" fontId="59" fillId="0" borderId="241">
      <alignment horizontal="left"/>
    </xf>
    <xf numFmtId="170" fontId="59" fillId="0" borderId="241">
      <alignment horizontal="left"/>
    </xf>
    <xf numFmtId="171" fontId="59" fillId="0" borderId="241">
      <alignment horizontal="left"/>
    </xf>
    <xf numFmtId="171" fontId="59" fillId="0" borderId="241">
      <alignment horizontal="left"/>
    </xf>
    <xf numFmtId="171" fontId="59" fillId="0" borderId="241">
      <alignment horizontal="left"/>
    </xf>
    <xf numFmtId="168" fontId="59" fillId="0" borderId="241">
      <alignment horizontal="left"/>
    </xf>
    <xf numFmtId="168" fontId="59" fillId="0" borderId="241">
      <alignment horizontal="left"/>
    </xf>
    <xf numFmtId="168" fontId="59" fillId="0" borderId="241">
      <alignment horizontal="left"/>
    </xf>
    <xf numFmtId="169" fontId="59" fillId="0" borderId="241">
      <alignment horizontal="left"/>
    </xf>
    <xf numFmtId="169" fontId="59" fillId="0" borderId="241">
      <alignment horizontal="left"/>
    </xf>
    <xf numFmtId="169" fontId="59" fillId="0" borderId="241">
      <alignment horizontal="left"/>
    </xf>
    <xf numFmtId="170" fontId="59" fillId="0" borderId="241">
      <alignment horizontal="left"/>
    </xf>
    <xf numFmtId="170" fontId="59" fillId="0" borderId="241">
      <alignment horizontal="left"/>
    </xf>
    <xf numFmtId="170" fontId="59" fillId="0" borderId="241">
      <alignment horizontal="left"/>
    </xf>
    <xf numFmtId="171" fontId="59" fillId="0" borderId="241">
      <alignment horizontal="left"/>
    </xf>
    <xf numFmtId="171" fontId="59" fillId="0" borderId="241">
      <alignment horizontal="left"/>
    </xf>
    <xf numFmtId="171" fontId="59" fillId="0" borderId="241">
      <alignment horizontal="left"/>
    </xf>
    <xf numFmtId="168" fontId="59" fillId="0" borderId="241">
      <alignment horizontal="left"/>
    </xf>
    <xf numFmtId="168" fontId="59" fillId="0" borderId="241">
      <alignment horizontal="left"/>
    </xf>
    <xf numFmtId="168" fontId="59" fillId="0" borderId="241">
      <alignment horizontal="left"/>
    </xf>
    <xf numFmtId="0" fontId="104" fillId="0" borderId="241"/>
    <xf numFmtId="0" fontId="38" fillId="0" borderId="243" applyAlignment="0">
      <alignment horizontal="left"/>
    </xf>
    <xf numFmtId="0" fontId="38" fillId="0" borderId="243" applyAlignment="0">
      <alignment horizontal="left"/>
    </xf>
    <xf numFmtId="0" fontId="38" fillId="0" borderId="243" applyAlignment="0">
      <alignment horizontal="left"/>
    </xf>
    <xf numFmtId="0" fontId="38" fillId="0" borderId="243" applyAlignment="0">
      <alignment horizontal="left"/>
    </xf>
    <xf numFmtId="0" fontId="38" fillId="0" borderId="243" applyAlignment="0">
      <alignment horizontal="left"/>
    </xf>
    <xf numFmtId="0" fontId="38" fillId="0" borderId="243" applyAlignment="0">
      <alignment horizontal="left"/>
    </xf>
    <xf numFmtId="0" fontId="38" fillId="0" borderId="243" applyAlignment="0">
      <alignment horizontal="left"/>
    </xf>
    <xf numFmtId="0" fontId="38" fillId="0" borderId="243" applyAlignment="0">
      <alignment horizontal="left"/>
    </xf>
    <xf numFmtId="0" fontId="38" fillId="0" borderId="243" applyAlignment="0">
      <alignment horizontal="left"/>
    </xf>
    <xf numFmtId="0" fontId="38" fillId="0" borderId="243" applyAlignment="0">
      <alignment horizontal="left"/>
    </xf>
    <xf numFmtId="0" fontId="100" fillId="63" borderId="241">
      <alignment horizontal="left"/>
    </xf>
    <xf numFmtId="0" fontId="39" fillId="63" borderId="241">
      <alignment horizontal="centerContinuous" wrapText="1"/>
    </xf>
    <xf numFmtId="0" fontId="104" fillId="63" borderId="243">
      <alignment wrapText="1"/>
    </xf>
    <xf numFmtId="0" fontId="104" fillId="63" borderId="243">
      <alignment wrapText="1"/>
    </xf>
    <xf numFmtId="0" fontId="104" fillId="63" borderId="243">
      <alignment wrapText="1"/>
    </xf>
    <xf numFmtId="0" fontId="104" fillId="63" borderId="243">
      <alignment wrapText="1"/>
    </xf>
    <xf numFmtId="0" fontId="104" fillId="63" borderId="243">
      <alignment wrapText="1"/>
    </xf>
    <xf numFmtId="0" fontId="104" fillId="63" borderId="241"/>
    <xf numFmtId="169" fontId="59" fillId="0" borderId="241">
      <alignment horizontal="left"/>
    </xf>
    <xf numFmtId="170" fontId="59" fillId="0" borderId="241">
      <alignment horizontal="left"/>
    </xf>
    <xf numFmtId="171" fontId="59" fillId="0" borderId="241">
      <alignment horizontal="left"/>
    </xf>
    <xf numFmtId="168" fontId="59" fillId="0" borderId="241">
      <alignment horizontal="left"/>
    </xf>
    <xf numFmtId="0" fontId="169" fillId="64" borderId="240">
      <alignment horizontal="left" vertical="top" wrapText="1"/>
    </xf>
    <xf numFmtId="0" fontId="169" fillId="64" borderId="242">
      <alignment horizontal="left" vertical="top"/>
    </xf>
    <xf numFmtId="0" fontId="104" fillId="0" borderId="241"/>
    <xf numFmtId="175" fontId="39" fillId="5" borderId="241"/>
    <xf numFmtId="175" fontId="39" fillId="63" borderId="241">
      <alignment horizontal="centerContinuous" wrapText="1"/>
    </xf>
    <xf numFmtId="0" fontId="39" fillId="63" borderId="241">
      <alignment horizontal="centerContinuous" wrapText="1"/>
    </xf>
    <xf numFmtId="175" fontId="205" fillId="63" borderId="243">
      <alignment wrapText="1"/>
    </xf>
    <xf numFmtId="175" fontId="104" fillId="63" borderId="243">
      <alignment wrapText="1"/>
    </xf>
    <xf numFmtId="175" fontId="104" fillId="63" borderId="243">
      <alignment wrapText="1"/>
    </xf>
    <xf numFmtId="175" fontId="205" fillId="63" borderId="243">
      <alignment wrapText="1"/>
    </xf>
    <xf numFmtId="0" fontId="104" fillId="63" borderId="241"/>
    <xf numFmtId="175" fontId="169" fillId="64" borderId="241">
      <alignment horizontal="left" vertical="top" wrapText="1"/>
    </xf>
    <xf numFmtId="175" fontId="215" fillId="64" borderId="242">
      <alignment horizontal="left" vertical="top" wrapText="1"/>
    </xf>
    <xf numFmtId="175" fontId="39" fillId="63" borderId="241">
      <alignment horizontal="centerContinuous" wrapText="1"/>
    </xf>
    <xf numFmtId="168"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47" fillId="26" borderId="250" applyNumberFormat="0" applyFont="0" applyAlignment="0" applyProtection="0"/>
    <xf numFmtId="169" fontId="59" fillId="0" borderId="244">
      <alignment horizontal="left"/>
    </xf>
    <xf numFmtId="168" fontId="59" fillId="0" borderId="244">
      <alignment horizontal="left"/>
    </xf>
    <xf numFmtId="0" fontId="61" fillId="24" borderId="245" applyNumberFormat="0" applyAlignment="0" applyProtection="0"/>
    <xf numFmtId="0" fontId="47" fillId="26" borderId="250" applyNumberFormat="0" applyFont="0" applyAlignment="0" applyProtection="0"/>
    <xf numFmtId="0" fontId="47" fillId="26" borderId="250" applyNumberFormat="0" applyFon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175" fontId="169" fillId="64" borderId="241">
      <alignment horizontal="left" vertical="top" wrapText="1"/>
    </xf>
    <xf numFmtId="169"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102" fillId="60" borderId="245" applyNumberFormat="0" applyAlignment="0" applyProtection="0"/>
    <xf numFmtId="0" fontId="62" fillId="24" borderId="246" applyNumberFormat="0" applyAlignment="0" applyProtection="0"/>
    <xf numFmtId="0" fontId="64" fillId="0" borderId="247" applyNumberFormat="0" applyFill="0" applyAlignment="0" applyProtection="0"/>
    <xf numFmtId="0" fontId="64" fillId="0" borderId="247" applyNumberFormat="0" applyFill="0" applyAlignment="0" applyProtection="0"/>
    <xf numFmtId="0" fontId="47" fillId="26" borderId="250" applyNumberFormat="0" applyFont="0" applyAlignment="0" applyProtection="0"/>
    <xf numFmtId="0" fontId="48" fillId="26" borderId="250" applyNumberFormat="0" applyFont="0" applyAlignment="0" applyProtection="0"/>
    <xf numFmtId="169" fontId="59" fillId="0" borderId="244">
      <alignment horizontal="left"/>
    </xf>
    <xf numFmtId="169" fontId="59" fillId="0" borderId="244">
      <alignment horizontal="left"/>
    </xf>
    <xf numFmtId="168" fontId="59" fillId="0" borderId="244">
      <alignment horizontal="left"/>
    </xf>
    <xf numFmtId="168" fontId="59" fillId="0" borderId="244">
      <alignment horizontal="left"/>
    </xf>
    <xf numFmtId="0" fontId="47" fillId="26" borderId="250" applyNumberFormat="0" applyFont="0" applyAlignment="0" applyProtection="0"/>
    <xf numFmtId="0" fontId="12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168" fontId="59" fillId="0" borderId="241">
      <alignment horizontal="left"/>
    </xf>
    <xf numFmtId="169" fontId="59" fillId="0" borderId="244">
      <alignment horizontal="left"/>
    </xf>
    <xf numFmtId="168" fontId="59" fillId="0" borderId="244">
      <alignment horizontal="left"/>
    </xf>
    <xf numFmtId="0" fontId="63" fillId="11" borderId="246" applyNumberFormat="0" applyAlignment="0" applyProtection="0"/>
    <xf numFmtId="0" fontId="104" fillId="0" borderId="241"/>
    <xf numFmtId="168" fontId="59" fillId="0" borderId="244">
      <alignment horizontal="left"/>
    </xf>
    <xf numFmtId="0" fontId="61" fillId="24" borderId="245" applyNumberFormat="0" applyAlignment="0" applyProtection="0"/>
    <xf numFmtId="0" fontId="63" fillId="11" borderId="246" applyNumberFormat="0" applyAlignment="0" applyProtection="0"/>
    <xf numFmtId="0" fontId="48" fillId="26" borderId="250" applyNumberFormat="0" applyFont="0" applyAlignment="0" applyProtection="0"/>
    <xf numFmtId="169" fontId="59" fillId="0" borderId="244">
      <alignment horizontal="left"/>
    </xf>
    <xf numFmtId="0" fontId="47" fillId="26" borderId="250" applyNumberFormat="0" applyFont="0" applyAlignment="0" applyProtection="0"/>
    <xf numFmtId="0" fontId="38" fillId="0" borderId="243" applyAlignment="0">
      <alignment horizontal="left"/>
    </xf>
    <xf numFmtId="169" fontId="59" fillId="0" borderId="241">
      <alignment horizontal="left"/>
    </xf>
    <xf numFmtId="168" fontId="59" fillId="0" borderId="241">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61" fillId="24" borderId="245" applyNumberFormat="0" applyAlignment="0" applyProtection="0"/>
    <xf numFmtId="0" fontId="61" fillId="24" borderId="245" applyNumberFormat="0" applyAlignment="0" applyProtection="0"/>
    <xf numFmtId="0" fontId="102" fillId="60" borderId="245" applyNumberFormat="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7" fillId="26" borderId="250" applyNumberFormat="0" applyFont="0" applyAlignment="0" applyProtection="0"/>
    <xf numFmtId="0" fontId="128"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169" fontId="59" fillId="0" borderId="244">
      <alignment horizontal="left"/>
    </xf>
    <xf numFmtId="168" fontId="59" fillId="0" borderId="244">
      <alignment horizontal="left"/>
    </xf>
    <xf numFmtId="0" fontId="62" fillId="24" borderId="246" applyNumberFormat="0" applyAlignment="0" applyProtection="0"/>
    <xf numFmtId="0" fontId="64" fillId="0" borderId="247" applyNumberFormat="0" applyFill="0" applyAlignment="0" applyProtection="0"/>
    <xf numFmtId="0" fontId="47" fillId="26" borderId="250" applyNumberFormat="0" applyFont="0" applyAlignment="0" applyProtection="0"/>
    <xf numFmtId="175" fontId="39" fillId="5" borderId="241"/>
    <xf numFmtId="175" fontId="104" fillId="63" borderId="243">
      <alignment wrapText="1"/>
    </xf>
    <xf numFmtId="169"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102" fillId="60" borderId="245" applyNumberFormat="0" applyAlignment="0" applyProtection="0"/>
    <xf numFmtId="0" fontId="62" fillId="24" borderId="246" applyNumberFormat="0" applyAlignment="0" applyProtection="0"/>
    <xf numFmtId="0" fontId="62" fillId="24" borderId="246" applyNumberFormat="0" applyAlignment="0" applyProtection="0"/>
    <xf numFmtId="0" fontId="64" fillId="0" borderId="247" applyNumberFormat="0" applyFill="0" applyAlignment="0" applyProtection="0"/>
    <xf numFmtId="0" fontId="64" fillId="0" borderId="247" applyNumberFormat="0" applyFill="0" applyAlignment="0" applyProtection="0"/>
    <xf numFmtId="0" fontId="128"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169" fontId="59" fillId="0" borderId="244">
      <alignment horizontal="left"/>
    </xf>
    <xf numFmtId="169" fontId="59" fillId="0" borderId="244">
      <alignment horizontal="left"/>
    </xf>
    <xf numFmtId="169" fontId="59" fillId="0" borderId="244">
      <alignment horizontal="left"/>
    </xf>
    <xf numFmtId="168" fontId="59" fillId="0" borderId="244">
      <alignment horizontal="left"/>
    </xf>
    <xf numFmtId="0" fontId="62" fillId="24" borderId="246" applyNumberFormat="0" applyAlignment="0" applyProtection="0"/>
    <xf numFmtId="0" fontId="99" fillId="0" borderId="249" applyNumberFormat="0" applyFill="0" applyAlignment="0" applyProtection="0"/>
    <xf numFmtId="0" fontId="47" fillId="26" borderId="250" applyNumberFormat="0" applyFont="0" applyAlignment="0" applyProtection="0"/>
    <xf numFmtId="0" fontId="47" fillId="26" borderId="250" applyNumberFormat="0" applyFont="0" applyAlignment="0" applyProtection="0"/>
    <xf numFmtId="169" fontId="59" fillId="0" borderId="241">
      <alignment horizontal="left"/>
    </xf>
    <xf numFmtId="168" fontId="59" fillId="0" borderId="241">
      <alignment horizontal="left"/>
    </xf>
    <xf numFmtId="171" fontId="59" fillId="0" borderId="241">
      <alignment horizontal="left"/>
    </xf>
    <xf numFmtId="168" fontId="59" fillId="0" borderId="241">
      <alignment horizontal="left"/>
    </xf>
    <xf numFmtId="0" fontId="38" fillId="0" borderId="243" applyAlignment="0">
      <alignment horizontal="left"/>
    </xf>
    <xf numFmtId="0" fontId="38" fillId="0" borderId="243" applyAlignment="0">
      <alignment horizontal="left"/>
    </xf>
    <xf numFmtId="0" fontId="38" fillId="0" borderId="243" applyAlignment="0">
      <alignment horizontal="left"/>
    </xf>
    <xf numFmtId="0" fontId="38" fillId="0" borderId="243" applyAlignment="0">
      <alignment horizontal="left"/>
    </xf>
    <xf numFmtId="0" fontId="39" fillId="63" borderId="241">
      <alignment horizontal="centerContinuous" wrapText="1"/>
    </xf>
    <xf numFmtId="0" fontId="104" fillId="63" borderId="243">
      <alignment wrapText="1"/>
    </xf>
    <xf numFmtId="170" fontId="59" fillId="0" borderId="241">
      <alignment horizontal="left"/>
    </xf>
    <xf numFmtId="0" fontId="169" fillId="64" borderId="242">
      <alignment horizontal="left" vertical="top"/>
    </xf>
    <xf numFmtId="175" fontId="39" fillId="63" borderId="241">
      <alignment horizontal="centerContinuous" wrapText="1"/>
    </xf>
    <xf numFmtId="175" fontId="215" fillId="64" borderId="242">
      <alignment horizontal="left" vertical="top" wrapText="1"/>
    </xf>
    <xf numFmtId="175" fontId="104" fillId="63" borderId="243">
      <alignment wrapText="1"/>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71"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61" fillId="24" borderId="245" applyNumberFormat="0" applyAlignment="0" applyProtection="0"/>
    <xf numFmtId="0" fontId="62" fillId="24" borderId="246" applyNumberFormat="0" applyAlignment="0" applyProtection="0"/>
    <xf numFmtId="0" fontId="64" fillId="0" borderId="247" applyNumberFormat="0" applyFill="0" applyAlignment="0" applyProtection="0"/>
    <xf numFmtId="0" fontId="99" fillId="0" borderId="249" applyNumberFormat="0" applyFill="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39"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171" fontId="59" fillId="0" borderId="244">
      <alignment horizontal="left"/>
    </xf>
    <xf numFmtId="168" fontId="59" fillId="0" borderId="244">
      <alignment horizontal="left"/>
    </xf>
    <xf numFmtId="0" fontId="63" fillId="11" borderId="246" applyNumberFormat="0" applyAlignment="0" applyProtection="0"/>
    <xf numFmtId="0" fontId="122" fillId="25" borderId="246" applyNumberFormat="0" applyAlignment="0" applyProtection="0"/>
    <xf numFmtId="0" fontId="47" fillId="26" borderId="250" applyNumberFormat="0" applyFont="0" applyAlignment="0" applyProtection="0"/>
    <xf numFmtId="0" fontId="99" fillId="0" borderId="248" applyNumberFormat="0" applyFill="0" applyAlignment="0" applyProtection="0"/>
    <xf numFmtId="0" fontId="47" fillId="26" borderId="250" applyNumberFormat="0" applyFont="0" applyAlignment="0" applyProtection="0"/>
    <xf numFmtId="171" fontId="59" fillId="0" borderId="244">
      <alignment horizontal="left"/>
    </xf>
    <xf numFmtId="171"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61" fillId="24" borderId="245" applyNumberForma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62" fillId="24" borderId="246" applyNumberFormat="0" applyAlignment="0" applyProtection="0"/>
    <xf numFmtId="168" fontId="59" fillId="0" borderId="244">
      <alignment horizontal="left"/>
    </xf>
    <xf numFmtId="0" fontId="48" fillId="26" borderId="250" applyNumberFormat="0" applyFont="0" applyAlignment="0" applyProtection="0"/>
    <xf numFmtId="0" fontId="47" fillId="26" borderId="250" applyNumberFormat="0" applyFont="0" applyAlignment="0" applyProtection="0"/>
    <xf numFmtId="0" fontId="104" fillId="63" borderId="243">
      <alignment wrapText="1"/>
    </xf>
    <xf numFmtId="0" fontId="38" fillId="0" borderId="243" applyAlignment="0">
      <alignment horizontal="left"/>
    </xf>
    <xf numFmtId="168" fontId="59" fillId="0" borderId="244">
      <alignment horizontal="left"/>
    </xf>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169" fontId="59" fillId="0" borderId="244">
      <alignment horizontal="left"/>
    </xf>
    <xf numFmtId="0" fontId="48" fillId="26" borderId="250" applyNumberFormat="0" applyFont="0" applyAlignment="0" applyProtection="0"/>
    <xf numFmtId="169" fontId="59" fillId="0" borderId="244">
      <alignment horizontal="left"/>
    </xf>
    <xf numFmtId="171" fontId="59" fillId="0" borderId="244">
      <alignment horizontal="left"/>
    </xf>
    <xf numFmtId="171"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169" fontId="59" fillId="0" borderId="244">
      <alignment horizontal="left"/>
    </xf>
    <xf numFmtId="169"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69" fontId="59" fillId="0" borderId="244">
      <alignment horizontal="left"/>
    </xf>
    <xf numFmtId="171" fontId="59" fillId="0" borderId="244">
      <alignment horizontal="left"/>
    </xf>
    <xf numFmtId="0" fontId="47" fillId="26" borderId="250" applyNumberFormat="0" applyFont="0" applyAlignment="0" applyProtection="0"/>
    <xf numFmtId="168" fontId="59" fillId="0" borderId="244">
      <alignment horizontal="left"/>
    </xf>
    <xf numFmtId="169" fontId="59" fillId="0" borderId="244">
      <alignment horizontal="left"/>
    </xf>
    <xf numFmtId="0" fontId="61" fillId="24" borderId="245" applyNumberFormat="0" applyAlignment="0" applyProtection="0"/>
    <xf numFmtId="0" fontId="62" fillId="24" borderId="246" applyNumberFormat="0" applyAlignment="0" applyProtection="0"/>
    <xf numFmtId="168"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169" fontId="59" fillId="0" borderId="244">
      <alignment horizontal="left"/>
    </xf>
    <xf numFmtId="171" fontId="59" fillId="0" borderId="244">
      <alignment horizontal="left"/>
    </xf>
    <xf numFmtId="169"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68" fontId="59" fillId="0" borderId="244">
      <alignment horizontal="left"/>
    </xf>
    <xf numFmtId="0" fontId="63" fillId="11" borderId="246" applyNumberFormat="0" applyAlignment="0" applyProtection="0"/>
    <xf numFmtId="0" fontId="47" fillId="26" borderId="250" applyNumberFormat="0" applyFont="0" applyAlignment="0" applyProtection="0"/>
    <xf numFmtId="0" fontId="47" fillId="26" borderId="250" applyNumberFormat="0" applyFont="0" applyAlignment="0" applyProtection="0"/>
    <xf numFmtId="168" fontId="59" fillId="0" borderId="244">
      <alignment horizontal="left"/>
    </xf>
    <xf numFmtId="168" fontId="59" fillId="0" borderId="244">
      <alignment horizontal="left"/>
    </xf>
    <xf numFmtId="0" fontId="47" fillId="26" borderId="250" applyNumberFormat="0" applyFont="0" applyAlignment="0" applyProtection="0"/>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48" fillId="26" borderId="250" applyNumberFormat="0" applyFont="0" applyAlignment="0" applyProtection="0"/>
    <xf numFmtId="168" fontId="59" fillId="0" borderId="244">
      <alignment horizontal="left"/>
    </xf>
    <xf numFmtId="168"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171" fontId="59" fillId="0" borderId="244">
      <alignment horizontal="left"/>
    </xf>
    <xf numFmtId="168"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68" fontId="59" fillId="0" borderId="244">
      <alignment horizontal="left"/>
    </xf>
    <xf numFmtId="0" fontId="47" fillId="26" borderId="250" applyNumberFormat="0" applyFont="0" applyAlignment="0" applyProtection="0"/>
    <xf numFmtId="0" fontId="48" fillId="26" borderId="250" applyNumberFormat="0" applyFont="0" applyAlignment="0" applyProtection="0"/>
    <xf numFmtId="171" fontId="59" fillId="0" borderId="244">
      <alignment horizontal="left"/>
    </xf>
    <xf numFmtId="171"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0" fontId="122" fillId="25" borderId="246" applyNumberFormat="0" applyAlignment="0" applyProtection="0"/>
    <xf numFmtId="169"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0" fontId="63" fillId="11" borderId="246" applyNumberFormat="0" applyAlignment="0" applyProtection="0"/>
    <xf numFmtId="171" fontId="59" fillId="0" borderId="244">
      <alignment horizontal="left"/>
    </xf>
    <xf numFmtId="171"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99" fillId="0" borderId="249" applyNumberFormat="0" applyFill="0" applyAlignment="0" applyProtection="0"/>
    <xf numFmtId="168"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0" fontId="104" fillId="63" borderId="243">
      <alignment wrapText="1"/>
    </xf>
    <xf numFmtId="0" fontId="61" fillId="24" borderId="245" applyNumberFormat="0" applyAlignment="0" applyProtection="0"/>
    <xf numFmtId="168" fontId="59" fillId="0" borderId="244">
      <alignment horizontal="left"/>
    </xf>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168" fontId="59" fillId="0" borderId="244">
      <alignment horizontal="left"/>
    </xf>
    <xf numFmtId="0" fontId="64" fillId="0" borderId="247" applyNumberFormat="0" applyFill="0" applyAlignment="0" applyProtection="0"/>
    <xf numFmtId="168" fontId="59" fillId="0" borderId="244">
      <alignment horizontal="left"/>
    </xf>
    <xf numFmtId="168" fontId="59" fillId="0" borderId="241">
      <alignment horizontal="left"/>
    </xf>
    <xf numFmtId="0" fontId="63" fillId="11" borderId="246" applyNumberFormat="0" applyAlignment="0" applyProtection="0"/>
    <xf numFmtId="168" fontId="59" fillId="0" borderId="244">
      <alignment horizontal="left"/>
    </xf>
    <xf numFmtId="0" fontId="48" fillId="26" borderId="250" applyNumberFormat="0" applyFont="0" applyAlignment="0" applyProtection="0"/>
    <xf numFmtId="169" fontId="59" fillId="0" borderId="244">
      <alignment horizontal="left"/>
    </xf>
    <xf numFmtId="171"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168" fontId="59" fillId="0" borderId="244">
      <alignment horizontal="left"/>
    </xf>
    <xf numFmtId="0" fontId="47" fillId="26" borderId="250" applyNumberFormat="0" applyFont="0" applyAlignment="0" applyProtection="0"/>
    <xf numFmtId="169" fontId="59" fillId="0" borderId="244">
      <alignment horizontal="left"/>
    </xf>
    <xf numFmtId="0" fontId="104" fillId="63" borderId="241"/>
    <xf numFmtId="0" fontId="104" fillId="63" borderId="241"/>
    <xf numFmtId="169" fontId="59" fillId="0" borderId="244">
      <alignment horizontal="left"/>
    </xf>
    <xf numFmtId="169" fontId="59" fillId="0" borderId="244">
      <alignment horizontal="left"/>
    </xf>
    <xf numFmtId="169"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63" fillId="11" borderId="246" applyNumberFormat="0" applyAlignment="0" applyProtection="0"/>
    <xf numFmtId="0" fontId="47" fillId="26" borderId="250" applyNumberFormat="0" applyFont="0" applyAlignment="0" applyProtection="0"/>
    <xf numFmtId="0" fontId="62" fillId="24" borderId="246" applyNumberFormat="0" applyAlignment="0" applyProtection="0"/>
    <xf numFmtId="0" fontId="38" fillId="0" borderId="243" applyAlignment="0">
      <alignment horizontal="left"/>
    </xf>
    <xf numFmtId="0" fontId="38" fillId="0" borderId="243" applyAlignment="0">
      <alignment horizontal="left"/>
    </xf>
    <xf numFmtId="169" fontId="59" fillId="0" borderId="244">
      <alignment horizontal="left"/>
    </xf>
    <xf numFmtId="168" fontId="59" fillId="0" borderId="244">
      <alignment horizontal="left"/>
    </xf>
    <xf numFmtId="169" fontId="59" fillId="0" borderId="244">
      <alignment horizontal="left"/>
    </xf>
    <xf numFmtId="0" fontId="61" fillId="24" borderId="245" applyNumberFormat="0" applyAlignment="0" applyProtection="0"/>
    <xf numFmtId="0" fontId="122" fillId="25" borderId="246" applyNumberFormat="0" applyAlignment="0" applyProtection="0"/>
    <xf numFmtId="0" fontId="122" fillId="25" borderId="246" applyNumberFormat="0" applyAlignment="0" applyProtection="0"/>
    <xf numFmtId="0" fontId="47"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100" fillId="63" borderId="241">
      <alignment horizontal="left"/>
    </xf>
    <xf numFmtId="0" fontId="104" fillId="63" borderId="243">
      <alignment wrapText="1"/>
    </xf>
    <xf numFmtId="0" fontId="104" fillId="63" borderId="243">
      <alignment wrapText="1"/>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48" fillId="26" borderId="250" applyNumberFormat="0" applyFont="0" applyAlignment="0" applyProtection="0"/>
    <xf numFmtId="0" fontId="47" fillId="26" borderId="250" applyNumberFormat="0" applyFont="0" applyAlignment="0" applyProtection="0"/>
    <xf numFmtId="169" fontId="59" fillId="0" borderId="244">
      <alignment horizontal="left"/>
    </xf>
    <xf numFmtId="169" fontId="59" fillId="0" borderId="244">
      <alignment horizontal="left"/>
    </xf>
    <xf numFmtId="168"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68" fontId="59" fillId="0" borderId="244">
      <alignment horizontal="left"/>
    </xf>
    <xf numFmtId="171"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63" fillId="11" borderId="246" applyNumberForma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102" fillId="60" borderId="245" applyNumberForma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171" fontId="59" fillId="0" borderId="241">
      <alignment horizontal="left"/>
    </xf>
    <xf numFmtId="168" fontId="59" fillId="0" borderId="244">
      <alignment horizontal="left"/>
    </xf>
    <xf numFmtId="0" fontId="61" fillId="24" borderId="245" applyNumberFormat="0" applyAlignment="0" applyProtection="0"/>
    <xf numFmtId="0" fontId="64" fillId="0" borderId="247" applyNumberFormat="0" applyFill="0" applyAlignment="0" applyProtection="0"/>
    <xf numFmtId="0" fontId="47" fillId="26" borderId="250" applyNumberFormat="0" applyFont="0" applyAlignment="0" applyProtection="0"/>
    <xf numFmtId="169" fontId="59" fillId="0" borderId="244">
      <alignment horizontal="left"/>
    </xf>
    <xf numFmtId="0" fontId="48" fillId="26" borderId="250" applyNumberFormat="0" applyFont="0" applyAlignment="0" applyProtection="0"/>
    <xf numFmtId="169" fontId="59" fillId="0" borderId="244">
      <alignment horizontal="left"/>
    </xf>
    <xf numFmtId="0" fontId="47" fillId="26" borderId="250" applyNumberFormat="0" applyFont="0" applyAlignment="0" applyProtection="0"/>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63" fillId="11" borderId="246" applyNumberFormat="0" applyAlignment="0" applyProtection="0"/>
    <xf numFmtId="0" fontId="61" fillId="24" borderId="245" applyNumberFormat="0" applyAlignment="0" applyProtection="0"/>
    <xf numFmtId="0" fontId="63" fillId="11" borderId="246" applyNumberForma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39" fillId="26" borderId="250" applyNumberFormat="0" applyFont="0" applyAlignment="0" applyProtection="0"/>
    <xf numFmtId="0" fontId="47" fillId="26" borderId="250" applyNumberFormat="0" applyFont="0" applyAlignment="0" applyProtection="0"/>
    <xf numFmtId="0" fontId="64" fillId="0" borderId="247" applyNumberFormat="0" applyFill="0" applyAlignment="0" applyProtection="0"/>
    <xf numFmtId="0" fontId="48" fillId="26" borderId="250" applyNumberFormat="0" applyFont="0" applyAlignment="0" applyProtection="0"/>
    <xf numFmtId="0" fontId="48"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170" fontId="59" fillId="0" borderId="241">
      <alignment horizontal="left"/>
    </xf>
    <xf numFmtId="168"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68" fontId="59" fillId="0" borderId="244">
      <alignment horizontal="left"/>
    </xf>
    <xf numFmtId="168" fontId="59" fillId="0" borderId="244">
      <alignment horizontal="left"/>
    </xf>
    <xf numFmtId="171" fontId="59" fillId="0" borderId="244">
      <alignment horizontal="left"/>
    </xf>
    <xf numFmtId="171"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0" fontId="48" fillId="26" borderId="250" applyNumberFormat="0" applyFont="0" applyAlignment="0" applyProtection="0"/>
    <xf numFmtId="169" fontId="59" fillId="0" borderId="244">
      <alignment horizontal="left"/>
    </xf>
    <xf numFmtId="171" fontId="59" fillId="0" borderId="244">
      <alignment horizontal="left"/>
    </xf>
    <xf numFmtId="171" fontId="59" fillId="0" borderId="244">
      <alignment horizontal="left"/>
    </xf>
    <xf numFmtId="0" fontId="63" fillId="11" borderId="246" applyNumberFormat="0" applyAlignment="0" applyProtection="0"/>
    <xf numFmtId="171" fontId="59" fillId="0" borderId="244">
      <alignment horizontal="left"/>
    </xf>
    <xf numFmtId="0" fontId="48" fillId="26" borderId="250" applyNumberFormat="0" applyFont="0" applyAlignment="0" applyProtection="0"/>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68" fontId="59" fillId="0" borderId="244">
      <alignment horizontal="left"/>
    </xf>
    <xf numFmtId="0" fontId="47" fillId="26" borderId="250" applyNumberFormat="0" applyFont="0" applyAlignment="0" applyProtection="0"/>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68"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68" fontId="59" fillId="0" borderId="244">
      <alignment horizontal="left"/>
    </xf>
    <xf numFmtId="0" fontId="48" fillId="26" borderId="250" applyNumberFormat="0" applyFont="0" applyAlignment="0" applyProtection="0"/>
    <xf numFmtId="168" fontId="59" fillId="0" borderId="244">
      <alignment horizontal="left"/>
    </xf>
    <xf numFmtId="0" fontId="47" fillId="26" borderId="250" applyNumberFormat="0" applyFont="0" applyAlignment="0" applyProtection="0"/>
    <xf numFmtId="0" fontId="99" fillId="0" borderId="248" applyNumberFormat="0" applyFill="0" applyAlignment="0" applyProtection="0"/>
    <xf numFmtId="169" fontId="59" fillId="0" borderId="241">
      <alignment horizontal="left"/>
    </xf>
    <xf numFmtId="169" fontId="59" fillId="0" borderId="244">
      <alignment horizontal="left"/>
    </xf>
    <xf numFmtId="168" fontId="59" fillId="0" borderId="244">
      <alignment horizontal="left"/>
    </xf>
    <xf numFmtId="0" fontId="63" fillId="11" borderId="246" applyNumberFormat="0" applyAlignment="0" applyProtection="0"/>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68" fontId="59" fillId="0" borderId="244">
      <alignment horizontal="left"/>
    </xf>
    <xf numFmtId="171" fontId="59" fillId="0" borderId="244">
      <alignment horizontal="left"/>
    </xf>
    <xf numFmtId="0" fontId="47" fillId="26" borderId="250" applyNumberFormat="0" applyFont="0" applyAlignment="0" applyProtection="0"/>
    <xf numFmtId="171" fontId="59" fillId="0" borderId="241">
      <alignment horizontal="left"/>
    </xf>
    <xf numFmtId="168" fontId="59" fillId="0" borderId="244">
      <alignment horizontal="left"/>
    </xf>
    <xf numFmtId="169" fontId="59" fillId="0" borderId="244">
      <alignment horizontal="left"/>
    </xf>
    <xf numFmtId="168" fontId="59" fillId="0" borderId="244">
      <alignment horizontal="left"/>
    </xf>
    <xf numFmtId="0" fontId="47" fillId="26" borderId="250" applyNumberFormat="0" applyFont="0" applyAlignment="0" applyProtection="0"/>
    <xf numFmtId="0" fontId="48" fillId="26" borderId="250" applyNumberFormat="0" applyFont="0" applyAlignment="0" applyProtection="0"/>
    <xf numFmtId="169"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102" fillId="60" borderId="245"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3" fillId="11" borderId="246" applyNumberFormat="0" applyAlignment="0" applyProtection="0"/>
    <xf numFmtId="0" fontId="62" fillId="24" borderId="246" applyNumberFormat="0" applyAlignment="0" applyProtection="0"/>
    <xf numFmtId="0" fontId="63" fillId="11" borderId="246" applyNumberFormat="0" applyAlignment="0" applyProtection="0"/>
    <xf numFmtId="0" fontId="63" fillId="11" borderId="246" applyNumberFormat="0" applyAlignment="0" applyProtection="0"/>
    <xf numFmtId="0" fontId="63" fillId="11" borderId="246" applyNumberFormat="0" applyAlignment="0" applyProtection="0"/>
    <xf numFmtId="0" fontId="63" fillId="11" borderId="246" applyNumberFormat="0" applyAlignment="0" applyProtection="0"/>
    <xf numFmtId="0" fontId="63" fillId="11" borderId="246" applyNumberFormat="0" applyAlignment="0" applyProtection="0"/>
    <xf numFmtId="0" fontId="63" fillId="11" borderId="246" applyNumberFormat="0" applyAlignment="0" applyProtection="0"/>
    <xf numFmtId="0" fontId="122" fillId="25" borderId="246" applyNumberFormat="0" applyAlignment="0" applyProtection="0"/>
    <xf numFmtId="0" fontId="63" fillId="11" borderId="246" applyNumberFormat="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99" fillId="0" borderId="249" applyNumberFormat="0" applyFill="0" applyAlignment="0" applyProtection="0"/>
    <xf numFmtId="0" fontId="99" fillId="0" borderId="249"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47" fillId="26" borderId="250" applyNumberFormat="0" applyFont="0" applyAlignment="0" applyProtection="0"/>
    <xf numFmtId="0" fontId="64" fillId="0" borderId="247" applyNumberFormat="0" applyFill="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99" fillId="0" borderId="248" applyNumberFormat="0" applyFill="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7" fillId="26" borderId="250" applyNumberFormat="0" applyFont="0" applyAlignment="0" applyProtection="0"/>
    <xf numFmtId="171" fontId="59" fillId="0" borderId="244">
      <alignment horizontal="left"/>
    </xf>
    <xf numFmtId="171" fontId="59" fillId="0" borderId="244">
      <alignment horizontal="left"/>
    </xf>
    <xf numFmtId="168" fontId="59" fillId="0" borderId="244">
      <alignment horizontal="left"/>
    </xf>
    <xf numFmtId="0" fontId="63" fillId="11" borderId="246" applyNumberFormat="0" applyAlignment="0" applyProtection="0"/>
    <xf numFmtId="0" fontId="63" fillId="11" borderId="246" applyNumberFormat="0" applyAlignment="0" applyProtection="0"/>
    <xf numFmtId="0" fontId="63" fillId="11" borderId="246" applyNumberForma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62" fillId="24" borderId="246" applyNumberFormat="0" applyAlignment="0" applyProtection="0"/>
    <xf numFmtId="0" fontId="48" fillId="26" borderId="250" applyNumberFormat="0" applyFont="0" applyAlignment="0" applyProtection="0"/>
    <xf numFmtId="0" fontId="48" fillId="26" borderId="250" applyNumberFormat="0" applyFont="0" applyAlignment="0" applyProtection="0"/>
    <xf numFmtId="0" fontId="47" fillId="26" borderId="250" applyNumberFormat="0" applyFont="0" applyAlignment="0" applyProtection="0"/>
    <xf numFmtId="0" fontId="39" fillId="63" borderId="241">
      <alignment horizontal="centerContinuous" wrapText="1"/>
    </xf>
    <xf numFmtId="175" fontId="39" fillId="63" borderId="241">
      <alignment horizontal="centerContinuous" wrapText="1"/>
    </xf>
    <xf numFmtId="169" fontId="59" fillId="0" borderId="244">
      <alignment horizontal="left"/>
    </xf>
    <xf numFmtId="169"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0" fontId="62" fillId="24" borderId="246" applyNumberFormat="0" applyAlignment="0" applyProtection="0"/>
    <xf numFmtId="0" fontId="62" fillId="24" borderId="246" applyNumberFormat="0" applyAlignment="0" applyProtection="0"/>
    <xf numFmtId="0" fontId="64" fillId="0" borderId="247" applyNumberFormat="0" applyFill="0" applyAlignment="0" applyProtection="0"/>
    <xf numFmtId="0" fontId="64" fillId="0" borderId="247" applyNumberFormat="0" applyFill="0" applyAlignment="0" applyProtection="0"/>
    <xf numFmtId="0" fontId="47"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64" fillId="0" borderId="247" applyNumberFormat="0" applyFill="0" applyAlignment="0" applyProtection="0"/>
    <xf numFmtId="0" fontId="63" fillId="11" borderId="246" applyNumberFormat="0" applyAlignment="0" applyProtection="0"/>
    <xf numFmtId="0" fontId="63" fillId="11" borderId="246" applyNumberFormat="0" applyAlignment="0" applyProtection="0"/>
    <xf numFmtId="0" fontId="103" fillId="60" borderId="246" applyNumberFormat="0" applyAlignment="0" applyProtection="0"/>
    <xf numFmtId="0" fontId="62" fillId="24" borderId="246" applyNumberFormat="0" applyAlignment="0" applyProtection="0"/>
    <xf numFmtId="0" fontId="62" fillId="24" borderId="246" applyNumberFormat="0" applyAlignment="0" applyProtection="0"/>
    <xf numFmtId="0" fontId="61" fillId="24" borderId="245" applyNumberFormat="0" applyAlignment="0" applyProtection="0"/>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8" fontId="59" fillId="0" borderId="241">
      <alignment horizontal="left"/>
    </xf>
    <xf numFmtId="171" fontId="59" fillId="0" borderId="241">
      <alignment horizontal="left"/>
    </xf>
    <xf numFmtId="169" fontId="59" fillId="0" borderId="241">
      <alignment horizontal="left"/>
    </xf>
    <xf numFmtId="0" fontId="48" fillId="26" borderId="250" applyNumberFormat="0" applyFont="0" applyAlignment="0" applyProtection="0"/>
    <xf numFmtId="170" fontId="59" fillId="0" borderId="241">
      <alignment horizontal="left"/>
    </xf>
    <xf numFmtId="168"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103" fillId="60" borderId="246" applyNumberFormat="0" applyAlignment="0" applyProtection="0"/>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0" fontId="62" fillId="24" borderId="246" applyNumberFormat="0" applyAlignment="0" applyProtection="0"/>
    <xf numFmtId="0" fontId="47" fillId="26" borderId="250" applyNumberFormat="0" applyFont="0" applyAlignment="0" applyProtection="0"/>
    <xf numFmtId="168" fontId="59" fillId="0" borderId="244">
      <alignment horizontal="left"/>
    </xf>
    <xf numFmtId="0" fontId="61" fillId="24" borderId="245" applyNumberFormat="0" applyAlignment="0" applyProtection="0"/>
    <xf numFmtId="0" fontId="47" fillId="26" borderId="250" applyNumberFormat="0" applyFont="0" applyAlignment="0" applyProtection="0"/>
    <xf numFmtId="0" fontId="61" fillId="24" borderId="245" applyNumberFormat="0" applyAlignment="0" applyProtection="0"/>
    <xf numFmtId="0" fontId="48" fillId="26" borderId="250" applyNumberFormat="0" applyFont="0" applyAlignment="0" applyProtection="0"/>
    <xf numFmtId="0" fontId="64" fillId="0" borderId="247" applyNumberFormat="0" applyFill="0" applyAlignment="0" applyProtection="0"/>
    <xf numFmtId="171"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0" fontId="122" fillId="25" borderId="246" applyNumberFormat="0" applyAlignment="0" applyProtection="0"/>
    <xf numFmtId="168" fontId="59" fillId="0" borderId="244">
      <alignment horizontal="left"/>
    </xf>
    <xf numFmtId="168" fontId="59" fillId="0" borderId="244">
      <alignment horizontal="left"/>
    </xf>
    <xf numFmtId="0" fontId="47" fillId="26" borderId="250" applyNumberFormat="0" applyFont="0" applyAlignment="0" applyProtection="0"/>
    <xf numFmtId="168" fontId="59" fillId="0" borderId="244">
      <alignment horizontal="left"/>
    </xf>
    <xf numFmtId="168"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168" fontId="59" fillId="0" borderId="244">
      <alignment horizontal="left"/>
    </xf>
    <xf numFmtId="0" fontId="48" fillId="26" borderId="250" applyNumberFormat="0" applyFont="0" applyAlignment="0" applyProtection="0"/>
    <xf numFmtId="171" fontId="59" fillId="0" borderId="244">
      <alignment horizontal="left"/>
    </xf>
    <xf numFmtId="168" fontId="59" fillId="0" borderId="244">
      <alignment horizontal="left"/>
    </xf>
    <xf numFmtId="171" fontId="59" fillId="0" borderId="244">
      <alignment horizontal="left"/>
    </xf>
    <xf numFmtId="171" fontId="59" fillId="0" borderId="244">
      <alignment horizontal="left"/>
    </xf>
    <xf numFmtId="0" fontId="169" fillId="64" borderId="240">
      <alignment horizontal="left" vertical="top" wrapText="1"/>
    </xf>
    <xf numFmtId="171" fontId="59" fillId="0" borderId="244">
      <alignment horizontal="left"/>
    </xf>
    <xf numFmtId="171"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70" fontId="59" fillId="0" borderId="241">
      <alignment horizontal="left"/>
    </xf>
    <xf numFmtId="170" fontId="59" fillId="0" borderId="241">
      <alignment horizontal="left"/>
    </xf>
    <xf numFmtId="171" fontId="59" fillId="0" borderId="241">
      <alignment horizontal="left"/>
    </xf>
    <xf numFmtId="168" fontId="59" fillId="0" borderId="241">
      <alignment horizontal="left"/>
    </xf>
    <xf numFmtId="169" fontId="59" fillId="0" borderId="241">
      <alignment horizontal="left"/>
    </xf>
    <xf numFmtId="0" fontId="38" fillId="0" borderId="243" applyAlignment="0">
      <alignment horizontal="left"/>
    </xf>
    <xf numFmtId="0" fontId="38" fillId="0" borderId="243" applyAlignment="0">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102" fillId="60" borderId="245" applyNumberForma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64" fillId="0" borderId="247" applyNumberFormat="0" applyFill="0" applyAlignment="0" applyProtection="0"/>
    <xf numFmtId="0" fontId="63" fillId="11" borderId="246" applyNumberFormat="0" applyAlignment="0" applyProtection="0"/>
    <xf numFmtId="0" fontId="63" fillId="11" borderId="246" applyNumberFormat="0" applyAlignment="0" applyProtection="0"/>
    <xf numFmtId="0" fontId="63" fillId="11" borderId="246" applyNumberFormat="0" applyAlignment="0" applyProtection="0"/>
    <xf numFmtId="0" fontId="103" fillId="60" borderId="246" applyNumberFormat="0" applyAlignment="0" applyProtection="0"/>
    <xf numFmtId="0" fontId="62" fillId="24" borderId="246" applyNumberFormat="0" applyAlignment="0" applyProtection="0"/>
    <xf numFmtId="0" fontId="61" fillId="24" borderId="245" applyNumberFormat="0" applyAlignment="0" applyProtection="0"/>
    <xf numFmtId="0" fontId="61" fillId="24" borderId="245" applyNumberFormat="0" applyAlignment="0" applyProtection="0"/>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71"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75" fontId="205" fillId="63" borderId="243">
      <alignment wrapText="1"/>
    </xf>
    <xf numFmtId="171" fontId="59" fillId="0" borderId="241">
      <alignment horizontal="left"/>
    </xf>
    <xf numFmtId="170" fontId="59" fillId="0" borderId="241">
      <alignment horizontal="left"/>
    </xf>
    <xf numFmtId="169" fontId="59" fillId="0" borderId="241">
      <alignment horizontal="left"/>
    </xf>
    <xf numFmtId="169" fontId="59" fillId="0" borderId="241">
      <alignment horizontal="left"/>
    </xf>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63" fillId="11" borderId="246" applyNumberFormat="0" applyAlignment="0" applyProtection="0"/>
    <xf numFmtId="0" fontId="63" fillId="11" borderId="246" applyNumberFormat="0" applyAlignment="0" applyProtection="0"/>
    <xf numFmtId="0" fontId="62" fillId="24" borderId="246" applyNumberFormat="0" applyAlignment="0" applyProtection="0"/>
    <xf numFmtId="0" fontId="61" fillId="24" borderId="245" applyNumberFormat="0" applyAlignment="0" applyProtection="0"/>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71" fontId="59" fillId="0" borderId="241">
      <alignment horizontal="left"/>
    </xf>
    <xf numFmtId="170" fontId="59" fillId="0" borderId="241">
      <alignment horizontal="left"/>
    </xf>
    <xf numFmtId="0" fontId="47" fillId="26" borderId="250" applyNumberFormat="0" applyFont="0" applyAlignment="0" applyProtection="0"/>
    <xf numFmtId="0" fontId="47" fillId="26" borderId="250" applyNumberFormat="0" applyFont="0" applyAlignment="0" applyProtection="0"/>
    <xf numFmtId="0" fontId="48" fillId="26" borderId="250" applyNumberFormat="0" applyFont="0" applyAlignment="0" applyProtection="0"/>
    <xf numFmtId="0" fontId="61" fillId="24" borderId="245" applyNumberFormat="0" applyAlignment="0" applyProtection="0"/>
    <xf numFmtId="0" fontId="47" fillId="26" borderId="250" applyNumberFormat="0" applyFont="0" applyAlignment="0" applyProtection="0"/>
    <xf numFmtId="0" fontId="47" fillId="26" borderId="250" applyNumberFormat="0" applyFont="0" applyAlignment="0" applyProtection="0"/>
    <xf numFmtId="0" fontId="63" fillId="11" borderId="246" applyNumberFormat="0" applyAlignment="0" applyProtection="0"/>
    <xf numFmtId="0" fontId="103" fillId="60" borderId="246" applyNumberFormat="0" applyAlignment="0" applyProtection="0"/>
    <xf numFmtId="0" fontId="47"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64" fillId="0" borderId="247" applyNumberFormat="0" applyFill="0" applyAlignment="0" applyProtection="0"/>
    <xf numFmtId="0" fontId="64" fillId="0" borderId="247" applyNumberFormat="0" applyFill="0" applyAlignment="0" applyProtection="0"/>
    <xf numFmtId="0" fontId="64" fillId="0" borderId="247" applyNumberFormat="0" applyFill="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102" fillId="60" borderId="245" applyNumberFormat="0" applyAlignment="0" applyProtection="0"/>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8"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75" fontId="205" fillId="63" borderId="243">
      <alignment wrapText="1"/>
    </xf>
    <xf numFmtId="0" fontId="104" fillId="0" borderId="241"/>
    <xf numFmtId="0" fontId="47" fillId="26" borderId="250" applyNumberFormat="0" applyFont="0" applyAlignment="0" applyProtection="0"/>
    <xf numFmtId="0" fontId="103" fillId="60" borderId="246" applyNumberFormat="0" applyAlignment="0" applyProtection="0"/>
    <xf numFmtId="0" fontId="47" fillId="26" borderId="250" applyNumberFormat="0" applyFont="0" applyAlignment="0" applyProtection="0"/>
    <xf numFmtId="0" fontId="103" fillId="60" borderId="246" applyNumberFormat="0" applyAlignment="0" applyProtection="0"/>
    <xf numFmtId="0" fontId="47" fillId="26" borderId="250" applyNumberFormat="0" applyFont="0" applyAlignment="0" applyProtection="0"/>
    <xf numFmtId="0" fontId="128" fillId="26" borderId="250" applyNumberFormat="0" applyFont="0" applyAlignment="0" applyProtection="0"/>
    <xf numFmtId="0" fontId="47" fillId="26" borderId="250" applyNumberFormat="0" applyFont="0" applyAlignment="0" applyProtection="0"/>
    <xf numFmtId="0" fontId="103" fillId="60" borderId="246" applyNumberFormat="0" applyAlignment="0" applyProtection="0"/>
    <xf numFmtId="169" fontId="59" fillId="0" borderId="229">
      <alignment horizontal="left"/>
    </xf>
    <xf numFmtId="169" fontId="59" fillId="0" borderId="229">
      <alignment horizontal="left"/>
    </xf>
    <xf numFmtId="169" fontId="59" fillId="0" borderId="229">
      <alignment horizontal="left"/>
    </xf>
    <xf numFmtId="170" fontId="59" fillId="0" borderId="229">
      <alignment horizontal="left"/>
    </xf>
    <xf numFmtId="170" fontId="59" fillId="0" borderId="229">
      <alignment horizontal="left"/>
    </xf>
    <xf numFmtId="170" fontId="59" fillId="0" borderId="229">
      <alignment horizontal="left"/>
    </xf>
    <xf numFmtId="171" fontId="59" fillId="0" borderId="229">
      <alignment horizontal="left"/>
    </xf>
    <xf numFmtId="171" fontId="59" fillId="0" borderId="229">
      <alignment horizontal="left"/>
    </xf>
    <xf numFmtId="171" fontId="59" fillId="0" borderId="229">
      <alignment horizontal="left"/>
    </xf>
    <xf numFmtId="168" fontId="59" fillId="0" borderId="229">
      <alignment horizontal="left"/>
    </xf>
    <xf numFmtId="168" fontId="59" fillId="0" borderId="229">
      <alignment horizontal="left"/>
    </xf>
    <xf numFmtId="168" fontId="59" fillId="0" borderId="229">
      <alignment horizontal="left"/>
    </xf>
    <xf numFmtId="169" fontId="59" fillId="0" borderId="229">
      <alignment horizontal="left"/>
    </xf>
    <xf numFmtId="169" fontId="59" fillId="0" borderId="229">
      <alignment horizontal="left"/>
    </xf>
    <xf numFmtId="169" fontId="59" fillId="0" borderId="229">
      <alignment horizontal="left"/>
    </xf>
    <xf numFmtId="170" fontId="59" fillId="0" borderId="229">
      <alignment horizontal="left"/>
    </xf>
    <xf numFmtId="170" fontId="59" fillId="0" borderId="229">
      <alignment horizontal="left"/>
    </xf>
    <xf numFmtId="170" fontId="59" fillId="0" borderId="229">
      <alignment horizontal="left"/>
    </xf>
    <xf numFmtId="171" fontId="59" fillId="0" borderId="229">
      <alignment horizontal="left"/>
    </xf>
    <xf numFmtId="171" fontId="59" fillId="0" borderId="229">
      <alignment horizontal="left"/>
    </xf>
    <xf numFmtId="171" fontId="59" fillId="0" borderId="229">
      <alignment horizontal="left"/>
    </xf>
    <xf numFmtId="168" fontId="59" fillId="0" borderId="229">
      <alignment horizontal="left"/>
    </xf>
    <xf numFmtId="168" fontId="59" fillId="0" borderId="229">
      <alignment horizontal="left"/>
    </xf>
    <xf numFmtId="168" fontId="59" fillId="0" borderId="229">
      <alignment horizontal="left"/>
    </xf>
    <xf numFmtId="0" fontId="104" fillId="0" borderId="229"/>
    <xf numFmtId="0" fontId="100" fillId="63" borderId="229">
      <alignment horizontal="left"/>
    </xf>
    <xf numFmtId="0" fontId="39" fillId="63" borderId="229">
      <alignment horizontal="centerContinuous" wrapText="1"/>
    </xf>
    <xf numFmtId="0" fontId="104" fillId="63" borderId="229"/>
    <xf numFmtId="169" fontId="59" fillId="0" borderId="229">
      <alignment horizontal="left"/>
    </xf>
    <xf numFmtId="170" fontId="59" fillId="0" borderId="229">
      <alignment horizontal="left"/>
    </xf>
    <xf numFmtId="171" fontId="59" fillId="0" borderId="229">
      <alignment horizontal="left"/>
    </xf>
    <xf numFmtId="168" fontId="59" fillId="0" borderId="229">
      <alignment horizontal="left"/>
    </xf>
    <xf numFmtId="0" fontId="104" fillId="0" borderId="229"/>
    <xf numFmtId="175" fontId="39" fillId="5" borderId="229"/>
    <xf numFmtId="175" fontId="39" fillId="63" borderId="229">
      <alignment horizontal="centerContinuous" wrapText="1"/>
    </xf>
    <xf numFmtId="0" fontId="39" fillId="63" borderId="229">
      <alignment horizontal="centerContinuous" wrapText="1"/>
    </xf>
    <xf numFmtId="0" fontId="104" fillId="63" borderId="229"/>
    <xf numFmtId="175" fontId="169" fillId="64" borderId="229">
      <alignment horizontal="left" vertical="top" wrapText="1"/>
    </xf>
    <xf numFmtId="175" fontId="39" fillId="63" borderId="229">
      <alignment horizontal="centerContinuous" wrapText="1"/>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1" fontId="59" fillId="0" borderId="244">
      <alignment horizontal="left"/>
    </xf>
    <xf numFmtId="171" fontId="59" fillId="0" borderId="244">
      <alignment horizontal="left"/>
    </xf>
    <xf numFmtId="171"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69"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70"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169" fontId="59" fillId="0" borderId="244">
      <alignment horizontal="left"/>
    </xf>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47" fillId="26" borderId="250" applyNumberFormat="0" applyFont="0" applyAlignment="0" applyProtection="0"/>
    <xf numFmtId="0" fontId="128" fillId="26" borderId="250" applyNumberFormat="0" applyFont="0" applyAlignment="0" applyProtection="0"/>
    <xf numFmtId="0" fontId="128" fillId="26" borderId="250" applyNumberFormat="0" applyFont="0" applyAlignment="0" applyProtection="0"/>
    <xf numFmtId="0" fontId="179" fillId="60" borderId="245" applyNumberFormat="0" applyAlignment="0" applyProtection="0"/>
    <xf numFmtId="0" fontId="102" fillId="60" borderId="245" applyNumberFormat="0" applyAlignment="0" applyProtection="0"/>
    <xf numFmtId="0" fontId="180" fillId="24" borderId="245" applyNumberFormat="0" applyAlignment="0" applyProtection="0"/>
    <xf numFmtId="0" fontId="183" fillId="60" borderId="246" applyNumberFormat="0" applyAlignment="0" applyProtection="0"/>
    <xf numFmtId="0" fontId="103" fillId="60" borderId="246" applyNumberFormat="0" applyAlignment="0" applyProtection="0"/>
    <xf numFmtId="0" fontId="185" fillId="24" borderId="246" applyNumberFormat="0" applyAlignment="0" applyProtection="0"/>
    <xf numFmtId="175" fontId="181" fillId="60" borderId="246" applyNumberFormat="0" applyAlignment="0" applyProtection="0"/>
    <xf numFmtId="175" fontId="181" fillId="60" borderId="246" applyNumberFormat="0" applyAlignment="0" applyProtection="0"/>
    <xf numFmtId="0" fontId="190" fillId="25" borderId="246" applyNumberFormat="0" applyAlignment="0" applyProtection="0"/>
    <xf numFmtId="0" fontId="122" fillId="25" borderId="246" applyNumberFormat="0" applyAlignment="0" applyProtection="0"/>
    <xf numFmtId="0" fontId="191" fillId="11" borderId="246" applyNumberFormat="0" applyAlignment="0" applyProtection="0"/>
    <xf numFmtId="0" fontId="99" fillId="0" borderId="248" applyNumberFormat="0" applyFill="0" applyAlignment="0" applyProtection="0"/>
    <xf numFmtId="0" fontId="52" fillId="0" borderId="248" applyNumberFormat="0" applyFill="0" applyAlignment="0" applyProtection="0"/>
    <xf numFmtId="0" fontId="192" fillId="0" borderId="248" applyNumberFormat="0" applyFill="0" applyAlignment="0" applyProtection="0"/>
    <xf numFmtId="0" fontId="193" fillId="0" borderId="248" applyNumberFormat="0" applyFill="0" applyAlignment="0" applyProtection="0"/>
    <xf numFmtId="0" fontId="46" fillId="0" borderId="248" applyNumberFormat="0" applyFill="0" applyAlignment="0" applyProtection="0"/>
    <xf numFmtId="0" fontId="46" fillId="0" borderId="248" applyNumberFormat="0" applyFill="0" applyAlignment="0" applyProtection="0"/>
    <xf numFmtId="0" fontId="56" fillId="0" borderId="247" applyNumberFormat="0" applyFill="0" applyAlignment="0" applyProtection="0"/>
    <xf numFmtId="0" fontId="39" fillId="25" borderId="250" applyNumberFormat="0" applyFont="0" applyAlignment="0" applyProtection="0"/>
    <xf numFmtId="175" fontId="204" fillId="25" borderId="246" applyNumberFormat="0" applyAlignment="0" applyProtection="0"/>
    <xf numFmtId="175" fontId="204" fillId="25" borderId="246" applyNumberFormat="0" applyAlignment="0" applyProtection="0"/>
    <xf numFmtId="175" fontId="213" fillId="26" borderId="250" applyNumberFormat="0" applyFont="0" applyAlignment="0" applyProtection="0"/>
    <xf numFmtId="175" fontId="213" fillId="26" borderId="250" applyNumberFormat="0" applyFont="0" applyAlignment="0" applyProtection="0"/>
    <xf numFmtId="0" fontId="54" fillId="26" borderId="250" applyNumberFormat="0" applyFont="0" applyAlignment="0" applyProtection="0"/>
    <xf numFmtId="0" fontId="54" fillId="26" borderId="250" applyNumberFormat="0" applyFont="0" applyAlignment="0" applyProtection="0"/>
    <xf numFmtId="0" fontId="48" fillId="26" borderId="250" applyNumberFormat="0" applyFont="0" applyAlignment="0" applyProtection="0"/>
    <xf numFmtId="0" fontId="54" fillId="26" borderId="250" applyNumberFormat="0" applyFont="0" applyAlignment="0" applyProtection="0"/>
    <xf numFmtId="0" fontId="54" fillId="26" borderId="250" applyNumberFormat="0" applyFont="0" applyAlignment="0" applyProtection="0"/>
    <xf numFmtId="0" fontId="39" fillId="26" borderId="250" applyNumberFormat="0" applyFont="0" applyAlignment="0" applyProtection="0"/>
    <xf numFmtId="175" fontId="214" fillId="60" borderId="245" applyNumberFormat="0" applyAlignment="0" applyProtection="0"/>
    <xf numFmtId="175" fontId="214" fillId="60" borderId="245" applyNumberFormat="0" applyAlignment="0" applyProtection="0"/>
    <xf numFmtId="175" fontId="51" fillId="0" borderId="249" applyNumberFormat="0" applyFill="0" applyAlignment="0" applyProtection="0"/>
    <xf numFmtId="175" fontId="46" fillId="0" borderId="248" applyNumberFormat="0" applyFill="0" applyAlignment="0" applyProtection="0"/>
    <xf numFmtId="175" fontId="51" fillId="0" borderId="249" applyNumberFormat="0" applyFill="0" applyAlignment="0" applyProtection="0"/>
    <xf numFmtId="0" fontId="47" fillId="26" borderId="250" applyNumberFormat="0" applyFont="0" applyAlignment="0" applyProtection="0"/>
    <xf numFmtId="0" fontId="102" fillId="24" borderId="245" applyNumberFormat="0" applyAlignment="0" applyProtection="0"/>
    <xf numFmtId="0" fontId="102" fillId="24" borderId="245" applyNumberFormat="0" applyAlignment="0" applyProtection="0"/>
    <xf numFmtId="0" fontId="259" fillId="24" borderId="246" applyNumberFormat="0" applyAlignment="0" applyProtection="0"/>
    <xf numFmtId="0" fontId="259" fillId="24" borderId="246" applyNumberFormat="0" applyAlignment="0" applyProtection="0"/>
    <xf numFmtId="0" fontId="259" fillId="24" borderId="246" applyNumberFormat="0" applyAlignment="0" applyProtection="0"/>
    <xf numFmtId="0" fontId="122" fillId="11" borderId="246" applyNumberFormat="0" applyAlignment="0" applyProtection="0"/>
    <xf numFmtId="0" fontId="122" fillId="11" borderId="246" applyNumberFormat="0" applyAlignment="0" applyProtection="0"/>
    <xf numFmtId="0" fontId="122" fillId="11" borderId="246" applyNumberFormat="0" applyAlignment="0" applyProtection="0"/>
    <xf numFmtId="0" fontId="99" fillId="0" borderId="247" applyNumberFormat="0" applyFill="0" applyAlignment="0" applyProtection="0"/>
    <xf numFmtId="0" fontId="99" fillId="0" borderId="247" applyNumberFormat="0" applyFill="0" applyAlignment="0" applyProtection="0"/>
    <xf numFmtId="0" fontId="46" fillId="0" borderId="248" applyNumberFormat="0" applyFill="0" applyAlignment="0" applyProtection="0"/>
    <xf numFmtId="0" fontId="39" fillId="26" borderId="250" applyNumberFormat="0" applyFont="0" applyAlignment="0" applyProtection="0"/>
    <xf numFmtId="0" fontId="39" fillId="26" borderId="250" applyNumberFormat="0" applyFont="0" applyAlignment="0" applyProtection="0"/>
    <xf numFmtId="0" fontId="102" fillId="24" borderId="245" applyNumberFormat="0" applyAlignment="0" applyProtection="0"/>
    <xf numFmtId="0" fontId="102" fillId="24" borderId="245" applyNumberFormat="0" applyAlignment="0" applyProtection="0"/>
    <xf numFmtId="0" fontId="259" fillId="24" borderId="246" applyNumberFormat="0" applyAlignment="0" applyProtection="0"/>
    <xf numFmtId="0" fontId="259" fillId="24" borderId="246" applyNumberFormat="0" applyAlignment="0" applyProtection="0"/>
    <xf numFmtId="0" fontId="259" fillId="24" borderId="246" applyNumberFormat="0" applyAlignment="0" applyProtection="0"/>
    <xf numFmtId="0" fontId="122" fillId="11" borderId="246" applyNumberFormat="0" applyAlignment="0" applyProtection="0"/>
    <xf numFmtId="0" fontId="122" fillId="11" borderId="246" applyNumberFormat="0" applyAlignment="0" applyProtection="0"/>
    <xf numFmtId="0" fontId="122" fillId="11" borderId="246" applyNumberFormat="0" applyAlignment="0" applyProtection="0"/>
    <xf numFmtId="0" fontId="99" fillId="0" borderId="247" applyNumberFormat="0" applyFill="0" applyAlignment="0" applyProtection="0"/>
    <xf numFmtId="0" fontId="99" fillId="0" borderId="247" applyNumberFormat="0" applyFill="0" applyAlignment="0" applyProtection="0"/>
    <xf numFmtId="0" fontId="39" fillId="26" borderId="250" applyNumberFormat="0" applyFont="0" applyAlignment="0" applyProtection="0"/>
    <xf numFmtId="0" fontId="39" fillId="26" borderId="250" applyNumberFormat="0" applyFont="0" applyAlignment="0" applyProtection="0"/>
    <xf numFmtId="0" fontId="54" fillId="26" borderId="250" applyNumberFormat="0" applyFont="0" applyAlignment="0" applyProtection="0"/>
    <xf numFmtId="0" fontId="61" fillId="24" borderId="245" applyNumberFormat="0" applyAlignment="0" applyProtection="0"/>
    <xf numFmtId="0" fontId="62" fillId="24" borderId="246" applyNumberFormat="0" applyAlignment="0" applyProtection="0"/>
    <xf numFmtId="0" fontId="64" fillId="0" borderId="247" applyNumberFormat="0" applyFill="0" applyAlignment="0" applyProtection="0"/>
    <xf numFmtId="0" fontId="48" fillId="26" borderId="250" applyNumberFormat="0" applyFont="0" applyAlignment="0" applyProtection="0"/>
    <xf numFmtId="0" fontId="48" fillId="26" borderId="250" applyNumberFormat="0" applyFont="0" applyAlignment="0" applyProtection="0"/>
    <xf numFmtId="0" fontId="48" fillId="26" borderId="250" applyNumberFormat="0" applyFont="0" applyAlignment="0" applyProtection="0"/>
    <xf numFmtId="0" fontId="39" fillId="26" borderId="250" applyNumberFormat="0" applyFont="0" applyAlignment="0" applyProtection="0"/>
    <xf numFmtId="0" fontId="133" fillId="26" borderId="250" applyNumberFormat="0" applyFont="0" applyAlignment="0" applyProtection="0"/>
    <xf numFmtId="0" fontId="39" fillId="26" borderId="250" applyNumberFormat="0" applyFont="0" applyAlignment="0" applyProtection="0"/>
    <xf numFmtId="0" fontId="174" fillId="36" borderId="0" applyNumberFormat="0" applyBorder="0" applyAlignment="0" applyProtection="0"/>
    <xf numFmtId="0" fontId="174" fillId="40" borderId="0" applyNumberFormat="0" applyBorder="0" applyAlignment="0" applyProtection="0"/>
    <xf numFmtId="0" fontId="174" fillId="44" borderId="0" applyNumberFormat="0" applyBorder="0" applyAlignment="0" applyProtection="0"/>
    <xf numFmtId="0" fontId="174" fillId="48" borderId="0" applyNumberFormat="0" applyBorder="0" applyAlignment="0" applyProtection="0"/>
    <xf numFmtId="0" fontId="174" fillId="52" borderId="0" applyNumberFormat="0" applyBorder="0" applyAlignment="0" applyProtection="0"/>
    <xf numFmtId="0" fontId="174" fillId="56" borderId="0" applyNumberFormat="0" applyBorder="0" applyAlignment="0" applyProtection="0"/>
    <xf numFmtId="0" fontId="178" fillId="33" borderId="39" applyNumberFormat="0" applyAlignment="0" applyProtection="0"/>
    <xf numFmtId="0" fontId="245" fillId="33" borderId="38" applyNumberFormat="0" applyAlignment="0" applyProtection="0"/>
    <xf numFmtId="0" fontId="189" fillId="32" borderId="38" applyNumberFormat="0" applyAlignment="0" applyProtection="0"/>
    <xf numFmtId="0" fontId="192" fillId="0" borderId="43" applyNumberFormat="0" applyFill="0" applyAlignment="0" applyProtection="0"/>
    <xf numFmtId="0" fontId="195" fillId="0" borderId="0" applyNumberFormat="0" applyFill="0" applyBorder="0" applyAlignment="0" applyProtection="0"/>
    <xf numFmtId="0" fontId="201" fillId="29" borderId="0" applyNumberFormat="0" applyBorder="0" applyAlignment="0" applyProtection="0"/>
    <xf numFmtId="165" fontId="54" fillId="0" borderId="0" applyFont="0" applyFill="0" applyBorder="0" applyAlignment="0" applyProtection="0"/>
    <xf numFmtId="165" fontId="54" fillId="0" borderId="0" applyFont="0" applyFill="0" applyBorder="0" applyAlignment="0" applyProtection="0"/>
    <xf numFmtId="0" fontId="246" fillId="31" borderId="0" applyNumberFormat="0" applyBorder="0" applyAlignment="0" applyProtection="0"/>
    <xf numFmtId="0" fontId="135" fillId="35" borderId="42" applyNumberFormat="0" applyFont="0" applyAlignment="0" applyProtection="0"/>
    <xf numFmtId="0" fontId="217" fillId="30" borderId="0" applyNumberFormat="0" applyBorder="0" applyAlignment="0" applyProtection="0"/>
    <xf numFmtId="0" fontId="135" fillId="0" borderId="0"/>
    <xf numFmtId="0" fontId="135" fillId="0" borderId="0"/>
    <xf numFmtId="0" fontId="39" fillId="0" borderId="0"/>
    <xf numFmtId="0" fontId="135" fillId="0" borderId="0"/>
    <xf numFmtId="0" fontId="154" fillId="0" borderId="0"/>
    <xf numFmtId="0" fontId="154" fillId="0" borderId="0"/>
    <xf numFmtId="0" fontId="154" fillId="0" borderId="0"/>
    <xf numFmtId="0" fontId="135" fillId="0" borderId="0"/>
    <xf numFmtId="0" fontId="135" fillId="0" borderId="0"/>
    <xf numFmtId="0" fontId="1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47" fillId="0" borderId="35" applyNumberFormat="0" applyFill="0" applyAlignment="0" applyProtection="0"/>
    <xf numFmtId="0" fontId="248" fillId="0" borderId="36" applyNumberFormat="0" applyFill="0" applyAlignment="0" applyProtection="0"/>
    <xf numFmtId="0" fontId="249" fillId="0" borderId="37" applyNumberFormat="0" applyFill="0" applyAlignment="0" applyProtection="0"/>
    <xf numFmtId="0" fontId="249" fillId="0" borderId="0" applyNumberFormat="0" applyFill="0" applyBorder="0" applyAlignment="0" applyProtection="0"/>
    <xf numFmtId="0" fontId="250" fillId="0" borderId="40" applyNumberFormat="0" applyFill="0" applyAlignment="0" applyProtection="0"/>
    <xf numFmtId="0" fontId="235" fillId="0" borderId="0" applyNumberFormat="0" applyFill="0" applyBorder="0" applyAlignment="0" applyProtection="0"/>
    <xf numFmtId="0" fontId="237" fillId="34" borderId="41"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63" fillId="0" borderId="0"/>
    <xf numFmtId="169" fontId="59" fillId="0" borderId="252">
      <alignment horizontal="left"/>
    </xf>
    <xf numFmtId="169" fontId="59" fillId="0" borderId="252">
      <alignment horizontal="left"/>
    </xf>
    <xf numFmtId="169" fontId="59" fillId="0" borderId="252">
      <alignment horizontal="left"/>
    </xf>
    <xf numFmtId="170" fontId="59" fillId="0" borderId="252">
      <alignment horizontal="left"/>
    </xf>
    <xf numFmtId="170" fontId="59" fillId="0" borderId="252">
      <alignment horizontal="left"/>
    </xf>
    <xf numFmtId="170" fontId="59" fillId="0" borderId="252">
      <alignment horizontal="left"/>
    </xf>
    <xf numFmtId="171" fontId="59" fillId="0" borderId="252">
      <alignment horizontal="left"/>
    </xf>
    <xf numFmtId="171" fontId="59" fillId="0" borderId="252">
      <alignment horizontal="left"/>
    </xf>
    <xf numFmtId="0" fontId="29" fillId="0" borderId="0"/>
    <xf numFmtId="171" fontId="59" fillId="0" borderId="252">
      <alignment horizontal="left"/>
    </xf>
    <xf numFmtId="0" fontId="29" fillId="0" borderId="0"/>
    <xf numFmtId="168" fontId="59" fillId="0" borderId="252">
      <alignment horizontal="left"/>
    </xf>
    <xf numFmtId="168" fontId="59" fillId="0" borderId="252">
      <alignment horizontal="left"/>
    </xf>
    <xf numFmtId="0" fontId="29" fillId="0" borderId="0"/>
    <xf numFmtId="168" fontId="59" fillId="0" borderId="252">
      <alignment horizontal="left"/>
    </xf>
    <xf numFmtId="0" fontId="29" fillId="0" borderId="0"/>
    <xf numFmtId="0" fontId="29" fillId="0" borderId="0"/>
    <xf numFmtId="165"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67" fillId="0" borderId="0" applyNumberFormat="0" applyFill="0" applyBorder="0" applyAlignment="0" applyProtection="0">
      <alignment vertical="top"/>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42"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4" fillId="0" borderId="0"/>
    <xf numFmtId="0" fontId="265" fillId="0" borderId="0" applyNumberFormat="0" applyFill="0" applyBorder="0" applyAlignment="0" applyProtection="0"/>
    <xf numFmtId="0" fontId="23" fillId="0" borderId="0"/>
    <xf numFmtId="0" fontId="22" fillId="0" borderId="0"/>
    <xf numFmtId="0" fontId="21" fillId="0" borderId="0"/>
    <xf numFmtId="0" fontId="21"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266" fillId="0" borderId="0" applyNumberFormat="0" applyFill="0" applyBorder="0" applyAlignment="0" applyProtection="0"/>
    <xf numFmtId="0" fontId="80" fillId="0" borderId="35" applyNumberFormat="0" applyFill="0" applyAlignment="0" applyProtection="0"/>
    <xf numFmtId="0" fontId="81" fillId="0" borderId="36" applyNumberFormat="0" applyFill="0" applyAlignment="0" applyProtection="0"/>
    <xf numFmtId="0" fontId="82" fillId="0" borderId="37" applyNumberFormat="0" applyFill="0" applyAlignment="0" applyProtection="0"/>
    <xf numFmtId="0" fontId="82" fillId="0" borderId="0" applyNumberFormat="0" applyFill="0" applyBorder="0" applyAlignment="0" applyProtection="0"/>
    <xf numFmtId="0" fontId="83" fillId="29" borderId="0" applyNumberFormat="0" applyBorder="0" applyAlignment="0" applyProtection="0"/>
    <xf numFmtId="0" fontId="267" fillId="31" borderId="0" applyNumberFormat="0" applyBorder="0" applyAlignment="0" applyProtection="0"/>
    <xf numFmtId="0" fontId="86" fillId="32" borderId="38" applyNumberFormat="0" applyAlignment="0" applyProtection="0"/>
    <xf numFmtId="0" fontId="87" fillId="33" borderId="39" applyNumberFormat="0" applyAlignment="0" applyProtection="0"/>
    <xf numFmtId="0" fontId="88" fillId="33" borderId="38" applyNumberFormat="0" applyAlignment="0" applyProtection="0"/>
    <xf numFmtId="0" fontId="89" fillId="0" borderId="40" applyNumberFormat="0" applyFill="0" applyAlignment="0" applyProtection="0"/>
    <xf numFmtId="0" fontId="90" fillId="34" borderId="41" applyNumberFormat="0" applyAlignment="0" applyProtection="0"/>
    <xf numFmtId="0" fontId="91" fillId="0" borderId="0" applyNumberFormat="0" applyFill="0" applyBorder="0" applyAlignment="0" applyProtection="0"/>
    <xf numFmtId="0" fontId="16" fillId="35" borderId="42" applyNumberFormat="0" applyFont="0" applyAlignment="0" applyProtection="0"/>
    <xf numFmtId="0" fontId="92" fillId="0" borderId="0" applyNumberFormat="0" applyFill="0" applyBorder="0" applyAlignment="0" applyProtection="0"/>
    <xf numFmtId="0" fontId="46" fillId="0" borderId="43" applyNumberFormat="0" applyFill="0" applyAlignment="0" applyProtection="0"/>
    <xf numFmtId="0" fontId="93"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93"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93" fillId="44"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93" fillId="48"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93" fillId="52"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93" fillId="56"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6" fillId="5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42" fillId="0" borderId="0"/>
    <xf numFmtId="0" fontId="42" fillId="0" borderId="0"/>
    <xf numFmtId="0" fontId="14" fillId="0" borderId="0"/>
    <xf numFmtId="0" fontId="13" fillId="0" borderId="0"/>
    <xf numFmtId="0" fontId="13" fillId="0" borderId="0"/>
    <xf numFmtId="0" fontId="12" fillId="0" borderId="0"/>
    <xf numFmtId="0" fontId="11" fillId="0" borderId="0"/>
    <xf numFmtId="0" fontId="10" fillId="0" borderId="0"/>
    <xf numFmtId="0" fontId="9" fillId="0" borderId="0"/>
    <xf numFmtId="0" fontId="9" fillId="0" borderId="0"/>
    <xf numFmtId="0" fontId="6" fillId="0" borderId="0"/>
    <xf numFmtId="0" fontId="6" fillId="0" borderId="0"/>
    <xf numFmtId="43" fontId="42" fillId="0" borderId="0" applyFont="0" applyFill="0" applyBorder="0" applyAlignment="0" applyProtection="0"/>
    <xf numFmtId="0" fontId="5" fillId="0" borderId="0"/>
    <xf numFmtId="0" fontId="5" fillId="0" borderId="0"/>
    <xf numFmtId="0" fontId="142" fillId="0" borderId="0" applyNumberFormat="0" applyFill="0" applyBorder="0" applyAlignment="0" applyProtection="0"/>
    <xf numFmtId="0" fontId="5" fillId="0" borderId="0"/>
    <xf numFmtId="9" fontId="42" fillId="0" borderId="0" applyFont="0" applyFill="0" applyBorder="0" applyAlignment="0" applyProtection="0"/>
    <xf numFmtId="0" fontId="96" fillId="0" borderId="0"/>
    <xf numFmtId="0" fontId="39"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39" fillId="0" borderId="0"/>
    <xf numFmtId="0" fontId="4" fillId="0" borderId="0"/>
    <xf numFmtId="0" fontId="4" fillId="0" borderId="0"/>
    <xf numFmtId="0" fontId="96" fillId="0" borderId="0"/>
    <xf numFmtId="0" fontId="1" fillId="0" borderId="0"/>
  </cellStyleXfs>
  <cellXfs count="2249">
    <xf numFmtId="0" fontId="0" fillId="0" borderId="0" xfId="0"/>
    <xf numFmtId="0" fontId="39" fillId="0" borderId="0" xfId="0" applyFont="1"/>
    <xf numFmtId="0" fontId="46" fillId="0" borderId="0" xfId="0" applyFont="1"/>
    <xf numFmtId="0" fontId="0" fillId="0" borderId="0" xfId="0" applyAlignment="1">
      <alignment wrapText="1"/>
    </xf>
    <xf numFmtId="0" fontId="264" fillId="0" borderId="0" xfId="12146" applyFont="1" applyFill="1" applyAlignment="1">
      <alignment horizontal="left" vertical="top"/>
    </xf>
    <xf numFmtId="0" fontId="269" fillId="0" borderId="0" xfId="12146" applyFont="1" applyFill="1" applyAlignment="1">
      <alignment horizontal="left" vertical="top"/>
    </xf>
    <xf numFmtId="0" fontId="271" fillId="0" borderId="0" xfId="0" applyFont="1"/>
    <xf numFmtId="0" fontId="272" fillId="0" borderId="0" xfId="0" applyFont="1"/>
    <xf numFmtId="0" fontId="274" fillId="0" borderId="16" xfId="0" applyFont="1" applyBorder="1" applyAlignment="1">
      <alignment horizontal="left" vertical="center" wrapText="1"/>
    </xf>
    <xf numFmtId="0" fontId="274" fillId="3" borderId="16" xfId="0" applyFont="1" applyFill="1" applyBorder="1" applyAlignment="1">
      <alignment horizontal="left" vertical="center" wrapText="1"/>
    </xf>
    <xf numFmtId="0" fontId="277" fillId="0" borderId="0" xfId="0" applyFont="1"/>
    <xf numFmtId="0" fontId="275" fillId="0" borderId="8" xfId="0" applyFont="1" applyBorder="1" applyAlignment="1">
      <alignment horizontal="right" vertical="center"/>
    </xf>
    <xf numFmtId="0" fontId="275" fillId="3" borderId="8" xfId="0" applyFont="1" applyFill="1" applyBorder="1" applyAlignment="1">
      <alignment horizontal="right" vertical="center"/>
    </xf>
    <xf numFmtId="0" fontId="0" fillId="0" borderId="1" xfId="0" applyBorder="1"/>
    <xf numFmtId="0" fontId="268" fillId="0" borderId="0" xfId="0" applyFont="1"/>
    <xf numFmtId="166" fontId="275" fillId="0" borderId="4" xfId="0" applyNumberFormat="1" applyFont="1" applyBorder="1" applyAlignment="1">
      <alignment horizontal="right" vertical="center"/>
    </xf>
    <xf numFmtId="166" fontId="275" fillId="3" borderId="4" xfId="0" applyNumberFormat="1" applyFont="1" applyFill="1" applyBorder="1" applyAlignment="1">
      <alignment horizontal="right" vertical="center"/>
    </xf>
    <xf numFmtId="0" fontId="281" fillId="0" borderId="0" xfId="0" applyFont="1" applyAlignment="1">
      <alignment horizontal="center" vertical="center"/>
    </xf>
    <xf numFmtId="0" fontId="46" fillId="73" borderId="275" xfId="0" applyFont="1" applyFill="1" applyBorder="1" applyAlignment="1">
      <alignment horizontal="center" vertical="center"/>
    </xf>
    <xf numFmtId="0" fontId="13" fillId="72" borderId="265" xfId="0" applyFont="1" applyFill="1" applyBorder="1" applyAlignment="1">
      <alignment horizontal="center" vertical="center"/>
    </xf>
    <xf numFmtId="0" fontId="13" fillId="72" borderId="264" xfId="0" applyFont="1" applyFill="1" applyBorder="1" applyAlignment="1">
      <alignment horizontal="center" vertical="center"/>
    </xf>
    <xf numFmtId="0" fontId="274" fillId="0" borderId="19" xfId="0" applyFont="1" applyBorder="1" applyAlignment="1">
      <alignment horizontal="left" vertical="center" wrapText="1"/>
    </xf>
    <xf numFmtId="2" fontId="275" fillId="0" borderId="8" xfId="0" applyNumberFormat="1" applyFont="1" applyBorder="1" applyAlignment="1">
      <alignment horizontal="right" vertical="center"/>
    </xf>
    <xf numFmtId="1" fontId="275" fillId="0" borderId="8" xfId="0" applyNumberFormat="1" applyFont="1" applyBorder="1" applyAlignment="1">
      <alignment horizontal="right" vertical="center"/>
    </xf>
    <xf numFmtId="0" fontId="274" fillId="3" borderId="17" xfId="0" applyFont="1" applyFill="1" applyBorder="1" applyAlignment="1">
      <alignment horizontal="left" vertical="center" wrapText="1"/>
    </xf>
    <xf numFmtId="196" fontId="275" fillId="3" borderId="4" xfId="0" applyNumberFormat="1" applyFont="1" applyFill="1" applyBorder="1" applyAlignment="1">
      <alignment horizontal="right" vertical="center"/>
    </xf>
    <xf numFmtId="2" fontId="275" fillId="3" borderId="8" xfId="0" applyNumberFormat="1" applyFont="1" applyFill="1" applyBorder="1" applyAlignment="1">
      <alignment horizontal="right" vertical="center"/>
    </xf>
    <xf numFmtId="1" fontId="275" fillId="3" borderId="8" xfId="0" applyNumberFormat="1" applyFont="1" applyFill="1" applyBorder="1" applyAlignment="1">
      <alignment horizontal="right" vertical="center"/>
    </xf>
    <xf numFmtId="0" fontId="274" fillId="0" borderId="17" xfId="0" applyFont="1" applyBorder="1" applyAlignment="1">
      <alignment horizontal="left" vertical="center" wrapText="1"/>
    </xf>
    <xf numFmtId="196" fontId="276" fillId="0" borderId="1" xfId="1862" applyNumberFormat="1" applyFont="1" applyBorder="1" applyAlignment="1">
      <alignment horizontal="right" vertical="center" wrapText="1"/>
    </xf>
    <xf numFmtId="2" fontId="276" fillId="0" borderId="1" xfId="1862" applyNumberFormat="1" applyFont="1" applyBorder="1" applyAlignment="1">
      <alignment horizontal="right" vertical="center" wrapText="1"/>
    </xf>
    <xf numFmtId="1" fontId="276" fillId="0" borderId="1" xfId="1862" applyNumberFormat="1" applyFont="1" applyBorder="1" applyAlignment="1">
      <alignment horizontal="right" vertical="center" wrapText="1"/>
    </xf>
    <xf numFmtId="1" fontId="276" fillId="0" borderId="8" xfId="1862" applyNumberFormat="1" applyFont="1" applyBorder="1" applyAlignment="1">
      <alignment horizontal="right" vertical="center" wrapText="1"/>
    </xf>
    <xf numFmtId="166" fontId="276" fillId="3" borderId="1" xfId="1862" applyNumberFormat="1" applyFont="1" applyFill="1" applyBorder="1" applyAlignment="1">
      <alignment horizontal="right" vertical="center" wrapText="1"/>
    </xf>
    <xf numFmtId="2" fontId="276" fillId="3" borderId="1" xfId="1862" applyNumberFormat="1" applyFont="1" applyFill="1" applyBorder="1" applyAlignment="1">
      <alignment horizontal="right" vertical="center" wrapText="1"/>
    </xf>
    <xf numFmtId="1" fontId="276" fillId="3" borderId="1" xfId="1862" applyNumberFormat="1" applyFont="1" applyFill="1" applyBorder="1" applyAlignment="1">
      <alignment horizontal="right" vertical="center" wrapText="1"/>
    </xf>
    <xf numFmtId="1" fontId="276" fillId="3" borderId="8" xfId="1862" applyNumberFormat="1" applyFont="1" applyFill="1" applyBorder="1" applyAlignment="1">
      <alignment horizontal="right" vertical="center" wrapText="1"/>
    </xf>
    <xf numFmtId="166" fontId="276" fillId="0" borderId="1" xfId="1862" applyNumberFormat="1" applyFont="1" applyBorder="1" applyAlignment="1">
      <alignment horizontal="right" vertical="center" wrapText="1"/>
    </xf>
    <xf numFmtId="0" fontId="274" fillId="3" borderId="267" xfId="0" applyFont="1" applyFill="1" applyBorder="1" applyAlignment="1">
      <alignment horizontal="left" vertical="center" wrapText="1"/>
    </xf>
    <xf numFmtId="196" fontId="276" fillId="3" borderId="274" xfId="1862" applyNumberFormat="1" applyFont="1" applyFill="1" applyBorder="1" applyAlignment="1">
      <alignment horizontal="right" vertical="center" wrapText="1"/>
    </xf>
    <xf numFmtId="2" fontId="276" fillId="3" borderId="34" xfId="1862" applyNumberFormat="1" applyFont="1" applyFill="1" applyBorder="1" applyAlignment="1">
      <alignment horizontal="right" vertical="center" wrapText="1"/>
    </xf>
    <xf numFmtId="1" fontId="276" fillId="3" borderId="257" xfId="1862" applyNumberFormat="1" applyFont="1" applyFill="1" applyBorder="1" applyAlignment="1">
      <alignment horizontal="right" vertical="center" wrapText="1"/>
    </xf>
    <xf numFmtId="1" fontId="276" fillId="3" borderId="34" xfId="1862" applyNumberFormat="1" applyFont="1" applyFill="1" applyBorder="1" applyAlignment="1">
      <alignment horizontal="right" vertical="center" wrapText="1"/>
    </xf>
    <xf numFmtId="196" fontId="275" fillId="0" borderId="4" xfId="0" applyNumberFormat="1" applyFont="1" applyBorder="1" applyAlignment="1">
      <alignment horizontal="right"/>
    </xf>
    <xf numFmtId="196" fontId="276" fillId="0" borderId="1" xfId="1862" applyNumberFormat="1" applyFont="1" applyBorder="1" applyAlignment="1">
      <alignment horizontal="right"/>
    </xf>
    <xf numFmtId="0" fontId="276" fillId="0" borderId="1" xfId="1862" applyFont="1" applyBorder="1" applyAlignment="1">
      <alignment horizontal="right" vertical="center" wrapText="1"/>
    </xf>
    <xf numFmtId="0" fontId="276" fillId="0" borderId="8" xfId="1862" applyFont="1" applyBorder="1" applyAlignment="1">
      <alignment horizontal="right" vertical="center" wrapText="1"/>
    </xf>
    <xf numFmtId="196" fontId="276" fillId="3" borderId="1" xfId="1862" applyNumberFormat="1" applyFont="1" applyFill="1" applyBorder="1" applyAlignment="1">
      <alignment horizontal="right"/>
    </xf>
    <xf numFmtId="0" fontId="276" fillId="3" borderId="1" xfId="1862" applyFont="1" applyFill="1" applyBorder="1" applyAlignment="1">
      <alignment horizontal="right" vertical="center" wrapText="1"/>
    </xf>
    <xf numFmtId="0" fontId="276" fillId="3" borderId="8" xfId="1862" applyFont="1" applyFill="1" applyBorder="1" applyAlignment="1">
      <alignment horizontal="right" vertical="center" wrapText="1"/>
    </xf>
    <xf numFmtId="196" fontId="275" fillId="3" borderId="4" xfId="0" applyNumberFormat="1" applyFont="1" applyFill="1" applyBorder="1" applyAlignment="1">
      <alignment horizontal="right"/>
    </xf>
    <xf numFmtId="196" fontId="276" fillId="3" borderId="274" xfId="1862" applyNumberFormat="1" applyFont="1" applyFill="1" applyBorder="1" applyAlignment="1">
      <alignment horizontal="right"/>
    </xf>
    <xf numFmtId="0" fontId="276" fillId="3" borderId="257" xfId="1862" applyFont="1" applyFill="1" applyBorder="1" applyAlignment="1">
      <alignment horizontal="right" vertical="center" wrapText="1"/>
    </xf>
    <xf numFmtId="0" fontId="276" fillId="3" borderId="34" xfId="1862" applyFont="1" applyFill="1" applyBorder="1" applyAlignment="1">
      <alignment horizontal="right" vertical="center" wrapText="1"/>
    </xf>
    <xf numFmtId="0" fontId="285" fillId="0" borderId="0" xfId="12146" applyFont="1" applyFill="1" applyAlignment="1">
      <alignment horizontal="left" vertical="center"/>
    </xf>
    <xf numFmtId="166" fontId="275" fillId="3" borderId="5" xfId="0" applyNumberFormat="1" applyFont="1" applyFill="1" applyBorder="1" applyAlignment="1">
      <alignment horizontal="right" vertical="center"/>
    </xf>
    <xf numFmtId="2" fontId="275" fillId="3" borderId="34" xfId="0" applyNumberFormat="1" applyFont="1" applyFill="1" applyBorder="1" applyAlignment="1">
      <alignment horizontal="right" vertical="center"/>
    </xf>
    <xf numFmtId="0" fontId="275" fillId="3" borderId="34" xfId="0" applyFont="1" applyFill="1" applyBorder="1" applyAlignment="1">
      <alignment horizontal="right" vertical="center"/>
    </xf>
    <xf numFmtId="1" fontId="275" fillId="3" borderId="34" xfId="0" applyNumberFormat="1" applyFont="1" applyFill="1" applyBorder="1" applyAlignment="1">
      <alignment horizontal="right" vertical="center"/>
    </xf>
    <xf numFmtId="0" fontId="284" fillId="0" borderId="0" xfId="0" applyFont="1" applyAlignment="1">
      <alignment horizontal="left" vertical="center"/>
    </xf>
    <xf numFmtId="0" fontId="277" fillId="0" borderId="0" xfId="0" applyFont="1" applyAlignment="1">
      <alignment horizontal="left" vertical="center"/>
    </xf>
    <xf numFmtId="0" fontId="276" fillId="0" borderId="19" xfId="1862" applyFont="1" applyBorder="1" applyAlignment="1">
      <alignment horizontal="left" vertical="center" wrapText="1"/>
    </xf>
    <xf numFmtId="166" fontId="276" fillId="0" borderId="0" xfId="1862" applyNumberFormat="1" applyFont="1" applyAlignment="1">
      <alignment horizontal="right" vertical="center" wrapText="1"/>
    </xf>
    <xf numFmtId="2" fontId="276" fillId="0" borderId="8" xfId="1862" applyNumberFormat="1" applyFont="1" applyBorder="1" applyAlignment="1">
      <alignment horizontal="right" vertical="center" wrapText="1"/>
    </xf>
    <xf numFmtId="0" fontId="276" fillId="3" borderId="17" xfId="1862" applyFont="1" applyFill="1" applyBorder="1" applyAlignment="1">
      <alignment horizontal="left" vertical="center" wrapText="1"/>
    </xf>
    <xf numFmtId="166" fontId="276" fillId="3" borderId="0" xfId="1862" applyNumberFormat="1" applyFont="1" applyFill="1" applyAlignment="1">
      <alignment horizontal="right" vertical="center" wrapText="1"/>
    </xf>
    <xf numFmtId="2" fontId="276" fillId="3" borderId="8" xfId="1862" applyNumberFormat="1" applyFont="1" applyFill="1" applyBorder="1" applyAlignment="1">
      <alignment horizontal="right" vertical="center" wrapText="1"/>
    </xf>
    <xf numFmtId="0" fontId="276" fillId="0" borderId="17" xfId="1862" applyFont="1" applyBorder="1" applyAlignment="1">
      <alignment horizontal="left" vertical="center" wrapText="1"/>
    </xf>
    <xf numFmtId="0" fontId="276" fillId="3" borderId="267" xfId="1862" applyFont="1" applyFill="1" applyBorder="1" applyAlignment="1">
      <alignment horizontal="left" vertical="center" wrapText="1"/>
    </xf>
    <xf numFmtId="166" fontId="276" fillId="3" borderId="2" xfId="1862" applyNumberFormat="1" applyFont="1" applyFill="1" applyBorder="1" applyAlignment="1">
      <alignment horizontal="right" vertical="center" wrapText="1"/>
    </xf>
    <xf numFmtId="0" fontId="13" fillId="0" borderId="0" xfId="0" applyFont="1"/>
    <xf numFmtId="0" fontId="287" fillId="0" borderId="12" xfId="0" applyFont="1" applyBorder="1"/>
    <xf numFmtId="1" fontId="276" fillId="0" borderId="4" xfId="0" applyNumberFormat="1" applyFont="1" applyBorder="1"/>
    <xf numFmtId="2" fontId="276" fillId="0" borderId="8" xfId="0" applyNumberFormat="1" applyFont="1" applyBorder="1"/>
    <xf numFmtId="1" fontId="276" fillId="0" borderId="12" xfId="0" applyNumberFormat="1" applyFont="1" applyBorder="1"/>
    <xf numFmtId="2" fontId="276" fillId="0" borderId="4" xfId="0" applyNumberFormat="1" applyFont="1" applyBorder="1"/>
    <xf numFmtId="1" fontId="276" fillId="0" borderId="8" xfId="0" applyNumberFormat="1" applyFont="1" applyBorder="1"/>
    <xf numFmtId="0" fontId="0" fillId="0" borderId="4" xfId="0" applyBorder="1"/>
    <xf numFmtId="2" fontId="276" fillId="0" borderId="12" xfId="0" applyNumberFormat="1" applyFont="1" applyBorder="1"/>
    <xf numFmtId="197" fontId="276" fillId="0" borderId="12" xfId="0" applyNumberFormat="1" applyFont="1" applyBorder="1"/>
    <xf numFmtId="1" fontId="276" fillId="76" borderId="4" xfId="0" applyNumberFormat="1" applyFont="1" applyFill="1" applyBorder="1"/>
    <xf numFmtId="2" fontId="276" fillId="76" borderId="8" xfId="0" applyNumberFormat="1" applyFont="1" applyFill="1" applyBorder="1"/>
    <xf numFmtId="1" fontId="276" fillId="76" borderId="12" xfId="0" applyNumberFormat="1" applyFont="1" applyFill="1" applyBorder="1"/>
    <xf numFmtId="198" fontId="276" fillId="77" borderId="4" xfId="0" applyNumberFormat="1" applyFont="1" applyFill="1" applyBorder="1"/>
    <xf numFmtId="2" fontId="276" fillId="76" borderId="4" xfId="0" applyNumberFormat="1" applyFont="1" applyFill="1" applyBorder="1"/>
    <xf numFmtId="1" fontId="276" fillId="76" borderId="8" xfId="0" applyNumberFormat="1" applyFont="1" applyFill="1" applyBorder="1"/>
    <xf numFmtId="2" fontId="276" fillId="76" borderId="12" xfId="0" applyNumberFormat="1" applyFont="1" applyFill="1" applyBorder="1"/>
    <xf numFmtId="197" fontId="276" fillId="76" borderId="12" xfId="0" applyNumberFormat="1" applyFont="1" applyFill="1" applyBorder="1"/>
    <xf numFmtId="1" fontId="45" fillId="0" borderId="4" xfId="0" applyNumberFormat="1" applyFont="1" applyBorder="1" applyAlignment="1">
      <alignment horizontal="right"/>
    </xf>
    <xf numFmtId="2" fontId="45" fillId="0" borderId="4" xfId="0" applyNumberFormat="1" applyFont="1" applyBorder="1" applyAlignment="1">
      <alignment horizontal="right"/>
    </xf>
    <xf numFmtId="1" fontId="45" fillId="76" borderId="4" xfId="0" applyNumberFormat="1" applyFont="1" applyFill="1" applyBorder="1" applyAlignment="1">
      <alignment horizontal="right"/>
    </xf>
    <xf numFmtId="2" fontId="45" fillId="76" borderId="4" xfId="0" applyNumberFormat="1" applyFont="1" applyFill="1" applyBorder="1" applyAlignment="1">
      <alignment horizontal="right"/>
    </xf>
    <xf numFmtId="198" fontId="276" fillId="0" borderId="4" xfId="0" applyNumberFormat="1" applyFont="1" applyBorder="1"/>
    <xf numFmtId="198" fontId="276" fillId="76" borderId="4" xfId="0" applyNumberFormat="1" applyFont="1" applyFill="1" applyBorder="1"/>
    <xf numFmtId="198" fontId="276" fillId="71" borderId="4" xfId="0" applyNumberFormat="1" applyFont="1" applyFill="1" applyBorder="1"/>
    <xf numFmtId="2" fontId="276" fillId="33" borderId="8" xfId="0" applyNumberFormat="1" applyFont="1" applyFill="1" applyBorder="1"/>
    <xf numFmtId="1" fontId="276" fillId="33" borderId="12" xfId="0" applyNumberFormat="1" applyFont="1" applyFill="1" applyBorder="1"/>
    <xf numFmtId="2" fontId="276" fillId="33" borderId="4" xfId="0" applyNumberFormat="1" applyFont="1" applyFill="1" applyBorder="1"/>
    <xf numFmtId="1" fontId="276" fillId="33" borderId="8" xfId="0" applyNumberFormat="1" applyFont="1" applyFill="1" applyBorder="1"/>
    <xf numFmtId="198" fontId="276" fillId="33" borderId="4" xfId="0" applyNumberFormat="1" applyFont="1" applyFill="1" applyBorder="1"/>
    <xf numFmtId="2" fontId="276" fillId="33" borderId="12" xfId="0" applyNumberFormat="1" applyFont="1" applyFill="1" applyBorder="1"/>
    <xf numFmtId="197" fontId="276" fillId="33" borderId="12" xfId="0" applyNumberFormat="1" applyFont="1" applyFill="1" applyBorder="1"/>
    <xf numFmtId="1" fontId="276" fillId="33" borderId="4" xfId="0" applyNumberFormat="1" applyFont="1" applyFill="1" applyBorder="1"/>
    <xf numFmtId="198" fontId="276" fillId="71" borderId="5" xfId="0" applyNumberFormat="1" applyFont="1" applyFill="1" applyBorder="1"/>
    <xf numFmtId="2" fontId="276" fillId="33" borderId="34" xfId="0" applyNumberFormat="1" applyFont="1" applyFill="1" applyBorder="1"/>
    <xf numFmtId="1" fontId="276" fillId="33" borderId="269" xfId="0" applyNumberFormat="1" applyFont="1" applyFill="1" applyBorder="1"/>
    <xf numFmtId="2" fontId="276" fillId="33" borderId="5" xfId="0" applyNumberFormat="1" applyFont="1" applyFill="1" applyBorder="1"/>
    <xf numFmtId="1" fontId="276" fillId="33" borderId="34" xfId="0" applyNumberFormat="1" applyFont="1" applyFill="1" applyBorder="1"/>
    <xf numFmtId="198" fontId="276" fillId="33" borderId="5" xfId="0" applyNumberFormat="1" applyFont="1" applyFill="1" applyBorder="1"/>
    <xf numFmtId="2" fontId="276" fillId="33" borderId="269" xfId="0" applyNumberFormat="1" applyFont="1" applyFill="1" applyBorder="1"/>
    <xf numFmtId="0" fontId="272" fillId="0" borderId="0" xfId="42966" applyFont="1"/>
    <xf numFmtId="0" fontId="13" fillId="0" borderId="4" xfId="0" applyFont="1" applyBorder="1"/>
    <xf numFmtId="1" fontId="287" fillId="0" borderId="4" xfId="0" applyNumberFormat="1" applyFont="1" applyBorder="1"/>
    <xf numFmtId="2" fontId="287" fillId="0" borderId="4" xfId="0" applyNumberFormat="1" applyFont="1" applyBorder="1"/>
    <xf numFmtId="197" fontId="287" fillId="0" borderId="12" xfId="0" applyNumberFormat="1" applyFont="1" applyBorder="1"/>
    <xf numFmtId="1" fontId="287" fillId="76" borderId="4" xfId="0" applyNumberFormat="1" applyFont="1" applyFill="1" applyBorder="1"/>
    <xf numFmtId="2" fontId="287" fillId="76" borderId="4" xfId="0" applyNumberFormat="1" applyFont="1" applyFill="1" applyBorder="1"/>
    <xf numFmtId="197" fontId="287" fillId="76" borderId="12" xfId="0" applyNumberFormat="1" applyFont="1" applyFill="1" applyBorder="1"/>
    <xf numFmtId="198" fontId="287" fillId="76" borderId="4" xfId="0" applyNumberFormat="1" applyFont="1" applyFill="1" applyBorder="1"/>
    <xf numFmtId="1" fontId="287" fillId="0" borderId="4" xfId="0" applyNumberFormat="1" applyFont="1" applyBorder="1" applyAlignment="1">
      <alignment horizontal="right"/>
    </xf>
    <xf numFmtId="2" fontId="287" fillId="0" borderId="4" xfId="0" applyNumberFormat="1" applyFont="1" applyBorder="1" applyAlignment="1">
      <alignment horizontal="right"/>
    </xf>
    <xf numFmtId="1" fontId="287" fillId="76" borderId="4" xfId="0" applyNumberFormat="1" applyFont="1" applyFill="1" applyBorder="1" applyAlignment="1">
      <alignment horizontal="right"/>
    </xf>
    <xf numFmtId="2" fontId="287" fillId="76" borderId="4" xfId="0" applyNumberFormat="1" applyFont="1" applyFill="1" applyBorder="1" applyAlignment="1">
      <alignment horizontal="right"/>
    </xf>
    <xf numFmtId="198" fontId="287" fillId="0" borderId="4" xfId="0" applyNumberFormat="1" applyFont="1" applyBorder="1"/>
    <xf numFmtId="1" fontId="287" fillId="33" borderId="4" xfId="0" applyNumberFormat="1" applyFont="1" applyFill="1" applyBorder="1"/>
    <xf numFmtId="2" fontId="287" fillId="33" borderId="4" xfId="0" applyNumberFormat="1" applyFont="1" applyFill="1" applyBorder="1"/>
    <xf numFmtId="197" fontId="287" fillId="33" borderId="12" xfId="0" applyNumberFormat="1" applyFont="1" applyFill="1" applyBorder="1"/>
    <xf numFmtId="198" fontId="287" fillId="33" borderId="4" xfId="0" applyNumberFormat="1" applyFont="1" applyFill="1" applyBorder="1"/>
    <xf numFmtId="0" fontId="13" fillId="0" borderId="0" xfId="42966"/>
    <xf numFmtId="0" fontId="275" fillId="0" borderId="4" xfId="0" applyFont="1" applyBorder="1"/>
    <xf numFmtId="0" fontId="288" fillId="0" borderId="0" xfId="0" applyFont="1"/>
    <xf numFmtId="0" fontId="271" fillId="73" borderId="17" xfId="0" applyFont="1" applyFill="1" applyBorder="1" applyAlignment="1">
      <alignment vertical="center"/>
    </xf>
    <xf numFmtId="0" fontId="271" fillId="73" borderId="262" xfId="0" applyFont="1" applyFill="1" applyBorder="1" applyAlignment="1">
      <alignment horizontal="left"/>
    </xf>
    <xf numFmtId="0" fontId="273" fillId="72" borderId="263" xfId="0" applyFont="1" applyFill="1" applyBorder="1" applyAlignment="1">
      <alignment horizontal="center"/>
    </xf>
    <xf numFmtId="0" fontId="273" fillId="72" borderId="264" xfId="0" applyFont="1" applyFill="1" applyBorder="1" applyAlignment="1">
      <alignment horizontal="center"/>
    </xf>
    <xf numFmtId="0" fontId="273" fillId="72" borderId="272" xfId="0" applyFont="1" applyFill="1" applyBorder="1" applyAlignment="1">
      <alignment horizontal="center"/>
    </xf>
    <xf numFmtId="0" fontId="273" fillId="72" borderId="262" xfId="0" applyFont="1" applyFill="1" applyBorder="1" applyAlignment="1">
      <alignment horizontal="center"/>
    </xf>
    <xf numFmtId="0" fontId="275" fillId="0" borderId="17" xfId="0" applyFont="1" applyBorder="1"/>
    <xf numFmtId="198" fontId="275" fillId="0" borderId="4" xfId="0" applyNumberFormat="1" applyFont="1" applyBorder="1" applyAlignment="1">
      <alignment horizontal="right"/>
    </xf>
    <xf numFmtId="0" fontId="275" fillId="0" borderId="4" xfId="0" applyFont="1" applyBorder="1" applyAlignment="1">
      <alignment horizontal="right"/>
    </xf>
    <xf numFmtId="198" fontId="275" fillId="0" borderId="8" xfId="0" applyNumberFormat="1" applyFont="1" applyBorder="1" applyAlignment="1">
      <alignment horizontal="right"/>
    </xf>
    <xf numFmtId="2" fontId="275" fillId="0" borderId="8" xfId="0" applyNumberFormat="1" applyFont="1" applyBorder="1" applyAlignment="1">
      <alignment horizontal="right"/>
    </xf>
    <xf numFmtId="0" fontId="275" fillId="0" borderId="12" xfId="0" applyFont="1" applyBorder="1" applyAlignment="1">
      <alignment horizontal="right"/>
    </xf>
    <xf numFmtId="198" fontId="275" fillId="0" borderId="9" xfId="0" applyNumberFormat="1" applyFont="1" applyBorder="1" applyAlignment="1">
      <alignment horizontal="right"/>
    </xf>
    <xf numFmtId="1" fontId="275" fillId="0" borderId="4" xfId="0" applyNumberFormat="1" applyFont="1" applyBorder="1" applyAlignment="1">
      <alignment horizontal="right"/>
    </xf>
    <xf numFmtId="1" fontId="275" fillId="78" borderId="8" xfId="0" applyNumberFormat="1" applyFont="1" applyFill="1" applyBorder="1" applyAlignment="1">
      <alignment horizontal="right"/>
    </xf>
    <xf numFmtId="198" fontId="275" fillId="78" borderId="4" xfId="0" applyNumberFormat="1" applyFont="1" applyFill="1" applyBorder="1" applyAlignment="1">
      <alignment horizontal="right"/>
    </xf>
    <xf numFmtId="1" fontId="275" fillId="0" borderId="8" xfId="0" applyNumberFormat="1" applyFont="1" applyBorder="1" applyAlignment="1">
      <alignment horizontal="right"/>
    </xf>
    <xf numFmtId="0" fontId="275" fillId="0" borderId="1" xfId="0" applyFont="1" applyBorder="1" applyAlignment="1">
      <alignment horizontal="right"/>
    </xf>
    <xf numFmtId="0" fontId="275" fillId="0" borderId="8" xfId="0" applyFont="1" applyBorder="1" applyAlignment="1">
      <alignment horizontal="right"/>
    </xf>
    <xf numFmtId="0" fontId="275" fillId="0" borderId="18" xfId="0" applyFont="1" applyBorder="1" applyAlignment="1">
      <alignment horizontal="right"/>
    </xf>
    <xf numFmtId="0" fontId="275" fillId="3" borderId="17" xfId="0" applyFont="1" applyFill="1" applyBorder="1"/>
    <xf numFmtId="1" fontId="275" fillId="3" borderId="4" xfId="0" applyNumberFormat="1" applyFont="1" applyFill="1" applyBorder="1" applyAlignment="1">
      <alignment horizontal="right"/>
    </xf>
    <xf numFmtId="0" fontId="275" fillId="3" borderId="4" xfId="0" applyFont="1" applyFill="1" applyBorder="1" applyAlignment="1">
      <alignment horizontal="right"/>
    </xf>
    <xf numFmtId="1" fontId="275" fillId="3" borderId="8" xfId="0" applyNumberFormat="1" applyFont="1" applyFill="1" applyBorder="1" applyAlignment="1">
      <alignment horizontal="right"/>
    </xf>
    <xf numFmtId="2" fontId="275" fillId="3" borderId="8" xfId="0" applyNumberFormat="1" applyFont="1" applyFill="1" applyBorder="1" applyAlignment="1">
      <alignment horizontal="right"/>
    </xf>
    <xf numFmtId="0" fontId="275" fillId="3" borderId="12" xfId="0" applyFont="1" applyFill="1" applyBorder="1" applyAlignment="1">
      <alignment horizontal="right"/>
    </xf>
    <xf numFmtId="198" fontId="275" fillId="3" borderId="4" xfId="0" applyNumberFormat="1" applyFont="1" applyFill="1" applyBorder="1" applyAlignment="1">
      <alignment horizontal="right"/>
    </xf>
    <xf numFmtId="0" fontId="275" fillId="3" borderId="1" xfId="0" applyFont="1" applyFill="1" applyBorder="1" applyAlignment="1">
      <alignment horizontal="right"/>
    </xf>
    <xf numFmtId="0" fontId="275" fillId="3" borderId="8" xfId="0" applyFont="1" applyFill="1" applyBorder="1" applyAlignment="1">
      <alignment horizontal="right"/>
    </xf>
    <xf numFmtId="198" fontId="275" fillId="3" borderId="8" xfId="0" applyNumberFormat="1" applyFont="1" applyFill="1" applyBorder="1" applyAlignment="1">
      <alignment horizontal="right"/>
    </xf>
    <xf numFmtId="2" fontId="275" fillId="3" borderId="4" xfId="0" applyNumberFormat="1" applyFont="1" applyFill="1" applyBorder="1" applyAlignment="1">
      <alignment horizontal="right"/>
    </xf>
    <xf numFmtId="1" fontId="275" fillId="78" borderId="4" xfId="0" applyNumberFormat="1" applyFont="1" applyFill="1" applyBorder="1" applyAlignment="1">
      <alignment horizontal="right"/>
    </xf>
    <xf numFmtId="1" fontId="275" fillId="28" borderId="4" xfId="0" applyNumberFormat="1" applyFont="1" applyFill="1" applyBorder="1" applyAlignment="1">
      <alignment horizontal="right"/>
    </xf>
    <xf numFmtId="0" fontId="275" fillId="28" borderId="4" xfId="0" applyFont="1" applyFill="1" applyBorder="1" applyAlignment="1">
      <alignment horizontal="right"/>
    </xf>
    <xf numFmtId="2" fontId="275" fillId="0" borderId="4" xfId="0" applyNumberFormat="1" applyFont="1" applyBorder="1" applyAlignment="1">
      <alignment horizontal="right"/>
    </xf>
    <xf numFmtId="0" fontId="283" fillId="0" borderId="0" xfId="0" applyFont="1" applyAlignment="1">
      <alignment horizontal="left" vertical="center"/>
    </xf>
    <xf numFmtId="0" fontId="273" fillId="72" borderId="265" xfId="0" applyFont="1" applyFill="1" applyBorder="1" applyAlignment="1">
      <alignment horizontal="center"/>
    </xf>
    <xf numFmtId="0" fontId="275" fillId="0" borderId="16" xfId="0" applyFont="1" applyBorder="1"/>
    <xf numFmtId="198" fontId="275" fillId="0" borderId="10" xfId="0" applyNumberFormat="1" applyFont="1" applyBorder="1" applyAlignment="1">
      <alignment horizontal="right"/>
    </xf>
    <xf numFmtId="2" fontId="275" fillId="0" borderId="18" xfId="0" applyNumberFormat="1" applyFont="1" applyBorder="1" applyAlignment="1">
      <alignment horizontal="right"/>
    </xf>
    <xf numFmtId="0" fontId="275" fillId="0" borderId="10" xfId="0" applyFont="1" applyBorder="1" applyAlignment="1">
      <alignment horizontal="right"/>
    </xf>
    <xf numFmtId="2" fontId="275" fillId="0" borderId="12" xfId="0" applyNumberFormat="1" applyFont="1" applyBorder="1" applyAlignment="1">
      <alignment horizontal="right"/>
    </xf>
    <xf numFmtId="0" fontId="275" fillId="78" borderId="10" xfId="0" applyFont="1" applyFill="1" applyBorder="1" applyAlignment="1">
      <alignment horizontal="right"/>
    </xf>
    <xf numFmtId="0" fontId="275" fillId="3" borderId="16" xfId="0" applyFont="1" applyFill="1" applyBorder="1"/>
    <xf numFmtId="198" fontId="275" fillId="3" borderId="10" xfId="0" applyNumberFormat="1" applyFont="1" applyFill="1" applyBorder="1" applyAlignment="1">
      <alignment horizontal="right"/>
    </xf>
    <xf numFmtId="0" fontId="275" fillId="3" borderId="10" xfId="0" applyFont="1" applyFill="1" applyBorder="1" applyAlignment="1">
      <alignment horizontal="right"/>
    </xf>
    <xf numFmtId="2" fontId="275" fillId="3" borderId="12" xfId="0" applyNumberFormat="1" applyFont="1" applyFill="1" applyBorder="1" applyAlignment="1">
      <alignment horizontal="right"/>
    </xf>
    <xf numFmtId="1" fontId="275" fillId="0" borderId="10" xfId="0" applyNumberFormat="1" applyFont="1" applyBorder="1" applyAlignment="1">
      <alignment horizontal="right"/>
    </xf>
    <xf numFmtId="1" fontId="275" fillId="3" borderId="10" xfId="0" applyNumberFormat="1" applyFont="1" applyFill="1" applyBorder="1" applyAlignment="1">
      <alignment horizontal="right"/>
    </xf>
    <xf numFmtId="1" fontId="275" fillId="78" borderId="10" xfId="0" applyNumberFormat="1" applyFont="1" applyFill="1" applyBorder="1" applyAlignment="1">
      <alignment horizontal="right"/>
    </xf>
    <xf numFmtId="198" fontId="275" fillId="78" borderId="10" xfId="0" applyNumberFormat="1" applyFont="1" applyFill="1" applyBorder="1" applyAlignment="1">
      <alignment horizontal="right"/>
    </xf>
    <xf numFmtId="0" fontId="275" fillId="28" borderId="10" xfId="0" applyFont="1" applyFill="1" applyBorder="1" applyAlignment="1">
      <alignment horizontal="right"/>
    </xf>
    <xf numFmtId="0" fontId="275" fillId="78" borderId="8" xfId="0" applyFont="1" applyFill="1" applyBorder="1" applyAlignment="1">
      <alignment horizontal="right"/>
    </xf>
    <xf numFmtId="0" fontId="275" fillId="0" borderId="11" xfId="0" applyFont="1" applyBorder="1" applyAlignment="1">
      <alignment horizontal="right"/>
    </xf>
    <xf numFmtId="0" fontId="275" fillId="3" borderId="11" xfId="0" applyFont="1" applyFill="1" applyBorder="1" applyAlignment="1">
      <alignment horizontal="right"/>
    </xf>
    <xf numFmtId="198" fontId="275" fillId="78" borderId="8" xfId="0" applyNumberFormat="1" applyFont="1" applyFill="1" applyBorder="1" applyAlignment="1">
      <alignment horizontal="right"/>
    </xf>
    <xf numFmtId="0" fontId="275" fillId="28" borderId="1" xfId="0" applyFont="1" applyFill="1" applyBorder="1" applyAlignment="1">
      <alignment horizontal="right"/>
    </xf>
    <xf numFmtId="0" fontId="275" fillId="28" borderId="8" xfId="0" applyFont="1" applyFill="1" applyBorder="1" applyAlignment="1">
      <alignment horizontal="right"/>
    </xf>
    <xf numFmtId="198" fontId="275" fillId="0" borderId="11" xfId="0" applyNumberFormat="1" applyFont="1" applyBorder="1" applyAlignment="1">
      <alignment horizontal="right"/>
    </xf>
    <xf numFmtId="0" fontId="275" fillId="3" borderId="14" xfId="0" applyFont="1" applyFill="1" applyBorder="1" applyAlignment="1">
      <alignment horizontal="right"/>
    </xf>
    <xf numFmtId="0" fontId="0" fillId="0" borderId="0" xfId="0" applyAlignment="1">
      <alignment horizontal="center"/>
    </xf>
    <xf numFmtId="0" fontId="13" fillId="0" borderId="0" xfId="0" applyFont="1" applyAlignment="1">
      <alignment horizontal="right"/>
    </xf>
    <xf numFmtId="0" fontId="13" fillId="72" borderId="263" xfId="0" applyFont="1" applyFill="1" applyBorder="1" applyAlignment="1">
      <alignment horizontal="center"/>
    </xf>
    <xf numFmtId="0" fontId="13" fillId="72" borderId="262" xfId="0" applyFont="1" applyFill="1" applyBorder="1" applyAlignment="1">
      <alignment horizontal="center"/>
    </xf>
    <xf numFmtId="2" fontId="287" fillId="0" borderId="12" xfId="0" applyNumberFormat="1" applyFont="1" applyBorder="1"/>
    <xf numFmtId="2" fontId="287" fillId="0" borderId="19" xfId="0" applyNumberFormat="1" applyFont="1" applyBorder="1" applyAlignment="1">
      <alignment horizontal="right"/>
    </xf>
    <xf numFmtId="2" fontId="287" fillId="0" borderId="19" xfId="0" applyNumberFormat="1" applyFont="1" applyBorder="1"/>
    <xf numFmtId="2" fontId="287" fillId="76" borderId="12" xfId="0" applyNumberFormat="1" applyFont="1" applyFill="1" applyBorder="1"/>
    <xf numFmtId="2" fontId="287" fillId="76" borderId="17" xfId="0" applyNumberFormat="1" applyFont="1" applyFill="1" applyBorder="1" applyAlignment="1">
      <alignment horizontal="right"/>
    </xf>
    <xf numFmtId="2" fontId="287" fillId="76" borderId="17" xfId="0" applyNumberFormat="1" applyFont="1" applyFill="1" applyBorder="1"/>
    <xf numFmtId="2" fontId="287" fillId="0" borderId="17" xfId="0" applyNumberFormat="1" applyFont="1" applyBorder="1" applyAlignment="1">
      <alignment horizontal="right"/>
    </xf>
    <xf numFmtId="2" fontId="287" fillId="0" borderId="17" xfId="0" applyNumberFormat="1" applyFont="1" applyBorder="1"/>
    <xf numFmtId="198" fontId="287" fillId="0" borderId="4" xfId="0" applyNumberFormat="1" applyFont="1" applyBorder="1" applyAlignment="1">
      <alignment horizontal="right"/>
    </xf>
    <xf numFmtId="2" fontId="287" fillId="33" borderId="12" xfId="0" applyNumberFormat="1" applyFont="1" applyFill="1" applyBorder="1"/>
    <xf numFmtId="2" fontId="287" fillId="33" borderId="17" xfId="0" applyNumberFormat="1" applyFont="1" applyFill="1" applyBorder="1"/>
    <xf numFmtId="0" fontId="13" fillId="72" borderId="265" xfId="0" applyFont="1" applyFill="1" applyBorder="1" applyAlignment="1">
      <alignment horizontal="center"/>
    </xf>
    <xf numFmtId="1" fontId="287" fillId="33" borderId="10" xfId="0" applyNumberFormat="1" applyFont="1" applyFill="1" applyBorder="1" applyAlignment="1">
      <alignment horizontal="right"/>
    </xf>
    <xf numFmtId="2" fontId="287" fillId="33" borderId="12" xfId="0" applyNumberFormat="1" applyFont="1" applyFill="1" applyBorder="1" applyAlignment="1">
      <alignment horizontal="right"/>
    </xf>
    <xf numFmtId="198" fontId="287" fillId="33" borderId="4" xfId="0" applyNumberFormat="1" applyFont="1" applyFill="1" applyBorder="1" applyAlignment="1">
      <alignment horizontal="right"/>
    </xf>
    <xf numFmtId="2" fontId="287" fillId="33" borderId="17" xfId="0" applyNumberFormat="1" applyFont="1" applyFill="1" applyBorder="1" applyAlignment="1">
      <alignment horizontal="right"/>
    </xf>
    <xf numFmtId="1" fontId="287" fillId="33" borderId="4" xfId="0" applyNumberFormat="1" applyFont="1" applyFill="1" applyBorder="1" applyAlignment="1">
      <alignment horizontal="right"/>
    </xf>
    <xf numFmtId="0" fontId="277" fillId="0" borderId="0" xfId="0" applyFont="1" applyAlignment="1">
      <alignment horizontal="left" vertical="top" wrapText="1"/>
    </xf>
    <xf numFmtId="198" fontId="287" fillId="76" borderId="4" xfId="0" applyNumberFormat="1" applyFont="1" applyFill="1" applyBorder="1" applyAlignment="1">
      <alignment horizontal="right"/>
    </xf>
    <xf numFmtId="0" fontId="277" fillId="0" borderId="0" xfId="0" applyFont="1" applyAlignment="1">
      <alignment wrapText="1"/>
    </xf>
    <xf numFmtId="1" fontId="276" fillId="0" borderId="4" xfId="0" applyNumberFormat="1" applyFont="1" applyBorder="1" applyAlignment="1">
      <alignment horizontal="right"/>
    </xf>
    <xf numFmtId="0" fontId="9" fillId="0" borderId="0" xfId="42971"/>
    <xf numFmtId="0" fontId="46" fillId="0" borderId="0" xfId="42971" applyFont="1"/>
    <xf numFmtId="0" fontId="273" fillId="72" borderId="263" xfId="42971" applyFont="1" applyFill="1" applyBorder="1" applyAlignment="1">
      <alignment horizontal="center"/>
    </xf>
    <xf numFmtId="0" fontId="273" fillId="72" borderId="272" xfId="42971" applyFont="1" applyFill="1" applyBorder="1" applyAlignment="1">
      <alignment horizontal="center"/>
    </xf>
    <xf numFmtId="0" fontId="273" fillId="72" borderId="265" xfId="42971" applyFont="1" applyFill="1" applyBorder="1" applyAlignment="1">
      <alignment horizontal="center"/>
    </xf>
    <xf numFmtId="0" fontId="154" fillId="72" borderId="265" xfId="42971" applyFont="1" applyFill="1" applyBorder="1" applyAlignment="1">
      <alignment horizontal="center"/>
    </xf>
    <xf numFmtId="0" fontId="154" fillId="72" borderId="263" xfId="42971" applyFont="1" applyFill="1" applyBorder="1" applyAlignment="1">
      <alignment horizontal="center"/>
    </xf>
    <xf numFmtId="0" fontId="154" fillId="72" borderId="272" xfId="42971" applyFont="1" applyFill="1" applyBorder="1" applyAlignment="1">
      <alignment horizontal="center"/>
    </xf>
    <xf numFmtId="0" fontId="154" fillId="72" borderId="14" xfId="42971" applyFont="1" applyFill="1" applyBorder="1" applyAlignment="1">
      <alignment horizontal="center"/>
    </xf>
    <xf numFmtId="0" fontId="154" fillId="72" borderId="264" xfId="42971" applyFont="1" applyFill="1" applyBorder="1" applyAlignment="1">
      <alignment horizontal="center"/>
    </xf>
    <xf numFmtId="1" fontId="57" fillId="0" borderId="4" xfId="42971" applyNumberFormat="1" applyFont="1" applyBorder="1" applyAlignment="1">
      <alignment horizontal="center"/>
    </xf>
    <xf numFmtId="2" fontId="57" fillId="0" borderId="4" xfId="42971" applyNumberFormat="1" applyFont="1" applyBorder="1" applyAlignment="1">
      <alignment horizontal="center"/>
    </xf>
    <xf numFmtId="3" fontId="57" fillId="0" borderId="4" xfId="42971" applyNumberFormat="1" applyFont="1" applyBorder="1" applyAlignment="1">
      <alignment horizontal="center"/>
    </xf>
    <xf numFmtId="1" fontId="57" fillId="0" borderId="10" xfId="42971" applyNumberFormat="1" applyFont="1" applyBorder="1" applyAlignment="1">
      <alignment horizontal="center"/>
    </xf>
    <xf numFmtId="3" fontId="57" fillId="0" borderId="12" xfId="42971" applyNumberFormat="1" applyFont="1" applyBorder="1" applyAlignment="1">
      <alignment horizontal="center"/>
    </xf>
    <xf numFmtId="0" fontId="57" fillId="0" borderId="4" xfId="42971" applyFont="1" applyBorder="1" applyAlignment="1">
      <alignment horizontal="center"/>
    </xf>
    <xf numFmtId="0" fontId="57" fillId="0" borderId="12" xfId="42971" applyFont="1" applyBorder="1" applyAlignment="1">
      <alignment horizontal="center"/>
    </xf>
    <xf numFmtId="2" fontId="57" fillId="0" borderId="8" xfId="42971" applyNumberFormat="1" applyFont="1" applyBorder="1" applyAlignment="1">
      <alignment horizontal="center"/>
    </xf>
    <xf numFmtId="1" fontId="57" fillId="3" borderId="4" xfId="42971" applyNumberFormat="1" applyFont="1" applyFill="1" applyBorder="1" applyAlignment="1">
      <alignment horizontal="center"/>
    </xf>
    <xf numFmtId="2" fontId="57" fillId="3" borderId="4" xfId="42971" applyNumberFormat="1" applyFont="1" applyFill="1" applyBorder="1" applyAlignment="1">
      <alignment horizontal="center"/>
    </xf>
    <xf numFmtId="3" fontId="57" fillId="3" borderId="4" xfId="42971" applyNumberFormat="1" applyFont="1" applyFill="1" applyBorder="1" applyAlignment="1">
      <alignment horizontal="center"/>
    </xf>
    <xf numFmtId="1" fontId="57" fillId="3" borderId="10" xfId="42971" applyNumberFormat="1" applyFont="1" applyFill="1" applyBorder="1" applyAlignment="1">
      <alignment horizontal="center"/>
    </xf>
    <xf numFmtId="0" fontId="57" fillId="3" borderId="4" xfId="42971" applyFont="1" applyFill="1" applyBorder="1" applyAlignment="1">
      <alignment horizontal="center"/>
    </xf>
    <xf numFmtId="2" fontId="57" fillId="3" borderId="8" xfId="42971" applyNumberFormat="1" applyFont="1" applyFill="1" applyBorder="1" applyAlignment="1">
      <alignment horizontal="center"/>
    </xf>
    <xf numFmtId="0" fontId="284" fillId="0" borderId="0" xfId="0" applyFont="1" applyAlignment="1">
      <alignment vertical="center"/>
    </xf>
    <xf numFmtId="0" fontId="282" fillId="0" borderId="0" xfId="0" applyFont="1"/>
    <xf numFmtId="3" fontId="275" fillId="0" borderId="10" xfId="42971" applyNumberFormat="1" applyFont="1" applyBorder="1" applyAlignment="1">
      <alignment horizontal="right" vertical="center"/>
    </xf>
    <xf numFmtId="3" fontId="275" fillId="3" borderId="10" xfId="42971" applyNumberFormat="1" applyFont="1" applyFill="1" applyBorder="1" applyAlignment="1">
      <alignment horizontal="right" vertical="center"/>
    </xf>
    <xf numFmtId="3" fontId="275" fillId="71" borderId="9" xfId="42971" applyNumberFormat="1" applyFont="1" applyFill="1" applyBorder="1" applyAlignment="1">
      <alignment horizontal="right" vertical="center"/>
    </xf>
    <xf numFmtId="3" fontId="275" fillId="71" borderId="10" xfId="42971" applyNumberFormat="1" applyFont="1" applyFill="1" applyBorder="1" applyAlignment="1">
      <alignment horizontal="right" vertical="center"/>
    </xf>
    <xf numFmtId="0" fontId="272" fillId="0" borderId="0" xfId="42971" applyFont="1"/>
    <xf numFmtId="1" fontId="275" fillId="0" borderId="4" xfId="42971" applyNumberFormat="1" applyFont="1" applyBorder="1" applyAlignment="1">
      <alignment horizontal="center"/>
    </xf>
    <xf numFmtId="2" fontId="275" fillId="0" borderId="4" xfId="42971" applyNumberFormat="1" applyFont="1" applyBorder="1" applyAlignment="1">
      <alignment horizontal="center"/>
    </xf>
    <xf numFmtId="3" fontId="275" fillId="0" borderId="4" xfId="42971" applyNumberFormat="1" applyFont="1" applyBorder="1" applyAlignment="1">
      <alignment horizontal="center"/>
    </xf>
    <xf numFmtId="1" fontId="275" fillId="0" borderId="10" xfId="42971" applyNumberFormat="1" applyFont="1" applyBorder="1" applyAlignment="1">
      <alignment horizontal="center"/>
    </xf>
    <xf numFmtId="3" fontId="275" fillId="0" borderId="12" xfId="42971" applyNumberFormat="1" applyFont="1" applyBorder="1" applyAlignment="1">
      <alignment horizontal="center"/>
    </xf>
    <xf numFmtId="0" fontId="275" fillId="0" borderId="4" xfId="42971" applyFont="1" applyBorder="1" applyAlignment="1">
      <alignment horizontal="center"/>
    </xf>
    <xf numFmtId="198" fontId="57" fillId="0" borderId="10" xfId="42971" applyNumberFormat="1" applyFont="1" applyBorder="1" applyAlignment="1">
      <alignment horizontal="center"/>
    </xf>
    <xf numFmtId="0" fontId="57" fillId="0" borderId="19" xfId="42971" applyFont="1" applyBorder="1" applyAlignment="1">
      <alignment horizontal="center"/>
    </xf>
    <xf numFmtId="1" fontId="275" fillId="3" borderId="4" xfId="42971" applyNumberFormat="1" applyFont="1" applyFill="1" applyBorder="1" applyAlignment="1">
      <alignment horizontal="center"/>
    </xf>
    <xf numFmtId="2" fontId="275" fillId="3" borderId="4" xfId="42971" applyNumberFormat="1" applyFont="1" applyFill="1" applyBorder="1" applyAlignment="1">
      <alignment horizontal="center"/>
    </xf>
    <xf numFmtId="3" fontId="275" fillId="3" borderId="4" xfId="42971" applyNumberFormat="1" applyFont="1" applyFill="1" applyBorder="1" applyAlignment="1">
      <alignment horizontal="center"/>
    </xf>
    <xf numFmtId="1" fontId="275" fillId="3" borderId="10" xfId="42971" applyNumberFormat="1" applyFont="1" applyFill="1" applyBorder="1" applyAlignment="1">
      <alignment horizontal="center"/>
    </xf>
    <xf numFmtId="0" fontId="275" fillId="3" borderId="4" xfId="42971" applyFont="1" applyFill="1" applyBorder="1" applyAlignment="1">
      <alignment horizontal="center"/>
    </xf>
    <xf numFmtId="198" fontId="275" fillId="0" borderId="10" xfId="42971" applyNumberFormat="1" applyFont="1" applyBorder="1" applyAlignment="1">
      <alignment horizontal="center"/>
    </xf>
    <xf numFmtId="0" fontId="277" fillId="0" borderId="0" xfId="42971" applyFont="1"/>
    <xf numFmtId="1" fontId="9" fillId="0" borderId="0" xfId="42971" applyNumberFormat="1"/>
    <xf numFmtId="0" fontId="46" fillId="73" borderId="260" xfId="42971" applyFont="1" applyFill="1" applyBorder="1" applyAlignment="1">
      <alignment horizontal="center" vertical="center" wrapText="1"/>
    </xf>
    <xf numFmtId="0" fontId="46" fillId="0" borderId="0" xfId="42971" applyFont="1" applyAlignment="1">
      <alignment vertical="center" wrapText="1"/>
    </xf>
    <xf numFmtId="1" fontId="287" fillId="33" borderId="10" xfId="0" applyNumberFormat="1" applyFont="1" applyFill="1" applyBorder="1"/>
    <xf numFmtId="0" fontId="273" fillId="72" borderId="262" xfId="42971" applyFont="1" applyFill="1" applyBorder="1" applyAlignment="1">
      <alignment horizontal="center"/>
    </xf>
    <xf numFmtId="0" fontId="154" fillId="72" borderId="262" xfId="42971" applyFont="1" applyFill="1" applyBorder="1" applyAlignment="1">
      <alignment horizontal="center"/>
    </xf>
    <xf numFmtId="1" fontId="275" fillId="0" borderId="0" xfId="42971" applyNumberFormat="1" applyFont="1" applyAlignment="1">
      <alignment horizontal="center"/>
    </xf>
    <xf numFmtId="2" fontId="275" fillId="0" borderId="0" xfId="42971" applyNumberFormat="1" applyFont="1" applyAlignment="1">
      <alignment horizontal="center"/>
    </xf>
    <xf numFmtId="3" fontId="275" fillId="0" borderId="0" xfId="42971" applyNumberFormat="1" applyFont="1" applyAlignment="1">
      <alignment horizontal="center"/>
    </xf>
    <xf numFmtId="0" fontId="275" fillId="0" borderId="0" xfId="42971" applyFont="1" applyAlignment="1">
      <alignment horizontal="center"/>
    </xf>
    <xf numFmtId="3" fontId="57" fillId="0" borderId="0" xfId="42971" applyNumberFormat="1" applyFont="1" applyAlignment="1">
      <alignment horizontal="center"/>
    </xf>
    <xf numFmtId="1" fontId="57" fillId="0" borderId="0" xfId="42971" applyNumberFormat="1" applyFont="1" applyAlignment="1">
      <alignment horizontal="center"/>
    </xf>
    <xf numFmtId="2" fontId="57" fillId="0" borderId="0" xfId="42971" applyNumberFormat="1" applyFont="1" applyAlignment="1">
      <alignment horizontal="center"/>
    </xf>
    <xf numFmtId="0" fontId="57" fillId="0" borderId="0" xfId="42971" applyFont="1" applyAlignment="1">
      <alignment horizontal="center"/>
    </xf>
    <xf numFmtId="0" fontId="9" fillId="0" borderId="4" xfId="42971" applyBorder="1"/>
    <xf numFmtId="0" fontId="9" fillId="72" borderId="241" xfId="0" applyFont="1" applyFill="1" applyBorder="1" applyAlignment="1">
      <alignment horizontal="center" vertical="center"/>
    </xf>
    <xf numFmtId="0" fontId="275" fillId="0" borderId="4" xfId="0" applyFont="1" applyBorder="1" applyAlignment="1">
      <alignment horizontal="right" vertical="top"/>
    </xf>
    <xf numFmtId="0" fontId="275" fillId="0" borderId="8" xfId="0" applyFont="1" applyBorder="1" applyAlignment="1">
      <alignment horizontal="right" vertical="top"/>
    </xf>
    <xf numFmtId="166" fontId="275" fillId="0" borderId="8" xfId="0" applyNumberFormat="1" applyFont="1" applyBorder="1" applyAlignment="1">
      <alignment horizontal="right" vertical="top"/>
    </xf>
    <xf numFmtId="2" fontId="275" fillId="0" borderId="8" xfId="0" applyNumberFormat="1" applyFont="1" applyBorder="1" applyAlignment="1">
      <alignment horizontal="right" vertical="top"/>
    </xf>
    <xf numFmtId="3" fontId="275" fillId="0" borderId="18" xfId="0" applyNumberFormat="1" applyFont="1" applyBorder="1" applyAlignment="1">
      <alignment horizontal="right" vertical="top"/>
    </xf>
    <xf numFmtId="0" fontId="275" fillId="3" borderId="4" xfId="0" applyFont="1" applyFill="1" applyBorder="1" applyAlignment="1">
      <alignment horizontal="right" vertical="top"/>
    </xf>
    <xf numFmtId="0" fontId="275" fillId="3" borderId="8" xfId="0" applyFont="1" applyFill="1" applyBorder="1" applyAlignment="1">
      <alignment horizontal="right" vertical="top"/>
    </xf>
    <xf numFmtId="166" fontId="275" fillId="3" borderId="8" xfId="0" applyNumberFormat="1" applyFont="1" applyFill="1" applyBorder="1" applyAlignment="1">
      <alignment horizontal="right" vertical="top"/>
    </xf>
    <xf numFmtId="2" fontId="275" fillId="3" borderId="8" xfId="0" applyNumberFormat="1" applyFont="1" applyFill="1" applyBorder="1" applyAlignment="1">
      <alignment horizontal="right" vertical="top"/>
    </xf>
    <xf numFmtId="3" fontId="275" fillId="3" borderId="8" xfId="0" applyNumberFormat="1" applyFont="1" applyFill="1" applyBorder="1" applyAlignment="1">
      <alignment horizontal="right" vertical="top"/>
    </xf>
    <xf numFmtId="3" fontId="275" fillId="0" borderId="8" xfId="0" applyNumberFormat="1" applyFont="1" applyBorder="1" applyAlignment="1">
      <alignment horizontal="right" vertical="top"/>
    </xf>
    <xf numFmtId="0" fontId="274" fillId="2" borderId="22" xfId="0" applyFont="1" applyFill="1" applyBorder="1" applyAlignment="1">
      <alignment horizontal="left" vertical="center" wrapText="1"/>
    </xf>
    <xf numFmtId="0" fontId="275" fillId="2" borderId="9" xfId="0" applyFont="1" applyFill="1" applyBorder="1" applyAlignment="1">
      <alignment horizontal="right"/>
    </xf>
    <xf numFmtId="0" fontId="275" fillId="2" borderId="18" xfId="0" applyFont="1" applyFill="1" applyBorder="1" applyAlignment="1">
      <alignment horizontal="right"/>
    </xf>
    <xf numFmtId="166" fontId="275" fillId="2" borderId="18" xfId="0" applyNumberFormat="1" applyFont="1" applyFill="1" applyBorder="1" applyAlignment="1">
      <alignment horizontal="right"/>
    </xf>
    <xf numFmtId="2" fontId="275" fillId="2" borderId="18" xfId="0" applyNumberFormat="1" applyFont="1" applyFill="1" applyBorder="1" applyAlignment="1">
      <alignment horizontal="right"/>
    </xf>
    <xf numFmtId="3" fontId="275" fillId="2" borderId="18" xfId="0" applyNumberFormat="1" applyFont="1" applyFill="1" applyBorder="1" applyAlignment="1">
      <alignment horizontal="right"/>
    </xf>
    <xf numFmtId="0" fontId="274" fillId="2" borderId="11" xfId="0" applyFont="1" applyFill="1" applyBorder="1" applyAlignment="1">
      <alignment horizontal="left" vertical="center" wrapText="1"/>
    </xf>
    <xf numFmtId="0" fontId="275" fillId="2" borderId="10" xfId="0" applyFont="1" applyFill="1" applyBorder="1" applyAlignment="1">
      <alignment horizontal="right"/>
    </xf>
    <xf numFmtId="0" fontId="275" fillId="2" borderId="8" xfId="0" applyFont="1" applyFill="1" applyBorder="1" applyAlignment="1">
      <alignment horizontal="right"/>
    </xf>
    <xf numFmtId="166" fontId="275" fillId="2" borderId="8" xfId="0" applyNumberFormat="1" applyFont="1" applyFill="1" applyBorder="1" applyAlignment="1">
      <alignment horizontal="right"/>
    </xf>
    <xf numFmtId="2" fontId="275" fillId="2" borderId="8" xfId="0" applyNumberFormat="1" applyFont="1" applyFill="1" applyBorder="1" applyAlignment="1">
      <alignment horizontal="right"/>
    </xf>
    <xf numFmtId="3" fontId="275" fillId="2" borderId="8" xfId="0" applyNumberFormat="1" applyFont="1" applyFill="1" applyBorder="1" applyAlignment="1">
      <alignment horizontal="right"/>
    </xf>
    <xf numFmtId="16" fontId="0" fillId="0" borderId="0" xfId="0" applyNumberFormat="1"/>
    <xf numFmtId="0" fontId="274" fillId="0" borderId="11" xfId="0" applyFont="1" applyBorder="1" applyAlignment="1">
      <alignment horizontal="left" vertical="center"/>
    </xf>
    <xf numFmtId="0" fontId="9" fillId="0" borderId="0" xfId="0" applyFont="1"/>
    <xf numFmtId="0" fontId="268" fillId="0" borderId="0" xfId="0" applyFont="1" applyAlignment="1">
      <alignment wrapText="1"/>
    </xf>
    <xf numFmtId="0" fontId="9" fillId="72" borderId="272" xfId="0" applyFont="1" applyFill="1" applyBorder="1" applyAlignment="1">
      <alignment horizontal="center"/>
    </xf>
    <xf numFmtId="1" fontId="276" fillId="3" borderId="9" xfId="0" applyNumberFormat="1" applyFont="1" applyFill="1" applyBorder="1" applyAlignment="1">
      <alignment horizontal="right"/>
    </xf>
    <xf numFmtId="2" fontId="276" fillId="3" borderId="12" xfId="0" applyNumberFormat="1" applyFont="1" applyFill="1" applyBorder="1" applyAlignment="1">
      <alignment horizontal="right"/>
    </xf>
    <xf numFmtId="1" fontId="276" fillId="3" borderId="21" xfId="0" applyNumberFormat="1" applyFont="1" applyFill="1" applyBorder="1" applyAlignment="1">
      <alignment horizontal="right"/>
    </xf>
    <xf numFmtId="1" fontId="272" fillId="0" borderId="0" xfId="0" applyNumberFormat="1" applyFont="1"/>
    <xf numFmtId="198" fontId="276" fillId="3" borderId="21" xfId="0" applyNumberFormat="1" applyFont="1" applyFill="1" applyBorder="1" applyAlignment="1">
      <alignment horizontal="right"/>
    </xf>
    <xf numFmtId="1" fontId="276" fillId="0" borderId="10" xfId="0" applyNumberFormat="1" applyFont="1" applyBorder="1" applyAlignment="1">
      <alignment horizontal="right"/>
    </xf>
    <xf numFmtId="2" fontId="276" fillId="0" borderId="12" xfId="0" applyNumberFormat="1" applyFont="1" applyBorder="1" applyAlignment="1">
      <alignment horizontal="right"/>
    </xf>
    <xf numFmtId="1" fontId="276" fillId="3" borderId="10" xfId="0" applyNumberFormat="1" applyFont="1" applyFill="1" applyBorder="1" applyAlignment="1">
      <alignment horizontal="right"/>
    </xf>
    <xf numFmtId="1" fontId="276" fillId="3" borderId="4" xfId="0" applyNumberFormat="1" applyFont="1" applyFill="1" applyBorder="1" applyAlignment="1">
      <alignment horizontal="right"/>
    </xf>
    <xf numFmtId="198" fontId="276" fillId="0" borderId="4" xfId="0" applyNumberFormat="1" applyFont="1" applyBorder="1" applyAlignment="1">
      <alignment horizontal="right"/>
    </xf>
    <xf numFmtId="198" fontId="276" fillId="0" borderId="10" xfId="0" applyNumberFormat="1" applyFont="1" applyBorder="1" applyAlignment="1">
      <alignment horizontal="right"/>
    </xf>
    <xf numFmtId="198" fontId="276" fillId="79" borderId="9" xfId="0" applyNumberFormat="1" applyFont="1" applyFill="1" applyBorder="1" applyAlignment="1">
      <alignment horizontal="right"/>
    </xf>
    <xf numFmtId="2" fontId="276" fillId="79" borderId="23" xfId="0" applyNumberFormat="1" applyFont="1" applyFill="1" applyBorder="1" applyAlignment="1">
      <alignment horizontal="right"/>
    </xf>
    <xf numFmtId="1" fontId="276" fillId="79" borderId="21" xfId="0" applyNumberFormat="1" applyFont="1" applyFill="1" applyBorder="1" applyAlignment="1">
      <alignment horizontal="right"/>
    </xf>
    <xf numFmtId="198" fontId="276" fillId="79" borderId="21" xfId="0" applyNumberFormat="1" applyFont="1" applyFill="1" applyBorder="1" applyAlignment="1">
      <alignment horizontal="right"/>
    </xf>
    <xf numFmtId="1" fontId="276" fillId="79" borderId="10" xfId="0" applyNumberFormat="1" applyFont="1" applyFill="1" applyBorder="1" applyAlignment="1">
      <alignment horizontal="right"/>
    </xf>
    <xf numFmtId="2" fontId="276" fillId="79" borderId="12" xfId="0" applyNumberFormat="1" applyFont="1" applyFill="1" applyBorder="1" applyAlignment="1">
      <alignment horizontal="right"/>
    </xf>
    <xf numFmtId="198" fontId="276" fillId="79" borderId="4" xfId="0" applyNumberFormat="1" applyFont="1" applyFill="1" applyBorder="1" applyAlignment="1">
      <alignment horizontal="right"/>
    </xf>
    <xf numFmtId="1" fontId="276" fillId="79" borderId="4" xfId="0" applyNumberFormat="1" applyFont="1" applyFill="1" applyBorder="1" applyAlignment="1">
      <alignment horizontal="right"/>
    </xf>
    <xf numFmtId="2" fontId="273" fillId="0" borderId="0" xfId="0" applyNumberFormat="1" applyFont="1"/>
    <xf numFmtId="0" fontId="9" fillId="72" borderId="265" xfId="0" applyFont="1" applyFill="1" applyBorder="1" applyAlignment="1">
      <alignment horizontal="center"/>
    </xf>
    <xf numFmtId="0" fontId="9" fillId="72" borderId="262" xfId="0" applyFont="1" applyFill="1" applyBorder="1" applyAlignment="1">
      <alignment horizontal="center"/>
    </xf>
    <xf numFmtId="0" fontId="9" fillId="72" borderId="263" xfId="0" applyFont="1" applyFill="1" applyBorder="1" applyAlignment="1">
      <alignment horizontal="center"/>
    </xf>
    <xf numFmtId="2" fontId="154" fillId="0" borderId="0" xfId="0" applyNumberFormat="1" applyFont="1"/>
    <xf numFmtId="198" fontId="276" fillId="3" borderId="4" xfId="0" applyNumberFormat="1" applyFont="1" applyFill="1" applyBorder="1" applyAlignment="1">
      <alignment horizontal="right"/>
    </xf>
    <xf numFmtId="1" fontId="276" fillId="79" borderId="9" xfId="0" applyNumberFormat="1" applyFont="1" applyFill="1" applyBorder="1" applyAlignment="1">
      <alignment horizontal="right"/>
    </xf>
    <xf numFmtId="0" fontId="9" fillId="0" borderId="0" xfId="0" applyFont="1" applyAlignment="1">
      <alignment wrapText="1"/>
    </xf>
    <xf numFmtId="0" fontId="271" fillId="73" borderId="259" xfId="0" applyFont="1" applyFill="1" applyBorder="1" applyAlignment="1">
      <alignment vertical="center"/>
    </xf>
    <xf numFmtId="0" fontId="271" fillId="73" borderId="262" xfId="0" applyFont="1" applyFill="1" applyBorder="1" applyAlignment="1">
      <alignment vertical="center"/>
    </xf>
    <xf numFmtId="0" fontId="273" fillId="72" borderId="264" xfId="42971" applyFont="1" applyFill="1" applyBorder="1" applyAlignment="1">
      <alignment horizontal="center"/>
    </xf>
    <xf numFmtId="1" fontId="275" fillId="0" borderId="10" xfId="42971" applyNumberFormat="1" applyFont="1" applyBorder="1" applyAlignment="1">
      <alignment horizontal="right"/>
    </xf>
    <xf numFmtId="2" fontId="275" fillId="0" borderId="8" xfId="42971" applyNumberFormat="1" applyFont="1" applyBorder="1" applyAlignment="1">
      <alignment horizontal="right"/>
    </xf>
    <xf numFmtId="0" fontId="275" fillId="0" borderId="12" xfId="42971" applyFont="1" applyBorder="1" applyAlignment="1">
      <alignment horizontal="right"/>
    </xf>
    <xf numFmtId="198" fontId="275" fillId="0" borderId="10" xfId="42971" applyNumberFormat="1" applyFont="1" applyBorder="1" applyAlignment="1">
      <alignment horizontal="right"/>
    </xf>
    <xf numFmtId="1" fontId="275" fillId="3" borderId="10" xfId="42971" applyNumberFormat="1" applyFont="1" applyFill="1" applyBorder="1" applyAlignment="1">
      <alignment horizontal="right"/>
    </xf>
    <xf numFmtId="2" fontId="275" fillId="3" borderId="8" xfId="42971" applyNumberFormat="1" applyFont="1" applyFill="1" applyBorder="1" applyAlignment="1">
      <alignment horizontal="right"/>
    </xf>
    <xf numFmtId="0" fontId="275" fillId="3" borderId="12" xfId="42971" applyFont="1" applyFill="1" applyBorder="1" applyAlignment="1">
      <alignment horizontal="right"/>
    </xf>
    <xf numFmtId="198" fontId="275" fillId="3" borderId="10" xfId="42971" applyNumberFormat="1" applyFont="1" applyFill="1" applyBorder="1" applyAlignment="1">
      <alignment horizontal="right"/>
    </xf>
    <xf numFmtId="0" fontId="275" fillId="0" borderId="282" xfId="0" applyFont="1" applyBorder="1"/>
    <xf numFmtId="1" fontId="275" fillId="0" borderId="274" xfId="42971" applyNumberFormat="1" applyFont="1" applyBorder="1" applyAlignment="1">
      <alignment horizontal="right"/>
    </xf>
    <xf numFmtId="2" fontId="275" fillId="0" borderId="34" xfId="42971" applyNumberFormat="1" applyFont="1" applyBorder="1" applyAlignment="1">
      <alignment horizontal="right"/>
    </xf>
    <xf numFmtId="0" fontId="275" fillId="0" borderId="269" xfId="42971" applyFont="1" applyBorder="1" applyAlignment="1">
      <alignment horizontal="right"/>
    </xf>
    <xf numFmtId="0" fontId="271" fillId="73" borderId="259" xfId="0" applyFont="1" applyFill="1" applyBorder="1"/>
    <xf numFmtId="0" fontId="271" fillId="73" borderId="262" xfId="0" applyFont="1" applyFill="1" applyBorder="1"/>
    <xf numFmtId="0" fontId="9" fillId="72" borderId="47" xfId="0" applyFont="1" applyFill="1" applyBorder="1" applyAlignment="1">
      <alignment horizontal="center"/>
    </xf>
    <xf numFmtId="198" fontId="275" fillId="3" borderId="4" xfId="42971" applyNumberFormat="1" applyFont="1" applyFill="1" applyBorder="1" applyAlignment="1">
      <alignment horizontal="right"/>
    </xf>
    <xf numFmtId="2" fontId="275" fillId="3" borderId="18" xfId="42971" applyNumberFormat="1" applyFont="1" applyFill="1" applyBorder="1" applyAlignment="1">
      <alignment horizontal="right"/>
    </xf>
    <xf numFmtId="2" fontId="275" fillId="3" borderId="4" xfId="42971" applyNumberFormat="1" applyFont="1" applyFill="1" applyBorder="1" applyAlignment="1">
      <alignment horizontal="right"/>
    </xf>
    <xf numFmtId="0" fontId="275" fillId="3" borderId="4" xfId="42971" applyFont="1" applyFill="1" applyBorder="1" applyAlignment="1">
      <alignment horizontal="right"/>
    </xf>
    <xf numFmtId="198" fontId="275" fillId="0" borderId="4" xfId="42971" applyNumberFormat="1" applyFont="1" applyBorder="1" applyAlignment="1">
      <alignment horizontal="right"/>
    </xf>
    <xf numFmtId="1" fontId="275" fillId="0" borderId="4" xfId="42971" applyNumberFormat="1" applyFont="1" applyBorder="1" applyAlignment="1">
      <alignment horizontal="right"/>
    </xf>
    <xf numFmtId="2" fontId="275" fillId="0" borderId="4" xfId="42971" applyNumberFormat="1" applyFont="1" applyBorder="1" applyAlignment="1">
      <alignment horizontal="right"/>
    </xf>
    <xf numFmtId="0" fontId="275" fillId="0" borderId="4" xfId="42971" applyFont="1" applyBorder="1" applyAlignment="1">
      <alignment horizontal="right"/>
    </xf>
    <xf numFmtId="1" fontId="275" fillId="3" borderId="4" xfId="42971" applyNumberFormat="1" applyFont="1" applyFill="1" applyBorder="1" applyAlignment="1">
      <alignment horizontal="right"/>
    </xf>
    <xf numFmtId="1" fontId="0" fillId="0" borderId="0" xfId="0" applyNumberFormat="1"/>
    <xf numFmtId="1" fontId="275" fillId="0" borderId="5" xfId="42971" applyNumberFormat="1" applyFont="1" applyBorder="1" applyAlignment="1">
      <alignment horizontal="right"/>
    </xf>
    <xf numFmtId="2" fontId="275" fillId="0" borderId="5" xfId="42971" applyNumberFormat="1" applyFont="1" applyBorder="1" applyAlignment="1">
      <alignment horizontal="right"/>
    </xf>
    <xf numFmtId="0" fontId="275" fillId="0" borderId="5" xfId="42971" applyFont="1" applyBorder="1" applyAlignment="1">
      <alignment horizontal="right"/>
    </xf>
    <xf numFmtId="0" fontId="286" fillId="0" borderId="0" xfId="0" applyFont="1" applyAlignment="1">
      <alignment horizontal="center" vertical="center"/>
    </xf>
    <xf numFmtId="197" fontId="0" fillId="0" borderId="0" xfId="0" applyNumberFormat="1"/>
    <xf numFmtId="2" fontId="275" fillId="0" borderId="12" xfId="42971" applyNumberFormat="1" applyFont="1" applyBorder="1" applyAlignment="1">
      <alignment horizontal="right"/>
    </xf>
    <xf numFmtId="2" fontId="275" fillId="0" borderId="0" xfId="42971" applyNumberFormat="1" applyFont="1" applyAlignment="1">
      <alignment horizontal="right"/>
    </xf>
    <xf numFmtId="1" fontId="275" fillId="0" borderId="8" xfId="42971" applyNumberFormat="1" applyFont="1" applyBorder="1" applyAlignment="1">
      <alignment horizontal="right"/>
    </xf>
    <xf numFmtId="2" fontId="275" fillId="3" borderId="12" xfId="42971" applyNumberFormat="1" applyFont="1" applyFill="1" applyBorder="1" applyAlignment="1">
      <alignment horizontal="right"/>
    </xf>
    <xf numFmtId="2" fontId="275" fillId="3" borderId="0" xfId="42971" applyNumberFormat="1" applyFont="1" applyFill="1" applyAlignment="1">
      <alignment horizontal="right"/>
    </xf>
    <xf numFmtId="1" fontId="275" fillId="3" borderId="8" xfId="42971" applyNumberFormat="1" applyFont="1" applyFill="1" applyBorder="1" applyAlignment="1">
      <alignment horizontal="right"/>
    </xf>
    <xf numFmtId="2" fontId="275" fillId="0" borderId="269" xfId="42971" applyNumberFormat="1" applyFont="1" applyBorder="1" applyAlignment="1">
      <alignment horizontal="right"/>
    </xf>
    <xf numFmtId="2" fontId="275" fillId="0" borderId="2" xfId="42971" applyNumberFormat="1" applyFont="1" applyBorder="1" applyAlignment="1">
      <alignment horizontal="right"/>
    </xf>
    <xf numFmtId="1" fontId="275" fillId="0" borderId="34" xfId="42971" applyNumberFormat="1" applyFont="1" applyBorder="1" applyAlignment="1">
      <alignment horizontal="right"/>
    </xf>
    <xf numFmtId="1" fontId="275" fillId="79" borderId="255" xfId="0" applyNumberFormat="1" applyFont="1" applyFill="1" applyBorder="1" applyAlignment="1">
      <alignment horizontal="right"/>
    </xf>
    <xf numFmtId="2" fontId="275" fillId="79" borderId="271" xfId="0" applyNumberFormat="1" applyFont="1" applyFill="1" applyBorder="1" applyAlignment="1">
      <alignment horizontal="right"/>
    </xf>
    <xf numFmtId="1" fontId="275" fillId="79" borderId="254" xfId="0" applyNumberFormat="1" applyFont="1" applyFill="1" applyBorder="1" applyAlignment="1">
      <alignment horizontal="right"/>
    </xf>
    <xf numFmtId="0" fontId="270" fillId="73" borderId="259" xfId="0" applyFont="1" applyFill="1" applyBorder="1" applyAlignment="1">
      <alignment vertical="center"/>
    </xf>
    <xf numFmtId="0" fontId="270" fillId="73" borderId="262" xfId="0" applyFont="1" applyFill="1" applyBorder="1" applyAlignment="1">
      <alignment vertical="center"/>
    </xf>
    <xf numFmtId="0" fontId="275" fillId="0" borderId="8" xfId="42971" applyFont="1" applyBorder="1" applyAlignment="1">
      <alignment horizontal="right"/>
    </xf>
    <xf numFmtId="0" fontId="275" fillId="0" borderId="10" xfId="42971" applyFont="1" applyBorder="1" applyAlignment="1">
      <alignment horizontal="right"/>
    </xf>
    <xf numFmtId="0" fontId="275" fillId="0" borderId="0" xfId="42971" applyFont="1" applyAlignment="1">
      <alignment horizontal="right"/>
    </xf>
    <xf numFmtId="0" fontId="275" fillId="0" borderId="17" xfId="42971" applyFont="1" applyBorder="1" applyAlignment="1">
      <alignment horizontal="right"/>
    </xf>
    <xf numFmtId="0" fontId="275" fillId="3" borderId="8" xfId="42971" applyFont="1" applyFill="1" applyBorder="1" applyAlignment="1">
      <alignment horizontal="right"/>
    </xf>
    <xf numFmtId="0" fontId="275" fillId="3" borderId="10" xfId="42971" applyFont="1" applyFill="1" applyBorder="1" applyAlignment="1">
      <alignment horizontal="right"/>
    </xf>
    <xf numFmtId="0" fontId="275" fillId="3" borderId="0" xfId="42971" applyFont="1" applyFill="1" applyAlignment="1">
      <alignment horizontal="right"/>
    </xf>
    <xf numFmtId="0" fontId="275" fillId="3" borderId="17" xfId="42971" applyFont="1" applyFill="1" applyBorder="1" applyAlignment="1">
      <alignment horizontal="right"/>
    </xf>
    <xf numFmtId="0" fontId="275" fillId="0" borderId="267" xfId="0" applyFont="1" applyBorder="1"/>
    <xf numFmtId="0" fontId="275" fillId="0" borderId="34" xfId="42971" applyFont="1" applyBorder="1" applyAlignment="1">
      <alignment horizontal="right"/>
    </xf>
    <xf numFmtId="0" fontId="275" fillId="0" borderId="2" xfId="42971" applyFont="1" applyBorder="1" applyAlignment="1">
      <alignment horizontal="right"/>
    </xf>
    <xf numFmtId="0" fontId="275" fillId="0" borderId="274" xfId="42971" applyFont="1" applyBorder="1" applyAlignment="1">
      <alignment horizontal="right"/>
    </xf>
    <xf numFmtId="0" fontId="275" fillId="0" borderId="267" xfId="42971" applyFont="1" applyBorder="1" applyAlignment="1">
      <alignment horizontal="right"/>
    </xf>
    <xf numFmtId="0" fontId="9" fillId="72" borderId="264" xfId="0" applyFont="1" applyFill="1" applyBorder="1" applyAlignment="1">
      <alignment horizontal="center"/>
    </xf>
    <xf numFmtId="0" fontId="275" fillId="3" borderId="18" xfId="42971" applyFont="1" applyFill="1" applyBorder="1" applyAlignment="1">
      <alignment horizontal="right"/>
    </xf>
    <xf numFmtId="0" fontId="275" fillId="3" borderId="21" xfId="42971" applyFont="1" applyFill="1" applyBorder="1" applyAlignment="1">
      <alignment horizontal="right"/>
    </xf>
    <xf numFmtId="0" fontId="275" fillId="79" borderId="255" xfId="0" applyFont="1" applyFill="1" applyBorder="1" applyAlignment="1">
      <alignment horizontal="right"/>
    </xf>
    <xf numFmtId="0" fontId="275" fillId="79" borderId="271" xfId="0" applyFont="1" applyFill="1" applyBorder="1" applyAlignment="1">
      <alignment horizontal="right"/>
    </xf>
    <xf numFmtId="0" fontId="273" fillId="72" borderId="47" xfId="42971" applyFont="1" applyFill="1" applyBorder="1" applyAlignment="1">
      <alignment horizontal="center"/>
    </xf>
    <xf numFmtId="0" fontId="275" fillId="0" borderId="9" xfId="42971" applyFont="1" applyBorder="1" applyAlignment="1">
      <alignment horizontal="right"/>
    </xf>
    <xf numFmtId="0" fontId="275" fillId="0" borderId="21" xfId="42971" applyFont="1" applyBorder="1" applyAlignment="1">
      <alignment horizontal="right"/>
    </xf>
    <xf numFmtId="0" fontId="275" fillId="79" borderId="10" xfId="0" applyFont="1" applyFill="1" applyBorder="1" applyAlignment="1">
      <alignment horizontal="right"/>
    </xf>
    <xf numFmtId="0" fontId="275" fillId="79" borderId="12" xfId="0" applyFont="1" applyFill="1" applyBorder="1" applyAlignment="1">
      <alignment horizontal="right"/>
    </xf>
    <xf numFmtId="0" fontId="275" fillId="79" borderId="4" xfId="0" applyFont="1" applyFill="1" applyBorder="1" applyAlignment="1">
      <alignment horizontal="right"/>
    </xf>
    <xf numFmtId="0" fontId="8" fillId="0" borderId="0" xfId="0" applyFont="1"/>
    <xf numFmtId="0" fontId="8" fillId="0" borderId="2" xfId="0" applyFont="1" applyBorder="1"/>
    <xf numFmtId="0" fontId="284" fillId="0" borderId="0" xfId="0" applyNumberFormat="1" applyFont="1" applyBorder="1" applyAlignment="1" applyProtection="1">
      <alignment horizontal="left" vertical="center"/>
    </xf>
    <xf numFmtId="0" fontId="286" fillId="75" borderId="284" xfId="0" applyFont="1" applyFill="1" applyBorder="1" applyAlignment="1">
      <alignment horizontal="center" vertical="center"/>
    </xf>
    <xf numFmtId="0" fontId="286" fillId="75" borderId="283" xfId="0" applyFont="1" applyFill="1" applyBorder="1" applyAlignment="1">
      <alignment horizontal="center" vertical="center"/>
    </xf>
    <xf numFmtId="1" fontId="287" fillId="0" borderId="4" xfId="0" applyNumberFormat="1" applyFont="1" applyBorder="1" applyAlignment="1" applyProtection="1"/>
    <xf numFmtId="1" fontId="287" fillId="76" borderId="4" xfId="0" applyNumberFormat="1" applyFont="1" applyFill="1" applyBorder="1" applyAlignment="1" applyProtection="1"/>
    <xf numFmtId="1" fontId="287" fillId="76" borderId="284" xfId="0" applyNumberFormat="1" applyFont="1" applyFill="1" applyBorder="1" applyAlignment="1" applyProtection="1"/>
    <xf numFmtId="1" fontId="287" fillId="33" borderId="4" xfId="0" applyNumberFormat="1" applyFont="1" applyFill="1" applyBorder="1" applyAlignment="1" applyProtection="1"/>
    <xf numFmtId="1" fontId="287" fillId="76" borderId="284" xfId="0" applyNumberFormat="1" applyFont="1" applyFill="1" applyBorder="1"/>
    <xf numFmtId="2" fontId="287" fillId="76" borderId="284" xfId="0" applyNumberFormat="1" applyFont="1" applyFill="1" applyBorder="1"/>
    <xf numFmtId="197" fontId="287" fillId="76" borderId="283" xfId="0" applyNumberFormat="1" applyFont="1" applyFill="1" applyBorder="1"/>
    <xf numFmtId="1" fontId="287" fillId="76" borderId="284" xfId="0" applyNumberFormat="1" applyFont="1" applyFill="1" applyBorder="1" applyAlignment="1">
      <alignment horizontal="right"/>
    </xf>
    <xf numFmtId="2" fontId="287" fillId="76" borderId="284" xfId="0" applyNumberFormat="1" applyFont="1" applyFill="1" applyBorder="1" applyAlignment="1">
      <alignment horizontal="right"/>
    </xf>
    <xf numFmtId="0" fontId="273" fillId="72" borderId="283" xfId="42971" applyFont="1" applyFill="1" applyBorder="1" applyAlignment="1">
      <alignment horizontal="center"/>
    </xf>
    <xf numFmtId="0" fontId="154" fillId="72" borderId="283" xfId="42971" applyFont="1" applyFill="1" applyBorder="1" applyAlignment="1">
      <alignment horizontal="center"/>
    </xf>
    <xf numFmtId="0" fontId="154" fillId="72" borderId="284" xfId="42971" applyFont="1" applyFill="1" applyBorder="1" applyAlignment="1">
      <alignment horizontal="center"/>
    </xf>
    <xf numFmtId="3" fontId="275" fillId="0" borderId="4" xfId="42971" applyNumberFormat="1" applyFont="1" applyBorder="1" applyAlignment="1">
      <alignment horizontal="right"/>
    </xf>
    <xf numFmtId="3" fontId="275" fillId="0" borderId="12" xfId="42971" applyNumberFormat="1" applyFont="1" applyBorder="1" applyAlignment="1">
      <alignment horizontal="right"/>
    </xf>
    <xf numFmtId="3" fontId="275" fillId="3" borderId="4" xfId="42971" applyNumberFormat="1" applyFont="1" applyFill="1" applyBorder="1" applyAlignment="1">
      <alignment horizontal="right"/>
    </xf>
    <xf numFmtId="2" fontId="287" fillId="0" borderId="12" xfId="0" applyNumberFormat="1" applyFont="1" applyBorder="1" applyAlignment="1" applyProtection="1"/>
    <xf numFmtId="2" fontId="287" fillId="76" borderId="12" xfId="0" applyNumberFormat="1" applyFont="1" applyFill="1" applyBorder="1" applyAlignment="1" applyProtection="1"/>
    <xf numFmtId="2" fontId="287" fillId="76" borderId="283" xfId="0" applyNumberFormat="1" applyFont="1" applyFill="1" applyBorder="1" applyAlignment="1" applyProtection="1"/>
    <xf numFmtId="2" fontId="287" fillId="33" borderId="12" xfId="0" applyNumberFormat="1" applyFont="1" applyFill="1" applyBorder="1" applyAlignment="1" applyProtection="1"/>
    <xf numFmtId="0" fontId="7" fillId="72" borderId="265" xfId="0" applyFont="1" applyFill="1" applyBorder="1" applyAlignment="1">
      <alignment horizontal="center" vertical="center"/>
    </xf>
    <xf numFmtId="0" fontId="7" fillId="72" borderId="264" xfId="0" applyFont="1" applyFill="1" applyBorder="1" applyAlignment="1">
      <alignment horizontal="center" vertical="center"/>
    </xf>
    <xf numFmtId="196" fontId="292" fillId="0" borderId="4" xfId="0" applyNumberFormat="1" applyFont="1" applyBorder="1" applyAlignment="1">
      <alignment horizontal="right"/>
    </xf>
    <xf numFmtId="2" fontId="292" fillId="0" borderId="8" xfId="0" applyNumberFormat="1" applyFont="1" applyBorder="1" applyAlignment="1">
      <alignment horizontal="right" vertical="center"/>
    </xf>
    <xf numFmtId="196" fontId="292" fillId="3" borderId="4" xfId="0" applyNumberFormat="1" applyFont="1" applyFill="1" applyBorder="1" applyAlignment="1">
      <alignment horizontal="right"/>
    </xf>
    <xf numFmtId="2" fontId="292" fillId="3" borderId="8" xfId="0" applyNumberFormat="1" applyFont="1" applyFill="1" applyBorder="1" applyAlignment="1">
      <alignment horizontal="right" vertical="center"/>
    </xf>
    <xf numFmtId="196" fontId="287" fillId="0" borderId="1" xfId="0" applyNumberFormat="1" applyFont="1" applyBorder="1" applyAlignment="1">
      <alignment horizontal="right"/>
    </xf>
    <xf numFmtId="2" fontId="287" fillId="0" borderId="1" xfId="0" applyNumberFormat="1" applyFont="1" applyBorder="1" applyAlignment="1">
      <alignment horizontal="right" vertical="center" wrapText="1"/>
    </xf>
    <xf numFmtId="196" fontId="287" fillId="3" borderId="1" xfId="0" applyNumberFormat="1" applyFont="1" applyFill="1" applyBorder="1" applyAlignment="1">
      <alignment horizontal="right"/>
    </xf>
    <xf numFmtId="2" fontId="287" fillId="3" borderId="1" xfId="0" applyNumberFormat="1" applyFont="1" applyFill="1" applyBorder="1" applyAlignment="1">
      <alignment horizontal="right" vertical="center" wrapText="1"/>
    </xf>
    <xf numFmtId="166" fontId="292" fillId="3" borderId="4" xfId="0" applyNumberFormat="1" applyFont="1" applyFill="1" applyBorder="1" applyAlignment="1">
      <alignment horizontal="right" vertical="center"/>
    </xf>
    <xf numFmtId="196" fontId="287" fillId="3" borderId="274" xfId="0" applyNumberFormat="1" applyFont="1" applyFill="1" applyBorder="1" applyAlignment="1">
      <alignment horizontal="right"/>
    </xf>
    <xf numFmtId="2" fontId="287" fillId="3" borderId="34" xfId="0" applyNumberFormat="1" applyFont="1" applyFill="1" applyBorder="1" applyAlignment="1">
      <alignment horizontal="right" vertical="center" wrapText="1"/>
    </xf>
    <xf numFmtId="0" fontId="275" fillId="0" borderId="9" xfId="0" applyFont="1" applyBorder="1" applyAlignment="1">
      <alignment horizontal="right"/>
    </xf>
    <xf numFmtId="0" fontId="275" fillId="78" borderId="4" xfId="0" applyFont="1" applyFill="1" applyBorder="1" applyAlignment="1">
      <alignment horizontal="right"/>
    </xf>
    <xf numFmtId="0" fontId="7" fillId="72" borderId="241" xfId="0" applyFont="1" applyFill="1" applyBorder="1" applyAlignment="1">
      <alignment horizontal="center" vertical="center"/>
    </xf>
    <xf numFmtId="196" fontId="275" fillId="0" borderId="8" xfId="0" applyNumberFormat="1" applyFont="1" applyBorder="1" applyAlignment="1">
      <alignment horizontal="right"/>
    </xf>
    <xf numFmtId="196" fontId="275" fillId="3" borderId="8" xfId="0" applyNumberFormat="1" applyFont="1" applyFill="1" applyBorder="1" applyAlignment="1">
      <alignment horizontal="right"/>
    </xf>
    <xf numFmtId="0" fontId="274" fillId="81" borderId="22" xfId="0" applyFont="1" applyFill="1" applyBorder="1" applyAlignment="1">
      <alignment horizontal="left" vertical="center" wrapText="1"/>
    </xf>
    <xf numFmtId="0" fontId="275" fillId="81" borderId="9" xfId="0" applyFont="1" applyFill="1" applyBorder="1" applyAlignment="1">
      <alignment horizontal="right"/>
    </xf>
    <xf numFmtId="0" fontId="275" fillId="81" borderId="18" xfId="0" applyFont="1" applyFill="1" applyBorder="1" applyAlignment="1">
      <alignment horizontal="right"/>
    </xf>
    <xf numFmtId="196" fontId="275" fillId="81" borderId="18" xfId="0" applyNumberFormat="1" applyFont="1" applyFill="1" applyBorder="1" applyAlignment="1">
      <alignment horizontal="right"/>
    </xf>
    <xf numFmtId="2" fontId="275" fillId="81" borderId="18" xfId="0" applyNumberFormat="1" applyFont="1" applyFill="1" applyBorder="1" applyAlignment="1">
      <alignment horizontal="right"/>
    </xf>
    <xf numFmtId="3" fontId="275" fillId="81" borderId="18" xfId="0" applyNumberFormat="1" applyFont="1" applyFill="1" applyBorder="1" applyAlignment="1">
      <alignment horizontal="right"/>
    </xf>
    <xf numFmtId="0" fontId="274" fillId="81" borderId="11" xfId="0" applyFont="1" applyFill="1" applyBorder="1" applyAlignment="1">
      <alignment horizontal="left" vertical="center" wrapText="1"/>
    </xf>
    <xf numFmtId="0" fontId="275" fillId="81" borderId="10" xfId="0" applyFont="1" applyFill="1" applyBorder="1" applyAlignment="1">
      <alignment horizontal="right"/>
    </xf>
    <xf numFmtId="0" fontId="275" fillId="81" borderId="8" xfId="0" applyFont="1" applyFill="1" applyBorder="1" applyAlignment="1">
      <alignment horizontal="right"/>
    </xf>
    <xf numFmtId="196" fontId="275" fillId="81" borderId="8" xfId="0" applyNumberFormat="1" applyFont="1" applyFill="1" applyBorder="1" applyAlignment="1">
      <alignment horizontal="right"/>
    </xf>
    <xf numFmtId="2" fontId="275" fillId="81" borderId="8" xfId="0" applyNumberFormat="1" applyFont="1" applyFill="1" applyBorder="1" applyAlignment="1">
      <alignment horizontal="right"/>
    </xf>
    <xf numFmtId="3" fontId="275" fillId="81" borderId="8" xfId="0" applyNumberFormat="1" applyFont="1" applyFill="1" applyBorder="1" applyAlignment="1">
      <alignment horizontal="right"/>
    </xf>
    <xf numFmtId="0" fontId="287" fillId="75" borderId="284" xfId="0" applyFont="1" applyFill="1" applyBorder="1" applyAlignment="1">
      <alignment horizontal="center" vertical="center"/>
    </xf>
    <xf numFmtId="0" fontId="287" fillId="75" borderId="283" xfId="0" applyFont="1" applyFill="1" applyBorder="1" applyAlignment="1">
      <alignment horizontal="center" vertical="center"/>
    </xf>
    <xf numFmtId="2" fontId="287" fillId="76" borderId="283" xfId="0" applyNumberFormat="1" applyFont="1" applyFill="1" applyBorder="1"/>
    <xf numFmtId="0" fontId="293" fillId="0" borderId="0" xfId="0" applyFont="1"/>
    <xf numFmtId="0" fontId="7" fillId="0" borderId="0" xfId="0" applyFont="1"/>
    <xf numFmtId="0" fontId="273" fillId="72" borderId="273" xfId="42971" applyFont="1" applyFill="1" applyBorder="1" applyAlignment="1">
      <alignment horizontal="center"/>
    </xf>
    <xf numFmtId="198" fontId="287" fillId="0" borderId="0" xfId="0" applyNumberFormat="1" applyFont="1" applyAlignment="1">
      <alignment horizontal="right"/>
    </xf>
    <xf numFmtId="2" fontId="287" fillId="0" borderId="8" xfId="0" applyNumberFormat="1" applyFont="1" applyBorder="1"/>
    <xf numFmtId="0" fontId="287" fillId="0" borderId="0" xfId="0" applyFont="1"/>
    <xf numFmtId="198" fontId="287" fillId="0" borderId="10" xfId="0" applyNumberFormat="1" applyFont="1" applyBorder="1" applyAlignment="1">
      <alignment horizontal="right"/>
    </xf>
    <xf numFmtId="1" fontId="287" fillId="0" borderId="10" xfId="0" applyNumberFormat="1" applyFont="1" applyBorder="1"/>
    <xf numFmtId="0" fontId="287" fillId="0" borderId="19" xfId="0" applyFont="1" applyBorder="1"/>
    <xf numFmtId="1" fontId="287" fillId="0" borderId="0" xfId="0" applyNumberFormat="1" applyFont="1"/>
    <xf numFmtId="1" fontId="287" fillId="0" borderId="9" xfId="0" applyNumberFormat="1" applyFont="1" applyBorder="1"/>
    <xf numFmtId="198" fontId="287" fillId="0" borderId="9" xfId="0" applyNumberFormat="1" applyFont="1" applyBorder="1" applyAlignment="1">
      <alignment horizontal="right"/>
    </xf>
    <xf numFmtId="1" fontId="287" fillId="0" borderId="22" xfId="0" applyNumberFormat="1" applyFont="1" applyBorder="1"/>
    <xf numFmtId="198" fontId="287" fillId="0" borderId="22" xfId="0" applyNumberFormat="1" applyFont="1" applyBorder="1" applyAlignment="1">
      <alignment horizontal="right"/>
    </xf>
    <xf numFmtId="2" fontId="287" fillId="0" borderId="0" xfId="0" applyNumberFormat="1" applyFont="1"/>
    <xf numFmtId="0" fontId="287" fillId="0" borderId="23" xfId="0" applyFont="1" applyBorder="1"/>
    <xf numFmtId="198" fontId="287" fillId="3" borderId="0" xfId="0" applyNumberFormat="1" applyFont="1" applyFill="1" applyAlignment="1">
      <alignment horizontal="right"/>
    </xf>
    <xf numFmtId="2" fontId="287" fillId="3" borderId="8" xfId="0" applyNumberFormat="1" applyFont="1" applyFill="1" applyBorder="1"/>
    <xf numFmtId="0" fontId="287" fillId="3" borderId="0" xfId="0" applyFont="1" applyFill="1"/>
    <xf numFmtId="198" fontId="287" fillId="3" borderId="10" xfId="0" applyNumberFormat="1" applyFont="1" applyFill="1" applyBorder="1" applyAlignment="1">
      <alignment horizontal="right"/>
    </xf>
    <xf numFmtId="1" fontId="287" fillId="3" borderId="10" xfId="0" applyNumberFormat="1" applyFont="1" applyFill="1" applyBorder="1"/>
    <xf numFmtId="0" fontId="287" fillId="3" borderId="17" xfId="0" applyFont="1" applyFill="1" applyBorder="1"/>
    <xf numFmtId="1" fontId="287" fillId="3" borderId="0" xfId="0" applyNumberFormat="1" applyFont="1" applyFill="1"/>
    <xf numFmtId="1" fontId="287" fillId="3" borderId="11" xfId="0" applyNumberFormat="1" applyFont="1" applyFill="1" applyBorder="1"/>
    <xf numFmtId="198" fontId="287" fillId="3" borderId="11" xfId="0" applyNumberFormat="1" applyFont="1" applyFill="1" applyBorder="1" applyAlignment="1">
      <alignment horizontal="right"/>
    </xf>
    <xf numFmtId="2" fontId="287" fillId="3" borderId="0" xfId="0" applyNumberFormat="1" applyFont="1" applyFill="1"/>
    <xf numFmtId="0" fontId="287" fillId="3" borderId="12" xfId="0" applyFont="1" applyFill="1" applyBorder="1"/>
    <xf numFmtId="0" fontId="287" fillId="0" borderId="17" xfId="0" applyFont="1" applyBorder="1"/>
    <xf numFmtId="1" fontId="287" fillId="0" borderId="11" xfId="0" applyNumberFormat="1" applyFont="1" applyBorder="1"/>
    <xf numFmtId="198" fontId="287" fillId="0" borderId="11" xfId="0" applyNumberFormat="1" applyFont="1" applyBorder="1" applyAlignment="1">
      <alignment horizontal="right"/>
    </xf>
    <xf numFmtId="198" fontId="287" fillId="0" borderId="268" xfId="0" applyNumberFormat="1" applyFont="1" applyBorder="1" applyAlignment="1">
      <alignment horizontal="right"/>
    </xf>
    <xf numFmtId="2" fontId="287" fillId="0" borderId="34" xfId="0" applyNumberFormat="1" applyFont="1" applyBorder="1"/>
    <xf numFmtId="0" fontId="287" fillId="0" borderId="2" xfId="0" applyFont="1" applyBorder="1"/>
    <xf numFmtId="198" fontId="287" fillId="0" borderId="274" xfId="0" applyNumberFormat="1" applyFont="1" applyBorder="1" applyAlignment="1">
      <alignment horizontal="right"/>
    </xf>
    <xf numFmtId="1" fontId="287" fillId="0" borderId="274" xfId="0" applyNumberFormat="1" applyFont="1" applyBorder="1"/>
    <xf numFmtId="0" fontId="287" fillId="0" borderId="267" xfId="0" applyFont="1" applyBorder="1"/>
    <xf numFmtId="198" fontId="287" fillId="0" borderId="2" xfId="0" applyNumberFormat="1" applyFont="1" applyBorder="1" applyAlignment="1">
      <alignment horizontal="right"/>
    </xf>
    <xf numFmtId="1" fontId="287" fillId="0" borderId="268" xfId="0" applyNumberFormat="1" applyFont="1" applyBorder="1"/>
    <xf numFmtId="2" fontId="287" fillId="0" borderId="2" xfId="0" applyNumberFormat="1" applyFont="1" applyBorder="1"/>
    <xf numFmtId="0" fontId="287" fillId="0" borderId="269" xfId="0" applyFont="1" applyBorder="1"/>
    <xf numFmtId="1" fontId="286" fillId="0" borderId="0" xfId="0" applyNumberFormat="1" applyFont="1"/>
    <xf numFmtId="2" fontId="286" fillId="0" borderId="0" xfId="0" applyNumberFormat="1" applyFont="1"/>
    <xf numFmtId="0" fontId="7" fillId="72" borderId="263" xfId="0" applyFont="1" applyFill="1" applyBorder="1" applyAlignment="1">
      <alignment horizontal="center"/>
    </xf>
    <xf numFmtId="0" fontId="7" fillId="72" borderId="47" xfId="0" applyFont="1" applyFill="1" applyBorder="1" applyAlignment="1">
      <alignment horizontal="center"/>
    </xf>
    <xf numFmtId="0" fontId="7" fillId="72" borderId="262" xfId="0" applyFont="1" applyFill="1" applyBorder="1" applyAlignment="1">
      <alignment horizontal="center"/>
    </xf>
    <xf numFmtId="1" fontId="275" fillId="3" borderId="4" xfId="42971" applyNumberFormat="1" applyFont="1" applyFill="1" applyBorder="1"/>
    <xf numFmtId="1" fontId="275" fillId="0" borderId="4" xfId="42971" applyNumberFormat="1" applyFont="1" applyBorder="1"/>
    <xf numFmtId="1" fontId="275" fillId="0" borderId="5" xfId="42971" applyNumberFormat="1" applyFont="1" applyBorder="1"/>
    <xf numFmtId="198" fontId="275" fillId="0" borderId="5" xfId="42971" applyNumberFormat="1" applyFont="1" applyBorder="1" applyAlignment="1">
      <alignment horizontal="right"/>
    </xf>
    <xf numFmtId="0" fontId="287" fillId="76" borderId="17" xfId="0" applyFont="1" applyFill="1" applyBorder="1"/>
    <xf numFmtId="0" fontId="287" fillId="33" borderId="17" xfId="0" applyFont="1" applyFill="1" applyBorder="1"/>
    <xf numFmtId="2" fontId="287" fillId="76" borderId="286" xfId="0" applyNumberFormat="1" applyFont="1" applyFill="1" applyBorder="1"/>
    <xf numFmtId="197" fontId="287" fillId="0" borderId="4" xfId="0" applyNumberFormat="1" applyFont="1" applyBorder="1"/>
    <xf numFmtId="197" fontId="287" fillId="76" borderId="4" xfId="0" applyNumberFormat="1" applyFont="1" applyFill="1" applyBorder="1"/>
    <xf numFmtId="197" fontId="287" fillId="76" borderId="284" xfId="0" applyNumberFormat="1" applyFont="1" applyFill="1" applyBorder="1"/>
    <xf numFmtId="197" fontId="287" fillId="33" borderId="4" xfId="0" applyNumberFormat="1" applyFont="1" applyFill="1" applyBorder="1"/>
    <xf numFmtId="0" fontId="287" fillId="33" borderId="267" xfId="0" applyFont="1" applyFill="1" applyBorder="1"/>
    <xf numFmtId="1" fontId="287" fillId="33" borderId="5" xfId="0" applyNumberFormat="1" applyFont="1" applyFill="1" applyBorder="1"/>
    <xf numFmtId="2" fontId="287" fillId="33" borderId="5" xfId="0" applyNumberFormat="1" applyFont="1" applyFill="1" applyBorder="1"/>
    <xf numFmtId="197" fontId="287" fillId="33" borderId="5" xfId="0" applyNumberFormat="1" applyFont="1" applyFill="1" applyBorder="1"/>
    <xf numFmtId="197" fontId="287" fillId="33" borderId="269" xfId="0" applyNumberFormat="1" applyFont="1" applyFill="1" applyBorder="1"/>
    <xf numFmtId="197" fontId="287" fillId="76" borderId="4" xfId="0" applyNumberFormat="1" applyFont="1" applyFill="1" applyBorder="1" applyAlignment="1">
      <alignment horizontal="right"/>
    </xf>
    <xf numFmtId="197" fontId="287" fillId="0" borderId="4" xfId="0" applyNumberFormat="1" applyFont="1" applyBorder="1" applyAlignment="1">
      <alignment horizontal="right"/>
    </xf>
    <xf numFmtId="2" fontId="287" fillId="33" borderId="269" xfId="0" applyNumberFormat="1" applyFont="1" applyFill="1" applyBorder="1"/>
    <xf numFmtId="198" fontId="287" fillId="33" borderId="5" xfId="0" applyNumberFormat="1" applyFont="1" applyFill="1" applyBorder="1"/>
    <xf numFmtId="0" fontId="0" fillId="0" borderId="0" xfId="0"/>
    <xf numFmtId="0" fontId="46" fillId="73" borderId="251" xfId="42971" applyFont="1" applyFill="1" applyBorder="1" applyAlignment="1">
      <alignment horizontal="center" vertical="center" wrapText="1"/>
    </xf>
    <xf numFmtId="0" fontId="271" fillId="73" borderId="259" xfId="0" applyFont="1" applyFill="1" applyBorder="1" applyAlignment="1">
      <alignment horizontal="left" vertical="center"/>
    </xf>
    <xf numFmtId="0" fontId="0" fillId="0" borderId="0" xfId="0"/>
    <xf numFmtId="0" fontId="0" fillId="0" borderId="0" xfId="0" applyAlignment="1">
      <alignment wrapText="1"/>
    </xf>
    <xf numFmtId="0" fontId="287" fillId="0" borderId="17" xfId="0" applyNumberFormat="1" applyFont="1" applyBorder="1" applyAlignment="1" applyProtection="1"/>
    <xf numFmtId="0" fontId="287" fillId="76" borderId="17" xfId="0" applyNumberFormat="1" applyFont="1" applyFill="1" applyBorder="1" applyAlignment="1" applyProtection="1"/>
    <xf numFmtId="0" fontId="287" fillId="76" borderId="286" xfId="0" applyNumberFormat="1" applyFont="1" applyFill="1" applyBorder="1" applyAlignment="1" applyProtection="1"/>
    <xf numFmtId="0" fontId="287" fillId="33" borderId="17" xfId="0" applyNumberFormat="1" applyFont="1" applyFill="1" applyBorder="1" applyAlignment="1" applyProtection="1"/>
    <xf numFmtId="0" fontId="287" fillId="33" borderId="267" xfId="0" applyNumberFormat="1" applyFont="1" applyFill="1" applyBorder="1" applyAlignment="1" applyProtection="1"/>
    <xf numFmtId="1" fontId="287" fillId="33" borderId="5" xfId="0" applyNumberFormat="1" applyFont="1" applyFill="1" applyBorder="1" applyAlignment="1" applyProtection="1"/>
    <xf numFmtId="0" fontId="287" fillId="76" borderId="286" xfId="0" applyFont="1" applyFill="1" applyBorder="1"/>
    <xf numFmtId="198" fontId="287" fillId="33" borderId="5" xfId="0" applyNumberFormat="1" applyFont="1" applyFill="1" applyBorder="1" applyAlignment="1">
      <alignment horizontal="right"/>
    </xf>
    <xf numFmtId="1" fontId="276" fillId="76" borderId="284" xfId="0" applyNumberFormat="1" applyFont="1" applyFill="1" applyBorder="1"/>
    <xf numFmtId="1" fontId="276" fillId="33" borderId="5" xfId="0" applyNumberFormat="1" applyFont="1" applyFill="1" applyBorder="1"/>
    <xf numFmtId="0" fontId="282" fillId="74" borderId="5" xfId="0" applyFont="1" applyFill="1" applyBorder="1"/>
    <xf numFmtId="0" fontId="273" fillId="72" borderId="286" xfId="0" applyFont="1" applyFill="1" applyBorder="1" applyAlignment="1">
      <alignment vertical="center"/>
    </xf>
    <xf numFmtId="0" fontId="274" fillId="0" borderId="17" xfId="0" applyFont="1" applyBorder="1" applyAlignment="1">
      <alignment horizontal="left" wrapText="1"/>
    </xf>
    <xf numFmtId="0" fontId="274" fillId="3" borderId="17" xfId="0" applyFont="1" applyFill="1" applyBorder="1" applyAlignment="1">
      <alignment horizontal="left" wrapText="1"/>
    </xf>
    <xf numFmtId="0" fontId="274" fillId="0" borderId="267" xfId="0" applyFont="1" applyBorder="1" applyAlignment="1">
      <alignment horizontal="left" wrapText="1"/>
    </xf>
    <xf numFmtId="3" fontId="275" fillId="0" borderId="5" xfId="42971" applyNumberFormat="1" applyFont="1" applyBorder="1" applyAlignment="1">
      <alignment horizontal="right"/>
    </xf>
    <xf numFmtId="198" fontId="275" fillId="0" borderId="274" xfId="42971" applyNumberFormat="1" applyFont="1" applyBorder="1" applyAlignment="1">
      <alignment horizontal="right"/>
    </xf>
    <xf numFmtId="0" fontId="271" fillId="73" borderId="259" xfId="0" applyFont="1" applyFill="1" applyBorder="1" applyAlignment="1">
      <alignment horizontal="left" vertical="center" wrapText="1"/>
    </xf>
    <xf numFmtId="0" fontId="46" fillId="73" borderId="252" xfId="42971" applyFont="1" applyFill="1" applyBorder="1" applyAlignment="1">
      <alignment horizontal="center" vertical="center" wrapText="1"/>
    </xf>
    <xf numFmtId="3" fontId="275" fillId="0" borderId="4" xfId="42971" applyNumberFormat="1" applyFont="1" applyBorder="1" applyAlignment="1">
      <alignment horizontal="right" vertical="center"/>
    </xf>
    <xf numFmtId="3" fontId="275" fillId="3" borderId="4" xfId="42971" applyNumberFormat="1" applyFont="1" applyFill="1" applyBorder="1" applyAlignment="1">
      <alignment horizontal="right" vertical="center"/>
    </xf>
    <xf numFmtId="3" fontId="275" fillId="0" borderId="8" xfId="42971" applyNumberFormat="1" applyFont="1" applyBorder="1" applyAlignment="1">
      <alignment horizontal="right" vertical="center"/>
    </xf>
    <xf numFmtId="3" fontId="275" fillId="3" borderId="8" xfId="42971" applyNumberFormat="1" applyFont="1" applyFill="1" applyBorder="1" applyAlignment="1">
      <alignment horizontal="right" vertical="center"/>
    </xf>
    <xf numFmtId="3" fontId="275" fillId="71" borderId="18" xfId="42971" applyNumberFormat="1" applyFont="1" applyFill="1" applyBorder="1" applyAlignment="1">
      <alignment horizontal="right" vertical="center"/>
    </xf>
    <xf numFmtId="3" fontId="275" fillId="71" borderId="8" xfId="42971" applyNumberFormat="1" applyFont="1" applyFill="1" applyBorder="1" applyAlignment="1">
      <alignment horizontal="right" vertical="center"/>
    </xf>
    <xf numFmtId="2" fontId="287" fillId="33" borderId="269" xfId="0" applyNumberFormat="1" applyFont="1" applyFill="1" applyBorder="1" applyAlignment="1" applyProtection="1"/>
    <xf numFmtId="3" fontId="275" fillId="71" borderId="274" xfId="42971" applyNumberFormat="1" applyFont="1" applyFill="1" applyBorder="1" applyAlignment="1">
      <alignment horizontal="right" vertical="center"/>
    </xf>
    <xf numFmtId="3" fontId="275" fillId="71" borderId="34" xfId="42971" applyNumberFormat="1" applyFont="1" applyFill="1" applyBorder="1" applyAlignment="1">
      <alignment horizontal="right" vertical="center"/>
    </xf>
    <xf numFmtId="0" fontId="271" fillId="73" borderId="259" xfId="0" applyFont="1" applyFill="1" applyBorder="1" applyAlignment="1">
      <alignment vertical="center" wrapText="1"/>
    </xf>
    <xf numFmtId="1" fontId="57" fillId="0" borderId="5" xfId="42971" applyNumberFormat="1" applyFont="1" applyBorder="1" applyAlignment="1">
      <alignment horizontal="center"/>
    </xf>
    <xf numFmtId="2" fontId="57" fillId="0" borderId="5" xfId="42971" applyNumberFormat="1" applyFont="1" applyBorder="1" applyAlignment="1">
      <alignment horizontal="center"/>
    </xf>
    <xf numFmtId="3" fontId="57" fillId="0" borderId="5" xfId="42971" applyNumberFormat="1" applyFont="1" applyBorder="1" applyAlignment="1">
      <alignment horizontal="center"/>
    </xf>
    <xf numFmtId="1" fontId="57" fillId="0" borderId="274" xfId="42971" applyNumberFormat="1" applyFont="1" applyBorder="1" applyAlignment="1">
      <alignment horizontal="center"/>
    </xf>
    <xf numFmtId="0" fontId="57" fillId="0" borderId="5" xfId="42971" applyFont="1" applyBorder="1" applyAlignment="1">
      <alignment horizontal="center"/>
    </xf>
    <xf numFmtId="2" fontId="57" fillId="0" borderId="34" xfId="42971" applyNumberFormat="1" applyFont="1" applyBorder="1" applyAlignment="1">
      <alignment horizontal="center"/>
    </xf>
    <xf numFmtId="0" fontId="282" fillId="0" borderId="0" xfId="0" applyFont="1" applyBorder="1"/>
    <xf numFmtId="1" fontId="275" fillId="0" borderId="5" xfId="42971" applyNumberFormat="1" applyFont="1" applyBorder="1" applyAlignment="1">
      <alignment horizontal="center"/>
    </xf>
    <xf numFmtId="2" fontId="275" fillId="0" borderId="5" xfId="42971" applyNumberFormat="1" applyFont="1" applyBorder="1" applyAlignment="1">
      <alignment horizontal="center"/>
    </xf>
    <xf numFmtId="3" fontId="275" fillId="0" borderId="5" xfId="42971" applyNumberFormat="1" applyFont="1" applyBorder="1" applyAlignment="1">
      <alignment horizontal="center"/>
    </xf>
    <xf numFmtId="1" fontId="275" fillId="0" borderId="274" xfId="42971" applyNumberFormat="1" applyFont="1" applyBorder="1" applyAlignment="1">
      <alignment horizontal="center"/>
    </xf>
    <xf numFmtId="3" fontId="275" fillId="0" borderId="269" xfId="42971" applyNumberFormat="1" applyFont="1" applyBorder="1" applyAlignment="1">
      <alignment horizontal="center"/>
    </xf>
    <xf numFmtId="0" fontId="275" fillId="0" borderId="5" xfId="42971" applyFont="1" applyBorder="1" applyAlignment="1">
      <alignment horizontal="center"/>
    </xf>
    <xf numFmtId="0" fontId="274" fillId="71" borderId="19" xfId="0" applyFont="1" applyFill="1" applyBorder="1" applyAlignment="1">
      <alignment horizontal="left" vertical="center" wrapText="1"/>
    </xf>
    <xf numFmtId="0" fontId="274" fillId="71" borderId="17" xfId="0" applyFont="1" applyFill="1" applyBorder="1" applyAlignment="1">
      <alignment horizontal="left" vertical="center" wrapText="1"/>
    </xf>
    <xf numFmtId="0" fontId="274" fillId="71" borderId="267" xfId="0" applyFont="1" applyFill="1" applyBorder="1" applyAlignment="1">
      <alignment horizontal="left" vertical="center" wrapText="1"/>
    </xf>
    <xf numFmtId="0" fontId="44" fillId="3" borderId="17" xfId="0" applyFont="1" applyFill="1" applyBorder="1" applyAlignment="1">
      <alignment horizontal="left" vertical="center" wrapText="1"/>
    </xf>
    <xf numFmtId="0" fontId="44" fillId="0" borderId="17" xfId="0" applyFont="1" applyBorder="1" applyAlignment="1">
      <alignment horizontal="left" vertical="center" wrapText="1"/>
    </xf>
    <xf numFmtId="0" fontId="44" fillId="71" borderId="19" xfId="0" applyFont="1" applyFill="1" applyBorder="1" applyAlignment="1">
      <alignment horizontal="left" vertical="center" wrapText="1"/>
    </xf>
    <xf numFmtId="0" fontId="44" fillId="71" borderId="17" xfId="0" applyFont="1" applyFill="1" applyBorder="1" applyAlignment="1">
      <alignment horizontal="left" vertical="center" wrapText="1"/>
    </xf>
    <xf numFmtId="0" fontId="44" fillId="71" borderId="267" xfId="0" applyFont="1" applyFill="1" applyBorder="1" applyAlignment="1">
      <alignment horizontal="left" vertical="center" wrapText="1"/>
    </xf>
    <xf numFmtId="3" fontId="275" fillId="71" borderId="21" xfId="42971" applyNumberFormat="1" applyFont="1" applyFill="1" applyBorder="1" applyAlignment="1">
      <alignment horizontal="right" vertical="center"/>
    </xf>
    <xf numFmtId="3" fontId="275" fillId="71" borderId="4" xfId="42971" applyNumberFormat="1" applyFont="1" applyFill="1" applyBorder="1" applyAlignment="1">
      <alignment horizontal="right" vertical="center"/>
    </xf>
    <xf numFmtId="3" fontId="275" fillId="71" borderId="5" xfId="42971" applyNumberFormat="1" applyFont="1" applyFill="1" applyBorder="1" applyAlignment="1">
      <alignment horizontal="right" vertical="center"/>
    </xf>
    <xf numFmtId="197" fontId="287" fillId="76" borderId="284" xfId="0" applyNumberFormat="1" applyFont="1" applyFill="1" applyBorder="1" applyAlignment="1">
      <alignment horizontal="right"/>
    </xf>
    <xf numFmtId="0" fontId="0" fillId="0" borderId="0" xfId="0" applyBorder="1"/>
    <xf numFmtId="2" fontId="276" fillId="76" borderId="290" xfId="0" applyNumberFormat="1" applyFont="1" applyFill="1" applyBorder="1"/>
    <xf numFmtId="1" fontId="276" fillId="76" borderId="283" xfId="0" applyNumberFormat="1" applyFont="1" applyFill="1" applyBorder="1"/>
    <xf numFmtId="2" fontId="276" fillId="76" borderId="284" xfId="0" applyNumberFormat="1" applyFont="1" applyFill="1" applyBorder="1"/>
    <xf numFmtId="1" fontId="276" fillId="76" borderId="290" xfId="0" applyNumberFormat="1" applyFont="1" applyFill="1" applyBorder="1"/>
    <xf numFmtId="197" fontId="276" fillId="0" borderId="4" xfId="0" applyNumberFormat="1" applyFont="1" applyBorder="1"/>
    <xf numFmtId="197" fontId="276" fillId="76" borderId="4" xfId="0" applyNumberFormat="1" applyFont="1" applyFill="1" applyBorder="1"/>
    <xf numFmtId="197" fontId="276" fillId="0" borderId="4" xfId="0" applyNumberFormat="1" applyFont="1" applyBorder="1" applyAlignment="1">
      <alignment horizontal="right"/>
    </xf>
    <xf numFmtId="197" fontId="276" fillId="76" borderId="4" xfId="0" applyNumberFormat="1" applyFont="1" applyFill="1" applyBorder="1" applyAlignment="1">
      <alignment horizontal="right"/>
    </xf>
    <xf numFmtId="2" fontId="276" fillId="76" borderId="283" xfId="0" applyNumberFormat="1" applyFont="1" applyFill="1" applyBorder="1"/>
    <xf numFmtId="197" fontId="276" fillId="76" borderId="283" xfId="0" applyNumberFormat="1" applyFont="1" applyFill="1" applyBorder="1"/>
    <xf numFmtId="1" fontId="45" fillId="76" borderId="284" xfId="0" applyNumberFormat="1" applyFont="1" applyFill="1" applyBorder="1" applyAlignment="1">
      <alignment horizontal="right"/>
    </xf>
    <xf numFmtId="2" fontId="45" fillId="76" borderId="284" xfId="0" applyNumberFormat="1" applyFont="1" applyFill="1" applyBorder="1" applyAlignment="1">
      <alignment horizontal="right"/>
    </xf>
    <xf numFmtId="197" fontId="276" fillId="76" borderId="284" xfId="0" applyNumberFormat="1" applyFont="1" applyFill="1" applyBorder="1" applyAlignment="1">
      <alignment horizontal="right"/>
    </xf>
    <xf numFmtId="197" fontId="276" fillId="33" borderId="4" xfId="0" applyNumberFormat="1" applyFont="1" applyFill="1" applyBorder="1"/>
    <xf numFmtId="197" fontId="276" fillId="33" borderId="269" xfId="0" applyNumberFormat="1" applyFont="1" applyFill="1" applyBorder="1"/>
    <xf numFmtId="197" fontId="276" fillId="33" borderId="5" xfId="0" applyNumberFormat="1" applyFont="1" applyFill="1" applyBorder="1"/>
    <xf numFmtId="0" fontId="275" fillId="0" borderId="0" xfId="0" applyFont="1" applyBorder="1" applyAlignment="1">
      <alignment horizontal="right"/>
    </xf>
    <xf numFmtId="0" fontId="275" fillId="3" borderId="0" xfId="0" applyFont="1" applyFill="1" applyBorder="1" applyAlignment="1">
      <alignment horizontal="right"/>
    </xf>
    <xf numFmtId="198" fontId="275" fillId="0" borderId="0" xfId="0" applyNumberFormat="1" applyFont="1" applyBorder="1" applyAlignment="1">
      <alignment horizontal="right"/>
    </xf>
    <xf numFmtId="198" fontId="275" fillId="0" borderId="274" xfId="0" applyNumberFormat="1" applyFont="1" applyBorder="1" applyAlignment="1">
      <alignment horizontal="right"/>
    </xf>
    <xf numFmtId="0" fontId="275" fillId="0" borderId="5" xfId="0" applyFont="1" applyBorder="1" applyAlignment="1">
      <alignment horizontal="right"/>
    </xf>
    <xf numFmtId="198" fontId="275" fillId="0" borderId="34" xfId="0" applyNumberFormat="1" applyFont="1" applyBorder="1" applyAlignment="1">
      <alignment horizontal="right"/>
    </xf>
    <xf numFmtId="2" fontId="275" fillId="0" borderId="34" xfId="0" applyNumberFormat="1" applyFont="1" applyBorder="1" applyAlignment="1">
      <alignment horizontal="right"/>
    </xf>
    <xf numFmtId="198" fontId="275" fillId="0" borderId="5" xfId="0" applyNumberFormat="1" applyFont="1" applyBorder="1" applyAlignment="1">
      <alignment horizontal="right"/>
    </xf>
    <xf numFmtId="0" fontId="275" fillId="0" borderId="34" xfId="0" applyFont="1" applyBorder="1" applyAlignment="1">
      <alignment horizontal="right"/>
    </xf>
    <xf numFmtId="0" fontId="275" fillId="0" borderId="2" xfId="0" applyFont="1" applyBorder="1" applyAlignment="1">
      <alignment horizontal="right"/>
    </xf>
    <xf numFmtId="0" fontId="275" fillId="0" borderId="257" xfId="0" applyFont="1" applyBorder="1" applyAlignment="1">
      <alignment horizontal="right"/>
    </xf>
    <xf numFmtId="198" fontId="275" fillId="0" borderId="2" xfId="0" applyNumberFormat="1" applyFont="1" applyBorder="1" applyAlignment="1">
      <alignment horizontal="right"/>
    </xf>
    <xf numFmtId="0" fontId="13" fillId="0" borderId="0" xfId="0" applyFont="1" applyBorder="1"/>
    <xf numFmtId="1" fontId="275" fillId="0" borderId="0" xfId="0" applyNumberFormat="1" applyFont="1" applyBorder="1" applyAlignment="1">
      <alignment horizontal="right"/>
    </xf>
    <xf numFmtId="1" fontId="275" fillId="3" borderId="0" xfId="0" applyNumberFormat="1" applyFont="1" applyFill="1" applyBorder="1" applyAlignment="1">
      <alignment horizontal="right"/>
    </xf>
    <xf numFmtId="1" fontId="275" fillId="0" borderId="34" xfId="0" applyNumberFormat="1" applyFont="1" applyBorder="1" applyAlignment="1">
      <alignment horizontal="right"/>
    </xf>
    <xf numFmtId="1" fontId="275" fillId="0" borderId="5" xfId="0" applyNumberFormat="1" applyFont="1" applyBorder="1" applyAlignment="1">
      <alignment horizontal="right"/>
    </xf>
    <xf numFmtId="1" fontId="275" fillId="0" borderId="2" xfId="0" applyNumberFormat="1" applyFont="1" applyBorder="1" applyAlignment="1">
      <alignment horizontal="right"/>
    </xf>
    <xf numFmtId="1" fontId="275" fillId="0" borderId="274" xfId="0" applyNumberFormat="1" applyFont="1" applyBorder="1" applyAlignment="1">
      <alignment horizontal="right"/>
    </xf>
    <xf numFmtId="0" fontId="275" fillId="0" borderId="274" xfId="0" applyFont="1" applyBorder="1" applyAlignment="1">
      <alignment horizontal="right"/>
    </xf>
    <xf numFmtId="0" fontId="271" fillId="73" borderId="258" xfId="0" applyFont="1" applyFill="1" applyBorder="1" applyAlignment="1">
      <alignment horizontal="left" vertical="center"/>
    </xf>
    <xf numFmtId="0" fontId="271" fillId="73" borderId="1" xfId="0" applyFont="1" applyFill="1" applyBorder="1" applyAlignment="1">
      <alignment vertical="center"/>
    </xf>
    <xf numFmtId="0" fontId="271" fillId="73" borderId="275" xfId="0" applyFont="1" applyFill="1" applyBorder="1" applyAlignment="1">
      <alignment horizontal="left"/>
    </xf>
    <xf numFmtId="0" fontId="275" fillId="0" borderId="1" xfId="0" applyFont="1" applyBorder="1"/>
    <xf numFmtId="0" fontId="275" fillId="3" borderId="1" xfId="0" applyFont="1" applyFill="1" applyBorder="1"/>
    <xf numFmtId="0" fontId="275" fillId="0" borderId="257" xfId="0" applyFont="1" applyBorder="1"/>
    <xf numFmtId="0" fontId="275" fillId="0" borderId="268" xfId="0" applyFont="1" applyBorder="1" applyAlignment="1">
      <alignment horizontal="right"/>
    </xf>
    <xf numFmtId="0" fontId="275" fillId="3" borderId="257" xfId="0" applyFont="1" applyFill="1" applyBorder="1"/>
    <xf numFmtId="0" fontId="275" fillId="3" borderId="274" xfId="0" applyFont="1" applyFill="1" applyBorder="1" applyAlignment="1">
      <alignment horizontal="right"/>
    </xf>
    <xf numFmtId="0" fontId="275" fillId="3" borderId="5" xfId="0" applyFont="1" applyFill="1" applyBorder="1" applyAlignment="1">
      <alignment horizontal="right"/>
    </xf>
    <xf numFmtId="0" fontId="275" fillId="3" borderId="34" xfId="0" applyFont="1" applyFill="1" applyBorder="1" applyAlignment="1">
      <alignment horizontal="right"/>
    </xf>
    <xf numFmtId="0" fontId="275" fillId="3" borderId="2" xfId="0" applyFont="1" applyFill="1" applyBorder="1" applyAlignment="1">
      <alignment horizontal="right"/>
    </xf>
    <xf numFmtId="0" fontId="275" fillId="3" borderId="257" xfId="0" applyFont="1" applyFill="1" applyBorder="1" applyAlignment="1">
      <alignment horizontal="right"/>
    </xf>
    <xf numFmtId="0" fontId="275" fillId="3" borderId="268" xfId="0" applyFont="1" applyFill="1" applyBorder="1" applyAlignment="1">
      <alignment horizontal="right"/>
    </xf>
    <xf numFmtId="198" fontId="275" fillId="3" borderId="0" xfId="0" applyNumberFormat="1" applyFont="1" applyFill="1" applyBorder="1" applyAlignment="1">
      <alignment horizontal="right"/>
    </xf>
    <xf numFmtId="0" fontId="274" fillId="81" borderId="268" xfId="0" applyFont="1" applyFill="1" applyBorder="1" applyAlignment="1">
      <alignment horizontal="left" vertical="center" wrapText="1"/>
    </xf>
    <xf numFmtId="0" fontId="275" fillId="81" borderId="274" xfId="0" applyFont="1" applyFill="1" applyBorder="1" applyAlignment="1">
      <alignment horizontal="right"/>
    </xf>
    <xf numFmtId="0" fontId="275" fillId="81" borderId="34" xfId="0" applyFont="1" applyFill="1" applyBorder="1" applyAlignment="1">
      <alignment horizontal="right"/>
    </xf>
    <xf numFmtId="196" fontId="275" fillId="81" borderId="34" xfId="0" applyNumberFormat="1" applyFont="1" applyFill="1" applyBorder="1" applyAlignment="1">
      <alignment horizontal="right"/>
    </xf>
    <xf numFmtId="2" fontId="275" fillId="81" borderId="34" xfId="0" applyNumberFormat="1" applyFont="1" applyFill="1" applyBorder="1" applyAlignment="1">
      <alignment horizontal="right"/>
    </xf>
    <xf numFmtId="3" fontId="275" fillId="81" borderId="34" xfId="0" applyNumberFormat="1" applyFont="1" applyFill="1" applyBorder="1" applyAlignment="1">
      <alignment horizontal="right"/>
    </xf>
    <xf numFmtId="0" fontId="274" fillId="2" borderId="268" xfId="0" applyFont="1" applyFill="1" applyBorder="1" applyAlignment="1">
      <alignment horizontal="left" vertical="center" wrapText="1"/>
    </xf>
    <xf numFmtId="0" fontId="275" fillId="2" borderId="274" xfId="0" applyFont="1" applyFill="1" applyBorder="1" applyAlignment="1">
      <alignment horizontal="right"/>
    </xf>
    <xf numFmtId="0" fontId="275" fillId="2" borderId="34" xfId="0" applyFont="1" applyFill="1" applyBorder="1" applyAlignment="1">
      <alignment horizontal="right"/>
    </xf>
    <xf numFmtId="166" fontId="275" fillId="2" borderId="34" xfId="0" applyNumberFormat="1" applyFont="1" applyFill="1" applyBorder="1" applyAlignment="1">
      <alignment horizontal="right"/>
    </xf>
    <xf numFmtId="2" fontId="275" fillId="2" borderId="34" xfId="0" applyNumberFormat="1" applyFont="1" applyFill="1" applyBorder="1" applyAlignment="1">
      <alignment horizontal="right"/>
    </xf>
    <xf numFmtId="3" fontId="275" fillId="2" borderId="34" xfId="0" applyNumberFormat="1" applyFont="1" applyFill="1" applyBorder="1" applyAlignment="1">
      <alignment horizontal="right"/>
    </xf>
    <xf numFmtId="197" fontId="287" fillId="33" borderId="5" xfId="0" applyNumberFormat="1" applyFont="1" applyFill="1" applyBorder="1" applyAlignment="1">
      <alignment wrapText="1"/>
    </xf>
    <xf numFmtId="0" fontId="271" fillId="73" borderId="274" xfId="0" applyFont="1" applyFill="1" applyBorder="1" applyAlignment="1">
      <alignment vertical="center"/>
    </xf>
    <xf numFmtId="3" fontId="289" fillId="0" borderId="10" xfId="0" applyNumberFormat="1" applyFont="1" applyBorder="1" applyAlignment="1">
      <alignment horizontal="right"/>
    </xf>
    <xf numFmtId="3" fontId="289" fillId="3" borderId="10" xfId="0" applyNumberFormat="1" applyFont="1" applyFill="1" applyBorder="1" applyAlignment="1">
      <alignment horizontal="right"/>
    </xf>
    <xf numFmtId="2" fontId="287" fillId="76" borderId="286" xfId="0" applyNumberFormat="1" applyFont="1" applyFill="1" applyBorder="1" applyAlignment="1">
      <alignment horizontal="right"/>
    </xf>
    <xf numFmtId="3" fontId="289" fillId="3" borderId="14" xfId="0" applyNumberFormat="1" applyFont="1" applyFill="1" applyBorder="1" applyAlignment="1">
      <alignment horizontal="right"/>
    </xf>
    <xf numFmtId="3" fontId="289" fillId="79" borderId="10" xfId="0" applyNumberFormat="1" applyFont="1" applyFill="1" applyBorder="1" applyAlignment="1">
      <alignment horizontal="right"/>
    </xf>
    <xf numFmtId="2" fontId="287" fillId="33" borderId="267" xfId="0" applyNumberFormat="1" applyFont="1" applyFill="1" applyBorder="1"/>
    <xf numFmtId="3" fontId="289" fillId="79" borderId="274" xfId="0" applyNumberFormat="1" applyFont="1" applyFill="1" applyBorder="1" applyAlignment="1">
      <alignment horizontal="right"/>
    </xf>
    <xf numFmtId="3" fontId="289" fillId="0" borderId="9" xfId="0" applyNumberFormat="1" applyFont="1" applyBorder="1" applyAlignment="1">
      <alignment horizontal="right"/>
    </xf>
    <xf numFmtId="0" fontId="46" fillId="0" borderId="0" xfId="0" applyFont="1" applyBorder="1"/>
    <xf numFmtId="3" fontId="275" fillId="0" borderId="4" xfId="0" applyNumberFormat="1" applyFont="1" applyBorder="1" applyAlignment="1">
      <alignment horizontal="right"/>
    </xf>
    <xf numFmtId="3" fontId="275" fillId="3" borderId="4" xfId="0" applyNumberFormat="1" applyFont="1" applyFill="1" applyBorder="1" applyAlignment="1">
      <alignment horizontal="right"/>
    </xf>
    <xf numFmtId="3" fontId="275" fillId="3" borderId="284" xfId="0" applyNumberFormat="1" applyFont="1" applyFill="1" applyBorder="1" applyAlignment="1">
      <alignment horizontal="right"/>
    </xf>
    <xf numFmtId="3" fontId="275" fillId="79" borderId="4" xfId="0" applyNumberFormat="1" applyFont="1" applyFill="1" applyBorder="1" applyAlignment="1">
      <alignment horizontal="right"/>
    </xf>
    <xf numFmtId="1" fontId="287" fillId="33" borderId="274" xfId="0" applyNumberFormat="1" applyFont="1" applyFill="1" applyBorder="1" applyAlignment="1">
      <alignment horizontal="right"/>
    </xf>
    <xf numFmtId="2" fontId="287" fillId="33" borderId="269" xfId="0" applyNumberFormat="1" applyFont="1" applyFill="1" applyBorder="1" applyAlignment="1">
      <alignment horizontal="right"/>
    </xf>
    <xf numFmtId="2" fontId="287" fillId="33" borderId="267" xfId="0" applyNumberFormat="1" applyFont="1" applyFill="1" applyBorder="1" applyAlignment="1">
      <alignment horizontal="right"/>
    </xf>
    <xf numFmtId="3" fontId="275" fillId="79" borderId="5" xfId="0" applyNumberFormat="1" applyFont="1" applyFill="1" applyBorder="1" applyAlignment="1">
      <alignment horizontal="right"/>
    </xf>
    <xf numFmtId="0" fontId="46" fillId="0" borderId="2" xfId="0" applyFont="1" applyBorder="1"/>
    <xf numFmtId="3" fontId="275" fillId="0" borderId="10" xfId="0" applyNumberFormat="1" applyFont="1" applyBorder="1" applyAlignment="1">
      <alignment horizontal="right"/>
    </xf>
    <xf numFmtId="3" fontId="275" fillId="3" borderId="10" xfId="0" applyNumberFormat="1" applyFont="1" applyFill="1" applyBorder="1" applyAlignment="1">
      <alignment horizontal="right"/>
    </xf>
    <xf numFmtId="3" fontId="275" fillId="3" borderId="14" xfId="0" applyNumberFormat="1" applyFont="1" applyFill="1" applyBorder="1" applyAlignment="1">
      <alignment horizontal="right"/>
    </xf>
    <xf numFmtId="3" fontId="275" fillId="79" borderId="10" xfId="0" applyNumberFormat="1" applyFont="1" applyFill="1" applyBorder="1" applyAlignment="1">
      <alignment horizontal="right"/>
    </xf>
    <xf numFmtId="3" fontId="275" fillId="79" borderId="274" xfId="0" applyNumberFormat="1" applyFont="1" applyFill="1" applyBorder="1" applyAlignment="1">
      <alignment horizontal="right"/>
    </xf>
    <xf numFmtId="0" fontId="275" fillId="3" borderId="1" xfId="0" applyFont="1" applyFill="1" applyBorder="1" applyAlignment="1">
      <alignment horizontal="left"/>
    </xf>
    <xf numFmtId="0" fontId="275" fillId="0" borderId="1" xfId="0" applyFont="1" applyBorder="1" applyAlignment="1">
      <alignment horizontal="left"/>
    </xf>
    <xf numFmtId="0" fontId="275" fillId="79" borderId="292" xfId="0" applyFont="1" applyFill="1" applyBorder="1" applyAlignment="1">
      <alignment horizontal="left"/>
    </xf>
    <xf numFmtId="3" fontId="275" fillId="79" borderId="21" xfId="0" applyNumberFormat="1" applyFont="1" applyFill="1" applyBorder="1" applyAlignment="1">
      <alignment horizontal="right"/>
    </xf>
    <xf numFmtId="0" fontId="275" fillId="79" borderId="1" xfId="0" applyFont="1" applyFill="1" applyBorder="1" applyAlignment="1">
      <alignment horizontal="left"/>
    </xf>
    <xf numFmtId="0" fontId="275" fillId="79" borderId="257" xfId="0" applyFont="1" applyFill="1" applyBorder="1" applyAlignment="1">
      <alignment horizontal="left"/>
    </xf>
    <xf numFmtId="1" fontId="276" fillId="79" borderId="274" xfId="0" applyNumberFormat="1" applyFont="1" applyFill="1" applyBorder="1" applyAlignment="1">
      <alignment horizontal="right"/>
    </xf>
    <xf numFmtId="2" fontId="276" fillId="79" borderId="269" xfId="0" applyNumberFormat="1" applyFont="1" applyFill="1" applyBorder="1" applyAlignment="1">
      <alignment horizontal="right"/>
    </xf>
    <xf numFmtId="1" fontId="276" fillId="79" borderId="5" xfId="0" applyNumberFormat="1" applyFont="1" applyFill="1" applyBorder="1" applyAlignment="1">
      <alignment horizontal="right"/>
    </xf>
    <xf numFmtId="0" fontId="271" fillId="73" borderId="5" xfId="0" applyFont="1" applyFill="1" applyBorder="1" applyAlignment="1">
      <alignment vertical="center"/>
    </xf>
    <xf numFmtId="198" fontId="276" fillId="79" borderId="274" xfId="0" applyNumberFormat="1" applyFont="1" applyFill="1" applyBorder="1" applyAlignment="1">
      <alignment horizontal="right"/>
    </xf>
    <xf numFmtId="198" fontId="276" fillId="79" borderId="5" xfId="0" applyNumberFormat="1" applyFont="1" applyFill="1" applyBorder="1" applyAlignment="1">
      <alignment horizontal="right"/>
    </xf>
    <xf numFmtId="0" fontId="275" fillId="3" borderId="17" xfId="0" applyFont="1" applyFill="1" applyBorder="1" applyAlignment="1">
      <alignment horizontal="left"/>
    </xf>
    <xf numFmtId="0" fontId="275" fillId="0" borderId="17" xfId="0" applyFont="1" applyBorder="1" applyAlignment="1">
      <alignment horizontal="left"/>
    </xf>
    <xf numFmtId="0" fontId="275" fillId="79" borderId="19" xfId="0" applyFont="1" applyFill="1" applyBorder="1" applyAlignment="1">
      <alignment horizontal="left"/>
    </xf>
    <xf numFmtId="0" fontId="275" fillId="79" borderId="17" xfId="0" applyFont="1" applyFill="1" applyBorder="1" applyAlignment="1">
      <alignment horizontal="left"/>
    </xf>
    <xf numFmtId="0" fontId="275" fillId="79" borderId="267" xfId="0" applyFont="1" applyFill="1" applyBorder="1" applyAlignment="1">
      <alignment horizontal="left"/>
    </xf>
    <xf numFmtId="0" fontId="282" fillId="74" borderId="17" xfId="0" applyFont="1" applyFill="1" applyBorder="1" applyAlignment="1">
      <alignment vertical="center"/>
    </xf>
    <xf numFmtId="0" fontId="282" fillId="74" borderId="262" xfId="0" applyFont="1" applyFill="1" applyBorder="1" applyAlignment="1">
      <alignment vertical="center"/>
    </xf>
    <xf numFmtId="0" fontId="277" fillId="0" borderId="0" xfId="0" applyFont="1" applyBorder="1" applyAlignment="1">
      <alignment vertical="top" wrapText="1"/>
    </xf>
    <xf numFmtId="0" fontId="275" fillId="79" borderId="289" xfId="0" applyFont="1" applyFill="1" applyBorder="1"/>
    <xf numFmtId="2" fontId="275" fillId="79" borderId="255" xfId="0" applyNumberFormat="1" applyFont="1" applyFill="1" applyBorder="1" applyAlignment="1">
      <alignment horizontal="right"/>
    </xf>
    <xf numFmtId="0" fontId="275" fillId="79" borderId="267" xfId="0" applyFont="1" applyFill="1" applyBorder="1"/>
    <xf numFmtId="1" fontId="275" fillId="79" borderId="5" xfId="0" applyNumberFormat="1" applyFont="1" applyFill="1" applyBorder="1" applyAlignment="1">
      <alignment horizontal="right"/>
    </xf>
    <xf numFmtId="2" fontId="275" fillId="79" borderId="269" xfId="0" applyNumberFormat="1" applyFont="1" applyFill="1" applyBorder="1" applyAlignment="1">
      <alignment horizontal="right"/>
    </xf>
    <xf numFmtId="1" fontId="275" fillId="79" borderId="2" xfId="0" applyNumberFormat="1" applyFont="1" applyFill="1" applyBorder="1" applyAlignment="1">
      <alignment horizontal="right"/>
    </xf>
    <xf numFmtId="2" fontId="275" fillId="79" borderId="5" xfId="0" applyNumberFormat="1" applyFont="1" applyFill="1" applyBorder="1" applyAlignment="1">
      <alignment horizontal="right"/>
    </xf>
    <xf numFmtId="0" fontId="275" fillId="79" borderId="5" xfId="0" applyFont="1" applyFill="1" applyBorder="1" applyAlignment="1">
      <alignment horizontal="right"/>
    </xf>
    <xf numFmtId="0" fontId="275" fillId="79" borderId="269" xfId="0" applyFont="1" applyFill="1" applyBorder="1" applyAlignment="1">
      <alignment horizontal="right"/>
    </xf>
    <xf numFmtId="0" fontId="275" fillId="3" borderId="286" xfId="0" applyFont="1" applyFill="1" applyBorder="1"/>
    <xf numFmtId="0" fontId="275" fillId="3" borderId="283" xfId="0" applyFont="1" applyFill="1" applyBorder="1" applyAlignment="1">
      <alignment horizontal="right"/>
    </xf>
    <xf numFmtId="0" fontId="275" fillId="3" borderId="284" xfId="0" applyFont="1" applyFill="1" applyBorder="1" applyAlignment="1">
      <alignment horizontal="right"/>
    </xf>
    <xf numFmtId="0" fontId="275" fillId="79" borderId="17" xfId="0" applyFont="1" applyFill="1" applyBorder="1"/>
    <xf numFmtId="0" fontId="275" fillId="79" borderId="274" xfId="0" applyFont="1" applyFill="1" applyBorder="1" applyAlignment="1">
      <alignment horizontal="right"/>
    </xf>
    <xf numFmtId="199" fontId="0" fillId="0" borderId="0" xfId="42974" applyNumberFormat="1" applyFont="1"/>
    <xf numFmtId="199" fontId="7" fillId="72" borderId="264" xfId="42974" applyNumberFormat="1" applyFont="1" applyFill="1" applyBorder="1" applyAlignment="1">
      <alignment horizontal="center" vertical="center"/>
    </xf>
    <xf numFmtId="199" fontId="276" fillId="0" borderId="8" xfId="42974" applyNumberFormat="1" applyFont="1" applyBorder="1" applyAlignment="1">
      <alignment horizontal="right" vertical="center" wrapText="1"/>
    </xf>
    <xf numFmtId="199" fontId="276" fillId="3" borderId="34" xfId="42974" applyNumberFormat="1" applyFont="1" applyFill="1" applyBorder="1" applyAlignment="1">
      <alignment horizontal="right" vertical="center" wrapText="1"/>
    </xf>
    <xf numFmtId="199" fontId="13" fillId="72" borderId="264" xfId="42974" applyNumberFormat="1" applyFont="1" applyFill="1" applyBorder="1" applyAlignment="1">
      <alignment horizontal="center" vertical="center"/>
    </xf>
    <xf numFmtId="199" fontId="272" fillId="0" borderId="0" xfId="42974" applyNumberFormat="1" applyFont="1"/>
    <xf numFmtId="199" fontId="273" fillId="72" borderId="263" xfId="42974" applyNumberFormat="1" applyFont="1" applyFill="1" applyBorder="1" applyAlignment="1">
      <alignment horizontal="center"/>
    </xf>
    <xf numFmtId="199" fontId="275" fillId="0" borderId="4" xfId="42974" applyNumberFormat="1" applyFont="1" applyBorder="1" applyAlignment="1">
      <alignment horizontal="right"/>
    </xf>
    <xf numFmtId="199" fontId="275" fillId="3" borderId="4" xfId="42974" applyNumberFormat="1" applyFont="1" applyFill="1" applyBorder="1" applyAlignment="1">
      <alignment horizontal="right"/>
    </xf>
    <xf numFmtId="199" fontId="275" fillId="0" borderId="5" xfId="42974" applyNumberFormat="1" applyFont="1" applyBorder="1" applyAlignment="1">
      <alignment horizontal="right"/>
    </xf>
    <xf numFmtId="199" fontId="13" fillId="0" borderId="0" xfId="42974" applyNumberFormat="1" applyFont="1" applyBorder="1"/>
    <xf numFmtId="199" fontId="13" fillId="0" borderId="0" xfId="42974" applyNumberFormat="1" applyFont="1"/>
    <xf numFmtId="199" fontId="275" fillId="3" borderId="5" xfId="42974" applyNumberFormat="1" applyFont="1" applyFill="1" applyBorder="1" applyAlignment="1">
      <alignment horizontal="right"/>
    </xf>
    <xf numFmtId="199" fontId="13" fillId="0" borderId="0" xfId="42974" applyNumberFormat="1" applyFont="1" applyAlignment="1">
      <alignment horizontal="right"/>
    </xf>
    <xf numFmtId="199" fontId="275" fillId="0" borderId="8" xfId="42974" applyNumberFormat="1" applyFont="1" applyBorder="1" applyAlignment="1">
      <alignment horizontal="right"/>
    </xf>
    <xf numFmtId="199" fontId="275" fillId="0" borderId="0" xfId="42974" applyNumberFormat="1" applyFont="1" applyBorder="1" applyAlignment="1">
      <alignment horizontal="right"/>
    </xf>
    <xf numFmtId="199" fontId="275" fillId="3" borderId="0" xfId="42974" applyNumberFormat="1" applyFont="1" applyFill="1" applyBorder="1" applyAlignment="1">
      <alignment horizontal="right"/>
    </xf>
    <xf numFmtId="199" fontId="275" fillId="0" borderId="2" xfId="42974" applyNumberFormat="1" applyFont="1" applyBorder="1" applyAlignment="1">
      <alignment horizontal="right"/>
    </xf>
    <xf numFmtId="199" fontId="275" fillId="3" borderId="2" xfId="42974" applyNumberFormat="1" applyFont="1" applyFill="1" applyBorder="1" applyAlignment="1">
      <alignment horizontal="right"/>
    </xf>
    <xf numFmtId="199" fontId="273" fillId="72" borderId="272" xfId="42974" applyNumberFormat="1" applyFont="1" applyFill="1" applyBorder="1" applyAlignment="1">
      <alignment horizontal="center"/>
    </xf>
    <xf numFmtId="199" fontId="275" fillId="0" borderId="12" xfId="42974" applyNumberFormat="1" applyFont="1" applyBorder="1" applyAlignment="1">
      <alignment horizontal="right"/>
    </xf>
    <xf numFmtId="199" fontId="275" fillId="3" borderId="12" xfId="42974" applyNumberFormat="1" applyFont="1" applyFill="1" applyBorder="1" applyAlignment="1">
      <alignment horizontal="right"/>
    </xf>
    <xf numFmtId="199" fontId="275" fillId="0" borderId="269" xfId="42974" applyNumberFormat="1" applyFont="1" applyBorder="1" applyAlignment="1">
      <alignment horizontal="right"/>
    </xf>
    <xf numFmtId="199" fontId="275" fillId="3" borderId="269" xfId="42974" applyNumberFormat="1" applyFont="1" applyFill="1" applyBorder="1" applyAlignment="1">
      <alignment horizontal="right"/>
    </xf>
    <xf numFmtId="199" fontId="273" fillId="72" borderId="47" xfId="42974" applyNumberFormat="1" applyFont="1" applyFill="1" applyBorder="1" applyAlignment="1">
      <alignment horizontal="center"/>
    </xf>
    <xf numFmtId="199" fontId="275" fillId="28" borderId="0" xfId="42974" applyNumberFormat="1" applyFont="1" applyFill="1" applyBorder="1" applyAlignment="1">
      <alignment horizontal="right"/>
    </xf>
    <xf numFmtId="199" fontId="275" fillId="28" borderId="12" xfId="42974" applyNumberFormat="1" applyFont="1" applyFill="1" applyBorder="1" applyAlignment="1">
      <alignment horizontal="right"/>
    </xf>
    <xf numFmtId="199" fontId="275" fillId="0" borderId="1" xfId="42974" applyNumberFormat="1" applyFont="1" applyBorder="1" applyAlignment="1">
      <alignment horizontal="right"/>
    </xf>
    <xf numFmtId="199" fontId="275" fillId="3" borderId="1" xfId="42974" applyNumberFormat="1" applyFont="1" applyFill="1" applyBorder="1" applyAlignment="1">
      <alignment horizontal="right"/>
    </xf>
    <xf numFmtId="199" fontId="275" fillId="0" borderId="257" xfId="42974" applyNumberFormat="1" applyFont="1" applyBorder="1" applyAlignment="1">
      <alignment horizontal="right"/>
    </xf>
    <xf numFmtId="199" fontId="275" fillId="3" borderId="257" xfId="42974" applyNumberFormat="1" applyFont="1" applyFill="1" applyBorder="1" applyAlignment="1">
      <alignment horizontal="right"/>
    </xf>
    <xf numFmtId="199" fontId="273" fillId="72" borderId="264" xfId="42974" applyNumberFormat="1" applyFont="1" applyFill="1" applyBorder="1" applyAlignment="1">
      <alignment horizontal="center"/>
    </xf>
    <xf numFmtId="199" fontId="0" fillId="0" borderId="0" xfId="42974" applyNumberFormat="1" applyFont="1" applyBorder="1"/>
    <xf numFmtId="199" fontId="0" fillId="0" borderId="0" xfId="42974" applyNumberFormat="1" applyFont="1" applyAlignment="1">
      <alignment horizontal="right"/>
    </xf>
    <xf numFmtId="199" fontId="7" fillId="72" borderId="241" xfId="42974" applyNumberFormat="1" applyFont="1" applyFill="1" applyBorder="1" applyAlignment="1">
      <alignment horizontal="center" vertical="center"/>
    </xf>
    <xf numFmtId="199" fontId="274" fillId="0" borderId="18" xfId="42974" applyNumberFormat="1" applyFont="1" applyBorder="1" applyAlignment="1">
      <alignment horizontal="right" vertical="center" wrapText="1"/>
    </xf>
    <xf numFmtId="199" fontId="274" fillId="3" borderId="8" xfId="42974" applyNumberFormat="1" applyFont="1" applyFill="1" applyBorder="1" applyAlignment="1">
      <alignment horizontal="right" vertical="center" wrapText="1"/>
    </xf>
    <xf numFmtId="199" fontId="274" fillId="0" borderId="8" xfId="42974" applyNumberFormat="1" applyFont="1" applyBorder="1" applyAlignment="1">
      <alignment horizontal="right" vertical="center" wrapText="1"/>
    </xf>
    <xf numFmtId="199" fontId="274" fillId="81" borderId="18" xfId="42974" applyNumberFormat="1" applyFont="1" applyFill="1" applyBorder="1" applyAlignment="1">
      <alignment horizontal="right" vertical="center" wrapText="1"/>
    </xf>
    <xf numFmtId="199" fontId="274" fillId="81" borderId="8" xfId="42974" applyNumberFormat="1" applyFont="1" applyFill="1" applyBorder="1" applyAlignment="1">
      <alignment horizontal="right" vertical="center" wrapText="1"/>
    </xf>
    <xf numFmtId="199" fontId="274" fillId="81" borderId="34" xfId="42974" applyNumberFormat="1" applyFont="1" applyFill="1" applyBorder="1" applyAlignment="1">
      <alignment horizontal="right" vertical="center" wrapText="1"/>
    </xf>
    <xf numFmtId="199" fontId="9" fillId="72" borderId="241" xfId="42974" applyNumberFormat="1" applyFont="1" applyFill="1" applyBorder="1" applyAlignment="1">
      <alignment horizontal="center" vertical="center"/>
    </xf>
    <xf numFmtId="199" fontId="274" fillId="2" borderId="18" xfId="42974" applyNumberFormat="1" applyFont="1" applyFill="1" applyBorder="1" applyAlignment="1">
      <alignment horizontal="right" vertical="center" wrapText="1"/>
    </xf>
    <xf numFmtId="199" fontId="274" fillId="2" borderId="8" xfId="42974" applyNumberFormat="1" applyFont="1" applyFill="1" applyBorder="1" applyAlignment="1">
      <alignment horizontal="right" vertical="center" wrapText="1"/>
    </xf>
    <xf numFmtId="199" fontId="274" fillId="2" borderId="34" xfId="42974" applyNumberFormat="1" applyFont="1" applyFill="1" applyBorder="1" applyAlignment="1">
      <alignment horizontal="right" vertical="center" wrapText="1"/>
    </xf>
    <xf numFmtId="0" fontId="294" fillId="0" borderId="0" xfId="0" applyFont="1" applyAlignment="1">
      <alignment horizontal="left" vertical="center"/>
    </xf>
    <xf numFmtId="0" fontId="294" fillId="0" borderId="0" xfId="0" applyFont="1" applyAlignment="1">
      <alignment horizontal="left" vertical="center"/>
    </xf>
    <xf numFmtId="0" fontId="277" fillId="0" borderId="0" xfId="12180" applyNumberFormat="1" applyFont="1" applyBorder="1" applyAlignment="1" applyProtection="1">
      <alignment horizontal="left"/>
    </xf>
    <xf numFmtId="0" fontId="295" fillId="0" borderId="0" xfId="0" applyFont="1"/>
    <xf numFmtId="199" fontId="295" fillId="0" borderId="0" xfId="42974" applyNumberFormat="1" applyFont="1"/>
    <xf numFmtId="0" fontId="298" fillId="0" borderId="0" xfId="12180" applyNumberFormat="1" applyFont="1" applyBorder="1" applyAlignment="1" applyProtection="1">
      <alignment vertical="center"/>
    </xf>
    <xf numFmtId="0" fontId="297" fillId="0" borderId="0" xfId="0" applyFont="1" applyAlignment="1">
      <alignment horizontal="left" vertical="center"/>
    </xf>
    <xf numFmtId="0" fontId="295" fillId="0" borderId="0" xfId="0" applyFont="1" applyAlignment="1">
      <alignment horizontal="left" vertical="top" wrapText="1"/>
    </xf>
    <xf numFmtId="0" fontId="298" fillId="0" borderId="0" xfId="0" applyFont="1"/>
    <xf numFmtId="1" fontId="295" fillId="0" borderId="0" xfId="0" applyNumberFormat="1" applyFont="1"/>
    <xf numFmtId="0" fontId="5" fillId="0" borderId="0" xfId="0" applyFont="1"/>
    <xf numFmtId="0" fontId="5" fillId="0" borderId="0" xfId="42975" applyFont="1"/>
    <xf numFmtId="49" fontId="272" fillId="3" borderId="4" xfId="42975" applyNumberFormat="1" applyFont="1" applyFill="1" applyBorder="1" applyAlignment="1">
      <alignment horizontal="left" vertical="center" wrapText="1" readingOrder="1"/>
    </xf>
    <xf numFmtId="0" fontId="272" fillId="3" borderId="8" xfId="42975" applyFont="1" applyFill="1" applyBorder="1" applyAlignment="1">
      <alignment horizontal="center" vertical="center" wrapText="1" readingOrder="1"/>
    </xf>
    <xf numFmtId="49" fontId="272" fillId="3" borderId="5" xfId="42975" applyNumberFormat="1" applyFont="1" applyFill="1" applyBorder="1" applyAlignment="1">
      <alignment horizontal="left" vertical="center" wrapText="1" readingOrder="1"/>
    </xf>
    <xf numFmtId="49" fontId="272" fillId="3" borderId="255" xfId="42975" applyNumberFormat="1" applyFont="1" applyFill="1" applyBorder="1" applyAlignment="1">
      <alignment horizontal="left" vertical="center" wrapText="1" readingOrder="1"/>
    </xf>
    <xf numFmtId="0" fontId="272" fillId="3" borderId="4" xfId="42975" applyFont="1" applyFill="1" applyBorder="1" applyAlignment="1">
      <alignment horizontal="left" vertical="center" wrapText="1" readingOrder="1"/>
    </xf>
    <xf numFmtId="49" fontId="272" fillId="71" borderId="253" xfId="42975" applyNumberFormat="1" applyFont="1" applyFill="1" applyBorder="1" applyAlignment="1">
      <alignment horizontal="center" vertical="center" readingOrder="1"/>
    </xf>
    <xf numFmtId="49" fontId="272" fillId="71" borderId="251" xfId="42975" applyNumberFormat="1" applyFont="1" applyFill="1" applyBorder="1" applyAlignment="1">
      <alignment horizontal="left" vertical="center" wrapText="1" readingOrder="1"/>
    </xf>
    <xf numFmtId="0" fontId="272" fillId="71" borderId="251" xfId="42975" applyFont="1" applyFill="1" applyBorder="1" applyAlignment="1">
      <alignment horizontal="center" vertical="center" wrapText="1" readingOrder="1"/>
    </xf>
    <xf numFmtId="0" fontId="272" fillId="71" borderId="252" xfId="42975" applyFont="1" applyFill="1" applyBorder="1" applyAlignment="1">
      <alignment horizontal="center" vertical="center" wrapText="1" readingOrder="1"/>
    </xf>
    <xf numFmtId="0" fontId="272" fillId="3" borderId="252" xfId="42975" applyFont="1" applyFill="1" applyBorder="1" applyAlignment="1">
      <alignment horizontal="center" vertical="center" wrapText="1" readingOrder="1"/>
    </xf>
    <xf numFmtId="49" fontId="272" fillId="3" borderId="251" xfId="42975" applyNumberFormat="1" applyFont="1" applyFill="1" applyBorder="1" applyAlignment="1">
      <alignment horizontal="left" vertical="center" wrapText="1" readingOrder="1"/>
    </xf>
    <xf numFmtId="49" fontId="272" fillId="3" borderId="253" xfId="42975" applyNumberFormat="1" applyFont="1" applyFill="1" applyBorder="1" applyAlignment="1">
      <alignment horizontal="center" vertical="center" readingOrder="1"/>
    </xf>
    <xf numFmtId="49" fontId="272" fillId="2" borderId="251" xfId="42975" applyNumberFormat="1" applyFont="1" applyFill="1" applyBorder="1" applyAlignment="1">
      <alignment horizontal="left" vertical="center" wrapText="1" readingOrder="1"/>
    </xf>
    <xf numFmtId="0" fontId="272" fillId="2" borderId="252" xfId="42975" applyFont="1" applyFill="1" applyBorder="1" applyAlignment="1">
      <alignment horizontal="center" vertical="center" wrapText="1" readingOrder="1"/>
    </xf>
    <xf numFmtId="49" fontId="272" fillId="2" borderId="4" xfId="42975" applyNumberFormat="1" applyFont="1" applyFill="1" applyBorder="1" applyAlignment="1">
      <alignment horizontal="left" vertical="center" wrapText="1" readingOrder="1"/>
    </xf>
    <xf numFmtId="0" fontId="272" fillId="2" borderId="8" xfId="42975" applyFont="1" applyFill="1" applyBorder="1" applyAlignment="1">
      <alignment horizontal="center" vertical="center" wrapText="1" readingOrder="1"/>
    </xf>
    <xf numFmtId="49" fontId="272" fillId="2" borderId="5" xfId="42975" applyNumberFormat="1" applyFont="1" applyFill="1" applyBorder="1" applyAlignment="1">
      <alignment horizontal="left" vertical="center" wrapText="1" readingOrder="1"/>
    </xf>
    <xf numFmtId="0" fontId="272" fillId="2" borderId="34" xfId="42975" applyFont="1" applyFill="1" applyBorder="1" applyAlignment="1">
      <alignment horizontal="center" vertical="center" wrapText="1" readingOrder="1"/>
    </xf>
    <xf numFmtId="49" fontId="272" fillId="3" borderId="258" xfId="42975" applyNumberFormat="1" applyFont="1" applyFill="1" applyBorder="1" applyAlignment="1">
      <alignment horizontal="center" vertical="center" readingOrder="1"/>
    </xf>
    <xf numFmtId="49" fontId="272" fillId="3" borderId="253" xfId="42975" applyNumberFormat="1" applyFont="1" applyFill="1" applyBorder="1" applyAlignment="1">
      <alignment horizontal="left" vertical="center" wrapText="1" readingOrder="1"/>
    </xf>
    <xf numFmtId="49" fontId="272" fillId="2" borderId="253" xfId="42975" applyNumberFormat="1" applyFont="1" applyFill="1" applyBorder="1" applyAlignment="1">
      <alignment horizontal="left" vertical="center" wrapText="1" readingOrder="1"/>
    </xf>
    <xf numFmtId="49" fontId="272" fillId="3" borderId="255" xfId="42976" applyNumberFormat="1" applyFont="1" applyFill="1" applyBorder="1" applyAlignment="1">
      <alignment horizontal="left" vertical="center" wrapText="1" readingOrder="1"/>
    </xf>
    <xf numFmtId="49" fontId="272" fillId="3" borderId="4" xfId="42976" applyNumberFormat="1" applyFont="1" applyFill="1" applyBorder="1" applyAlignment="1">
      <alignment horizontal="left" vertical="center" wrapText="1" readingOrder="1"/>
    </xf>
    <xf numFmtId="49" fontId="272" fillId="2" borderId="255" xfId="42976" applyNumberFormat="1" applyFont="1" applyFill="1" applyBorder="1" applyAlignment="1">
      <alignment horizontal="left" vertical="center" wrapText="1" readingOrder="1"/>
    </xf>
    <xf numFmtId="0" fontId="272" fillId="3" borderId="255" xfId="42975" applyFont="1" applyFill="1" applyBorder="1" applyAlignment="1">
      <alignment horizontal="left" vertical="center" wrapText="1" readingOrder="1"/>
    </xf>
    <xf numFmtId="49" fontId="272" fillId="2" borderId="255" xfId="42975" applyNumberFormat="1" applyFont="1" applyFill="1" applyBorder="1" applyAlignment="1">
      <alignment horizontal="left" vertical="center" wrapText="1" readingOrder="1"/>
    </xf>
    <xf numFmtId="0" fontId="272" fillId="2" borderId="287" xfId="42975" applyFont="1" applyFill="1" applyBorder="1" applyAlignment="1">
      <alignment horizontal="center" vertical="center" wrapText="1" readingOrder="1"/>
    </xf>
    <xf numFmtId="49" fontId="272" fillId="2" borderId="256" xfId="42976" applyNumberFormat="1" applyFont="1" applyFill="1" applyBorder="1" applyAlignment="1">
      <alignment horizontal="center" vertical="center" readingOrder="1"/>
    </xf>
    <xf numFmtId="0" fontId="5" fillId="0" borderId="0" xfId="42975" applyFont="1" applyAlignment="1">
      <alignment horizontal="center"/>
    </xf>
    <xf numFmtId="0" fontId="5" fillId="0" borderId="0" xfId="42975" applyFont="1" applyAlignment="1">
      <alignment horizontal="left"/>
    </xf>
    <xf numFmtId="0" fontId="260" fillId="0" borderId="0" xfId="12146"/>
    <xf numFmtId="49" fontId="272" fillId="3" borderId="287" xfId="42975" applyNumberFormat="1" applyFont="1" applyFill="1" applyBorder="1" applyAlignment="1">
      <alignment vertical="center" wrapText="1" readingOrder="1"/>
    </xf>
    <xf numFmtId="49" fontId="272" fillId="3" borderId="8" xfId="42975" applyNumberFormat="1" applyFont="1" applyFill="1" applyBorder="1" applyAlignment="1">
      <alignment vertical="center" wrapText="1" readingOrder="1"/>
    </xf>
    <xf numFmtId="49" fontId="272" fillId="3" borderId="34" xfId="42975" applyNumberFormat="1" applyFont="1" applyFill="1" applyBorder="1" applyAlignment="1">
      <alignment vertical="center" wrapText="1" readingOrder="1"/>
    </xf>
    <xf numFmtId="49" fontId="272" fillId="2" borderId="252" xfId="42976" applyNumberFormat="1" applyFont="1" applyFill="1" applyBorder="1" applyAlignment="1">
      <alignment horizontal="left" vertical="center" wrapText="1" readingOrder="1"/>
    </xf>
    <xf numFmtId="49" fontId="291" fillId="3" borderId="252" xfId="12146" applyNumberFormat="1" applyFont="1" applyFill="1" applyBorder="1" applyAlignment="1">
      <alignment horizontal="left" vertical="center" wrapText="1" readingOrder="1"/>
    </xf>
    <xf numFmtId="49" fontId="272" fillId="2" borderId="252" xfId="42975" applyNumberFormat="1" applyFont="1" applyFill="1" applyBorder="1" applyAlignment="1">
      <alignment vertical="center" wrapText="1" readingOrder="1"/>
    </xf>
    <xf numFmtId="49" fontId="272" fillId="2" borderId="34" xfId="42975" applyNumberFormat="1" applyFont="1" applyFill="1" applyBorder="1" applyAlignment="1">
      <alignment horizontal="left" vertical="center" wrapText="1" readingOrder="1"/>
    </xf>
    <xf numFmtId="49" fontId="272" fillId="3" borderId="252" xfId="42975" applyNumberFormat="1" applyFont="1" applyFill="1" applyBorder="1" applyAlignment="1">
      <alignment horizontal="left" vertical="center" wrapText="1" readingOrder="1"/>
    </xf>
    <xf numFmtId="49" fontId="272" fillId="2" borderId="252" xfId="42975" applyNumberFormat="1" applyFont="1" applyFill="1" applyBorder="1" applyAlignment="1">
      <alignment horizontal="left" vertical="center" wrapText="1" readingOrder="1"/>
    </xf>
    <xf numFmtId="49" fontId="272" fillId="71" borderId="252" xfId="42975" applyNumberFormat="1" applyFont="1" applyFill="1" applyBorder="1" applyAlignment="1">
      <alignment horizontal="left" vertical="center" wrapText="1" readingOrder="1"/>
    </xf>
    <xf numFmtId="49" fontId="272" fillId="2" borderId="4" xfId="42976" applyNumberFormat="1" applyFont="1" applyFill="1" applyBorder="1" applyAlignment="1">
      <alignment horizontal="left" vertical="center" wrapText="1" readingOrder="1"/>
    </xf>
    <xf numFmtId="0" fontId="272" fillId="3" borderId="8" xfId="42975" applyFont="1" applyFill="1" applyBorder="1" applyAlignment="1">
      <alignment horizontal="left" vertical="center" wrapText="1" readingOrder="1"/>
    </xf>
    <xf numFmtId="0" fontId="272" fillId="3" borderId="1" xfId="42975" applyFont="1" applyFill="1" applyBorder="1" applyAlignment="1">
      <alignment horizontal="center" vertical="center" wrapText="1" readingOrder="1"/>
    </xf>
    <xf numFmtId="0" fontId="272" fillId="3" borderId="4" xfId="42975" applyFont="1" applyFill="1" applyBorder="1" applyAlignment="1">
      <alignment horizontal="center" vertical="center" wrapText="1" readingOrder="1"/>
    </xf>
    <xf numFmtId="0" fontId="272" fillId="2" borderId="5" xfId="42975" applyFont="1" applyFill="1" applyBorder="1" applyAlignment="1">
      <alignment horizontal="center" vertical="center" wrapText="1" readingOrder="1"/>
    </xf>
    <xf numFmtId="49" fontId="272" fillId="2" borderId="287" xfId="42976" applyNumberFormat="1" applyFont="1" applyFill="1" applyBorder="1" applyAlignment="1">
      <alignment horizontal="left" vertical="center" wrapText="1" readingOrder="1"/>
    </xf>
    <xf numFmtId="0" fontId="272" fillId="2" borderId="4" xfId="42975" applyFont="1" applyFill="1" applyBorder="1" applyAlignment="1">
      <alignment horizontal="left" vertical="center" wrapText="1" readingOrder="1"/>
    </xf>
    <xf numFmtId="0" fontId="46" fillId="0" borderId="0" xfId="0" applyFont="1"/>
    <xf numFmtId="0" fontId="271" fillId="73" borderId="251" xfId="0" applyFont="1" applyFill="1" applyBorder="1" applyAlignment="1">
      <alignment horizontal="center" vertical="center"/>
    </xf>
    <xf numFmtId="0" fontId="271" fillId="73" borderId="252" xfId="0" applyFont="1" applyFill="1" applyBorder="1" applyAlignment="1">
      <alignment horizontal="center" vertical="center"/>
    </xf>
    <xf numFmtId="0" fontId="46" fillId="73" borderId="253" xfId="0" applyFont="1" applyFill="1" applyBorder="1" applyAlignment="1">
      <alignment horizontal="center" vertical="center" wrapText="1"/>
    </xf>
    <xf numFmtId="0" fontId="46" fillId="73" borderId="259" xfId="0" applyFont="1" applyFill="1" applyBorder="1" applyAlignment="1">
      <alignment horizontal="center" vertical="center" wrapText="1"/>
    </xf>
    <xf numFmtId="0" fontId="260" fillId="0" borderId="0" xfId="12146" applyFill="1" applyAlignment="1">
      <alignment horizontal="left" vertical="top"/>
    </xf>
    <xf numFmtId="0" fontId="270" fillId="0" borderId="0" xfId="0" applyFont="1" applyAlignment="1">
      <alignment horizontal="center"/>
    </xf>
    <xf numFmtId="0" fontId="4" fillId="0" borderId="0" xfId="0" applyFont="1"/>
    <xf numFmtId="0" fontId="46" fillId="73" borderId="2" xfId="0" applyFont="1" applyFill="1" applyBorder="1" applyAlignment="1">
      <alignment horizontal="center" vertical="center" wrapText="1"/>
    </xf>
    <xf numFmtId="0" fontId="46" fillId="73" borderId="252" xfId="0" applyFont="1" applyFill="1" applyBorder="1" applyAlignment="1">
      <alignment horizontal="center" vertical="center" wrapText="1"/>
    </xf>
    <xf numFmtId="0" fontId="46" fillId="73" borderId="269" xfId="0" applyFont="1" applyFill="1" applyBorder="1" applyAlignment="1">
      <alignment horizontal="center" vertical="center" wrapText="1"/>
    </xf>
    <xf numFmtId="0" fontId="46" fillId="73" borderId="5" xfId="0" applyFont="1" applyFill="1" applyBorder="1" applyAlignment="1">
      <alignment horizontal="center" vertical="center" wrapText="1"/>
    </xf>
    <xf numFmtId="3" fontId="302" fillId="0" borderId="9" xfId="0" applyNumberFormat="1" applyFont="1" applyBorder="1" applyAlignment="1">
      <alignment horizontal="right"/>
    </xf>
    <xf numFmtId="3" fontId="275" fillId="0" borderId="21" xfId="0" applyNumberFormat="1" applyFont="1" applyBorder="1" applyAlignment="1">
      <alignment horizontal="right"/>
    </xf>
    <xf numFmtId="3" fontId="302" fillId="0" borderId="19" xfId="0" applyNumberFormat="1" applyFont="1" applyBorder="1" applyAlignment="1">
      <alignment horizontal="right"/>
    </xf>
    <xf numFmtId="3" fontId="275" fillId="0" borderId="9" xfId="0" applyNumberFormat="1" applyFont="1" applyBorder="1" applyAlignment="1">
      <alignment horizontal="right"/>
    </xf>
    <xf numFmtId="3" fontId="275" fillId="0" borderId="18" xfId="0" applyNumberFormat="1" applyFont="1" applyBorder="1" applyAlignment="1">
      <alignment horizontal="right"/>
    </xf>
    <xf numFmtId="3" fontId="275" fillId="0" borderId="12" xfId="0" applyNumberFormat="1" applyFont="1" applyBorder="1" applyAlignment="1">
      <alignment horizontal="right"/>
    </xf>
    <xf numFmtId="3" fontId="275" fillId="0" borderId="9" xfId="0" applyNumberFormat="1" applyFont="1" applyBorder="1" applyAlignment="1">
      <alignment horizontal="right" vertical="center"/>
    </xf>
    <xf numFmtId="3" fontId="275" fillId="0" borderId="21" xfId="0" applyNumberFormat="1" applyFont="1" applyBorder="1" applyAlignment="1">
      <alignment horizontal="right" vertical="center"/>
    </xf>
    <xf numFmtId="3" fontId="275" fillId="0" borderId="4" xfId="0" applyNumberFormat="1" applyFont="1" applyBorder="1" applyAlignment="1">
      <alignment horizontal="right" vertical="center"/>
    </xf>
    <xf numFmtId="3" fontId="275" fillId="0" borderId="23" xfId="0" applyNumberFormat="1" applyFont="1" applyBorder="1" applyAlignment="1">
      <alignment horizontal="right" vertical="center"/>
    </xf>
    <xf numFmtId="167" fontId="276" fillId="0" borderId="9" xfId="0" applyNumberFormat="1" applyFont="1" applyBorder="1" applyAlignment="1">
      <alignment horizontal="right" vertical="center"/>
    </xf>
    <xf numFmtId="167" fontId="276" fillId="0" borderId="4" xfId="0" applyNumberFormat="1" applyFont="1" applyBorder="1" applyAlignment="1">
      <alignment horizontal="right" vertical="center"/>
    </xf>
    <xf numFmtId="167" fontId="276" fillId="0" borderId="19" xfId="0" applyNumberFormat="1" applyFont="1" applyBorder="1" applyAlignment="1">
      <alignment horizontal="right" vertical="center"/>
    </xf>
    <xf numFmtId="167" fontId="276" fillId="0" borderId="22" xfId="0" applyNumberFormat="1" applyFont="1" applyBorder="1" applyAlignment="1">
      <alignment horizontal="right" vertical="center"/>
    </xf>
    <xf numFmtId="167" fontId="276" fillId="0" borderId="18" xfId="0" applyNumberFormat="1" applyFont="1" applyBorder="1" applyAlignment="1">
      <alignment horizontal="right" vertical="center"/>
    </xf>
    <xf numFmtId="167" fontId="276" fillId="0" borderId="8" xfId="0" applyNumberFormat="1" applyFont="1" applyBorder="1" applyAlignment="1">
      <alignment horizontal="right" vertical="center"/>
    </xf>
    <xf numFmtId="3" fontId="302" fillId="3" borderId="10" xfId="0" applyNumberFormat="1" applyFont="1" applyFill="1" applyBorder="1" applyAlignment="1">
      <alignment horizontal="right"/>
    </xf>
    <xf numFmtId="3" fontId="302" fillId="3" borderId="4" xfId="0" applyNumberFormat="1" applyFont="1" applyFill="1" applyBorder="1" applyAlignment="1">
      <alignment horizontal="right"/>
    </xf>
    <xf numFmtId="3" fontId="302" fillId="3" borderId="17" xfId="0" applyNumberFormat="1" applyFont="1" applyFill="1" applyBorder="1" applyAlignment="1">
      <alignment horizontal="right"/>
    </xf>
    <xf numFmtId="3" fontId="275" fillId="3" borderId="8" xfId="0" applyNumberFormat="1" applyFont="1" applyFill="1" applyBorder="1" applyAlignment="1">
      <alignment horizontal="right"/>
    </xf>
    <xf numFmtId="3" fontId="275" fillId="3" borderId="12" xfId="0" applyNumberFormat="1" applyFont="1" applyFill="1" applyBorder="1" applyAlignment="1">
      <alignment horizontal="right"/>
    </xf>
    <xf numFmtId="3" fontId="275" fillId="3" borderId="10" xfId="0" applyNumberFormat="1" applyFont="1" applyFill="1" applyBorder="1" applyAlignment="1">
      <alignment horizontal="right" vertical="center"/>
    </xf>
    <xf numFmtId="3" fontId="275" fillId="3" borderId="4" xfId="0" applyNumberFormat="1" applyFont="1" applyFill="1" applyBorder="1" applyAlignment="1">
      <alignment horizontal="right" vertical="center"/>
    </xf>
    <xf numFmtId="3" fontId="275" fillId="3" borderId="12" xfId="0" applyNumberFormat="1" applyFont="1" applyFill="1" applyBorder="1" applyAlignment="1">
      <alignment horizontal="right" vertical="center"/>
    </xf>
    <xf numFmtId="167" fontId="276" fillId="3" borderId="10" xfId="0" applyNumberFormat="1" applyFont="1" applyFill="1" applyBorder="1" applyAlignment="1">
      <alignment horizontal="right" vertical="center"/>
    </xf>
    <xf numFmtId="167" fontId="276" fillId="3" borderId="4" xfId="0" applyNumberFormat="1" applyFont="1" applyFill="1" applyBorder="1" applyAlignment="1">
      <alignment horizontal="right" vertical="center"/>
    </xf>
    <xf numFmtId="167" fontId="276" fillId="3" borderId="17" xfId="0" applyNumberFormat="1" applyFont="1" applyFill="1" applyBorder="1" applyAlignment="1">
      <alignment horizontal="right" vertical="center"/>
    </xf>
    <xf numFmtId="167" fontId="276" fillId="3" borderId="8" xfId="0" applyNumberFormat="1" applyFont="1" applyFill="1" applyBorder="1" applyAlignment="1">
      <alignment horizontal="right" vertical="center"/>
    </xf>
    <xf numFmtId="3" fontId="302" fillId="0" borderId="10" xfId="0" applyNumberFormat="1" applyFont="1" applyBorder="1" applyAlignment="1">
      <alignment horizontal="right"/>
    </xf>
    <xf numFmtId="3" fontId="302" fillId="0" borderId="4" xfId="0" applyNumberFormat="1" applyFont="1" applyBorder="1" applyAlignment="1">
      <alignment horizontal="right"/>
    </xf>
    <xf numFmtId="3" fontId="302" fillId="0" borderId="17" xfId="0" applyNumberFormat="1" applyFont="1" applyBorder="1" applyAlignment="1">
      <alignment horizontal="right"/>
    </xf>
    <xf numFmtId="3" fontId="275" fillId="0" borderId="8" xfId="0" applyNumberFormat="1" applyFont="1" applyBorder="1" applyAlignment="1">
      <alignment horizontal="right"/>
    </xf>
    <xf numFmtId="3" fontId="275" fillId="0" borderId="10" xfId="0" applyNumberFormat="1" applyFont="1" applyBorder="1" applyAlignment="1">
      <alignment horizontal="right" vertical="center"/>
    </xf>
    <xf numFmtId="3" fontId="275" fillId="0" borderId="12" xfId="0" applyNumberFormat="1" applyFont="1" applyBorder="1" applyAlignment="1">
      <alignment horizontal="right" vertical="center"/>
    </xf>
    <xf numFmtId="167" fontId="276" fillId="0" borderId="10" xfId="0" applyNumberFormat="1" applyFont="1" applyBorder="1" applyAlignment="1">
      <alignment horizontal="right" vertical="center"/>
    </xf>
    <xf numFmtId="167" fontId="276" fillId="0" borderId="17" xfId="0" applyNumberFormat="1" applyFont="1" applyBorder="1" applyAlignment="1">
      <alignment horizontal="right" vertical="center"/>
    </xf>
    <xf numFmtId="0" fontId="274" fillId="3" borderId="295" xfId="0" applyFont="1" applyFill="1" applyBorder="1" applyAlignment="1">
      <alignment horizontal="left" vertical="center" wrapText="1"/>
    </xf>
    <xf numFmtId="3" fontId="302" fillId="3" borderId="14" xfId="0" applyNumberFormat="1" applyFont="1" applyFill="1" applyBorder="1" applyAlignment="1">
      <alignment horizontal="right"/>
    </xf>
    <xf numFmtId="3" fontId="275" fillId="3" borderId="296" xfId="0" applyNumberFormat="1" applyFont="1" applyFill="1" applyBorder="1" applyAlignment="1">
      <alignment horizontal="right"/>
    </xf>
    <xf numFmtId="3" fontId="275" fillId="3" borderId="14" xfId="0" applyNumberFormat="1" applyFont="1" applyFill="1" applyBorder="1" applyAlignment="1">
      <alignment horizontal="right" vertical="center"/>
    </xf>
    <xf numFmtId="3" fontId="275" fillId="3" borderId="284" xfId="0" applyNumberFormat="1" applyFont="1" applyFill="1" applyBorder="1" applyAlignment="1">
      <alignment horizontal="right" vertical="center"/>
    </xf>
    <xf numFmtId="3" fontId="275" fillId="3" borderId="283" xfId="0" applyNumberFormat="1" applyFont="1" applyFill="1" applyBorder="1" applyAlignment="1">
      <alignment horizontal="right" vertical="center"/>
    </xf>
    <xf numFmtId="167" fontId="276" fillId="3" borderId="14" xfId="0" applyNumberFormat="1" applyFont="1" applyFill="1" applyBorder="1" applyAlignment="1">
      <alignment horizontal="right" vertical="center"/>
    </xf>
    <xf numFmtId="167" fontId="276" fillId="3" borderId="284" xfId="0" applyNumberFormat="1" applyFont="1" applyFill="1" applyBorder="1" applyAlignment="1">
      <alignment horizontal="right" vertical="center"/>
    </xf>
    <xf numFmtId="167" fontId="276" fillId="3" borderId="286" xfId="0" applyNumberFormat="1" applyFont="1" applyFill="1" applyBorder="1" applyAlignment="1">
      <alignment horizontal="right" vertical="center"/>
    </xf>
    <xf numFmtId="0" fontId="274" fillId="82" borderId="19" xfId="0" applyFont="1" applyFill="1" applyBorder="1" applyAlignment="1">
      <alignment horizontal="left" vertical="center" wrapText="1"/>
    </xf>
    <xf numFmtId="3" fontId="275" fillId="2" borderId="9" xfId="0" applyNumberFormat="1" applyFont="1" applyFill="1" applyBorder="1" applyAlignment="1">
      <alignment horizontal="right"/>
    </xf>
    <xf numFmtId="3" fontId="275" fillId="2" borderId="21" xfId="0" applyNumberFormat="1" applyFont="1" applyFill="1" applyBorder="1" applyAlignment="1">
      <alignment horizontal="right"/>
    </xf>
    <xf numFmtId="3" fontId="275" fillId="2" borderId="19" xfId="0" applyNumberFormat="1" applyFont="1" applyFill="1" applyBorder="1" applyAlignment="1">
      <alignment horizontal="right"/>
    </xf>
    <xf numFmtId="3" fontId="275" fillId="2" borderId="9" xfId="0" applyNumberFormat="1" applyFont="1" applyFill="1" applyBorder="1" applyAlignment="1">
      <alignment horizontal="right" vertical="center"/>
    </xf>
    <xf numFmtId="3" fontId="275" fillId="2" borderId="21" xfId="0" applyNumberFormat="1" applyFont="1" applyFill="1" applyBorder="1" applyAlignment="1">
      <alignment horizontal="right" vertical="center"/>
    </xf>
    <xf numFmtId="3" fontId="275" fillId="2" borderId="23" xfId="0" applyNumberFormat="1" applyFont="1" applyFill="1" applyBorder="1" applyAlignment="1">
      <alignment horizontal="right" vertical="center"/>
    </xf>
    <xf numFmtId="166" fontId="276" fillId="2" borderId="10" xfId="42979" applyNumberFormat="1" applyFont="1" applyFill="1" applyBorder="1" applyAlignment="1">
      <alignment horizontal="right" vertical="center"/>
    </xf>
    <xf numFmtId="166" fontId="276" fillId="2" borderId="4" xfId="42979" applyNumberFormat="1" applyFont="1" applyFill="1" applyBorder="1" applyAlignment="1">
      <alignment horizontal="right" vertical="center"/>
    </xf>
    <xf numFmtId="166" fontId="276" fillId="2" borderId="17" xfId="42979" applyNumberFormat="1" applyFont="1" applyFill="1" applyBorder="1" applyAlignment="1">
      <alignment horizontal="right" vertical="center"/>
    </xf>
    <xf numFmtId="166" fontId="276" fillId="2" borderId="21" xfId="42979" applyNumberFormat="1" applyFont="1" applyFill="1" applyBorder="1" applyAlignment="1">
      <alignment horizontal="right" vertical="center"/>
    </xf>
    <xf numFmtId="166" fontId="276" fillId="2" borderId="18" xfId="42979" applyNumberFormat="1" applyFont="1" applyFill="1" applyBorder="1" applyAlignment="1">
      <alignment horizontal="right" vertical="center"/>
    </xf>
    <xf numFmtId="0" fontId="274" fillId="82" borderId="17" xfId="0" applyFont="1" applyFill="1" applyBorder="1" applyAlignment="1">
      <alignment horizontal="left" vertical="center" wrapText="1"/>
    </xf>
    <xf numFmtId="3" fontId="275" fillId="2" borderId="10" xfId="0" applyNumberFormat="1" applyFont="1" applyFill="1" applyBorder="1" applyAlignment="1">
      <alignment horizontal="right"/>
    </xf>
    <xf numFmtId="3" fontId="275" fillId="2" borderId="0" xfId="0" applyNumberFormat="1" applyFont="1" applyFill="1" applyAlignment="1">
      <alignment horizontal="right"/>
    </xf>
    <xf numFmtId="3" fontId="275" fillId="2" borderId="17" xfId="0" applyNumberFormat="1" applyFont="1" applyFill="1" applyBorder="1" applyAlignment="1">
      <alignment horizontal="right"/>
    </xf>
    <xf numFmtId="3" fontId="275" fillId="2" borderId="10" xfId="0" applyNumberFormat="1" applyFont="1" applyFill="1" applyBorder="1" applyAlignment="1">
      <alignment horizontal="right" vertical="center"/>
    </xf>
    <xf numFmtId="3" fontId="275" fillId="2" borderId="4" xfId="0" applyNumberFormat="1" applyFont="1" applyFill="1" applyBorder="1" applyAlignment="1">
      <alignment horizontal="right" vertical="center"/>
    </xf>
    <xf numFmtId="3" fontId="275" fillId="2" borderId="12" xfId="0" applyNumberFormat="1" applyFont="1" applyFill="1" applyBorder="1" applyAlignment="1">
      <alignment horizontal="right" vertical="center"/>
    </xf>
    <xf numFmtId="166" fontId="276" fillId="2" borderId="8" xfId="42979" applyNumberFormat="1" applyFont="1" applyFill="1" applyBorder="1" applyAlignment="1">
      <alignment horizontal="right" vertical="center"/>
    </xf>
    <xf numFmtId="0" fontId="274" fillId="82" borderId="267" xfId="0" applyFont="1" applyFill="1" applyBorder="1" applyAlignment="1">
      <alignment horizontal="left" vertical="center" wrapText="1"/>
    </xf>
    <xf numFmtId="3" fontId="275" fillId="2" borderId="268" xfId="0" applyNumberFormat="1" applyFont="1" applyFill="1" applyBorder="1" applyAlignment="1">
      <alignment horizontal="right"/>
    </xf>
    <xf numFmtId="3" fontId="275" fillId="2" borderId="267" xfId="0" applyNumberFormat="1" applyFont="1" applyFill="1" applyBorder="1" applyAlignment="1">
      <alignment horizontal="right"/>
    </xf>
    <xf numFmtId="3" fontId="275" fillId="2" borderId="274" xfId="0" applyNumberFormat="1" applyFont="1" applyFill="1" applyBorder="1" applyAlignment="1">
      <alignment horizontal="right"/>
    </xf>
    <xf numFmtId="3" fontId="275" fillId="71" borderId="5" xfId="0" applyNumberFormat="1" applyFont="1" applyFill="1" applyBorder="1" applyAlignment="1">
      <alignment horizontal="right"/>
    </xf>
    <xf numFmtId="3" fontId="275" fillId="71" borderId="34" xfId="0" applyNumberFormat="1" applyFont="1" applyFill="1" applyBorder="1" applyAlignment="1">
      <alignment horizontal="right"/>
    </xf>
    <xf numFmtId="3" fontId="275" fillId="71" borderId="269" xfId="0" applyNumberFormat="1" applyFont="1" applyFill="1" applyBorder="1" applyAlignment="1">
      <alignment horizontal="right"/>
    </xf>
    <xf numFmtId="3" fontId="275" fillId="2" borderId="274" xfId="0" applyNumberFormat="1" applyFont="1" applyFill="1" applyBorder="1" applyAlignment="1">
      <alignment horizontal="right" vertical="center"/>
    </xf>
    <xf numFmtId="3" fontId="275" fillId="2" borderId="5" xfId="0" applyNumberFormat="1" applyFont="1" applyFill="1" applyBorder="1" applyAlignment="1">
      <alignment horizontal="right" vertical="center"/>
    </xf>
    <xf numFmtId="3" fontId="275" fillId="2" borderId="269" xfId="0" applyNumberFormat="1" applyFont="1" applyFill="1" applyBorder="1" applyAlignment="1">
      <alignment horizontal="right" vertical="center"/>
    </xf>
    <xf numFmtId="166" fontId="276" fillId="2" borderId="274" xfId="42979" applyNumberFormat="1" applyFont="1" applyFill="1" applyBorder="1" applyAlignment="1">
      <alignment horizontal="right" vertical="center"/>
    </xf>
    <xf numFmtId="166" fontId="276" fillId="2" borderId="5" xfId="42979" applyNumberFormat="1" applyFont="1" applyFill="1" applyBorder="1" applyAlignment="1">
      <alignment horizontal="right" vertical="center"/>
    </xf>
    <xf numFmtId="166" fontId="276" fillId="2" borderId="267" xfId="42979" applyNumberFormat="1" applyFont="1" applyFill="1" applyBorder="1" applyAlignment="1">
      <alignment horizontal="right" vertical="center"/>
    </xf>
    <xf numFmtId="166" fontId="276" fillId="2" borderId="34" xfId="42979" applyNumberFormat="1" applyFont="1" applyFill="1" applyBorder="1" applyAlignment="1">
      <alignment horizontal="right" vertical="center"/>
    </xf>
    <xf numFmtId="0" fontId="298" fillId="0" borderId="0" xfId="0" applyFont="1" applyAlignment="1">
      <alignment horizontal="left" vertical="center" wrapText="1"/>
    </xf>
    <xf numFmtId="0" fontId="271" fillId="73" borderId="251" xfId="0" applyFont="1" applyFill="1" applyBorder="1" applyAlignment="1">
      <alignment horizontal="center" vertical="center" wrapText="1"/>
    </xf>
    <xf numFmtId="0" fontId="271" fillId="73" borderId="258" xfId="0" applyFont="1" applyFill="1" applyBorder="1" applyAlignment="1">
      <alignment horizontal="center" vertical="center" wrapText="1"/>
    </xf>
    <xf numFmtId="0" fontId="271" fillId="73" borderId="252" xfId="0" applyFont="1" applyFill="1" applyBorder="1" applyAlignment="1">
      <alignment horizontal="center" vertical="center" wrapText="1"/>
    </xf>
    <xf numFmtId="0" fontId="271" fillId="73" borderId="259" xfId="0" applyFont="1" applyFill="1" applyBorder="1" applyAlignment="1">
      <alignment horizontal="center" vertical="center" wrapText="1"/>
    </xf>
    <xf numFmtId="0" fontId="273" fillId="72" borderId="297" xfId="0" applyFont="1" applyFill="1" applyBorder="1" applyAlignment="1">
      <alignment vertical="center"/>
    </xf>
    <xf numFmtId="3" fontId="275" fillId="0" borderId="15" xfId="0" applyNumberFormat="1" applyFont="1" applyBorder="1" applyAlignment="1">
      <alignment horizontal="right" vertical="center"/>
    </xf>
    <xf numFmtId="3" fontId="275" fillId="0" borderId="1" xfId="0" applyNumberFormat="1" applyFont="1" applyBorder="1" applyAlignment="1">
      <alignment horizontal="right" vertical="center"/>
    </xf>
    <xf numFmtId="3" fontId="275" fillId="0" borderId="19" xfId="0" applyNumberFormat="1" applyFont="1" applyBorder="1" applyAlignment="1">
      <alignment horizontal="right" vertical="center"/>
    </xf>
    <xf numFmtId="167" fontId="276" fillId="0" borderId="15" xfId="0" applyNumberFormat="1" applyFont="1" applyBorder="1" applyAlignment="1">
      <alignment horizontal="right" vertical="center"/>
    </xf>
    <xf numFmtId="3" fontId="275" fillId="3" borderId="16" xfId="0" applyNumberFormat="1" applyFont="1" applyFill="1" applyBorder="1" applyAlignment="1">
      <alignment horizontal="right" vertical="center"/>
    </xf>
    <xf numFmtId="3" fontId="275" fillId="3" borderId="1" xfId="0" applyNumberFormat="1" applyFont="1" applyFill="1" applyBorder="1" applyAlignment="1">
      <alignment horizontal="right" vertical="center"/>
    </xf>
    <xf numFmtId="3" fontId="275" fillId="3" borderId="17" xfId="0" applyNumberFormat="1" applyFont="1" applyFill="1" applyBorder="1" applyAlignment="1">
      <alignment horizontal="right" vertical="center"/>
    </xf>
    <xf numFmtId="167" fontId="276" fillId="3" borderId="16" xfId="0" applyNumberFormat="1" applyFont="1" applyFill="1" applyBorder="1" applyAlignment="1">
      <alignment horizontal="right" vertical="center"/>
    </xf>
    <xf numFmtId="3" fontId="275" fillId="0" borderId="16" xfId="0" applyNumberFormat="1" applyFont="1" applyBorder="1" applyAlignment="1">
      <alignment horizontal="right" vertical="center"/>
    </xf>
    <xf numFmtId="3" fontId="275" fillId="0" borderId="17" xfId="0" applyNumberFormat="1" applyFont="1" applyBorder="1" applyAlignment="1">
      <alignment horizontal="right" vertical="center"/>
    </xf>
    <xf numFmtId="167" fontId="276" fillId="0" borderId="16" xfId="0" applyNumberFormat="1" applyFont="1" applyBorder="1" applyAlignment="1">
      <alignment horizontal="right" vertical="center"/>
    </xf>
    <xf numFmtId="0" fontId="274" fillId="3" borderId="286" xfId="0" applyFont="1" applyFill="1" applyBorder="1" applyAlignment="1">
      <alignment horizontal="left" vertical="center" wrapText="1"/>
    </xf>
    <xf numFmtId="3" fontId="275" fillId="3" borderId="298" xfId="0" applyNumberFormat="1" applyFont="1" applyFill="1" applyBorder="1" applyAlignment="1">
      <alignment horizontal="right" vertical="center"/>
    </xf>
    <xf numFmtId="3" fontId="275" fillId="3" borderId="299" xfId="0" applyNumberFormat="1" applyFont="1" applyFill="1" applyBorder="1" applyAlignment="1">
      <alignment horizontal="right" vertical="center"/>
    </xf>
    <xf numFmtId="3" fontId="275" fillId="3" borderId="286" xfId="0" applyNumberFormat="1" applyFont="1" applyFill="1" applyBorder="1" applyAlignment="1">
      <alignment horizontal="right" vertical="center"/>
    </xf>
    <xf numFmtId="167" fontId="276" fillId="3" borderId="298" xfId="0" applyNumberFormat="1" applyFont="1" applyFill="1" applyBorder="1" applyAlignment="1">
      <alignment horizontal="right" vertical="center"/>
    </xf>
    <xf numFmtId="167" fontId="276" fillId="3" borderId="296" xfId="0" applyNumberFormat="1" applyFont="1" applyFill="1" applyBorder="1" applyAlignment="1">
      <alignment horizontal="right" vertical="center"/>
    </xf>
    <xf numFmtId="3" fontId="275" fillId="82" borderId="15" xfId="0" applyNumberFormat="1" applyFont="1" applyFill="1" applyBorder="1" applyAlignment="1">
      <alignment horizontal="right" vertical="center"/>
    </xf>
    <xf numFmtId="3" fontId="275" fillId="82" borderId="300" xfId="0" applyNumberFormat="1" applyFont="1" applyFill="1" applyBorder="1" applyAlignment="1">
      <alignment horizontal="right" vertical="center"/>
    </xf>
    <xf numFmtId="3" fontId="275" fillId="82" borderId="19" xfId="0" applyNumberFormat="1" applyFont="1" applyFill="1" applyBorder="1" applyAlignment="1">
      <alignment horizontal="right" vertical="center"/>
    </xf>
    <xf numFmtId="3" fontId="275" fillId="82" borderId="23" xfId="0" applyNumberFormat="1" applyFont="1" applyFill="1" applyBorder="1" applyAlignment="1">
      <alignment horizontal="right" vertical="center"/>
    </xf>
    <xf numFmtId="3" fontId="275" fillId="82" borderId="21" xfId="0" applyNumberFormat="1" applyFont="1" applyFill="1" applyBorder="1" applyAlignment="1">
      <alignment horizontal="right" vertical="center"/>
    </xf>
    <xf numFmtId="3" fontId="275" fillId="82" borderId="18" xfId="0" applyNumberFormat="1" applyFont="1" applyFill="1" applyBorder="1" applyAlignment="1">
      <alignment horizontal="right" vertical="center"/>
    </xf>
    <xf numFmtId="3" fontId="275" fillId="82" borderId="292" xfId="0" applyNumberFormat="1" applyFont="1" applyFill="1" applyBorder="1" applyAlignment="1">
      <alignment horizontal="right" vertical="center"/>
    </xf>
    <xf numFmtId="167" fontId="276" fillId="82" borderId="15" xfId="0" applyNumberFormat="1" applyFont="1" applyFill="1" applyBorder="1" applyAlignment="1">
      <alignment horizontal="right" vertical="center"/>
    </xf>
    <xf numFmtId="167" fontId="276" fillId="82" borderId="21" xfId="0" applyNumberFormat="1" applyFont="1" applyFill="1" applyBorder="1" applyAlignment="1">
      <alignment horizontal="right" vertical="center"/>
    </xf>
    <xf numFmtId="167" fontId="276" fillId="82" borderId="19" xfId="0" applyNumberFormat="1" applyFont="1" applyFill="1" applyBorder="1" applyAlignment="1">
      <alignment horizontal="right" vertical="center"/>
    </xf>
    <xf numFmtId="167" fontId="276" fillId="82" borderId="300" xfId="0" applyNumberFormat="1" applyFont="1" applyFill="1" applyBorder="1" applyAlignment="1">
      <alignment horizontal="right" vertical="center"/>
    </xf>
    <xf numFmtId="167" fontId="276" fillId="82" borderId="18" xfId="0" applyNumberFormat="1" applyFont="1" applyFill="1" applyBorder="1" applyAlignment="1">
      <alignment horizontal="right" vertical="center"/>
    </xf>
    <xf numFmtId="3" fontId="275" fillId="82" borderId="16" xfId="0" applyNumberFormat="1" applyFont="1" applyFill="1" applyBorder="1" applyAlignment="1">
      <alignment horizontal="right" vertical="center"/>
    </xf>
    <xf numFmtId="3" fontId="275" fillId="82" borderId="0" xfId="0" applyNumberFormat="1" applyFont="1" applyFill="1" applyAlignment="1">
      <alignment horizontal="right" vertical="center"/>
    </xf>
    <xf numFmtId="3" fontId="275" fillId="82" borderId="17" xfId="0" applyNumberFormat="1" applyFont="1" applyFill="1" applyBorder="1" applyAlignment="1">
      <alignment horizontal="right" vertical="center"/>
    </xf>
    <xf numFmtId="3" fontId="275" fillId="82" borderId="12" xfId="0" applyNumberFormat="1" applyFont="1" applyFill="1" applyBorder="1" applyAlignment="1">
      <alignment horizontal="right" vertical="center"/>
    </xf>
    <xf numFmtId="3" fontId="275" fillId="82" borderId="4" xfId="0" applyNumberFormat="1" applyFont="1" applyFill="1" applyBorder="1" applyAlignment="1">
      <alignment horizontal="right" vertical="center"/>
    </xf>
    <xf numFmtId="3" fontId="275" fillId="82" borderId="8" xfId="0" applyNumberFormat="1" applyFont="1" applyFill="1" applyBorder="1" applyAlignment="1">
      <alignment horizontal="right" vertical="center"/>
    </xf>
    <xf numFmtId="3" fontId="275" fillId="82" borderId="1" xfId="0" applyNumberFormat="1" applyFont="1" applyFill="1" applyBorder="1" applyAlignment="1">
      <alignment horizontal="right" vertical="center"/>
    </xf>
    <xf numFmtId="167" fontId="276" fillId="82" borderId="16" xfId="0" applyNumberFormat="1" applyFont="1" applyFill="1" applyBorder="1" applyAlignment="1">
      <alignment horizontal="right" vertical="center"/>
    </xf>
    <xf numFmtId="167" fontId="276" fillId="82" borderId="4" xfId="0" applyNumberFormat="1" applyFont="1" applyFill="1" applyBorder="1" applyAlignment="1">
      <alignment horizontal="right" vertical="center"/>
    </xf>
    <xf numFmtId="167" fontId="276" fillId="82" borderId="17" xfId="0" applyNumberFormat="1" applyFont="1" applyFill="1" applyBorder="1" applyAlignment="1">
      <alignment horizontal="right" vertical="center"/>
    </xf>
    <xf numFmtId="167" fontId="276" fillId="82" borderId="0" xfId="0" applyNumberFormat="1" applyFont="1" applyFill="1" applyAlignment="1">
      <alignment horizontal="right" vertical="center"/>
    </xf>
    <xf numFmtId="167" fontId="276" fillId="82" borderId="8" xfId="0" applyNumberFormat="1" applyFont="1" applyFill="1" applyBorder="1" applyAlignment="1">
      <alignment horizontal="right" vertical="center"/>
    </xf>
    <xf numFmtId="3" fontId="275" fillId="82" borderId="282" xfId="0" applyNumberFormat="1" applyFont="1" applyFill="1" applyBorder="1" applyAlignment="1">
      <alignment horizontal="right" vertical="center"/>
    </xf>
    <xf numFmtId="3" fontId="275" fillId="82" borderId="2" xfId="0" applyNumberFormat="1" applyFont="1" applyFill="1" applyBorder="1" applyAlignment="1">
      <alignment horizontal="right" vertical="center"/>
    </xf>
    <xf numFmtId="3" fontId="275" fillId="82" borderId="267" xfId="0" applyNumberFormat="1" applyFont="1" applyFill="1" applyBorder="1" applyAlignment="1">
      <alignment horizontal="right" vertical="center"/>
    </xf>
    <xf numFmtId="3" fontId="275" fillId="82" borderId="269" xfId="0" applyNumberFormat="1" applyFont="1" applyFill="1" applyBorder="1" applyAlignment="1">
      <alignment horizontal="right" vertical="center"/>
    </xf>
    <xf numFmtId="3" fontId="275" fillId="82" borderId="5" xfId="0" applyNumberFormat="1" applyFont="1" applyFill="1" applyBorder="1" applyAlignment="1">
      <alignment horizontal="right" vertical="center"/>
    </xf>
    <xf numFmtId="3" fontId="275" fillId="82" borderId="34" xfId="0" applyNumberFormat="1" applyFont="1" applyFill="1" applyBorder="1" applyAlignment="1">
      <alignment horizontal="right" vertical="center"/>
    </xf>
    <xf numFmtId="3" fontId="275" fillId="82" borderId="257" xfId="0" applyNumberFormat="1" applyFont="1" applyFill="1" applyBorder="1" applyAlignment="1">
      <alignment horizontal="right" vertical="center"/>
    </xf>
    <xf numFmtId="167" fontId="276" fillId="82" borderId="282" xfId="0" applyNumberFormat="1" applyFont="1" applyFill="1" applyBorder="1" applyAlignment="1">
      <alignment horizontal="right" vertical="center"/>
    </xf>
    <xf numFmtId="167" fontId="276" fillId="82" borderId="5" xfId="0" applyNumberFormat="1" applyFont="1" applyFill="1" applyBorder="1" applyAlignment="1">
      <alignment horizontal="right" vertical="center"/>
    </xf>
    <xf numFmtId="167" fontId="276" fillId="82" borderId="267" xfId="0" applyNumberFormat="1" applyFont="1" applyFill="1" applyBorder="1" applyAlignment="1">
      <alignment horizontal="right" vertical="center"/>
    </xf>
    <xf numFmtId="167" fontId="276" fillId="82" borderId="2" xfId="0" applyNumberFormat="1" applyFont="1" applyFill="1" applyBorder="1" applyAlignment="1">
      <alignment horizontal="right" vertical="center"/>
    </xf>
    <xf numFmtId="167" fontId="276" fillId="82" borderId="34" xfId="0" applyNumberFormat="1" applyFont="1" applyFill="1" applyBorder="1" applyAlignment="1">
      <alignment horizontal="right" vertical="center"/>
    </xf>
    <xf numFmtId="0" fontId="305" fillId="0" borderId="0" xfId="0" applyFont="1" applyAlignment="1">
      <alignment horizontal="left" vertical="center"/>
    </xf>
    <xf numFmtId="0" fontId="268" fillId="0" borderId="0" xfId="0" applyFont="1" applyAlignment="1">
      <alignment horizontal="center"/>
    </xf>
    <xf numFmtId="167" fontId="276" fillId="0" borderId="23" xfId="0" applyNumberFormat="1" applyFont="1" applyBorder="1" applyAlignment="1">
      <alignment horizontal="right" vertical="center"/>
    </xf>
    <xf numFmtId="167" fontId="276" fillId="3" borderId="12" xfId="0" applyNumberFormat="1" applyFont="1" applyFill="1" applyBorder="1" applyAlignment="1">
      <alignment horizontal="right" vertical="center"/>
    </xf>
    <xf numFmtId="167" fontId="276" fillId="0" borderId="12" xfId="0" applyNumberFormat="1" applyFont="1" applyBorder="1" applyAlignment="1">
      <alignment horizontal="right" vertical="center"/>
    </xf>
    <xf numFmtId="167" fontId="276" fillId="3" borderId="283" xfId="0" applyNumberFormat="1" applyFont="1" applyFill="1" applyBorder="1" applyAlignment="1">
      <alignment horizontal="right" vertical="center"/>
    </xf>
    <xf numFmtId="167" fontId="276" fillId="3" borderId="295" xfId="0" applyNumberFormat="1" applyFont="1" applyFill="1" applyBorder="1" applyAlignment="1">
      <alignment horizontal="right" vertical="center"/>
    </xf>
    <xf numFmtId="167" fontId="276" fillId="82" borderId="23" xfId="0" applyNumberFormat="1" applyFont="1" applyFill="1" applyBorder="1" applyAlignment="1">
      <alignment horizontal="right" vertical="center"/>
    </xf>
    <xf numFmtId="167" fontId="276" fillId="82" borderId="12" xfId="0" applyNumberFormat="1" applyFont="1" applyFill="1" applyBorder="1" applyAlignment="1">
      <alignment horizontal="right" vertical="center"/>
    </xf>
    <xf numFmtId="167" fontId="276" fillId="82" borderId="269" xfId="0" applyNumberFormat="1" applyFont="1" applyFill="1" applyBorder="1" applyAlignment="1">
      <alignment horizontal="right" vertical="center"/>
    </xf>
    <xf numFmtId="3" fontId="275" fillId="3" borderId="295" xfId="0" applyNumberFormat="1" applyFont="1" applyFill="1" applyBorder="1" applyAlignment="1">
      <alignment horizontal="right" vertical="center"/>
    </xf>
    <xf numFmtId="0" fontId="97" fillId="0" borderId="0" xfId="42980" applyFont="1" applyAlignment="1">
      <alignment horizontal="right" wrapText="1"/>
    </xf>
    <xf numFmtId="0" fontId="274" fillId="0" borderId="17" xfId="0" applyFont="1" applyBorder="1" applyAlignment="1">
      <alignment vertical="center" wrapText="1"/>
    </xf>
    <xf numFmtId="3" fontId="302" fillId="0" borderId="15" xfId="0" applyNumberFormat="1" applyFont="1" applyBorder="1"/>
    <xf numFmtId="0" fontId="274" fillId="3" borderId="17" xfId="0" applyFont="1" applyFill="1" applyBorder="1" applyAlignment="1">
      <alignment vertical="center" wrapText="1"/>
    </xf>
    <xf numFmtId="3" fontId="302" fillId="3" borderId="16" xfId="0" applyNumberFormat="1" applyFont="1" applyFill="1" applyBorder="1"/>
    <xf numFmtId="3" fontId="302" fillId="3" borderId="4" xfId="0" applyNumberFormat="1" applyFont="1" applyFill="1" applyBorder="1"/>
    <xf numFmtId="3" fontId="302" fillId="0" borderId="16" xfId="0" applyNumberFormat="1" applyFont="1" applyBorder="1"/>
    <xf numFmtId="3" fontId="302" fillId="0" borderId="4" xfId="0" applyNumberFormat="1" applyFont="1" applyBorder="1"/>
    <xf numFmtId="0" fontId="274" fillId="3" borderId="295" xfId="0" applyFont="1" applyFill="1" applyBorder="1" applyAlignment="1">
      <alignment vertical="center" wrapText="1"/>
    </xf>
    <xf numFmtId="0" fontId="274" fillId="2" borderId="19" xfId="0" applyFont="1" applyFill="1" applyBorder="1" applyAlignment="1">
      <alignment vertical="center" wrapText="1"/>
    </xf>
    <xf numFmtId="3" fontId="275" fillId="2" borderId="15" xfId="0" applyNumberFormat="1" applyFont="1" applyFill="1" applyBorder="1" applyAlignment="1">
      <alignment horizontal="right"/>
    </xf>
    <xf numFmtId="0" fontId="274" fillId="2" borderId="17" xfId="0" applyFont="1" applyFill="1" applyBorder="1" applyAlignment="1">
      <alignment vertical="center" wrapText="1"/>
    </xf>
    <xf numFmtId="3" fontId="275" fillId="2" borderId="16" xfId="0" applyNumberFormat="1" applyFont="1" applyFill="1" applyBorder="1" applyAlignment="1">
      <alignment horizontal="right"/>
    </xf>
    <xf numFmtId="0" fontId="274" fillId="2" borderId="267" xfId="0" applyFont="1" applyFill="1" applyBorder="1" applyAlignment="1">
      <alignment vertical="center" wrapText="1"/>
    </xf>
    <xf numFmtId="3" fontId="275" fillId="2" borderId="282" xfId="0" applyNumberFormat="1" applyFont="1" applyFill="1" applyBorder="1" applyAlignment="1">
      <alignment horizontal="right"/>
    </xf>
    <xf numFmtId="3" fontId="275" fillId="2" borderId="2" xfId="0" applyNumberFormat="1" applyFont="1" applyFill="1" applyBorder="1" applyAlignment="1">
      <alignment horizontal="right"/>
    </xf>
    <xf numFmtId="0" fontId="97" fillId="0" borderId="0" xfId="42980" applyFont="1" applyAlignment="1">
      <alignment horizontal="center"/>
    </xf>
    <xf numFmtId="167" fontId="276" fillId="0" borderId="1" xfId="0" applyNumberFormat="1" applyFont="1" applyBorder="1" applyAlignment="1">
      <alignment horizontal="right" vertical="center"/>
    </xf>
    <xf numFmtId="3" fontId="4" fillId="0" borderId="0" xfId="0" applyNumberFormat="1" applyFont="1"/>
    <xf numFmtId="167" fontId="276" fillId="3" borderId="1" xfId="0" applyNumberFormat="1" applyFont="1" applyFill="1" applyBorder="1" applyAlignment="1">
      <alignment horizontal="right" vertical="center"/>
    </xf>
    <xf numFmtId="167" fontId="276" fillId="3" borderId="299" xfId="0" applyNumberFormat="1" applyFont="1" applyFill="1" applyBorder="1" applyAlignment="1">
      <alignment horizontal="right" vertical="center"/>
    </xf>
    <xf numFmtId="0" fontId="274" fillId="82" borderId="19" xfId="0" applyFont="1" applyFill="1" applyBorder="1" applyAlignment="1">
      <alignment vertical="center" wrapText="1"/>
    </xf>
    <xf numFmtId="167" fontId="276" fillId="82" borderId="292" xfId="0" applyNumberFormat="1" applyFont="1" applyFill="1" applyBorder="1" applyAlignment="1">
      <alignment horizontal="right" vertical="center"/>
    </xf>
    <xf numFmtId="0" fontId="274" fillId="82" borderId="17" xfId="0" applyFont="1" applyFill="1" applyBorder="1" applyAlignment="1">
      <alignment vertical="center" wrapText="1"/>
    </xf>
    <xf numFmtId="167" fontId="276" fillId="82" borderId="1" xfId="0" applyNumberFormat="1" applyFont="1" applyFill="1" applyBorder="1" applyAlignment="1">
      <alignment horizontal="right" vertical="center"/>
    </xf>
    <xf numFmtId="0" fontId="274" fillId="82" borderId="267" xfId="0" applyFont="1" applyFill="1" applyBorder="1" applyAlignment="1">
      <alignment vertical="center" wrapText="1"/>
    </xf>
    <xf numFmtId="167" fontId="276" fillId="82" borderId="257" xfId="0" applyNumberFormat="1" applyFont="1" applyFill="1" applyBorder="1" applyAlignment="1">
      <alignment horizontal="right" vertical="center"/>
    </xf>
    <xf numFmtId="0" fontId="298" fillId="0" borderId="0" xfId="0" applyFont="1" applyAlignment="1">
      <alignment vertical="top" wrapText="1"/>
    </xf>
    <xf numFmtId="0" fontId="260" fillId="0" borderId="0" xfId="12146" applyFill="1" applyAlignment="1">
      <alignment horizontal="left" vertical="center"/>
    </xf>
    <xf numFmtId="0" fontId="270" fillId="0" borderId="0" xfId="0" applyFont="1" applyAlignment="1">
      <alignment horizontal="center" vertical="center"/>
    </xf>
    <xf numFmtId="0" fontId="272" fillId="0" borderId="0" xfId="0" applyFont="1" applyAlignment="1">
      <alignment vertical="center"/>
    </xf>
    <xf numFmtId="0" fontId="0" fillId="0" borderId="0" xfId="0" applyAlignment="1">
      <alignment vertical="center"/>
    </xf>
    <xf numFmtId="0" fontId="271" fillId="0" borderId="0" xfId="0" applyFont="1"/>
    <xf numFmtId="3" fontId="276" fillId="0" borderId="16" xfId="0" applyNumberFormat="1" applyFont="1" applyBorder="1" applyAlignment="1">
      <alignment horizontal="right" vertical="center"/>
    </xf>
    <xf numFmtId="3" fontId="275" fillId="0" borderId="8" xfId="0" applyNumberFormat="1" applyFont="1" applyBorder="1" applyAlignment="1">
      <alignment horizontal="right" vertical="center"/>
    </xf>
    <xf numFmtId="3" fontId="276" fillId="0" borderId="17" xfId="0" applyNumberFormat="1" applyFont="1" applyBorder="1" applyAlignment="1">
      <alignment horizontal="right" vertical="center"/>
    </xf>
    <xf numFmtId="200" fontId="275" fillId="0" borderId="8" xfId="0" applyNumberFormat="1" applyFont="1" applyBorder="1" applyAlignment="1">
      <alignment horizontal="right" vertical="center"/>
    </xf>
    <xf numFmtId="200" fontId="276" fillId="0" borderId="17" xfId="0" applyNumberFormat="1" applyFont="1" applyBorder="1" applyAlignment="1">
      <alignment horizontal="right" vertical="center"/>
    </xf>
    <xf numFmtId="3" fontId="276" fillId="3" borderId="16" xfId="0" applyNumberFormat="1" applyFont="1" applyFill="1" applyBorder="1" applyAlignment="1">
      <alignment horizontal="right" vertical="center"/>
    </xf>
    <xf numFmtId="3" fontId="275" fillId="3" borderId="8" xfId="0" applyNumberFormat="1" applyFont="1" applyFill="1" applyBorder="1" applyAlignment="1">
      <alignment horizontal="right" vertical="center"/>
    </xf>
    <xf numFmtId="3" fontId="276" fillId="3" borderId="17" xfId="0" applyNumberFormat="1" applyFont="1" applyFill="1" applyBorder="1" applyAlignment="1">
      <alignment horizontal="right" vertical="center"/>
    </xf>
    <xf numFmtId="200" fontId="275" fillId="3" borderId="8" xfId="0" applyNumberFormat="1" applyFont="1" applyFill="1" applyBorder="1" applyAlignment="1">
      <alignment horizontal="right" vertical="center"/>
    </xf>
    <xf numFmtId="200" fontId="276" fillId="3" borderId="17" xfId="0" applyNumberFormat="1" applyFont="1" applyFill="1" applyBorder="1" applyAlignment="1">
      <alignment horizontal="right" vertical="center"/>
    </xf>
    <xf numFmtId="200" fontId="275" fillId="0" borderId="17" xfId="0" applyNumberFormat="1" applyFont="1" applyBorder="1" applyAlignment="1">
      <alignment horizontal="right" vertical="center"/>
    </xf>
    <xf numFmtId="200" fontId="275" fillId="3" borderId="17" xfId="0" applyNumberFormat="1" applyFont="1" applyFill="1" applyBorder="1" applyAlignment="1">
      <alignment horizontal="right" vertical="center"/>
    </xf>
    <xf numFmtId="3" fontId="276" fillId="3" borderId="298" xfId="0" applyNumberFormat="1" applyFont="1" applyFill="1" applyBorder="1" applyAlignment="1">
      <alignment horizontal="right" vertical="center"/>
    </xf>
    <xf numFmtId="3" fontId="275" fillId="3" borderId="296" xfId="0" applyNumberFormat="1" applyFont="1" applyFill="1" applyBorder="1" applyAlignment="1">
      <alignment horizontal="right" vertical="center"/>
    </xf>
    <xf numFmtId="3" fontId="276" fillId="3" borderId="295" xfId="0" applyNumberFormat="1" applyFont="1" applyFill="1" applyBorder="1" applyAlignment="1">
      <alignment horizontal="right" vertical="center"/>
    </xf>
    <xf numFmtId="200" fontId="275" fillId="3" borderId="296" xfId="0" applyNumberFormat="1" applyFont="1" applyFill="1" applyBorder="1" applyAlignment="1">
      <alignment horizontal="right" vertical="center"/>
    </xf>
    <xf numFmtId="200" fontId="276" fillId="3" borderId="295" xfId="0" applyNumberFormat="1" applyFont="1" applyFill="1" applyBorder="1" applyAlignment="1">
      <alignment horizontal="right" vertical="center"/>
    </xf>
    <xf numFmtId="3" fontId="276" fillId="82" borderId="15" xfId="0" applyNumberFormat="1" applyFont="1" applyFill="1" applyBorder="1" applyAlignment="1">
      <alignment horizontal="right" vertical="center"/>
    </xf>
    <xf numFmtId="3" fontId="276" fillId="82" borderId="16" xfId="0" applyNumberFormat="1" applyFont="1" applyFill="1" applyBorder="1" applyAlignment="1">
      <alignment horizontal="right" vertical="center"/>
    </xf>
    <xf numFmtId="3" fontId="276" fillId="82" borderId="282" xfId="0" applyNumberFormat="1" applyFont="1" applyFill="1" applyBorder="1" applyAlignment="1">
      <alignment horizontal="right" vertical="center"/>
    </xf>
    <xf numFmtId="0" fontId="4" fillId="0" borderId="0" xfId="0" applyFont="1" applyAlignment="1">
      <alignment vertical="center"/>
    </xf>
    <xf numFmtId="0" fontId="269" fillId="0" borderId="0" xfId="12146" applyFont="1" applyFill="1" applyAlignment="1">
      <alignment horizontal="left" vertical="center"/>
    </xf>
    <xf numFmtId="0" fontId="0" fillId="0" borderId="0" xfId="0" applyAlignment="1">
      <alignment vertical="center" wrapText="1"/>
    </xf>
    <xf numFmtId="3" fontId="46" fillId="0" borderId="0" xfId="0" applyNumberFormat="1" applyFont="1" applyAlignment="1">
      <alignment vertical="center"/>
    </xf>
    <xf numFmtId="0" fontId="46" fillId="0" borderId="0" xfId="0" applyFont="1" applyAlignment="1">
      <alignment vertical="center"/>
    </xf>
    <xf numFmtId="0" fontId="268" fillId="0" borderId="0" xfId="0" applyFont="1" applyAlignment="1">
      <alignment horizontal="center" vertical="center"/>
    </xf>
    <xf numFmtId="3" fontId="276" fillId="0" borderId="15" xfId="0" applyNumberFormat="1" applyFont="1" applyBorder="1" applyAlignment="1">
      <alignment horizontal="right" vertical="center"/>
    </xf>
    <xf numFmtId="167" fontId="275" fillId="0" borderId="15" xfId="0" applyNumberFormat="1" applyFont="1" applyBorder="1" applyAlignment="1">
      <alignment horizontal="right" vertical="center"/>
    </xf>
    <xf numFmtId="167" fontId="275" fillId="0" borderId="4" xfId="0" applyNumberFormat="1" applyFont="1" applyBorder="1" applyAlignment="1">
      <alignment horizontal="right" vertical="center"/>
    </xf>
    <xf numFmtId="167" fontId="275" fillId="0" borderId="8" xfId="0" applyNumberFormat="1" applyFont="1" applyBorder="1" applyAlignment="1">
      <alignment horizontal="right" vertical="center"/>
    </xf>
    <xf numFmtId="167" fontId="275" fillId="0" borderId="17" xfId="0" applyNumberFormat="1" applyFont="1" applyBorder="1" applyAlignment="1">
      <alignment horizontal="right" vertical="center"/>
    </xf>
    <xf numFmtId="200" fontId="275" fillId="0" borderId="4" xfId="0" applyNumberFormat="1" applyFont="1" applyBorder="1" applyAlignment="1">
      <alignment horizontal="right" vertical="center"/>
    </xf>
    <xf numFmtId="167" fontId="275" fillId="3" borderId="16" xfId="0" applyNumberFormat="1" applyFont="1" applyFill="1" applyBorder="1" applyAlignment="1">
      <alignment horizontal="right" vertical="center"/>
    </xf>
    <xf numFmtId="167" fontId="275" fillId="3" borderId="4" xfId="0" applyNumberFormat="1" applyFont="1" applyFill="1" applyBorder="1" applyAlignment="1">
      <alignment horizontal="right" vertical="center"/>
    </xf>
    <xf numFmtId="167" fontId="275" fillId="3" borderId="8" xfId="0" applyNumberFormat="1" applyFont="1" applyFill="1" applyBorder="1" applyAlignment="1">
      <alignment horizontal="right" vertical="center"/>
    </xf>
    <xf numFmtId="167" fontId="275" fillId="3" borderId="17" xfId="0" applyNumberFormat="1" applyFont="1" applyFill="1" applyBorder="1" applyAlignment="1">
      <alignment horizontal="right" vertical="center"/>
    </xf>
    <xf numFmtId="200" fontId="275" fillId="3" borderId="4" xfId="0" applyNumberFormat="1" applyFont="1" applyFill="1" applyBorder="1" applyAlignment="1">
      <alignment horizontal="right" vertical="center"/>
    </xf>
    <xf numFmtId="167" fontId="275" fillId="0" borderId="16" xfId="0" applyNumberFormat="1" applyFont="1" applyBorder="1" applyAlignment="1">
      <alignment horizontal="right" vertical="center"/>
    </xf>
    <xf numFmtId="167" fontId="275" fillId="3" borderId="298" xfId="0" applyNumberFormat="1" applyFont="1" applyFill="1" applyBorder="1" applyAlignment="1">
      <alignment horizontal="right" vertical="center"/>
    </xf>
    <xf numFmtId="167" fontId="275" fillId="3" borderId="284" xfId="0" applyNumberFormat="1" applyFont="1" applyFill="1" applyBorder="1" applyAlignment="1">
      <alignment horizontal="right" vertical="center"/>
    </xf>
    <xf numFmtId="167" fontId="275" fillId="3" borderId="296" xfId="0" applyNumberFormat="1" applyFont="1" applyFill="1" applyBorder="1" applyAlignment="1">
      <alignment horizontal="right" vertical="center"/>
    </xf>
    <xf numFmtId="167" fontId="275" fillId="3" borderId="295" xfId="0" applyNumberFormat="1" applyFont="1" applyFill="1" applyBorder="1" applyAlignment="1">
      <alignment horizontal="right" vertical="center"/>
    </xf>
    <xf numFmtId="200" fontId="275" fillId="3" borderId="284" xfId="0" applyNumberFormat="1" applyFont="1" applyFill="1" applyBorder="1" applyAlignment="1">
      <alignment horizontal="right" vertical="center"/>
    </xf>
    <xf numFmtId="167" fontId="275" fillId="82" borderId="15" xfId="0" applyNumberFormat="1" applyFont="1" applyFill="1" applyBorder="1" applyAlignment="1">
      <alignment horizontal="right" vertical="center"/>
    </xf>
    <xf numFmtId="167" fontId="275" fillId="82" borderId="300" xfId="0" applyNumberFormat="1" applyFont="1" applyFill="1" applyBorder="1" applyAlignment="1">
      <alignment horizontal="right" vertical="center"/>
    </xf>
    <xf numFmtId="167" fontId="275" fillId="82" borderId="18" xfId="0" applyNumberFormat="1" applyFont="1" applyFill="1" applyBorder="1" applyAlignment="1">
      <alignment horizontal="right" vertical="center"/>
    </xf>
    <xf numFmtId="167" fontId="275" fillId="82" borderId="19" xfId="0" applyNumberFormat="1" applyFont="1" applyFill="1" applyBorder="1" applyAlignment="1">
      <alignment horizontal="right" vertical="center"/>
    </xf>
    <xf numFmtId="167" fontId="275" fillId="82" borderId="16" xfId="0" applyNumberFormat="1" applyFont="1" applyFill="1" applyBorder="1" applyAlignment="1">
      <alignment horizontal="right" vertical="center"/>
    </xf>
    <xf numFmtId="167" fontId="275" fillId="82" borderId="0" xfId="0" applyNumberFormat="1" applyFont="1" applyFill="1" applyAlignment="1">
      <alignment horizontal="right" vertical="center"/>
    </xf>
    <xf numFmtId="167" fontId="275" fillId="82" borderId="8" xfId="0" applyNumberFormat="1" applyFont="1" applyFill="1" applyBorder="1" applyAlignment="1">
      <alignment horizontal="right" vertical="center"/>
    </xf>
    <xf numFmtId="167" fontId="275" fillId="82" borderId="17" xfId="0" applyNumberFormat="1" applyFont="1" applyFill="1" applyBorder="1" applyAlignment="1">
      <alignment horizontal="right" vertical="center"/>
    </xf>
    <xf numFmtId="167" fontId="275" fillId="82" borderId="282" xfId="0" applyNumberFormat="1" applyFont="1" applyFill="1" applyBorder="1" applyAlignment="1">
      <alignment horizontal="right" vertical="center"/>
    </xf>
    <xf numFmtId="167" fontId="275" fillId="82" borderId="2" xfId="0" applyNumberFormat="1" applyFont="1" applyFill="1" applyBorder="1" applyAlignment="1">
      <alignment horizontal="right" vertical="center"/>
    </xf>
    <xf numFmtId="167" fontId="275" fillId="82" borderId="34" xfId="0" applyNumberFormat="1" applyFont="1" applyFill="1" applyBorder="1" applyAlignment="1">
      <alignment horizontal="right" vertical="center"/>
    </xf>
    <xf numFmtId="167" fontId="275" fillId="82" borderId="267" xfId="0" applyNumberFormat="1" applyFont="1" applyFill="1" applyBorder="1" applyAlignment="1">
      <alignment horizontal="right" vertical="center"/>
    </xf>
    <xf numFmtId="167" fontId="275" fillId="82" borderId="21" xfId="0" applyNumberFormat="1" applyFont="1" applyFill="1" applyBorder="1" applyAlignment="1">
      <alignment horizontal="right" vertical="center"/>
    </xf>
    <xf numFmtId="167" fontId="275" fillId="82" borderId="4" xfId="0" applyNumberFormat="1" applyFont="1" applyFill="1" applyBorder="1" applyAlignment="1">
      <alignment horizontal="right" vertical="center"/>
    </xf>
    <xf numFmtId="167" fontId="275" fillId="82" borderId="5" xfId="0" applyNumberFormat="1" applyFont="1" applyFill="1" applyBorder="1" applyAlignment="1">
      <alignment horizontal="right" vertical="center"/>
    </xf>
    <xf numFmtId="0" fontId="273" fillId="72" borderId="297" xfId="0" applyFont="1" applyFill="1" applyBorder="1" applyAlignment="1">
      <alignment horizontal="center" vertical="center" wrapText="1"/>
    </xf>
    <xf numFmtId="0" fontId="273" fillId="72" borderId="263" xfId="0" applyFont="1" applyFill="1" applyBorder="1" applyAlignment="1">
      <alignment horizontal="center" vertical="center" wrapText="1"/>
    </xf>
    <xf numFmtId="0" fontId="273" fillId="72" borderId="262" xfId="0" applyFont="1" applyFill="1" applyBorder="1" applyAlignment="1">
      <alignment horizontal="center" vertical="center" wrapText="1"/>
    </xf>
    <xf numFmtId="0" fontId="273" fillId="72" borderId="264" xfId="0" applyFont="1" applyFill="1" applyBorder="1" applyAlignment="1">
      <alignment horizontal="center" vertical="center" wrapText="1"/>
    </xf>
    <xf numFmtId="3" fontId="275" fillId="0" borderId="0" xfId="0" applyNumberFormat="1" applyFont="1" applyAlignment="1">
      <alignment horizontal="right" vertical="center"/>
    </xf>
    <xf numFmtId="167" fontId="275" fillId="0" borderId="12" xfId="0" applyNumberFormat="1" applyFont="1" applyBorder="1" applyAlignment="1">
      <alignment horizontal="right" vertical="center"/>
    </xf>
    <xf numFmtId="167" fontId="275" fillId="3" borderId="12" xfId="0" applyNumberFormat="1" applyFont="1" applyFill="1" applyBorder="1" applyAlignment="1">
      <alignment horizontal="right" vertical="center"/>
    </xf>
    <xf numFmtId="167" fontId="275" fillId="3" borderId="283" xfId="0" applyNumberFormat="1" applyFont="1" applyFill="1" applyBorder="1" applyAlignment="1">
      <alignment horizontal="right" vertical="center"/>
    </xf>
    <xf numFmtId="0" fontId="274" fillId="82" borderId="292" xfId="0" applyFont="1" applyFill="1" applyBorder="1" applyAlignment="1">
      <alignment vertical="center" wrapText="1"/>
    </xf>
    <xf numFmtId="167" fontId="275" fillId="82" borderId="23" xfId="0" applyNumberFormat="1" applyFont="1" applyFill="1" applyBorder="1" applyAlignment="1">
      <alignment horizontal="right" vertical="center"/>
    </xf>
    <xf numFmtId="3" fontId="275" fillId="82" borderId="22" xfId="0" applyNumberFormat="1" applyFont="1" applyFill="1" applyBorder="1" applyAlignment="1">
      <alignment horizontal="right" vertical="center"/>
    </xf>
    <xf numFmtId="0" fontId="274" fillId="82" borderId="1" xfId="0" applyFont="1" applyFill="1" applyBorder="1" applyAlignment="1">
      <alignment vertical="center" wrapText="1"/>
    </xf>
    <xf numFmtId="167" fontId="275" fillId="82" borderId="12" xfId="0" applyNumberFormat="1" applyFont="1" applyFill="1" applyBorder="1" applyAlignment="1">
      <alignment horizontal="right" vertical="center"/>
    </xf>
    <xf numFmtId="3" fontId="275" fillId="82" borderId="11" xfId="0" applyNumberFormat="1" applyFont="1" applyFill="1" applyBorder="1" applyAlignment="1">
      <alignment horizontal="right" vertical="center"/>
    </xf>
    <xf numFmtId="0" fontId="274" fillId="82" borderId="257" xfId="0" applyFont="1" applyFill="1" applyBorder="1" applyAlignment="1">
      <alignment horizontal="left" vertical="center" wrapText="1"/>
    </xf>
    <xf numFmtId="167" fontId="275" fillId="82" borderId="269" xfId="0" applyNumberFormat="1" applyFont="1" applyFill="1" applyBorder="1" applyAlignment="1">
      <alignment horizontal="right" vertical="center"/>
    </xf>
    <xf numFmtId="3" fontId="275" fillId="82" borderId="268" xfId="0" applyNumberFormat="1" applyFont="1" applyFill="1" applyBorder="1" applyAlignment="1">
      <alignment horizontal="right" vertical="center"/>
    </xf>
    <xf numFmtId="3" fontId="275" fillId="82" borderId="9" xfId="0" applyNumberFormat="1" applyFont="1" applyFill="1" applyBorder="1" applyAlignment="1">
      <alignment horizontal="right" vertical="center"/>
    </xf>
    <xf numFmtId="3" fontId="275" fillId="82" borderId="10" xfId="0" applyNumberFormat="1" applyFont="1" applyFill="1" applyBorder="1" applyAlignment="1">
      <alignment horizontal="right" vertical="center"/>
    </xf>
    <xf numFmtId="3" fontId="275" fillId="82" borderId="274" xfId="0" applyNumberFormat="1" applyFont="1" applyFill="1" applyBorder="1" applyAlignment="1">
      <alignment horizontal="right" vertical="center"/>
    </xf>
    <xf numFmtId="0" fontId="271" fillId="73" borderId="261" xfId="0" applyFont="1" applyFill="1" applyBorder="1" applyAlignment="1">
      <alignment horizontal="center" vertical="center" wrapText="1"/>
    </xf>
    <xf numFmtId="0" fontId="273" fillId="72" borderId="262" xfId="0" applyFont="1" applyFill="1" applyBorder="1" applyAlignment="1">
      <alignment horizontal="center" vertical="center"/>
    </xf>
    <xf numFmtId="0" fontId="273" fillId="72" borderId="264" xfId="0" applyFont="1" applyFill="1" applyBorder="1" applyAlignment="1">
      <alignment horizontal="center" vertical="center"/>
    </xf>
    <xf numFmtId="3" fontId="276" fillId="0" borderId="4" xfId="0" applyNumberFormat="1" applyFont="1" applyBorder="1" applyAlignment="1">
      <alignment horizontal="right" vertical="center"/>
    </xf>
    <xf numFmtId="3" fontId="276" fillId="3" borderId="4" xfId="0" applyNumberFormat="1" applyFont="1" applyFill="1" applyBorder="1" applyAlignment="1">
      <alignment horizontal="right" vertical="center"/>
    </xf>
    <xf numFmtId="3" fontId="276" fillId="3" borderId="284" xfId="0" applyNumberFormat="1" applyFont="1" applyFill="1" applyBorder="1" applyAlignment="1">
      <alignment horizontal="right" vertical="center"/>
    </xf>
    <xf numFmtId="3" fontId="276" fillId="82" borderId="21" xfId="0" applyNumberFormat="1" applyFont="1" applyFill="1" applyBorder="1" applyAlignment="1">
      <alignment horizontal="right" vertical="center"/>
    </xf>
    <xf numFmtId="3" fontId="276" fillId="82" borderId="4" xfId="0" applyNumberFormat="1" applyFont="1" applyFill="1" applyBorder="1" applyAlignment="1">
      <alignment horizontal="right" vertical="center"/>
    </xf>
    <xf numFmtId="3" fontId="276" fillId="82" borderId="5" xfId="0" applyNumberFormat="1" applyFont="1" applyFill="1" applyBorder="1" applyAlignment="1">
      <alignment horizontal="right" vertical="center"/>
    </xf>
    <xf numFmtId="0" fontId="46" fillId="0" borderId="1" xfId="0" applyFont="1" applyBorder="1" applyAlignment="1">
      <alignment vertical="center"/>
    </xf>
    <xf numFmtId="200" fontId="68" fillId="0" borderId="0" xfId="42981" applyNumberFormat="1" applyFont="1" applyAlignment="1">
      <alignment horizontal="right" vertical="center"/>
    </xf>
    <xf numFmtId="0" fontId="298" fillId="0" borderId="0" xfId="0" applyFont="1" applyAlignment="1">
      <alignment vertical="center"/>
    </xf>
    <xf numFmtId="0" fontId="296" fillId="0" borderId="0" xfId="0" applyFont="1" applyAlignment="1">
      <alignment horizontal="left" vertical="center" wrapText="1"/>
    </xf>
    <xf numFmtId="0" fontId="296" fillId="0" borderId="0" xfId="0" applyFont="1" applyAlignment="1">
      <alignment vertical="center" wrapText="1"/>
    </xf>
    <xf numFmtId="0" fontId="274" fillId="82" borderId="19" xfId="17" applyFont="1" applyFill="1" applyBorder="1" applyAlignment="1">
      <alignment vertical="center" wrapText="1"/>
    </xf>
    <xf numFmtId="0" fontId="274" fillId="82" borderId="17" xfId="17" applyFont="1" applyFill="1" applyBorder="1" applyAlignment="1">
      <alignment vertical="center" wrapText="1"/>
    </xf>
    <xf numFmtId="0" fontId="274" fillId="82" borderId="267" xfId="17" applyFont="1" applyFill="1" applyBorder="1" applyAlignment="1">
      <alignment vertical="center" wrapText="1"/>
    </xf>
    <xf numFmtId="0" fontId="278" fillId="0" borderId="0" xfId="0" applyFont="1" applyAlignment="1">
      <alignment vertical="center"/>
    </xf>
    <xf numFmtId="0" fontId="271" fillId="73" borderId="263" xfId="0" applyFont="1" applyFill="1" applyBorder="1" applyAlignment="1">
      <alignment horizontal="center" vertical="center" wrapText="1"/>
    </xf>
    <xf numFmtId="0" fontId="271" fillId="73" borderId="264" xfId="0" applyFont="1" applyFill="1" applyBorder="1" applyAlignment="1">
      <alignment horizontal="center" vertical="center" wrapText="1"/>
    </xf>
    <xf numFmtId="0" fontId="271" fillId="73" borderId="262" xfId="0" applyFont="1" applyFill="1" applyBorder="1" applyAlignment="1">
      <alignment horizontal="center" vertical="center" wrapText="1"/>
    </xf>
    <xf numFmtId="201" fontId="275" fillId="0" borderId="16" xfId="0" applyNumberFormat="1" applyFont="1" applyBorder="1" applyAlignment="1">
      <alignment horizontal="right" vertical="center"/>
    </xf>
    <xf numFmtId="166" fontId="275" fillId="0" borderId="12" xfId="0" applyNumberFormat="1" applyFont="1" applyBorder="1" applyAlignment="1">
      <alignment horizontal="right" vertical="center"/>
    </xf>
    <xf numFmtId="201" fontId="275" fillId="0" borderId="4" xfId="0" applyNumberFormat="1" applyFont="1" applyBorder="1" applyAlignment="1">
      <alignment horizontal="right" vertical="center"/>
    </xf>
    <xf numFmtId="201" fontId="275" fillId="0" borderId="8" xfId="0" applyNumberFormat="1" applyFont="1" applyBorder="1" applyAlignment="1">
      <alignment horizontal="right" vertical="center"/>
    </xf>
    <xf numFmtId="201" fontId="275" fillId="0" borderId="17" xfId="0" applyNumberFormat="1" applyFont="1" applyBorder="1" applyAlignment="1">
      <alignment horizontal="right" vertical="center"/>
    </xf>
    <xf numFmtId="0" fontId="275" fillId="0" borderId="4" xfId="0" applyFont="1" applyBorder="1" applyAlignment="1">
      <alignment horizontal="right" vertical="center"/>
    </xf>
    <xf numFmtId="201" fontId="275" fillId="3" borderId="16" xfId="0" applyNumberFormat="1" applyFont="1" applyFill="1" applyBorder="1" applyAlignment="1">
      <alignment horizontal="right" vertical="center"/>
    </xf>
    <xf numFmtId="166" fontId="275" fillId="3" borderId="12" xfId="0" applyNumberFormat="1" applyFont="1" applyFill="1" applyBorder="1" applyAlignment="1">
      <alignment horizontal="right" vertical="center"/>
    </xf>
    <xf numFmtId="201" fontId="275" fillId="3" borderId="4" xfId="0" applyNumberFormat="1" applyFont="1" applyFill="1" applyBorder="1" applyAlignment="1">
      <alignment horizontal="right" vertical="center"/>
    </xf>
    <xf numFmtId="201" fontId="275" fillId="3" borderId="8" xfId="0" applyNumberFormat="1" applyFont="1" applyFill="1" applyBorder="1" applyAlignment="1">
      <alignment horizontal="right" vertical="center"/>
    </xf>
    <xf numFmtId="201" fontId="275" fillId="3" borderId="17" xfId="0" applyNumberFormat="1" applyFont="1" applyFill="1" applyBorder="1" applyAlignment="1">
      <alignment horizontal="right" vertical="center"/>
    </xf>
    <xf numFmtId="0" fontId="275" fillId="3" borderId="4" xfId="0" applyFont="1" applyFill="1" applyBorder="1" applyAlignment="1">
      <alignment horizontal="right" vertical="center"/>
    </xf>
    <xf numFmtId="201" fontId="275" fillId="3" borderId="298" xfId="0" applyNumberFormat="1" applyFont="1" applyFill="1" applyBorder="1" applyAlignment="1">
      <alignment horizontal="right" vertical="center"/>
    </xf>
    <xf numFmtId="166" fontId="275" fillId="3" borderId="283" xfId="0" applyNumberFormat="1" applyFont="1" applyFill="1" applyBorder="1" applyAlignment="1">
      <alignment horizontal="right" vertical="center"/>
    </xf>
    <xf numFmtId="201" fontId="275" fillId="3" borderId="284" xfId="0" applyNumberFormat="1" applyFont="1" applyFill="1" applyBorder="1" applyAlignment="1">
      <alignment horizontal="right" vertical="center"/>
    </xf>
    <xf numFmtId="201" fontId="275" fillId="3" borderId="296" xfId="0" applyNumberFormat="1" applyFont="1" applyFill="1" applyBorder="1" applyAlignment="1">
      <alignment horizontal="right" vertical="center"/>
    </xf>
    <xf numFmtId="201" fontId="275" fillId="3" borderId="295" xfId="0" applyNumberFormat="1" applyFont="1" applyFill="1" applyBorder="1" applyAlignment="1">
      <alignment horizontal="right" vertical="center"/>
    </xf>
    <xf numFmtId="0" fontId="275" fillId="3" borderId="284" xfId="0" applyFont="1" applyFill="1" applyBorder="1" applyAlignment="1">
      <alignment horizontal="right" vertical="center"/>
    </xf>
    <xf numFmtId="0" fontId="275" fillId="3" borderId="296" xfId="0" applyFont="1" applyFill="1" applyBorder="1" applyAlignment="1">
      <alignment horizontal="right" vertical="center"/>
    </xf>
    <xf numFmtId="3" fontId="275" fillId="2" borderId="15" xfId="0" applyNumberFormat="1" applyFont="1" applyFill="1" applyBorder="1" applyAlignment="1">
      <alignment horizontal="right" vertical="center"/>
    </xf>
    <xf numFmtId="166" fontId="275" fillId="2" borderId="23" xfId="0" applyNumberFormat="1" applyFont="1" applyFill="1" applyBorder="1" applyAlignment="1">
      <alignment horizontal="right" vertical="center"/>
    </xf>
    <xf numFmtId="3" fontId="275" fillId="2" borderId="300" xfId="0" applyNumberFormat="1" applyFont="1" applyFill="1" applyBorder="1" applyAlignment="1">
      <alignment horizontal="right" vertical="center"/>
    </xf>
    <xf numFmtId="3" fontId="275" fillId="2" borderId="18" xfId="0" applyNumberFormat="1" applyFont="1" applyFill="1" applyBorder="1" applyAlignment="1">
      <alignment horizontal="right" vertical="center"/>
    </xf>
    <xf numFmtId="3" fontId="275" fillId="2" borderId="19" xfId="0" applyNumberFormat="1" applyFont="1" applyFill="1" applyBorder="1" applyAlignment="1">
      <alignment horizontal="right" vertical="center"/>
    </xf>
    <xf numFmtId="3" fontId="275" fillId="2" borderId="16" xfId="0" applyNumberFormat="1" applyFont="1" applyFill="1" applyBorder="1" applyAlignment="1">
      <alignment horizontal="right" vertical="center"/>
    </xf>
    <xf numFmtId="166" fontId="275" fillId="2" borderId="12" xfId="0" applyNumberFormat="1" applyFont="1" applyFill="1" applyBorder="1" applyAlignment="1">
      <alignment horizontal="right" vertical="center"/>
    </xf>
    <xf numFmtId="3" fontId="275" fillId="2" borderId="0" xfId="0" applyNumberFormat="1" applyFont="1" applyFill="1" applyAlignment="1">
      <alignment horizontal="right" vertical="center"/>
    </xf>
    <xf numFmtId="3" fontId="275" fillId="2" borderId="8" xfId="0" applyNumberFormat="1" applyFont="1" applyFill="1" applyBorder="1" applyAlignment="1">
      <alignment horizontal="right" vertical="center"/>
    </xf>
    <xf numFmtId="3" fontId="275" fillId="2" borderId="17" xfId="0" applyNumberFormat="1" applyFont="1" applyFill="1" applyBorder="1" applyAlignment="1">
      <alignment horizontal="right" vertical="center"/>
    </xf>
    <xf numFmtId="3" fontId="275" fillId="2" borderId="282" xfId="0" applyNumberFormat="1" applyFont="1" applyFill="1" applyBorder="1" applyAlignment="1">
      <alignment horizontal="right" vertical="center"/>
    </xf>
    <xf numFmtId="166" fontId="275" fillId="2" borderId="269" xfId="0" applyNumberFormat="1" applyFont="1" applyFill="1" applyBorder="1" applyAlignment="1">
      <alignment horizontal="right" vertical="center"/>
    </xf>
    <xf numFmtId="3" fontId="275" fillId="2" borderId="2" xfId="0" applyNumberFormat="1" applyFont="1" applyFill="1" applyBorder="1" applyAlignment="1">
      <alignment horizontal="right" vertical="center"/>
    </xf>
    <xf numFmtId="3" fontId="275" fillId="2" borderId="34" xfId="0" applyNumberFormat="1" applyFont="1" applyFill="1" applyBorder="1" applyAlignment="1">
      <alignment horizontal="right" vertical="center"/>
    </xf>
    <xf numFmtId="3" fontId="275" fillId="2" borderId="267" xfId="0" applyNumberFormat="1" applyFont="1" applyFill="1" applyBorder="1" applyAlignment="1">
      <alignment horizontal="right" vertical="center"/>
    </xf>
    <xf numFmtId="3" fontId="0" fillId="0" borderId="0" xfId="0" applyNumberFormat="1" applyAlignment="1">
      <alignment vertical="center"/>
    </xf>
    <xf numFmtId="0" fontId="295" fillId="0" borderId="0" xfId="0" applyFont="1" applyAlignment="1">
      <alignment vertical="center"/>
    </xf>
    <xf numFmtId="0" fontId="4" fillId="0" borderId="0" xfId="42653" applyFont="1" applyAlignment="1">
      <alignment vertical="center"/>
    </xf>
    <xf numFmtId="0" fontId="269" fillId="0" borderId="0" xfId="7668" applyFont="1" applyAlignment="1" applyProtection="1">
      <alignment vertical="center"/>
    </xf>
    <xf numFmtId="0" fontId="296" fillId="0" borderId="0" xfId="0" applyFont="1" applyAlignment="1">
      <alignment horizontal="left" vertical="center"/>
    </xf>
    <xf numFmtId="0" fontId="268" fillId="0" borderId="0" xfId="42653" applyFont="1" applyAlignment="1">
      <alignment horizontal="center"/>
    </xf>
    <xf numFmtId="0" fontId="55" fillId="0" borderId="0" xfId="42653" applyFont="1" applyAlignment="1">
      <alignment horizontal="center"/>
    </xf>
    <xf numFmtId="0" fontId="274" fillId="0" borderId="17" xfId="0" applyFont="1" applyBorder="1" applyAlignment="1">
      <alignment horizontal="left"/>
    </xf>
    <xf numFmtId="0" fontId="274" fillId="3" borderId="17" xfId="0" applyFont="1" applyFill="1" applyBorder="1" applyAlignment="1">
      <alignment horizontal="left"/>
    </xf>
    <xf numFmtId="0" fontId="274" fillId="3" borderId="295" xfId="0" applyFont="1" applyFill="1" applyBorder="1" applyAlignment="1">
      <alignment horizontal="left" wrapText="1"/>
    </xf>
    <xf numFmtId="0" fontId="274" fillId="82" borderId="19" xfId="0" applyFont="1" applyFill="1" applyBorder="1" applyAlignment="1">
      <alignment horizontal="left"/>
    </xf>
    <xf numFmtId="0" fontId="274" fillId="82" borderId="17" xfId="0" applyFont="1" applyFill="1" applyBorder="1" applyAlignment="1">
      <alignment horizontal="left" wrapText="1"/>
    </xf>
    <xf numFmtId="0" fontId="274" fillId="82" borderId="267" xfId="0" applyFont="1" applyFill="1" applyBorder="1" applyAlignment="1">
      <alignment horizontal="left" wrapText="1"/>
    </xf>
    <xf numFmtId="0" fontId="274" fillId="0" borderId="17" xfId="42984" applyFont="1" applyBorder="1" applyAlignment="1">
      <alignment vertical="center" wrapText="1"/>
    </xf>
    <xf numFmtId="0" fontId="274" fillId="3" borderId="17" xfId="42984" applyFont="1" applyFill="1" applyBorder="1" applyAlignment="1">
      <alignment vertical="center" wrapText="1"/>
    </xf>
    <xf numFmtId="0" fontId="274" fillId="0" borderId="17" xfId="42986" applyFont="1" applyBorder="1" applyAlignment="1">
      <alignment vertical="center" wrapText="1"/>
    </xf>
    <xf numFmtId="0" fontId="274" fillId="2" borderId="19" xfId="42984" applyFont="1" applyFill="1" applyBorder="1" applyAlignment="1">
      <alignment vertical="center" wrapText="1"/>
    </xf>
    <xf numFmtId="0" fontId="274" fillId="2" borderId="17" xfId="42984" applyFont="1" applyFill="1" applyBorder="1" applyAlignment="1">
      <alignment vertical="center" wrapText="1"/>
    </xf>
    <xf numFmtId="0" fontId="274" fillId="2" borderId="267" xfId="42986" applyFont="1" applyFill="1" applyBorder="1" applyAlignment="1">
      <alignment vertical="center" wrapText="1"/>
    </xf>
    <xf numFmtId="202" fontId="312" fillId="0" borderId="0" xfId="42653" applyNumberFormat="1" applyFont="1" applyAlignment="1">
      <alignment horizontal="center"/>
    </xf>
    <xf numFmtId="203" fontId="0" fillId="0" borderId="0" xfId="0" applyNumberFormat="1"/>
    <xf numFmtId="0" fontId="272" fillId="0" borderId="0" xfId="8742" applyFont="1"/>
    <xf numFmtId="0" fontId="4" fillId="0" borderId="0" xfId="42989" applyAlignment="1">
      <alignment vertical="center"/>
    </xf>
    <xf numFmtId="0" fontId="271" fillId="73" borderId="297" xfId="42989" applyFont="1" applyFill="1" applyBorder="1" applyAlignment="1">
      <alignment horizontal="center" vertical="center" wrapText="1"/>
    </xf>
    <xf numFmtId="2" fontId="273" fillId="72" borderId="276" xfId="42963" applyNumberFormat="1" applyFont="1" applyFill="1" applyBorder="1" applyAlignment="1">
      <alignment horizontal="center" vertical="center" wrapText="1"/>
    </xf>
    <xf numFmtId="2" fontId="273" fillId="72" borderId="277" xfId="42963" applyNumberFormat="1" applyFont="1" applyFill="1" applyBorder="1" applyAlignment="1">
      <alignment horizontal="center" vertical="center" wrapText="1"/>
    </xf>
    <xf numFmtId="2" fontId="273" fillId="72" borderId="283" xfId="42963" applyNumberFormat="1" applyFont="1" applyFill="1" applyBorder="1" applyAlignment="1">
      <alignment horizontal="center" vertical="center" wrapText="1"/>
    </xf>
    <xf numFmtId="2" fontId="273" fillId="72" borderId="284" xfId="42963" applyNumberFormat="1" applyFont="1" applyFill="1" applyBorder="1" applyAlignment="1">
      <alignment horizontal="center" vertical="center" wrapText="1"/>
    </xf>
    <xf numFmtId="0" fontId="276" fillId="0" borderId="19" xfId="42962" applyFont="1" applyBorder="1" applyAlignment="1">
      <alignment horizontal="left" vertical="center" wrapText="1"/>
    </xf>
    <xf numFmtId="3" fontId="276" fillId="0" borderId="15" xfId="42962" applyNumberFormat="1" applyFont="1" applyBorder="1" applyAlignment="1">
      <alignment horizontal="right" vertical="center"/>
    </xf>
    <xf numFmtId="3" fontId="276" fillId="0" borderId="9" xfId="42962" applyNumberFormat="1" applyFont="1" applyBorder="1" applyAlignment="1">
      <alignment horizontal="right" vertical="center"/>
    </xf>
    <xf numFmtId="166" fontId="276" fillId="0" borderId="23" xfId="42962" applyNumberFormat="1" applyFont="1" applyBorder="1" applyAlignment="1">
      <alignment horizontal="right" vertical="center"/>
    </xf>
    <xf numFmtId="3" fontId="276" fillId="0" borderId="21" xfId="42983" applyNumberFormat="1" applyFont="1" applyBorder="1" applyAlignment="1">
      <alignment horizontal="right" vertical="center"/>
    </xf>
    <xf numFmtId="167" fontId="276" fillId="0" borderId="19" xfId="42962" applyNumberFormat="1" applyFont="1" applyBorder="1" applyAlignment="1">
      <alignment horizontal="right" vertical="center"/>
    </xf>
    <xf numFmtId="3" fontId="276" fillId="0" borderId="21" xfId="42962" applyNumberFormat="1" applyFont="1" applyBorder="1" applyAlignment="1">
      <alignment horizontal="right" vertical="center"/>
    </xf>
    <xf numFmtId="167" fontId="276" fillId="0" borderId="18" xfId="42962" applyNumberFormat="1" applyFont="1" applyBorder="1" applyAlignment="1">
      <alignment horizontal="right" vertical="center"/>
    </xf>
    <xf numFmtId="0" fontId="276" fillId="3" borderId="17" xfId="42962" applyFont="1" applyFill="1" applyBorder="1" applyAlignment="1">
      <alignment horizontal="left" vertical="center" wrapText="1"/>
    </xf>
    <xf numFmtId="3" fontId="276" fillId="3" borderId="16" xfId="42962" applyNumberFormat="1" applyFont="1" applyFill="1" applyBorder="1" applyAlignment="1">
      <alignment horizontal="right" vertical="center"/>
    </xf>
    <xf numFmtId="3" fontId="276" fillId="3" borderId="10" xfId="42962" applyNumberFormat="1" applyFont="1" applyFill="1" applyBorder="1" applyAlignment="1">
      <alignment horizontal="right" vertical="center"/>
    </xf>
    <xf numFmtId="166" fontId="276" fillId="3" borderId="0" xfId="42962" applyNumberFormat="1" applyFont="1" applyFill="1" applyAlignment="1">
      <alignment horizontal="right" vertical="center"/>
    </xf>
    <xf numFmtId="3" fontId="276" fillId="3" borderId="10" xfId="42983" applyNumberFormat="1" applyFont="1" applyFill="1" applyBorder="1" applyAlignment="1">
      <alignment horizontal="right" vertical="center"/>
    </xf>
    <xf numFmtId="167" fontId="276" fillId="3" borderId="17" xfId="42962" applyNumberFormat="1" applyFont="1" applyFill="1" applyBorder="1" applyAlignment="1">
      <alignment horizontal="right" vertical="center"/>
    </xf>
    <xf numFmtId="3" fontId="276" fillId="3" borderId="4" xfId="42962" applyNumberFormat="1" applyFont="1" applyFill="1" applyBorder="1" applyAlignment="1">
      <alignment horizontal="right" vertical="center"/>
    </xf>
    <xf numFmtId="167" fontId="276" fillId="3" borderId="8" xfId="42962" applyNumberFormat="1" applyFont="1" applyFill="1" applyBorder="1" applyAlignment="1">
      <alignment horizontal="right" vertical="center"/>
    </xf>
    <xf numFmtId="0" fontId="276" fillId="0" borderId="17" xfId="42962" applyFont="1" applyBorder="1" applyAlignment="1">
      <alignment horizontal="left" vertical="center" wrapText="1"/>
    </xf>
    <xf numFmtId="3" fontId="276" fillId="0" borderId="16" xfId="42962" applyNumberFormat="1" applyFont="1" applyBorder="1" applyAlignment="1">
      <alignment horizontal="right" vertical="center"/>
    </xf>
    <xf numFmtId="3" fontId="276" fillId="0" borderId="10" xfId="42962" applyNumberFormat="1" applyFont="1" applyBorder="1" applyAlignment="1">
      <alignment horizontal="right" vertical="center"/>
    </xf>
    <xf numFmtId="166" fontId="276" fillId="0" borderId="0" xfId="42962" applyNumberFormat="1" applyFont="1" applyAlignment="1">
      <alignment horizontal="right" vertical="center"/>
    </xf>
    <xf numFmtId="3" fontId="276" fillId="0" borderId="10" xfId="42983" applyNumberFormat="1" applyFont="1" applyBorder="1" applyAlignment="1">
      <alignment horizontal="right" vertical="center"/>
    </xf>
    <xf numFmtId="167" fontId="276" fillId="0" borderId="17" xfId="42962" applyNumberFormat="1" applyFont="1" applyBorder="1" applyAlignment="1">
      <alignment horizontal="right" vertical="center"/>
    </xf>
    <xf numFmtId="3" fontId="276" fillId="0" borderId="4" xfId="42962" applyNumberFormat="1" applyFont="1" applyBorder="1" applyAlignment="1">
      <alignment horizontal="right" vertical="center"/>
    </xf>
    <xf numFmtId="167" fontId="276" fillId="0" borderId="8" xfId="42962" applyNumberFormat="1" applyFont="1" applyBorder="1" applyAlignment="1">
      <alignment horizontal="right" vertical="center"/>
    </xf>
    <xf numFmtId="0" fontId="276" fillId="3" borderId="295" xfId="42962" applyFont="1" applyFill="1" applyBorder="1" applyAlignment="1">
      <alignment horizontal="left" vertical="center" wrapText="1"/>
    </xf>
    <xf numFmtId="3" fontId="276" fillId="3" borderId="298" xfId="42962" applyNumberFormat="1" applyFont="1" applyFill="1" applyBorder="1" applyAlignment="1">
      <alignment horizontal="right" vertical="center"/>
    </xf>
    <xf numFmtId="3" fontId="276" fillId="3" borderId="14" xfId="42962" applyNumberFormat="1" applyFont="1" applyFill="1" applyBorder="1" applyAlignment="1">
      <alignment horizontal="right" vertical="center"/>
    </xf>
    <xf numFmtId="166" fontId="276" fillId="3" borderId="285" xfId="42962" applyNumberFormat="1" applyFont="1" applyFill="1" applyBorder="1" applyAlignment="1">
      <alignment horizontal="right" vertical="center"/>
    </xf>
    <xf numFmtId="3" fontId="276" fillId="3" borderId="14" xfId="42983" applyNumberFormat="1" applyFont="1" applyFill="1" applyBorder="1" applyAlignment="1">
      <alignment horizontal="right" vertical="center"/>
    </xf>
    <xf numFmtId="167" fontId="276" fillId="3" borderId="295" xfId="42962" applyNumberFormat="1" applyFont="1" applyFill="1" applyBorder="1" applyAlignment="1">
      <alignment horizontal="right" vertical="center"/>
    </xf>
    <xf numFmtId="3" fontId="276" fillId="3" borderId="284" xfId="42962" applyNumberFormat="1" applyFont="1" applyFill="1" applyBorder="1" applyAlignment="1">
      <alignment horizontal="right" vertical="center"/>
    </xf>
    <xf numFmtId="167" fontId="276" fillId="3" borderId="296" xfId="42962" applyNumberFormat="1" applyFont="1" applyFill="1" applyBorder="1" applyAlignment="1">
      <alignment horizontal="right" vertical="center"/>
    </xf>
    <xf numFmtId="0" fontId="276" fillId="2" borderId="19" xfId="42962" applyFont="1" applyFill="1" applyBorder="1" applyAlignment="1">
      <alignment horizontal="left" vertical="center" wrapText="1"/>
    </xf>
    <xf numFmtId="3" fontId="276" fillId="2" borderId="15" xfId="42962" applyNumberFormat="1" applyFont="1" applyFill="1" applyBorder="1" applyAlignment="1">
      <alignment horizontal="right" vertical="center"/>
    </xf>
    <xf numFmtId="3" fontId="276" fillId="2" borderId="9" xfId="42962" applyNumberFormat="1" applyFont="1" applyFill="1" applyBorder="1" applyAlignment="1">
      <alignment horizontal="right" vertical="center"/>
    </xf>
    <xf numFmtId="166" fontId="276" fillId="2" borderId="19" xfId="42962" applyNumberFormat="1" applyFont="1" applyFill="1" applyBorder="1" applyAlignment="1">
      <alignment horizontal="right" vertical="center"/>
    </xf>
    <xf numFmtId="3" fontId="276" fillId="2" borderId="21" xfId="42962" applyNumberFormat="1" applyFont="1" applyFill="1" applyBorder="1" applyAlignment="1">
      <alignment horizontal="right" vertical="center"/>
    </xf>
    <xf numFmtId="167" fontId="276" fillId="2" borderId="19" xfId="42962" applyNumberFormat="1" applyFont="1" applyFill="1" applyBorder="1" applyAlignment="1">
      <alignment horizontal="right" vertical="center"/>
    </xf>
    <xf numFmtId="167" fontId="276" fillId="2" borderId="18" xfId="42962" applyNumberFormat="1" applyFont="1" applyFill="1" applyBorder="1" applyAlignment="1">
      <alignment horizontal="right" vertical="center"/>
    </xf>
    <xf numFmtId="0" fontId="276" fillId="2" borderId="17" xfId="42962" applyFont="1" applyFill="1" applyBorder="1" applyAlignment="1">
      <alignment horizontal="left" vertical="center" wrapText="1"/>
    </xf>
    <xf numFmtId="3" fontId="276" fillId="2" borderId="16" xfId="42962" applyNumberFormat="1" applyFont="1" applyFill="1" applyBorder="1" applyAlignment="1">
      <alignment horizontal="right" vertical="center"/>
    </xf>
    <xf numFmtId="3" fontId="276" fillId="2" borderId="10" xfId="42962" applyNumberFormat="1" applyFont="1" applyFill="1" applyBorder="1" applyAlignment="1">
      <alignment horizontal="right" vertical="center"/>
    </xf>
    <xf numFmtId="166" fontId="276" fillId="2" borderId="17" xfId="42962" applyNumberFormat="1" applyFont="1" applyFill="1" applyBorder="1" applyAlignment="1">
      <alignment horizontal="right" vertical="center"/>
    </xf>
    <xf numFmtId="3" fontId="276" fillId="2" borderId="4" xfId="42962" applyNumberFormat="1" applyFont="1" applyFill="1" applyBorder="1" applyAlignment="1">
      <alignment horizontal="right" vertical="center"/>
    </xf>
    <xf numFmtId="167" fontId="276" fillId="2" borderId="17" xfId="42962" applyNumberFormat="1" applyFont="1" applyFill="1" applyBorder="1" applyAlignment="1">
      <alignment horizontal="right" vertical="center"/>
    </xf>
    <xf numFmtId="167" fontId="276" fillId="2" borderId="8" xfId="42962" applyNumberFormat="1" applyFont="1" applyFill="1" applyBorder="1" applyAlignment="1">
      <alignment horizontal="right" vertical="center"/>
    </xf>
    <xf numFmtId="0" fontId="276" fillId="2" borderId="267" xfId="42962" applyFont="1" applyFill="1" applyBorder="1" applyAlignment="1">
      <alignment horizontal="left" vertical="center" wrapText="1"/>
    </xf>
    <xf numFmtId="3" fontId="276" fillId="2" borderId="282" xfId="42962" applyNumberFormat="1" applyFont="1" applyFill="1" applyBorder="1" applyAlignment="1">
      <alignment horizontal="right" vertical="center"/>
    </xf>
    <xf numFmtId="3" fontId="276" fillId="2" borderId="274" xfId="42962" applyNumberFormat="1" applyFont="1" applyFill="1" applyBorder="1" applyAlignment="1">
      <alignment horizontal="right" vertical="center"/>
    </xf>
    <xf numFmtId="166" fontId="276" fillId="2" borderId="267" xfId="42962" applyNumberFormat="1" applyFont="1" applyFill="1" applyBorder="1" applyAlignment="1">
      <alignment horizontal="right" vertical="center"/>
    </xf>
    <xf numFmtId="3" fontId="276" fillId="2" borderId="5" xfId="42962" applyNumberFormat="1" applyFont="1" applyFill="1" applyBorder="1" applyAlignment="1">
      <alignment horizontal="right" vertical="center"/>
    </xf>
    <xf numFmtId="167" fontId="276" fillId="2" borderId="267" xfId="42962" applyNumberFormat="1" applyFont="1" applyFill="1" applyBorder="1" applyAlignment="1">
      <alignment horizontal="right" vertical="center"/>
    </xf>
    <xf numFmtId="167" fontId="276" fillId="2" borderId="34" xfId="42962" applyNumberFormat="1" applyFont="1" applyFill="1" applyBorder="1" applyAlignment="1">
      <alignment horizontal="right" vertical="center"/>
    </xf>
    <xf numFmtId="166" fontId="276" fillId="0" borderId="19" xfId="42962" applyNumberFormat="1" applyFont="1" applyBorder="1" applyAlignment="1">
      <alignment horizontal="right" vertical="center"/>
    </xf>
    <xf numFmtId="166" fontId="276" fillId="3" borderId="17" xfId="42962" applyNumberFormat="1" applyFont="1" applyFill="1" applyBorder="1" applyAlignment="1">
      <alignment horizontal="right" vertical="center"/>
    </xf>
    <xf numFmtId="166" fontId="276" fillId="0" borderId="17" xfId="42962" applyNumberFormat="1" applyFont="1" applyBorder="1" applyAlignment="1">
      <alignment horizontal="right" vertical="center"/>
    </xf>
    <xf numFmtId="166" fontId="276" fillId="3" borderId="295" xfId="42962" applyNumberFormat="1" applyFont="1" applyFill="1" applyBorder="1" applyAlignment="1">
      <alignment horizontal="right" vertical="center"/>
    </xf>
    <xf numFmtId="166" fontId="276" fillId="3" borderId="12" xfId="42962" applyNumberFormat="1" applyFont="1" applyFill="1" applyBorder="1" applyAlignment="1">
      <alignment horizontal="right" vertical="center"/>
    </xf>
    <xf numFmtId="166" fontId="276" fillId="0" borderId="12" xfId="42962" applyNumberFormat="1" applyFont="1" applyBorder="1" applyAlignment="1">
      <alignment horizontal="right" vertical="center"/>
    </xf>
    <xf numFmtId="166" fontId="276" fillId="3" borderId="283" xfId="42962" applyNumberFormat="1" applyFont="1" applyFill="1" applyBorder="1" applyAlignment="1">
      <alignment horizontal="right" vertical="center"/>
    </xf>
    <xf numFmtId="166" fontId="276" fillId="2" borderId="23" xfId="42962" applyNumberFormat="1" applyFont="1" applyFill="1" applyBorder="1" applyAlignment="1">
      <alignment horizontal="right" vertical="center"/>
    </xf>
    <xf numFmtId="166" fontId="276" fillId="2" borderId="12" xfId="42962" applyNumberFormat="1" applyFont="1" applyFill="1" applyBorder="1" applyAlignment="1">
      <alignment horizontal="right" vertical="center"/>
    </xf>
    <xf numFmtId="166" fontId="276" fillId="2" borderId="269" xfId="42962" applyNumberFormat="1" applyFont="1" applyFill="1" applyBorder="1" applyAlignment="1">
      <alignment horizontal="right" vertical="center"/>
    </xf>
    <xf numFmtId="0" fontId="271" fillId="73" borderId="275" xfId="42989" applyFont="1" applyFill="1" applyBorder="1" applyAlignment="1">
      <alignment horizontal="center" vertical="center" wrapText="1"/>
    </xf>
    <xf numFmtId="0" fontId="276" fillId="0" borderId="18" xfId="42962" applyFont="1" applyBorder="1" applyAlignment="1">
      <alignment horizontal="left" vertical="center" wrapText="1"/>
    </xf>
    <xf numFmtId="3" fontId="276" fillId="0" borderId="19" xfId="42962" applyNumberFormat="1" applyFont="1" applyBorder="1" applyAlignment="1">
      <alignment horizontal="right" vertical="center"/>
    </xf>
    <xf numFmtId="0" fontId="276" fillId="3" borderId="8" xfId="42962" applyFont="1" applyFill="1" applyBorder="1" applyAlignment="1">
      <alignment horizontal="left" vertical="center" wrapText="1"/>
    </xf>
    <xf numFmtId="3" fontId="276" fillId="3" borderId="17" xfId="42962" applyNumberFormat="1" applyFont="1" applyFill="1" applyBorder="1" applyAlignment="1">
      <alignment horizontal="right" vertical="center"/>
    </xf>
    <xf numFmtId="0" fontId="276" fillId="0" borderId="8" xfId="42962" applyFont="1" applyBorder="1" applyAlignment="1">
      <alignment horizontal="left" vertical="center" wrapText="1"/>
    </xf>
    <xf numFmtId="3" fontId="276" fillId="0" borderId="17" xfId="42962" applyNumberFormat="1" applyFont="1" applyBorder="1" applyAlignment="1">
      <alignment horizontal="right" vertical="center"/>
    </xf>
    <xf numFmtId="0" fontId="276" fillId="3" borderId="296" xfId="42962" applyFont="1" applyFill="1" applyBorder="1" applyAlignment="1">
      <alignment horizontal="left" vertical="center" wrapText="1"/>
    </xf>
    <xf numFmtId="3" fontId="276" fillId="3" borderId="295" xfId="42962" applyNumberFormat="1" applyFont="1" applyFill="1" applyBorder="1" applyAlignment="1">
      <alignment horizontal="right" vertical="center"/>
    </xf>
    <xf numFmtId="0" fontId="276" fillId="2" borderId="18" xfId="42962" applyFont="1" applyFill="1" applyBorder="1" applyAlignment="1">
      <alignment horizontal="left" vertical="center" wrapText="1"/>
    </xf>
    <xf numFmtId="3" fontId="276" fillId="2" borderId="19" xfId="42962" applyNumberFormat="1" applyFont="1" applyFill="1" applyBorder="1" applyAlignment="1">
      <alignment horizontal="right" vertical="center"/>
    </xf>
    <xf numFmtId="0" fontId="276" fillId="2" borderId="8" xfId="42962" applyFont="1" applyFill="1" applyBorder="1" applyAlignment="1">
      <alignment horizontal="left" vertical="center" wrapText="1"/>
    </xf>
    <xf numFmtId="3" fontId="276" fillId="2" borderId="17" xfId="42962" applyNumberFormat="1" applyFont="1" applyFill="1" applyBorder="1" applyAlignment="1">
      <alignment horizontal="right" vertical="center"/>
    </xf>
    <xf numFmtId="0" fontId="276" fillId="2" borderId="34" xfId="42962" applyFont="1" applyFill="1" applyBorder="1" applyAlignment="1">
      <alignment horizontal="left" vertical="center" wrapText="1"/>
    </xf>
    <xf numFmtId="3" fontId="276" fillId="2" borderId="267" xfId="42962" applyNumberFormat="1" applyFont="1" applyFill="1" applyBorder="1" applyAlignment="1">
      <alignment horizontal="right" vertical="center"/>
    </xf>
    <xf numFmtId="0" fontId="313" fillId="0" borderId="0" xfId="4891" applyFont="1" applyAlignment="1">
      <alignment horizontal="left" vertical="center"/>
    </xf>
    <xf numFmtId="0" fontId="4" fillId="0" borderId="0" xfId="42990" applyAlignment="1">
      <alignment vertical="center"/>
    </xf>
    <xf numFmtId="0" fontId="274" fillId="0" borderId="17" xfId="42962" applyFont="1" applyBorder="1" applyAlignment="1">
      <alignment horizontal="left" vertical="center" wrapText="1"/>
    </xf>
    <xf numFmtId="3" fontId="275" fillId="0" borderId="18" xfId="42962" applyNumberFormat="1" applyFont="1" applyBorder="1" applyAlignment="1">
      <alignment horizontal="right" vertical="center"/>
    </xf>
    <xf numFmtId="3" fontId="275" fillId="0" borderId="4" xfId="42962" applyNumberFormat="1" applyFont="1" applyBorder="1" applyAlignment="1">
      <alignment horizontal="right" vertical="center"/>
    </xf>
    <xf numFmtId="0" fontId="274" fillId="3" borderId="17" xfId="42962" applyFont="1" applyFill="1" applyBorder="1" applyAlignment="1">
      <alignment horizontal="left" vertical="center" wrapText="1"/>
    </xf>
    <xf numFmtId="3" fontId="275" fillId="3" borderId="8" xfId="42962" applyNumberFormat="1" applyFont="1" applyFill="1" applyBorder="1" applyAlignment="1">
      <alignment horizontal="right" vertical="center"/>
    </xf>
    <xf numFmtId="3" fontId="275" fillId="3" borderId="4" xfId="42962" applyNumberFormat="1" applyFont="1" applyFill="1" applyBorder="1" applyAlignment="1">
      <alignment horizontal="right" vertical="center"/>
    </xf>
    <xf numFmtId="3" fontId="275" fillId="0" borderId="8" xfId="42962" applyNumberFormat="1" applyFont="1" applyBorder="1" applyAlignment="1">
      <alignment horizontal="right" vertical="center"/>
    </xf>
    <xf numFmtId="0" fontId="274" fillId="3" borderId="295" xfId="42962" applyFont="1" applyFill="1" applyBorder="1" applyAlignment="1">
      <alignment horizontal="left" vertical="center" wrapText="1"/>
    </xf>
    <xf numFmtId="3" fontId="275" fillId="3" borderId="296" xfId="42962" applyNumberFormat="1" applyFont="1" applyFill="1" applyBorder="1" applyAlignment="1">
      <alignment horizontal="right" vertical="center"/>
    </xf>
    <xf numFmtId="0" fontId="274" fillId="2" borderId="19" xfId="42962" applyFont="1" applyFill="1" applyBorder="1" applyAlignment="1">
      <alignment horizontal="left" vertical="center" wrapText="1"/>
    </xf>
    <xf numFmtId="3" fontId="275" fillId="2" borderId="18" xfId="42962" applyNumberFormat="1" applyFont="1" applyFill="1" applyBorder="1" applyAlignment="1">
      <alignment horizontal="right" vertical="center"/>
    </xf>
    <xf numFmtId="3" fontId="275" fillId="2" borderId="21" xfId="42962" applyNumberFormat="1" applyFont="1" applyFill="1" applyBorder="1" applyAlignment="1">
      <alignment horizontal="right" vertical="center"/>
    </xf>
    <xf numFmtId="0" fontId="274" fillId="2" borderId="17" xfId="42962" applyFont="1" applyFill="1" applyBorder="1" applyAlignment="1">
      <alignment horizontal="left" vertical="center" wrapText="1"/>
    </xf>
    <xf numFmtId="3" fontId="275" fillId="2" borderId="8" xfId="42962" applyNumberFormat="1" applyFont="1" applyFill="1" applyBorder="1" applyAlignment="1">
      <alignment horizontal="right" vertical="center"/>
    </xf>
    <xf numFmtId="3" fontId="275" fillId="2" borderId="4" xfId="42962" applyNumberFormat="1" applyFont="1" applyFill="1" applyBorder="1" applyAlignment="1">
      <alignment horizontal="right" vertical="center"/>
    </xf>
    <xf numFmtId="0" fontId="274" fillId="2" borderId="267" xfId="42962" applyFont="1" applyFill="1" applyBorder="1" applyAlignment="1">
      <alignment horizontal="left" vertical="center" wrapText="1"/>
    </xf>
    <xf numFmtId="3" fontId="275" fillId="2" borderId="34" xfId="42962" applyNumberFormat="1" applyFont="1" applyFill="1" applyBorder="1" applyAlignment="1">
      <alignment horizontal="right" vertical="center"/>
    </xf>
    <xf numFmtId="3" fontId="275" fillId="2" borderId="5" xfId="42962" applyNumberFormat="1" applyFont="1" applyFill="1" applyBorder="1" applyAlignment="1">
      <alignment horizontal="right" vertical="center"/>
    </xf>
    <xf numFmtId="0" fontId="269" fillId="0" borderId="0" xfId="12146" applyFont="1" applyAlignment="1">
      <alignment horizontal="left" vertical="center"/>
    </xf>
    <xf numFmtId="0" fontId="271" fillId="73" borderId="251" xfId="26" applyFont="1" applyFill="1" applyBorder="1" applyAlignment="1">
      <alignment horizontal="center" vertical="center" wrapText="1"/>
    </xf>
    <xf numFmtId="0" fontId="271" fillId="73" borderId="252" xfId="26" applyFont="1" applyFill="1" applyBorder="1" applyAlignment="1">
      <alignment horizontal="center" vertical="center" wrapText="1"/>
    </xf>
    <xf numFmtId="0" fontId="271" fillId="73" borderId="259" xfId="26" applyFont="1" applyFill="1" applyBorder="1" applyAlignment="1">
      <alignment horizontal="center" vertical="center" wrapText="1"/>
    </xf>
    <xf numFmtId="0" fontId="271" fillId="73" borderId="260" xfId="26" applyFont="1" applyFill="1" applyBorder="1" applyAlignment="1">
      <alignment horizontal="center" vertical="center" wrapText="1"/>
    </xf>
    <xf numFmtId="0" fontId="274" fillId="3" borderId="17" xfId="42991" applyFont="1" applyFill="1" applyBorder="1" applyAlignment="1">
      <alignment horizontal="left" vertical="center"/>
    </xf>
    <xf numFmtId="3" fontId="274" fillId="3" borderId="16" xfId="26" applyNumberFormat="1" applyFont="1" applyFill="1" applyBorder="1" applyAlignment="1">
      <alignment horizontal="right" vertical="center"/>
    </xf>
    <xf numFmtId="167" fontId="274" fillId="3" borderId="16" xfId="26" applyNumberFormat="1" applyFont="1" applyFill="1" applyBorder="1" applyAlignment="1">
      <alignment horizontal="right" vertical="center"/>
    </xf>
    <xf numFmtId="3" fontId="274" fillId="3" borderId="0" xfId="26" applyNumberFormat="1" applyFont="1" applyFill="1" applyAlignment="1">
      <alignment horizontal="right" vertical="center"/>
    </xf>
    <xf numFmtId="3" fontId="274" fillId="3" borderId="1" xfId="26" applyNumberFormat="1" applyFont="1" applyFill="1" applyBorder="1" applyAlignment="1">
      <alignment horizontal="right" vertical="center"/>
    </xf>
    <xf numFmtId="3" fontId="274" fillId="3" borderId="17" xfId="26" applyNumberFormat="1" applyFont="1" applyFill="1" applyBorder="1" applyAlignment="1">
      <alignment horizontal="right" vertical="center"/>
    </xf>
    <xf numFmtId="167" fontId="274" fillId="3" borderId="4" xfId="26" applyNumberFormat="1" applyFont="1" applyFill="1" applyBorder="1" applyAlignment="1">
      <alignment horizontal="right" vertical="center"/>
    </xf>
    <xf numFmtId="167" fontId="274" fillId="3" borderId="17" xfId="26" applyNumberFormat="1" applyFont="1" applyFill="1" applyBorder="1" applyAlignment="1">
      <alignment horizontal="right" vertical="center"/>
    </xf>
    <xf numFmtId="167" fontId="274" fillId="3" borderId="12" xfId="26" applyNumberFormat="1" applyFont="1" applyFill="1" applyBorder="1" applyAlignment="1">
      <alignment horizontal="right" vertical="center"/>
    </xf>
    <xf numFmtId="167" fontId="274" fillId="3" borderId="11" xfId="26" applyNumberFormat="1" applyFont="1" applyFill="1" applyBorder="1" applyAlignment="1">
      <alignment horizontal="right" vertical="center"/>
    </xf>
    <xf numFmtId="167" fontId="274" fillId="3" borderId="1" xfId="26" applyNumberFormat="1" applyFont="1" applyFill="1" applyBorder="1" applyAlignment="1">
      <alignment horizontal="right" vertical="center"/>
    </xf>
    <xf numFmtId="167" fontId="274" fillId="3" borderId="8" xfId="26" applyNumberFormat="1" applyFont="1" applyFill="1" applyBorder="1" applyAlignment="1">
      <alignment horizontal="right" vertical="center"/>
    </xf>
    <xf numFmtId="0" fontId="274" fillId="5" borderId="17" xfId="42991" applyFont="1" applyFill="1" applyBorder="1" applyAlignment="1">
      <alignment horizontal="left" vertical="center"/>
    </xf>
    <xf numFmtId="3" fontId="274" fillId="5" borderId="16" xfId="26" applyNumberFormat="1" applyFont="1" applyFill="1" applyBorder="1" applyAlignment="1">
      <alignment horizontal="right" vertical="center"/>
    </xf>
    <xf numFmtId="167" fontId="274" fillId="5" borderId="16" xfId="26" applyNumberFormat="1" applyFont="1" applyFill="1" applyBorder="1" applyAlignment="1">
      <alignment horizontal="right" vertical="center"/>
    </xf>
    <xf numFmtId="3" fontId="276" fillId="0" borderId="0" xfId="26" applyNumberFormat="1" applyFont="1" applyAlignment="1">
      <alignment horizontal="right" vertical="center"/>
    </xf>
    <xf numFmtId="3" fontId="276" fillId="0" borderId="1" xfId="26" applyNumberFormat="1" applyFont="1" applyBorder="1" applyAlignment="1">
      <alignment horizontal="right" vertical="center"/>
    </xf>
    <xf numFmtId="3" fontId="276" fillId="0" borderId="17" xfId="26" applyNumberFormat="1" applyFont="1" applyBorder="1" applyAlignment="1">
      <alignment horizontal="right" vertical="center"/>
    </xf>
    <xf numFmtId="167" fontId="276" fillId="0" borderId="4" xfId="26" applyNumberFormat="1" applyFont="1" applyBorder="1" applyAlignment="1">
      <alignment horizontal="right" vertical="center"/>
    </xf>
    <xf numFmtId="167" fontId="276" fillId="0" borderId="17" xfId="26" applyNumberFormat="1" applyFont="1" applyBorder="1" applyAlignment="1">
      <alignment horizontal="right" vertical="center"/>
    </xf>
    <xf numFmtId="167" fontId="276" fillId="0" borderId="12" xfId="26" applyNumberFormat="1" applyFont="1" applyBorder="1" applyAlignment="1">
      <alignment horizontal="right" vertical="center"/>
    </xf>
    <xf numFmtId="167" fontId="276" fillId="0" borderId="11" xfId="26" applyNumberFormat="1" applyFont="1" applyBorder="1" applyAlignment="1">
      <alignment horizontal="right" vertical="center"/>
    </xf>
    <xf numFmtId="167" fontId="276" fillId="0" borderId="1" xfId="26" applyNumberFormat="1" applyFont="1" applyBorder="1" applyAlignment="1">
      <alignment horizontal="right" vertical="center"/>
    </xf>
    <xf numFmtId="167" fontId="276" fillId="0" borderId="8" xfId="26" applyNumberFormat="1" applyFont="1" applyBorder="1" applyAlignment="1">
      <alignment horizontal="right" vertical="center"/>
    </xf>
    <xf numFmtId="3" fontId="276" fillId="3" borderId="0" xfId="26" applyNumberFormat="1" applyFont="1" applyFill="1" applyAlignment="1">
      <alignment horizontal="right" vertical="center"/>
    </xf>
    <xf numFmtId="3" fontId="276" fillId="3" borderId="1" xfId="26" applyNumberFormat="1" applyFont="1" applyFill="1" applyBorder="1" applyAlignment="1">
      <alignment horizontal="right" vertical="center"/>
    </xf>
    <xf numFmtId="3" fontId="276" fillId="3" borderId="17" xfId="26" applyNumberFormat="1" applyFont="1" applyFill="1" applyBorder="1" applyAlignment="1">
      <alignment horizontal="right" vertical="center"/>
    </xf>
    <xf numFmtId="167" fontId="276" fillId="3" borderId="11" xfId="26" applyNumberFormat="1" applyFont="1" applyFill="1" applyBorder="1" applyAlignment="1">
      <alignment horizontal="right" vertical="center"/>
    </xf>
    <xf numFmtId="167" fontId="276" fillId="3" borderId="1" xfId="26" applyNumberFormat="1" applyFont="1" applyFill="1" applyBorder="1" applyAlignment="1">
      <alignment horizontal="right" vertical="center"/>
    </xf>
    <xf numFmtId="3" fontId="274" fillId="5" borderId="298" xfId="26" applyNumberFormat="1" applyFont="1" applyFill="1" applyBorder="1" applyAlignment="1">
      <alignment horizontal="right" vertical="center"/>
    </xf>
    <xf numFmtId="167" fontId="274" fillId="5" borderId="298" xfId="26" applyNumberFormat="1" applyFont="1" applyFill="1" applyBorder="1" applyAlignment="1">
      <alignment horizontal="right" vertical="center"/>
    </xf>
    <xf numFmtId="3" fontId="276" fillId="0" borderId="285" xfId="26" applyNumberFormat="1" applyFont="1" applyBorder="1" applyAlignment="1">
      <alignment horizontal="right" vertical="center"/>
    </xf>
    <xf numFmtId="3" fontId="276" fillId="0" borderId="299" xfId="26" applyNumberFormat="1" applyFont="1" applyBorder="1" applyAlignment="1">
      <alignment horizontal="right" vertical="center"/>
    </xf>
    <xf numFmtId="3" fontId="276" fillId="0" borderId="295" xfId="26" applyNumberFormat="1" applyFont="1" applyBorder="1" applyAlignment="1">
      <alignment horizontal="right" vertical="center"/>
    </xf>
    <xf numFmtId="167" fontId="276" fillId="0" borderId="284" xfId="26" applyNumberFormat="1" applyFont="1" applyBorder="1" applyAlignment="1">
      <alignment horizontal="right" vertical="center"/>
    </xf>
    <xf numFmtId="167" fontId="276" fillId="0" borderId="295" xfId="26" applyNumberFormat="1" applyFont="1" applyBorder="1" applyAlignment="1">
      <alignment horizontal="right" vertical="center"/>
    </xf>
    <xf numFmtId="167" fontId="276" fillId="0" borderId="283" xfId="26" applyNumberFormat="1" applyFont="1" applyBorder="1" applyAlignment="1">
      <alignment horizontal="right" vertical="center"/>
    </xf>
    <xf numFmtId="167" fontId="276" fillId="0" borderId="293" xfId="26" applyNumberFormat="1" applyFont="1" applyBorder="1" applyAlignment="1">
      <alignment horizontal="right" vertical="center"/>
    </xf>
    <xf numFmtId="167" fontId="276" fillId="0" borderId="299" xfId="26" applyNumberFormat="1" applyFont="1" applyBorder="1" applyAlignment="1">
      <alignment horizontal="right" vertical="center"/>
    </xf>
    <xf numFmtId="167" fontId="276" fillId="0" borderId="296" xfId="26" applyNumberFormat="1" applyFont="1" applyBorder="1" applyAlignment="1">
      <alignment horizontal="right" vertical="center"/>
    </xf>
    <xf numFmtId="0" fontId="274" fillId="82" borderId="19" xfId="42991" applyFont="1" applyFill="1" applyBorder="1" applyAlignment="1">
      <alignment horizontal="left" vertical="center"/>
    </xf>
    <xf numFmtId="167" fontId="275" fillId="82" borderId="292" xfId="0" applyNumberFormat="1" applyFont="1" applyFill="1" applyBorder="1" applyAlignment="1">
      <alignment horizontal="right" vertical="center"/>
    </xf>
    <xf numFmtId="167" fontId="275" fillId="82" borderId="9" xfId="0" applyNumberFormat="1" applyFont="1" applyFill="1" applyBorder="1" applyAlignment="1">
      <alignment horizontal="right" vertical="center"/>
    </xf>
    <xf numFmtId="0" fontId="274" fillId="82" borderId="17" xfId="42991" applyFont="1" applyFill="1" applyBorder="1" applyAlignment="1">
      <alignment horizontal="left" vertical="center"/>
    </xf>
    <xf numFmtId="167" fontId="275" fillId="82" borderId="1" xfId="0" applyNumberFormat="1" applyFont="1" applyFill="1" applyBorder="1" applyAlignment="1">
      <alignment horizontal="right" vertical="center"/>
    </xf>
    <xf numFmtId="167" fontId="275" fillId="82" borderId="10" xfId="0" applyNumberFormat="1" applyFont="1" applyFill="1" applyBorder="1" applyAlignment="1">
      <alignment horizontal="right" vertical="center"/>
    </xf>
    <xf numFmtId="0" fontId="274" fillId="82" borderId="267" xfId="42991" applyFont="1" applyFill="1" applyBorder="1" applyAlignment="1">
      <alignment horizontal="left" vertical="center"/>
    </xf>
    <xf numFmtId="167" fontId="275" fillId="82" borderId="257" xfId="0" applyNumberFormat="1" applyFont="1" applyFill="1" applyBorder="1" applyAlignment="1">
      <alignment horizontal="right" vertical="center"/>
    </xf>
    <xf numFmtId="167" fontId="275" fillId="82" borderId="274" xfId="0" applyNumberFormat="1" applyFont="1" applyFill="1" applyBorder="1" applyAlignment="1">
      <alignment horizontal="right" vertical="center"/>
    </xf>
    <xf numFmtId="0" fontId="54" fillId="0" borderId="0" xfId="42992" applyFont="1" applyAlignment="1">
      <alignment horizontal="right" vertical="center" wrapText="1"/>
    </xf>
    <xf numFmtId="0" fontId="4" fillId="0" borderId="0" xfId="42993" applyAlignment="1">
      <alignment vertical="center"/>
    </xf>
    <xf numFmtId="0" fontId="54" fillId="0" borderId="0" xfId="42992" applyFont="1" applyAlignment="1">
      <alignment horizontal="right" vertical="center"/>
    </xf>
    <xf numFmtId="167" fontId="274" fillId="3" borderId="0" xfId="26" applyNumberFormat="1" applyFont="1" applyFill="1" applyAlignment="1">
      <alignment horizontal="right" vertical="center"/>
    </xf>
    <xf numFmtId="167" fontId="274" fillId="5" borderId="12" xfId="26" applyNumberFormat="1" applyFont="1" applyFill="1" applyBorder="1" applyAlignment="1">
      <alignment horizontal="right" vertical="center"/>
    </xf>
    <xf numFmtId="167" fontId="276" fillId="0" borderId="0" xfId="26" applyNumberFormat="1" applyFont="1" applyAlignment="1">
      <alignment horizontal="right" vertical="center"/>
    </xf>
    <xf numFmtId="167" fontId="276" fillId="3" borderId="0" xfId="26" applyNumberFormat="1" applyFont="1" applyFill="1" applyAlignment="1">
      <alignment horizontal="right" vertical="center"/>
    </xf>
    <xf numFmtId="167" fontId="274" fillId="5" borderId="283" xfId="26" applyNumberFormat="1" applyFont="1" applyFill="1" applyBorder="1" applyAlignment="1">
      <alignment horizontal="right" vertical="center"/>
    </xf>
    <xf numFmtId="167" fontId="276" fillId="0" borderId="285" xfId="26" applyNumberFormat="1" applyFont="1" applyBorder="1" applyAlignment="1">
      <alignment horizontal="right" vertical="center"/>
    </xf>
    <xf numFmtId="3" fontId="274" fillId="3" borderId="4" xfId="26" applyNumberFormat="1" applyFont="1" applyFill="1" applyBorder="1" applyAlignment="1">
      <alignment horizontal="right" vertical="center"/>
    </xf>
    <xf numFmtId="204" fontId="68" fillId="0" borderId="0" xfId="42994" applyNumberFormat="1" applyFont="1" applyAlignment="1">
      <alignment horizontal="right" vertical="center"/>
    </xf>
    <xf numFmtId="0" fontId="280" fillId="0" borderId="0" xfId="42991" applyFont="1" applyAlignment="1">
      <alignment vertical="center"/>
    </xf>
    <xf numFmtId="3" fontId="274" fillId="3" borderId="301" xfId="26" applyNumberFormat="1" applyFont="1" applyFill="1" applyBorder="1" applyAlignment="1">
      <alignment horizontal="right" vertical="center"/>
    </xf>
    <xf numFmtId="167" fontId="274" fillId="3" borderId="301" xfId="26" applyNumberFormat="1" applyFont="1" applyFill="1" applyBorder="1" applyAlignment="1">
      <alignment horizontal="right" vertical="center"/>
    </xf>
    <xf numFmtId="3" fontId="274" fillId="3" borderId="289" xfId="26" applyNumberFormat="1" applyFont="1" applyFill="1" applyBorder="1" applyAlignment="1">
      <alignment horizontal="right" vertical="center"/>
    </xf>
    <xf numFmtId="167" fontId="274" fillId="3" borderId="289" xfId="26" applyNumberFormat="1" applyFont="1" applyFill="1" applyBorder="1" applyAlignment="1">
      <alignment horizontal="right" vertical="center"/>
    </xf>
    <xf numFmtId="167" fontId="274" fillId="3" borderId="10" xfId="26" applyNumberFormat="1" applyFont="1" applyFill="1" applyBorder="1" applyAlignment="1">
      <alignment horizontal="right" vertical="center"/>
    </xf>
    <xf numFmtId="3" fontId="274" fillId="3" borderId="271" xfId="26" applyNumberFormat="1" applyFont="1" applyFill="1" applyBorder="1" applyAlignment="1">
      <alignment horizontal="right" vertical="center"/>
    </xf>
    <xf numFmtId="167" fontId="274" fillId="3" borderId="255" xfId="26" applyNumberFormat="1" applyFont="1" applyFill="1" applyBorder="1" applyAlignment="1">
      <alignment horizontal="right" vertical="center"/>
    </xf>
    <xf numFmtId="167" fontId="276" fillId="0" borderId="10" xfId="26" applyNumberFormat="1" applyFont="1" applyBorder="1" applyAlignment="1">
      <alignment horizontal="right" vertical="center"/>
    </xf>
    <xf numFmtId="3" fontId="274" fillId="5" borderId="12" xfId="26" applyNumberFormat="1" applyFont="1" applyFill="1" applyBorder="1" applyAlignment="1">
      <alignment horizontal="right" vertical="center"/>
    </xf>
    <xf numFmtId="3" fontId="274" fillId="3" borderId="12" xfId="26" applyNumberFormat="1" applyFont="1" applyFill="1" applyBorder="1" applyAlignment="1">
      <alignment horizontal="right" vertical="center"/>
    </xf>
    <xf numFmtId="167" fontId="276" fillId="0" borderId="14" xfId="26" applyNumberFormat="1" applyFont="1" applyBorder="1" applyAlignment="1">
      <alignment horizontal="right" vertical="center"/>
    </xf>
    <xf numFmtId="3" fontId="274" fillId="5" borderId="283" xfId="26" applyNumberFormat="1" applyFont="1" applyFill="1" applyBorder="1" applyAlignment="1">
      <alignment horizontal="right" vertical="center"/>
    </xf>
    <xf numFmtId="166" fontId="0" fillId="0" borderId="0" xfId="0" applyNumberFormat="1" applyAlignment="1">
      <alignment vertical="center"/>
    </xf>
    <xf numFmtId="0" fontId="40" fillId="0" borderId="0" xfId="0" applyFont="1"/>
    <xf numFmtId="0" fontId="278" fillId="0" borderId="0" xfId="0" applyFont="1"/>
    <xf numFmtId="0" fontId="299" fillId="0" borderId="0" xfId="0" applyFont="1" applyAlignment="1">
      <alignment vertical="top" wrapText="1"/>
    </xf>
    <xf numFmtId="0" fontId="273" fillId="72" borderId="272" xfId="0" applyFont="1" applyFill="1" applyBorder="1" applyAlignment="1">
      <alignment horizontal="center" vertical="center"/>
    </xf>
    <xf numFmtId="166" fontId="278" fillId="0" borderId="0" xfId="0" applyNumberFormat="1" applyFont="1"/>
    <xf numFmtId="166" fontId="299" fillId="0" borderId="0" xfId="0" applyNumberFormat="1" applyFont="1" applyAlignment="1">
      <alignment vertical="top" wrapText="1"/>
    </xf>
    <xf numFmtId="0" fontId="274" fillId="82" borderId="19" xfId="0" applyFont="1" applyFill="1" applyBorder="1" applyAlignment="1">
      <alignment horizontal="left" wrapText="1"/>
    </xf>
    <xf numFmtId="166" fontId="278" fillId="0" borderId="0" xfId="0" applyNumberFormat="1" applyFont="1" applyAlignment="1">
      <alignment horizontal="left"/>
    </xf>
    <xf numFmtId="0" fontId="274" fillId="82" borderId="1" xfId="0" applyFont="1" applyFill="1" applyBorder="1" applyAlignment="1">
      <alignment horizontal="left" wrapText="1"/>
    </xf>
    <xf numFmtId="0" fontId="274" fillId="82" borderId="257" xfId="0" applyFont="1" applyFill="1" applyBorder="1" applyAlignment="1">
      <alignment horizontal="left" wrapText="1"/>
    </xf>
    <xf numFmtId="0" fontId="4" fillId="0" borderId="0" xfId="0" applyFont="1" applyAlignment="1">
      <alignment wrapText="1"/>
    </xf>
    <xf numFmtId="0" fontId="53" fillId="0" borderId="0" xfId="0" applyFont="1" applyAlignment="1">
      <alignment vertical="top" wrapText="1"/>
    </xf>
    <xf numFmtId="3" fontId="275" fillId="0" borderId="16" xfId="28" applyNumberFormat="1" applyFont="1" applyBorder="1" applyAlignment="1">
      <alignment horizontal="right" vertical="center"/>
    </xf>
    <xf numFmtId="166" fontId="275" fillId="0" borderId="0" xfId="28" applyNumberFormat="1" applyFont="1" applyAlignment="1">
      <alignment horizontal="right" vertical="center"/>
    </xf>
    <xf numFmtId="166" fontId="275" fillId="0" borderId="1" xfId="28" applyNumberFormat="1" applyFont="1" applyBorder="1" applyAlignment="1">
      <alignment horizontal="right" vertical="center"/>
    </xf>
    <xf numFmtId="166" fontId="276" fillId="0" borderId="8" xfId="28" applyNumberFormat="1" applyFont="1" applyBorder="1" applyAlignment="1">
      <alignment horizontal="right" vertical="center"/>
    </xf>
    <xf numFmtId="166" fontId="53" fillId="0" borderId="0" xfId="0" applyNumberFormat="1" applyFont="1" applyAlignment="1">
      <alignment vertical="top" wrapText="1"/>
    </xf>
    <xf numFmtId="166" fontId="40" fillId="0" borderId="0" xfId="0" applyNumberFormat="1" applyFont="1"/>
    <xf numFmtId="3" fontId="275" fillId="3" borderId="16" xfId="28" applyNumberFormat="1" applyFont="1" applyFill="1" applyBorder="1" applyAlignment="1">
      <alignment horizontal="right" vertical="center"/>
    </xf>
    <xf numFmtId="166" fontId="275" fillId="3" borderId="0" xfId="28" applyNumberFormat="1" applyFont="1" applyFill="1" applyAlignment="1">
      <alignment horizontal="right" vertical="center"/>
    </xf>
    <xf numFmtId="166" fontId="275" fillId="3" borderId="1" xfId="28" applyNumberFormat="1" applyFont="1" applyFill="1" applyBorder="1" applyAlignment="1">
      <alignment horizontal="right" vertical="center"/>
    </xf>
    <xf numFmtId="166" fontId="275" fillId="3" borderId="8" xfId="28" applyNumberFormat="1" applyFont="1" applyFill="1" applyBorder="1" applyAlignment="1">
      <alignment horizontal="right" vertical="center"/>
    </xf>
    <xf numFmtId="166" fontId="275" fillId="0" borderId="8" xfId="28" applyNumberFormat="1" applyFont="1" applyBorder="1" applyAlignment="1">
      <alignment horizontal="right" vertical="center"/>
    </xf>
    <xf numFmtId="166" fontId="276" fillId="3" borderId="0" xfId="28" applyNumberFormat="1" applyFont="1" applyFill="1" applyAlignment="1">
      <alignment horizontal="right" vertical="center"/>
    </xf>
    <xf numFmtId="166" fontId="276" fillId="3" borderId="8" xfId="28" applyNumberFormat="1" applyFont="1" applyFill="1" applyBorder="1" applyAlignment="1">
      <alignment horizontal="right" vertical="center"/>
    </xf>
    <xf numFmtId="166" fontId="276" fillId="3" borderId="1" xfId="28" applyNumberFormat="1" applyFont="1" applyFill="1" applyBorder="1" applyAlignment="1">
      <alignment horizontal="right" vertical="center"/>
    </xf>
    <xf numFmtId="3" fontId="275" fillId="3" borderId="298" xfId="28" applyNumberFormat="1" applyFont="1" applyFill="1" applyBorder="1" applyAlignment="1">
      <alignment horizontal="right" vertical="center"/>
    </xf>
    <xf numFmtId="166" fontId="275" fillId="3" borderId="285" xfId="28" applyNumberFormat="1" applyFont="1" applyFill="1" applyBorder="1" applyAlignment="1">
      <alignment horizontal="right" vertical="center"/>
    </xf>
    <xf numFmtId="166" fontId="275" fillId="3" borderId="299" xfId="28" applyNumberFormat="1" applyFont="1" applyFill="1" applyBorder="1" applyAlignment="1">
      <alignment horizontal="right" vertical="center"/>
    </xf>
    <xf numFmtId="166" fontId="275" fillId="3" borderId="296" xfId="28" applyNumberFormat="1" applyFont="1" applyFill="1" applyBorder="1" applyAlignment="1">
      <alignment horizontal="right" vertical="center"/>
    </xf>
    <xf numFmtId="166" fontId="275" fillId="82" borderId="4" xfId="28" applyNumberFormat="1" applyFont="1" applyFill="1" applyBorder="1" applyAlignment="1">
      <alignment horizontal="right" vertical="center"/>
    </xf>
    <xf numFmtId="166" fontId="275" fillId="82" borderId="8" xfId="28" applyNumberFormat="1" applyFont="1" applyFill="1" applyBorder="1" applyAlignment="1">
      <alignment horizontal="right" vertical="center"/>
    </xf>
    <xf numFmtId="166" fontId="275" fillId="82" borderId="0" xfId="28" applyNumberFormat="1" applyFont="1" applyFill="1" applyAlignment="1">
      <alignment horizontal="right" vertical="center"/>
    </xf>
    <xf numFmtId="166" fontId="275" fillId="82" borderId="5" xfId="28" applyNumberFormat="1" applyFont="1" applyFill="1" applyBorder="1" applyAlignment="1">
      <alignment horizontal="right" vertical="center"/>
    </xf>
    <xf numFmtId="166" fontId="275" fillId="82" borderId="34" xfId="28" applyNumberFormat="1" applyFont="1" applyFill="1" applyBorder="1" applyAlignment="1">
      <alignment horizontal="right" vertical="center"/>
    </xf>
    <xf numFmtId="166" fontId="275" fillId="82" borderId="2" xfId="28" applyNumberFormat="1" applyFont="1" applyFill="1" applyBorder="1" applyAlignment="1">
      <alignment horizontal="right" vertical="center"/>
    </xf>
    <xf numFmtId="0" fontId="274" fillId="0" borderId="16" xfId="0" applyFont="1" applyBorder="1" applyAlignment="1">
      <alignment horizontal="left" wrapText="1"/>
    </xf>
    <xf numFmtId="0" fontId="40" fillId="0" borderId="1" xfId="0" applyFont="1" applyBorder="1"/>
    <xf numFmtId="3" fontId="57" fillId="0" borderId="0" xfId="28" applyNumberFormat="1" applyFont="1" applyAlignment="1">
      <alignment horizontal="right" vertical="center"/>
    </xf>
    <xf numFmtId="167" fontId="57" fillId="0" borderId="0" xfId="28" applyNumberFormat="1" applyFont="1" applyAlignment="1">
      <alignment horizontal="right" vertical="center"/>
    </xf>
    <xf numFmtId="0" fontId="274" fillId="3" borderId="16" xfId="0" applyFont="1" applyFill="1" applyBorder="1" applyAlignment="1">
      <alignment horizontal="left" wrapText="1"/>
    </xf>
    <xf numFmtId="0" fontId="274" fillId="3" borderId="298" xfId="0" applyFont="1" applyFill="1" applyBorder="1" applyAlignment="1">
      <alignment horizontal="left" wrapText="1"/>
    </xf>
    <xf numFmtId="0" fontId="274" fillId="82" borderId="15" xfId="0" applyFont="1" applyFill="1" applyBorder="1" applyAlignment="1">
      <alignment horizontal="left" wrapText="1"/>
    </xf>
    <xf numFmtId="0" fontId="274" fillId="82" borderId="16" xfId="0" applyFont="1" applyFill="1" applyBorder="1" applyAlignment="1">
      <alignment horizontal="left" wrapText="1"/>
    </xf>
    <xf numFmtId="0" fontId="274" fillId="82" borderId="298" xfId="0" applyFont="1" applyFill="1" applyBorder="1" applyAlignment="1">
      <alignment horizontal="left" wrapText="1"/>
    </xf>
    <xf numFmtId="3" fontId="275" fillId="82" borderId="283" xfId="0" applyNumberFormat="1" applyFont="1" applyFill="1" applyBorder="1" applyAlignment="1">
      <alignment horizontal="right" vertical="center"/>
    </xf>
    <xf numFmtId="166" fontId="275" fillId="82" borderId="284" xfId="28" applyNumberFormat="1" applyFont="1" applyFill="1" applyBorder="1" applyAlignment="1">
      <alignment horizontal="right" vertical="center"/>
    </xf>
    <xf numFmtId="166" fontId="275" fillId="82" borderId="285" xfId="28" applyNumberFormat="1" applyFont="1" applyFill="1" applyBorder="1" applyAlignment="1">
      <alignment horizontal="right" vertical="center"/>
    </xf>
    <xf numFmtId="166" fontId="275" fillId="82" borderId="296" xfId="28" applyNumberFormat="1" applyFont="1" applyFill="1" applyBorder="1" applyAlignment="1">
      <alignment horizontal="right" vertical="center"/>
    </xf>
    <xf numFmtId="0" fontId="271" fillId="73" borderId="253" xfId="0" applyFont="1" applyFill="1" applyBorder="1" applyAlignment="1">
      <alignment horizontal="center" vertical="center" wrapText="1"/>
    </xf>
    <xf numFmtId="0" fontId="271" fillId="73" borderId="260" xfId="0" applyFont="1" applyFill="1" applyBorder="1" applyAlignment="1">
      <alignment horizontal="center" vertical="center" wrapText="1"/>
    </xf>
    <xf numFmtId="166" fontId="275" fillId="0" borderId="9" xfId="0" applyNumberFormat="1" applyFont="1" applyBorder="1" applyAlignment="1">
      <alignment horizontal="right" vertical="center"/>
    </xf>
    <xf numFmtId="166" fontId="275" fillId="0" borderId="18" xfId="0" applyNumberFormat="1" applyFont="1" applyBorder="1" applyAlignment="1">
      <alignment horizontal="right" vertical="center"/>
    </xf>
    <xf numFmtId="166" fontId="275" fillId="3" borderId="10" xfId="0" applyNumberFormat="1" applyFont="1" applyFill="1" applyBorder="1" applyAlignment="1">
      <alignment horizontal="right" vertical="center"/>
    </xf>
    <xf numFmtId="166" fontId="275" fillId="3" borderId="8" xfId="0" applyNumberFormat="1" applyFont="1" applyFill="1" applyBorder="1" applyAlignment="1">
      <alignment horizontal="right" vertical="center"/>
    </xf>
    <xf numFmtId="166" fontId="275" fillId="0" borderId="10" xfId="0" applyNumberFormat="1" applyFont="1" applyBorder="1" applyAlignment="1">
      <alignment horizontal="right" vertical="center"/>
    </xf>
    <xf numFmtId="166" fontId="275" fillId="0" borderId="8" xfId="0" applyNumberFormat="1" applyFont="1" applyBorder="1" applyAlignment="1">
      <alignment horizontal="right" vertical="center"/>
    </xf>
    <xf numFmtId="166" fontId="275" fillId="3" borderId="14" xfId="0" applyNumberFormat="1" applyFont="1" applyFill="1" applyBorder="1" applyAlignment="1">
      <alignment horizontal="right" vertical="center"/>
    </xf>
    <xf numFmtId="166" fontId="275" fillId="3" borderId="296" xfId="0" applyNumberFormat="1" applyFont="1" applyFill="1" applyBorder="1" applyAlignment="1">
      <alignment horizontal="right" vertical="center"/>
    </xf>
    <xf numFmtId="166" fontId="275" fillId="3" borderId="284" xfId="0" applyNumberFormat="1" applyFont="1" applyFill="1" applyBorder="1" applyAlignment="1">
      <alignment horizontal="right" vertical="center"/>
    </xf>
    <xf numFmtId="166" fontId="275" fillId="82" borderId="10" xfId="0" applyNumberFormat="1" applyFont="1" applyFill="1" applyBorder="1" applyAlignment="1">
      <alignment horizontal="right" vertical="center"/>
    </xf>
    <xf numFmtId="166" fontId="275" fillId="82" borderId="8" xfId="0" applyNumberFormat="1" applyFont="1" applyFill="1" applyBorder="1" applyAlignment="1">
      <alignment horizontal="right" vertical="center"/>
    </xf>
    <xf numFmtId="166" fontId="275" fillId="82" borderId="4" xfId="0" applyNumberFormat="1" applyFont="1" applyFill="1" applyBorder="1" applyAlignment="1">
      <alignment horizontal="right" vertical="center"/>
    </xf>
    <xf numFmtId="166" fontId="275" fillId="82" borderId="274" xfId="0" applyNumberFormat="1" applyFont="1" applyFill="1" applyBorder="1" applyAlignment="1">
      <alignment horizontal="right" vertical="center"/>
    </xf>
    <xf numFmtId="166" fontId="275" fillId="82" borderId="34" xfId="0" applyNumberFormat="1" applyFont="1" applyFill="1" applyBorder="1" applyAlignment="1">
      <alignment horizontal="right" vertical="center"/>
    </xf>
    <xf numFmtId="166" fontId="275" fillId="82" borderId="5" xfId="0" applyNumberFormat="1" applyFont="1" applyFill="1" applyBorder="1" applyAlignment="1">
      <alignment horizontal="right" vertical="center"/>
    </xf>
    <xf numFmtId="3" fontId="278" fillId="0" borderId="0" xfId="0" applyNumberFormat="1" applyFont="1"/>
    <xf numFmtId="166" fontId="275" fillId="0" borderId="21" xfId="0" applyNumberFormat="1" applyFont="1" applyBorder="1" applyAlignment="1">
      <alignment horizontal="right" vertical="center"/>
    </xf>
    <xf numFmtId="166" fontId="275" fillId="82" borderId="9" xfId="0" applyNumberFormat="1" applyFont="1" applyFill="1" applyBorder="1" applyAlignment="1">
      <alignment horizontal="right" vertical="center"/>
    </xf>
    <xf numFmtId="166" fontId="275" fillId="82" borderId="21" xfId="0" applyNumberFormat="1" applyFont="1" applyFill="1" applyBorder="1" applyAlignment="1">
      <alignment horizontal="right" vertical="center"/>
    </xf>
    <xf numFmtId="0" fontId="273" fillId="72" borderId="263" xfId="0" applyFont="1" applyFill="1" applyBorder="1" applyAlignment="1">
      <alignment horizontal="center" vertical="center"/>
    </xf>
    <xf numFmtId="3" fontId="276" fillId="2" borderId="21" xfId="0" applyNumberFormat="1" applyFont="1" applyFill="1" applyBorder="1" applyAlignment="1">
      <alignment horizontal="right"/>
    </xf>
    <xf numFmtId="167" fontId="276" fillId="2" borderId="19" xfId="0" applyNumberFormat="1" applyFont="1" applyFill="1" applyBorder="1" applyAlignment="1">
      <alignment horizontal="right"/>
    </xf>
    <xf numFmtId="3" fontId="276" fillId="2" borderId="18" xfId="0" applyNumberFormat="1" applyFont="1" applyFill="1" applyBorder="1" applyAlignment="1">
      <alignment horizontal="right"/>
    </xf>
    <xf numFmtId="167" fontId="276" fillId="2" borderId="18" xfId="0" applyNumberFormat="1" applyFont="1" applyFill="1" applyBorder="1" applyAlignment="1">
      <alignment horizontal="right"/>
    </xf>
    <xf numFmtId="3" fontId="276" fillId="2" borderId="4" xfId="0" applyNumberFormat="1" applyFont="1" applyFill="1" applyBorder="1" applyAlignment="1">
      <alignment horizontal="right"/>
    </xf>
    <xf numFmtId="167" fontId="276" fillId="2" borderId="17" xfId="0" applyNumberFormat="1" applyFont="1" applyFill="1" applyBorder="1" applyAlignment="1">
      <alignment horizontal="right"/>
    </xf>
    <xf numFmtId="3" fontId="276" fillId="2" borderId="8" xfId="0" applyNumberFormat="1" applyFont="1" applyFill="1" applyBorder="1" applyAlignment="1">
      <alignment horizontal="right"/>
    </xf>
    <xf numFmtId="167" fontId="276" fillId="2" borderId="8" xfId="0" applyNumberFormat="1" applyFont="1" applyFill="1" applyBorder="1" applyAlignment="1">
      <alignment horizontal="right"/>
    </xf>
    <xf numFmtId="3" fontId="276" fillId="82" borderId="5" xfId="0" applyNumberFormat="1" applyFont="1" applyFill="1" applyBorder="1" applyAlignment="1">
      <alignment horizontal="right"/>
    </xf>
    <xf numFmtId="167" fontId="276" fillId="82" borderId="267" xfId="0" applyNumberFormat="1" applyFont="1" applyFill="1" applyBorder="1" applyAlignment="1">
      <alignment horizontal="right"/>
    </xf>
    <xf numFmtId="167" fontId="276" fillId="82" borderId="34" xfId="0" applyNumberFormat="1" applyFont="1" applyFill="1" applyBorder="1" applyAlignment="1">
      <alignment horizontal="right"/>
    </xf>
    <xf numFmtId="3" fontId="275" fillId="3" borderId="0" xfId="0" applyNumberFormat="1" applyFont="1" applyFill="1" applyAlignment="1">
      <alignment horizontal="right" vertical="center"/>
    </xf>
    <xf numFmtId="0" fontId="276" fillId="28" borderId="17" xfId="0" applyFont="1" applyFill="1" applyBorder="1" applyAlignment="1">
      <alignment horizontal="left" vertical="center"/>
    </xf>
    <xf numFmtId="3" fontId="273" fillId="28" borderId="271" xfId="0" applyNumberFormat="1" applyFont="1" applyFill="1" applyBorder="1" applyAlignment="1">
      <alignment horizontal="right" vertical="center"/>
    </xf>
    <xf numFmtId="0" fontId="273" fillId="28" borderId="255" xfId="0" applyFont="1" applyFill="1" applyBorder="1" applyAlignment="1">
      <alignment horizontal="right" vertical="center"/>
    </xf>
    <xf numFmtId="166" fontId="273" fillId="28" borderId="289" xfId="0" applyNumberFormat="1" applyFont="1" applyFill="1" applyBorder="1" applyAlignment="1">
      <alignment horizontal="right" vertical="center"/>
    </xf>
    <xf numFmtId="0" fontId="273" fillId="28" borderId="271" xfId="0" applyFont="1" applyFill="1" applyBorder="1" applyAlignment="1">
      <alignment horizontal="right" vertical="center"/>
    </xf>
    <xf numFmtId="166" fontId="273" fillId="28" borderId="271" xfId="0" applyNumberFormat="1" applyFont="1" applyFill="1" applyBorder="1" applyAlignment="1">
      <alignment horizontal="right" vertical="center"/>
    </xf>
    <xf numFmtId="3" fontId="273" fillId="28" borderId="255" xfId="0" applyNumberFormat="1" applyFont="1" applyFill="1" applyBorder="1" applyAlignment="1">
      <alignment horizontal="right" vertical="center"/>
    </xf>
    <xf numFmtId="166" fontId="273" fillId="28" borderId="287" xfId="0" applyNumberFormat="1" applyFont="1" applyFill="1" applyBorder="1" applyAlignment="1">
      <alignment horizontal="right" vertical="center"/>
    </xf>
    <xf numFmtId="0" fontId="274" fillId="28" borderId="17" xfId="0" applyFont="1" applyFill="1" applyBorder="1" applyAlignment="1">
      <alignment vertical="center" wrapText="1"/>
    </xf>
    <xf numFmtId="3" fontId="275" fillId="28" borderId="16" xfId="0" applyNumberFormat="1" applyFont="1" applyFill="1" applyBorder="1" applyAlignment="1">
      <alignment horizontal="right" vertical="center"/>
    </xf>
    <xf numFmtId="3" fontId="275" fillId="28" borderId="4" xfId="0" applyNumberFormat="1" applyFont="1" applyFill="1" applyBorder="1" applyAlignment="1">
      <alignment horizontal="right" vertical="center"/>
    </xf>
    <xf numFmtId="167" fontId="275" fillId="28" borderId="17" xfId="0" applyNumberFormat="1" applyFont="1" applyFill="1" applyBorder="1" applyAlignment="1">
      <alignment horizontal="right" vertical="center"/>
    </xf>
    <xf numFmtId="3" fontId="275" fillId="28" borderId="12" xfId="0" applyNumberFormat="1" applyFont="1" applyFill="1" applyBorder="1" applyAlignment="1">
      <alignment horizontal="right" vertical="center"/>
    </xf>
    <xf numFmtId="167" fontId="275" fillId="28" borderId="12" xfId="0" applyNumberFormat="1" applyFont="1" applyFill="1" applyBorder="1" applyAlignment="1">
      <alignment horizontal="right" vertical="center"/>
    </xf>
    <xf numFmtId="3" fontId="275" fillId="28" borderId="0" xfId="0" applyNumberFormat="1" applyFont="1" applyFill="1" applyAlignment="1">
      <alignment horizontal="right" vertical="center"/>
    </xf>
    <xf numFmtId="167" fontId="275" fillId="28" borderId="8" xfId="0" applyNumberFormat="1" applyFont="1" applyFill="1" applyBorder="1" applyAlignment="1">
      <alignment horizontal="right" vertical="center"/>
    </xf>
    <xf numFmtId="167" fontId="275" fillId="2" borderId="19" xfId="0" applyNumberFormat="1" applyFont="1" applyFill="1" applyBorder="1" applyAlignment="1">
      <alignment horizontal="right" vertical="center"/>
    </xf>
    <xf numFmtId="167" fontId="275" fillId="2" borderId="23" xfId="0" applyNumberFormat="1" applyFont="1" applyFill="1" applyBorder="1" applyAlignment="1">
      <alignment horizontal="right" vertical="center"/>
    </xf>
    <xf numFmtId="167" fontId="275" fillId="2" borderId="18" xfId="0" applyNumberFormat="1" applyFont="1" applyFill="1" applyBorder="1" applyAlignment="1">
      <alignment horizontal="right" vertical="center"/>
    </xf>
    <xf numFmtId="167" fontId="275" fillId="2" borderId="17" xfId="0" applyNumberFormat="1" applyFont="1" applyFill="1" applyBorder="1" applyAlignment="1">
      <alignment horizontal="right" vertical="center"/>
    </xf>
    <xf numFmtId="167" fontId="275" fillId="2" borderId="12" xfId="0" applyNumberFormat="1" applyFont="1" applyFill="1" applyBorder="1" applyAlignment="1">
      <alignment horizontal="right" vertical="center"/>
    </xf>
    <xf numFmtId="167" fontId="275" fillId="2" borderId="8" xfId="0" applyNumberFormat="1" applyFont="1" applyFill="1" applyBorder="1" applyAlignment="1">
      <alignment horizontal="right" vertical="center"/>
    </xf>
    <xf numFmtId="167" fontId="275" fillId="2" borderId="267" xfId="0" applyNumberFormat="1" applyFont="1" applyFill="1" applyBorder="1" applyAlignment="1">
      <alignment horizontal="right" vertical="center"/>
    </xf>
    <xf numFmtId="167" fontId="275" fillId="2" borderId="269" xfId="0" applyNumberFormat="1" applyFont="1" applyFill="1" applyBorder="1" applyAlignment="1">
      <alignment horizontal="right" vertical="center"/>
    </xf>
    <xf numFmtId="167" fontId="275" fillId="2" borderId="34" xfId="0" applyNumberFormat="1" applyFont="1" applyFill="1" applyBorder="1" applyAlignment="1">
      <alignment horizontal="right" vertical="center"/>
    </xf>
    <xf numFmtId="0" fontId="55" fillId="0" borderId="0" xfId="0" applyFont="1" applyAlignment="1">
      <alignment vertical="center"/>
    </xf>
    <xf numFmtId="3" fontId="275" fillId="0" borderId="11" xfId="0" applyNumberFormat="1" applyFont="1" applyBorder="1" applyAlignment="1">
      <alignment horizontal="right" vertical="center"/>
    </xf>
    <xf numFmtId="0" fontId="274" fillId="2" borderId="19" xfId="42653" applyFont="1" applyFill="1" applyBorder="1" applyAlignment="1">
      <alignment vertical="center" wrapText="1"/>
    </xf>
    <xf numFmtId="0" fontId="274" fillId="2" borderId="17" xfId="42653" applyFont="1" applyFill="1" applyBorder="1" applyAlignment="1">
      <alignment vertical="center" wrapText="1"/>
    </xf>
    <xf numFmtId="0" fontId="274" fillId="2" borderId="267" xfId="42653" applyFont="1" applyFill="1" applyBorder="1" applyAlignment="1">
      <alignment vertical="center" wrapText="1"/>
    </xf>
    <xf numFmtId="3" fontId="276" fillId="0" borderId="9" xfId="0" applyNumberFormat="1" applyFont="1" applyBorder="1" applyAlignment="1">
      <alignment horizontal="right" vertical="center"/>
    </xf>
    <xf numFmtId="3" fontId="276" fillId="0" borderId="10" xfId="0" applyNumberFormat="1" applyFont="1" applyBorder="1" applyAlignment="1">
      <alignment horizontal="right" vertical="center"/>
    </xf>
    <xf numFmtId="3" fontId="276" fillId="0" borderId="8" xfId="0" applyNumberFormat="1" applyFont="1" applyBorder="1" applyAlignment="1">
      <alignment horizontal="right" vertical="center"/>
    </xf>
    <xf numFmtId="3" fontId="276" fillId="0" borderId="12" xfId="0" applyNumberFormat="1" applyFont="1" applyBorder="1" applyAlignment="1">
      <alignment horizontal="right" vertical="center"/>
    </xf>
    <xf numFmtId="167" fontId="276" fillId="0" borderId="21" xfId="0" applyNumberFormat="1" applyFont="1" applyBorder="1" applyAlignment="1">
      <alignment horizontal="right" vertical="center"/>
    </xf>
    <xf numFmtId="3" fontId="276" fillId="3" borderId="10" xfId="0" applyNumberFormat="1" applyFont="1" applyFill="1" applyBorder="1" applyAlignment="1">
      <alignment horizontal="right" vertical="center"/>
    </xf>
    <xf numFmtId="167" fontId="276" fillId="3" borderId="11" xfId="0" applyNumberFormat="1" applyFont="1" applyFill="1" applyBorder="1" applyAlignment="1">
      <alignment horizontal="right" vertical="center"/>
    </xf>
    <xf numFmtId="3" fontId="276" fillId="3" borderId="8" xfId="0" applyNumberFormat="1" applyFont="1" applyFill="1" applyBorder="1" applyAlignment="1">
      <alignment horizontal="right" vertical="center"/>
    </xf>
    <xf numFmtId="3" fontId="276" fillId="3" borderId="12" xfId="0" applyNumberFormat="1" applyFont="1" applyFill="1" applyBorder="1" applyAlignment="1">
      <alignment horizontal="right" vertical="center"/>
    </xf>
    <xf numFmtId="167" fontId="276" fillId="0" borderId="11" xfId="0" applyNumberFormat="1" applyFont="1" applyBorder="1" applyAlignment="1">
      <alignment horizontal="right" vertical="center"/>
    </xf>
    <xf numFmtId="3" fontId="276" fillId="2" borderId="22" xfId="42653" applyNumberFormat="1" applyFont="1" applyFill="1" applyBorder="1" applyAlignment="1">
      <alignment horizontal="right" vertical="center" wrapText="1"/>
    </xf>
    <xf numFmtId="167" fontId="276" fillId="2" borderId="22" xfId="42653" applyNumberFormat="1" applyFont="1" applyFill="1" applyBorder="1" applyAlignment="1">
      <alignment horizontal="right" vertical="center" wrapText="1"/>
    </xf>
    <xf numFmtId="3" fontId="276" fillId="2" borderId="9" xfId="42995" applyNumberFormat="1" applyFont="1" applyFill="1" applyBorder="1" applyAlignment="1">
      <alignment horizontal="right" vertical="center"/>
    </xf>
    <xf numFmtId="3" fontId="276" fillId="2" borderId="18" xfId="42995" applyNumberFormat="1" applyFont="1" applyFill="1" applyBorder="1" applyAlignment="1">
      <alignment horizontal="right" vertical="center"/>
    </xf>
    <xf numFmtId="3" fontId="276" fillId="2" borderId="19" xfId="42995" applyNumberFormat="1" applyFont="1" applyFill="1" applyBorder="1" applyAlignment="1">
      <alignment horizontal="right" vertical="center"/>
    </xf>
    <xf numFmtId="167" fontId="276" fillId="2" borderId="18" xfId="42995" applyNumberFormat="1" applyFont="1" applyFill="1" applyBorder="1" applyAlignment="1">
      <alignment horizontal="right" vertical="center"/>
    </xf>
    <xf numFmtId="3" fontId="276" fillId="2" borderId="11" xfId="42653" applyNumberFormat="1" applyFont="1" applyFill="1" applyBorder="1" applyAlignment="1">
      <alignment horizontal="right" vertical="center" wrapText="1"/>
    </xf>
    <xf numFmtId="167" fontId="276" fillId="2" borderId="11" xfId="42653" applyNumberFormat="1" applyFont="1" applyFill="1" applyBorder="1" applyAlignment="1">
      <alignment horizontal="right" vertical="center" wrapText="1"/>
    </xf>
    <xf numFmtId="3" fontId="276" fillId="2" borderId="10" xfId="42995" applyNumberFormat="1" applyFont="1" applyFill="1" applyBorder="1" applyAlignment="1">
      <alignment horizontal="right" vertical="center"/>
    </xf>
    <xf numFmtId="3" fontId="276" fillId="2" borderId="8" xfId="42995" applyNumberFormat="1" applyFont="1" applyFill="1" applyBorder="1" applyAlignment="1">
      <alignment horizontal="right" vertical="center"/>
    </xf>
    <xf numFmtId="3" fontId="276" fillId="2" borderId="17" xfId="42995" applyNumberFormat="1" applyFont="1" applyFill="1" applyBorder="1" applyAlignment="1">
      <alignment horizontal="right" vertical="center"/>
    </xf>
    <xf numFmtId="167" fontId="276" fillId="2" borderId="8" xfId="42995" applyNumberFormat="1" applyFont="1" applyFill="1" applyBorder="1" applyAlignment="1">
      <alignment horizontal="right" vertical="center"/>
    </xf>
    <xf numFmtId="3" fontId="276" fillId="2" borderId="268" xfId="42653" applyNumberFormat="1" applyFont="1" applyFill="1" applyBorder="1" applyAlignment="1">
      <alignment horizontal="right" vertical="center" wrapText="1"/>
    </xf>
    <xf numFmtId="167" fontId="276" fillId="2" borderId="268" xfId="42653" applyNumberFormat="1" applyFont="1" applyFill="1" applyBorder="1" applyAlignment="1">
      <alignment horizontal="right" vertical="center" wrapText="1"/>
    </xf>
    <xf numFmtId="3" fontId="276" fillId="2" borderId="274" xfId="42996" applyNumberFormat="1" applyFont="1" applyFill="1" applyBorder="1" applyAlignment="1">
      <alignment horizontal="right" vertical="center"/>
    </xf>
    <xf numFmtId="3" fontId="276" fillId="2" borderId="34" xfId="42996" applyNumberFormat="1" applyFont="1" applyFill="1" applyBorder="1" applyAlignment="1">
      <alignment horizontal="right" vertical="center"/>
    </xf>
    <xf numFmtId="3" fontId="276" fillId="2" borderId="267" xfId="42996" applyNumberFormat="1" applyFont="1" applyFill="1" applyBorder="1" applyAlignment="1">
      <alignment horizontal="right" vertical="center"/>
    </xf>
    <xf numFmtId="167" fontId="276" fillId="2" borderId="34" xfId="42996" applyNumberFormat="1" applyFont="1" applyFill="1" applyBorder="1" applyAlignment="1">
      <alignment horizontal="right" vertical="center"/>
    </xf>
    <xf numFmtId="0" fontId="3" fillId="0" borderId="0" xfId="0" applyFont="1"/>
    <xf numFmtId="0" fontId="273" fillId="72" borderId="263" xfId="42982" applyFont="1" applyFill="1" applyBorder="1" applyAlignment="1">
      <alignment horizontal="center" vertical="center" wrapText="1"/>
    </xf>
    <xf numFmtId="0" fontId="273" fillId="72" borderId="262" xfId="42982" applyFont="1" applyFill="1" applyBorder="1" applyAlignment="1">
      <alignment horizontal="center" vertical="center" wrapText="1"/>
    </xf>
    <xf numFmtId="0" fontId="273" fillId="72" borderId="264" xfId="42982" applyFont="1" applyFill="1" applyBorder="1" applyAlignment="1">
      <alignment horizontal="center" vertical="center" wrapText="1"/>
    </xf>
    <xf numFmtId="0" fontId="315" fillId="0" borderId="0" xfId="0" applyFont="1" applyAlignment="1">
      <alignment horizontal="left" wrapText="1"/>
    </xf>
    <xf numFmtId="0" fontId="142" fillId="0" borderId="0" xfId="42977" applyFont="1"/>
    <xf numFmtId="0" fontId="46" fillId="0" borderId="0" xfId="0" applyFont="1"/>
    <xf numFmtId="0" fontId="46" fillId="0" borderId="0" xfId="0" applyFont="1"/>
    <xf numFmtId="0" fontId="273" fillId="28" borderId="0" xfId="17" applyFont="1" applyFill="1" applyAlignment="1">
      <alignment horizontal="left" vertical="center"/>
    </xf>
    <xf numFmtId="0" fontId="278" fillId="2" borderId="267" xfId="42975" applyFont="1" applyFill="1" applyBorder="1" applyAlignment="1">
      <alignment horizontal="center" vertical="center" readingOrder="1"/>
    </xf>
    <xf numFmtId="0" fontId="278" fillId="3" borderId="17" xfId="42975" applyFont="1" applyFill="1" applyBorder="1" applyAlignment="1">
      <alignment horizontal="center" vertical="center" readingOrder="1"/>
    </xf>
    <xf numFmtId="0" fontId="278" fillId="2" borderId="17" xfId="42975" applyFont="1" applyFill="1" applyBorder="1" applyAlignment="1">
      <alignment horizontal="center" vertical="center" readingOrder="1"/>
    </xf>
    <xf numFmtId="0" fontId="278" fillId="2" borderId="289" xfId="42975" applyFont="1" applyFill="1" applyBorder="1" applyAlignment="1">
      <alignment horizontal="center" vertical="center" readingOrder="1"/>
    </xf>
    <xf numFmtId="0" fontId="5" fillId="0" borderId="285" xfId="0" applyFont="1" applyBorder="1"/>
    <xf numFmtId="0" fontId="272" fillId="3" borderId="287" xfId="42975" applyFont="1" applyFill="1" applyBorder="1" applyAlignment="1">
      <alignment horizontal="center" vertical="center" wrapText="1" readingOrder="1"/>
    </xf>
    <xf numFmtId="0" fontId="272" fillId="3" borderId="34" xfId="42975" applyFont="1" applyFill="1" applyBorder="1" applyAlignment="1">
      <alignment horizontal="center" vertical="center" wrapText="1" readingOrder="1"/>
    </xf>
    <xf numFmtId="49" fontId="272" fillId="2" borderId="287" xfId="42975" applyNumberFormat="1" applyFont="1" applyFill="1" applyBorder="1" applyAlignment="1">
      <alignment horizontal="left" vertical="center" wrapText="1" readingOrder="1"/>
    </xf>
    <xf numFmtId="0" fontId="278" fillId="3" borderId="267" xfId="42975" applyFont="1" applyFill="1" applyBorder="1" applyAlignment="1">
      <alignment horizontal="center" vertical="center" readingOrder="1"/>
    </xf>
    <xf numFmtId="0" fontId="272" fillId="2" borderId="4" xfId="42975" applyFont="1" applyFill="1" applyBorder="1" applyAlignment="1">
      <alignment horizontal="center" vertical="center" wrapText="1" readingOrder="1"/>
    </xf>
    <xf numFmtId="0" fontId="272" fillId="3" borderId="257" xfId="42975" applyFont="1" applyFill="1" applyBorder="1" applyAlignment="1">
      <alignment horizontal="center" vertical="center" wrapText="1" readingOrder="1"/>
    </xf>
    <xf numFmtId="0" fontId="272" fillId="2" borderId="1" xfId="42975" applyFont="1" applyFill="1" applyBorder="1" applyAlignment="1">
      <alignment horizontal="center" vertical="center" wrapText="1" readingOrder="1"/>
    </xf>
    <xf numFmtId="0" fontId="272" fillId="2" borderId="257" xfId="42975" applyFont="1" applyFill="1" applyBorder="1" applyAlignment="1">
      <alignment horizontal="center" vertical="center" wrapText="1" readingOrder="1"/>
    </xf>
    <xf numFmtId="0" fontId="272" fillId="2" borderId="256" xfId="42975" applyFont="1" applyFill="1" applyBorder="1" applyAlignment="1">
      <alignment horizontal="center" vertical="center" wrapText="1" readingOrder="1"/>
    </xf>
    <xf numFmtId="0" fontId="278" fillId="0" borderId="0" xfId="42975" applyFont="1"/>
    <xf numFmtId="0" fontId="278" fillId="0" borderId="0" xfId="42975" applyFont="1" applyBorder="1"/>
    <xf numFmtId="0" fontId="278" fillId="0" borderId="11" xfId="42975" applyFont="1" applyBorder="1"/>
    <xf numFmtId="0" fontId="317" fillId="0" borderId="0" xfId="42975" applyFont="1" applyAlignment="1">
      <alignment vertical="center"/>
    </xf>
    <xf numFmtId="49" fontId="318" fillId="3" borderId="8" xfId="12146" applyNumberFormat="1" applyFont="1" applyFill="1" applyBorder="1" applyAlignment="1">
      <alignment vertical="center" wrapText="1" readingOrder="1"/>
    </xf>
    <xf numFmtId="49" fontId="318" fillId="3" borderId="34" xfId="12146" applyNumberFormat="1" applyFont="1" applyFill="1" applyBorder="1" applyAlignment="1">
      <alignment vertical="center" wrapText="1" readingOrder="1"/>
    </xf>
    <xf numFmtId="49" fontId="318" fillId="2" borderId="287" xfId="12146" applyNumberFormat="1" applyFont="1" applyFill="1" applyBorder="1" applyAlignment="1">
      <alignment vertical="center" wrapText="1" readingOrder="1"/>
    </xf>
    <xf numFmtId="49" fontId="318" fillId="2" borderId="8" xfId="12146" applyNumberFormat="1" applyFont="1" applyFill="1" applyBorder="1" applyAlignment="1">
      <alignment horizontal="left" vertical="center" wrapText="1" readingOrder="1"/>
    </xf>
    <xf numFmtId="49" fontId="318" fillId="2" borderId="34" xfId="12146" applyNumberFormat="1" applyFont="1" applyFill="1" applyBorder="1" applyAlignment="1">
      <alignment vertical="center" wrapText="1" readingOrder="1"/>
    </xf>
    <xf numFmtId="49" fontId="318" fillId="3" borderId="287" xfId="12146" applyNumberFormat="1" applyFont="1" applyFill="1" applyBorder="1" applyAlignment="1">
      <alignment vertical="center" wrapText="1" readingOrder="1"/>
    </xf>
    <xf numFmtId="49" fontId="318" fillId="3" borderId="8" xfId="12146" applyNumberFormat="1" applyFont="1" applyFill="1" applyBorder="1" applyAlignment="1">
      <alignment horizontal="left" vertical="center" wrapText="1" readingOrder="1"/>
    </xf>
    <xf numFmtId="49" fontId="318" fillId="2" borderId="8" xfId="12146" applyNumberFormat="1" applyFont="1" applyFill="1" applyBorder="1" applyAlignment="1">
      <alignment vertical="center" wrapText="1" readingOrder="1"/>
    </xf>
    <xf numFmtId="49" fontId="318" fillId="3" borderId="287" xfId="12146" applyNumberFormat="1" applyFont="1" applyFill="1" applyBorder="1" applyAlignment="1">
      <alignment horizontal="left" vertical="center" wrapText="1" readingOrder="1"/>
    </xf>
    <xf numFmtId="49" fontId="318" fillId="2" borderId="287" xfId="12146" applyNumberFormat="1" applyFont="1" applyFill="1" applyBorder="1" applyAlignment="1">
      <alignment horizontal="left" vertical="center" wrapText="1" readingOrder="1"/>
    </xf>
    <xf numFmtId="49" fontId="318" fillId="2" borderId="253" xfId="12146" applyNumberFormat="1" applyFont="1" applyFill="1" applyBorder="1" applyAlignment="1">
      <alignment horizontal="left" vertical="center" wrapText="1" readingOrder="1"/>
    </xf>
    <xf numFmtId="49" fontId="318" fillId="3" borderId="253" xfId="12146" applyNumberFormat="1" applyFont="1" applyFill="1" applyBorder="1" applyAlignment="1">
      <alignment horizontal="left" vertical="center" wrapText="1" readingOrder="1"/>
    </xf>
    <xf numFmtId="49" fontId="318" fillId="3" borderId="34" xfId="12146" applyNumberFormat="1" applyFont="1" applyFill="1" applyBorder="1" applyAlignment="1">
      <alignment horizontal="left" vertical="center" wrapText="1" readingOrder="1"/>
    </xf>
    <xf numFmtId="0" fontId="318" fillId="2" borderId="254" xfId="12146" applyFont="1" applyFill="1" applyBorder="1" applyAlignment="1">
      <alignment vertical="center" readingOrder="1"/>
    </xf>
    <xf numFmtId="0" fontId="319" fillId="0" borderId="0" xfId="12146" applyFont="1" applyFill="1" applyAlignment="1">
      <alignment horizontal="left" vertical="top"/>
    </xf>
    <xf numFmtId="0" fontId="319" fillId="0" borderId="0" xfId="12146" applyFont="1" applyFill="1" applyAlignment="1">
      <alignment horizontal="left" vertical="center"/>
    </xf>
    <xf numFmtId="0" fontId="272" fillId="3" borderId="287" xfId="42975" applyFont="1" applyFill="1" applyBorder="1" applyAlignment="1">
      <alignment horizontal="center" vertical="center" wrapText="1" readingOrder="1"/>
    </xf>
    <xf numFmtId="0" fontId="272" fillId="3" borderId="34" xfId="42975" applyFont="1" applyFill="1" applyBorder="1" applyAlignment="1">
      <alignment horizontal="center" vertical="center" wrapText="1" readingOrder="1"/>
    </xf>
    <xf numFmtId="0" fontId="278" fillId="3" borderId="289" xfId="42975" applyFont="1" applyFill="1" applyBorder="1" applyAlignment="1">
      <alignment horizontal="center" vertical="center" readingOrder="1"/>
    </xf>
    <xf numFmtId="0" fontId="278" fillId="3" borderId="267" xfId="42975" applyFont="1" applyFill="1" applyBorder="1" applyAlignment="1">
      <alignment horizontal="center" vertical="center" readingOrder="1"/>
    </xf>
    <xf numFmtId="49" fontId="318" fillId="3" borderId="287" xfId="12146" applyNumberFormat="1" applyFont="1" applyFill="1" applyBorder="1" applyAlignment="1">
      <alignment horizontal="left" vertical="center" wrapText="1" readingOrder="1"/>
    </xf>
    <xf numFmtId="49" fontId="318" fillId="3" borderId="34" xfId="12146" applyNumberFormat="1" applyFont="1" applyFill="1" applyBorder="1" applyAlignment="1">
      <alignment horizontal="left" vertical="center" wrapText="1" readingOrder="1"/>
    </xf>
    <xf numFmtId="49" fontId="272" fillId="3" borderId="34" xfId="42975" applyNumberFormat="1" applyFont="1" applyFill="1" applyBorder="1" applyAlignment="1">
      <alignment horizontal="left" vertical="center" wrapText="1" readingOrder="1"/>
    </xf>
    <xf numFmtId="49" fontId="272" fillId="3" borderId="287" xfId="42976" applyNumberFormat="1" applyFont="1" applyFill="1" applyBorder="1" applyAlignment="1">
      <alignment horizontal="left" vertical="center" wrapText="1" readingOrder="1"/>
    </xf>
    <xf numFmtId="49" fontId="272" fillId="3" borderId="0" xfId="42975" applyNumberFormat="1" applyFont="1" applyFill="1" applyBorder="1" applyAlignment="1">
      <alignment horizontal="center" vertical="center" readingOrder="1"/>
    </xf>
    <xf numFmtId="49" fontId="318" fillId="2" borderId="254" xfId="12146" applyNumberFormat="1" applyFont="1" applyFill="1" applyBorder="1" applyAlignment="1">
      <alignment horizontal="left" vertical="center" wrapText="1" readingOrder="1"/>
    </xf>
    <xf numFmtId="49" fontId="272" fillId="2" borderId="8" xfId="42975" applyNumberFormat="1" applyFont="1" applyFill="1" applyBorder="1" applyAlignment="1">
      <alignment horizontal="left" vertical="center" wrapText="1" readingOrder="1"/>
    </xf>
    <xf numFmtId="49" fontId="272" fillId="3" borderId="2" xfId="42975" applyNumberFormat="1" applyFont="1" applyFill="1" applyBorder="1" applyAlignment="1">
      <alignment horizontal="left" vertical="center" wrapText="1" readingOrder="1"/>
    </xf>
    <xf numFmtId="49" fontId="318" fillId="2" borderId="8" xfId="12146" applyNumberFormat="1" applyFont="1" applyFill="1" applyBorder="1" applyAlignment="1">
      <alignment horizontal="left" vertical="center" wrapText="1" readingOrder="1"/>
    </xf>
    <xf numFmtId="49" fontId="318" fillId="3" borderId="287" xfId="12146" applyNumberFormat="1" applyFont="1" applyFill="1" applyBorder="1" applyAlignment="1">
      <alignment horizontal="left" vertical="center" wrapText="1" readingOrder="1"/>
    </xf>
    <xf numFmtId="49" fontId="318" fillId="3" borderId="8" xfId="12146" applyNumberFormat="1" applyFont="1" applyFill="1" applyBorder="1" applyAlignment="1">
      <alignment horizontal="left" vertical="center" wrapText="1" readingOrder="1"/>
    </xf>
    <xf numFmtId="49" fontId="318" fillId="3" borderId="34" xfId="12146" applyNumberFormat="1" applyFont="1" applyFill="1" applyBorder="1" applyAlignment="1">
      <alignment horizontal="left" vertical="center" wrapText="1" readingOrder="1"/>
    </xf>
    <xf numFmtId="49" fontId="272" fillId="3" borderId="0" xfId="42975" applyNumberFormat="1" applyFont="1" applyFill="1" applyBorder="1" applyAlignment="1">
      <alignment horizontal="left" vertical="center" wrapText="1" readingOrder="1"/>
    </xf>
    <xf numFmtId="49" fontId="272" fillId="2" borderId="258" xfId="42975" applyNumberFormat="1" applyFont="1" applyFill="1" applyBorder="1" applyAlignment="1">
      <alignment horizontal="center" vertical="center" readingOrder="1"/>
    </xf>
    <xf numFmtId="0" fontId="318" fillId="2" borderId="287" xfId="12146" applyFont="1" applyFill="1" applyBorder="1" applyAlignment="1">
      <alignment vertical="center" readingOrder="1"/>
    </xf>
    <xf numFmtId="0" fontId="318" fillId="2" borderId="8" xfId="12146" applyFont="1" applyFill="1" applyBorder="1" applyAlignment="1">
      <alignment vertical="center" readingOrder="1"/>
    </xf>
    <xf numFmtId="0" fontId="318" fillId="2" borderId="0" xfId="12146" applyFont="1" applyFill="1" applyBorder="1" applyAlignment="1">
      <alignment horizontal="left" vertical="center" wrapText="1" readingOrder="1"/>
    </xf>
    <xf numFmtId="49" fontId="272" fillId="2" borderId="0" xfId="42975" applyNumberFormat="1" applyFont="1" applyFill="1" applyBorder="1" applyAlignment="1">
      <alignment horizontal="center" vertical="center" readingOrder="1"/>
    </xf>
    <xf numFmtId="49" fontId="272" fillId="2" borderId="8" xfId="42976" applyNumberFormat="1" applyFont="1" applyFill="1" applyBorder="1" applyAlignment="1">
      <alignment horizontal="left" vertical="center" wrapText="1" readingOrder="1"/>
    </xf>
    <xf numFmtId="0" fontId="272" fillId="2" borderId="287" xfId="42975" applyFont="1" applyFill="1" applyBorder="1" applyAlignment="1">
      <alignment horizontal="center" vertical="center" wrapText="1" readingOrder="1"/>
    </xf>
    <xf numFmtId="49" fontId="272" fillId="2" borderId="34" xfId="42975" applyNumberFormat="1" applyFont="1" applyFill="1" applyBorder="1" applyAlignment="1">
      <alignment horizontal="left" vertical="center" wrapText="1" readingOrder="1"/>
    </xf>
    <xf numFmtId="49" fontId="272" fillId="2" borderId="5" xfId="42976" applyNumberFormat="1" applyFont="1" applyFill="1" applyBorder="1" applyAlignment="1">
      <alignment horizontal="left" vertical="center" wrapText="1" readingOrder="1"/>
    </xf>
    <xf numFmtId="0" fontId="272" fillId="2" borderId="34" xfId="42975" applyFont="1" applyFill="1" applyBorder="1" applyAlignment="1">
      <alignment horizontal="center" vertical="center" wrapText="1" readingOrder="1"/>
    </xf>
    <xf numFmtId="0" fontId="299" fillId="3" borderId="252" xfId="42975" applyFont="1" applyFill="1" applyBorder="1" applyAlignment="1">
      <alignment horizontal="center" vertical="center" wrapText="1" readingOrder="1"/>
    </xf>
    <xf numFmtId="0" fontId="5" fillId="0" borderId="0" xfId="42975" applyFont="1" applyBorder="1"/>
    <xf numFmtId="0" fontId="272" fillId="2" borderId="255" xfId="42975" applyFont="1" applyFill="1" applyBorder="1" applyAlignment="1">
      <alignment horizontal="left" vertical="center" wrapText="1" readingOrder="1"/>
    </xf>
    <xf numFmtId="49" fontId="272" fillId="2" borderId="305" xfId="42975" applyNumberFormat="1" applyFont="1" applyFill="1" applyBorder="1" applyAlignment="1">
      <alignment horizontal="left" vertical="center" wrapText="1" readingOrder="1"/>
    </xf>
    <xf numFmtId="0" fontId="272" fillId="2" borderId="296" xfId="42975" applyFont="1" applyFill="1" applyBorder="1" applyAlignment="1">
      <alignment horizontal="center" vertical="center" wrapText="1" readingOrder="1"/>
    </xf>
    <xf numFmtId="167" fontId="276" fillId="2" borderId="15" xfId="0" applyNumberFormat="1" applyFont="1" applyFill="1" applyBorder="1" applyAlignment="1">
      <alignment horizontal="right" vertical="center"/>
    </xf>
    <xf numFmtId="167" fontId="276" fillId="2" borderId="21" xfId="0" applyNumberFormat="1" applyFont="1" applyFill="1" applyBorder="1" applyAlignment="1">
      <alignment horizontal="right" vertical="center"/>
    </xf>
    <xf numFmtId="167" fontId="276" fillId="2" borderId="19" xfId="0" applyNumberFormat="1" applyFont="1" applyFill="1" applyBorder="1" applyAlignment="1">
      <alignment horizontal="right" vertical="center"/>
    </xf>
    <xf numFmtId="167" fontId="276" fillId="2" borderId="18" xfId="0" applyNumberFormat="1" applyFont="1" applyFill="1" applyBorder="1" applyAlignment="1">
      <alignment horizontal="right" vertical="center"/>
    </xf>
    <xf numFmtId="167" fontId="276" fillId="2" borderId="16" xfId="0" applyNumberFormat="1" applyFont="1" applyFill="1" applyBorder="1" applyAlignment="1">
      <alignment horizontal="right" vertical="center"/>
    </xf>
    <xf numFmtId="167" fontId="276" fillId="2" borderId="4" xfId="0" applyNumberFormat="1" applyFont="1" applyFill="1" applyBorder="1" applyAlignment="1">
      <alignment horizontal="right" vertical="center"/>
    </xf>
    <xf numFmtId="167" fontId="276" fillId="2" borderId="17" xfId="0" applyNumberFormat="1" applyFont="1" applyFill="1" applyBorder="1" applyAlignment="1">
      <alignment horizontal="right" vertical="center"/>
    </xf>
    <xf numFmtId="167" fontId="276" fillId="2" borderId="8" xfId="0" applyNumberFormat="1" applyFont="1" applyFill="1" applyBorder="1" applyAlignment="1">
      <alignment horizontal="right" vertical="center"/>
    </xf>
    <xf numFmtId="167" fontId="276" fillId="2" borderId="282" xfId="0" applyNumberFormat="1" applyFont="1" applyFill="1" applyBorder="1" applyAlignment="1">
      <alignment horizontal="right" vertical="center"/>
    </xf>
    <xf numFmtId="167" fontId="276" fillId="2" borderId="5" xfId="0" applyNumberFormat="1" applyFont="1" applyFill="1" applyBorder="1" applyAlignment="1">
      <alignment horizontal="right" vertical="center"/>
    </xf>
    <xf numFmtId="167" fontId="276" fillId="2" borderId="267" xfId="0" applyNumberFormat="1" applyFont="1" applyFill="1" applyBorder="1" applyAlignment="1">
      <alignment horizontal="right" vertical="center"/>
    </xf>
    <xf numFmtId="167" fontId="276" fillId="2" borderId="34" xfId="0" applyNumberFormat="1" applyFont="1" applyFill="1" applyBorder="1" applyAlignment="1">
      <alignment horizontal="right" vertical="center"/>
    </xf>
    <xf numFmtId="203" fontId="311" fillId="0" borderId="18" xfId="42985" applyNumberFormat="1" applyFont="1" applyBorder="1" applyAlignment="1">
      <alignment horizontal="right" vertical="top"/>
    </xf>
    <xf numFmtId="203" fontId="311" fillId="0" borderId="19" xfId="42985" applyNumberFormat="1" applyFont="1" applyBorder="1" applyAlignment="1">
      <alignment horizontal="right" vertical="top"/>
    </xf>
    <xf numFmtId="203" fontId="311" fillId="3" borderId="8" xfId="42985" applyNumberFormat="1" applyFont="1" applyFill="1" applyBorder="1" applyAlignment="1">
      <alignment horizontal="right" vertical="top"/>
    </xf>
    <xf numFmtId="203" fontId="311" fillId="3" borderId="17" xfId="42985" applyNumberFormat="1" applyFont="1" applyFill="1" applyBorder="1" applyAlignment="1">
      <alignment horizontal="right" vertical="top"/>
    </xf>
    <xf numFmtId="203" fontId="311" fillId="0" borderId="8" xfId="42985" applyNumberFormat="1" applyFont="1" applyBorder="1" applyAlignment="1">
      <alignment horizontal="right" vertical="top"/>
    </xf>
    <xf numFmtId="203" fontId="311" fillId="0" borderId="17" xfId="42985" applyNumberFormat="1" applyFont="1" applyBorder="1" applyAlignment="1">
      <alignment horizontal="right" vertical="top"/>
    </xf>
    <xf numFmtId="203" fontId="311" fillId="0" borderId="8" xfId="42987" applyNumberFormat="1" applyFont="1" applyBorder="1" applyAlignment="1">
      <alignment horizontal="right" vertical="top"/>
    </xf>
    <xf numFmtId="203" fontId="311" fillId="0" borderId="17" xfId="42987" applyNumberFormat="1" applyFont="1" applyBorder="1" applyAlignment="1">
      <alignment horizontal="right" vertical="top"/>
    </xf>
    <xf numFmtId="203" fontId="274" fillId="2" borderId="18" xfId="1512" applyNumberFormat="1" applyFont="1" applyFill="1" applyBorder="1" applyAlignment="1">
      <alignment horizontal="right" vertical="top"/>
    </xf>
    <xf numFmtId="203" fontId="274" fillId="2" borderId="19" xfId="1512" applyNumberFormat="1" applyFont="1" applyFill="1" applyBorder="1" applyAlignment="1">
      <alignment horizontal="right" vertical="top"/>
    </xf>
    <xf numFmtId="203" fontId="274" fillId="2" borderId="8" xfId="1512" applyNumberFormat="1" applyFont="1" applyFill="1" applyBorder="1" applyAlignment="1">
      <alignment horizontal="right" vertical="top"/>
    </xf>
    <xf numFmtId="203" fontId="274" fillId="2" borderId="17" xfId="1512" applyNumberFormat="1" applyFont="1" applyFill="1" applyBorder="1" applyAlignment="1">
      <alignment horizontal="right" vertical="top"/>
    </xf>
    <xf numFmtId="205" fontId="311" fillId="0" borderId="19" xfId="42985" applyNumberFormat="1" applyFont="1" applyBorder="1" applyAlignment="1">
      <alignment horizontal="right" vertical="top"/>
    </xf>
    <xf numFmtId="205" fontId="311" fillId="3" borderId="17" xfId="42985" applyNumberFormat="1" applyFont="1" applyFill="1" applyBorder="1" applyAlignment="1">
      <alignment horizontal="right" vertical="top"/>
    </xf>
    <xf numFmtId="205" fontId="311" fillId="0" borderId="17" xfId="42985" applyNumberFormat="1" applyFont="1" applyBorder="1" applyAlignment="1">
      <alignment horizontal="right" vertical="top"/>
    </xf>
    <xf numFmtId="205" fontId="311" fillId="0" borderId="17" xfId="42987" applyNumberFormat="1" applyFont="1" applyBorder="1" applyAlignment="1">
      <alignment horizontal="right" vertical="top"/>
    </xf>
    <xf numFmtId="205" fontId="274" fillId="2" borderId="19" xfId="1512" applyNumberFormat="1" applyFont="1" applyFill="1" applyBorder="1" applyAlignment="1">
      <alignment horizontal="right" vertical="top"/>
    </xf>
    <xf numFmtId="205" fontId="274" fillId="2" borderId="17" xfId="1512" applyNumberFormat="1" applyFont="1" applyFill="1" applyBorder="1" applyAlignment="1">
      <alignment horizontal="right" vertical="top"/>
    </xf>
    <xf numFmtId="205" fontId="311" fillId="2" borderId="257" xfId="42988" applyNumberFormat="1" applyFont="1" applyFill="1" applyBorder="1" applyAlignment="1">
      <alignment horizontal="right" vertical="top"/>
    </xf>
    <xf numFmtId="205" fontId="311" fillId="2" borderId="2" xfId="42988" applyNumberFormat="1" applyFont="1" applyFill="1" applyBorder="1" applyAlignment="1">
      <alignment horizontal="right" vertical="top"/>
    </xf>
    <xf numFmtId="205" fontId="311" fillId="2" borderId="268" xfId="42988" applyNumberFormat="1" applyFont="1" applyFill="1" applyBorder="1" applyAlignment="1">
      <alignment horizontal="right" vertical="top"/>
    </xf>
    <xf numFmtId="203" fontId="311" fillId="2" borderId="274" xfId="42988" applyNumberFormat="1" applyFont="1" applyFill="1" applyBorder="1" applyAlignment="1">
      <alignment horizontal="right" vertical="top"/>
    </xf>
    <xf numFmtId="203" fontId="311" fillId="2" borderId="282" xfId="42988" applyNumberFormat="1" applyFont="1" applyFill="1" applyBorder="1" applyAlignment="1">
      <alignment horizontal="right" vertical="top"/>
    </xf>
    <xf numFmtId="205" fontId="311" fillId="0" borderId="23" xfId="42985" applyNumberFormat="1" applyFont="1" applyBorder="1" applyAlignment="1">
      <alignment horizontal="right" vertical="top"/>
    </xf>
    <xf numFmtId="203" fontId="311" fillId="0" borderId="15" xfId="42985" applyNumberFormat="1" applyFont="1" applyBorder="1" applyAlignment="1">
      <alignment horizontal="right" vertical="top"/>
    </xf>
    <xf numFmtId="205" fontId="311" fillId="3" borderId="12" xfId="42985" applyNumberFormat="1" applyFont="1" applyFill="1" applyBorder="1" applyAlignment="1">
      <alignment horizontal="right" vertical="top"/>
    </xf>
    <xf numFmtId="205" fontId="311" fillId="0" borderId="12" xfId="42985" applyNumberFormat="1" applyFont="1" applyBorder="1" applyAlignment="1">
      <alignment horizontal="right" vertical="top"/>
    </xf>
    <xf numFmtId="205" fontId="311" fillId="0" borderId="12" xfId="42987" applyNumberFormat="1" applyFont="1" applyBorder="1" applyAlignment="1">
      <alignment horizontal="right" vertical="top"/>
    </xf>
    <xf numFmtId="205" fontId="274" fillId="2" borderId="23" xfId="1512" applyNumberFormat="1" applyFont="1" applyFill="1" applyBorder="1" applyAlignment="1">
      <alignment horizontal="right" vertical="top"/>
    </xf>
    <xf numFmtId="205" fontId="274" fillId="2" borderId="12" xfId="1512" applyNumberFormat="1" applyFont="1" applyFill="1" applyBorder="1" applyAlignment="1">
      <alignment horizontal="right" vertical="top"/>
    </xf>
    <xf numFmtId="203" fontId="311" fillId="3" borderId="16" xfId="42985" applyNumberFormat="1" applyFont="1" applyFill="1" applyBorder="1" applyAlignment="1">
      <alignment horizontal="right" vertical="top"/>
    </xf>
    <xf numFmtId="203" fontId="311" fillId="0" borderId="16" xfId="42985" applyNumberFormat="1" applyFont="1" applyBorder="1" applyAlignment="1">
      <alignment horizontal="right" vertical="top"/>
    </xf>
    <xf numFmtId="203" fontId="311" fillId="0" borderId="16" xfId="42987" applyNumberFormat="1" applyFont="1" applyBorder="1" applyAlignment="1">
      <alignment horizontal="right" vertical="top"/>
    </xf>
    <xf numFmtId="203" fontId="274" fillId="2" borderId="15" xfId="1512" applyNumberFormat="1" applyFont="1" applyFill="1" applyBorder="1" applyAlignment="1">
      <alignment horizontal="right" vertical="top"/>
    </xf>
    <xf numFmtId="203" fontId="274" fillId="2" borderId="16" xfId="1512" applyNumberFormat="1" applyFont="1" applyFill="1" applyBorder="1" applyAlignment="1">
      <alignment horizontal="right" vertical="top"/>
    </xf>
    <xf numFmtId="3" fontId="276" fillId="0" borderId="8" xfId="42974" applyNumberFormat="1" applyFont="1" applyBorder="1" applyAlignment="1">
      <alignment horizontal="right" vertical="center" wrapText="1"/>
    </xf>
    <xf numFmtId="3" fontId="276" fillId="3" borderId="8" xfId="42974" applyNumberFormat="1" applyFont="1" applyFill="1" applyBorder="1" applyAlignment="1">
      <alignment horizontal="right" vertical="center" wrapText="1"/>
    </xf>
    <xf numFmtId="3" fontId="276" fillId="0" borderId="15" xfId="28" applyNumberFormat="1" applyFont="1" applyBorder="1" applyAlignment="1">
      <alignment horizontal="right" vertical="center"/>
    </xf>
    <xf numFmtId="166" fontId="276" fillId="0" borderId="0" xfId="28" applyNumberFormat="1" applyFont="1" applyAlignment="1">
      <alignment horizontal="right" vertical="center"/>
    </xf>
    <xf numFmtId="166" fontId="276" fillId="0" borderId="1" xfId="28" applyNumberFormat="1" applyFont="1" applyBorder="1" applyAlignment="1">
      <alignment horizontal="right" vertical="center"/>
    </xf>
    <xf numFmtId="3" fontId="276" fillId="3" borderId="16" xfId="28" applyNumberFormat="1" applyFont="1" applyFill="1" applyBorder="1" applyAlignment="1">
      <alignment horizontal="right" vertical="center"/>
    </xf>
    <xf numFmtId="3" fontId="276" fillId="0" borderId="16" xfId="28" applyNumberFormat="1" applyFont="1" applyBorder="1" applyAlignment="1">
      <alignment horizontal="right" vertical="center"/>
    </xf>
    <xf numFmtId="3" fontId="276" fillId="3" borderId="298" xfId="28" applyNumberFormat="1" applyFont="1" applyFill="1" applyBorder="1" applyAlignment="1">
      <alignment horizontal="right" vertical="center"/>
    </xf>
    <xf numFmtId="166" fontId="276" fillId="3" borderId="285" xfId="28" applyNumberFormat="1" applyFont="1" applyFill="1" applyBorder="1" applyAlignment="1">
      <alignment horizontal="right" vertical="center"/>
    </xf>
    <xf numFmtId="166" fontId="276" fillId="3" borderId="299" xfId="28" applyNumberFormat="1" applyFont="1" applyFill="1" applyBorder="1" applyAlignment="1">
      <alignment horizontal="right" vertical="center"/>
    </xf>
    <xf numFmtId="166" fontId="276" fillId="3" borderId="296" xfId="28" applyNumberFormat="1" applyFont="1" applyFill="1" applyBorder="1" applyAlignment="1">
      <alignment horizontal="right" vertical="center"/>
    </xf>
    <xf numFmtId="3" fontId="276" fillId="2" borderId="15" xfId="0" applyNumberFormat="1" applyFont="1" applyFill="1" applyBorder="1" applyAlignment="1">
      <alignment horizontal="right" vertical="center"/>
    </xf>
    <xf numFmtId="166" fontId="276" fillId="2" borderId="4" xfId="28" applyNumberFormat="1" applyFont="1" applyFill="1" applyBorder="1" applyAlignment="1">
      <alignment horizontal="right" vertical="center"/>
    </xf>
    <xf numFmtId="166" fontId="276" fillId="2" borderId="8" xfId="28" applyNumberFormat="1" applyFont="1" applyFill="1" applyBorder="1" applyAlignment="1">
      <alignment horizontal="right" vertical="center"/>
    </xf>
    <xf numFmtId="166" fontId="276" fillId="2" borderId="0" xfId="28" applyNumberFormat="1" applyFont="1" applyFill="1" applyAlignment="1">
      <alignment horizontal="right" vertical="center"/>
    </xf>
    <xf numFmtId="3" fontId="276" fillId="2" borderId="16" xfId="0" applyNumberFormat="1" applyFont="1" applyFill="1" applyBorder="1" applyAlignment="1">
      <alignment horizontal="right" vertical="center"/>
    </xf>
    <xf numFmtId="3" fontId="276" fillId="2" borderId="282" xfId="0" applyNumberFormat="1" applyFont="1" applyFill="1" applyBorder="1" applyAlignment="1">
      <alignment horizontal="right" vertical="center"/>
    </xf>
    <xf numFmtId="166" fontId="276" fillId="2" borderId="5" xfId="28" applyNumberFormat="1" applyFont="1" applyFill="1" applyBorder="1" applyAlignment="1">
      <alignment horizontal="right" vertical="center"/>
    </xf>
    <xf numFmtId="166" fontId="276" fillId="2" borderId="34" xfId="28" applyNumberFormat="1" applyFont="1" applyFill="1" applyBorder="1" applyAlignment="1">
      <alignment horizontal="right" vertical="center"/>
    </xf>
    <xf numFmtId="166" fontId="276" fillId="2" borderId="2" xfId="28" applyNumberFormat="1" applyFont="1" applyFill="1" applyBorder="1" applyAlignment="1">
      <alignment horizontal="right" vertical="center"/>
    </xf>
    <xf numFmtId="3" fontId="275" fillId="0" borderId="15" xfId="28" applyNumberFormat="1" applyFont="1" applyBorder="1" applyAlignment="1">
      <alignment horizontal="right" vertical="center"/>
    </xf>
    <xf numFmtId="167" fontId="275" fillId="0" borderId="19" xfId="0" applyNumberFormat="1" applyFont="1" applyBorder="1" applyAlignment="1">
      <alignment horizontal="right" vertical="center"/>
    </xf>
    <xf numFmtId="167" fontId="275" fillId="0" borderId="15" xfId="0" applyNumberFormat="1" applyFont="1" applyBorder="1" applyAlignment="1">
      <alignment horizontal="right" vertical="center" wrapText="1"/>
    </xf>
    <xf numFmtId="167" fontId="275" fillId="3" borderId="16" xfId="0" applyNumberFormat="1" applyFont="1" applyFill="1" applyBorder="1" applyAlignment="1">
      <alignment horizontal="right" vertical="center" wrapText="1"/>
    </xf>
    <xf numFmtId="3" fontId="276" fillId="3" borderId="0" xfId="0" applyNumberFormat="1" applyFont="1" applyFill="1" applyAlignment="1">
      <alignment horizontal="right" vertical="center"/>
    </xf>
    <xf numFmtId="167" fontId="275" fillId="2" borderId="15" xfId="0" applyNumberFormat="1" applyFont="1" applyFill="1" applyBorder="1" applyAlignment="1">
      <alignment horizontal="right"/>
    </xf>
    <xf numFmtId="167" fontId="275" fillId="2" borderId="16" xfId="0" applyNumberFormat="1" applyFont="1" applyFill="1" applyBorder="1" applyAlignment="1">
      <alignment horizontal="right"/>
    </xf>
    <xf numFmtId="167" fontId="275" fillId="2" borderId="282" xfId="0" applyNumberFormat="1" applyFont="1" applyFill="1" applyBorder="1" applyAlignment="1">
      <alignment horizontal="right"/>
    </xf>
    <xf numFmtId="3" fontId="276" fillId="0" borderId="0" xfId="0" applyNumberFormat="1" applyFont="1" applyAlignment="1">
      <alignment horizontal="right" vertical="center"/>
    </xf>
    <xf numFmtId="3" fontId="276" fillId="0" borderId="1" xfId="0" applyNumberFormat="1" applyFont="1" applyBorder="1" applyAlignment="1">
      <alignment horizontal="right" vertical="center"/>
    </xf>
    <xf numFmtId="3" fontId="276" fillId="3" borderId="1" xfId="0" applyNumberFormat="1" applyFont="1" applyFill="1" applyBorder="1" applyAlignment="1">
      <alignment horizontal="right" vertical="center"/>
    </xf>
    <xf numFmtId="167" fontId="276" fillId="2" borderId="15" xfId="42653" applyNumberFormat="1" applyFont="1" applyFill="1" applyBorder="1" applyAlignment="1">
      <alignment horizontal="right" vertical="center" wrapText="1"/>
    </xf>
    <xf numFmtId="3" fontId="276" fillId="2" borderId="21" xfId="42995" applyNumberFormat="1" applyFont="1" applyFill="1" applyBorder="1" applyAlignment="1">
      <alignment horizontal="right" vertical="top"/>
    </xf>
    <xf numFmtId="3" fontId="276" fillId="2" borderId="18" xfId="42995" applyNumberFormat="1" applyFont="1" applyFill="1" applyBorder="1" applyAlignment="1">
      <alignment horizontal="right" vertical="top"/>
    </xf>
    <xf numFmtId="3" fontId="276" fillId="2" borderId="19" xfId="42995" applyNumberFormat="1" applyFont="1" applyFill="1" applyBorder="1" applyAlignment="1">
      <alignment horizontal="right" vertical="top"/>
    </xf>
    <xf numFmtId="167" fontId="276" fillId="2" borderId="18" xfId="42995" applyNumberFormat="1" applyFont="1" applyFill="1" applyBorder="1" applyAlignment="1">
      <alignment horizontal="right" vertical="top"/>
    </xf>
    <xf numFmtId="167" fontId="276" fillId="2" borderId="16" xfId="42653" applyNumberFormat="1" applyFont="1" applyFill="1" applyBorder="1" applyAlignment="1">
      <alignment horizontal="right" vertical="center" wrapText="1"/>
    </xf>
    <xf numFmtId="3" fontId="276" fillId="2" borderId="4" xfId="42995" applyNumberFormat="1" applyFont="1" applyFill="1" applyBorder="1" applyAlignment="1">
      <alignment horizontal="right" vertical="top"/>
    </xf>
    <xf numFmtId="3" fontId="276" fillId="2" borderId="8" xfId="42995" applyNumberFormat="1" applyFont="1" applyFill="1" applyBorder="1" applyAlignment="1">
      <alignment horizontal="right" vertical="top"/>
    </xf>
    <xf numFmtId="3" fontId="276" fillId="2" borderId="17" xfId="42995" applyNumberFormat="1" applyFont="1" applyFill="1" applyBorder="1" applyAlignment="1">
      <alignment horizontal="right" vertical="top"/>
    </xf>
    <xf numFmtId="167" fontId="276" fillId="2" borderId="8" xfId="42995" applyNumberFormat="1" applyFont="1" applyFill="1" applyBorder="1" applyAlignment="1">
      <alignment horizontal="right" vertical="top"/>
    </xf>
    <xf numFmtId="167" fontId="276" fillId="2" borderId="282" xfId="42653" applyNumberFormat="1" applyFont="1" applyFill="1" applyBorder="1" applyAlignment="1">
      <alignment horizontal="right" vertical="center" wrapText="1"/>
    </xf>
    <xf numFmtId="3" fontId="276" fillId="2" borderId="5" xfId="42996" applyNumberFormat="1" applyFont="1" applyFill="1" applyBorder="1" applyAlignment="1">
      <alignment horizontal="right" vertical="top"/>
    </xf>
    <xf numFmtId="3" fontId="276" fillId="2" borderId="34" xfId="42996" applyNumberFormat="1" applyFont="1" applyFill="1" applyBorder="1" applyAlignment="1">
      <alignment horizontal="right" vertical="top"/>
    </xf>
    <xf numFmtId="3" fontId="276" fillId="2" borderId="267" xfId="42996" applyNumberFormat="1" applyFont="1" applyFill="1" applyBorder="1" applyAlignment="1">
      <alignment horizontal="right" vertical="top"/>
    </xf>
    <xf numFmtId="167" fontId="276" fillId="2" borderId="34" xfId="42996" applyNumberFormat="1" applyFont="1" applyFill="1" applyBorder="1" applyAlignment="1">
      <alignment horizontal="right" vertical="top"/>
    </xf>
    <xf numFmtId="0" fontId="298" fillId="0" borderId="0" xfId="42962" applyFont="1" applyAlignment="1">
      <alignment horizontal="left" vertical="center" wrapText="1"/>
    </xf>
    <xf numFmtId="3" fontId="275" fillId="0" borderId="15" xfId="42962" applyNumberFormat="1" applyFont="1" applyBorder="1" applyAlignment="1">
      <alignment horizontal="right" vertical="center"/>
    </xf>
    <xf numFmtId="3" fontId="275" fillId="0" borderId="21" xfId="42962" applyNumberFormat="1" applyFont="1" applyBorder="1" applyAlignment="1">
      <alignment horizontal="right" vertical="center"/>
    </xf>
    <xf numFmtId="3" fontId="275" fillId="3" borderId="16" xfId="42962" applyNumberFormat="1" applyFont="1" applyFill="1" applyBorder="1" applyAlignment="1">
      <alignment horizontal="right" vertical="center"/>
    </xf>
    <xf numFmtId="3" fontId="275" fillId="0" borderId="16" xfId="42962" applyNumberFormat="1" applyFont="1" applyBorder="1" applyAlignment="1">
      <alignment horizontal="right" vertical="center"/>
    </xf>
    <xf numFmtId="3" fontId="275" fillId="3" borderId="298" xfId="42962" applyNumberFormat="1" applyFont="1" applyFill="1" applyBorder="1" applyAlignment="1">
      <alignment horizontal="right" vertical="center"/>
    </xf>
    <xf numFmtId="3" fontId="275" fillId="3" borderId="305" xfId="42962" applyNumberFormat="1" applyFont="1" applyFill="1" applyBorder="1" applyAlignment="1">
      <alignment horizontal="right" vertical="center"/>
    </xf>
    <xf numFmtId="3" fontId="275" fillId="2" borderId="15" xfId="42962" applyNumberFormat="1" applyFont="1" applyFill="1" applyBorder="1" applyAlignment="1">
      <alignment horizontal="right" vertical="center"/>
    </xf>
    <xf numFmtId="3" fontId="275" fillId="2" borderId="16" xfId="42962" applyNumberFormat="1" applyFont="1" applyFill="1" applyBorder="1" applyAlignment="1">
      <alignment horizontal="right" vertical="center"/>
    </xf>
    <xf numFmtId="3" fontId="275" fillId="2" borderId="282" xfId="42962" applyNumberFormat="1" applyFont="1" applyFill="1" applyBorder="1" applyAlignment="1">
      <alignment horizontal="right" vertical="center"/>
    </xf>
    <xf numFmtId="3" fontId="275" fillId="0" borderId="287" xfId="0" applyNumberFormat="1" applyFont="1" applyBorder="1" applyAlignment="1">
      <alignment horizontal="right" vertical="center"/>
    </xf>
    <xf numFmtId="49" fontId="272" fillId="2" borderId="296" xfId="42975" applyNumberFormat="1" applyFont="1" applyFill="1" applyBorder="1" applyAlignment="1">
      <alignment horizontal="left" vertical="center" wrapText="1" readingOrder="1"/>
    </xf>
    <xf numFmtId="49" fontId="318" fillId="3" borderId="287" xfId="12146" applyNumberFormat="1" applyFont="1" applyFill="1" applyBorder="1" applyAlignment="1">
      <alignment horizontal="left" vertical="center" wrapText="1" readingOrder="1"/>
    </xf>
    <xf numFmtId="0" fontId="4" fillId="0" borderId="0" xfId="0" applyFont="1"/>
    <xf numFmtId="49" fontId="272" fillId="71" borderId="258" xfId="42975" applyNumberFormat="1" applyFont="1" applyFill="1" applyBorder="1" applyAlignment="1">
      <alignment horizontal="center" vertical="center" readingOrder="1"/>
    </xf>
    <xf numFmtId="49" fontId="272" fillId="2" borderId="251" xfId="42975" applyNumberFormat="1" applyFont="1" applyFill="1" applyBorder="1" applyAlignment="1">
      <alignment vertical="center" wrapText="1" readingOrder="1"/>
    </xf>
    <xf numFmtId="0" fontId="1" fillId="0" borderId="0" xfId="0" applyFont="1"/>
    <xf numFmtId="0" fontId="1" fillId="0" borderId="0" xfId="42998"/>
    <xf numFmtId="0" fontId="274" fillId="0" borderId="17" xfId="42998" applyFont="1" applyBorder="1" applyAlignment="1">
      <alignment vertical="center" wrapText="1"/>
    </xf>
    <xf numFmtId="3" fontId="274" fillId="0" borderId="11" xfId="42998" applyNumberFormat="1" applyFont="1" applyBorder="1" applyAlignment="1">
      <alignment horizontal="right" vertical="center" wrapText="1"/>
    </xf>
    <xf numFmtId="3" fontId="274" fillId="0" borderId="15" xfId="42998" applyNumberFormat="1" applyFont="1" applyBorder="1" applyAlignment="1">
      <alignment horizontal="right" vertical="center" wrapText="1"/>
    </xf>
    <xf numFmtId="3" fontId="274" fillId="0" borderId="9" xfId="42998" applyNumberFormat="1" applyFont="1" applyBorder="1" applyAlignment="1">
      <alignment horizontal="right" vertical="center" wrapText="1"/>
    </xf>
    <xf numFmtId="0" fontId="274" fillId="3" borderId="17" xfId="42998" applyFont="1" applyFill="1" applyBorder="1" applyAlignment="1">
      <alignment vertical="center" wrapText="1"/>
    </xf>
    <xf numFmtId="3" fontId="274" fillId="0" borderId="16" xfId="42998" applyNumberFormat="1" applyFont="1" applyBorder="1" applyAlignment="1">
      <alignment horizontal="right" vertical="center" wrapText="1"/>
    </xf>
    <xf numFmtId="3" fontId="274" fillId="0" borderId="10" xfId="42998" applyNumberFormat="1" applyFont="1" applyBorder="1" applyAlignment="1">
      <alignment horizontal="right" vertical="center" wrapText="1"/>
    </xf>
    <xf numFmtId="0" fontId="274" fillId="2" borderId="19" xfId="42998" applyFont="1" applyFill="1" applyBorder="1" applyAlignment="1">
      <alignment vertical="center" wrapText="1"/>
    </xf>
    <xf numFmtId="0" fontId="274" fillId="2" borderId="17" xfId="42998" applyFont="1" applyFill="1" applyBorder="1" applyAlignment="1">
      <alignment vertical="center" wrapText="1"/>
    </xf>
    <xf numFmtId="0" fontId="274" fillId="2" borderId="267" xfId="42998" applyFont="1" applyFill="1" applyBorder="1" applyAlignment="1">
      <alignment vertical="center" wrapText="1"/>
    </xf>
    <xf numFmtId="1" fontId="274" fillId="3" borderId="11" xfId="42998" applyNumberFormat="1" applyFont="1" applyFill="1" applyBorder="1" applyAlignment="1">
      <alignment horizontal="right" vertical="center" wrapText="1"/>
    </xf>
    <xf numFmtId="1" fontId="274" fillId="3" borderId="16" xfId="42998" applyNumberFormat="1" applyFont="1" applyFill="1" applyBorder="1" applyAlignment="1">
      <alignment horizontal="right" vertical="center" wrapText="1"/>
    </xf>
    <xf numFmtId="1" fontId="274" fillId="3" borderId="10" xfId="42998" applyNumberFormat="1" applyFont="1" applyFill="1" applyBorder="1" applyAlignment="1">
      <alignment horizontal="right" vertical="center" wrapText="1"/>
    </xf>
    <xf numFmtId="3" fontId="274" fillId="0" borderId="298" xfId="42998" applyNumberFormat="1" applyFont="1" applyBorder="1" applyAlignment="1">
      <alignment horizontal="right" vertical="center" wrapText="1"/>
    </xf>
    <xf numFmtId="3" fontId="274" fillId="0" borderId="14" xfId="42998" applyNumberFormat="1" applyFont="1" applyBorder="1" applyAlignment="1">
      <alignment horizontal="right" vertical="center" wrapText="1"/>
    </xf>
    <xf numFmtId="1" fontId="274" fillId="2" borderId="15" xfId="42998" applyNumberFormat="1" applyFont="1" applyFill="1" applyBorder="1" applyAlignment="1">
      <alignment horizontal="right" vertical="center" wrapText="1"/>
    </xf>
    <xf numFmtId="0" fontId="274" fillId="2" borderId="15" xfId="42998" applyFont="1" applyFill="1" applyBorder="1" applyAlignment="1">
      <alignment vertical="center" wrapText="1"/>
    </xf>
    <xf numFmtId="1" fontId="274" fillId="2" borderId="9" xfId="42998" applyNumberFormat="1" applyFont="1" applyFill="1" applyBorder="1" applyAlignment="1">
      <alignment horizontal="right" vertical="center" wrapText="1"/>
    </xf>
    <xf numFmtId="1" fontId="274" fillId="2" borderId="282" xfId="42998" applyNumberFormat="1" applyFont="1" applyFill="1" applyBorder="1" applyAlignment="1">
      <alignment horizontal="right" vertical="center" wrapText="1"/>
    </xf>
    <xf numFmtId="1" fontId="274" fillId="2" borderId="274" xfId="42998" applyNumberFormat="1" applyFont="1" applyFill="1" applyBorder="1" applyAlignment="1">
      <alignment horizontal="right" vertical="center" wrapText="1"/>
    </xf>
    <xf numFmtId="0" fontId="298" fillId="0" borderId="0" xfId="42998" applyFont="1" applyAlignment="1">
      <alignment horizontal="left" vertical="top" wrapText="1"/>
    </xf>
    <xf numFmtId="0" fontId="268" fillId="0" borderId="0" xfId="42998" applyFont="1" applyAlignment="1">
      <alignment horizontal="center"/>
    </xf>
    <xf numFmtId="3" fontId="274" fillId="0" borderId="11" xfId="42998" applyNumberFormat="1" applyFont="1" applyBorder="1" applyAlignment="1">
      <alignment horizontal="right" vertical="center" wrapText="1" indent="1"/>
    </xf>
    <xf numFmtId="3" fontId="274" fillId="0" borderId="15" xfId="42998" applyNumberFormat="1" applyFont="1" applyBorder="1" applyAlignment="1">
      <alignment horizontal="right" vertical="center" wrapText="1" indent="1"/>
    </xf>
    <xf numFmtId="3" fontId="274" fillId="0" borderId="9" xfId="42998" applyNumberFormat="1" applyFont="1" applyBorder="1" applyAlignment="1">
      <alignment horizontal="right" vertical="center" wrapText="1" indent="1"/>
    </xf>
    <xf numFmtId="1" fontId="274" fillId="3" borderId="11" xfId="42998" applyNumberFormat="1" applyFont="1" applyFill="1" applyBorder="1" applyAlignment="1">
      <alignment horizontal="right" vertical="center" wrapText="1" indent="1"/>
    </xf>
    <xf numFmtId="1" fontId="274" fillId="3" borderId="16" xfId="42998" applyNumberFormat="1" applyFont="1" applyFill="1" applyBorder="1" applyAlignment="1">
      <alignment horizontal="right" vertical="center" wrapText="1" indent="1"/>
    </xf>
    <xf numFmtId="1" fontId="274" fillId="3" borderId="10" xfId="42998" applyNumberFormat="1" applyFont="1" applyFill="1" applyBorder="1" applyAlignment="1">
      <alignment horizontal="right" vertical="center" wrapText="1" indent="1"/>
    </xf>
    <xf numFmtId="3" fontId="274" fillId="0" borderId="16" xfId="42998" applyNumberFormat="1" applyFont="1" applyBorder="1" applyAlignment="1">
      <alignment horizontal="right" vertical="center" wrapText="1" indent="1"/>
    </xf>
    <xf numFmtId="3" fontId="274" fillId="0" borderId="10" xfId="42998" applyNumberFormat="1" applyFont="1" applyBorder="1" applyAlignment="1">
      <alignment horizontal="right" vertical="center" wrapText="1" indent="1"/>
    </xf>
    <xf numFmtId="3" fontId="274" fillId="0" borderId="298" xfId="42998" applyNumberFormat="1" applyFont="1" applyBorder="1" applyAlignment="1">
      <alignment horizontal="right" vertical="center" wrapText="1" indent="1"/>
    </xf>
    <xf numFmtId="3" fontId="274" fillId="0" borderId="14" xfId="42998" applyNumberFormat="1" applyFont="1" applyBorder="1" applyAlignment="1">
      <alignment horizontal="right" vertical="center" wrapText="1" indent="1"/>
    </xf>
    <xf numFmtId="1" fontId="274" fillId="2" borderId="15" xfId="42998" applyNumberFormat="1" applyFont="1" applyFill="1" applyBorder="1" applyAlignment="1">
      <alignment horizontal="right" vertical="center" wrapText="1" indent="1"/>
    </xf>
    <xf numFmtId="0" fontId="274" fillId="2" borderId="15" xfId="42998" applyFont="1" applyFill="1" applyBorder="1" applyAlignment="1">
      <alignment horizontal="right" vertical="center" wrapText="1" indent="1"/>
    </xf>
    <xf numFmtId="1" fontId="274" fillId="2" borderId="9" xfId="42998" applyNumberFormat="1" applyFont="1" applyFill="1" applyBorder="1" applyAlignment="1">
      <alignment horizontal="right" vertical="center" wrapText="1" indent="1"/>
    </xf>
    <xf numFmtId="1" fontId="274" fillId="2" borderId="282" xfId="42998" applyNumberFormat="1" applyFont="1" applyFill="1" applyBorder="1" applyAlignment="1">
      <alignment horizontal="right" vertical="center" wrapText="1" indent="1"/>
    </xf>
    <xf numFmtId="1" fontId="274" fillId="2" borderId="274" xfId="42998" applyNumberFormat="1" applyFont="1" applyFill="1" applyBorder="1" applyAlignment="1">
      <alignment horizontal="right" vertical="center" wrapText="1" indent="1"/>
    </xf>
    <xf numFmtId="167" fontId="274" fillId="0" borderId="11" xfId="42889" applyNumberFormat="1" applyFont="1" applyBorder="1" applyAlignment="1">
      <alignment horizontal="right" vertical="center" wrapText="1"/>
    </xf>
    <xf numFmtId="3" fontId="274" fillId="0" borderId="11" xfId="42889" applyNumberFormat="1" applyFont="1" applyBorder="1" applyAlignment="1">
      <alignment horizontal="right" vertical="center" wrapText="1"/>
    </xf>
    <xf numFmtId="3" fontId="274" fillId="0" borderId="15" xfId="42889" applyNumberFormat="1" applyFont="1" applyBorder="1" applyAlignment="1">
      <alignment horizontal="right" vertical="center" wrapText="1"/>
    </xf>
    <xf numFmtId="3" fontId="274" fillId="0" borderId="9" xfId="42889" applyNumberFormat="1" applyFont="1" applyBorder="1" applyAlignment="1">
      <alignment horizontal="right" vertical="center" wrapText="1"/>
    </xf>
    <xf numFmtId="1" fontId="274" fillId="3" borderId="11" xfId="42889" applyNumberFormat="1" applyFont="1" applyFill="1" applyBorder="1" applyAlignment="1">
      <alignment horizontal="right" vertical="center" wrapText="1"/>
    </xf>
    <xf numFmtId="1" fontId="274" fillId="3" borderId="16" xfId="42889" applyNumberFormat="1" applyFont="1" applyFill="1" applyBorder="1" applyAlignment="1">
      <alignment horizontal="right" vertical="center" wrapText="1"/>
    </xf>
    <xf numFmtId="1" fontId="274" fillId="3" borderId="10" xfId="42889" applyNumberFormat="1" applyFont="1" applyFill="1" applyBorder="1" applyAlignment="1">
      <alignment horizontal="right" vertical="center" wrapText="1"/>
    </xf>
    <xf numFmtId="3" fontId="274" fillId="0" borderId="16" xfId="42889" applyNumberFormat="1" applyFont="1" applyBorder="1" applyAlignment="1">
      <alignment horizontal="right" vertical="center" wrapText="1"/>
    </xf>
    <xf numFmtId="3" fontId="274" fillId="0" borderId="10" xfId="42889" applyNumberFormat="1" applyFont="1" applyBorder="1" applyAlignment="1">
      <alignment horizontal="right" vertical="center" wrapText="1"/>
    </xf>
    <xf numFmtId="1" fontId="274" fillId="3" borderId="11" xfId="42889" quotePrefix="1" applyNumberFormat="1" applyFont="1" applyFill="1" applyBorder="1" applyAlignment="1">
      <alignment horizontal="right" vertical="center" wrapText="1"/>
    </xf>
    <xf numFmtId="3" fontId="274" fillId="0" borderId="11" xfId="42889" quotePrefix="1" applyNumberFormat="1" applyFont="1" applyBorder="1" applyAlignment="1">
      <alignment horizontal="right" vertical="center" wrapText="1"/>
    </xf>
    <xf numFmtId="1" fontId="274" fillId="3" borderId="16" xfId="42889" quotePrefix="1" applyNumberFormat="1" applyFont="1" applyFill="1" applyBorder="1" applyAlignment="1">
      <alignment horizontal="right" vertical="center" wrapText="1"/>
    </xf>
    <xf numFmtId="1" fontId="274" fillId="2" borderId="15" xfId="42889" applyNumberFormat="1" applyFont="1" applyFill="1" applyBorder="1" applyAlignment="1">
      <alignment horizontal="right" vertical="center" wrapText="1"/>
    </xf>
    <xf numFmtId="0" fontId="274" fillId="2" borderId="15" xfId="42889" applyFont="1" applyFill="1" applyBorder="1" applyAlignment="1">
      <alignment horizontal="right" vertical="center" wrapText="1"/>
    </xf>
    <xf numFmtId="1" fontId="274" fillId="2" borderId="9" xfId="42889" applyNumberFormat="1" applyFont="1" applyFill="1" applyBorder="1" applyAlignment="1">
      <alignment horizontal="right" vertical="center" wrapText="1"/>
    </xf>
    <xf numFmtId="1" fontId="274" fillId="2" borderId="16" xfId="42889" applyNumberFormat="1" applyFont="1" applyFill="1" applyBorder="1" applyAlignment="1">
      <alignment horizontal="right" vertical="center" wrapText="1"/>
    </xf>
    <xf numFmtId="0" fontId="274" fillId="2" borderId="16" xfId="42889" applyFont="1" applyFill="1" applyBorder="1" applyAlignment="1">
      <alignment horizontal="right" vertical="center" wrapText="1"/>
    </xf>
    <xf numFmtId="1" fontId="274" fillId="2" borderId="10" xfId="42889" applyNumberFormat="1" applyFont="1" applyFill="1" applyBorder="1" applyAlignment="1">
      <alignment horizontal="right" vertical="center" wrapText="1"/>
    </xf>
    <xf numFmtId="1" fontId="274" fillId="2" borderId="282" xfId="42889" applyNumberFormat="1" applyFont="1" applyFill="1" applyBorder="1" applyAlignment="1">
      <alignment horizontal="right" vertical="center" wrapText="1"/>
    </xf>
    <xf numFmtId="1" fontId="274" fillId="2" borderId="274" xfId="42889" applyNumberFormat="1" applyFont="1" applyFill="1" applyBorder="1" applyAlignment="1">
      <alignment horizontal="right" vertical="center" wrapText="1"/>
    </xf>
    <xf numFmtId="0" fontId="270" fillId="4" borderId="270" xfId="42975" applyFont="1" applyFill="1" applyBorder="1" applyAlignment="1">
      <alignment horizontal="left" vertical="center" readingOrder="1"/>
    </xf>
    <xf numFmtId="0" fontId="270" fillId="4" borderId="254" xfId="42975" applyFont="1" applyFill="1" applyBorder="1" applyAlignment="1">
      <alignment horizontal="left" vertical="center" readingOrder="1"/>
    </xf>
    <xf numFmtId="49" fontId="272" fillId="3" borderId="0" xfId="42975" applyNumberFormat="1" applyFont="1" applyFill="1" applyBorder="1" applyAlignment="1">
      <alignment horizontal="center" vertical="center" readingOrder="1"/>
    </xf>
    <xf numFmtId="49" fontId="272" fillId="3" borderId="2" xfId="42975" applyNumberFormat="1" applyFont="1" applyFill="1" applyBorder="1" applyAlignment="1">
      <alignment horizontal="center" vertical="center" readingOrder="1"/>
    </xf>
    <xf numFmtId="49" fontId="272" fillId="3" borderId="0" xfId="42975" applyNumberFormat="1" applyFont="1" applyFill="1" applyBorder="1" applyAlignment="1">
      <alignment horizontal="left" vertical="center" readingOrder="1"/>
    </xf>
    <xf numFmtId="49" fontId="272" fillId="3" borderId="2" xfId="42975" applyNumberFormat="1" applyFont="1" applyFill="1" applyBorder="1" applyAlignment="1">
      <alignment horizontal="left" vertical="center" readingOrder="1"/>
    </xf>
    <xf numFmtId="49" fontId="272" fillId="71" borderId="0" xfId="42975" applyNumberFormat="1" applyFont="1" applyFill="1" applyBorder="1" applyAlignment="1">
      <alignment horizontal="center" vertical="center" readingOrder="1"/>
    </xf>
    <xf numFmtId="49" fontId="272" fillId="71" borderId="2" xfId="42975" applyNumberFormat="1" applyFont="1" applyFill="1" applyBorder="1" applyAlignment="1">
      <alignment horizontal="center" vertical="center" readingOrder="1"/>
    </xf>
    <xf numFmtId="49" fontId="272" fillId="2" borderId="0" xfId="42975" applyNumberFormat="1" applyFont="1" applyFill="1" applyBorder="1" applyAlignment="1">
      <alignment horizontal="left" vertical="center" readingOrder="1"/>
    </xf>
    <xf numFmtId="49" fontId="272" fillId="2" borderId="2" xfId="42975" applyNumberFormat="1" applyFont="1" applyFill="1" applyBorder="1" applyAlignment="1">
      <alignment horizontal="left" vertical="center" readingOrder="1"/>
    </xf>
    <xf numFmtId="0" fontId="272" fillId="2" borderId="4" xfId="42975" applyFont="1" applyFill="1" applyBorder="1" applyAlignment="1">
      <alignment horizontal="center" vertical="center" wrapText="1" readingOrder="1"/>
    </xf>
    <xf numFmtId="49" fontId="272" fillId="3" borderId="254" xfId="42975" applyNumberFormat="1" applyFont="1" applyFill="1" applyBorder="1" applyAlignment="1">
      <alignment horizontal="center" vertical="center" readingOrder="1"/>
    </xf>
    <xf numFmtId="16" fontId="272" fillId="2" borderId="11" xfId="42975" quotePrefix="1" applyNumberFormat="1" applyFont="1" applyFill="1" applyBorder="1" applyAlignment="1">
      <alignment horizontal="center" vertical="center" wrapText="1" readingOrder="1"/>
    </xf>
    <xf numFmtId="0" fontId="272" fillId="2" borderId="11" xfId="42975" applyFont="1" applyFill="1" applyBorder="1" applyAlignment="1">
      <alignment horizontal="center" vertical="center" wrapText="1" readingOrder="1"/>
    </xf>
    <xf numFmtId="0" fontId="272" fillId="2" borderId="268" xfId="42975" applyFont="1" applyFill="1" applyBorder="1" applyAlignment="1">
      <alignment horizontal="center" vertical="center" wrapText="1" readingOrder="1"/>
    </xf>
    <xf numFmtId="49" fontId="272" fillId="3" borderId="255" xfId="42975" applyNumberFormat="1" applyFont="1" applyFill="1" applyBorder="1" applyAlignment="1">
      <alignment horizontal="left" vertical="center" wrapText="1" readingOrder="1"/>
    </xf>
    <xf numFmtId="49" fontId="272" fillId="3" borderId="5" xfId="42975" applyNumberFormat="1" applyFont="1" applyFill="1" applyBorder="1" applyAlignment="1">
      <alignment horizontal="left" vertical="center" wrapText="1" readingOrder="1"/>
    </xf>
    <xf numFmtId="49" fontId="272" fillId="2" borderId="0" xfId="42975" applyNumberFormat="1" applyFont="1" applyFill="1" applyBorder="1" applyAlignment="1">
      <alignment horizontal="left" vertical="center" wrapText="1" readingOrder="1"/>
    </xf>
    <xf numFmtId="49" fontId="272" fillId="2" borderId="2" xfId="42975" applyNumberFormat="1" applyFont="1" applyFill="1" applyBorder="1" applyAlignment="1">
      <alignment horizontal="left" vertical="center" wrapText="1" readingOrder="1"/>
    </xf>
    <xf numFmtId="49" fontId="318" fillId="2" borderId="8" xfId="12146" applyNumberFormat="1" applyFont="1" applyFill="1" applyBorder="1" applyAlignment="1">
      <alignment horizontal="left" vertical="center" wrapText="1" readingOrder="1"/>
    </xf>
    <xf numFmtId="49" fontId="318" fillId="2" borderId="34" xfId="12146" applyNumberFormat="1" applyFont="1" applyFill="1" applyBorder="1" applyAlignment="1">
      <alignment horizontal="left" vertical="center" wrapText="1" readingOrder="1"/>
    </xf>
    <xf numFmtId="49" fontId="272" fillId="71" borderId="254" xfId="42975" applyNumberFormat="1" applyFont="1" applyFill="1" applyBorder="1" applyAlignment="1">
      <alignment horizontal="center" vertical="center" readingOrder="1"/>
    </xf>
    <xf numFmtId="0" fontId="5" fillId="80" borderId="0" xfId="4891" applyNumberFormat="1" applyFont="1" applyFill="1" applyAlignment="1">
      <alignment horizontal="left" vertical="center" wrapText="1"/>
    </xf>
    <xf numFmtId="0" fontId="290" fillId="72" borderId="280" xfId="0" applyFont="1" applyFill="1" applyBorder="1" applyAlignment="1">
      <alignment horizontal="center" vertical="center" wrapText="1"/>
    </xf>
    <xf numFmtId="0" fontId="290" fillId="72" borderId="277" xfId="0" applyFont="1" applyFill="1" applyBorder="1" applyAlignment="1">
      <alignment horizontal="center" vertical="center" wrapText="1"/>
    </xf>
    <xf numFmtId="0" fontId="290" fillId="72" borderId="260" xfId="0" applyFont="1" applyFill="1" applyBorder="1" applyAlignment="1">
      <alignment horizontal="center" vertical="center" wrapText="1"/>
    </xf>
    <xf numFmtId="0" fontId="290" fillId="72" borderId="252" xfId="0" applyFont="1" applyFill="1" applyBorder="1" applyAlignment="1">
      <alignment horizontal="center" vertical="center" wrapText="1"/>
    </xf>
    <xf numFmtId="0" fontId="290" fillId="72" borderId="277" xfId="0" applyFont="1" applyFill="1" applyBorder="1" applyAlignment="1">
      <alignment horizontal="center" vertical="center" wrapText="1" readingOrder="1"/>
    </xf>
    <xf numFmtId="0" fontId="290" fillId="72" borderId="252" xfId="0" applyFont="1" applyFill="1" applyBorder="1" applyAlignment="1">
      <alignment horizontal="center" vertical="center" wrapText="1" readingOrder="1"/>
    </xf>
    <xf numFmtId="0" fontId="290" fillId="72" borderId="294" xfId="0" applyFont="1" applyFill="1" applyBorder="1" applyAlignment="1">
      <alignment horizontal="center" vertical="center" readingOrder="1"/>
    </xf>
    <xf numFmtId="0" fontId="290" fillId="72" borderId="46" xfId="0" applyFont="1" applyFill="1" applyBorder="1" applyAlignment="1">
      <alignment horizontal="center" vertical="center" readingOrder="1"/>
    </xf>
    <xf numFmtId="0" fontId="290" fillId="72" borderId="279" xfId="0" applyFont="1" applyFill="1" applyBorder="1" applyAlignment="1">
      <alignment horizontal="center" vertical="center" readingOrder="1"/>
    </xf>
    <xf numFmtId="0" fontId="290" fillId="72" borderId="287" xfId="0" applyFont="1" applyFill="1" applyBorder="1" applyAlignment="1">
      <alignment horizontal="center" vertical="center"/>
    </xf>
    <xf numFmtId="0" fontId="290" fillId="72" borderId="34" xfId="0" applyFont="1" applyFill="1" applyBorder="1" applyAlignment="1">
      <alignment horizontal="center" vertical="center"/>
    </xf>
    <xf numFmtId="0" fontId="290" fillId="72" borderId="289" xfId="0" applyFont="1" applyFill="1" applyBorder="1" applyAlignment="1">
      <alignment horizontal="center" vertical="center"/>
    </xf>
    <xf numFmtId="0" fontId="290" fillId="72" borderId="267" xfId="0" applyFont="1" applyFill="1" applyBorder="1" applyAlignment="1">
      <alignment horizontal="center" vertical="center"/>
    </xf>
    <xf numFmtId="0" fontId="290" fillId="72" borderId="292" xfId="0" applyFont="1" applyFill="1" applyBorder="1" applyAlignment="1">
      <alignment horizontal="center" vertical="center" wrapText="1" readingOrder="1"/>
    </xf>
    <xf numFmtId="0" fontId="290" fillId="72" borderId="1" xfId="0" applyFont="1" applyFill="1" applyBorder="1" applyAlignment="1">
      <alignment horizontal="center" vertical="center" wrapText="1" readingOrder="1"/>
    </xf>
    <xf numFmtId="0" fontId="290" fillId="72" borderId="257" xfId="0" applyFont="1" applyFill="1" applyBorder="1" applyAlignment="1">
      <alignment horizontal="center" vertical="center" wrapText="1" readingOrder="1"/>
    </xf>
    <xf numFmtId="49" fontId="272" fillId="3" borderId="254" xfId="42975" applyNumberFormat="1" applyFont="1" applyFill="1" applyBorder="1" applyAlignment="1">
      <alignment horizontal="left" vertical="center" readingOrder="1"/>
    </xf>
    <xf numFmtId="0" fontId="299" fillId="3" borderId="287" xfId="42975" applyFont="1" applyFill="1" applyBorder="1" applyAlignment="1">
      <alignment horizontal="center" vertical="center" wrapText="1" readingOrder="1"/>
    </xf>
    <xf numFmtId="0" fontId="299" fillId="3" borderId="34" xfId="42975" applyFont="1" applyFill="1" applyBorder="1" applyAlignment="1">
      <alignment horizontal="center" vertical="center" wrapText="1" readingOrder="1"/>
    </xf>
    <xf numFmtId="49" fontId="272" fillId="2" borderId="254" xfId="42975" applyNumberFormat="1" applyFont="1" applyFill="1" applyBorder="1" applyAlignment="1">
      <alignment horizontal="center" vertical="center" readingOrder="1"/>
    </xf>
    <xf numFmtId="49" fontId="272" fillId="2" borderId="0" xfId="42975" applyNumberFormat="1" applyFont="1" applyFill="1" applyBorder="1" applyAlignment="1">
      <alignment horizontal="center" vertical="center" readingOrder="1"/>
    </xf>
    <xf numFmtId="0" fontId="278" fillId="2" borderId="0" xfId="0" applyFont="1" applyFill="1" applyBorder="1" applyAlignment="1">
      <alignment horizontal="left" vertical="center" wrapText="1" readingOrder="1"/>
    </xf>
    <xf numFmtId="0" fontId="278" fillId="3" borderId="0" xfId="0" applyFont="1" applyFill="1" applyBorder="1" applyAlignment="1">
      <alignment horizontal="left" vertical="center" wrapText="1" readingOrder="1"/>
    </xf>
    <xf numFmtId="0" fontId="278" fillId="3" borderId="255" xfId="0" applyFont="1" applyFill="1" applyBorder="1" applyAlignment="1">
      <alignment horizontal="left" vertical="center" wrapText="1" readingOrder="1"/>
    </xf>
    <xf numFmtId="0" fontId="278" fillId="3" borderId="5" xfId="0" applyFont="1" applyFill="1" applyBorder="1" applyAlignment="1">
      <alignment horizontal="left" vertical="center" wrapText="1" readingOrder="1"/>
    </xf>
    <xf numFmtId="49" fontId="318" fillId="3" borderId="287" xfId="12146" applyNumberFormat="1" applyFont="1" applyFill="1" applyBorder="1" applyAlignment="1">
      <alignment horizontal="left" vertical="center" wrapText="1" readingOrder="1"/>
    </xf>
    <xf numFmtId="49" fontId="318" fillId="3" borderId="8" xfId="12146" applyNumberFormat="1" applyFont="1" applyFill="1" applyBorder="1" applyAlignment="1">
      <alignment horizontal="left" vertical="center" wrapText="1" readingOrder="1"/>
    </xf>
    <xf numFmtId="49" fontId="318" fillId="3" borderId="34" xfId="12146" applyNumberFormat="1" applyFont="1" applyFill="1" applyBorder="1" applyAlignment="1">
      <alignment horizontal="left" vertical="center" wrapText="1" readingOrder="1"/>
    </xf>
    <xf numFmtId="49" fontId="272" fillId="3" borderId="256" xfId="42975" applyNumberFormat="1" applyFont="1" applyFill="1" applyBorder="1" applyAlignment="1">
      <alignment horizontal="center" vertical="center" readingOrder="1"/>
    </xf>
    <xf numFmtId="49" fontId="272" fillId="3" borderId="257" xfId="42975" applyNumberFormat="1" applyFont="1" applyFill="1" applyBorder="1" applyAlignment="1">
      <alignment horizontal="center" vertical="center" readingOrder="1"/>
    </xf>
    <xf numFmtId="49" fontId="272" fillId="3" borderId="254" xfId="42975" applyNumberFormat="1" applyFont="1" applyFill="1" applyBorder="1" applyAlignment="1">
      <alignment horizontal="left" vertical="center" wrapText="1" readingOrder="1"/>
    </xf>
    <xf numFmtId="49" fontId="272" fillId="3" borderId="0" xfId="42975" applyNumberFormat="1" applyFont="1" applyFill="1" applyBorder="1" applyAlignment="1">
      <alignment horizontal="left" vertical="center" wrapText="1" readingOrder="1"/>
    </xf>
    <xf numFmtId="49" fontId="272" fillId="3" borderId="2" xfId="42975" applyNumberFormat="1" applyFont="1" applyFill="1" applyBorder="1" applyAlignment="1">
      <alignment horizontal="left" vertical="center" wrapText="1" readingOrder="1"/>
    </xf>
    <xf numFmtId="0" fontId="5" fillId="0" borderId="0" xfId="42978"/>
    <xf numFmtId="49" fontId="272" fillId="2" borderId="270" xfId="42975" quotePrefix="1" applyNumberFormat="1" applyFont="1" applyFill="1" applyBorder="1" applyAlignment="1">
      <alignment horizontal="center" vertical="center" wrapText="1" readingOrder="1"/>
    </xf>
    <xf numFmtId="49" fontId="272" fillId="2" borderId="11" xfId="42975" applyNumberFormat="1" applyFont="1" applyFill="1" applyBorder="1" applyAlignment="1">
      <alignment horizontal="center" vertical="center" wrapText="1" readingOrder="1"/>
    </xf>
    <xf numFmtId="49" fontId="272" fillId="2" borderId="255" xfId="42975" applyNumberFormat="1" applyFont="1" applyFill="1" applyBorder="1" applyAlignment="1">
      <alignment horizontal="center" vertical="center" wrapText="1" readingOrder="1"/>
    </xf>
    <xf numFmtId="49" fontId="272" fillId="2" borderId="4" xfId="42975" applyNumberFormat="1" applyFont="1" applyFill="1" applyBorder="1" applyAlignment="1">
      <alignment horizontal="center" vertical="center" wrapText="1" readingOrder="1"/>
    </xf>
    <xf numFmtId="49" fontId="272" fillId="2" borderId="268" xfId="42975" applyNumberFormat="1" applyFont="1" applyFill="1" applyBorder="1" applyAlignment="1">
      <alignment horizontal="center" vertical="center" wrapText="1" readingOrder="1"/>
    </xf>
    <xf numFmtId="49" fontId="272" fillId="2" borderId="5" xfId="42975" applyNumberFormat="1" applyFont="1" applyFill="1" applyBorder="1" applyAlignment="1">
      <alignment horizontal="center" vertical="center" wrapText="1" readingOrder="1"/>
    </xf>
    <xf numFmtId="49" fontId="272" fillId="2" borderId="11" xfId="42975" quotePrefix="1" applyNumberFormat="1" applyFont="1" applyFill="1" applyBorder="1" applyAlignment="1">
      <alignment horizontal="center" vertical="center" wrapText="1" readingOrder="1"/>
    </xf>
    <xf numFmtId="49" fontId="272" fillId="2" borderId="293" xfId="42975" applyNumberFormat="1" applyFont="1" applyFill="1" applyBorder="1" applyAlignment="1">
      <alignment horizontal="center" vertical="center" wrapText="1" readingOrder="1"/>
    </xf>
    <xf numFmtId="49" fontId="272" fillId="2" borderId="305" xfId="42975" applyNumberFormat="1" applyFont="1" applyFill="1" applyBorder="1" applyAlignment="1">
      <alignment horizontal="center" vertical="center" wrapText="1" readingOrder="1"/>
    </xf>
    <xf numFmtId="49" fontId="272" fillId="3" borderId="254" xfId="42976" applyNumberFormat="1" applyFont="1" applyFill="1" applyBorder="1" applyAlignment="1">
      <alignment horizontal="center" vertical="center" readingOrder="1"/>
    </xf>
    <xf numFmtId="49" fontId="272" fillId="3" borderId="2" xfId="42976" applyNumberFormat="1" applyFont="1" applyFill="1" applyBorder="1" applyAlignment="1">
      <alignment horizontal="center" vertical="center" readingOrder="1"/>
    </xf>
    <xf numFmtId="49" fontId="318" fillId="3" borderId="254" xfId="12146" applyNumberFormat="1" applyFont="1" applyFill="1" applyBorder="1" applyAlignment="1">
      <alignment horizontal="left" vertical="center" wrapText="1" readingOrder="1"/>
    </xf>
    <xf numFmtId="49" fontId="318" fillId="3" borderId="0" xfId="12146" applyNumberFormat="1" applyFont="1" applyFill="1" applyBorder="1" applyAlignment="1">
      <alignment horizontal="left" vertical="center" wrapText="1" readingOrder="1"/>
    </xf>
    <xf numFmtId="49" fontId="318" fillId="3" borderId="2" xfId="12146" applyNumberFormat="1" applyFont="1" applyFill="1" applyBorder="1" applyAlignment="1">
      <alignment horizontal="left" vertical="center" wrapText="1" readingOrder="1"/>
    </xf>
    <xf numFmtId="49" fontId="272" fillId="2" borderId="256" xfId="42975" applyNumberFormat="1" applyFont="1" applyFill="1" applyBorder="1" applyAlignment="1">
      <alignment horizontal="center" vertical="center" readingOrder="1"/>
    </xf>
    <xf numFmtId="49" fontId="272" fillId="2" borderId="1" xfId="42975" applyNumberFormat="1" applyFont="1" applyFill="1" applyBorder="1" applyAlignment="1">
      <alignment horizontal="center" vertical="center" readingOrder="1"/>
    </xf>
    <xf numFmtId="0" fontId="278" fillId="3" borderId="254" xfId="0" applyFont="1" applyFill="1" applyBorder="1" applyAlignment="1">
      <alignment horizontal="left" vertical="center" wrapText="1" readingOrder="1"/>
    </xf>
    <xf numFmtId="0" fontId="278" fillId="3" borderId="2" xfId="0" applyFont="1" applyFill="1" applyBorder="1" applyAlignment="1">
      <alignment horizontal="left" vertical="center" wrapText="1" readingOrder="1"/>
    </xf>
    <xf numFmtId="0" fontId="2" fillId="0" borderId="0" xfId="42978" applyFont="1"/>
    <xf numFmtId="0" fontId="272" fillId="2" borderId="287" xfId="42975" applyFont="1" applyFill="1" applyBorder="1" applyAlignment="1">
      <alignment horizontal="center" vertical="center" wrapText="1" readingOrder="1"/>
    </xf>
    <xf numFmtId="0" fontId="272" fillId="2" borderId="34" xfId="42975" applyFont="1" applyFill="1" applyBorder="1" applyAlignment="1">
      <alignment horizontal="center" vertical="center" wrapText="1" readingOrder="1"/>
    </xf>
    <xf numFmtId="0" fontId="278" fillId="2" borderId="289" xfId="42975" applyFont="1" applyFill="1" applyBorder="1" applyAlignment="1">
      <alignment horizontal="center" vertical="center" readingOrder="1"/>
    </xf>
    <xf numFmtId="0" fontId="278" fillId="2" borderId="267" xfId="42975" applyFont="1" applyFill="1" applyBorder="1" applyAlignment="1">
      <alignment horizontal="center" vertical="center" readingOrder="1"/>
    </xf>
    <xf numFmtId="49" fontId="272" fillId="2" borderId="2" xfId="42975" applyNumberFormat="1" applyFont="1" applyFill="1" applyBorder="1" applyAlignment="1">
      <alignment horizontal="center" vertical="center" readingOrder="1"/>
    </xf>
    <xf numFmtId="49" fontId="318" fillId="2" borderId="254" xfId="12146" applyNumberFormat="1" applyFont="1" applyFill="1" applyBorder="1" applyAlignment="1">
      <alignment horizontal="left" vertical="center" wrapText="1" readingOrder="1"/>
    </xf>
    <xf numFmtId="49" fontId="318" fillId="2" borderId="2" xfId="12146" applyNumberFormat="1" applyFont="1" applyFill="1" applyBorder="1" applyAlignment="1">
      <alignment horizontal="left" vertical="center" wrapText="1" readingOrder="1"/>
    </xf>
    <xf numFmtId="49" fontId="272" fillId="2" borderId="287" xfId="42975" applyNumberFormat="1" applyFont="1" applyFill="1" applyBorder="1" applyAlignment="1">
      <alignment horizontal="left" vertical="center" wrapText="1" readingOrder="1"/>
    </xf>
    <xf numFmtId="49" fontId="272" fillId="2" borderId="34" xfId="42975" applyNumberFormat="1" applyFont="1" applyFill="1" applyBorder="1" applyAlignment="1">
      <alignment horizontal="left" vertical="center" wrapText="1" readingOrder="1"/>
    </xf>
    <xf numFmtId="49" fontId="272" fillId="2" borderId="287" xfId="42976" applyNumberFormat="1" applyFont="1" applyFill="1" applyBorder="1" applyAlignment="1">
      <alignment horizontal="left" vertical="center" wrapText="1" readingOrder="1"/>
    </xf>
    <xf numFmtId="49" fontId="272" fillId="2" borderId="34" xfId="42976" applyNumberFormat="1" applyFont="1" applyFill="1" applyBorder="1" applyAlignment="1">
      <alignment horizontal="left" vertical="center" wrapText="1" readingOrder="1"/>
    </xf>
    <xf numFmtId="49" fontId="318" fillId="2" borderId="0" xfId="12146" applyNumberFormat="1" applyFont="1" applyFill="1" applyBorder="1" applyAlignment="1">
      <alignment horizontal="left" vertical="center" wrapText="1" readingOrder="1"/>
    </xf>
    <xf numFmtId="49" fontId="272" fillId="2" borderId="8" xfId="42975" applyNumberFormat="1" applyFont="1" applyFill="1" applyBorder="1" applyAlignment="1">
      <alignment horizontal="left" vertical="center" wrapText="1" readingOrder="1"/>
    </xf>
    <xf numFmtId="49" fontId="272" fillId="2" borderId="254" xfId="42976" applyNumberFormat="1" applyFont="1" applyFill="1" applyBorder="1" applyAlignment="1">
      <alignment horizontal="center" vertical="center" readingOrder="1"/>
    </xf>
    <xf numFmtId="49" fontId="272" fillId="2" borderId="2" xfId="42976" applyNumberFormat="1" applyFont="1" applyFill="1" applyBorder="1" applyAlignment="1">
      <alignment horizontal="center" vertical="center" readingOrder="1"/>
    </xf>
    <xf numFmtId="0" fontId="316" fillId="0" borderId="0" xfId="0" applyFont="1" applyAlignment="1">
      <alignment horizontal="left" vertical="center"/>
    </xf>
    <xf numFmtId="0" fontId="319" fillId="0" borderId="0" xfId="42977" applyFont="1" applyAlignment="1">
      <alignment horizontal="left"/>
    </xf>
    <xf numFmtId="0" fontId="273" fillId="28" borderId="0" xfId="17" applyFont="1" applyFill="1" applyAlignment="1">
      <alignment horizontal="left" vertical="center"/>
    </xf>
    <xf numFmtId="49" fontId="272" fillId="2" borderId="255" xfId="42975" applyNumberFormat="1" applyFont="1" applyFill="1" applyBorder="1" applyAlignment="1">
      <alignment horizontal="left" vertical="center" readingOrder="1"/>
    </xf>
    <xf numFmtId="49" fontId="272" fillId="2" borderId="4" xfId="42975" applyNumberFormat="1" applyFont="1" applyFill="1" applyBorder="1" applyAlignment="1">
      <alignment horizontal="left" vertical="center" readingOrder="1"/>
    </xf>
    <xf numFmtId="49" fontId="272" fillId="3" borderId="255" xfId="42975" applyNumberFormat="1" applyFont="1" applyFill="1" applyBorder="1" applyAlignment="1">
      <alignment horizontal="left" vertical="center" readingOrder="1"/>
    </xf>
    <xf numFmtId="49" fontId="272" fillId="3" borderId="5" xfId="42975" applyNumberFormat="1" applyFont="1" applyFill="1" applyBorder="1" applyAlignment="1">
      <alignment horizontal="left" vertical="center" readingOrder="1"/>
    </xf>
    <xf numFmtId="49" fontId="272" fillId="71" borderId="13" xfId="42975" applyNumberFormat="1" applyFont="1" applyFill="1" applyBorder="1" applyAlignment="1">
      <alignment horizontal="center" vertical="center" readingOrder="1"/>
    </xf>
    <xf numFmtId="49" fontId="272" fillId="2" borderId="305" xfId="42975" applyNumberFormat="1" applyFont="1" applyFill="1" applyBorder="1" applyAlignment="1">
      <alignment horizontal="left" vertical="center" readingOrder="1"/>
    </xf>
    <xf numFmtId="0" fontId="298" fillId="0" borderId="1" xfId="19" applyFont="1" applyBorder="1" applyAlignment="1">
      <alignment vertical="center"/>
    </xf>
    <xf numFmtId="0" fontId="298" fillId="0" borderId="0" xfId="19" applyFont="1" applyAlignment="1">
      <alignment vertical="center"/>
    </xf>
    <xf numFmtId="0" fontId="277" fillId="0" borderId="1" xfId="12146" applyFont="1" applyBorder="1" applyAlignment="1">
      <alignment horizontal="left" vertical="center" wrapText="1"/>
    </xf>
    <xf numFmtId="0" fontId="277" fillId="0" borderId="0" xfId="12146" applyFont="1" applyBorder="1" applyAlignment="1">
      <alignment horizontal="left" vertical="center" wrapText="1"/>
    </xf>
    <xf numFmtId="0" fontId="271" fillId="73" borderId="261" xfId="0" applyFont="1" applyFill="1" applyBorder="1" applyAlignment="1">
      <alignment horizontal="center" vertical="center" wrapText="1"/>
    </xf>
    <xf numFmtId="0" fontId="271" fillId="73" borderId="251" xfId="0" applyFont="1" applyFill="1" applyBorder="1" applyAlignment="1">
      <alignment horizontal="center" vertical="center" wrapText="1"/>
    </xf>
    <xf numFmtId="0" fontId="271" fillId="73" borderId="252" xfId="0" applyFont="1" applyFill="1" applyBorder="1" applyAlignment="1">
      <alignment horizontal="center" vertical="center" wrapText="1"/>
    </xf>
    <xf numFmtId="0" fontId="273" fillId="72" borderId="263" xfId="0" applyFont="1" applyFill="1" applyBorder="1" applyAlignment="1">
      <alignment horizontal="center" vertical="center"/>
    </xf>
    <xf numFmtId="0" fontId="273" fillId="72" borderId="264" xfId="0" applyFont="1" applyFill="1" applyBorder="1" applyAlignment="1">
      <alignment horizontal="center" vertical="center"/>
    </xf>
    <xf numFmtId="0" fontId="273" fillId="72" borderId="262" xfId="0" applyFont="1" applyFill="1" applyBorder="1" applyAlignment="1">
      <alignment horizontal="center" vertical="center"/>
    </xf>
    <xf numFmtId="0" fontId="298" fillId="0" borderId="0" xfId="0" applyFont="1" applyAlignment="1">
      <alignment vertical="center"/>
    </xf>
    <xf numFmtId="0" fontId="271" fillId="73" borderId="258" xfId="0" applyFont="1" applyFill="1" applyBorder="1" applyAlignment="1">
      <alignment horizontal="center" vertical="center" wrapText="1"/>
    </xf>
    <xf numFmtId="0" fontId="271" fillId="73" borderId="259" xfId="0" applyFont="1" applyFill="1" applyBorder="1" applyAlignment="1">
      <alignment horizontal="center" vertical="center" wrapText="1"/>
    </xf>
    <xf numFmtId="0" fontId="268" fillId="72" borderId="0" xfId="0" applyFont="1" applyFill="1" applyAlignment="1">
      <alignment horizontal="center"/>
    </xf>
    <xf numFmtId="0" fontId="271" fillId="0" borderId="2" xfId="0" applyFont="1" applyBorder="1"/>
    <xf numFmtId="0" fontId="271" fillId="73" borderId="259" xfId="0" applyFont="1" applyFill="1" applyBorder="1" applyAlignment="1">
      <alignment horizontal="center" vertical="center"/>
    </xf>
    <xf numFmtId="0" fontId="271" fillId="73" borderId="262" xfId="0" applyFont="1" applyFill="1" applyBorder="1" applyAlignment="1">
      <alignment horizontal="center" vertical="center"/>
    </xf>
    <xf numFmtId="0" fontId="271" fillId="73" borderId="260" xfId="0" applyFont="1" applyFill="1" applyBorder="1" applyAlignment="1">
      <alignment horizontal="center" vertical="center" wrapText="1"/>
    </xf>
    <xf numFmtId="0" fontId="298" fillId="0" borderId="1" xfId="19" applyFont="1" applyBorder="1" applyAlignment="1">
      <alignment horizontal="left" vertical="center" wrapText="1"/>
    </xf>
    <xf numFmtId="0" fontId="298" fillId="0" borderId="0" xfId="19" applyFont="1" applyAlignment="1">
      <alignment horizontal="left" vertical="center" wrapText="1"/>
    </xf>
    <xf numFmtId="0" fontId="303" fillId="0" borderId="0" xfId="0" applyFont="1" applyAlignment="1">
      <alignment vertical="center"/>
    </xf>
    <xf numFmtId="0" fontId="298" fillId="0" borderId="0" xfId="0" applyFont="1" applyAlignment="1">
      <alignment horizontal="left" vertical="center" wrapText="1"/>
    </xf>
    <xf numFmtId="0" fontId="298" fillId="0" borderId="0" xfId="0" applyFont="1" applyAlignment="1">
      <alignment vertical="center" wrapText="1"/>
    </xf>
    <xf numFmtId="0" fontId="273" fillId="72" borderId="265" xfId="0" applyFont="1" applyFill="1" applyBorder="1" applyAlignment="1">
      <alignment horizontal="center" vertical="center"/>
    </xf>
    <xf numFmtId="0" fontId="273" fillId="72" borderId="289" xfId="0" applyFont="1" applyFill="1" applyBorder="1" applyAlignment="1">
      <alignment horizontal="center" vertical="center"/>
    </xf>
    <xf numFmtId="0" fontId="298" fillId="0" borderId="0" xfId="0" applyFont="1" applyAlignment="1">
      <alignment horizontal="left" vertical="center"/>
    </xf>
    <xf numFmtId="0" fontId="298" fillId="0" borderId="1" xfId="19" applyFont="1" applyBorder="1" applyAlignment="1">
      <alignment horizontal="left" vertical="center"/>
    </xf>
    <xf numFmtId="0" fontId="298" fillId="0" borderId="0" xfId="19" applyFont="1" applyAlignment="1">
      <alignment horizontal="left" vertical="center"/>
    </xf>
    <xf numFmtId="0" fontId="303" fillId="0" borderId="0" xfId="0" applyFont="1" applyAlignment="1">
      <alignment horizontal="left" vertical="center"/>
    </xf>
    <xf numFmtId="0" fontId="271" fillId="0" borderId="2" xfId="0" applyFont="1" applyBorder="1" applyAlignment="1">
      <alignment horizontal="left"/>
    </xf>
    <xf numFmtId="0" fontId="46" fillId="73" borderId="291" xfId="0" applyFont="1" applyFill="1" applyBorder="1" applyAlignment="1">
      <alignment horizontal="center" vertical="center" wrapText="1"/>
    </xf>
    <xf numFmtId="0" fontId="46" fillId="73" borderId="274" xfId="0" applyFont="1" applyFill="1" applyBorder="1" applyAlignment="1">
      <alignment horizontal="center" vertical="center" wrapText="1"/>
    </xf>
    <xf numFmtId="0" fontId="46" fillId="73" borderId="0" xfId="0" applyFont="1" applyFill="1" applyAlignment="1">
      <alignment horizontal="center" vertical="center" wrapText="1"/>
    </xf>
    <xf numFmtId="0" fontId="46" fillId="73" borderId="12" xfId="0" applyFont="1" applyFill="1" applyBorder="1" applyAlignment="1">
      <alignment horizontal="center" vertical="center" wrapText="1"/>
    </xf>
    <xf numFmtId="0" fontId="46" fillId="73" borderId="253" xfId="0" applyFont="1" applyFill="1" applyBorder="1" applyAlignment="1">
      <alignment horizontal="center" vertical="center" wrapText="1"/>
    </xf>
    <xf numFmtId="0" fontId="46" fillId="73" borderId="288" xfId="0" applyFont="1" applyFill="1" applyBorder="1" applyAlignment="1">
      <alignment horizontal="center" vertical="center" wrapText="1"/>
    </xf>
    <xf numFmtId="0" fontId="46" fillId="73" borderId="289" xfId="0" applyFont="1" applyFill="1" applyBorder="1" applyAlignment="1">
      <alignment horizontal="center" vertical="center"/>
    </xf>
    <xf numFmtId="0" fontId="46" fillId="73" borderId="17" xfId="0" applyFont="1" applyFill="1" applyBorder="1" applyAlignment="1">
      <alignment horizontal="center" vertical="center"/>
    </xf>
    <xf numFmtId="0" fontId="46" fillId="73" borderId="295" xfId="0" applyFont="1" applyFill="1" applyBorder="1" applyAlignment="1">
      <alignment horizontal="center" vertical="center"/>
    </xf>
    <xf numFmtId="0" fontId="46" fillId="73" borderId="266" xfId="0" applyFont="1" applyFill="1" applyBorder="1" applyAlignment="1">
      <alignment horizontal="center" vertical="center" wrapText="1"/>
    </xf>
    <xf numFmtId="0" fontId="46" fillId="73" borderId="251" xfId="0" applyFont="1" applyFill="1" applyBorder="1" applyAlignment="1">
      <alignment horizontal="center" vertical="center" wrapText="1"/>
    </xf>
    <xf numFmtId="0" fontId="4" fillId="72" borderId="293" xfId="0" applyFont="1" applyFill="1" applyBorder="1" applyAlignment="1">
      <alignment horizontal="center" vertical="center"/>
    </xf>
    <xf numFmtId="0" fontId="4" fillId="72" borderId="285" xfId="0" applyFont="1" applyFill="1" applyBorder="1" applyAlignment="1">
      <alignment horizontal="center" vertical="center"/>
    </xf>
    <xf numFmtId="0" fontId="4" fillId="72" borderId="283" xfId="0" applyFont="1" applyFill="1" applyBorder="1" applyAlignment="1">
      <alignment horizontal="center" vertical="center"/>
    </xf>
    <xf numFmtId="0" fontId="4" fillId="72" borderId="273" xfId="0" applyFont="1" applyFill="1" applyBorder="1" applyAlignment="1">
      <alignment horizontal="center" vertical="center"/>
    </xf>
    <xf numFmtId="0" fontId="4" fillId="72" borderId="47" xfId="0" applyFont="1" applyFill="1" applyBorder="1" applyAlignment="1">
      <alignment horizontal="center" vertical="center"/>
    </xf>
    <xf numFmtId="0" fontId="4" fillId="72" borderId="263" xfId="0" applyFont="1" applyFill="1" applyBorder="1" applyAlignment="1">
      <alignment horizontal="center" vertical="center"/>
    </xf>
    <xf numFmtId="0" fontId="298" fillId="0" borderId="254" xfId="0" applyFont="1" applyBorder="1" applyAlignment="1">
      <alignment horizontal="left" vertical="center" wrapText="1"/>
    </xf>
    <xf numFmtId="0" fontId="303" fillId="0" borderId="0" xfId="0" applyFont="1" applyAlignment="1">
      <alignment horizontal="left" vertical="center" wrapText="1"/>
    </xf>
    <xf numFmtId="0" fontId="298" fillId="0" borderId="0" xfId="0" applyFont="1" applyAlignment="1">
      <alignment horizontal="left" vertical="top" wrapText="1"/>
    </xf>
    <xf numFmtId="0" fontId="271" fillId="73" borderId="289" xfId="0" applyFont="1" applyFill="1" applyBorder="1" applyAlignment="1">
      <alignment horizontal="center" vertical="center" wrapText="1"/>
    </xf>
    <xf numFmtId="0" fontId="271" fillId="73" borderId="267" xfId="0" applyFont="1" applyFill="1" applyBorder="1" applyAlignment="1">
      <alignment horizontal="center" vertical="center" wrapText="1"/>
    </xf>
    <xf numFmtId="0" fontId="271" fillId="73" borderId="291" xfId="0" applyFont="1" applyFill="1" applyBorder="1" applyAlignment="1">
      <alignment horizontal="center" vertical="center" wrapText="1"/>
    </xf>
    <xf numFmtId="0" fontId="271" fillId="73" borderId="274" xfId="0" applyFont="1" applyFill="1" applyBorder="1" applyAlignment="1">
      <alignment horizontal="center" vertical="center" wrapText="1"/>
    </xf>
    <xf numFmtId="0" fontId="271" fillId="73" borderId="287" xfId="0" applyFont="1" applyFill="1" applyBorder="1" applyAlignment="1">
      <alignment horizontal="center" vertical="center" wrapText="1"/>
    </xf>
    <xf numFmtId="0" fontId="271" fillId="73" borderId="34" xfId="0" applyFont="1" applyFill="1" applyBorder="1" applyAlignment="1">
      <alignment horizontal="center" vertical="center" wrapText="1"/>
    </xf>
    <xf numFmtId="0" fontId="273" fillId="72" borderId="273" xfId="0" applyFont="1" applyFill="1" applyBorder="1" applyAlignment="1">
      <alignment horizontal="center" vertical="center"/>
    </xf>
    <xf numFmtId="0" fontId="273" fillId="72" borderId="47" xfId="0" applyFont="1" applyFill="1" applyBorder="1" applyAlignment="1">
      <alignment horizontal="center" vertical="center"/>
    </xf>
    <xf numFmtId="0" fontId="273" fillId="72" borderId="272" xfId="0" applyFont="1" applyFill="1" applyBorder="1" applyAlignment="1">
      <alignment horizontal="center" vertical="center"/>
    </xf>
    <xf numFmtId="0" fontId="271" fillId="73" borderId="289" xfId="0" applyFont="1" applyFill="1" applyBorder="1" applyAlignment="1">
      <alignment horizontal="center" vertical="center"/>
    </xf>
    <xf numFmtId="0" fontId="271" fillId="73" borderId="17" xfId="0" applyFont="1" applyFill="1" applyBorder="1" applyAlignment="1">
      <alignment horizontal="center" vertical="center"/>
    </xf>
    <xf numFmtId="0" fontId="271" fillId="73" borderId="295" xfId="0" applyFont="1" applyFill="1" applyBorder="1" applyAlignment="1">
      <alignment horizontal="center" vertical="center"/>
    </xf>
    <xf numFmtId="0" fontId="271" fillId="73" borderId="266" xfId="0" applyFont="1" applyFill="1" applyBorder="1" applyAlignment="1">
      <alignment horizontal="center" vertical="center" wrapText="1"/>
    </xf>
    <xf numFmtId="0" fontId="271" fillId="73" borderId="253" xfId="0" applyFont="1" applyFill="1" applyBorder="1" applyAlignment="1">
      <alignment horizontal="center" vertical="center" wrapText="1"/>
    </xf>
    <xf numFmtId="0" fontId="271" fillId="73" borderId="288" xfId="0" applyFont="1" applyFill="1" applyBorder="1" applyAlignment="1">
      <alignment horizontal="center" vertical="center" wrapText="1"/>
    </xf>
    <xf numFmtId="0" fontId="271" fillId="73" borderId="301" xfId="0" applyFont="1" applyFill="1" applyBorder="1" applyAlignment="1">
      <alignment horizontal="center" vertical="center" wrapText="1"/>
    </xf>
    <xf numFmtId="0" fontId="271" fillId="73" borderId="16" xfId="0" applyFont="1" applyFill="1" applyBorder="1" applyAlignment="1">
      <alignment horizontal="center" vertical="center" wrapText="1"/>
    </xf>
    <xf numFmtId="0" fontId="271" fillId="73" borderId="282" xfId="0" applyFont="1" applyFill="1" applyBorder="1" applyAlignment="1">
      <alignment horizontal="center" vertical="center" wrapText="1"/>
    </xf>
    <xf numFmtId="0" fontId="303" fillId="0" borderId="0" xfId="0" applyFont="1" applyAlignment="1">
      <alignment horizontal="left" wrapText="1"/>
    </xf>
    <xf numFmtId="0" fontId="46" fillId="73" borderId="4" xfId="0" applyFont="1" applyFill="1" applyBorder="1" applyAlignment="1">
      <alignment horizontal="center" vertical="center" wrapText="1"/>
    </xf>
    <xf numFmtId="0" fontId="46" fillId="73" borderId="5" xfId="0" applyFont="1" applyFill="1" applyBorder="1" applyAlignment="1">
      <alignment horizontal="center" vertical="center" wrapText="1"/>
    </xf>
    <xf numFmtId="0" fontId="4" fillId="72" borderId="272" xfId="0" applyFont="1" applyFill="1" applyBorder="1" applyAlignment="1">
      <alignment horizontal="center" vertical="center"/>
    </xf>
    <xf numFmtId="0" fontId="46" fillId="73" borderId="269" xfId="0" applyFont="1" applyFill="1" applyBorder="1" applyAlignment="1">
      <alignment horizontal="center" vertical="center" wrapText="1"/>
    </xf>
    <xf numFmtId="0" fontId="46" fillId="73" borderId="255" xfId="0" applyFont="1" applyFill="1" applyBorder="1" applyAlignment="1">
      <alignment horizontal="center" vertical="center" wrapText="1"/>
    </xf>
    <xf numFmtId="0" fontId="271" fillId="0" borderId="2" xfId="0" applyFont="1" applyBorder="1" applyAlignment="1">
      <alignment horizontal="left" vertical="center"/>
    </xf>
    <xf numFmtId="0" fontId="46" fillId="73" borderId="270" xfId="0" applyFont="1" applyFill="1" applyBorder="1" applyAlignment="1">
      <alignment horizontal="center" vertical="center" wrapText="1"/>
    </xf>
    <xf numFmtId="0" fontId="46" fillId="73" borderId="254" xfId="0" applyFont="1" applyFill="1" applyBorder="1" applyAlignment="1">
      <alignment horizontal="center" vertical="center" wrapText="1"/>
    </xf>
    <xf numFmtId="0" fontId="46" fillId="73" borderId="271" xfId="0" applyFont="1" applyFill="1" applyBorder="1" applyAlignment="1">
      <alignment horizontal="center" vertical="center" wrapText="1"/>
    </xf>
    <xf numFmtId="0" fontId="46" fillId="73" borderId="301" xfId="0" applyFont="1" applyFill="1" applyBorder="1" applyAlignment="1">
      <alignment horizontal="center" vertical="center" wrapText="1"/>
    </xf>
    <xf numFmtId="0" fontId="46" fillId="73" borderId="16" xfId="0" applyFont="1" applyFill="1" applyBorder="1" applyAlignment="1">
      <alignment horizontal="center" vertical="center" wrapText="1"/>
    </xf>
    <xf numFmtId="0" fontId="46" fillId="73" borderId="282" xfId="0" applyFont="1" applyFill="1" applyBorder="1" applyAlignment="1">
      <alignment horizontal="center" vertical="center" wrapText="1"/>
    </xf>
    <xf numFmtId="0" fontId="268" fillId="72" borderId="0" xfId="0" applyFont="1" applyFill="1" applyAlignment="1">
      <alignment horizontal="center" vertical="center"/>
    </xf>
    <xf numFmtId="0" fontId="271" fillId="0" borderId="2" xfId="0" applyFont="1" applyBorder="1" applyAlignment="1">
      <alignment vertical="center"/>
    </xf>
    <xf numFmtId="0" fontId="271" fillId="0" borderId="0" xfId="0" applyFont="1"/>
    <xf numFmtId="0" fontId="271" fillId="0" borderId="0" xfId="0" applyFont="1" applyAlignment="1">
      <alignment horizontal="left" vertical="center"/>
    </xf>
    <xf numFmtId="0" fontId="271" fillId="73" borderId="262" xfId="0" applyFont="1" applyFill="1" applyBorder="1" applyAlignment="1">
      <alignment horizontal="center" vertical="center" wrapText="1"/>
    </xf>
    <xf numFmtId="0" fontId="4" fillId="0" borderId="0" xfId="0" applyFont="1" applyAlignment="1">
      <alignment vertical="center"/>
    </xf>
    <xf numFmtId="0" fontId="298" fillId="0" borderId="0" xfId="0" applyFont="1" applyAlignment="1">
      <alignment vertical="top" wrapText="1"/>
    </xf>
    <xf numFmtId="0" fontId="271" fillId="0" borderId="0" xfId="0" applyFont="1" applyAlignment="1">
      <alignment horizontal="left"/>
    </xf>
    <xf numFmtId="0" fontId="4" fillId="0" borderId="0" xfId="0" applyFont="1"/>
    <xf numFmtId="0" fontId="298" fillId="0" borderId="254" xfId="0" applyFont="1" applyBorder="1" applyAlignment="1">
      <alignment horizontal="left" vertical="center"/>
    </xf>
    <xf numFmtId="0" fontId="46" fillId="0" borderId="2" xfId="0" applyFont="1" applyBorder="1" applyAlignment="1">
      <alignment horizontal="left" vertical="center" wrapText="1"/>
    </xf>
    <xf numFmtId="0" fontId="46" fillId="0" borderId="0" xfId="0" applyFont="1" applyAlignment="1">
      <alignment horizontal="left" vertical="center" wrapText="1"/>
    </xf>
    <xf numFmtId="0" fontId="46" fillId="0" borderId="0" xfId="0" applyFont="1" applyAlignment="1">
      <alignment horizontal="left" wrapText="1"/>
    </xf>
    <xf numFmtId="0" fontId="46" fillId="0" borderId="2" xfId="0" applyFont="1" applyBorder="1" applyAlignment="1">
      <alignment vertical="center"/>
    </xf>
    <xf numFmtId="0" fontId="271" fillId="73" borderId="266" xfId="0" applyFont="1" applyFill="1" applyBorder="1" applyAlignment="1">
      <alignment horizontal="center" vertical="center"/>
    </xf>
    <xf numFmtId="0" fontId="271" fillId="73" borderId="253" xfId="0" applyFont="1" applyFill="1" applyBorder="1" applyAlignment="1">
      <alignment horizontal="center" vertical="center"/>
    </xf>
    <xf numFmtId="0" fontId="271" fillId="73" borderId="251" xfId="0" applyFont="1" applyFill="1" applyBorder="1" applyAlignment="1">
      <alignment horizontal="center" vertical="center"/>
    </xf>
    <xf numFmtId="0" fontId="271" fillId="73" borderId="298" xfId="0" applyFont="1" applyFill="1" applyBorder="1" applyAlignment="1">
      <alignment horizontal="center" vertical="center" wrapText="1"/>
    </xf>
    <xf numFmtId="0" fontId="271" fillId="73" borderId="288" xfId="0" applyFont="1" applyFill="1" applyBorder="1" applyAlignment="1">
      <alignment horizontal="center" vertical="center"/>
    </xf>
    <xf numFmtId="0" fontId="298" fillId="0" borderId="0" xfId="42982" applyFont="1" applyAlignment="1">
      <alignment horizontal="left" vertical="center"/>
    </xf>
    <xf numFmtId="0" fontId="46" fillId="0" borderId="0" xfId="0" applyFont="1"/>
    <xf numFmtId="0" fontId="46" fillId="73" borderId="291" xfId="42998" applyFont="1" applyFill="1" applyBorder="1" applyAlignment="1">
      <alignment horizontal="center" vertical="center" wrapText="1"/>
    </xf>
    <xf numFmtId="0" fontId="46" fillId="73" borderId="274" xfId="42998" applyFont="1" applyFill="1" applyBorder="1" applyAlignment="1">
      <alignment horizontal="center" vertical="center" wrapText="1"/>
    </xf>
    <xf numFmtId="0" fontId="1" fillId="72" borderId="293" xfId="42998" applyFill="1" applyBorder="1" applyAlignment="1">
      <alignment horizontal="center" vertical="center" wrapText="1"/>
    </xf>
    <xf numFmtId="0" fontId="1" fillId="72" borderId="285" xfId="42998" applyFill="1" applyBorder="1" applyAlignment="1">
      <alignment horizontal="center" vertical="center" wrapText="1"/>
    </xf>
    <xf numFmtId="0" fontId="1" fillId="72" borderId="283" xfId="42998" applyFill="1" applyBorder="1" applyAlignment="1">
      <alignment horizontal="center" vertical="center" wrapText="1"/>
    </xf>
    <xf numFmtId="0" fontId="1" fillId="72" borderId="284" xfId="42998" applyFill="1" applyBorder="1" applyAlignment="1">
      <alignment horizontal="center" vertical="center" wrapText="1"/>
    </xf>
    <xf numFmtId="0" fontId="298" fillId="0" borderId="0" xfId="42998" applyFont="1" applyAlignment="1">
      <alignment horizontal="left" vertical="top" wrapText="1"/>
    </xf>
    <xf numFmtId="0" fontId="46" fillId="0" borderId="0" xfId="42998" applyFont="1" applyAlignment="1">
      <alignment horizontal="left" wrapText="1"/>
    </xf>
    <xf numFmtId="0" fontId="46" fillId="73" borderId="289" xfId="42998" applyFont="1" applyFill="1" applyBorder="1" applyAlignment="1">
      <alignment horizontal="center" vertical="center" wrapText="1"/>
    </xf>
    <xf numFmtId="0" fontId="46" fillId="73" borderId="17" xfId="42998" applyFont="1" applyFill="1" applyBorder="1" applyAlignment="1">
      <alignment horizontal="center" vertical="center" wrapText="1"/>
    </xf>
    <xf numFmtId="0" fontId="46" fillId="73" borderId="295" xfId="42998" applyFont="1" applyFill="1" applyBorder="1" applyAlignment="1">
      <alignment horizontal="center" vertical="center" wrapText="1"/>
    </xf>
    <xf numFmtId="0" fontId="46" fillId="73" borderId="266" xfId="42998" applyFont="1" applyFill="1" applyBorder="1" applyAlignment="1">
      <alignment horizontal="center" vertical="center" wrapText="1"/>
    </xf>
    <xf numFmtId="0" fontId="46" fillId="73" borderId="253" xfId="42998" applyFont="1" applyFill="1" applyBorder="1" applyAlignment="1">
      <alignment horizontal="center" vertical="center" wrapText="1"/>
    </xf>
    <xf numFmtId="0" fontId="46" fillId="73" borderId="288" xfId="42998" applyFont="1" applyFill="1" applyBorder="1" applyAlignment="1">
      <alignment horizontal="center" vertical="center" wrapText="1"/>
    </xf>
    <xf numFmtId="0" fontId="46" fillId="73" borderId="251" xfId="42998" applyFont="1" applyFill="1" applyBorder="1" applyAlignment="1">
      <alignment horizontal="center" vertical="center" wrapText="1"/>
    </xf>
    <xf numFmtId="0" fontId="46" fillId="73" borderId="301" xfId="42998" applyFont="1" applyFill="1" applyBorder="1" applyAlignment="1">
      <alignment horizontal="center" vertical="center" wrapText="1"/>
    </xf>
    <xf numFmtId="0" fontId="46" fillId="73" borderId="282" xfId="42998" applyFont="1" applyFill="1" applyBorder="1" applyAlignment="1">
      <alignment horizontal="center" vertical="center" wrapText="1"/>
    </xf>
    <xf numFmtId="0" fontId="268" fillId="72" borderId="0" xfId="42998" applyFont="1" applyFill="1" applyAlignment="1">
      <alignment horizontal="center"/>
    </xf>
    <xf numFmtId="0" fontId="46" fillId="73" borderId="270" xfId="42998" applyFont="1" applyFill="1" applyBorder="1" applyAlignment="1">
      <alignment horizontal="center" vertical="center" wrapText="1"/>
    </xf>
    <xf numFmtId="0" fontId="46" fillId="73" borderId="254" xfId="42998" applyFont="1" applyFill="1" applyBorder="1" applyAlignment="1">
      <alignment horizontal="center" vertical="center" wrapText="1"/>
    </xf>
    <xf numFmtId="0" fontId="46" fillId="73" borderId="255" xfId="42998" applyFont="1" applyFill="1" applyBorder="1" applyAlignment="1">
      <alignment horizontal="center" vertical="center" wrapText="1"/>
    </xf>
    <xf numFmtId="0" fontId="271" fillId="73" borderId="251" xfId="42982" applyFont="1" applyFill="1" applyBorder="1" applyAlignment="1">
      <alignment horizontal="center" vertical="center" wrapText="1"/>
    </xf>
    <xf numFmtId="0" fontId="271" fillId="73" borderId="259" xfId="42982" applyFont="1" applyFill="1" applyBorder="1" applyAlignment="1">
      <alignment horizontal="center" vertical="center" wrapText="1"/>
    </xf>
    <xf numFmtId="0" fontId="271" fillId="73" borderId="261" xfId="42982" applyFont="1" applyFill="1" applyBorder="1" applyAlignment="1">
      <alignment horizontal="center" vertical="center" wrapText="1"/>
    </xf>
    <xf numFmtId="0" fontId="271" fillId="73" borderId="297" xfId="42982" applyFont="1" applyFill="1" applyBorder="1" applyAlignment="1">
      <alignment horizontal="center" vertical="center" wrapText="1"/>
    </xf>
    <xf numFmtId="0" fontId="271" fillId="73" borderId="252" xfId="42982" applyFont="1" applyFill="1" applyBorder="1" applyAlignment="1">
      <alignment horizontal="center" vertical="center" wrapText="1"/>
    </xf>
    <xf numFmtId="0" fontId="268" fillId="72" borderId="0" xfId="42653" applyFont="1" applyFill="1" applyAlignment="1">
      <alignment horizontal="center"/>
    </xf>
    <xf numFmtId="0" fontId="271" fillId="0" borderId="0" xfId="0" applyFont="1" applyAlignment="1">
      <alignment vertical="center" wrapText="1"/>
    </xf>
    <xf numFmtId="0" fontId="271" fillId="73" borderId="259" xfId="42997" applyFont="1" applyFill="1" applyBorder="1" applyAlignment="1">
      <alignment horizontal="center" vertical="center" wrapText="1"/>
    </xf>
    <xf numFmtId="0" fontId="271" fillId="73" borderId="262" xfId="42997" applyFont="1" applyFill="1" applyBorder="1" applyAlignment="1">
      <alignment horizontal="center" vertical="center" wrapText="1"/>
    </xf>
    <xf numFmtId="0" fontId="271" fillId="73" borderId="251" xfId="0" applyFont="1" applyFill="1" applyBorder="1" applyAlignment="1">
      <alignment horizontal="center" wrapText="1"/>
    </xf>
    <xf numFmtId="0" fontId="271" fillId="73" borderId="252" xfId="0" applyFont="1" applyFill="1" applyBorder="1" applyAlignment="1">
      <alignment horizontal="center" wrapText="1"/>
    </xf>
    <xf numFmtId="0" fontId="277" fillId="0" borderId="0" xfId="0" applyFont="1" applyAlignment="1">
      <alignment horizontal="left" vertical="center" wrapText="1"/>
    </xf>
    <xf numFmtId="0" fontId="271" fillId="73" borderId="251" xfId="0" applyFont="1" applyFill="1" applyBorder="1" applyAlignment="1">
      <alignment horizontal="center"/>
    </xf>
    <xf numFmtId="0" fontId="271" fillId="73" borderId="252" xfId="0" applyFont="1" applyFill="1" applyBorder="1" applyAlignment="1">
      <alignment horizontal="center"/>
    </xf>
    <xf numFmtId="0" fontId="271" fillId="73" borderId="252" xfId="0" applyFont="1" applyFill="1" applyBorder="1" applyAlignment="1">
      <alignment horizontal="center" vertical="center"/>
    </xf>
    <xf numFmtId="0" fontId="271" fillId="0" borderId="2" xfId="0" applyFont="1" applyBorder="1" applyAlignment="1">
      <alignment vertical="center" wrapText="1"/>
    </xf>
    <xf numFmtId="0" fontId="294" fillId="0" borderId="0" xfId="0" applyFont="1" applyAlignment="1">
      <alignment horizontal="left" vertical="center"/>
    </xf>
    <xf numFmtId="0" fontId="294" fillId="0" borderId="254" xfId="0" applyFont="1" applyBorder="1" applyAlignment="1">
      <alignment horizontal="left" vertical="center"/>
    </xf>
    <xf numFmtId="0" fontId="271" fillId="73" borderId="251" xfId="42971" applyFont="1" applyFill="1" applyBorder="1" applyAlignment="1">
      <alignment horizontal="center" vertical="center" wrapText="1"/>
    </xf>
    <xf numFmtId="0" fontId="271" fillId="73" borderId="252" xfId="42971" applyFont="1" applyFill="1" applyBorder="1" applyAlignment="1">
      <alignment horizontal="center" vertical="center" wrapText="1"/>
    </xf>
    <xf numFmtId="0" fontId="46" fillId="73" borderId="251" xfId="42971" applyFont="1" applyFill="1" applyBorder="1" applyAlignment="1">
      <alignment horizontal="center" vertical="center" wrapText="1"/>
    </xf>
    <xf numFmtId="0" fontId="46" fillId="73" borderId="259" xfId="42971" applyFont="1" applyFill="1" applyBorder="1" applyAlignment="1">
      <alignment horizontal="center" vertical="center" wrapText="1"/>
    </xf>
    <xf numFmtId="0" fontId="271" fillId="73" borderId="259" xfId="42971" applyFont="1" applyFill="1" applyBorder="1" applyAlignment="1">
      <alignment horizontal="center" vertical="center" wrapText="1"/>
    </xf>
    <xf numFmtId="0" fontId="271" fillId="73" borderId="260" xfId="42971" applyFont="1" applyFill="1" applyBorder="1" applyAlignment="1">
      <alignment horizontal="center" vertical="center" wrapText="1"/>
    </xf>
    <xf numFmtId="0" fontId="271" fillId="73" borderId="253" xfId="42971" applyFont="1" applyFill="1" applyBorder="1" applyAlignment="1">
      <alignment horizontal="center" vertical="center" wrapText="1"/>
    </xf>
    <xf numFmtId="0" fontId="46" fillId="73" borderId="253" xfId="42971" applyFont="1" applyFill="1" applyBorder="1" applyAlignment="1">
      <alignment horizontal="center" vertical="center" wrapText="1"/>
    </xf>
    <xf numFmtId="0" fontId="46" fillId="73" borderId="288" xfId="42971" applyFont="1" applyFill="1" applyBorder="1" applyAlignment="1">
      <alignment horizontal="center" vertical="center" wrapText="1"/>
    </xf>
    <xf numFmtId="0" fontId="271" fillId="73" borderId="288" xfId="42971" applyFont="1" applyFill="1" applyBorder="1" applyAlignment="1">
      <alignment horizontal="center" vertical="center" wrapText="1"/>
    </xf>
    <xf numFmtId="0" fontId="271" fillId="73" borderId="266" xfId="42971" applyFont="1" applyFill="1" applyBorder="1" applyAlignment="1">
      <alignment horizontal="center" vertical="center" wrapText="1"/>
    </xf>
    <xf numFmtId="0" fontId="46" fillId="73" borderId="266" xfId="42971" applyFont="1" applyFill="1" applyBorder="1" applyAlignment="1">
      <alignment horizontal="center" vertical="center"/>
    </xf>
    <xf numFmtId="0" fontId="46" fillId="73" borderId="253" xfId="42971" applyFont="1" applyFill="1" applyBorder="1" applyAlignment="1">
      <alignment horizontal="center" vertical="center"/>
    </xf>
    <xf numFmtId="0" fontId="46" fillId="73" borderId="251" xfId="42971" applyFont="1" applyFill="1" applyBorder="1" applyAlignment="1">
      <alignment horizontal="center" vertical="center"/>
    </xf>
    <xf numFmtId="0" fontId="46" fillId="73" borderId="288" xfId="42971" applyFont="1" applyFill="1" applyBorder="1" applyAlignment="1">
      <alignment horizontal="center" vertical="center"/>
    </xf>
    <xf numFmtId="0" fontId="49" fillId="73" borderId="266" xfId="42971" applyFont="1" applyFill="1" applyBorder="1" applyAlignment="1">
      <alignment horizontal="center" vertical="center"/>
    </xf>
    <xf numFmtId="0" fontId="49" fillId="73" borderId="253" xfId="42971" applyFont="1" applyFill="1" applyBorder="1" applyAlignment="1">
      <alignment horizontal="center" vertical="center"/>
    </xf>
    <xf numFmtId="0" fontId="49" fillId="73" borderId="288" xfId="42971" applyFont="1" applyFill="1" applyBorder="1" applyAlignment="1">
      <alignment horizontal="center" vertical="center"/>
    </xf>
    <xf numFmtId="0" fontId="50" fillId="73" borderId="266" xfId="42971" applyFont="1" applyFill="1" applyBorder="1" applyAlignment="1">
      <alignment horizontal="center" vertical="center"/>
    </xf>
    <xf numFmtId="0" fontId="50" fillId="73" borderId="253" xfId="42971" applyFont="1" applyFill="1" applyBorder="1" applyAlignment="1">
      <alignment horizontal="center" vertical="center"/>
    </xf>
    <xf numFmtId="0" fontId="50" fillId="73" borderId="288" xfId="42971" applyFont="1" applyFill="1" applyBorder="1" applyAlignment="1">
      <alignment horizontal="center" vertical="center"/>
    </xf>
    <xf numFmtId="0" fontId="55" fillId="72" borderId="0" xfId="0" applyFont="1" applyFill="1" applyAlignment="1">
      <alignment horizontal="center"/>
    </xf>
    <xf numFmtId="0" fontId="271" fillId="73" borderId="266" xfId="42971" applyFont="1" applyFill="1" applyBorder="1" applyAlignment="1">
      <alignment horizontal="center" vertical="center"/>
    </xf>
    <xf numFmtId="0" fontId="271" fillId="73" borderId="253" xfId="42971" applyFont="1" applyFill="1" applyBorder="1" applyAlignment="1">
      <alignment horizontal="center" vertical="center"/>
    </xf>
    <xf numFmtId="0" fontId="271" fillId="73" borderId="288" xfId="42971" applyFont="1" applyFill="1" applyBorder="1" applyAlignment="1">
      <alignment horizontal="center" vertical="center"/>
    </xf>
    <xf numFmtId="0" fontId="50" fillId="73" borderId="251" xfId="42971" applyFont="1" applyFill="1" applyBorder="1" applyAlignment="1">
      <alignment horizontal="center" vertical="center"/>
    </xf>
    <xf numFmtId="0" fontId="271" fillId="73" borderId="260" xfId="0" applyFont="1" applyFill="1" applyBorder="1" applyAlignment="1">
      <alignment horizontal="center" vertical="center"/>
    </xf>
    <xf numFmtId="0" fontId="271" fillId="73" borderId="258" xfId="0" applyFont="1" applyFill="1" applyBorder="1" applyAlignment="1">
      <alignment horizontal="center" vertical="center"/>
    </xf>
    <xf numFmtId="0" fontId="49" fillId="73" borderId="2" xfId="42971" applyFont="1" applyFill="1" applyBorder="1" applyAlignment="1">
      <alignment horizontal="center" vertical="center"/>
    </xf>
    <xf numFmtId="0" fontId="49" fillId="73" borderId="269" xfId="42971" applyFont="1" applyFill="1" applyBorder="1" applyAlignment="1">
      <alignment horizontal="center" vertical="center"/>
    </xf>
    <xf numFmtId="0" fontId="271" fillId="73" borderId="260" xfId="42971" applyFont="1" applyFill="1" applyBorder="1" applyAlignment="1">
      <alignment horizontal="center" vertical="center"/>
    </xf>
    <xf numFmtId="0" fontId="271" fillId="73" borderId="252" xfId="42971" applyFont="1" applyFill="1" applyBorder="1" applyAlignment="1">
      <alignment horizontal="center" vertical="center"/>
    </xf>
    <xf numFmtId="0" fontId="271" fillId="73" borderId="259" xfId="42971" applyFont="1" applyFill="1" applyBorder="1" applyAlignment="1">
      <alignment horizontal="center" vertical="center"/>
    </xf>
    <xf numFmtId="0" fontId="271" fillId="73" borderId="251" xfId="42971" applyFont="1" applyFill="1" applyBorder="1" applyAlignment="1">
      <alignment horizontal="center" vertical="center"/>
    </xf>
    <xf numFmtId="0" fontId="271" fillId="73" borderId="258" xfId="42971" applyFont="1" applyFill="1" applyBorder="1" applyAlignment="1">
      <alignment horizontal="center" vertical="center"/>
    </xf>
    <xf numFmtId="0" fontId="50" fillId="73" borderId="258" xfId="42971" applyFont="1" applyFill="1" applyBorder="1" applyAlignment="1">
      <alignment horizontal="center" vertical="center"/>
    </xf>
    <xf numFmtId="0" fontId="50" fillId="73" borderId="260" xfId="42971" applyFont="1" applyFill="1" applyBorder="1" applyAlignment="1">
      <alignment horizontal="center" vertical="center"/>
    </xf>
    <xf numFmtId="0" fontId="50" fillId="73" borderId="252" xfId="42971" applyFont="1" applyFill="1" applyBorder="1" applyAlignment="1">
      <alignment horizontal="center" vertical="center"/>
    </xf>
    <xf numFmtId="0" fontId="50" fillId="73" borderId="259" xfId="42971" applyFont="1" applyFill="1" applyBorder="1" applyAlignment="1">
      <alignment horizontal="center" vertical="center"/>
    </xf>
    <xf numFmtId="0" fontId="271" fillId="73" borderId="261" xfId="42971" applyFont="1" applyFill="1" applyBorder="1" applyAlignment="1">
      <alignment horizontal="center" vertical="center"/>
    </xf>
    <xf numFmtId="0" fontId="0" fillId="0" borderId="253" xfId="0" applyBorder="1"/>
    <xf numFmtId="0" fontId="0" fillId="0" borderId="288" xfId="0" applyBorder="1"/>
    <xf numFmtId="0" fontId="50" fillId="73" borderId="261" xfId="42971" applyFont="1" applyFill="1" applyBorder="1" applyAlignment="1">
      <alignment horizontal="center" vertical="center"/>
    </xf>
    <xf numFmtId="0" fontId="0" fillId="0" borderId="251" xfId="0" applyBorder="1"/>
    <xf numFmtId="0" fontId="271" fillId="73" borderId="261" xfId="0" applyFont="1" applyFill="1" applyBorder="1" applyAlignment="1">
      <alignment horizontal="center" vertical="center"/>
    </xf>
    <xf numFmtId="0" fontId="46" fillId="73" borderId="261" xfId="42971" applyFont="1" applyFill="1" applyBorder="1" applyAlignment="1">
      <alignment horizontal="center" vertical="center"/>
    </xf>
    <xf numFmtId="0" fontId="49" fillId="73" borderId="261" xfId="42971" applyFont="1" applyFill="1" applyBorder="1" applyAlignment="1">
      <alignment horizontal="center" vertical="center"/>
    </xf>
    <xf numFmtId="0" fontId="294" fillId="0" borderId="254" xfId="0" applyNumberFormat="1" applyFont="1" applyBorder="1" applyAlignment="1" applyProtection="1">
      <alignment horizontal="left" vertical="center"/>
    </xf>
    <xf numFmtId="0" fontId="294" fillId="0" borderId="0" xfId="0" applyNumberFormat="1" applyFont="1" applyBorder="1" applyAlignment="1" applyProtection="1">
      <alignment horizontal="left" vertical="center"/>
    </xf>
    <xf numFmtId="0" fontId="271" fillId="0" borderId="0" xfId="0" applyFont="1" applyAlignment="1">
      <alignment horizontal="left" vertical="center" wrapText="1"/>
    </xf>
    <xf numFmtId="0" fontId="271" fillId="73" borderId="259" xfId="42983" applyFont="1" applyFill="1" applyBorder="1" applyAlignment="1">
      <alignment horizontal="center" vertical="center" wrapText="1"/>
    </xf>
    <xf numFmtId="0" fontId="271" fillId="73" borderId="262" xfId="42983" applyFont="1" applyFill="1" applyBorder="1" applyAlignment="1">
      <alignment horizontal="center" vertical="center" wrapText="1"/>
    </xf>
    <xf numFmtId="0" fontId="271" fillId="72" borderId="291" xfId="42983" applyFont="1" applyFill="1" applyBorder="1" applyAlignment="1">
      <alignment horizontal="center" vertical="center" wrapText="1"/>
    </xf>
    <xf numFmtId="0" fontId="271" fillId="72" borderId="10" xfId="42983" applyFont="1" applyFill="1" applyBorder="1" applyAlignment="1">
      <alignment horizontal="center" vertical="center" wrapText="1"/>
    </xf>
    <xf numFmtId="0" fontId="271" fillId="72" borderId="14" xfId="42983" applyFont="1" applyFill="1" applyBorder="1" applyAlignment="1">
      <alignment horizontal="center" vertical="center" wrapText="1"/>
    </xf>
    <xf numFmtId="0" fontId="268" fillId="72" borderId="0" xfId="42983" applyFont="1" applyFill="1" applyAlignment="1">
      <alignment horizontal="center"/>
    </xf>
    <xf numFmtId="0" fontId="46" fillId="0" borderId="2" xfId="42983" applyFont="1" applyBorder="1" applyAlignment="1">
      <alignment horizontal="left" vertical="center" wrapText="1"/>
    </xf>
    <xf numFmtId="0" fontId="271" fillId="73" borderId="270" xfId="0" applyFont="1" applyFill="1" applyBorder="1" applyAlignment="1">
      <alignment horizontal="center" vertical="center" wrapText="1"/>
    </xf>
    <xf numFmtId="0" fontId="271" fillId="73" borderId="271" xfId="0" applyFont="1" applyFill="1" applyBorder="1" applyAlignment="1">
      <alignment horizontal="center" vertical="center" wrapText="1"/>
    </xf>
    <xf numFmtId="0" fontId="271" fillId="73" borderId="254" xfId="0" applyFont="1" applyFill="1" applyBorder="1" applyAlignment="1">
      <alignment horizontal="center" vertical="center" wrapText="1"/>
    </xf>
    <xf numFmtId="0" fontId="271" fillId="73" borderId="255" xfId="0" applyFont="1" applyFill="1" applyBorder="1" applyAlignment="1">
      <alignment horizontal="center" vertical="center" wrapText="1"/>
    </xf>
    <xf numFmtId="0" fontId="46" fillId="0" borderId="2" xfId="42983" applyFont="1" applyBorder="1" applyAlignment="1">
      <alignment vertical="center" wrapText="1"/>
    </xf>
    <xf numFmtId="0" fontId="271" fillId="73" borderId="268" xfId="0" applyFont="1" applyFill="1" applyBorder="1" applyAlignment="1">
      <alignment horizontal="center" vertical="center" wrapText="1"/>
    </xf>
    <xf numFmtId="0" fontId="46" fillId="0" borderId="0" xfId="42983" applyFont="1" applyAlignment="1">
      <alignment vertical="center" wrapText="1"/>
    </xf>
    <xf numFmtId="0" fontId="298" fillId="0" borderId="0" xfId="42962" applyFont="1" applyAlignment="1">
      <alignment horizontal="left" vertical="center" wrapText="1"/>
    </xf>
    <xf numFmtId="0" fontId="4" fillId="0" borderId="0" xfId="42989" applyAlignment="1">
      <alignment vertical="center"/>
    </xf>
    <xf numFmtId="2" fontId="273" fillId="72" borderId="9" xfId="42963" applyNumberFormat="1" applyFont="1" applyFill="1" applyBorder="1" applyAlignment="1">
      <alignment horizontal="center" vertical="center" wrapText="1"/>
    </xf>
    <xf numFmtId="2" fontId="273" fillId="72" borderId="14" xfId="42963" applyNumberFormat="1" applyFont="1" applyFill="1" applyBorder="1" applyAlignment="1">
      <alignment horizontal="center" vertical="center" wrapText="1"/>
    </xf>
    <xf numFmtId="2" fontId="273" fillId="72" borderId="287" xfId="42963" applyNumberFormat="1" applyFont="1" applyFill="1" applyBorder="1" applyAlignment="1">
      <alignment horizontal="center" vertical="center" wrapText="1"/>
    </xf>
    <xf numFmtId="2" fontId="273" fillId="72" borderId="296" xfId="42963" applyNumberFormat="1" applyFont="1" applyFill="1" applyBorder="1" applyAlignment="1">
      <alignment horizontal="center" vertical="center" wrapText="1"/>
    </xf>
    <xf numFmtId="0" fontId="298" fillId="0" borderId="1" xfId="1790" applyFont="1" applyBorder="1" applyAlignment="1">
      <alignment horizontal="left" vertical="center"/>
    </xf>
    <xf numFmtId="0" fontId="298" fillId="0" borderId="0" xfId="1790" applyFont="1" applyAlignment="1">
      <alignment horizontal="left" vertical="center"/>
    </xf>
    <xf numFmtId="0" fontId="268" fillId="72" borderId="0" xfId="42989" applyFont="1" applyFill="1" applyAlignment="1">
      <alignment horizontal="center" vertical="center"/>
    </xf>
    <xf numFmtId="0" fontId="271" fillId="0" borderId="2" xfId="42962" applyFont="1" applyBorder="1" applyAlignment="1">
      <alignment vertical="center"/>
    </xf>
    <xf numFmtId="0" fontId="271" fillId="73" borderId="287" xfId="42989" applyFont="1" applyFill="1" applyBorder="1" applyAlignment="1">
      <alignment horizontal="center" vertical="center" wrapText="1"/>
    </xf>
    <xf numFmtId="0" fontId="271" fillId="73" borderId="8" xfId="42989" applyFont="1" applyFill="1" applyBorder="1" applyAlignment="1">
      <alignment horizontal="center" vertical="center" wrapText="1"/>
    </xf>
    <xf numFmtId="0" fontId="271" fillId="73" borderId="296" xfId="42989" applyFont="1" applyFill="1" applyBorder="1" applyAlignment="1">
      <alignment horizontal="center" vertical="center" wrapText="1"/>
    </xf>
    <xf numFmtId="0" fontId="271" fillId="73" borderId="302" xfId="42989" applyFont="1" applyFill="1" applyBorder="1" applyAlignment="1">
      <alignment horizontal="center" vertical="center" wrapText="1"/>
    </xf>
    <xf numFmtId="0" fontId="271" fillId="73" borderId="272" xfId="42989" applyFont="1" applyFill="1" applyBorder="1" applyAlignment="1">
      <alignment horizontal="center" vertical="center" wrapText="1"/>
    </xf>
    <xf numFmtId="0" fontId="271" fillId="73" borderId="47" xfId="42989" applyFont="1" applyFill="1" applyBorder="1" applyAlignment="1">
      <alignment horizontal="center" vertical="center" wrapText="1"/>
    </xf>
    <xf numFmtId="0" fontId="271" fillId="73" borderId="263" xfId="42989" applyFont="1" applyFill="1" applyBorder="1" applyAlignment="1">
      <alignment horizontal="center" vertical="center" wrapText="1"/>
    </xf>
    <xf numFmtId="0" fontId="271" fillId="73" borderId="275" xfId="42989" applyFont="1" applyFill="1" applyBorder="1" applyAlignment="1">
      <alignment horizontal="center" vertical="center" wrapText="1"/>
    </xf>
    <xf numFmtId="0" fontId="271" fillId="73" borderId="289" xfId="42989" applyFont="1" applyFill="1" applyBorder="1" applyAlignment="1">
      <alignment horizontal="center" vertical="center" wrapText="1"/>
    </xf>
    <xf numFmtId="0" fontId="271" fillId="73" borderId="17" xfId="42989" applyFont="1" applyFill="1" applyBorder="1" applyAlignment="1">
      <alignment horizontal="center" vertical="center" wrapText="1"/>
    </xf>
    <xf numFmtId="0" fontId="271" fillId="73" borderId="295" xfId="42989" applyFont="1" applyFill="1" applyBorder="1" applyAlignment="1">
      <alignment horizontal="center" vertical="center" wrapText="1"/>
    </xf>
    <xf numFmtId="0" fontId="271" fillId="73" borderId="273" xfId="42989" applyFont="1" applyFill="1" applyBorder="1" applyAlignment="1">
      <alignment horizontal="center" vertical="center" wrapText="1"/>
    </xf>
    <xf numFmtId="2" fontId="273" fillId="72" borderId="301" xfId="42963" applyNumberFormat="1" applyFont="1" applyFill="1" applyBorder="1" applyAlignment="1">
      <alignment horizontal="center" vertical="center" wrapText="1"/>
    </xf>
    <xf numFmtId="2" fontId="273" fillId="72" borderId="298" xfId="42963" applyNumberFormat="1" applyFont="1" applyFill="1" applyBorder="1" applyAlignment="1">
      <alignment horizontal="center" vertical="center" wrapText="1"/>
    </xf>
    <xf numFmtId="2" fontId="273" fillId="72" borderId="255" xfId="42963" applyNumberFormat="1" applyFont="1" applyFill="1" applyBorder="1" applyAlignment="1">
      <alignment horizontal="center" vertical="center" wrapText="1"/>
    </xf>
    <xf numFmtId="2" fontId="273" fillId="72" borderId="284" xfId="42963" applyNumberFormat="1" applyFont="1" applyFill="1" applyBorder="1" applyAlignment="1">
      <alignment horizontal="center" vertical="center" wrapText="1"/>
    </xf>
    <xf numFmtId="0" fontId="273" fillId="72" borderId="273" xfId="42962" applyFont="1" applyFill="1" applyBorder="1" applyAlignment="1">
      <alignment horizontal="center" vertical="center" wrapText="1"/>
    </xf>
    <xf numFmtId="0" fontId="273" fillId="72" borderId="47" xfId="42962" applyFont="1" applyFill="1" applyBorder="1" applyAlignment="1">
      <alignment horizontal="center" vertical="center" wrapText="1"/>
    </xf>
    <xf numFmtId="0" fontId="298" fillId="0" borderId="292" xfId="1790" applyFont="1" applyBorder="1" applyAlignment="1">
      <alignment vertical="center"/>
    </xf>
    <xf numFmtId="0" fontId="298" fillId="0" borderId="300" xfId="1790" applyFont="1" applyBorder="1" applyAlignment="1">
      <alignment vertical="center"/>
    </xf>
    <xf numFmtId="0" fontId="271" fillId="73" borderId="287" xfId="42962" applyFont="1" applyFill="1" applyBorder="1" applyAlignment="1">
      <alignment horizontal="center" vertical="center" wrapText="1"/>
    </xf>
    <xf numFmtId="0" fontId="271" fillId="73" borderId="8" xfId="42962" applyFont="1" applyFill="1" applyBorder="1" applyAlignment="1">
      <alignment horizontal="center" vertical="center" wrapText="1"/>
    </xf>
    <xf numFmtId="0" fontId="271" fillId="73" borderId="34" xfId="42962" applyFont="1" applyFill="1" applyBorder="1" applyAlignment="1">
      <alignment horizontal="center" vertical="center" wrapText="1"/>
    </xf>
    <xf numFmtId="0" fontId="298" fillId="0" borderId="1" xfId="1790" applyFont="1" applyBorder="1" applyAlignment="1">
      <alignment vertical="center"/>
    </xf>
    <xf numFmtId="0" fontId="298" fillId="0" borderId="0" xfId="1790" applyFont="1" applyAlignment="1">
      <alignment vertical="center"/>
    </xf>
    <xf numFmtId="0" fontId="314" fillId="72" borderId="0" xfId="42990" applyFont="1" applyFill="1" applyAlignment="1">
      <alignment horizontal="center" vertical="center"/>
    </xf>
    <xf numFmtId="0" fontId="271" fillId="0" borderId="2" xfId="42962" applyFont="1" applyBorder="1" applyAlignment="1">
      <alignment vertical="center" wrapText="1"/>
    </xf>
    <xf numFmtId="0" fontId="271" fillId="73" borderId="254" xfId="42962" applyFont="1" applyFill="1" applyBorder="1" applyAlignment="1">
      <alignment horizontal="center" vertical="center"/>
    </xf>
    <xf numFmtId="0" fontId="271" fillId="73" borderId="0" xfId="42962" applyFont="1" applyFill="1" applyAlignment="1">
      <alignment horizontal="center" vertical="center"/>
    </xf>
    <xf numFmtId="0" fontId="271" fillId="73" borderId="13" xfId="42962" applyFont="1" applyFill="1" applyBorder="1" applyAlignment="1">
      <alignment horizontal="center" vertical="center"/>
    </xf>
    <xf numFmtId="0" fontId="271" fillId="73" borderId="301" xfId="42962" applyFont="1" applyFill="1" applyBorder="1" applyAlignment="1">
      <alignment horizontal="center" vertical="center" wrapText="1"/>
    </xf>
    <xf numFmtId="0" fontId="271" fillId="73" borderId="16" xfId="42962" applyFont="1" applyFill="1" applyBorder="1" applyAlignment="1">
      <alignment horizontal="center" vertical="center" wrapText="1"/>
    </xf>
    <xf numFmtId="0" fontId="271" fillId="73" borderId="282" xfId="42962" applyFont="1" applyFill="1" applyBorder="1" applyAlignment="1">
      <alignment horizontal="center" vertical="center" wrapText="1"/>
    </xf>
    <xf numFmtId="0" fontId="271" fillId="73" borderId="253" xfId="42962" applyFont="1" applyFill="1" applyBorder="1" applyAlignment="1">
      <alignment horizontal="center" vertical="center" wrapText="1"/>
    </xf>
    <xf numFmtId="0" fontId="271" fillId="73" borderId="255" xfId="42962" applyFont="1" applyFill="1" applyBorder="1" applyAlignment="1">
      <alignment horizontal="center" vertical="center" wrapText="1"/>
    </xf>
    <xf numFmtId="0" fontId="271" fillId="73" borderId="4" xfId="42962" applyFont="1" applyFill="1" applyBorder="1" applyAlignment="1">
      <alignment horizontal="center" vertical="center" wrapText="1"/>
    </xf>
    <xf numFmtId="0" fontId="271" fillId="73" borderId="5" xfId="42962" applyFont="1" applyFill="1" applyBorder="1" applyAlignment="1">
      <alignment horizontal="center" vertical="center" wrapText="1"/>
    </xf>
    <xf numFmtId="0" fontId="268" fillId="72" borderId="0" xfId="42990" applyFont="1" applyFill="1" applyAlignment="1">
      <alignment horizontal="center" vertical="center"/>
    </xf>
    <xf numFmtId="0" fontId="294" fillId="0" borderId="0" xfId="0" applyFont="1" applyAlignment="1">
      <alignment horizontal="left" vertical="center" wrapText="1"/>
    </xf>
    <xf numFmtId="0" fontId="282" fillId="0" borderId="0" xfId="0" applyFont="1" applyBorder="1" applyAlignment="1">
      <alignment horizontal="left"/>
    </xf>
    <xf numFmtId="0" fontId="282" fillId="0" borderId="0" xfId="0" applyFont="1" applyBorder="1" applyAlignment="1">
      <alignment horizontal="left" wrapText="1"/>
    </xf>
    <xf numFmtId="0" fontId="282" fillId="74" borderId="262" xfId="0" applyFont="1" applyFill="1" applyBorder="1" applyAlignment="1">
      <alignment horizontal="center" vertical="center"/>
    </xf>
    <xf numFmtId="0" fontId="282" fillId="74" borderId="286" xfId="0" applyFont="1" applyFill="1" applyBorder="1" applyAlignment="1">
      <alignment horizontal="center" vertical="center"/>
    </xf>
    <xf numFmtId="0" fontId="282" fillId="74" borderId="288" xfId="0" applyFont="1" applyFill="1" applyBorder="1" applyAlignment="1">
      <alignment horizontal="center" vertical="center"/>
    </xf>
    <xf numFmtId="0" fontId="282" fillId="74" borderId="251" xfId="0" applyFont="1" applyFill="1" applyBorder="1" applyAlignment="1">
      <alignment horizontal="center" vertical="center"/>
    </xf>
    <xf numFmtId="0" fontId="282" fillId="0" borderId="2" xfId="0" applyFont="1" applyBorder="1" applyAlignment="1">
      <alignment horizontal="left" wrapText="1"/>
    </xf>
    <xf numFmtId="0" fontId="0" fillId="0" borderId="0" xfId="0" applyBorder="1"/>
    <xf numFmtId="0" fontId="0" fillId="0" borderId="286" xfId="0" applyBorder="1"/>
    <xf numFmtId="0" fontId="295" fillId="0" borderId="0" xfId="0" applyFont="1" applyAlignment="1">
      <alignment wrapText="1"/>
    </xf>
    <xf numFmtId="0" fontId="295" fillId="0" borderId="0" xfId="0" applyFont="1"/>
    <xf numFmtId="0" fontId="0" fillId="0" borderId="0" xfId="0" applyBorder="1" applyAlignment="1">
      <alignment wrapText="1"/>
    </xf>
    <xf numFmtId="0" fontId="282" fillId="74" borderId="262" xfId="0" applyFont="1" applyFill="1" applyBorder="1" applyAlignment="1">
      <alignment horizontal="left" vertical="center"/>
    </xf>
    <xf numFmtId="0" fontId="297" fillId="0" borderId="0" xfId="0" applyFont="1" applyAlignment="1">
      <alignment horizontal="left" vertical="center" wrapText="1"/>
    </xf>
    <xf numFmtId="0" fontId="279" fillId="0" borderId="2" xfId="42965" applyFont="1" applyBorder="1" applyAlignment="1">
      <alignment horizontal="left" vertical="center"/>
    </xf>
    <xf numFmtId="0" fontId="297" fillId="0" borderId="254" xfId="0" applyFont="1" applyBorder="1" applyAlignment="1">
      <alignment horizontal="left" vertical="center" wrapText="1"/>
    </xf>
    <xf numFmtId="0" fontId="280" fillId="0" borderId="0" xfId="0" applyFont="1" applyAlignment="1">
      <alignment horizontal="left" vertical="center" wrapText="1"/>
    </xf>
    <xf numFmtId="0" fontId="282" fillId="0" borderId="2" xfId="0" applyFont="1" applyBorder="1" applyAlignment="1">
      <alignment horizontal="left" vertical="center"/>
    </xf>
    <xf numFmtId="0" fontId="297" fillId="0" borderId="0" xfId="0" applyFont="1" applyAlignment="1">
      <alignment horizontal="left" vertical="center"/>
    </xf>
    <xf numFmtId="0" fontId="294" fillId="0" borderId="254" xfId="0" applyFont="1" applyBorder="1" applyAlignment="1">
      <alignment horizontal="left" vertical="center" wrapText="1"/>
    </xf>
    <xf numFmtId="0" fontId="46" fillId="73" borderId="258" xfId="0" applyFont="1" applyFill="1" applyBorder="1" applyAlignment="1">
      <alignment horizontal="center" vertical="center" wrapText="1"/>
    </xf>
    <xf numFmtId="0" fontId="46" fillId="73" borderId="260" xfId="0" applyFont="1" applyFill="1" applyBorder="1" applyAlignment="1">
      <alignment horizontal="center" vertical="center" wrapText="1"/>
    </xf>
    <xf numFmtId="0" fontId="46" fillId="73" borderId="259" xfId="0" applyFont="1" applyFill="1" applyBorder="1" applyAlignment="1">
      <alignment horizontal="center" vertical="center" wrapText="1"/>
    </xf>
    <xf numFmtId="0" fontId="46" fillId="0" borderId="2" xfId="0" applyFont="1" applyBorder="1" applyAlignment="1">
      <alignment horizontal="left" vertical="center"/>
    </xf>
    <xf numFmtId="0" fontId="46" fillId="73" borderId="241" xfId="0" applyFont="1" applyFill="1" applyBorder="1" applyAlignment="1">
      <alignment horizontal="center" vertical="center"/>
    </xf>
    <xf numFmtId="0" fontId="46" fillId="73" borderId="264" xfId="0" applyFont="1" applyFill="1" applyBorder="1" applyAlignment="1">
      <alignment horizontal="center" vertical="center"/>
    </xf>
    <xf numFmtId="0" fontId="9" fillId="72" borderId="20" xfId="0" applyFont="1" applyFill="1" applyBorder="1" applyAlignment="1">
      <alignment horizontal="center" vertical="center"/>
    </xf>
    <xf numFmtId="0" fontId="9" fillId="72" borderId="13" xfId="0" applyFont="1" applyFill="1" applyBorder="1" applyAlignment="1">
      <alignment horizontal="center" vertical="center"/>
    </xf>
    <xf numFmtId="0" fontId="0" fillId="0" borderId="34" xfId="0" applyBorder="1"/>
    <xf numFmtId="0" fontId="7" fillId="72" borderId="264" xfId="0" applyFont="1" applyFill="1" applyBorder="1" applyAlignment="1">
      <alignment horizontal="center" vertical="center"/>
    </xf>
    <xf numFmtId="0" fontId="0" fillId="0" borderId="47" xfId="0" applyBorder="1"/>
    <xf numFmtId="0" fontId="0" fillId="0" borderId="263" xfId="0" applyBorder="1"/>
    <xf numFmtId="0" fontId="282" fillId="0" borderId="2" xfId="0" applyFont="1" applyBorder="1" applyAlignment="1">
      <alignment horizontal="left"/>
    </xf>
    <xf numFmtId="0" fontId="9" fillId="72" borderId="275" xfId="0" applyFont="1" applyFill="1" applyBorder="1" applyAlignment="1">
      <alignment horizontal="center" vertical="center"/>
    </xf>
    <xf numFmtId="0" fontId="9" fillId="72" borderId="47" xfId="0" applyFont="1" applyFill="1" applyBorder="1" applyAlignment="1">
      <alignment horizontal="center" vertical="center"/>
    </xf>
    <xf numFmtId="0" fontId="9" fillId="72" borderId="263" xfId="0" applyFont="1" applyFill="1" applyBorder="1" applyAlignment="1">
      <alignment horizontal="center" vertical="center"/>
    </xf>
    <xf numFmtId="0" fontId="294" fillId="0" borderId="0" xfId="0" applyFont="1" applyBorder="1" applyAlignment="1">
      <alignment horizontal="left" vertical="center"/>
    </xf>
    <xf numFmtId="0" fontId="282" fillId="74" borderId="286" xfId="0" applyFont="1" applyFill="1" applyBorder="1" applyAlignment="1">
      <alignment horizontal="left" vertical="center"/>
    </xf>
    <xf numFmtId="0" fontId="280" fillId="0" borderId="0" xfId="25" applyFont="1" applyAlignment="1">
      <alignment horizontal="left" vertical="center" wrapText="1"/>
    </xf>
    <xf numFmtId="0" fontId="273" fillId="72" borderId="265" xfId="26" applyFont="1" applyFill="1" applyBorder="1" applyAlignment="1">
      <alignment horizontal="center" vertical="center"/>
    </xf>
    <xf numFmtId="0" fontId="273" fillId="72" borderId="264" xfId="26" applyFont="1" applyFill="1" applyBorder="1" applyAlignment="1">
      <alignment horizontal="center" vertical="center"/>
    </xf>
    <xf numFmtId="0" fontId="273" fillId="72" borderId="262" xfId="26" applyFont="1" applyFill="1" applyBorder="1" applyAlignment="1">
      <alignment horizontal="center" vertical="center"/>
    </xf>
    <xf numFmtId="0" fontId="273" fillId="72" borderId="263" xfId="26" applyFont="1" applyFill="1" applyBorder="1" applyAlignment="1">
      <alignment horizontal="center" vertical="center"/>
    </xf>
    <xf numFmtId="0" fontId="271" fillId="73" borderId="261" xfId="26" applyFont="1" applyFill="1" applyBorder="1" applyAlignment="1">
      <alignment horizontal="center" vertical="center" wrapText="1"/>
    </xf>
    <xf numFmtId="0" fontId="271" fillId="73" borderId="251" xfId="26" applyFont="1" applyFill="1" applyBorder="1" applyAlignment="1">
      <alignment horizontal="center" vertical="center" wrapText="1"/>
    </xf>
    <xf numFmtId="0" fontId="271" fillId="73" borderId="252" xfId="26" applyFont="1" applyFill="1" applyBorder="1" applyAlignment="1">
      <alignment horizontal="center" vertical="center" wrapText="1"/>
    </xf>
    <xf numFmtId="0" fontId="271" fillId="73" borderId="259" xfId="26" applyFont="1" applyFill="1" applyBorder="1" applyAlignment="1">
      <alignment horizontal="center" vertical="center" wrapText="1"/>
    </xf>
    <xf numFmtId="0" fontId="4" fillId="72" borderId="0" xfId="0" applyFont="1" applyFill="1" applyAlignment="1">
      <alignment vertical="center"/>
    </xf>
    <xf numFmtId="0" fontId="279" fillId="0" borderId="2" xfId="42991" applyFont="1" applyBorder="1" applyAlignment="1">
      <alignment vertical="center"/>
    </xf>
    <xf numFmtId="0" fontId="271" fillId="73" borderId="259" xfId="42991" applyFont="1" applyFill="1" applyBorder="1" applyAlignment="1">
      <alignment horizontal="center" vertical="center"/>
    </xf>
    <xf numFmtId="0" fontId="271" fillId="73" borderId="262" xfId="42991" applyFont="1" applyFill="1" applyBorder="1" applyAlignment="1">
      <alignment horizontal="center" vertical="center"/>
    </xf>
    <xf numFmtId="0" fontId="271" fillId="73" borderId="260" xfId="26" applyFont="1" applyFill="1" applyBorder="1" applyAlignment="1">
      <alignment horizontal="center" vertical="center"/>
    </xf>
    <xf numFmtId="0" fontId="271" fillId="73" borderId="252" xfId="26" applyFont="1" applyFill="1" applyBorder="1" applyAlignment="1">
      <alignment horizontal="center" vertical="center"/>
    </xf>
    <xf numFmtId="0" fontId="271" fillId="73" borderId="288" xfId="26" applyFont="1" applyFill="1" applyBorder="1" applyAlignment="1">
      <alignment horizontal="center" vertical="center" wrapText="1"/>
    </xf>
    <xf numFmtId="0" fontId="271" fillId="73" borderId="251" xfId="26" applyFont="1" applyFill="1" applyBorder="1" applyAlignment="1">
      <alignment horizontal="center" vertical="center"/>
    </xf>
    <xf numFmtId="0" fontId="4" fillId="72" borderId="0" xfId="0" applyFont="1" applyFill="1"/>
    <xf numFmtId="0" fontId="279" fillId="0" borderId="0" xfId="42991" applyFont="1" applyAlignment="1">
      <alignment vertical="center"/>
    </xf>
    <xf numFmtId="0" fontId="273" fillId="72" borderId="263" xfId="26" applyFont="1" applyFill="1" applyBorder="1" applyAlignment="1">
      <alignment horizontal="center"/>
    </xf>
    <xf numFmtId="0" fontId="273" fillId="72" borderId="264" xfId="26" applyFont="1" applyFill="1" applyBorder="1" applyAlignment="1">
      <alignment horizontal="center"/>
    </xf>
    <xf numFmtId="0" fontId="273" fillId="72" borderId="262" xfId="26" applyFont="1" applyFill="1" applyBorder="1" applyAlignment="1">
      <alignment horizontal="center"/>
    </xf>
    <xf numFmtId="0" fontId="268" fillId="72" borderId="4" xfId="0" applyFont="1" applyFill="1" applyBorder="1" applyAlignment="1">
      <alignment horizontal="center" vertical="center"/>
    </xf>
    <xf numFmtId="0" fontId="273" fillId="72" borderId="260" xfId="26" applyFont="1" applyFill="1" applyBorder="1" applyAlignment="1">
      <alignment horizontal="center" vertical="center"/>
    </xf>
    <xf numFmtId="0" fontId="273" fillId="72" borderId="252" xfId="26" applyFont="1" applyFill="1" applyBorder="1" applyAlignment="1">
      <alignment horizontal="center" vertical="center"/>
    </xf>
    <xf numFmtId="0" fontId="273" fillId="72" borderId="259" xfId="26" applyFont="1" applyFill="1" applyBorder="1" applyAlignment="1">
      <alignment horizontal="center" vertical="center"/>
    </xf>
    <xf numFmtId="0" fontId="273" fillId="72" borderId="251" xfId="26" applyFont="1" applyFill="1" applyBorder="1" applyAlignment="1">
      <alignment horizontal="center" vertical="center"/>
    </xf>
    <xf numFmtId="0" fontId="271" fillId="73" borderId="260" xfId="26" applyFont="1" applyFill="1" applyBorder="1" applyAlignment="1">
      <alignment horizontal="center" vertical="center" wrapText="1"/>
    </xf>
    <xf numFmtId="0" fontId="46" fillId="73" borderId="259" xfId="0" applyFont="1" applyFill="1" applyBorder="1" applyAlignment="1">
      <alignment horizontal="center" vertical="center"/>
    </xf>
    <xf numFmtId="0" fontId="46" fillId="73" borderId="262" xfId="0" applyFont="1" applyFill="1" applyBorder="1" applyAlignment="1">
      <alignment horizontal="center" vertical="center"/>
    </xf>
    <xf numFmtId="0" fontId="271" fillId="73" borderId="291" xfId="0" applyFont="1" applyFill="1" applyBorder="1" applyAlignment="1">
      <alignment horizontal="center" vertical="center"/>
    </xf>
    <xf numFmtId="0" fontId="271" fillId="73" borderId="287" xfId="0" applyFont="1" applyFill="1" applyBorder="1" applyAlignment="1">
      <alignment horizontal="center" vertical="center"/>
    </xf>
    <xf numFmtId="0" fontId="271" fillId="73" borderId="265" xfId="0" applyFont="1" applyFill="1" applyBorder="1" applyAlignment="1">
      <alignment horizontal="center" vertical="center"/>
    </xf>
    <xf numFmtId="0" fontId="271" fillId="73" borderId="264" xfId="0" applyFont="1" applyFill="1" applyBorder="1" applyAlignment="1">
      <alignment horizontal="center" vertical="center"/>
    </xf>
    <xf numFmtId="0" fontId="271" fillId="73" borderId="280" xfId="0" applyFont="1" applyFill="1" applyBorder="1" applyAlignment="1">
      <alignment horizontal="center" vertical="center"/>
    </xf>
    <xf numFmtId="0" fontId="271" fillId="73" borderId="276" xfId="0" applyFont="1" applyFill="1" applyBorder="1" applyAlignment="1">
      <alignment horizontal="center" vertical="center"/>
    </xf>
    <xf numFmtId="0" fontId="271" fillId="73" borderId="281" xfId="0" applyFont="1" applyFill="1" applyBorder="1" applyAlignment="1">
      <alignment horizontal="center" vertical="center"/>
    </xf>
    <xf numFmtId="0" fontId="271" fillId="73" borderId="5" xfId="0" applyFont="1" applyFill="1" applyBorder="1" applyAlignment="1">
      <alignment horizontal="center" vertical="center"/>
    </xf>
    <xf numFmtId="0" fontId="271" fillId="73" borderId="267" xfId="0" applyFont="1" applyFill="1" applyBorder="1" applyAlignment="1">
      <alignment horizontal="center" vertical="center"/>
    </xf>
    <xf numFmtId="0" fontId="271" fillId="73" borderId="255" xfId="0" applyFont="1" applyFill="1" applyBorder="1" applyAlignment="1">
      <alignment horizontal="center" vertical="center"/>
    </xf>
    <xf numFmtId="0" fontId="294" fillId="0" borderId="0" xfId="0" applyFont="1" applyAlignment="1">
      <alignment horizontal="left" vertical="top" wrapText="1"/>
    </xf>
    <xf numFmtId="0" fontId="0" fillId="0" borderId="17" xfId="0" applyBorder="1" applyAlignment="1">
      <alignment horizontal="center"/>
    </xf>
    <xf numFmtId="0" fontId="0" fillId="0" borderId="286" xfId="0" applyBorder="1" applyAlignment="1">
      <alignment horizontal="center"/>
    </xf>
    <xf numFmtId="0" fontId="282" fillId="74" borderId="272" xfId="0" applyFont="1" applyFill="1" applyBorder="1" applyAlignment="1">
      <alignment horizontal="center" vertical="center"/>
    </xf>
    <xf numFmtId="0" fontId="282" fillId="74" borderId="269" xfId="0" applyFont="1" applyFill="1" applyBorder="1" applyAlignment="1">
      <alignment horizontal="center" vertical="center"/>
    </xf>
    <xf numFmtId="0" fontId="0" fillId="0" borderId="269" xfId="0" applyBorder="1"/>
    <xf numFmtId="0" fontId="282" fillId="0" borderId="0" xfId="0" applyFont="1" applyAlignment="1">
      <alignment horizontal="left"/>
    </xf>
    <xf numFmtId="0" fontId="46" fillId="73" borderId="286" xfId="0" applyFont="1" applyFill="1" applyBorder="1" applyAlignment="1">
      <alignment horizontal="center" vertical="center"/>
    </xf>
    <xf numFmtId="0" fontId="271" fillId="73" borderId="270" xfId="0" applyFont="1" applyFill="1" applyBorder="1" applyAlignment="1">
      <alignment horizontal="center" vertical="center"/>
    </xf>
    <xf numFmtId="0" fontId="271" fillId="73" borderId="254" xfId="0" applyFont="1" applyFill="1" applyBorder="1" applyAlignment="1">
      <alignment horizontal="center" vertical="center"/>
    </xf>
    <xf numFmtId="0" fontId="271" fillId="73" borderId="278" xfId="0" applyFont="1" applyFill="1" applyBorder="1" applyAlignment="1">
      <alignment horizontal="center" vertical="center"/>
    </xf>
    <xf numFmtId="0" fontId="271" fillId="73" borderId="279" xfId="0" applyFont="1" applyFill="1" applyBorder="1" applyAlignment="1">
      <alignment horizontal="center" vertical="center"/>
    </xf>
    <xf numFmtId="0" fontId="271" fillId="73" borderId="46" xfId="0" applyFont="1" applyFill="1" applyBorder="1" applyAlignment="1">
      <alignment horizontal="center" vertical="center"/>
    </xf>
    <xf numFmtId="0" fontId="282" fillId="74" borderId="289" xfId="0" applyFont="1" applyFill="1" applyBorder="1" applyAlignment="1">
      <alignment horizontal="center" vertical="center"/>
    </xf>
    <xf numFmtId="0" fontId="282" fillId="74" borderId="17" xfId="0" applyFont="1" applyFill="1" applyBorder="1" applyAlignment="1">
      <alignment horizontal="center" vertical="center"/>
    </xf>
    <xf numFmtId="0" fontId="282" fillId="74" borderId="254" xfId="0" applyFont="1" applyFill="1" applyBorder="1" applyAlignment="1">
      <alignment horizontal="center" vertical="center"/>
    </xf>
    <xf numFmtId="0" fontId="282" fillId="74" borderId="255" xfId="0" applyFont="1" applyFill="1" applyBorder="1" applyAlignment="1">
      <alignment horizontal="center" vertical="center"/>
    </xf>
    <xf numFmtId="0" fontId="282" fillId="74" borderId="281" xfId="0" applyFont="1" applyFill="1" applyBorder="1" applyAlignment="1">
      <alignment horizontal="center" vertical="center"/>
    </xf>
    <xf numFmtId="0" fontId="282" fillId="74" borderId="279" xfId="0" applyFont="1" applyFill="1" applyBorder="1" applyAlignment="1">
      <alignment horizontal="center" vertical="center"/>
    </xf>
    <xf numFmtId="0" fontId="277" fillId="0" borderId="0" xfId="0" applyFont="1" applyAlignment="1">
      <alignment vertical="center"/>
    </xf>
    <xf numFmtId="0" fontId="46" fillId="0" borderId="2" xfId="0" applyFont="1" applyBorder="1"/>
    <xf numFmtId="0" fontId="277" fillId="0" borderId="254" xfId="0" applyFont="1" applyBorder="1" applyAlignment="1">
      <alignment vertical="center"/>
    </xf>
    <xf numFmtId="0" fontId="277" fillId="0" borderId="300" xfId="0" applyFont="1" applyBorder="1" applyAlignment="1">
      <alignment vertical="center"/>
    </xf>
    <xf numFmtId="0" fontId="277" fillId="0" borderId="0" xfId="0" applyFont="1"/>
    <xf numFmtId="0" fontId="298" fillId="0" borderId="0" xfId="0" applyFont="1"/>
    <xf numFmtId="0" fontId="298" fillId="0" borderId="0" xfId="0" applyFont="1" applyAlignment="1">
      <alignment horizontal="left" wrapText="1"/>
    </xf>
    <xf numFmtId="0" fontId="46" fillId="28" borderId="303" xfId="0" applyFont="1" applyFill="1" applyBorder="1" applyAlignment="1">
      <alignment vertical="center"/>
    </xf>
    <xf numFmtId="0" fontId="46" fillId="28" borderId="304" xfId="0" applyFont="1" applyFill="1" applyBorder="1" applyAlignment="1">
      <alignment vertical="center"/>
    </xf>
    <xf numFmtId="0" fontId="46" fillId="0" borderId="0" xfId="0" applyFont="1" applyAlignment="1">
      <alignment vertical="center" wrapText="1"/>
    </xf>
    <xf numFmtId="0" fontId="4" fillId="0" borderId="0" xfId="0" applyFont="1" applyAlignment="1">
      <alignment vertical="center" wrapText="1"/>
    </xf>
    <xf numFmtId="0" fontId="273" fillId="72" borderId="263" xfId="0" applyFont="1" applyFill="1" applyBorder="1" applyAlignment="1">
      <alignment horizontal="center" vertical="center" wrapText="1"/>
    </xf>
    <xf numFmtId="0" fontId="273" fillId="72" borderId="264" xfId="0" applyFont="1" applyFill="1" applyBorder="1" applyAlignment="1">
      <alignment horizontal="center" vertical="center" wrapText="1"/>
    </xf>
    <xf numFmtId="0" fontId="46" fillId="0" borderId="0" xfId="0" applyFont="1" applyAlignment="1">
      <alignment wrapText="1"/>
    </xf>
    <xf numFmtId="0" fontId="4" fillId="0" borderId="0" xfId="0" applyFont="1" applyAlignment="1">
      <alignment wrapText="1"/>
    </xf>
    <xf numFmtId="0" fontId="271" fillId="73" borderId="241" xfId="42971" applyFont="1" applyFill="1" applyBorder="1" applyAlignment="1">
      <alignment horizontal="center" vertical="center"/>
    </xf>
    <xf numFmtId="0" fontId="271" fillId="73" borderId="251" xfId="42971" applyFont="1" applyFill="1" applyBorder="1" applyAlignment="1">
      <alignment horizontal="center"/>
    </xf>
    <xf numFmtId="0" fontId="271" fillId="73" borderId="259" xfId="42971" applyFont="1" applyFill="1" applyBorder="1" applyAlignment="1">
      <alignment horizontal="center"/>
    </xf>
    <xf numFmtId="0" fontId="277" fillId="0" borderId="254" xfId="0" applyFont="1" applyBorder="1" applyAlignment="1">
      <alignment horizontal="left" vertical="center" wrapText="1"/>
    </xf>
    <xf numFmtId="0" fontId="271" fillId="73" borderId="260" xfId="42971" applyFont="1" applyFill="1" applyBorder="1" applyAlignment="1">
      <alignment horizontal="center"/>
    </xf>
    <xf numFmtId="0" fontId="271" fillId="73" borderId="260" xfId="0" applyFont="1" applyFill="1" applyBorder="1" applyAlignment="1">
      <alignment horizontal="center"/>
    </xf>
    <xf numFmtId="0" fontId="271" fillId="73" borderId="259" xfId="0" applyFont="1" applyFill="1" applyBorder="1" applyAlignment="1">
      <alignment horizontal="center"/>
    </xf>
    <xf numFmtId="0" fontId="271" fillId="73" borderId="241" xfId="42971" applyFont="1" applyFill="1" applyBorder="1" applyAlignment="1">
      <alignment horizontal="center"/>
    </xf>
    <xf numFmtId="0" fontId="46" fillId="0" borderId="2" xfId="0" applyFont="1" applyBorder="1" applyAlignment="1">
      <alignment wrapText="1"/>
    </xf>
    <xf numFmtId="0" fontId="271" fillId="73" borderId="241" xfId="0" applyFont="1" applyFill="1" applyBorder="1" applyAlignment="1">
      <alignment horizontal="center" vertical="center"/>
    </xf>
    <xf numFmtId="0" fontId="271" fillId="73" borderId="251" xfId="42971" applyFont="1" applyFill="1" applyBorder="1" applyAlignment="1">
      <alignment horizontal="center" wrapText="1"/>
    </xf>
    <xf numFmtId="0" fontId="271" fillId="73" borderId="259" xfId="42971" applyFont="1" applyFill="1" applyBorder="1" applyAlignment="1">
      <alignment horizontal="center" wrapText="1"/>
    </xf>
    <xf numFmtId="0" fontId="282" fillId="74" borderId="5" xfId="0" applyFont="1" applyFill="1" applyBorder="1" applyAlignment="1">
      <alignment horizontal="center" vertical="center"/>
    </xf>
    <xf numFmtId="0" fontId="271" fillId="73" borderId="258" xfId="42971" applyFont="1" applyFill="1" applyBorder="1" applyAlignment="1">
      <alignment horizontal="center"/>
    </xf>
    <xf numFmtId="0" fontId="271" fillId="73" borderId="253" xfId="42971" applyFont="1" applyFill="1" applyBorder="1" applyAlignment="1">
      <alignment horizontal="center"/>
    </xf>
    <xf numFmtId="0" fontId="271" fillId="73" borderId="253" xfId="42971" applyFont="1" applyFill="1" applyBorder="1" applyAlignment="1">
      <alignment horizontal="center" wrapText="1"/>
    </xf>
    <xf numFmtId="0" fontId="282" fillId="0" borderId="2" xfId="0" applyFont="1" applyBorder="1" applyAlignment="1">
      <alignment wrapText="1"/>
    </xf>
    <xf numFmtId="0" fontId="0" fillId="0" borderId="2" xfId="0" applyBorder="1"/>
    <xf numFmtId="0" fontId="294" fillId="0" borderId="254" xfId="0" applyFont="1" applyBorder="1" applyAlignment="1">
      <alignment horizontal="left" vertical="top" wrapText="1"/>
    </xf>
    <xf numFmtId="0" fontId="295" fillId="0" borderId="254" xfId="0" applyFont="1" applyBorder="1"/>
    <xf numFmtId="0" fontId="0" fillId="0" borderId="5" xfId="0" applyBorder="1"/>
    <xf numFmtId="0" fontId="271" fillId="73" borderId="5" xfId="0" applyFont="1" applyFill="1" applyBorder="1" applyAlignment="1">
      <alignment horizontal="center" vertical="center" wrapText="1"/>
    </xf>
    <xf numFmtId="0" fontId="273" fillId="72" borderId="293" xfId="0" applyFont="1" applyFill="1" applyBorder="1" applyAlignment="1">
      <alignment horizontal="center" vertical="center"/>
    </xf>
    <xf numFmtId="0" fontId="273" fillId="72" borderId="285" xfId="0" applyFont="1" applyFill="1" applyBorder="1" applyAlignment="1">
      <alignment horizontal="center" vertical="center"/>
    </xf>
    <xf numFmtId="0" fontId="273" fillId="72" borderId="283" xfId="0" applyFont="1" applyFill="1" applyBorder="1" applyAlignment="1">
      <alignment horizontal="center" vertical="center"/>
    </xf>
    <xf numFmtId="0" fontId="273" fillId="72" borderId="284" xfId="0" applyFont="1" applyFill="1" applyBorder="1" applyAlignment="1">
      <alignment horizontal="center" vertical="center"/>
    </xf>
    <xf numFmtId="0" fontId="271" fillId="73" borderId="2" xfId="0" applyFont="1" applyFill="1" applyBorder="1" applyAlignment="1">
      <alignment horizontal="center" vertical="center" wrapText="1"/>
    </xf>
    <xf numFmtId="0" fontId="271" fillId="73" borderId="275" xfId="0" applyFont="1" applyFill="1" applyBorder="1" applyAlignment="1">
      <alignment horizontal="center" vertical="center" wrapText="1"/>
    </xf>
    <xf numFmtId="0" fontId="271" fillId="73" borderId="256" xfId="0" applyFont="1" applyFill="1" applyBorder="1" applyAlignment="1">
      <alignment horizontal="center" vertical="center" wrapText="1"/>
    </xf>
    <xf numFmtId="0" fontId="271" fillId="73" borderId="257" xfId="0" applyFont="1" applyFill="1" applyBorder="1" applyAlignment="1">
      <alignment horizontal="center" vertical="center" wrapText="1"/>
    </xf>
    <xf numFmtId="0" fontId="272" fillId="71" borderId="258" xfId="42975" applyFont="1" applyFill="1" applyBorder="1" applyAlignment="1">
      <alignment horizontal="center" vertical="center" wrapText="1" readingOrder="1"/>
    </xf>
    <xf numFmtId="0" fontId="272" fillId="71" borderId="253" xfId="42975" applyFont="1" applyFill="1" applyBorder="1" applyAlignment="1">
      <alignment horizontal="center" vertical="center" wrapText="1" readingOrder="1"/>
    </xf>
    <xf numFmtId="0" fontId="272" fillId="71" borderId="288" xfId="42975" applyFont="1" applyFill="1" applyBorder="1" applyAlignment="1">
      <alignment horizontal="center" vertical="center" wrapText="1" readingOrder="1"/>
    </xf>
    <xf numFmtId="0" fontId="272" fillId="2" borderId="258" xfId="42975" applyFont="1" applyFill="1" applyBorder="1" applyAlignment="1">
      <alignment horizontal="center" vertical="center" wrapText="1" readingOrder="1"/>
    </xf>
    <xf numFmtId="0" fontId="272" fillId="2" borderId="253" xfId="42975" applyFont="1" applyFill="1" applyBorder="1" applyAlignment="1">
      <alignment horizontal="center" vertical="center" wrapText="1" readingOrder="1"/>
    </xf>
    <xf numFmtId="0" fontId="272" fillId="2" borderId="288" xfId="42975" applyFont="1" applyFill="1" applyBorder="1" applyAlignment="1">
      <alignment horizontal="center" vertical="center" wrapText="1" readingOrder="1"/>
    </xf>
    <xf numFmtId="0" fontId="272" fillId="3" borderId="258" xfId="42975" applyFont="1" applyFill="1" applyBorder="1" applyAlignment="1">
      <alignment horizontal="center" vertical="center" wrapText="1" readingOrder="1"/>
    </xf>
    <xf numFmtId="0" fontId="272" fillId="3" borderId="253" xfId="42975" applyFont="1" applyFill="1" applyBorder="1" applyAlignment="1">
      <alignment horizontal="center" vertical="center" wrapText="1" readingOrder="1"/>
    </xf>
    <xf numFmtId="0" fontId="272" fillId="3" borderId="288" xfId="42975" applyFont="1" applyFill="1" applyBorder="1" applyAlignment="1">
      <alignment horizontal="center" vertical="center" wrapText="1" readingOrder="1"/>
    </xf>
    <xf numFmtId="0" fontId="272" fillId="2" borderId="256" xfId="42975" applyFont="1" applyFill="1" applyBorder="1" applyAlignment="1">
      <alignment horizontal="center" vertical="center" wrapText="1" readingOrder="1"/>
    </xf>
    <xf numFmtId="0" fontId="272" fillId="2" borderId="254" xfId="42975" applyFont="1" applyFill="1" applyBorder="1" applyAlignment="1">
      <alignment horizontal="center" vertical="center" wrapText="1" readingOrder="1"/>
    </xf>
    <xf numFmtId="0" fontId="272" fillId="2" borderId="271" xfId="42975" applyFont="1" applyFill="1" applyBorder="1" applyAlignment="1">
      <alignment horizontal="center" vertical="center" wrapText="1" readingOrder="1"/>
    </xf>
    <xf numFmtId="0" fontId="272" fillId="2" borderId="257" xfId="42975" applyFont="1" applyFill="1" applyBorder="1" applyAlignment="1">
      <alignment horizontal="center" vertical="center" wrapText="1" readingOrder="1"/>
    </xf>
    <xf numFmtId="0" fontId="272" fillId="2" borderId="2" xfId="42975" applyFont="1" applyFill="1" applyBorder="1" applyAlignment="1">
      <alignment horizontal="center" vertical="center" wrapText="1" readingOrder="1"/>
    </xf>
    <xf numFmtId="0" fontId="272" fillId="2" borderId="269" xfId="42975" applyFont="1" applyFill="1" applyBorder="1" applyAlignment="1">
      <alignment horizontal="center" vertical="center" wrapText="1" readingOrder="1"/>
    </xf>
    <xf numFmtId="0" fontId="272" fillId="3" borderId="256" xfId="42975" applyFont="1" applyFill="1" applyBorder="1" applyAlignment="1">
      <alignment horizontal="center" vertical="center" wrapText="1" readingOrder="1"/>
    </xf>
    <xf numFmtId="0" fontId="272" fillId="3" borderId="254" xfId="42975" applyFont="1" applyFill="1" applyBorder="1" applyAlignment="1">
      <alignment horizontal="center" vertical="center" wrapText="1" readingOrder="1"/>
    </xf>
    <xf numFmtId="0" fontId="272" fillId="3" borderId="271" xfId="42975" applyFont="1" applyFill="1" applyBorder="1" applyAlignment="1">
      <alignment horizontal="center" vertical="center" wrapText="1" readingOrder="1"/>
    </xf>
    <xf numFmtId="0" fontId="272" fillId="3" borderId="257" xfId="42975" applyFont="1" applyFill="1" applyBorder="1" applyAlignment="1">
      <alignment horizontal="center" vertical="center" wrapText="1" readingOrder="1"/>
    </xf>
    <xf numFmtId="0" fontId="272" fillId="3" borderId="2" xfId="42975" applyFont="1" applyFill="1" applyBorder="1" applyAlignment="1">
      <alignment horizontal="center" vertical="center" wrapText="1" readingOrder="1"/>
    </xf>
    <xf numFmtId="0" fontId="272" fillId="3" borderId="269" xfId="42975" applyFont="1" applyFill="1" applyBorder="1" applyAlignment="1">
      <alignment horizontal="center" vertical="center" wrapText="1" readingOrder="1"/>
    </xf>
    <xf numFmtId="0" fontId="272" fillId="2" borderId="299" xfId="42975" applyFont="1" applyFill="1" applyBorder="1" applyAlignment="1">
      <alignment horizontal="center" vertical="center" wrapText="1" readingOrder="1"/>
    </xf>
    <xf numFmtId="0" fontId="272" fillId="2" borderId="13" xfId="42975" applyFont="1" applyFill="1" applyBorder="1" applyAlignment="1">
      <alignment horizontal="center" vertical="center" wrapText="1" readingOrder="1"/>
    </xf>
    <xf numFmtId="0" fontId="272" fillId="2" borderId="306" xfId="42975" applyFont="1" applyFill="1" applyBorder="1" applyAlignment="1">
      <alignment horizontal="center" vertical="center" wrapText="1" readingOrder="1"/>
    </xf>
  </cellXfs>
  <cellStyles count="42999">
    <cellStyle name="0mitP" xfId="3156" xr:uid="{00000000-0005-0000-0000-000000000000}"/>
    <cellStyle name="0ohneP" xfId="3157" xr:uid="{00000000-0005-0000-0000-000001000000}"/>
    <cellStyle name="10mitP" xfId="3158" xr:uid="{00000000-0005-0000-0000-000002000000}"/>
    <cellStyle name="1mitP" xfId="3159" xr:uid="{00000000-0005-0000-0000-000003000000}"/>
    <cellStyle name="20 % - Akzent1" xfId="7137" builtinId="30" customBuiltin="1"/>
    <cellStyle name="20 % - Akzent1 10" xfId="6975" xr:uid="{00000000-0005-0000-0000-000005000000}"/>
    <cellStyle name="20 % - Akzent1 10 2" xfId="8967" xr:uid="{00000000-0005-0000-0000-000006000000}"/>
    <cellStyle name="20 % - Akzent1 11" xfId="6976" xr:uid="{00000000-0005-0000-0000-000007000000}"/>
    <cellStyle name="20 % - Akzent1 11 2" xfId="9151" xr:uid="{00000000-0005-0000-0000-000008000000}"/>
    <cellStyle name="20 % - Akzent1 11 3" xfId="8968" xr:uid="{00000000-0005-0000-0000-000009000000}"/>
    <cellStyle name="20 % - Akzent1 12" xfId="6977" xr:uid="{00000000-0005-0000-0000-00000A000000}"/>
    <cellStyle name="20 % - Akzent1 12 2" xfId="9152" xr:uid="{00000000-0005-0000-0000-00000B000000}"/>
    <cellStyle name="20 % - Akzent1 12 3" xfId="8969" xr:uid="{00000000-0005-0000-0000-00000C000000}"/>
    <cellStyle name="20 % - Akzent1 13" xfId="6978" xr:uid="{00000000-0005-0000-0000-00000D000000}"/>
    <cellStyle name="20 % - Akzent1 13 2" xfId="9153" xr:uid="{00000000-0005-0000-0000-00000E000000}"/>
    <cellStyle name="20 % - Akzent1 13 3" xfId="8970" xr:uid="{00000000-0005-0000-0000-00000F000000}"/>
    <cellStyle name="20 % - Akzent1 14" xfId="6979" xr:uid="{00000000-0005-0000-0000-000010000000}"/>
    <cellStyle name="20 % - Akzent1 14 2" xfId="8971" xr:uid="{00000000-0005-0000-0000-000011000000}"/>
    <cellStyle name="20 % - Akzent1 15" xfId="6980" xr:uid="{00000000-0005-0000-0000-000012000000}"/>
    <cellStyle name="20 % - Akzent1 15 2" xfId="9191" xr:uid="{00000000-0005-0000-0000-000013000000}"/>
    <cellStyle name="20 % - Akzent1 16" xfId="6981" xr:uid="{00000000-0005-0000-0000-000014000000}"/>
    <cellStyle name="20 % - Akzent1 16 2" xfId="9192" xr:uid="{00000000-0005-0000-0000-000015000000}"/>
    <cellStyle name="20 % - Akzent1 2" xfId="175" xr:uid="{00000000-0005-0000-0000-000016000000}"/>
    <cellStyle name="20 % - Akzent1 2 2" xfId="310" xr:uid="{00000000-0005-0000-0000-000017000000}"/>
    <cellStyle name="20 % - Akzent1 2 2 2" xfId="3160" xr:uid="{00000000-0005-0000-0000-000018000000}"/>
    <cellStyle name="20 % - Akzent1 2 2 3" xfId="6982" xr:uid="{00000000-0005-0000-0000-000019000000}"/>
    <cellStyle name="20 % - Akzent1 2 2 4" xfId="9067" xr:uid="{00000000-0005-0000-0000-00001A000000}"/>
    <cellStyle name="20 % - Akzent1 2 2 4 2" xfId="12019" xr:uid="{00000000-0005-0000-0000-00001B000000}"/>
    <cellStyle name="20 % - Akzent1 2 2 4 3" xfId="11515" xr:uid="{00000000-0005-0000-0000-00001C000000}"/>
    <cellStyle name="20 % - Akzent1 2 3" xfId="6983" xr:uid="{00000000-0005-0000-0000-00001D000000}"/>
    <cellStyle name="20 % - Akzent1 2 3 2" xfId="8669" xr:uid="{00000000-0005-0000-0000-00001E000000}"/>
    <cellStyle name="20 % - Akzent1 2 3 3" xfId="11832" xr:uid="{00000000-0005-0000-0000-00001F000000}"/>
    <cellStyle name="20 % - Akzent1 2 3 4" xfId="11343" xr:uid="{00000000-0005-0000-0000-000020000000}"/>
    <cellStyle name="20 % - Akzent1 2 4" xfId="6984" xr:uid="{00000000-0005-0000-0000-000021000000}"/>
    <cellStyle name="20 % - Akzent1 2 4 2" xfId="10880" xr:uid="{00000000-0005-0000-0000-000022000000}"/>
    <cellStyle name="20 % - Akzent1 2 5" xfId="6985" xr:uid="{00000000-0005-0000-0000-000023000000}"/>
    <cellStyle name="20 % - Akzent1 2 5 2" xfId="10881" xr:uid="{00000000-0005-0000-0000-000024000000}"/>
    <cellStyle name="20 % - Akzent1 2 6" xfId="6986" xr:uid="{00000000-0005-0000-0000-000025000000}"/>
    <cellStyle name="20 % - Akzent1 2 6 2" xfId="10882" xr:uid="{00000000-0005-0000-0000-000026000000}"/>
    <cellStyle name="20 % - Akzent1 2 7" xfId="10690" xr:uid="{00000000-0005-0000-0000-000027000000}"/>
    <cellStyle name="20 % - Akzent1 3" xfId="311" xr:uid="{00000000-0005-0000-0000-000028000000}"/>
    <cellStyle name="20 % - Akzent1 3 2" xfId="312" xr:uid="{00000000-0005-0000-0000-000029000000}"/>
    <cellStyle name="20 % - Akzent1 3 2 2" xfId="6987" xr:uid="{00000000-0005-0000-0000-00002A000000}"/>
    <cellStyle name="20 % - Akzent1 3 2 3" xfId="9080" xr:uid="{00000000-0005-0000-0000-00002B000000}"/>
    <cellStyle name="20 % - Akzent1 3 3" xfId="313" xr:uid="{00000000-0005-0000-0000-00002C000000}"/>
    <cellStyle name="20 % - Akzent1 3 3 2" xfId="3161" xr:uid="{00000000-0005-0000-0000-00002D000000}"/>
    <cellStyle name="20 % - Akzent1 3 3 3" xfId="11516" xr:uid="{00000000-0005-0000-0000-00002E000000}"/>
    <cellStyle name="20 % - Akzent1 3 4" xfId="10691" xr:uid="{00000000-0005-0000-0000-00002F000000}"/>
    <cellStyle name="20 % - Akzent1 3 4 2" xfId="12075" xr:uid="{00000000-0005-0000-0000-000030000000}"/>
    <cellStyle name="20 % - Akzent1 3 4 3" xfId="11342" xr:uid="{00000000-0005-0000-0000-000031000000}"/>
    <cellStyle name="20 % - Akzent1 4" xfId="314" xr:uid="{00000000-0005-0000-0000-000032000000}"/>
    <cellStyle name="20 % - Akzent1 4 2" xfId="315" xr:uid="{00000000-0005-0000-0000-000033000000}"/>
    <cellStyle name="20 % - Akzent1 4 2 2" xfId="3162" xr:uid="{00000000-0005-0000-0000-000034000000}"/>
    <cellStyle name="20 % - Akzent1 4 2 3" xfId="6989" xr:uid="{00000000-0005-0000-0000-000035000000}"/>
    <cellStyle name="20 % - Akzent1 4 2 4" xfId="10883" xr:uid="{00000000-0005-0000-0000-000036000000}"/>
    <cellStyle name="20 % - Akzent1 4 2 4 2" xfId="12120" xr:uid="{00000000-0005-0000-0000-000037000000}"/>
    <cellStyle name="20 % - Akzent1 4 2 4 3" xfId="11517" xr:uid="{00000000-0005-0000-0000-000038000000}"/>
    <cellStyle name="20 % - Akzent1 4 2 4 4" xfId="12153" xr:uid="{00000000-0005-0000-0000-000039000000}"/>
    <cellStyle name="20 % - Akzent1 4 2 4 5" xfId="12223" xr:uid="{00000000-0005-0000-0000-00003A000000}"/>
    <cellStyle name="20 % - Akzent1 4 3" xfId="6988" xr:uid="{00000000-0005-0000-0000-00003B000000}"/>
    <cellStyle name="20 % - Akzent1 4 3 2" xfId="11833" xr:uid="{00000000-0005-0000-0000-00003C000000}"/>
    <cellStyle name="20 % - Akzent1 4 3 3" xfId="11344" xr:uid="{00000000-0005-0000-0000-00003D000000}"/>
    <cellStyle name="20 % - Akzent1 5" xfId="316" xr:uid="{00000000-0005-0000-0000-00003E000000}"/>
    <cellStyle name="20 % - Akzent1 5 2" xfId="6991" xr:uid="{00000000-0005-0000-0000-00003F000000}"/>
    <cellStyle name="20 % - Akzent1 5 2 2" xfId="9096" xr:uid="{00000000-0005-0000-0000-000040000000}"/>
    <cellStyle name="20 % - Akzent1 5 2 2 2" xfId="12025" xr:uid="{00000000-0005-0000-0000-000041000000}"/>
    <cellStyle name="20 % - Akzent1 5 2 2 3" xfId="11834" xr:uid="{00000000-0005-0000-0000-000042000000}"/>
    <cellStyle name="20 % - Akzent1 5 3" xfId="6992" xr:uid="{00000000-0005-0000-0000-000043000000}"/>
    <cellStyle name="20 % - Akzent1 5 4" xfId="6990" xr:uid="{00000000-0005-0000-0000-000044000000}"/>
    <cellStyle name="20 % - Akzent1 5 5" xfId="9230" xr:uid="{00000000-0005-0000-0000-000045000000}"/>
    <cellStyle name="20 % - Akzent1 6" xfId="6993" xr:uid="{00000000-0005-0000-0000-000046000000}"/>
    <cellStyle name="20 % - Akzent1 6 2" xfId="6994" xr:uid="{00000000-0005-0000-0000-000047000000}"/>
    <cellStyle name="20 % - Akzent1 6 2 2" xfId="8945" xr:uid="{00000000-0005-0000-0000-000048000000}"/>
    <cellStyle name="20 % - Akzent1 6 3" xfId="6995" xr:uid="{00000000-0005-0000-0000-000049000000}"/>
    <cellStyle name="20 % - Akzent1 6 3 2" xfId="8670" xr:uid="{00000000-0005-0000-0000-00004A000000}"/>
    <cellStyle name="20 % - Akzent1 6 4" xfId="6996" xr:uid="{00000000-0005-0000-0000-00004B000000}"/>
    <cellStyle name="20 % - Akzent1 6 4 2" xfId="9097" xr:uid="{00000000-0005-0000-0000-00004C000000}"/>
    <cellStyle name="20 % - Akzent1 6 5" xfId="8867" xr:uid="{00000000-0005-0000-0000-00004D000000}"/>
    <cellStyle name="20 % - Akzent1 6 5 2" xfId="11956" xr:uid="{00000000-0005-0000-0000-00004E000000}"/>
    <cellStyle name="20 % - Akzent1 6 5 3" xfId="11835" xr:uid="{00000000-0005-0000-0000-00004F000000}"/>
    <cellStyle name="20 % - Akzent1 7" xfId="6997" xr:uid="{00000000-0005-0000-0000-000050000000}"/>
    <cellStyle name="20 % - Akzent1 7 2" xfId="6998" xr:uid="{00000000-0005-0000-0000-000051000000}"/>
    <cellStyle name="20 % - Akzent1 7 2 2" xfId="9122" xr:uid="{00000000-0005-0000-0000-000052000000}"/>
    <cellStyle name="20 % - Akzent1 7 3" xfId="6999" xr:uid="{00000000-0005-0000-0000-000053000000}"/>
    <cellStyle name="20 % - Akzent1 7 3 2" xfId="10884" xr:uid="{00000000-0005-0000-0000-000054000000}"/>
    <cellStyle name="20 % - Akzent1 7 4" xfId="8868" xr:uid="{00000000-0005-0000-0000-000055000000}"/>
    <cellStyle name="20 % - Akzent1 7 4 2" xfId="11957" xr:uid="{00000000-0005-0000-0000-000056000000}"/>
    <cellStyle name="20 % - Akzent1 7 4 3" xfId="11836" xr:uid="{00000000-0005-0000-0000-000057000000}"/>
    <cellStyle name="20 % - Akzent1 8" xfId="7000" xr:uid="{00000000-0005-0000-0000-000058000000}"/>
    <cellStyle name="20 % - Akzent1 8 2" xfId="8869" xr:uid="{00000000-0005-0000-0000-000059000000}"/>
    <cellStyle name="20 % - Akzent1 8 2 2" xfId="11958" xr:uid="{00000000-0005-0000-0000-00005A000000}"/>
    <cellStyle name="20 % - Akzent1 8 2 3" xfId="11837" xr:uid="{00000000-0005-0000-0000-00005B000000}"/>
    <cellStyle name="20 % - Akzent1 9" xfId="7001" xr:uid="{00000000-0005-0000-0000-00005C000000}"/>
    <cellStyle name="20 % - Akzent1 9 2" xfId="9123" xr:uid="{00000000-0005-0000-0000-00005D000000}"/>
    <cellStyle name="20 % - Akzent1 9 3" xfId="8972" xr:uid="{00000000-0005-0000-0000-00005E000000}"/>
    <cellStyle name="20 % - Akzent2" xfId="7139" builtinId="34" customBuiltin="1"/>
    <cellStyle name="20 % - Akzent2 10" xfId="7002" xr:uid="{00000000-0005-0000-0000-000060000000}"/>
    <cellStyle name="20 % - Akzent2 10 2" xfId="8973" xr:uid="{00000000-0005-0000-0000-000061000000}"/>
    <cellStyle name="20 % - Akzent2 11" xfId="7003" xr:uid="{00000000-0005-0000-0000-000062000000}"/>
    <cellStyle name="20 % - Akzent2 11 2" xfId="9154" xr:uid="{00000000-0005-0000-0000-000063000000}"/>
    <cellStyle name="20 % - Akzent2 11 3" xfId="8974" xr:uid="{00000000-0005-0000-0000-000064000000}"/>
    <cellStyle name="20 % - Akzent2 12" xfId="7004" xr:uid="{00000000-0005-0000-0000-000065000000}"/>
    <cellStyle name="20 % - Akzent2 12 2" xfId="9155" xr:uid="{00000000-0005-0000-0000-000066000000}"/>
    <cellStyle name="20 % - Akzent2 12 3" xfId="8975" xr:uid="{00000000-0005-0000-0000-000067000000}"/>
    <cellStyle name="20 % - Akzent2 13" xfId="7005" xr:uid="{00000000-0005-0000-0000-000068000000}"/>
    <cellStyle name="20 % - Akzent2 13 2" xfId="9156" xr:uid="{00000000-0005-0000-0000-000069000000}"/>
    <cellStyle name="20 % - Akzent2 13 3" xfId="8976" xr:uid="{00000000-0005-0000-0000-00006A000000}"/>
    <cellStyle name="20 % - Akzent2 14" xfId="7006" xr:uid="{00000000-0005-0000-0000-00006B000000}"/>
    <cellStyle name="20 % - Akzent2 14 2" xfId="8977" xr:uid="{00000000-0005-0000-0000-00006C000000}"/>
    <cellStyle name="20 % - Akzent2 15" xfId="7007" xr:uid="{00000000-0005-0000-0000-00006D000000}"/>
    <cellStyle name="20 % - Akzent2 15 2" xfId="9193" xr:uid="{00000000-0005-0000-0000-00006E000000}"/>
    <cellStyle name="20 % - Akzent2 16" xfId="7008" xr:uid="{00000000-0005-0000-0000-00006F000000}"/>
    <cellStyle name="20 % - Akzent2 16 2" xfId="9194" xr:uid="{00000000-0005-0000-0000-000070000000}"/>
    <cellStyle name="20 % - Akzent2 2" xfId="176" xr:uid="{00000000-0005-0000-0000-000071000000}"/>
    <cellStyle name="20 % - Akzent2 2 2" xfId="317" xr:uid="{00000000-0005-0000-0000-000072000000}"/>
    <cellStyle name="20 % - Akzent2 2 2 2" xfId="3163" xr:uid="{00000000-0005-0000-0000-000073000000}"/>
    <cellStyle name="20 % - Akzent2 2 2 3" xfId="7009" xr:uid="{00000000-0005-0000-0000-000074000000}"/>
    <cellStyle name="20 % - Akzent2 2 2 4" xfId="9069" xr:uid="{00000000-0005-0000-0000-000075000000}"/>
    <cellStyle name="20 % - Akzent2 2 2 4 2" xfId="12020" xr:uid="{00000000-0005-0000-0000-000076000000}"/>
    <cellStyle name="20 % - Akzent2 2 2 4 3" xfId="11518" xr:uid="{00000000-0005-0000-0000-000077000000}"/>
    <cellStyle name="20 % - Akzent2 2 3" xfId="7010" xr:uid="{00000000-0005-0000-0000-000078000000}"/>
    <cellStyle name="20 % - Akzent2 2 3 2" xfId="8671" xr:uid="{00000000-0005-0000-0000-000079000000}"/>
    <cellStyle name="20 % - Akzent2 2 3 3" xfId="11838" xr:uid="{00000000-0005-0000-0000-00007A000000}"/>
    <cellStyle name="20 % - Akzent2 2 3 4" xfId="11345" xr:uid="{00000000-0005-0000-0000-00007B000000}"/>
    <cellStyle name="20 % - Akzent2 2 4" xfId="7011" xr:uid="{00000000-0005-0000-0000-00007C000000}"/>
    <cellStyle name="20 % - Akzent2 2 4 2" xfId="10885" xr:uid="{00000000-0005-0000-0000-00007D000000}"/>
    <cellStyle name="20 % - Akzent2 2 5" xfId="7012" xr:uid="{00000000-0005-0000-0000-00007E000000}"/>
    <cellStyle name="20 % - Akzent2 2 5 2" xfId="10886" xr:uid="{00000000-0005-0000-0000-00007F000000}"/>
    <cellStyle name="20 % - Akzent2 2 6" xfId="7013" xr:uid="{00000000-0005-0000-0000-000080000000}"/>
    <cellStyle name="20 % - Akzent2 2 6 2" xfId="10887" xr:uid="{00000000-0005-0000-0000-000081000000}"/>
    <cellStyle name="20 % - Akzent2 2 7" xfId="10692" xr:uid="{00000000-0005-0000-0000-000082000000}"/>
    <cellStyle name="20 % - Akzent2 3" xfId="318" xr:uid="{00000000-0005-0000-0000-000083000000}"/>
    <cellStyle name="20 % - Akzent2 3 2" xfId="319" xr:uid="{00000000-0005-0000-0000-000084000000}"/>
    <cellStyle name="20 % - Akzent2 3 2 2" xfId="7014" xr:uid="{00000000-0005-0000-0000-000085000000}"/>
    <cellStyle name="20 % - Akzent2 3 2 3" xfId="9081" xr:uid="{00000000-0005-0000-0000-000086000000}"/>
    <cellStyle name="20 % - Akzent2 3 3" xfId="320" xr:uid="{00000000-0005-0000-0000-000087000000}"/>
    <cellStyle name="20 % - Akzent2 3 3 2" xfId="3164" xr:uid="{00000000-0005-0000-0000-000088000000}"/>
    <cellStyle name="20 % - Akzent2 3 3 3" xfId="11519" xr:uid="{00000000-0005-0000-0000-000089000000}"/>
    <cellStyle name="20 % - Akzent2 3 4" xfId="10693" xr:uid="{00000000-0005-0000-0000-00008A000000}"/>
    <cellStyle name="20 % - Akzent2 3 4 2" xfId="12076" xr:uid="{00000000-0005-0000-0000-00008B000000}"/>
    <cellStyle name="20 % - Akzent2 3 4 3" xfId="11346" xr:uid="{00000000-0005-0000-0000-00008C000000}"/>
    <cellStyle name="20 % - Akzent2 4" xfId="321" xr:uid="{00000000-0005-0000-0000-00008D000000}"/>
    <cellStyle name="20 % - Akzent2 4 2" xfId="322" xr:uid="{00000000-0005-0000-0000-00008E000000}"/>
    <cellStyle name="20 % - Akzent2 4 2 2" xfId="3165" xr:uid="{00000000-0005-0000-0000-00008F000000}"/>
    <cellStyle name="20 % - Akzent2 4 2 3" xfId="7016" xr:uid="{00000000-0005-0000-0000-000090000000}"/>
    <cellStyle name="20 % - Akzent2 4 2 4" xfId="10888" xr:uid="{00000000-0005-0000-0000-000091000000}"/>
    <cellStyle name="20 % - Akzent2 4 2 4 2" xfId="12121" xr:uid="{00000000-0005-0000-0000-000092000000}"/>
    <cellStyle name="20 % - Akzent2 4 2 4 3" xfId="11520" xr:uid="{00000000-0005-0000-0000-000093000000}"/>
    <cellStyle name="20 % - Akzent2 4 2 4 4" xfId="12154" xr:uid="{00000000-0005-0000-0000-000094000000}"/>
    <cellStyle name="20 % - Akzent2 4 2 4 5" xfId="12224" xr:uid="{00000000-0005-0000-0000-000095000000}"/>
    <cellStyle name="20 % - Akzent2 4 3" xfId="7015" xr:uid="{00000000-0005-0000-0000-000096000000}"/>
    <cellStyle name="20 % - Akzent2 4 3 2" xfId="11839" xr:uid="{00000000-0005-0000-0000-000097000000}"/>
    <cellStyle name="20 % - Akzent2 4 3 3" xfId="11347" xr:uid="{00000000-0005-0000-0000-000098000000}"/>
    <cellStyle name="20 % - Akzent2 5" xfId="323" xr:uid="{00000000-0005-0000-0000-000099000000}"/>
    <cellStyle name="20 % - Akzent2 5 2" xfId="7018" xr:uid="{00000000-0005-0000-0000-00009A000000}"/>
    <cellStyle name="20 % - Akzent2 5 2 2" xfId="9098" xr:uid="{00000000-0005-0000-0000-00009B000000}"/>
    <cellStyle name="20 % - Akzent2 5 2 2 2" xfId="12026" xr:uid="{00000000-0005-0000-0000-00009C000000}"/>
    <cellStyle name="20 % - Akzent2 5 2 2 3" xfId="11840" xr:uid="{00000000-0005-0000-0000-00009D000000}"/>
    <cellStyle name="20 % - Akzent2 5 3" xfId="7019" xr:uid="{00000000-0005-0000-0000-00009E000000}"/>
    <cellStyle name="20 % - Akzent2 5 4" xfId="7017" xr:uid="{00000000-0005-0000-0000-00009F000000}"/>
    <cellStyle name="20 % - Akzent2 5 5" xfId="9229" xr:uid="{00000000-0005-0000-0000-0000A0000000}"/>
    <cellStyle name="20 % - Akzent2 6" xfId="7020" xr:uid="{00000000-0005-0000-0000-0000A1000000}"/>
    <cellStyle name="20 % - Akzent2 6 2" xfId="7021" xr:uid="{00000000-0005-0000-0000-0000A2000000}"/>
    <cellStyle name="20 % - Akzent2 6 2 2" xfId="8946" xr:uid="{00000000-0005-0000-0000-0000A3000000}"/>
    <cellStyle name="20 % - Akzent2 6 3" xfId="7022" xr:uid="{00000000-0005-0000-0000-0000A4000000}"/>
    <cellStyle name="20 % - Akzent2 6 3 2" xfId="8672" xr:uid="{00000000-0005-0000-0000-0000A5000000}"/>
    <cellStyle name="20 % - Akzent2 6 4" xfId="7023" xr:uid="{00000000-0005-0000-0000-0000A6000000}"/>
    <cellStyle name="20 % - Akzent2 6 4 2" xfId="9099" xr:uid="{00000000-0005-0000-0000-0000A7000000}"/>
    <cellStyle name="20 % - Akzent2 6 5" xfId="8870" xr:uid="{00000000-0005-0000-0000-0000A8000000}"/>
    <cellStyle name="20 % - Akzent2 6 5 2" xfId="11959" xr:uid="{00000000-0005-0000-0000-0000A9000000}"/>
    <cellStyle name="20 % - Akzent2 6 5 3" xfId="11841" xr:uid="{00000000-0005-0000-0000-0000AA000000}"/>
    <cellStyle name="20 % - Akzent2 7" xfId="7024" xr:uid="{00000000-0005-0000-0000-0000AB000000}"/>
    <cellStyle name="20 % - Akzent2 7 2" xfId="7025" xr:uid="{00000000-0005-0000-0000-0000AC000000}"/>
    <cellStyle name="20 % - Akzent2 7 2 2" xfId="9124" xr:uid="{00000000-0005-0000-0000-0000AD000000}"/>
    <cellStyle name="20 % - Akzent2 7 3" xfId="7026" xr:uid="{00000000-0005-0000-0000-0000AE000000}"/>
    <cellStyle name="20 % - Akzent2 7 3 2" xfId="10889" xr:uid="{00000000-0005-0000-0000-0000AF000000}"/>
    <cellStyle name="20 % - Akzent2 7 4" xfId="8871" xr:uid="{00000000-0005-0000-0000-0000B0000000}"/>
    <cellStyle name="20 % - Akzent2 7 4 2" xfId="11960" xr:uid="{00000000-0005-0000-0000-0000B1000000}"/>
    <cellStyle name="20 % - Akzent2 7 4 3" xfId="11842" xr:uid="{00000000-0005-0000-0000-0000B2000000}"/>
    <cellStyle name="20 % - Akzent2 8" xfId="7027" xr:uid="{00000000-0005-0000-0000-0000B3000000}"/>
    <cellStyle name="20 % - Akzent2 8 2" xfId="8872" xr:uid="{00000000-0005-0000-0000-0000B4000000}"/>
    <cellStyle name="20 % - Akzent2 8 2 2" xfId="11961" xr:uid="{00000000-0005-0000-0000-0000B5000000}"/>
    <cellStyle name="20 % - Akzent2 8 2 3" xfId="11843" xr:uid="{00000000-0005-0000-0000-0000B6000000}"/>
    <cellStyle name="20 % - Akzent2 9" xfId="7028" xr:uid="{00000000-0005-0000-0000-0000B7000000}"/>
    <cellStyle name="20 % - Akzent2 9 2" xfId="9125" xr:uid="{00000000-0005-0000-0000-0000B8000000}"/>
    <cellStyle name="20 % - Akzent2 9 3" xfId="8978" xr:uid="{00000000-0005-0000-0000-0000B9000000}"/>
    <cellStyle name="20 % - Akzent3" xfId="7141" builtinId="38" customBuiltin="1"/>
    <cellStyle name="20 % - Akzent3 10" xfId="7029" xr:uid="{00000000-0005-0000-0000-0000BB000000}"/>
    <cellStyle name="20 % - Akzent3 10 2" xfId="8979" xr:uid="{00000000-0005-0000-0000-0000BC000000}"/>
    <cellStyle name="20 % - Akzent3 11" xfId="7030" xr:uid="{00000000-0005-0000-0000-0000BD000000}"/>
    <cellStyle name="20 % - Akzent3 11 2" xfId="9157" xr:uid="{00000000-0005-0000-0000-0000BE000000}"/>
    <cellStyle name="20 % - Akzent3 11 3" xfId="8980" xr:uid="{00000000-0005-0000-0000-0000BF000000}"/>
    <cellStyle name="20 % - Akzent3 12" xfId="7031" xr:uid="{00000000-0005-0000-0000-0000C0000000}"/>
    <cellStyle name="20 % - Akzent3 12 2" xfId="9158" xr:uid="{00000000-0005-0000-0000-0000C1000000}"/>
    <cellStyle name="20 % - Akzent3 12 3" xfId="8981" xr:uid="{00000000-0005-0000-0000-0000C2000000}"/>
    <cellStyle name="20 % - Akzent3 13" xfId="7032" xr:uid="{00000000-0005-0000-0000-0000C3000000}"/>
    <cellStyle name="20 % - Akzent3 13 2" xfId="9159" xr:uid="{00000000-0005-0000-0000-0000C4000000}"/>
    <cellStyle name="20 % - Akzent3 13 3" xfId="8982" xr:uid="{00000000-0005-0000-0000-0000C5000000}"/>
    <cellStyle name="20 % - Akzent3 14" xfId="7033" xr:uid="{00000000-0005-0000-0000-0000C6000000}"/>
    <cellStyle name="20 % - Akzent3 14 2" xfId="8983" xr:uid="{00000000-0005-0000-0000-0000C7000000}"/>
    <cellStyle name="20 % - Akzent3 15" xfId="7034" xr:uid="{00000000-0005-0000-0000-0000C8000000}"/>
    <cellStyle name="20 % - Akzent3 15 2" xfId="9195" xr:uid="{00000000-0005-0000-0000-0000C9000000}"/>
    <cellStyle name="20 % - Akzent3 16" xfId="7035" xr:uid="{00000000-0005-0000-0000-0000CA000000}"/>
    <cellStyle name="20 % - Akzent3 16 2" xfId="9196" xr:uid="{00000000-0005-0000-0000-0000CB000000}"/>
    <cellStyle name="20 % - Akzent3 2" xfId="177" xr:uid="{00000000-0005-0000-0000-0000CC000000}"/>
    <cellStyle name="20 % - Akzent3 2 2" xfId="324" xr:uid="{00000000-0005-0000-0000-0000CD000000}"/>
    <cellStyle name="20 % - Akzent3 2 2 2" xfId="3166" xr:uid="{00000000-0005-0000-0000-0000CE000000}"/>
    <cellStyle name="20 % - Akzent3 2 2 3" xfId="7036" xr:uid="{00000000-0005-0000-0000-0000CF000000}"/>
    <cellStyle name="20 % - Akzent3 2 2 4" xfId="9071" xr:uid="{00000000-0005-0000-0000-0000D0000000}"/>
    <cellStyle name="20 % - Akzent3 2 2 4 2" xfId="12021" xr:uid="{00000000-0005-0000-0000-0000D1000000}"/>
    <cellStyle name="20 % - Akzent3 2 2 4 3" xfId="11521" xr:uid="{00000000-0005-0000-0000-0000D2000000}"/>
    <cellStyle name="20 % - Akzent3 2 3" xfId="7037" xr:uid="{00000000-0005-0000-0000-0000D3000000}"/>
    <cellStyle name="20 % - Akzent3 2 3 2" xfId="8673" xr:uid="{00000000-0005-0000-0000-0000D4000000}"/>
    <cellStyle name="20 % - Akzent3 2 3 3" xfId="11844" xr:uid="{00000000-0005-0000-0000-0000D5000000}"/>
    <cellStyle name="20 % - Akzent3 2 3 4" xfId="11348" xr:uid="{00000000-0005-0000-0000-0000D6000000}"/>
    <cellStyle name="20 % - Akzent3 2 4" xfId="7038" xr:uid="{00000000-0005-0000-0000-0000D7000000}"/>
    <cellStyle name="20 % - Akzent3 2 4 2" xfId="10890" xr:uid="{00000000-0005-0000-0000-0000D8000000}"/>
    <cellStyle name="20 % - Akzent3 2 5" xfId="7039" xr:uid="{00000000-0005-0000-0000-0000D9000000}"/>
    <cellStyle name="20 % - Akzent3 2 5 2" xfId="10891" xr:uid="{00000000-0005-0000-0000-0000DA000000}"/>
    <cellStyle name="20 % - Akzent3 2 6" xfId="7040" xr:uid="{00000000-0005-0000-0000-0000DB000000}"/>
    <cellStyle name="20 % - Akzent3 2 6 2" xfId="10892" xr:uid="{00000000-0005-0000-0000-0000DC000000}"/>
    <cellStyle name="20 % - Akzent3 2 7" xfId="10694" xr:uid="{00000000-0005-0000-0000-0000DD000000}"/>
    <cellStyle name="20 % - Akzent3 3" xfId="325" xr:uid="{00000000-0005-0000-0000-0000DE000000}"/>
    <cellStyle name="20 % - Akzent3 3 2" xfId="326" xr:uid="{00000000-0005-0000-0000-0000DF000000}"/>
    <cellStyle name="20 % - Akzent3 3 2 2" xfId="7041" xr:uid="{00000000-0005-0000-0000-0000E0000000}"/>
    <cellStyle name="20 % - Akzent3 3 2 3" xfId="9082" xr:uid="{00000000-0005-0000-0000-0000E1000000}"/>
    <cellStyle name="20 % - Akzent3 3 3" xfId="327" xr:uid="{00000000-0005-0000-0000-0000E2000000}"/>
    <cellStyle name="20 % - Akzent3 3 3 2" xfId="3167" xr:uid="{00000000-0005-0000-0000-0000E3000000}"/>
    <cellStyle name="20 % - Akzent3 3 3 3" xfId="11522" xr:uid="{00000000-0005-0000-0000-0000E4000000}"/>
    <cellStyle name="20 % - Akzent3 3 4" xfId="10695" xr:uid="{00000000-0005-0000-0000-0000E5000000}"/>
    <cellStyle name="20 % - Akzent3 3 4 2" xfId="12077" xr:uid="{00000000-0005-0000-0000-0000E6000000}"/>
    <cellStyle name="20 % - Akzent3 3 4 3" xfId="11349" xr:uid="{00000000-0005-0000-0000-0000E7000000}"/>
    <cellStyle name="20 % - Akzent3 4" xfId="328" xr:uid="{00000000-0005-0000-0000-0000E8000000}"/>
    <cellStyle name="20 % - Akzent3 4 2" xfId="329" xr:uid="{00000000-0005-0000-0000-0000E9000000}"/>
    <cellStyle name="20 % - Akzent3 4 2 2" xfId="3168" xr:uid="{00000000-0005-0000-0000-0000EA000000}"/>
    <cellStyle name="20 % - Akzent3 4 2 3" xfId="7043" xr:uid="{00000000-0005-0000-0000-0000EB000000}"/>
    <cellStyle name="20 % - Akzent3 4 2 4" xfId="10893" xr:uid="{00000000-0005-0000-0000-0000EC000000}"/>
    <cellStyle name="20 % - Akzent3 4 2 4 2" xfId="12122" xr:uid="{00000000-0005-0000-0000-0000ED000000}"/>
    <cellStyle name="20 % - Akzent3 4 2 4 3" xfId="11523" xr:uid="{00000000-0005-0000-0000-0000EE000000}"/>
    <cellStyle name="20 % - Akzent3 4 2 4 4" xfId="12155" xr:uid="{00000000-0005-0000-0000-0000EF000000}"/>
    <cellStyle name="20 % - Akzent3 4 2 4 5" xfId="12225" xr:uid="{00000000-0005-0000-0000-0000F0000000}"/>
    <cellStyle name="20 % - Akzent3 4 3" xfId="7042" xr:uid="{00000000-0005-0000-0000-0000F1000000}"/>
    <cellStyle name="20 % - Akzent3 4 3 2" xfId="11845" xr:uid="{00000000-0005-0000-0000-0000F2000000}"/>
    <cellStyle name="20 % - Akzent3 4 3 3" xfId="11350" xr:uid="{00000000-0005-0000-0000-0000F3000000}"/>
    <cellStyle name="20 % - Akzent3 5" xfId="330" xr:uid="{00000000-0005-0000-0000-0000F4000000}"/>
    <cellStyle name="20 % - Akzent3 5 2" xfId="7045" xr:uid="{00000000-0005-0000-0000-0000F5000000}"/>
    <cellStyle name="20 % - Akzent3 5 2 2" xfId="9100" xr:uid="{00000000-0005-0000-0000-0000F6000000}"/>
    <cellStyle name="20 % - Akzent3 5 2 2 2" xfId="12027" xr:uid="{00000000-0005-0000-0000-0000F7000000}"/>
    <cellStyle name="20 % - Akzent3 5 2 2 3" xfId="11846" xr:uid="{00000000-0005-0000-0000-0000F8000000}"/>
    <cellStyle name="20 % - Akzent3 5 3" xfId="7046" xr:uid="{00000000-0005-0000-0000-0000F9000000}"/>
    <cellStyle name="20 % - Akzent3 5 4" xfId="7044" xr:uid="{00000000-0005-0000-0000-0000FA000000}"/>
    <cellStyle name="20 % - Akzent3 5 5" xfId="9228" xr:uid="{00000000-0005-0000-0000-0000FB000000}"/>
    <cellStyle name="20 % - Akzent3 6" xfId="7047" xr:uid="{00000000-0005-0000-0000-0000FC000000}"/>
    <cellStyle name="20 % - Akzent3 6 2" xfId="7048" xr:uid="{00000000-0005-0000-0000-0000FD000000}"/>
    <cellStyle name="20 % - Akzent3 6 2 2" xfId="8947" xr:uid="{00000000-0005-0000-0000-0000FE000000}"/>
    <cellStyle name="20 % - Akzent3 6 3" xfId="7049" xr:uid="{00000000-0005-0000-0000-0000FF000000}"/>
    <cellStyle name="20 % - Akzent3 6 3 2" xfId="8674" xr:uid="{00000000-0005-0000-0000-000000010000}"/>
    <cellStyle name="20 % - Akzent3 6 4" xfId="7050" xr:uid="{00000000-0005-0000-0000-000001010000}"/>
    <cellStyle name="20 % - Akzent3 6 4 2" xfId="9101" xr:uid="{00000000-0005-0000-0000-000002010000}"/>
    <cellStyle name="20 % - Akzent3 6 5" xfId="8873" xr:uid="{00000000-0005-0000-0000-000003010000}"/>
    <cellStyle name="20 % - Akzent3 6 5 2" xfId="11962" xr:uid="{00000000-0005-0000-0000-000004010000}"/>
    <cellStyle name="20 % - Akzent3 6 5 3" xfId="11847" xr:uid="{00000000-0005-0000-0000-000005010000}"/>
    <cellStyle name="20 % - Akzent3 7" xfId="7051" xr:uid="{00000000-0005-0000-0000-000006010000}"/>
    <cellStyle name="20 % - Akzent3 7 2" xfId="7052" xr:uid="{00000000-0005-0000-0000-000007010000}"/>
    <cellStyle name="20 % - Akzent3 7 2 2" xfId="9126" xr:uid="{00000000-0005-0000-0000-000008010000}"/>
    <cellStyle name="20 % - Akzent3 7 3" xfId="7053" xr:uid="{00000000-0005-0000-0000-000009010000}"/>
    <cellStyle name="20 % - Akzent3 7 3 2" xfId="10894" xr:uid="{00000000-0005-0000-0000-00000A010000}"/>
    <cellStyle name="20 % - Akzent3 7 4" xfId="8874" xr:uid="{00000000-0005-0000-0000-00000B010000}"/>
    <cellStyle name="20 % - Akzent3 7 4 2" xfId="11963" xr:uid="{00000000-0005-0000-0000-00000C010000}"/>
    <cellStyle name="20 % - Akzent3 7 4 3" xfId="11848" xr:uid="{00000000-0005-0000-0000-00000D010000}"/>
    <cellStyle name="20 % - Akzent3 8" xfId="7054" xr:uid="{00000000-0005-0000-0000-00000E010000}"/>
    <cellStyle name="20 % - Akzent3 8 2" xfId="8875" xr:uid="{00000000-0005-0000-0000-00000F010000}"/>
    <cellStyle name="20 % - Akzent3 8 2 2" xfId="11964" xr:uid="{00000000-0005-0000-0000-000010010000}"/>
    <cellStyle name="20 % - Akzent3 8 2 3" xfId="11849" xr:uid="{00000000-0005-0000-0000-000011010000}"/>
    <cellStyle name="20 % - Akzent3 9" xfId="7055" xr:uid="{00000000-0005-0000-0000-000012010000}"/>
    <cellStyle name="20 % - Akzent3 9 2" xfId="9127" xr:uid="{00000000-0005-0000-0000-000013010000}"/>
    <cellStyle name="20 % - Akzent3 9 3" xfId="8984" xr:uid="{00000000-0005-0000-0000-000014010000}"/>
    <cellStyle name="20 % - Akzent4" xfId="7143" builtinId="42" customBuiltin="1"/>
    <cellStyle name="20 % - Akzent4 10" xfId="7056" xr:uid="{00000000-0005-0000-0000-000016010000}"/>
    <cellStyle name="20 % - Akzent4 10 2" xfId="8985" xr:uid="{00000000-0005-0000-0000-000017010000}"/>
    <cellStyle name="20 % - Akzent4 11" xfId="7057" xr:uid="{00000000-0005-0000-0000-000018010000}"/>
    <cellStyle name="20 % - Akzent4 11 2" xfId="9160" xr:uid="{00000000-0005-0000-0000-000019010000}"/>
    <cellStyle name="20 % - Akzent4 11 3" xfId="8986" xr:uid="{00000000-0005-0000-0000-00001A010000}"/>
    <cellStyle name="20 % - Akzent4 12" xfId="7058" xr:uid="{00000000-0005-0000-0000-00001B010000}"/>
    <cellStyle name="20 % - Akzent4 12 2" xfId="9161" xr:uid="{00000000-0005-0000-0000-00001C010000}"/>
    <cellStyle name="20 % - Akzent4 12 3" xfId="8987" xr:uid="{00000000-0005-0000-0000-00001D010000}"/>
    <cellStyle name="20 % - Akzent4 13" xfId="7059" xr:uid="{00000000-0005-0000-0000-00001E010000}"/>
    <cellStyle name="20 % - Akzent4 13 2" xfId="9162" xr:uid="{00000000-0005-0000-0000-00001F010000}"/>
    <cellStyle name="20 % - Akzent4 13 3" xfId="8988" xr:uid="{00000000-0005-0000-0000-000020010000}"/>
    <cellStyle name="20 % - Akzent4 14" xfId="7060" xr:uid="{00000000-0005-0000-0000-000021010000}"/>
    <cellStyle name="20 % - Akzent4 14 2" xfId="8989" xr:uid="{00000000-0005-0000-0000-000022010000}"/>
    <cellStyle name="20 % - Akzent4 15" xfId="7061" xr:uid="{00000000-0005-0000-0000-000023010000}"/>
    <cellStyle name="20 % - Akzent4 15 2" xfId="9197" xr:uid="{00000000-0005-0000-0000-000024010000}"/>
    <cellStyle name="20 % - Akzent4 16" xfId="7062" xr:uid="{00000000-0005-0000-0000-000025010000}"/>
    <cellStyle name="20 % - Akzent4 16 2" xfId="9198" xr:uid="{00000000-0005-0000-0000-000026010000}"/>
    <cellStyle name="20 % - Akzent4 2" xfId="178" xr:uid="{00000000-0005-0000-0000-000027010000}"/>
    <cellStyle name="20 % - Akzent4 2 2" xfId="331" xr:uid="{00000000-0005-0000-0000-000028010000}"/>
    <cellStyle name="20 % - Akzent4 2 2 2" xfId="3169" xr:uid="{00000000-0005-0000-0000-000029010000}"/>
    <cellStyle name="20 % - Akzent4 2 2 3" xfId="7063" xr:uid="{00000000-0005-0000-0000-00002A010000}"/>
    <cellStyle name="20 % - Akzent4 2 2 4" xfId="9073" xr:uid="{00000000-0005-0000-0000-00002B010000}"/>
    <cellStyle name="20 % - Akzent4 2 2 4 2" xfId="12023" xr:uid="{00000000-0005-0000-0000-00002C010000}"/>
    <cellStyle name="20 % - Akzent4 2 2 4 3" xfId="11524" xr:uid="{00000000-0005-0000-0000-00002D010000}"/>
    <cellStyle name="20 % - Akzent4 2 3" xfId="7064" xr:uid="{00000000-0005-0000-0000-00002E010000}"/>
    <cellStyle name="20 % - Akzent4 2 3 2" xfId="8675" xr:uid="{00000000-0005-0000-0000-00002F010000}"/>
    <cellStyle name="20 % - Akzent4 2 3 3" xfId="11850" xr:uid="{00000000-0005-0000-0000-000030010000}"/>
    <cellStyle name="20 % - Akzent4 2 3 4" xfId="11351" xr:uid="{00000000-0005-0000-0000-000031010000}"/>
    <cellStyle name="20 % - Akzent4 2 4" xfId="7065" xr:uid="{00000000-0005-0000-0000-000032010000}"/>
    <cellStyle name="20 % - Akzent4 2 4 2" xfId="10895" xr:uid="{00000000-0005-0000-0000-000033010000}"/>
    <cellStyle name="20 % - Akzent4 2 5" xfId="7066" xr:uid="{00000000-0005-0000-0000-000034010000}"/>
    <cellStyle name="20 % - Akzent4 2 5 2" xfId="10896" xr:uid="{00000000-0005-0000-0000-000035010000}"/>
    <cellStyle name="20 % - Akzent4 2 6" xfId="7067" xr:uid="{00000000-0005-0000-0000-000036010000}"/>
    <cellStyle name="20 % - Akzent4 2 6 2" xfId="10897" xr:uid="{00000000-0005-0000-0000-000037010000}"/>
    <cellStyle name="20 % - Akzent4 2 7" xfId="10696" xr:uid="{00000000-0005-0000-0000-000038010000}"/>
    <cellStyle name="20 % - Akzent4 3" xfId="332" xr:uid="{00000000-0005-0000-0000-000039010000}"/>
    <cellStyle name="20 % - Akzent4 3 2" xfId="333" xr:uid="{00000000-0005-0000-0000-00003A010000}"/>
    <cellStyle name="20 % - Akzent4 3 2 2" xfId="7068" xr:uid="{00000000-0005-0000-0000-00003B010000}"/>
    <cellStyle name="20 % - Akzent4 3 2 3" xfId="9083" xr:uid="{00000000-0005-0000-0000-00003C010000}"/>
    <cellStyle name="20 % - Akzent4 3 3" xfId="334" xr:uid="{00000000-0005-0000-0000-00003D010000}"/>
    <cellStyle name="20 % - Akzent4 3 3 2" xfId="3170" xr:uid="{00000000-0005-0000-0000-00003E010000}"/>
    <cellStyle name="20 % - Akzent4 3 3 3" xfId="11525" xr:uid="{00000000-0005-0000-0000-00003F010000}"/>
    <cellStyle name="20 % - Akzent4 3 4" xfId="10697" xr:uid="{00000000-0005-0000-0000-000040010000}"/>
    <cellStyle name="20 % - Akzent4 3 4 2" xfId="12078" xr:uid="{00000000-0005-0000-0000-000041010000}"/>
    <cellStyle name="20 % - Akzent4 3 4 3" xfId="11352" xr:uid="{00000000-0005-0000-0000-000042010000}"/>
    <cellStyle name="20 % - Akzent4 4" xfId="335" xr:uid="{00000000-0005-0000-0000-000043010000}"/>
    <cellStyle name="20 % - Akzent4 4 2" xfId="336" xr:uid="{00000000-0005-0000-0000-000044010000}"/>
    <cellStyle name="20 % - Akzent4 4 2 2" xfId="3171" xr:uid="{00000000-0005-0000-0000-000045010000}"/>
    <cellStyle name="20 % - Akzent4 4 2 3" xfId="7070" xr:uid="{00000000-0005-0000-0000-000046010000}"/>
    <cellStyle name="20 % - Akzent4 4 2 4" xfId="10898" xr:uid="{00000000-0005-0000-0000-000047010000}"/>
    <cellStyle name="20 % - Akzent4 4 2 4 2" xfId="12123" xr:uid="{00000000-0005-0000-0000-000048010000}"/>
    <cellStyle name="20 % - Akzent4 4 2 4 3" xfId="11526" xr:uid="{00000000-0005-0000-0000-000049010000}"/>
    <cellStyle name="20 % - Akzent4 4 2 4 4" xfId="12156" xr:uid="{00000000-0005-0000-0000-00004A010000}"/>
    <cellStyle name="20 % - Akzent4 4 2 4 5" xfId="12226" xr:uid="{00000000-0005-0000-0000-00004B010000}"/>
    <cellStyle name="20 % - Akzent4 4 3" xfId="7069" xr:uid="{00000000-0005-0000-0000-00004C010000}"/>
    <cellStyle name="20 % - Akzent4 4 3 2" xfId="11851" xr:uid="{00000000-0005-0000-0000-00004D010000}"/>
    <cellStyle name="20 % - Akzent4 4 3 3" xfId="11353" xr:uid="{00000000-0005-0000-0000-00004E010000}"/>
    <cellStyle name="20 % - Akzent4 5" xfId="337" xr:uid="{00000000-0005-0000-0000-00004F010000}"/>
    <cellStyle name="20 % - Akzent4 5 2" xfId="7072" xr:uid="{00000000-0005-0000-0000-000050010000}"/>
    <cellStyle name="20 % - Akzent4 5 2 2" xfId="9102" xr:uid="{00000000-0005-0000-0000-000051010000}"/>
    <cellStyle name="20 % - Akzent4 5 2 2 2" xfId="12028" xr:uid="{00000000-0005-0000-0000-000052010000}"/>
    <cellStyle name="20 % - Akzent4 5 2 2 3" xfId="11852" xr:uid="{00000000-0005-0000-0000-000053010000}"/>
    <cellStyle name="20 % - Akzent4 5 3" xfId="7073" xr:uid="{00000000-0005-0000-0000-000054010000}"/>
    <cellStyle name="20 % - Akzent4 5 4" xfId="7071" xr:uid="{00000000-0005-0000-0000-000055010000}"/>
    <cellStyle name="20 % - Akzent4 5 5" xfId="9227" xr:uid="{00000000-0005-0000-0000-000056010000}"/>
    <cellStyle name="20 % - Akzent4 6" xfId="7074" xr:uid="{00000000-0005-0000-0000-000057010000}"/>
    <cellStyle name="20 % - Akzent4 6 2" xfId="7075" xr:uid="{00000000-0005-0000-0000-000058010000}"/>
    <cellStyle name="20 % - Akzent4 6 2 2" xfId="8948" xr:uid="{00000000-0005-0000-0000-000059010000}"/>
    <cellStyle name="20 % - Akzent4 6 3" xfId="7076" xr:uid="{00000000-0005-0000-0000-00005A010000}"/>
    <cellStyle name="20 % - Akzent4 6 3 2" xfId="8676" xr:uid="{00000000-0005-0000-0000-00005B010000}"/>
    <cellStyle name="20 % - Akzent4 6 4" xfId="7077" xr:uid="{00000000-0005-0000-0000-00005C010000}"/>
    <cellStyle name="20 % - Akzent4 6 4 2" xfId="9103" xr:uid="{00000000-0005-0000-0000-00005D010000}"/>
    <cellStyle name="20 % - Akzent4 6 5" xfId="8876" xr:uid="{00000000-0005-0000-0000-00005E010000}"/>
    <cellStyle name="20 % - Akzent4 6 5 2" xfId="11965" xr:uid="{00000000-0005-0000-0000-00005F010000}"/>
    <cellStyle name="20 % - Akzent4 6 5 3" xfId="11853" xr:uid="{00000000-0005-0000-0000-000060010000}"/>
    <cellStyle name="20 % - Akzent4 7" xfId="7078" xr:uid="{00000000-0005-0000-0000-000061010000}"/>
    <cellStyle name="20 % - Akzent4 7 2" xfId="7079" xr:uid="{00000000-0005-0000-0000-000062010000}"/>
    <cellStyle name="20 % - Akzent4 7 2 2" xfId="9128" xr:uid="{00000000-0005-0000-0000-000063010000}"/>
    <cellStyle name="20 % - Akzent4 7 3" xfId="7080" xr:uid="{00000000-0005-0000-0000-000064010000}"/>
    <cellStyle name="20 % - Akzent4 7 3 2" xfId="10899" xr:uid="{00000000-0005-0000-0000-000065010000}"/>
    <cellStyle name="20 % - Akzent4 7 4" xfId="8877" xr:uid="{00000000-0005-0000-0000-000066010000}"/>
    <cellStyle name="20 % - Akzent4 7 4 2" xfId="11966" xr:uid="{00000000-0005-0000-0000-000067010000}"/>
    <cellStyle name="20 % - Akzent4 7 4 3" xfId="11854" xr:uid="{00000000-0005-0000-0000-000068010000}"/>
    <cellStyle name="20 % - Akzent4 8" xfId="7081" xr:uid="{00000000-0005-0000-0000-000069010000}"/>
    <cellStyle name="20 % - Akzent4 8 2" xfId="8878" xr:uid="{00000000-0005-0000-0000-00006A010000}"/>
    <cellStyle name="20 % - Akzent4 8 2 2" xfId="11967" xr:uid="{00000000-0005-0000-0000-00006B010000}"/>
    <cellStyle name="20 % - Akzent4 8 2 3" xfId="11855" xr:uid="{00000000-0005-0000-0000-00006C010000}"/>
    <cellStyle name="20 % - Akzent4 9" xfId="7082" xr:uid="{00000000-0005-0000-0000-00006D010000}"/>
    <cellStyle name="20 % - Akzent4 9 2" xfId="9129" xr:uid="{00000000-0005-0000-0000-00006E010000}"/>
    <cellStyle name="20 % - Akzent4 9 3" xfId="8990" xr:uid="{00000000-0005-0000-0000-00006F010000}"/>
    <cellStyle name="20 % - Akzent5" xfId="7145" builtinId="46" customBuiltin="1"/>
    <cellStyle name="20 % - Akzent5 10" xfId="7083" xr:uid="{00000000-0005-0000-0000-000071010000}"/>
    <cellStyle name="20 % - Akzent5 10 2" xfId="8991" xr:uid="{00000000-0005-0000-0000-000072010000}"/>
    <cellStyle name="20 % - Akzent5 11" xfId="7084" xr:uid="{00000000-0005-0000-0000-000073010000}"/>
    <cellStyle name="20 % - Akzent5 11 2" xfId="9163" xr:uid="{00000000-0005-0000-0000-000074010000}"/>
    <cellStyle name="20 % - Akzent5 11 3" xfId="8992" xr:uid="{00000000-0005-0000-0000-000075010000}"/>
    <cellStyle name="20 % - Akzent5 12" xfId="7085" xr:uid="{00000000-0005-0000-0000-000076010000}"/>
    <cellStyle name="20 % - Akzent5 12 2" xfId="9164" xr:uid="{00000000-0005-0000-0000-000077010000}"/>
    <cellStyle name="20 % - Akzent5 12 3" xfId="8993" xr:uid="{00000000-0005-0000-0000-000078010000}"/>
    <cellStyle name="20 % - Akzent5 13" xfId="7086" xr:uid="{00000000-0005-0000-0000-000079010000}"/>
    <cellStyle name="20 % - Akzent5 13 2" xfId="9165" xr:uid="{00000000-0005-0000-0000-00007A010000}"/>
    <cellStyle name="20 % - Akzent5 13 3" xfId="8994" xr:uid="{00000000-0005-0000-0000-00007B010000}"/>
    <cellStyle name="20 % - Akzent5 14" xfId="7087" xr:uid="{00000000-0005-0000-0000-00007C010000}"/>
    <cellStyle name="20 % - Akzent5 14 2" xfId="8995" xr:uid="{00000000-0005-0000-0000-00007D010000}"/>
    <cellStyle name="20 % - Akzent5 15" xfId="7088" xr:uid="{00000000-0005-0000-0000-00007E010000}"/>
    <cellStyle name="20 % - Akzent5 15 2" xfId="9199" xr:uid="{00000000-0005-0000-0000-00007F010000}"/>
    <cellStyle name="20 % - Akzent5 16" xfId="7089" xr:uid="{00000000-0005-0000-0000-000080010000}"/>
    <cellStyle name="20 % - Akzent5 16 2" xfId="9200" xr:uid="{00000000-0005-0000-0000-000081010000}"/>
    <cellStyle name="20 % - Akzent5 2" xfId="179" xr:uid="{00000000-0005-0000-0000-000082010000}"/>
    <cellStyle name="20 % - Akzent5 2 2" xfId="338" xr:uid="{00000000-0005-0000-0000-000083010000}"/>
    <cellStyle name="20 % - Akzent5 2 2 2" xfId="7090" xr:uid="{00000000-0005-0000-0000-000084010000}"/>
    <cellStyle name="20 % - Akzent5 2 2 3" xfId="9075" xr:uid="{00000000-0005-0000-0000-000085010000}"/>
    <cellStyle name="20 % - Akzent5 2 3" xfId="7091" xr:uid="{00000000-0005-0000-0000-000086010000}"/>
    <cellStyle name="20 % - Akzent5 2 3 2" xfId="8677" xr:uid="{00000000-0005-0000-0000-000087010000}"/>
    <cellStyle name="20 % - Akzent5 2 3 3" xfId="11856" xr:uid="{00000000-0005-0000-0000-000088010000}"/>
    <cellStyle name="20 % - Akzent5 2 3 4" xfId="11354" xr:uid="{00000000-0005-0000-0000-000089010000}"/>
    <cellStyle name="20 % - Akzent5 2 4" xfId="7092" xr:uid="{00000000-0005-0000-0000-00008A010000}"/>
    <cellStyle name="20 % - Akzent5 2 4 2" xfId="10900" xr:uid="{00000000-0005-0000-0000-00008B010000}"/>
    <cellStyle name="20 % - Akzent5 2 5" xfId="7093" xr:uid="{00000000-0005-0000-0000-00008C010000}"/>
    <cellStyle name="20 % - Akzent5 2 5 2" xfId="10901" xr:uid="{00000000-0005-0000-0000-00008D010000}"/>
    <cellStyle name="20 % - Akzent5 2 6" xfId="7094" xr:uid="{00000000-0005-0000-0000-00008E010000}"/>
    <cellStyle name="20 % - Akzent5 2 6 2" xfId="10902" xr:uid="{00000000-0005-0000-0000-00008F010000}"/>
    <cellStyle name="20 % - Akzent5 2 7" xfId="10698" xr:uid="{00000000-0005-0000-0000-000090010000}"/>
    <cellStyle name="20 % - Akzent5 3" xfId="339" xr:uid="{00000000-0005-0000-0000-000091010000}"/>
    <cellStyle name="20 % - Akzent5 3 2" xfId="340" xr:uid="{00000000-0005-0000-0000-000092010000}"/>
    <cellStyle name="20 % - Akzent5 3 2 2" xfId="7095" xr:uid="{00000000-0005-0000-0000-000093010000}"/>
    <cellStyle name="20 % - Akzent5 3 2 3" xfId="9084" xr:uid="{00000000-0005-0000-0000-000094010000}"/>
    <cellStyle name="20 % - Akzent5 3 3" xfId="341" xr:uid="{00000000-0005-0000-0000-000095010000}"/>
    <cellStyle name="20 % - Akzent5 3 4" xfId="10699" xr:uid="{00000000-0005-0000-0000-000096010000}"/>
    <cellStyle name="20 % - Akzent5 3 4 2" xfId="12079" xr:uid="{00000000-0005-0000-0000-000097010000}"/>
    <cellStyle name="20 % - Akzent5 3 4 3" xfId="11355" xr:uid="{00000000-0005-0000-0000-000098010000}"/>
    <cellStyle name="20 % - Akzent5 4" xfId="342" xr:uid="{00000000-0005-0000-0000-000099010000}"/>
    <cellStyle name="20 % - Akzent5 4 2" xfId="343" xr:uid="{00000000-0005-0000-0000-00009A010000}"/>
    <cellStyle name="20 % - Akzent5 4 2 2" xfId="7097" xr:uid="{00000000-0005-0000-0000-00009B010000}"/>
    <cellStyle name="20 % - Akzent5 4 2 3" xfId="10903" xr:uid="{00000000-0005-0000-0000-00009C010000}"/>
    <cellStyle name="20 % - Akzent5 4 3" xfId="7096" xr:uid="{00000000-0005-0000-0000-00009D010000}"/>
    <cellStyle name="20 % - Akzent5 4 3 2" xfId="11857" xr:uid="{00000000-0005-0000-0000-00009E010000}"/>
    <cellStyle name="20 % - Akzent5 4 3 3" xfId="11356" xr:uid="{00000000-0005-0000-0000-00009F010000}"/>
    <cellStyle name="20 % - Akzent5 5" xfId="344" xr:uid="{00000000-0005-0000-0000-0000A0010000}"/>
    <cellStyle name="20 % - Akzent5 5 2" xfId="7099" xr:uid="{00000000-0005-0000-0000-0000A1010000}"/>
    <cellStyle name="20 % - Akzent5 5 2 2" xfId="9104" xr:uid="{00000000-0005-0000-0000-0000A2010000}"/>
    <cellStyle name="20 % - Akzent5 5 2 2 2" xfId="12029" xr:uid="{00000000-0005-0000-0000-0000A3010000}"/>
    <cellStyle name="20 % - Akzent5 5 2 2 3" xfId="11858" xr:uid="{00000000-0005-0000-0000-0000A4010000}"/>
    <cellStyle name="20 % - Akzent5 5 3" xfId="7100" xr:uid="{00000000-0005-0000-0000-0000A5010000}"/>
    <cellStyle name="20 % - Akzent5 5 4" xfId="7098" xr:uid="{00000000-0005-0000-0000-0000A6010000}"/>
    <cellStyle name="20 % - Akzent5 5 5" xfId="8829" xr:uid="{00000000-0005-0000-0000-0000A7010000}"/>
    <cellStyle name="20 % - Akzent5 6" xfId="7101" xr:uid="{00000000-0005-0000-0000-0000A8010000}"/>
    <cellStyle name="20 % - Akzent5 6 2" xfId="7102" xr:uid="{00000000-0005-0000-0000-0000A9010000}"/>
    <cellStyle name="20 % - Akzent5 6 2 2" xfId="8949" xr:uid="{00000000-0005-0000-0000-0000AA010000}"/>
    <cellStyle name="20 % - Akzent5 6 3" xfId="7103" xr:uid="{00000000-0005-0000-0000-0000AB010000}"/>
    <cellStyle name="20 % - Akzent5 6 3 2" xfId="8678" xr:uid="{00000000-0005-0000-0000-0000AC010000}"/>
    <cellStyle name="20 % - Akzent5 6 4" xfId="7104" xr:uid="{00000000-0005-0000-0000-0000AD010000}"/>
    <cellStyle name="20 % - Akzent5 6 4 2" xfId="9105" xr:uid="{00000000-0005-0000-0000-0000AE010000}"/>
    <cellStyle name="20 % - Akzent5 6 5" xfId="8879" xr:uid="{00000000-0005-0000-0000-0000AF010000}"/>
    <cellStyle name="20 % - Akzent5 6 5 2" xfId="11968" xr:uid="{00000000-0005-0000-0000-0000B0010000}"/>
    <cellStyle name="20 % - Akzent5 6 5 3" xfId="11859" xr:uid="{00000000-0005-0000-0000-0000B1010000}"/>
    <cellStyle name="20 % - Akzent5 7" xfId="7105" xr:uid="{00000000-0005-0000-0000-0000B2010000}"/>
    <cellStyle name="20 % - Akzent5 7 2" xfId="7106" xr:uid="{00000000-0005-0000-0000-0000B3010000}"/>
    <cellStyle name="20 % - Akzent5 7 2 2" xfId="9130" xr:uid="{00000000-0005-0000-0000-0000B4010000}"/>
    <cellStyle name="20 % - Akzent5 7 3" xfId="7107" xr:uid="{00000000-0005-0000-0000-0000B5010000}"/>
    <cellStyle name="20 % - Akzent5 7 3 2" xfId="10904" xr:uid="{00000000-0005-0000-0000-0000B6010000}"/>
    <cellStyle name="20 % - Akzent5 7 4" xfId="8880" xr:uid="{00000000-0005-0000-0000-0000B7010000}"/>
    <cellStyle name="20 % - Akzent5 7 4 2" xfId="11969" xr:uid="{00000000-0005-0000-0000-0000B8010000}"/>
    <cellStyle name="20 % - Akzent5 7 4 3" xfId="11860" xr:uid="{00000000-0005-0000-0000-0000B9010000}"/>
    <cellStyle name="20 % - Akzent5 8" xfId="7108" xr:uid="{00000000-0005-0000-0000-0000BA010000}"/>
    <cellStyle name="20 % - Akzent5 8 2" xfId="8881" xr:uid="{00000000-0005-0000-0000-0000BB010000}"/>
    <cellStyle name="20 % - Akzent5 8 2 2" xfId="11970" xr:uid="{00000000-0005-0000-0000-0000BC010000}"/>
    <cellStyle name="20 % - Akzent5 8 2 3" xfId="11861" xr:uid="{00000000-0005-0000-0000-0000BD010000}"/>
    <cellStyle name="20 % - Akzent5 9" xfId="7109" xr:uid="{00000000-0005-0000-0000-0000BE010000}"/>
    <cellStyle name="20 % - Akzent5 9 2" xfId="9131" xr:uid="{00000000-0005-0000-0000-0000BF010000}"/>
    <cellStyle name="20 % - Akzent5 9 3" xfId="8996" xr:uid="{00000000-0005-0000-0000-0000C0010000}"/>
    <cellStyle name="20 % - Akzent6" xfId="7147" builtinId="50" customBuiltin="1"/>
    <cellStyle name="20 % - Akzent6 10" xfId="7110" xr:uid="{00000000-0005-0000-0000-0000C2010000}"/>
    <cellStyle name="20 % - Akzent6 10 2" xfId="8997" xr:uid="{00000000-0005-0000-0000-0000C3010000}"/>
    <cellStyle name="20 % - Akzent6 11" xfId="7111" xr:uid="{00000000-0005-0000-0000-0000C4010000}"/>
    <cellStyle name="20 % - Akzent6 11 2" xfId="9166" xr:uid="{00000000-0005-0000-0000-0000C5010000}"/>
    <cellStyle name="20 % - Akzent6 11 3" xfId="8998" xr:uid="{00000000-0005-0000-0000-0000C6010000}"/>
    <cellStyle name="20 % - Akzent6 12" xfId="7112" xr:uid="{00000000-0005-0000-0000-0000C7010000}"/>
    <cellStyle name="20 % - Akzent6 12 2" xfId="9167" xr:uid="{00000000-0005-0000-0000-0000C8010000}"/>
    <cellStyle name="20 % - Akzent6 12 3" xfId="8999" xr:uid="{00000000-0005-0000-0000-0000C9010000}"/>
    <cellStyle name="20 % - Akzent6 13" xfId="7113" xr:uid="{00000000-0005-0000-0000-0000CA010000}"/>
    <cellStyle name="20 % - Akzent6 13 2" xfId="9168" xr:uid="{00000000-0005-0000-0000-0000CB010000}"/>
    <cellStyle name="20 % - Akzent6 13 3" xfId="9000" xr:uid="{00000000-0005-0000-0000-0000CC010000}"/>
    <cellStyle name="20 % - Akzent6 14" xfId="7114" xr:uid="{00000000-0005-0000-0000-0000CD010000}"/>
    <cellStyle name="20 % - Akzent6 14 2" xfId="9001" xr:uid="{00000000-0005-0000-0000-0000CE010000}"/>
    <cellStyle name="20 % - Akzent6 15" xfId="7115" xr:uid="{00000000-0005-0000-0000-0000CF010000}"/>
    <cellStyle name="20 % - Akzent6 15 2" xfId="9201" xr:uid="{00000000-0005-0000-0000-0000D0010000}"/>
    <cellStyle name="20 % - Akzent6 16" xfId="7116" xr:uid="{00000000-0005-0000-0000-0000D1010000}"/>
    <cellStyle name="20 % - Akzent6 16 2" xfId="9202" xr:uid="{00000000-0005-0000-0000-0000D2010000}"/>
    <cellStyle name="20 % - Akzent6 2" xfId="180" xr:uid="{00000000-0005-0000-0000-0000D3010000}"/>
    <cellStyle name="20 % - Akzent6 2 2" xfId="345" xr:uid="{00000000-0005-0000-0000-0000D4010000}"/>
    <cellStyle name="20 % - Akzent6 2 2 2" xfId="7117" xr:uid="{00000000-0005-0000-0000-0000D5010000}"/>
    <cellStyle name="20 % - Akzent6 2 2 3" xfId="9077" xr:uid="{00000000-0005-0000-0000-0000D6010000}"/>
    <cellStyle name="20 % - Akzent6 2 3" xfId="7118" xr:uid="{00000000-0005-0000-0000-0000D7010000}"/>
    <cellStyle name="20 % - Akzent6 2 3 2" xfId="8679" xr:uid="{00000000-0005-0000-0000-0000D8010000}"/>
    <cellStyle name="20 % - Akzent6 2 3 3" xfId="11862" xr:uid="{00000000-0005-0000-0000-0000D9010000}"/>
    <cellStyle name="20 % - Akzent6 2 3 4" xfId="11357" xr:uid="{00000000-0005-0000-0000-0000DA010000}"/>
    <cellStyle name="20 % - Akzent6 2 4" xfId="7119" xr:uid="{00000000-0005-0000-0000-0000DB010000}"/>
    <cellStyle name="20 % - Akzent6 2 4 2" xfId="10905" xr:uid="{00000000-0005-0000-0000-0000DC010000}"/>
    <cellStyle name="20 % - Akzent6 2 5" xfId="7120" xr:uid="{00000000-0005-0000-0000-0000DD010000}"/>
    <cellStyle name="20 % - Akzent6 2 5 2" xfId="10906" xr:uid="{00000000-0005-0000-0000-0000DE010000}"/>
    <cellStyle name="20 % - Akzent6 2 6" xfId="7121" xr:uid="{00000000-0005-0000-0000-0000DF010000}"/>
    <cellStyle name="20 % - Akzent6 2 6 2" xfId="10907" xr:uid="{00000000-0005-0000-0000-0000E0010000}"/>
    <cellStyle name="20 % - Akzent6 2 7" xfId="10700" xr:uid="{00000000-0005-0000-0000-0000E1010000}"/>
    <cellStyle name="20 % - Akzent6 3" xfId="346" xr:uid="{00000000-0005-0000-0000-0000E2010000}"/>
    <cellStyle name="20 % - Akzent6 3 2" xfId="347" xr:uid="{00000000-0005-0000-0000-0000E3010000}"/>
    <cellStyle name="20 % - Akzent6 3 2 2" xfId="7122" xr:uid="{00000000-0005-0000-0000-0000E4010000}"/>
    <cellStyle name="20 % - Akzent6 3 2 3" xfId="9085" xr:uid="{00000000-0005-0000-0000-0000E5010000}"/>
    <cellStyle name="20 % - Akzent6 3 3" xfId="348" xr:uid="{00000000-0005-0000-0000-0000E6010000}"/>
    <cellStyle name="20 % - Akzent6 3 4" xfId="10701" xr:uid="{00000000-0005-0000-0000-0000E7010000}"/>
    <cellStyle name="20 % - Akzent6 3 4 2" xfId="12080" xr:uid="{00000000-0005-0000-0000-0000E8010000}"/>
    <cellStyle name="20 % - Akzent6 3 4 3" xfId="11358" xr:uid="{00000000-0005-0000-0000-0000E9010000}"/>
    <cellStyle name="20 % - Akzent6 4" xfId="349" xr:uid="{00000000-0005-0000-0000-0000EA010000}"/>
    <cellStyle name="20 % - Akzent6 4 2" xfId="350" xr:uid="{00000000-0005-0000-0000-0000EB010000}"/>
    <cellStyle name="20 % - Akzent6 4 2 2" xfId="7124" xr:uid="{00000000-0005-0000-0000-0000EC010000}"/>
    <cellStyle name="20 % - Akzent6 4 2 3" xfId="10908" xr:uid="{00000000-0005-0000-0000-0000ED010000}"/>
    <cellStyle name="20 % - Akzent6 4 3" xfId="7123" xr:uid="{00000000-0005-0000-0000-0000EE010000}"/>
    <cellStyle name="20 % - Akzent6 4 3 2" xfId="11863" xr:uid="{00000000-0005-0000-0000-0000EF010000}"/>
    <cellStyle name="20 % - Akzent6 4 3 3" xfId="11359" xr:uid="{00000000-0005-0000-0000-0000F0010000}"/>
    <cellStyle name="20 % - Akzent6 5" xfId="351" xr:uid="{00000000-0005-0000-0000-0000F1010000}"/>
    <cellStyle name="20 % - Akzent6 5 2" xfId="7126" xr:uid="{00000000-0005-0000-0000-0000F2010000}"/>
    <cellStyle name="20 % - Akzent6 5 2 2" xfId="9106" xr:uid="{00000000-0005-0000-0000-0000F3010000}"/>
    <cellStyle name="20 % - Akzent6 5 2 2 2" xfId="12030" xr:uid="{00000000-0005-0000-0000-0000F4010000}"/>
    <cellStyle name="20 % - Akzent6 5 2 2 3" xfId="11864" xr:uid="{00000000-0005-0000-0000-0000F5010000}"/>
    <cellStyle name="20 % - Akzent6 5 3" xfId="7127" xr:uid="{00000000-0005-0000-0000-0000F6010000}"/>
    <cellStyle name="20 % - Akzent6 5 4" xfId="7125" xr:uid="{00000000-0005-0000-0000-0000F7010000}"/>
    <cellStyle name="20 % - Akzent6 5 5" xfId="8830" xr:uid="{00000000-0005-0000-0000-0000F8010000}"/>
    <cellStyle name="20 % - Akzent6 6" xfId="7128" xr:uid="{00000000-0005-0000-0000-0000F9010000}"/>
    <cellStyle name="20 % - Akzent6 6 2" xfId="7129" xr:uid="{00000000-0005-0000-0000-0000FA010000}"/>
    <cellStyle name="20 % - Akzent6 6 2 2" xfId="8950" xr:uid="{00000000-0005-0000-0000-0000FB010000}"/>
    <cellStyle name="20 % - Akzent6 6 3" xfId="7130" xr:uid="{00000000-0005-0000-0000-0000FC010000}"/>
    <cellStyle name="20 % - Akzent6 6 3 2" xfId="8680" xr:uid="{00000000-0005-0000-0000-0000FD010000}"/>
    <cellStyle name="20 % - Akzent6 6 4" xfId="7131" xr:uid="{00000000-0005-0000-0000-0000FE010000}"/>
    <cellStyle name="20 % - Akzent6 6 4 2" xfId="9107" xr:uid="{00000000-0005-0000-0000-0000FF010000}"/>
    <cellStyle name="20 % - Akzent6 6 5" xfId="8882" xr:uid="{00000000-0005-0000-0000-000000020000}"/>
    <cellStyle name="20 % - Akzent6 6 5 2" xfId="11971" xr:uid="{00000000-0005-0000-0000-000001020000}"/>
    <cellStyle name="20 % - Akzent6 6 5 3" xfId="11865" xr:uid="{00000000-0005-0000-0000-000002020000}"/>
    <cellStyle name="20 % - Akzent6 7" xfId="7132" xr:uid="{00000000-0005-0000-0000-000003020000}"/>
    <cellStyle name="20 % - Akzent6 7 2" xfId="7133" xr:uid="{00000000-0005-0000-0000-000004020000}"/>
    <cellStyle name="20 % - Akzent6 7 2 2" xfId="9132" xr:uid="{00000000-0005-0000-0000-000005020000}"/>
    <cellStyle name="20 % - Akzent6 7 3" xfId="7134" xr:uid="{00000000-0005-0000-0000-000006020000}"/>
    <cellStyle name="20 % - Akzent6 7 3 2" xfId="10909" xr:uid="{00000000-0005-0000-0000-000007020000}"/>
    <cellStyle name="20 % - Akzent6 7 4" xfId="8883" xr:uid="{00000000-0005-0000-0000-000008020000}"/>
    <cellStyle name="20 % - Akzent6 7 4 2" xfId="11972" xr:uid="{00000000-0005-0000-0000-000009020000}"/>
    <cellStyle name="20 % - Akzent6 7 4 3" xfId="11866" xr:uid="{00000000-0005-0000-0000-00000A020000}"/>
    <cellStyle name="20 % - Akzent6 8" xfId="7135" xr:uid="{00000000-0005-0000-0000-00000B020000}"/>
    <cellStyle name="20 % - Akzent6 8 2" xfId="8884" xr:uid="{00000000-0005-0000-0000-00000C020000}"/>
    <cellStyle name="20 % - Akzent6 8 2 2" xfId="11973" xr:uid="{00000000-0005-0000-0000-00000D020000}"/>
    <cellStyle name="20 % - Akzent6 8 2 3" xfId="11867" xr:uid="{00000000-0005-0000-0000-00000E020000}"/>
    <cellStyle name="20 % - Akzent6 9" xfId="7136" xr:uid="{00000000-0005-0000-0000-00000F020000}"/>
    <cellStyle name="20 % - Akzent6 9 2" xfId="9133" xr:uid="{00000000-0005-0000-0000-000010020000}"/>
    <cellStyle name="20 % - Akzent6 9 3" xfId="9002" xr:uid="{00000000-0005-0000-0000-000011020000}"/>
    <cellStyle name="20% - Accent1 2" xfId="7138" xr:uid="{00000000-0005-0000-0000-000012020000}"/>
    <cellStyle name="20% - Accent1 2 2" xfId="10910" xr:uid="{00000000-0005-0000-0000-000013020000}"/>
    <cellStyle name="20% - Accent1 3" xfId="42932" xr:uid="{00000000-0005-0000-0000-000014020000}"/>
    <cellStyle name="20% - Accent2 2" xfId="7140" xr:uid="{00000000-0005-0000-0000-000015020000}"/>
    <cellStyle name="20% - Accent2 2 2" xfId="10911" xr:uid="{00000000-0005-0000-0000-000016020000}"/>
    <cellStyle name="20% - Accent2 3" xfId="42936" xr:uid="{00000000-0005-0000-0000-000017020000}"/>
    <cellStyle name="20% - Accent3 2" xfId="7142" xr:uid="{00000000-0005-0000-0000-000018020000}"/>
    <cellStyle name="20% - Accent3 2 2" xfId="10912" xr:uid="{00000000-0005-0000-0000-000019020000}"/>
    <cellStyle name="20% - Accent3 3" xfId="42940" xr:uid="{00000000-0005-0000-0000-00001A020000}"/>
    <cellStyle name="20% - Accent4 2" xfId="7144" xr:uid="{00000000-0005-0000-0000-00001B020000}"/>
    <cellStyle name="20% - Accent4 2 2" xfId="10913" xr:uid="{00000000-0005-0000-0000-00001C020000}"/>
    <cellStyle name="20% - Accent4 3" xfId="42944" xr:uid="{00000000-0005-0000-0000-00001D020000}"/>
    <cellStyle name="20% - Accent5 2" xfId="7146" xr:uid="{00000000-0005-0000-0000-00001E020000}"/>
    <cellStyle name="20% - Accent5 2 2" xfId="10914" xr:uid="{00000000-0005-0000-0000-00001F020000}"/>
    <cellStyle name="20% - Accent5 3" xfId="42948" xr:uid="{00000000-0005-0000-0000-000020020000}"/>
    <cellStyle name="20% - Accent6 2" xfId="7148" xr:uid="{00000000-0005-0000-0000-000021020000}"/>
    <cellStyle name="20% - Accent6 2 2" xfId="10915" xr:uid="{00000000-0005-0000-0000-000022020000}"/>
    <cellStyle name="20% - Accent6 3" xfId="42952" xr:uid="{00000000-0005-0000-0000-000023020000}"/>
    <cellStyle name="20% - Akzent1" xfId="352" xr:uid="{00000000-0005-0000-0000-000024020000}"/>
    <cellStyle name="20% - Akzent1 2" xfId="353" xr:uid="{00000000-0005-0000-0000-000025020000}"/>
    <cellStyle name="20% - Akzent1 2 2" xfId="3173" xr:uid="{00000000-0005-0000-0000-000026020000}"/>
    <cellStyle name="20% - Akzent1 2 2 2" xfId="7149" xr:uid="{00000000-0005-0000-0000-000027020000}"/>
    <cellStyle name="20% - Akzent1 2 3" xfId="3172" xr:uid="{00000000-0005-0000-0000-000028020000}"/>
    <cellStyle name="20% - Akzent1 2 3 2" xfId="7150" xr:uid="{00000000-0005-0000-0000-000029020000}"/>
    <cellStyle name="20% - Akzent1 2 4" xfId="11527" xr:uid="{00000000-0005-0000-0000-00002A020000}"/>
    <cellStyle name="20% - Akzent1 3" xfId="3174" xr:uid="{00000000-0005-0000-0000-00002B020000}"/>
    <cellStyle name="20% - Akzent1_11.04.19 - Tabellen" xfId="3175" xr:uid="{00000000-0005-0000-0000-00002C020000}"/>
    <cellStyle name="20% - Akzent2" xfId="354" xr:uid="{00000000-0005-0000-0000-00002D020000}"/>
    <cellStyle name="20% - Akzent2 2" xfId="355" xr:uid="{00000000-0005-0000-0000-00002E020000}"/>
    <cellStyle name="20% - Akzent2 2 2" xfId="3177" xr:uid="{00000000-0005-0000-0000-00002F020000}"/>
    <cellStyle name="20% - Akzent2 2 2 2" xfId="7151" xr:uid="{00000000-0005-0000-0000-000030020000}"/>
    <cellStyle name="20% - Akzent2 2 3" xfId="3176" xr:uid="{00000000-0005-0000-0000-000031020000}"/>
    <cellStyle name="20% - Akzent2 2 3 2" xfId="7152" xr:uid="{00000000-0005-0000-0000-000032020000}"/>
    <cellStyle name="20% - Akzent2 2 4" xfId="11528" xr:uid="{00000000-0005-0000-0000-000033020000}"/>
    <cellStyle name="20% - Akzent2 3" xfId="3178" xr:uid="{00000000-0005-0000-0000-000034020000}"/>
    <cellStyle name="20% - Akzent2_11.04.19 - Tabellen" xfId="3179" xr:uid="{00000000-0005-0000-0000-000035020000}"/>
    <cellStyle name="20% - Akzent3" xfId="356" xr:uid="{00000000-0005-0000-0000-000036020000}"/>
    <cellStyle name="20% - Akzent3 2" xfId="357" xr:uid="{00000000-0005-0000-0000-000037020000}"/>
    <cellStyle name="20% - Akzent3 2 2" xfId="3181" xr:uid="{00000000-0005-0000-0000-000038020000}"/>
    <cellStyle name="20% - Akzent3 2 2 2" xfId="7153" xr:uid="{00000000-0005-0000-0000-000039020000}"/>
    <cellStyle name="20% - Akzent3 2 3" xfId="3180" xr:uid="{00000000-0005-0000-0000-00003A020000}"/>
    <cellStyle name="20% - Akzent3 2 3 2" xfId="7154" xr:uid="{00000000-0005-0000-0000-00003B020000}"/>
    <cellStyle name="20% - Akzent3 2 4" xfId="11529" xr:uid="{00000000-0005-0000-0000-00003C020000}"/>
    <cellStyle name="20% - Akzent3 3" xfId="3182" xr:uid="{00000000-0005-0000-0000-00003D020000}"/>
    <cellStyle name="20% - Akzent3_11.04.19 - Tabellen" xfId="3183" xr:uid="{00000000-0005-0000-0000-00003E020000}"/>
    <cellStyle name="20% - Akzent4" xfId="358" xr:uid="{00000000-0005-0000-0000-00003F020000}"/>
    <cellStyle name="20% - Akzent4 2" xfId="359" xr:uid="{00000000-0005-0000-0000-000040020000}"/>
    <cellStyle name="20% - Akzent4 2 2" xfId="3185" xr:uid="{00000000-0005-0000-0000-000041020000}"/>
    <cellStyle name="20% - Akzent4 2 2 2" xfId="7155" xr:uid="{00000000-0005-0000-0000-000042020000}"/>
    <cellStyle name="20% - Akzent4 2 3" xfId="3184" xr:uid="{00000000-0005-0000-0000-000043020000}"/>
    <cellStyle name="20% - Akzent4 2 3 2" xfId="7156" xr:uid="{00000000-0005-0000-0000-000044020000}"/>
    <cellStyle name="20% - Akzent4 2 4" xfId="11530" xr:uid="{00000000-0005-0000-0000-000045020000}"/>
    <cellStyle name="20% - Akzent4 3" xfId="3186" xr:uid="{00000000-0005-0000-0000-000046020000}"/>
    <cellStyle name="20% - Akzent4_11.04.19 - Tabellen" xfId="3187" xr:uid="{00000000-0005-0000-0000-000047020000}"/>
    <cellStyle name="20% - Akzent5" xfId="360" xr:uid="{00000000-0005-0000-0000-000048020000}"/>
    <cellStyle name="20% - Akzent5 2" xfId="361" xr:uid="{00000000-0005-0000-0000-000049020000}"/>
    <cellStyle name="20% - Akzent5 2 2" xfId="3188" xr:uid="{00000000-0005-0000-0000-00004A020000}"/>
    <cellStyle name="20% - Akzent5 2 2 2" xfId="7157" xr:uid="{00000000-0005-0000-0000-00004B020000}"/>
    <cellStyle name="20% - Akzent5 2 3" xfId="7158" xr:uid="{00000000-0005-0000-0000-00004C020000}"/>
    <cellStyle name="20% - Akzent5 3" xfId="3189" xr:uid="{00000000-0005-0000-0000-00004D020000}"/>
    <cellStyle name="20% - Akzent5_BBE14 Abb. G2 MZ 130802" xfId="3190" xr:uid="{00000000-0005-0000-0000-00004E020000}"/>
    <cellStyle name="20% - Akzent6" xfId="362" xr:uid="{00000000-0005-0000-0000-00004F020000}"/>
    <cellStyle name="20% - Akzent6 2" xfId="363" xr:uid="{00000000-0005-0000-0000-000050020000}"/>
    <cellStyle name="20% - Akzent6 2 2" xfId="3192" xr:uid="{00000000-0005-0000-0000-000051020000}"/>
    <cellStyle name="20% - Akzent6 2 2 2" xfId="7159" xr:uid="{00000000-0005-0000-0000-000052020000}"/>
    <cellStyle name="20% - Akzent6 2 3" xfId="3191" xr:uid="{00000000-0005-0000-0000-000053020000}"/>
    <cellStyle name="20% - Akzent6 2 3 2" xfId="7160" xr:uid="{00000000-0005-0000-0000-000054020000}"/>
    <cellStyle name="20% - Akzent6 2 4" xfId="11531" xr:uid="{00000000-0005-0000-0000-000055020000}"/>
    <cellStyle name="20% - Akzent6 3" xfId="3193" xr:uid="{00000000-0005-0000-0000-000056020000}"/>
    <cellStyle name="20% - Akzent6_11.04.19 - Tabellen" xfId="3194" xr:uid="{00000000-0005-0000-0000-000057020000}"/>
    <cellStyle name="3mitP" xfId="3195" xr:uid="{00000000-0005-0000-0000-000058020000}"/>
    <cellStyle name="3mitP 2" xfId="7162" xr:uid="{00000000-0005-0000-0000-000059020000}"/>
    <cellStyle name="3mitP 2 2" xfId="10916" xr:uid="{00000000-0005-0000-0000-00005A020000}"/>
    <cellStyle name="3mitP 3" xfId="7161" xr:uid="{00000000-0005-0000-0000-00005B020000}"/>
    <cellStyle name="3ohneP" xfId="3196" xr:uid="{00000000-0005-0000-0000-00005C020000}"/>
    <cellStyle name="4" xfId="181" xr:uid="{00000000-0005-0000-0000-00005D020000}"/>
    <cellStyle name="4 2" xfId="364" xr:uid="{00000000-0005-0000-0000-00005E020000}"/>
    <cellStyle name="4 2 2" xfId="365" xr:uid="{00000000-0005-0000-0000-00005F020000}"/>
    <cellStyle name="4 2 2 2" xfId="366" xr:uid="{00000000-0005-0000-0000-000060020000}"/>
    <cellStyle name="4 2 2 2 2" xfId="367" xr:uid="{00000000-0005-0000-0000-000061020000}"/>
    <cellStyle name="4 2 2 2 2 2" xfId="12620" xr:uid="{00000000-0005-0000-0000-000062020000}"/>
    <cellStyle name="4 2 2 2 2 2 2" xfId="14596" xr:uid="{00000000-0005-0000-0000-000063020000}"/>
    <cellStyle name="4 2 2 2 2 2 2 2" xfId="16959" xr:uid="{00000000-0005-0000-0000-000064020000}"/>
    <cellStyle name="4 2 2 2 2 2 2 2 2" xfId="24118" xr:uid="{00000000-0005-0000-0000-000065020000}"/>
    <cellStyle name="4 2 2 2 2 2 2 2 2 2" xfId="38433" xr:uid="{00000000-0005-0000-0000-000066020000}"/>
    <cellStyle name="4 2 2 2 2 2 2 2 3" xfId="31274" xr:uid="{00000000-0005-0000-0000-000067020000}"/>
    <cellStyle name="4 2 2 2 2 2 2 3" xfId="19313" xr:uid="{00000000-0005-0000-0000-000068020000}"/>
    <cellStyle name="4 2 2 2 2 2 2 3 2" xfId="26450" xr:uid="{00000000-0005-0000-0000-000069020000}"/>
    <cellStyle name="4 2 2 2 2 2 2 3 2 2" xfId="40765" xr:uid="{00000000-0005-0000-0000-00006A020000}"/>
    <cellStyle name="4 2 2 2 2 2 2 3 3" xfId="33628" xr:uid="{00000000-0005-0000-0000-00006B020000}"/>
    <cellStyle name="4 2 2 2 2 2 2 4" xfId="20611" xr:uid="{00000000-0005-0000-0000-00006C020000}"/>
    <cellStyle name="4 2 2 2 2 2 2 4 2" xfId="27748" xr:uid="{00000000-0005-0000-0000-00006D020000}"/>
    <cellStyle name="4 2 2 2 2 2 2 4 2 2" xfId="42063" xr:uid="{00000000-0005-0000-0000-00006E020000}"/>
    <cellStyle name="4 2 2 2 2 2 2 4 3" xfId="34926" xr:uid="{00000000-0005-0000-0000-00006F020000}"/>
    <cellStyle name="4 2 2 2 2 2 2 5" xfId="21826" xr:uid="{00000000-0005-0000-0000-000070020000}"/>
    <cellStyle name="4 2 2 2 2 2 2 5 2" xfId="36141" xr:uid="{00000000-0005-0000-0000-000071020000}"/>
    <cellStyle name="4 2 2 2 2 2 2 6" xfId="28963" xr:uid="{00000000-0005-0000-0000-000072020000}"/>
    <cellStyle name="4 2 2 2 2 2 3" xfId="14989" xr:uid="{00000000-0005-0000-0000-000073020000}"/>
    <cellStyle name="4 2 2 2 2 2 3 2" xfId="22148" xr:uid="{00000000-0005-0000-0000-000074020000}"/>
    <cellStyle name="4 2 2 2 2 2 3 2 2" xfId="36463" xr:uid="{00000000-0005-0000-0000-000075020000}"/>
    <cellStyle name="4 2 2 2 2 2 3 3" xfId="29304" xr:uid="{00000000-0005-0000-0000-000076020000}"/>
    <cellStyle name="4 2 2 2 2 2 4" xfId="17343" xr:uid="{00000000-0005-0000-0000-000077020000}"/>
    <cellStyle name="4 2 2 2 2 2 4 2" xfId="24480" xr:uid="{00000000-0005-0000-0000-000078020000}"/>
    <cellStyle name="4 2 2 2 2 2 4 2 2" xfId="38795" xr:uid="{00000000-0005-0000-0000-000079020000}"/>
    <cellStyle name="4 2 2 2 2 2 4 3" xfId="31658" xr:uid="{00000000-0005-0000-0000-00007A020000}"/>
    <cellStyle name="4 2 2 2 3" xfId="368" xr:uid="{00000000-0005-0000-0000-00007B020000}"/>
    <cellStyle name="4 2 2 2 3 2" xfId="12621" xr:uid="{00000000-0005-0000-0000-00007C020000}"/>
    <cellStyle name="4 2 2 2 3 2 2" xfId="13998" xr:uid="{00000000-0005-0000-0000-00007D020000}"/>
    <cellStyle name="4 2 2 2 3 2 2 2" xfId="16367" xr:uid="{00000000-0005-0000-0000-00007E020000}"/>
    <cellStyle name="4 2 2 2 3 2 2 2 2" xfId="23526" xr:uid="{00000000-0005-0000-0000-00007F020000}"/>
    <cellStyle name="4 2 2 2 3 2 2 2 2 2" xfId="37841" xr:uid="{00000000-0005-0000-0000-000080020000}"/>
    <cellStyle name="4 2 2 2 3 2 2 2 3" xfId="30682" xr:uid="{00000000-0005-0000-0000-000081020000}"/>
    <cellStyle name="4 2 2 2 3 2 2 3" xfId="18721" xr:uid="{00000000-0005-0000-0000-000082020000}"/>
    <cellStyle name="4 2 2 2 3 2 2 3 2" xfId="25858" xr:uid="{00000000-0005-0000-0000-000083020000}"/>
    <cellStyle name="4 2 2 2 3 2 2 3 2 2" xfId="40173" xr:uid="{00000000-0005-0000-0000-000084020000}"/>
    <cellStyle name="4 2 2 2 3 2 2 3 3" xfId="33036" xr:uid="{00000000-0005-0000-0000-000085020000}"/>
    <cellStyle name="4 2 2 2 3 2 2 4" xfId="20089" xr:uid="{00000000-0005-0000-0000-000086020000}"/>
    <cellStyle name="4 2 2 2 3 2 2 4 2" xfId="27226" xr:uid="{00000000-0005-0000-0000-000087020000}"/>
    <cellStyle name="4 2 2 2 3 2 2 4 2 2" xfId="41541" xr:uid="{00000000-0005-0000-0000-000088020000}"/>
    <cellStyle name="4 2 2 2 3 2 2 4 3" xfId="34404" xr:uid="{00000000-0005-0000-0000-000089020000}"/>
    <cellStyle name="4 2 2 2 3 2 2 5" xfId="21304" xr:uid="{00000000-0005-0000-0000-00008A020000}"/>
    <cellStyle name="4 2 2 2 3 2 2 5 2" xfId="35619" xr:uid="{00000000-0005-0000-0000-00008B020000}"/>
    <cellStyle name="4 2 2 2 3 2 2 6" xfId="28441" xr:uid="{00000000-0005-0000-0000-00008C020000}"/>
    <cellStyle name="4 2 2 2 3 2 3" xfId="14990" xr:uid="{00000000-0005-0000-0000-00008D020000}"/>
    <cellStyle name="4 2 2 2 3 2 3 2" xfId="22149" xr:uid="{00000000-0005-0000-0000-00008E020000}"/>
    <cellStyle name="4 2 2 2 3 2 3 2 2" xfId="36464" xr:uid="{00000000-0005-0000-0000-00008F020000}"/>
    <cellStyle name="4 2 2 2 3 2 3 3" xfId="29305" xr:uid="{00000000-0005-0000-0000-000090020000}"/>
    <cellStyle name="4 2 2 2 3 2 4" xfId="17344" xr:uid="{00000000-0005-0000-0000-000091020000}"/>
    <cellStyle name="4 2 2 2 3 2 4 2" xfId="24481" xr:uid="{00000000-0005-0000-0000-000092020000}"/>
    <cellStyle name="4 2 2 2 3 2 4 2 2" xfId="38796" xr:uid="{00000000-0005-0000-0000-000093020000}"/>
    <cellStyle name="4 2 2 2 3 2 4 3" xfId="31659" xr:uid="{00000000-0005-0000-0000-000094020000}"/>
    <cellStyle name="4 2 2 2 4" xfId="369" xr:uid="{00000000-0005-0000-0000-000095020000}"/>
    <cellStyle name="4 2 2 2 4 2" xfId="12622" xr:uid="{00000000-0005-0000-0000-000096020000}"/>
    <cellStyle name="4 2 2 2 4 2 2" xfId="13627" xr:uid="{00000000-0005-0000-0000-000097020000}"/>
    <cellStyle name="4 2 2 2 4 2 2 2" xfId="15996" xr:uid="{00000000-0005-0000-0000-000098020000}"/>
    <cellStyle name="4 2 2 2 4 2 2 2 2" xfId="23155" xr:uid="{00000000-0005-0000-0000-000099020000}"/>
    <cellStyle name="4 2 2 2 4 2 2 2 2 2" xfId="37470" xr:uid="{00000000-0005-0000-0000-00009A020000}"/>
    <cellStyle name="4 2 2 2 4 2 2 2 3" xfId="30311" xr:uid="{00000000-0005-0000-0000-00009B020000}"/>
    <cellStyle name="4 2 2 2 4 2 2 3" xfId="18350" xr:uid="{00000000-0005-0000-0000-00009C020000}"/>
    <cellStyle name="4 2 2 2 4 2 2 3 2" xfId="25487" xr:uid="{00000000-0005-0000-0000-00009D020000}"/>
    <cellStyle name="4 2 2 2 4 2 2 3 2 2" xfId="39802" xr:uid="{00000000-0005-0000-0000-00009E020000}"/>
    <cellStyle name="4 2 2 2 4 2 2 3 3" xfId="32665" xr:uid="{00000000-0005-0000-0000-00009F020000}"/>
    <cellStyle name="4 2 2 2 4 2 2 4" xfId="19876" xr:uid="{00000000-0005-0000-0000-0000A0020000}"/>
    <cellStyle name="4 2 2 2 4 2 2 4 2" xfId="27013" xr:uid="{00000000-0005-0000-0000-0000A1020000}"/>
    <cellStyle name="4 2 2 2 4 2 2 4 2 2" xfId="41328" xr:uid="{00000000-0005-0000-0000-0000A2020000}"/>
    <cellStyle name="4 2 2 2 4 2 2 4 3" xfId="34191" xr:uid="{00000000-0005-0000-0000-0000A3020000}"/>
    <cellStyle name="4 2 2 2 4 2 2 5" xfId="21091" xr:uid="{00000000-0005-0000-0000-0000A4020000}"/>
    <cellStyle name="4 2 2 2 4 2 2 5 2" xfId="35406" xr:uid="{00000000-0005-0000-0000-0000A5020000}"/>
    <cellStyle name="4 2 2 2 4 2 2 6" xfId="28228" xr:uid="{00000000-0005-0000-0000-0000A6020000}"/>
    <cellStyle name="4 2 2 2 4 2 3" xfId="14991" xr:uid="{00000000-0005-0000-0000-0000A7020000}"/>
    <cellStyle name="4 2 2 2 4 2 3 2" xfId="22150" xr:uid="{00000000-0005-0000-0000-0000A8020000}"/>
    <cellStyle name="4 2 2 2 4 2 3 2 2" xfId="36465" xr:uid="{00000000-0005-0000-0000-0000A9020000}"/>
    <cellStyle name="4 2 2 2 4 2 3 3" xfId="29306" xr:uid="{00000000-0005-0000-0000-0000AA020000}"/>
    <cellStyle name="4 2 2 2 4 2 4" xfId="17345" xr:uid="{00000000-0005-0000-0000-0000AB020000}"/>
    <cellStyle name="4 2 2 2 4 2 4 2" xfId="24482" xr:uid="{00000000-0005-0000-0000-0000AC020000}"/>
    <cellStyle name="4 2 2 2 4 2 4 2 2" xfId="38797" xr:uid="{00000000-0005-0000-0000-0000AD020000}"/>
    <cellStyle name="4 2 2 2 4 2 4 3" xfId="31660" xr:uid="{00000000-0005-0000-0000-0000AE020000}"/>
    <cellStyle name="4 2 2 2 5" xfId="370" xr:uid="{00000000-0005-0000-0000-0000AF020000}"/>
    <cellStyle name="4 2 2 2 5 2" xfId="12623" xr:uid="{00000000-0005-0000-0000-0000B0020000}"/>
    <cellStyle name="4 2 2 2 5 2 2" xfId="14624" xr:uid="{00000000-0005-0000-0000-0000B1020000}"/>
    <cellStyle name="4 2 2 2 5 2 2 2" xfId="16987" xr:uid="{00000000-0005-0000-0000-0000B2020000}"/>
    <cellStyle name="4 2 2 2 5 2 2 2 2" xfId="24146" xr:uid="{00000000-0005-0000-0000-0000B3020000}"/>
    <cellStyle name="4 2 2 2 5 2 2 2 2 2" xfId="38461" xr:uid="{00000000-0005-0000-0000-0000B4020000}"/>
    <cellStyle name="4 2 2 2 5 2 2 2 3" xfId="31302" xr:uid="{00000000-0005-0000-0000-0000B5020000}"/>
    <cellStyle name="4 2 2 2 5 2 2 3" xfId="19341" xr:uid="{00000000-0005-0000-0000-0000B6020000}"/>
    <cellStyle name="4 2 2 2 5 2 2 3 2" xfId="26478" xr:uid="{00000000-0005-0000-0000-0000B7020000}"/>
    <cellStyle name="4 2 2 2 5 2 2 3 2 2" xfId="40793" xr:uid="{00000000-0005-0000-0000-0000B8020000}"/>
    <cellStyle name="4 2 2 2 5 2 2 3 3" xfId="33656" xr:uid="{00000000-0005-0000-0000-0000B9020000}"/>
    <cellStyle name="4 2 2 2 5 2 2 4" xfId="20639" xr:uid="{00000000-0005-0000-0000-0000BA020000}"/>
    <cellStyle name="4 2 2 2 5 2 2 4 2" xfId="27776" xr:uid="{00000000-0005-0000-0000-0000BB020000}"/>
    <cellStyle name="4 2 2 2 5 2 2 4 2 2" xfId="42091" xr:uid="{00000000-0005-0000-0000-0000BC020000}"/>
    <cellStyle name="4 2 2 2 5 2 2 4 3" xfId="34954" xr:uid="{00000000-0005-0000-0000-0000BD020000}"/>
    <cellStyle name="4 2 2 2 5 2 2 5" xfId="21854" xr:uid="{00000000-0005-0000-0000-0000BE020000}"/>
    <cellStyle name="4 2 2 2 5 2 2 5 2" xfId="36169" xr:uid="{00000000-0005-0000-0000-0000BF020000}"/>
    <cellStyle name="4 2 2 2 5 2 2 6" xfId="28991" xr:uid="{00000000-0005-0000-0000-0000C0020000}"/>
    <cellStyle name="4 2 2 2 5 2 3" xfId="14992" xr:uid="{00000000-0005-0000-0000-0000C1020000}"/>
    <cellStyle name="4 2 2 2 5 2 3 2" xfId="22151" xr:uid="{00000000-0005-0000-0000-0000C2020000}"/>
    <cellStyle name="4 2 2 2 5 2 3 2 2" xfId="36466" xr:uid="{00000000-0005-0000-0000-0000C3020000}"/>
    <cellStyle name="4 2 2 2 5 2 3 3" xfId="29307" xr:uid="{00000000-0005-0000-0000-0000C4020000}"/>
    <cellStyle name="4 2 2 2 5 2 4" xfId="17346" xr:uid="{00000000-0005-0000-0000-0000C5020000}"/>
    <cellStyle name="4 2 2 2 5 2 4 2" xfId="24483" xr:uid="{00000000-0005-0000-0000-0000C6020000}"/>
    <cellStyle name="4 2 2 2 5 2 4 2 2" xfId="38798" xr:uid="{00000000-0005-0000-0000-0000C7020000}"/>
    <cellStyle name="4 2 2 2 5 2 4 3" xfId="31661" xr:uid="{00000000-0005-0000-0000-0000C8020000}"/>
    <cellStyle name="4 2 2 2 6" xfId="12619" xr:uid="{00000000-0005-0000-0000-0000C9020000}"/>
    <cellStyle name="4 2 2 2 6 2" xfId="13626" xr:uid="{00000000-0005-0000-0000-0000CA020000}"/>
    <cellStyle name="4 2 2 2 6 2 2" xfId="15995" xr:uid="{00000000-0005-0000-0000-0000CB020000}"/>
    <cellStyle name="4 2 2 2 6 2 2 2" xfId="23154" xr:uid="{00000000-0005-0000-0000-0000CC020000}"/>
    <cellStyle name="4 2 2 2 6 2 2 2 2" xfId="37469" xr:uid="{00000000-0005-0000-0000-0000CD020000}"/>
    <cellStyle name="4 2 2 2 6 2 2 3" xfId="30310" xr:uid="{00000000-0005-0000-0000-0000CE020000}"/>
    <cellStyle name="4 2 2 2 6 2 3" xfId="18349" xr:uid="{00000000-0005-0000-0000-0000CF020000}"/>
    <cellStyle name="4 2 2 2 6 2 3 2" xfId="25486" xr:uid="{00000000-0005-0000-0000-0000D0020000}"/>
    <cellStyle name="4 2 2 2 6 2 3 2 2" xfId="39801" xr:uid="{00000000-0005-0000-0000-0000D1020000}"/>
    <cellStyle name="4 2 2 2 6 2 3 3" xfId="32664" xr:uid="{00000000-0005-0000-0000-0000D2020000}"/>
    <cellStyle name="4 2 2 2 6 2 4" xfId="19875" xr:uid="{00000000-0005-0000-0000-0000D3020000}"/>
    <cellStyle name="4 2 2 2 6 2 4 2" xfId="27012" xr:uid="{00000000-0005-0000-0000-0000D4020000}"/>
    <cellStyle name="4 2 2 2 6 2 4 2 2" xfId="41327" xr:uid="{00000000-0005-0000-0000-0000D5020000}"/>
    <cellStyle name="4 2 2 2 6 2 4 3" xfId="34190" xr:uid="{00000000-0005-0000-0000-0000D6020000}"/>
    <cellStyle name="4 2 2 2 6 2 5" xfId="21090" xr:uid="{00000000-0005-0000-0000-0000D7020000}"/>
    <cellStyle name="4 2 2 2 6 2 5 2" xfId="35405" xr:uid="{00000000-0005-0000-0000-0000D8020000}"/>
    <cellStyle name="4 2 2 2 6 2 6" xfId="28227" xr:uid="{00000000-0005-0000-0000-0000D9020000}"/>
    <cellStyle name="4 2 2 2 6 3" xfId="14988" xr:uid="{00000000-0005-0000-0000-0000DA020000}"/>
    <cellStyle name="4 2 2 2 6 3 2" xfId="22147" xr:uid="{00000000-0005-0000-0000-0000DB020000}"/>
    <cellStyle name="4 2 2 2 6 3 2 2" xfId="36462" xr:uid="{00000000-0005-0000-0000-0000DC020000}"/>
    <cellStyle name="4 2 2 2 6 3 3" xfId="29303" xr:uid="{00000000-0005-0000-0000-0000DD020000}"/>
    <cellStyle name="4 2 2 2 6 4" xfId="17342" xr:uid="{00000000-0005-0000-0000-0000DE020000}"/>
    <cellStyle name="4 2 2 2 6 4 2" xfId="24479" xr:uid="{00000000-0005-0000-0000-0000DF020000}"/>
    <cellStyle name="4 2 2 2 6 4 2 2" xfId="38794" xr:uid="{00000000-0005-0000-0000-0000E0020000}"/>
    <cellStyle name="4 2 2 2 6 4 3" xfId="31657" xr:uid="{00000000-0005-0000-0000-0000E1020000}"/>
    <cellStyle name="4 2 2 3" xfId="371" xr:uid="{00000000-0005-0000-0000-0000E2020000}"/>
    <cellStyle name="4 2 2 3 2" xfId="12624" xr:uid="{00000000-0005-0000-0000-0000E3020000}"/>
    <cellStyle name="4 2 2 3 2 2" xfId="13628" xr:uid="{00000000-0005-0000-0000-0000E4020000}"/>
    <cellStyle name="4 2 2 3 2 2 2" xfId="15997" xr:uid="{00000000-0005-0000-0000-0000E5020000}"/>
    <cellStyle name="4 2 2 3 2 2 2 2" xfId="23156" xr:uid="{00000000-0005-0000-0000-0000E6020000}"/>
    <cellStyle name="4 2 2 3 2 2 2 2 2" xfId="37471" xr:uid="{00000000-0005-0000-0000-0000E7020000}"/>
    <cellStyle name="4 2 2 3 2 2 2 3" xfId="30312" xr:uid="{00000000-0005-0000-0000-0000E8020000}"/>
    <cellStyle name="4 2 2 3 2 2 3" xfId="18351" xr:uid="{00000000-0005-0000-0000-0000E9020000}"/>
    <cellStyle name="4 2 2 3 2 2 3 2" xfId="25488" xr:uid="{00000000-0005-0000-0000-0000EA020000}"/>
    <cellStyle name="4 2 2 3 2 2 3 2 2" xfId="39803" xr:uid="{00000000-0005-0000-0000-0000EB020000}"/>
    <cellStyle name="4 2 2 3 2 2 3 3" xfId="32666" xr:uid="{00000000-0005-0000-0000-0000EC020000}"/>
    <cellStyle name="4 2 2 3 2 2 4" xfId="19877" xr:uid="{00000000-0005-0000-0000-0000ED020000}"/>
    <cellStyle name="4 2 2 3 2 2 4 2" xfId="27014" xr:uid="{00000000-0005-0000-0000-0000EE020000}"/>
    <cellStyle name="4 2 2 3 2 2 4 2 2" xfId="41329" xr:uid="{00000000-0005-0000-0000-0000EF020000}"/>
    <cellStyle name="4 2 2 3 2 2 4 3" xfId="34192" xr:uid="{00000000-0005-0000-0000-0000F0020000}"/>
    <cellStyle name="4 2 2 3 2 2 5" xfId="21092" xr:uid="{00000000-0005-0000-0000-0000F1020000}"/>
    <cellStyle name="4 2 2 3 2 2 5 2" xfId="35407" xr:uid="{00000000-0005-0000-0000-0000F2020000}"/>
    <cellStyle name="4 2 2 3 2 2 6" xfId="28229" xr:uid="{00000000-0005-0000-0000-0000F3020000}"/>
    <cellStyle name="4 2 2 3 2 3" xfId="14993" xr:uid="{00000000-0005-0000-0000-0000F4020000}"/>
    <cellStyle name="4 2 2 3 2 3 2" xfId="22152" xr:uid="{00000000-0005-0000-0000-0000F5020000}"/>
    <cellStyle name="4 2 2 3 2 3 2 2" xfId="36467" xr:uid="{00000000-0005-0000-0000-0000F6020000}"/>
    <cellStyle name="4 2 2 3 2 3 3" xfId="29308" xr:uid="{00000000-0005-0000-0000-0000F7020000}"/>
    <cellStyle name="4 2 2 3 2 4" xfId="17347" xr:uid="{00000000-0005-0000-0000-0000F8020000}"/>
    <cellStyle name="4 2 2 3 2 4 2" xfId="24484" xr:uid="{00000000-0005-0000-0000-0000F9020000}"/>
    <cellStyle name="4 2 2 3 2 4 2 2" xfId="38799" xr:uid="{00000000-0005-0000-0000-0000FA020000}"/>
    <cellStyle name="4 2 2 3 2 4 3" xfId="31662" xr:uid="{00000000-0005-0000-0000-0000FB020000}"/>
    <cellStyle name="4 2 2 4" xfId="372" xr:uid="{00000000-0005-0000-0000-0000FC020000}"/>
    <cellStyle name="4 2 2 4 2" xfId="12625" xr:uid="{00000000-0005-0000-0000-0000FD020000}"/>
    <cellStyle name="4 2 2 4 2 2" xfId="13504" xr:uid="{00000000-0005-0000-0000-0000FE020000}"/>
    <cellStyle name="4 2 2 4 2 2 2" xfId="15873" xr:uid="{00000000-0005-0000-0000-0000FF020000}"/>
    <cellStyle name="4 2 2 4 2 2 2 2" xfId="23032" xr:uid="{00000000-0005-0000-0000-000000030000}"/>
    <cellStyle name="4 2 2 4 2 2 2 2 2" xfId="37347" xr:uid="{00000000-0005-0000-0000-000001030000}"/>
    <cellStyle name="4 2 2 4 2 2 2 3" xfId="30188" xr:uid="{00000000-0005-0000-0000-000002030000}"/>
    <cellStyle name="4 2 2 4 2 2 3" xfId="18227" xr:uid="{00000000-0005-0000-0000-000003030000}"/>
    <cellStyle name="4 2 2 4 2 2 3 2" xfId="25364" xr:uid="{00000000-0005-0000-0000-000004030000}"/>
    <cellStyle name="4 2 2 4 2 2 3 2 2" xfId="39679" xr:uid="{00000000-0005-0000-0000-000005030000}"/>
    <cellStyle name="4 2 2 4 2 2 3 3" xfId="32542" xr:uid="{00000000-0005-0000-0000-000006030000}"/>
    <cellStyle name="4 2 2 4 2 2 4" xfId="19852" xr:uid="{00000000-0005-0000-0000-000007030000}"/>
    <cellStyle name="4 2 2 4 2 2 4 2" xfId="26989" xr:uid="{00000000-0005-0000-0000-000008030000}"/>
    <cellStyle name="4 2 2 4 2 2 4 2 2" xfId="41304" xr:uid="{00000000-0005-0000-0000-000009030000}"/>
    <cellStyle name="4 2 2 4 2 2 4 3" xfId="34167" xr:uid="{00000000-0005-0000-0000-00000A030000}"/>
    <cellStyle name="4 2 2 4 2 2 5" xfId="21067" xr:uid="{00000000-0005-0000-0000-00000B030000}"/>
    <cellStyle name="4 2 2 4 2 2 5 2" xfId="35382" xr:uid="{00000000-0005-0000-0000-00000C030000}"/>
    <cellStyle name="4 2 2 4 2 2 6" xfId="28204" xr:uid="{00000000-0005-0000-0000-00000D030000}"/>
    <cellStyle name="4 2 2 4 2 3" xfId="14994" xr:uid="{00000000-0005-0000-0000-00000E030000}"/>
    <cellStyle name="4 2 2 4 2 3 2" xfId="22153" xr:uid="{00000000-0005-0000-0000-00000F030000}"/>
    <cellStyle name="4 2 2 4 2 3 2 2" xfId="36468" xr:uid="{00000000-0005-0000-0000-000010030000}"/>
    <cellStyle name="4 2 2 4 2 3 3" xfId="29309" xr:uid="{00000000-0005-0000-0000-000011030000}"/>
    <cellStyle name="4 2 2 4 2 4" xfId="17348" xr:uid="{00000000-0005-0000-0000-000012030000}"/>
    <cellStyle name="4 2 2 4 2 4 2" xfId="24485" xr:uid="{00000000-0005-0000-0000-000013030000}"/>
    <cellStyle name="4 2 2 4 2 4 2 2" xfId="38800" xr:uid="{00000000-0005-0000-0000-000014030000}"/>
    <cellStyle name="4 2 2 4 2 4 3" xfId="31663" xr:uid="{00000000-0005-0000-0000-000015030000}"/>
    <cellStyle name="4 2 2 5" xfId="373" xr:uid="{00000000-0005-0000-0000-000016030000}"/>
    <cellStyle name="4 2 2 5 2" xfId="12626" xr:uid="{00000000-0005-0000-0000-000017030000}"/>
    <cellStyle name="4 2 2 5 2 2" xfId="14405" xr:uid="{00000000-0005-0000-0000-000018030000}"/>
    <cellStyle name="4 2 2 5 2 2 2" xfId="16774" xr:uid="{00000000-0005-0000-0000-000019030000}"/>
    <cellStyle name="4 2 2 5 2 2 2 2" xfId="23933" xr:uid="{00000000-0005-0000-0000-00001A030000}"/>
    <cellStyle name="4 2 2 5 2 2 2 2 2" xfId="38248" xr:uid="{00000000-0005-0000-0000-00001B030000}"/>
    <cellStyle name="4 2 2 5 2 2 2 3" xfId="31089" xr:uid="{00000000-0005-0000-0000-00001C030000}"/>
    <cellStyle name="4 2 2 5 2 2 3" xfId="19128" xr:uid="{00000000-0005-0000-0000-00001D030000}"/>
    <cellStyle name="4 2 2 5 2 2 3 2" xfId="26265" xr:uid="{00000000-0005-0000-0000-00001E030000}"/>
    <cellStyle name="4 2 2 5 2 2 3 2 2" xfId="40580" xr:uid="{00000000-0005-0000-0000-00001F030000}"/>
    <cellStyle name="4 2 2 5 2 2 3 3" xfId="33443" xr:uid="{00000000-0005-0000-0000-000020030000}"/>
    <cellStyle name="4 2 2 5 2 2 4" xfId="20461" xr:uid="{00000000-0005-0000-0000-000021030000}"/>
    <cellStyle name="4 2 2 5 2 2 4 2" xfId="27598" xr:uid="{00000000-0005-0000-0000-000022030000}"/>
    <cellStyle name="4 2 2 5 2 2 4 2 2" xfId="41913" xr:uid="{00000000-0005-0000-0000-000023030000}"/>
    <cellStyle name="4 2 2 5 2 2 4 3" xfId="34776" xr:uid="{00000000-0005-0000-0000-000024030000}"/>
    <cellStyle name="4 2 2 5 2 2 5" xfId="21676" xr:uid="{00000000-0005-0000-0000-000025030000}"/>
    <cellStyle name="4 2 2 5 2 2 5 2" xfId="35991" xr:uid="{00000000-0005-0000-0000-000026030000}"/>
    <cellStyle name="4 2 2 5 2 2 6" xfId="28813" xr:uid="{00000000-0005-0000-0000-000027030000}"/>
    <cellStyle name="4 2 2 5 2 3" xfId="14995" xr:uid="{00000000-0005-0000-0000-000028030000}"/>
    <cellStyle name="4 2 2 5 2 3 2" xfId="22154" xr:uid="{00000000-0005-0000-0000-000029030000}"/>
    <cellStyle name="4 2 2 5 2 3 2 2" xfId="36469" xr:uid="{00000000-0005-0000-0000-00002A030000}"/>
    <cellStyle name="4 2 2 5 2 3 3" xfId="29310" xr:uid="{00000000-0005-0000-0000-00002B030000}"/>
    <cellStyle name="4 2 2 5 2 4" xfId="17349" xr:uid="{00000000-0005-0000-0000-00002C030000}"/>
    <cellStyle name="4 2 2 5 2 4 2" xfId="24486" xr:uid="{00000000-0005-0000-0000-00002D030000}"/>
    <cellStyle name="4 2 2 5 2 4 2 2" xfId="38801" xr:uid="{00000000-0005-0000-0000-00002E030000}"/>
    <cellStyle name="4 2 2 5 2 4 3" xfId="31664" xr:uid="{00000000-0005-0000-0000-00002F030000}"/>
    <cellStyle name="4 2 2 6" xfId="374" xr:uid="{00000000-0005-0000-0000-000030030000}"/>
    <cellStyle name="4 2 2 6 2" xfId="12627" xr:uid="{00000000-0005-0000-0000-000031030000}"/>
    <cellStyle name="4 2 2 6 2 2" xfId="13995" xr:uid="{00000000-0005-0000-0000-000032030000}"/>
    <cellStyle name="4 2 2 6 2 2 2" xfId="16364" xr:uid="{00000000-0005-0000-0000-000033030000}"/>
    <cellStyle name="4 2 2 6 2 2 2 2" xfId="23523" xr:uid="{00000000-0005-0000-0000-000034030000}"/>
    <cellStyle name="4 2 2 6 2 2 2 2 2" xfId="37838" xr:uid="{00000000-0005-0000-0000-000035030000}"/>
    <cellStyle name="4 2 2 6 2 2 2 3" xfId="30679" xr:uid="{00000000-0005-0000-0000-000036030000}"/>
    <cellStyle name="4 2 2 6 2 2 3" xfId="18718" xr:uid="{00000000-0005-0000-0000-000037030000}"/>
    <cellStyle name="4 2 2 6 2 2 3 2" xfId="25855" xr:uid="{00000000-0005-0000-0000-000038030000}"/>
    <cellStyle name="4 2 2 6 2 2 3 2 2" xfId="40170" xr:uid="{00000000-0005-0000-0000-000039030000}"/>
    <cellStyle name="4 2 2 6 2 2 3 3" xfId="33033" xr:uid="{00000000-0005-0000-0000-00003A030000}"/>
    <cellStyle name="4 2 2 6 2 2 4" xfId="20086" xr:uid="{00000000-0005-0000-0000-00003B030000}"/>
    <cellStyle name="4 2 2 6 2 2 4 2" xfId="27223" xr:uid="{00000000-0005-0000-0000-00003C030000}"/>
    <cellStyle name="4 2 2 6 2 2 4 2 2" xfId="41538" xr:uid="{00000000-0005-0000-0000-00003D030000}"/>
    <cellStyle name="4 2 2 6 2 2 4 3" xfId="34401" xr:uid="{00000000-0005-0000-0000-00003E030000}"/>
    <cellStyle name="4 2 2 6 2 2 5" xfId="21301" xr:uid="{00000000-0005-0000-0000-00003F030000}"/>
    <cellStyle name="4 2 2 6 2 2 5 2" xfId="35616" xr:uid="{00000000-0005-0000-0000-000040030000}"/>
    <cellStyle name="4 2 2 6 2 2 6" xfId="28438" xr:uid="{00000000-0005-0000-0000-000041030000}"/>
    <cellStyle name="4 2 2 6 2 3" xfId="14996" xr:uid="{00000000-0005-0000-0000-000042030000}"/>
    <cellStyle name="4 2 2 6 2 3 2" xfId="22155" xr:uid="{00000000-0005-0000-0000-000043030000}"/>
    <cellStyle name="4 2 2 6 2 3 2 2" xfId="36470" xr:uid="{00000000-0005-0000-0000-000044030000}"/>
    <cellStyle name="4 2 2 6 2 3 3" xfId="29311" xr:uid="{00000000-0005-0000-0000-000045030000}"/>
    <cellStyle name="4 2 2 6 2 4" xfId="17350" xr:uid="{00000000-0005-0000-0000-000046030000}"/>
    <cellStyle name="4 2 2 6 2 4 2" xfId="24487" xr:uid="{00000000-0005-0000-0000-000047030000}"/>
    <cellStyle name="4 2 2 6 2 4 2 2" xfId="38802" xr:uid="{00000000-0005-0000-0000-000048030000}"/>
    <cellStyle name="4 2 2 6 2 4 3" xfId="31665" xr:uid="{00000000-0005-0000-0000-000049030000}"/>
    <cellStyle name="4 2 2 7" xfId="12618" xr:uid="{00000000-0005-0000-0000-00004A030000}"/>
    <cellStyle name="4 2 2 7 2" xfId="14597" xr:uid="{00000000-0005-0000-0000-00004B030000}"/>
    <cellStyle name="4 2 2 7 2 2" xfId="16960" xr:uid="{00000000-0005-0000-0000-00004C030000}"/>
    <cellStyle name="4 2 2 7 2 2 2" xfId="24119" xr:uid="{00000000-0005-0000-0000-00004D030000}"/>
    <cellStyle name="4 2 2 7 2 2 2 2" xfId="38434" xr:uid="{00000000-0005-0000-0000-00004E030000}"/>
    <cellStyle name="4 2 2 7 2 2 3" xfId="31275" xr:uid="{00000000-0005-0000-0000-00004F030000}"/>
    <cellStyle name="4 2 2 7 2 3" xfId="19314" xr:uid="{00000000-0005-0000-0000-000050030000}"/>
    <cellStyle name="4 2 2 7 2 3 2" xfId="26451" xr:uid="{00000000-0005-0000-0000-000051030000}"/>
    <cellStyle name="4 2 2 7 2 3 2 2" xfId="40766" xr:uid="{00000000-0005-0000-0000-000052030000}"/>
    <cellStyle name="4 2 2 7 2 3 3" xfId="33629" xr:uid="{00000000-0005-0000-0000-000053030000}"/>
    <cellStyle name="4 2 2 7 2 4" xfId="20612" xr:uid="{00000000-0005-0000-0000-000054030000}"/>
    <cellStyle name="4 2 2 7 2 4 2" xfId="27749" xr:uid="{00000000-0005-0000-0000-000055030000}"/>
    <cellStyle name="4 2 2 7 2 4 2 2" xfId="42064" xr:uid="{00000000-0005-0000-0000-000056030000}"/>
    <cellStyle name="4 2 2 7 2 4 3" xfId="34927" xr:uid="{00000000-0005-0000-0000-000057030000}"/>
    <cellStyle name="4 2 2 7 2 5" xfId="21827" xr:uid="{00000000-0005-0000-0000-000058030000}"/>
    <cellStyle name="4 2 2 7 2 5 2" xfId="36142" xr:uid="{00000000-0005-0000-0000-000059030000}"/>
    <cellStyle name="4 2 2 7 2 6" xfId="28964" xr:uid="{00000000-0005-0000-0000-00005A030000}"/>
    <cellStyle name="4 2 2 7 3" xfId="14987" xr:uid="{00000000-0005-0000-0000-00005B030000}"/>
    <cellStyle name="4 2 2 7 3 2" xfId="22146" xr:uid="{00000000-0005-0000-0000-00005C030000}"/>
    <cellStyle name="4 2 2 7 3 2 2" xfId="36461" xr:uid="{00000000-0005-0000-0000-00005D030000}"/>
    <cellStyle name="4 2 2 7 3 3" xfId="29302" xr:uid="{00000000-0005-0000-0000-00005E030000}"/>
    <cellStyle name="4 2 2 7 4" xfId="17341" xr:uid="{00000000-0005-0000-0000-00005F030000}"/>
    <cellStyle name="4 2 2 7 4 2" xfId="24478" xr:uid="{00000000-0005-0000-0000-000060030000}"/>
    <cellStyle name="4 2 2 7 4 2 2" xfId="38793" xr:uid="{00000000-0005-0000-0000-000061030000}"/>
    <cellStyle name="4 2 2 7 4 3" xfId="31656" xr:uid="{00000000-0005-0000-0000-000062030000}"/>
    <cellStyle name="4 2 3" xfId="375" xr:uid="{00000000-0005-0000-0000-000063030000}"/>
    <cellStyle name="4 2 3 2" xfId="376" xr:uid="{00000000-0005-0000-0000-000064030000}"/>
    <cellStyle name="4 2 3 2 2" xfId="377" xr:uid="{00000000-0005-0000-0000-000065030000}"/>
    <cellStyle name="4 2 3 2 2 2" xfId="12630" xr:uid="{00000000-0005-0000-0000-000066030000}"/>
    <cellStyle name="4 2 3 2 2 2 2" xfId="14018" xr:uid="{00000000-0005-0000-0000-000067030000}"/>
    <cellStyle name="4 2 3 2 2 2 2 2" xfId="16387" xr:uid="{00000000-0005-0000-0000-000068030000}"/>
    <cellStyle name="4 2 3 2 2 2 2 2 2" xfId="23546" xr:uid="{00000000-0005-0000-0000-000069030000}"/>
    <cellStyle name="4 2 3 2 2 2 2 2 2 2" xfId="37861" xr:uid="{00000000-0005-0000-0000-00006A030000}"/>
    <cellStyle name="4 2 3 2 2 2 2 2 3" xfId="30702" xr:uid="{00000000-0005-0000-0000-00006B030000}"/>
    <cellStyle name="4 2 3 2 2 2 2 3" xfId="18741" xr:uid="{00000000-0005-0000-0000-00006C030000}"/>
    <cellStyle name="4 2 3 2 2 2 2 3 2" xfId="25878" xr:uid="{00000000-0005-0000-0000-00006D030000}"/>
    <cellStyle name="4 2 3 2 2 2 2 3 2 2" xfId="40193" xr:uid="{00000000-0005-0000-0000-00006E030000}"/>
    <cellStyle name="4 2 3 2 2 2 2 3 3" xfId="33056" xr:uid="{00000000-0005-0000-0000-00006F030000}"/>
    <cellStyle name="4 2 3 2 2 2 2 4" xfId="20101" xr:uid="{00000000-0005-0000-0000-000070030000}"/>
    <cellStyle name="4 2 3 2 2 2 2 4 2" xfId="27238" xr:uid="{00000000-0005-0000-0000-000071030000}"/>
    <cellStyle name="4 2 3 2 2 2 2 4 2 2" xfId="41553" xr:uid="{00000000-0005-0000-0000-000072030000}"/>
    <cellStyle name="4 2 3 2 2 2 2 4 3" xfId="34416" xr:uid="{00000000-0005-0000-0000-000073030000}"/>
    <cellStyle name="4 2 3 2 2 2 2 5" xfId="21316" xr:uid="{00000000-0005-0000-0000-000074030000}"/>
    <cellStyle name="4 2 3 2 2 2 2 5 2" xfId="35631" xr:uid="{00000000-0005-0000-0000-000075030000}"/>
    <cellStyle name="4 2 3 2 2 2 2 6" xfId="28453" xr:uid="{00000000-0005-0000-0000-000076030000}"/>
    <cellStyle name="4 2 3 2 2 2 3" xfId="14999" xr:uid="{00000000-0005-0000-0000-000077030000}"/>
    <cellStyle name="4 2 3 2 2 2 3 2" xfId="22158" xr:uid="{00000000-0005-0000-0000-000078030000}"/>
    <cellStyle name="4 2 3 2 2 2 3 2 2" xfId="36473" xr:uid="{00000000-0005-0000-0000-000079030000}"/>
    <cellStyle name="4 2 3 2 2 2 3 3" xfId="29314" xr:uid="{00000000-0005-0000-0000-00007A030000}"/>
    <cellStyle name="4 2 3 2 2 2 4" xfId="17353" xr:uid="{00000000-0005-0000-0000-00007B030000}"/>
    <cellStyle name="4 2 3 2 2 2 4 2" xfId="24490" xr:uid="{00000000-0005-0000-0000-00007C030000}"/>
    <cellStyle name="4 2 3 2 2 2 4 2 2" xfId="38805" xr:uid="{00000000-0005-0000-0000-00007D030000}"/>
    <cellStyle name="4 2 3 2 2 2 4 3" xfId="31668" xr:uid="{00000000-0005-0000-0000-00007E030000}"/>
    <cellStyle name="4 2 3 2 3" xfId="378" xr:uid="{00000000-0005-0000-0000-00007F030000}"/>
    <cellStyle name="4 2 3 2 3 2" xfId="12631" xr:uid="{00000000-0005-0000-0000-000080030000}"/>
    <cellStyle name="4 2 3 2 3 2 2" xfId="13629" xr:uid="{00000000-0005-0000-0000-000081030000}"/>
    <cellStyle name="4 2 3 2 3 2 2 2" xfId="15998" xr:uid="{00000000-0005-0000-0000-000082030000}"/>
    <cellStyle name="4 2 3 2 3 2 2 2 2" xfId="23157" xr:uid="{00000000-0005-0000-0000-000083030000}"/>
    <cellStyle name="4 2 3 2 3 2 2 2 2 2" xfId="37472" xr:uid="{00000000-0005-0000-0000-000084030000}"/>
    <cellStyle name="4 2 3 2 3 2 2 2 3" xfId="30313" xr:uid="{00000000-0005-0000-0000-000085030000}"/>
    <cellStyle name="4 2 3 2 3 2 2 3" xfId="18352" xr:uid="{00000000-0005-0000-0000-000086030000}"/>
    <cellStyle name="4 2 3 2 3 2 2 3 2" xfId="25489" xr:uid="{00000000-0005-0000-0000-000087030000}"/>
    <cellStyle name="4 2 3 2 3 2 2 3 2 2" xfId="39804" xr:uid="{00000000-0005-0000-0000-000088030000}"/>
    <cellStyle name="4 2 3 2 3 2 2 3 3" xfId="32667" xr:uid="{00000000-0005-0000-0000-000089030000}"/>
    <cellStyle name="4 2 3 2 3 2 2 4" xfId="19878" xr:uid="{00000000-0005-0000-0000-00008A030000}"/>
    <cellStyle name="4 2 3 2 3 2 2 4 2" xfId="27015" xr:uid="{00000000-0005-0000-0000-00008B030000}"/>
    <cellStyle name="4 2 3 2 3 2 2 4 2 2" xfId="41330" xr:uid="{00000000-0005-0000-0000-00008C030000}"/>
    <cellStyle name="4 2 3 2 3 2 2 4 3" xfId="34193" xr:uid="{00000000-0005-0000-0000-00008D030000}"/>
    <cellStyle name="4 2 3 2 3 2 2 5" xfId="21093" xr:uid="{00000000-0005-0000-0000-00008E030000}"/>
    <cellStyle name="4 2 3 2 3 2 2 5 2" xfId="35408" xr:uid="{00000000-0005-0000-0000-00008F030000}"/>
    <cellStyle name="4 2 3 2 3 2 2 6" xfId="28230" xr:uid="{00000000-0005-0000-0000-000090030000}"/>
    <cellStyle name="4 2 3 2 3 2 3" xfId="15000" xr:uid="{00000000-0005-0000-0000-000091030000}"/>
    <cellStyle name="4 2 3 2 3 2 3 2" xfId="22159" xr:uid="{00000000-0005-0000-0000-000092030000}"/>
    <cellStyle name="4 2 3 2 3 2 3 2 2" xfId="36474" xr:uid="{00000000-0005-0000-0000-000093030000}"/>
    <cellStyle name="4 2 3 2 3 2 3 3" xfId="29315" xr:uid="{00000000-0005-0000-0000-000094030000}"/>
    <cellStyle name="4 2 3 2 3 2 4" xfId="17354" xr:uid="{00000000-0005-0000-0000-000095030000}"/>
    <cellStyle name="4 2 3 2 3 2 4 2" xfId="24491" xr:uid="{00000000-0005-0000-0000-000096030000}"/>
    <cellStyle name="4 2 3 2 3 2 4 2 2" xfId="38806" xr:uid="{00000000-0005-0000-0000-000097030000}"/>
    <cellStyle name="4 2 3 2 3 2 4 3" xfId="31669" xr:uid="{00000000-0005-0000-0000-000098030000}"/>
    <cellStyle name="4 2 3 2 4" xfId="379" xr:uid="{00000000-0005-0000-0000-000099030000}"/>
    <cellStyle name="4 2 3 2 4 2" xfId="12632" xr:uid="{00000000-0005-0000-0000-00009A030000}"/>
    <cellStyle name="4 2 3 2 4 2 2" xfId="13328" xr:uid="{00000000-0005-0000-0000-00009B030000}"/>
    <cellStyle name="4 2 3 2 4 2 2 2" xfId="15697" xr:uid="{00000000-0005-0000-0000-00009C030000}"/>
    <cellStyle name="4 2 3 2 4 2 2 2 2" xfId="22856" xr:uid="{00000000-0005-0000-0000-00009D030000}"/>
    <cellStyle name="4 2 3 2 4 2 2 2 2 2" xfId="37171" xr:uid="{00000000-0005-0000-0000-00009E030000}"/>
    <cellStyle name="4 2 3 2 4 2 2 2 3" xfId="30012" xr:uid="{00000000-0005-0000-0000-00009F030000}"/>
    <cellStyle name="4 2 3 2 4 2 2 3" xfId="18051" xr:uid="{00000000-0005-0000-0000-0000A0030000}"/>
    <cellStyle name="4 2 3 2 4 2 2 3 2" xfId="25188" xr:uid="{00000000-0005-0000-0000-0000A1030000}"/>
    <cellStyle name="4 2 3 2 4 2 2 3 2 2" xfId="39503" xr:uid="{00000000-0005-0000-0000-0000A2030000}"/>
    <cellStyle name="4 2 3 2 4 2 2 3 3" xfId="32366" xr:uid="{00000000-0005-0000-0000-0000A3030000}"/>
    <cellStyle name="4 2 3 2 4 2 2 4" xfId="19755" xr:uid="{00000000-0005-0000-0000-0000A4030000}"/>
    <cellStyle name="4 2 3 2 4 2 2 4 2" xfId="26892" xr:uid="{00000000-0005-0000-0000-0000A5030000}"/>
    <cellStyle name="4 2 3 2 4 2 2 4 2 2" xfId="41207" xr:uid="{00000000-0005-0000-0000-0000A6030000}"/>
    <cellStyle name="4 2 3 2 4 2 2 4 3" xfId="34070" xr:uid="{00000000-0005-0000-0000-0000A7030000}"/>
    <cellStyle name="4 2 3 2 4 2 2 5" xfId="20970" xr:uid="{00000000-0005-0000-0000-0000A8030000}"/>
    <cellStyle name="4 2 3 2 4 2 2 5 2" xfId="35285" xr:uid="{00000000-0005-0000-0000-0000A9030000}"/>
    <cellStyle name="4 2 3 2 4 2 2 6" xfId="28107" xr:uid="{00000000-0005-0000-0000-0000AA030000}"/>
    <cellStyle name="4 2 3 2 4 2 3" xfId="15001" xr:uid="{00000000-0005-0000-0000-0000AB030000}"/>
    <cellStyle name="4 2 3 2 4 2 3 2" xfId="22160" xr:uid="{00000000-0005-0000-0000-0000AC030000}"/>
    <cellStyle name="4 2 3 2 4 2 3 2 2" xfId="36475" xr:uid="{00000000-0005-0000-0000-0000AD030000}"/>
    <cellStyle name="4 2 3 2 4 2 3 3" xfId="29316" xr:uid="{00000000-0005-0000-0000-0000AE030000}"/>
    <cellStyle name="4 2 3 2 4 2 4" xfId="17355" xr:uid="{00000000-0005-0000-0000-0000AF030000}"/>
    <cellStyle name="4 2 3 2 4 2 4 2" xfId="24492" xr:uid="{00000000-0005-0000-0000-0000B0030000}"/>
    <cellStyle name="4 2 3 2 4 2 4 2 2" xfId="38807" xr:uid="{00000000-0005-0000-0000-0000B1030000}"/>
    <cellStyle name="4 2 3 2 4 2 4 3" xfId="31670" xr:uid="{00000000-0005-0000-0000-0000B2030000}"/>
    <cellStyle name="4 2 3 2 5" xfId="380" xr:uid="{00000000-0005-0000-0000-0000B3030000}"/>
    <cellStyle name="4 2 3 2 5 2" xfId="12633" xr:uid="{00000000-0005-0000-0000-0000B4030000}"/>
    <cellStyle name="4 2 3 2 5 2 2" xfId="13630" xr:uid="{00000000-0005-0000-0000-0000B5030000}"/>
    <cellStyle name="4 2 3 2 5 2 2 2" xfId="15999" xr:uid="{00000000-0005-0000-0000-0000B6030000}"/>
    <cellStyle name="4 2 3 2 5 2 2 2 2" xfId="23158" xr:uid="{00000000-0005-0000-0000-0000B7030000}"/>
    <cellStyle name="4 2 3 2 5 2 2 2 2 2" xfId="37473" xr:uid="{00000000-0005-0000-0000-0000B8030000}"/>
    <cellStyle name="4 2 3 2 5 2 2 2 3" xfId="30314" xr:uid="{00000000-0005-0000-0000-0000B9030000}"/>
    <cellStyle name="4 2 3 2 5 2 2 3" xfId="18353" xr:uid="{00000000-0005-0000-0000-0000BA030000}"/>
    <cellStyle name="4 2 3 2 5 2 2 3 2" xfId="25490" xr:uid="{00000000-0005-0000-0000-0000BB030000}"/>
    <cellStyle name="4 2 3 2 5 2 2 3 2 2" xfId="39805" xr:uid="{00000000-0005-0000-0000-0000BC030000}"/>
    <cellStyle name="4 2 3 2 5 2 2 3 3" xfId="32668" xr:uid="{00000000-0005-0000-0000-0000BD030000}"/>
    <cellStyle name="4 2 3 2 5 2 2 4" xfId="19879" xr:uid="{00000000-0005-0000-0000-0000BE030000}"/>
    <cellStyle name="4 2 3 2 5 2 2 4 2" xfId="27016" xr:uid="{00000000-0005-0000-0000-0000BF030000}"/>
    <cellStyle name="4 2 3 2 5 2 2 4 2 2" xfId="41331" xr:uid="{00000000-0005-0000-0000-0000C0030000}"/>
    <cellStyle name="4 2 3 2 5 2 2 4 3" xfId="34194" xr:uid="{00000000-0005-0000-0000-0000C1030000}"/>
    <cellStyle name="4 2 3 2 5 2 2 5" xfId="21094" xr:uid="{00000000-0005-0000-0000-0000C2030000}"/>
    <cellStyle name="4 2 3 2 5 2 2 5 2" xfId="35409" xr:uid="{00000000-0005-0000-0000-0000C3030000}"/>
    <cellStyle name="4 2 3 2 5 2 2 6" xfId="28231" xr:uid="{00000000-0005-0000-0000-0000C4030000}"/>
    <cellStyle name="4 2 3 2 5 2 3" xfId="15002" xr:uid="{00000000-0005-0000-0000-0000C5030000}"/>
    <cellStyle name="4 2 3 2 5 2 3 2" xfId="22161" xr:uid="{00000000-0005-0000-0000-0000C6030000}"/>
    <cellStyle name="4 2 3 2 5 2 3 2 2" xfId="36476" xr:uid="{00000000-0005-0000-0000-0000C7030000}"/>
    <cellStyle name="4 2 3 2 5 2 3 3" xfId="29317" xr:uid="{00000000-0005-0000-0000-0000C8030000}"/>
    <cellStyle name="4 2 3 2 5 2 4" xfId="17356" xr:uid="{00000000-0005-0000-0000-0000C9030000}"/>
    <cellStyle name="4 2 3 2 5 2 4 2" xfId="24493" xr:uid="{00000000-0005-0000-0000-0000CA030000}"/>
    <cellStyle name="4 2 3 2 5 2 4 2 2" xfId="38808" xr:uid="{00000000-0005-0000-0000-0000CB030000}"/>
    <cellStyle name="4 2 3 2 5 2 4 3" xfId="31671" xr:uid="{00000000-0005-0000-0000-0000CC030000}"/>
    <cellStyle name="4 2 3 2 6" xfId="12629" xr:uid="{00000000-0005-0000-0000-0000CD030000}"/>
    <cellStyle name="4 2 3 2 6 2" xfId="14530" xr:uid="{00000000-0005-0000-0000-0000CE030000}"/>
    <cellStyle name="4 2 3 2 6 2 2" xfId="16899" xr:uid="{00000000-0005-0000-0000-0000CF030000}"/>
    <cellStyle name="4 2 3 2 6 2 2 2" xfId="24058" xr:uid="{00000000-0005-0000-0000-0000D0030000}"/>
    <cellStyle name="4 2 3 2 6 2 2 2 2" xfId="38373" xr:uid="{00000000-0005-0000-0000-0000D1030000}"/>
    <cellStyle name="4 2 3 2 6 2 2 3" xfId="31214" xr:uid="{00000000-0005-0000-0000-0000D2030000}"/>
    <cellStyle name="4 2 3 2 6 2 3" xfId="19253" xr:uid="{00000000-0005-0000-0000-0000D3030000}"/>
    <cellStyle name="4 2 3 2 6 2 3 2" xfId="26390" xr:uid="{00000000-0005-0000-0000-0000D4030000}"/>
    <cellStyle name="4 2 3 2 6 2 3 2 2" xfId="40705" xr:uid="{00000000-0005-0000-0000-0000D5030000}"/>
    <cellStyle name="4 2 3 2 6 2 3 3" xfId="33568" xr:uid="{00000000-0005-0000-0000-0000D6030000}"/>
    <cellStyle name="4 2 3 2 6 2 4" xfId="20551" xr:uid="{00000000-0005-0000-0000-0000D7030000}"/>
    <cellStyle name="4 2 3 2 6 2 4 2" xfId="27688" xr:uid="{00000000-0005-0000-0000-0000D8030000}"/>
    <cellStyle name="4 2 3 2 6 2 4 2 2" xfId="42003" xr:uid="{00000000-0005-0000-0000-0000D9030000}"/>
    <cellStyle name="4 2 3 2 6 2 4 3" xfId="34866" xr:uid="{00000000-0005-0000-0000-0000DA030000}"/>
    <cellStyle name="4 2 3 2 6 2 5" xfId="21766" xr:uid="{00000000-0005-0000-0000-0000DB030000}"/>
    <cellStyle name="4 2 3 2 6 2 5 2" xfId="36081" xr:uid="{00000000-0005-0000-0000-0000DC030000}"/>
    <cellStyle name="4 2 3 2 6 2 6" xfId="28903" xr:uid="{00000000-0005-0000-0000-0000DD030000}"/>
    <cellStyle name="4 2 3 2 6 3" xfId="14998" xr:uid="{00000000-0005-0000-0000-0000DE030000}"/>
    <cellStyle name="4 2 3 2 6 3 2" xfId="22157" xr:uid="{00000000-0005-0000-0000-0000DF030000}"/>
    <cellStyle name="4 2 3 2 6 3 2 2" xfId="36472" xr:uid="{00000000-0005-0000-0000-0000E0030000}"/>
    <cellStyle name="4 2 3 2 6 3 3" xfId="29313" xr:uid="{00000000-0005-0000-0000-0000E1030000}"/>
    <cellStyle name="4 2 3 2 6 4" xfId="17352" xr:uid="{00000000-0005-0000-0000-0000E2030000}"/>
    <cellStyle name="4 2 3 2 6 4 2" xfId="24489" xr:uid="{00000000-0005-0000-0000-0000E3030000}"/>
    <cellStyle name="4 2 3 2 6 4 2 2" xfId="38804" xr:uid="{00000000-0005-0000-0000-0000E4030000}"/>
    <cellStyle name="4 2 3 2 6 4 3" xfId="31667" xr:uid="{00000000-0005-0000-0000-0000E5030000}"/>
    <cellStyle name="4 2 3 3" xfId="381" xr:uid="{00000000-0005-0000-0000-0000E6030000}"/>
    <cellStyle name="4 2 3 3 2" xfId="12634" xr:uid="{00000000-0005-0000-0000-0000E7030000}"/>
    <cellStyle name="4 2 3 3 2 2" xfId="13631" xr:uid="{00000000-0005-0000-0000-0000E8030000}"/>
    <cellStyle name="4 2 3 3 2 2 2" xfId="16000" xr:uid="{00000000-0005-0000-0000-0000E9030000}"/>
    <cellStyle name="4 2 3 3 2 2 2 2" xfId="23159" xr:uid="{00000000-0005-0000-0000-0000EA030000}"/>
    <cellStyle name="4 2 3 3 2 2 2 2 2" xfId="37474" xr:uid="{00000000-0005-0000-0000-0000EB030000}"/>
    <cellStyle name="4 2 3 3 2 2 2 3" xfId="30315" xr:uid="{00000000-0005-0000-0000-0000EC030000}"/>
    <cellStyle name="4 2 3 3 2 2 3" xfId="18354" xr:uid="{00000000-0005-0000-0000-0000ED030000}"/>
    <cellStyle name="4 2 3 3 2 2 3 2" xfId="25491" xr:uid="{00000000-0005-0000-0000-0000EE030000}"/>
    <cellStyle name="4 2 3 3 2 2 3 2 2" xfId="39806" xr:uid="{00000000-0005-0000-0000-0000EF030000}"/>
    <cellStyle name="4 2 3 3 2 2 3 3" xfId="32669" xr:uid="{00000000-0005-0000-0000-0000F0030000}"/>
    <cellStyle name="4 2 3 3 2 2 4" xfId="19880" xr:uid="{00000000-0005-0000-0000-0000F1030000}"/>
    <cellStyle name="4 2 3 3 2 2 4 2" xfId="27017" xr:uid="{00000000-0005-0000-0000-0000F2030000}"/>
    <cellStyle name="4 2 3 3 2 2 4 2 2" xfId="41332" xr:uid="{00000000-0005-0000-0000-0000F3030000}"/>
    <cellStyle name="4 2 3 3 2 2 4 3" xfId="34195" xr:uid="{00000000-0005-0000-0000-0000F4030000}"/>
    <cellStyle name="4 2 3 3 2 2 5" xfId="21095" xr:uid="{00000000-0005-0000-0000-0000F5030000}"/>
    <cellStyle name="4 2 3 3 2 2 5 2" xfId="35410" xr:uid="{00000000-0005-0000-0000-0000F6030000}"/>
    <cellStyle name="4 2 3 3 2 2 6" xfId="28232" xr:uid="{00000000-0005-0000-0000-0000F7030000}"/>
    <cellStyle name="4 2 3 3 2 3" xfId="15003" xr:uid="{00000000-0005-0000-0000-0000F8030000}"/>
    <cellStyle name="4 2 3 3 2 3 2" xfId="22162" xr:uid="{00000000-0005-0000-0000-0000F9030000}"/>
    <cellStyle name="4 2 3 3 2 3 2 2" xfId="36477" xr:uid="{00000000-0005-0000-0000-0000FA030000}"/>
    <cellStyle name="4 2 3 3 2 3 3" xfId="29318" xr:uid="{00000000-0005-0000-0000-0000FB030000}"/>
    <cellStyle name="4 2 3 3 2 4" xfId="17357" xr:uid="{00000000-0005-0000-0000-0000FC030000}"/>
    <cellStyle name="4 2 3 3 2 4 2" xfId="24494" xr:uid="{00000000-0005-0000-0000-0000FD030000}"/>
    <cellStyle name="4 2 3 3 2 4 2 2" xfId="38809" xr:uid="{00000000-0005-0000-0000-0000FE030000}"/>
    <cellStyle name="4 2 3 3 2 4 3" xfId="31672" xr:uid="{00000000-0005-0000-0000-0000FF030000}"/>
    <cellStyle name="4 2 3 4" xfId="382" xr:uid="{00000000-0005-0000-0000-000000040000}"/>
    <cellStyle name="4 2 3 4 2" xfId="12635" xr:uid="{00000000-0005-0000-0000-000001040000}"/>
    <cellStyle name="4 2 3 4 2 2" xfId="14031" xr:uid="{00000000-0005-0000-0000-000002040000}"/>
    <cellStyle name="4 2 3 4 2 2 2" xfId="16400" xr:uid="{00000000-0005-0000-0000-000003040000}"/>
    <cellStyle name="4 2 3 4 2 2 2 2" xfId="23559" xr:uid="{00000000-0005-0000-0000-000004040000}"/>
    <cellStyle name="4 2 3 4 2 2 2 2 2" xfId="37874" xr:uid="{00000000-0005-0000-0000-000005040000}"/>
    <cellStyle name="4 2 3 4 2 2 2 3" xfId="30715" xr:uid="{00000000-0005-0000-0000-000006040000}"/>
    <cellStyle name="4 2 3 4 2 2 3" xfId="18754" xr:uid="{00000000-0005-0000-0000-000007040000}"/>
    <cellStyle name="4 2 3 4 2 2 3 2" xfId="25891" xr:uid="{00000000-0005-0000-0000-000008040000}"/>
    <cellStyle name="4 2 3 4 2 2 3 2 2" xfId="40206" xr:uid="{00000000-0005-0000-0000-000009040000}"/>
    <cellStyle name="4 2 3 4 2 2 3 3" xfId="33069" xr:uid="{00000000-0005-0000-0000-00000A040000}"/>
    <cellStyle name="4 2 3 4 2 2 4" xfId="20114" xr:uid="{00000000-0005-0000-0000-00000B040000}"/>
    <cellStyle name="4 2 3 4 2 2 4 2" xfId="27251" xr:uid="{00000000-0005-0000-0000-00000C040000}"/>
    <cellStyle name="4 2 3 4 2 2 4 2 2" xfId="41566" xr:uid="{00000000-0005-0000-0000-00000D040000}"/>
    <cellStyle name="4 2 3 4 2 2 4 3" xfId="34429" xr:uid="{00000000-0005-0000-0000-00000E040000}"/>
    <cellStyle name="4 2 3 4 2 2 5" xfId="21329" xr:uid="{00000000-0005-0000-0000-00000F040000}"/>
    <cellStyle name="4 2 3 4 2 2 5 2" xfId="35644" xr:uid="{00000000-0005-0000-0000-000010040000}"/>
    <cellStyle name="4 2 3 4 2 2 6" xfId="28466" xr:uid="{00000000-0005-0000-0000-000011040000}"/>
    <cellStyle name="4 2 3 4 2 3" xfId="15004" xr:uid="{00000000-0005-0000-0000-000012040000}"/>
    <cellStyle name="4 2 3 4 2 3 2" xfId="22163" xr:uid="{00000000-0005-0000-0000-000013040000}"/>
    <cellStyle name="4 2 3 4 2 3 2 2" xfId="36478" xr:uid="{00000000-0005-0000-0000-000014040000}"/>
    <cellStyle name="4 2 3 4 2 3 3" xfId="29319" xr:uid="{00000000-0005-0000-0000-000015040000}"/>
    <cellStyle name="4 2 3 4 2 4" xfId="17358" xr:uid="{00000000-0005-0000-0000-000016040000}"/>
    <cellStyle name="4 2 3 4 2 4 2" xfId="24495" xr:uid="{00000000-0005-0000-0000-000017040000}"/>
    <cellStyle name="4 2 3 4 2 4 2 2" xfId="38810" xr:uid="{00000000-0005-0000-0000-000018040000}"/>
    <cellStyle name="4 2 3 4 2 4 3" xfId="31673" xr:uid="{00000000-0005-0000-0000-000019040000}"/>
    <cellStyle name="4 2 3 5" xfId="383" xr:uid="{00000000-0005-0000-0000-00001A040000}"/>
    <cellStyle name="4 2 3 5 2" xfId="12636" xr:uid="{00000000-0005-0000-0000-00001B040000}"/>
    <cellStyle name="4 2 3 5 2 2" xfId="13632" xr:uid="{00000000-0005-0000-0000-00001C040000}"/>
    <cellStyle name="4 2 3 5 2 2 2" xfId="16001" xr:uid="{00000000-0005-0000-0000-00001D040000}"/>
    <cellStyle name="4 2 3 5 2 2 2 2" xfId="23160" xr:uid="{00000000-0005-0000-0000-00001E040000}"/>
    <cellStyle name="4 2 3 5 2 2 2 2 2" xfId="37475" xr:uid="{00000000-0005-0000-0000-00001F040000}"/>
    <cellStyle name="4 2 3 5 2 2 2 3" xfId="30316" xr:uid="{00000000-0005-0000-0000-000020040000}"/>
    <cellStyle name="4 2 3 5 2 2 3" xfId="18355" xr:uid="{00000000-0005-0000-0000-000021040000}"/>
    <cellStyle name="4 2 3 5 2 2 3 2" xfId="25492" xr:uid="{00000000-0005-0000-0000-000022040000}"/>
    <cellStyle name="4 2 3 5 2 2 3 2 2" xfId="39807" xr:uid="{00000000-0005-0000-0000-000023040000}"/>
    <cellStyle name="4 2 3 5 2 2 3 3" xfId="32670" xr:uid="{00000000-0005-0000-0000-000024040000}"/>
    <cellStyle name="4 2 3 5 2 2 4" xfId="19881" xr:uid="{00000000-0005-0000-0000-000025040000}"/>
    <cellStyle name="4 2 3 5 2 2 4 2" xfId="27018" xr:uid="{00000000-0005-0000-0000-000026040000}"/>
    <cellStyle name="4 2 3 5 2 2 4 2 2" xfId="41333" xr:uid="{00000000-0005-0000-0000-000027040000}"/>
    <cellStyle name="4 2 3 5 2 2 4 3" xfId="34196" xr:uid="{00000000-0005-0000-0000-000028040000}"/>
    <cellStyle name="4 2 3 5 2 2 5" xfId="21096" xr:uid="{00000000-0005-0000-0000-000029040000}"/>
    <cellStyle name="4 2 3 5 2 2 5 2" xfId="35411" xr:uid="{00000000-0005-0000-0000-00002A040000}"/>
    <cellStyle name="4 2 3 5 2 2 6" xfId="28233" xr:uid="{00000000-0005-0000-0000-00002B040000}"/>
    <cellStyle name="4 2 3 5 2 3" xfId="15005" xr:uid="{00000000-0005-0000-0000-00002C040000}"/>
    <cellStyle name="4 2 3 5 2 3 2" xfId="22164" xr:uid="{00000000-0005-0000-0000-00002D040000}"/>
    <cellStyle name="4 2 3 5 2 3 2 2" xfId="36479" xr:uid="{00000000-0005-0000-0000-00002E040000}"/>
    <cellStyle name="4 2 3 5 2 3 3" xfId="29320" xr:uid="{00000000-0005-0000-0000-00002F040000}"/>
    <cellStyle name="4 2 3 5 2 4" xfId="17359" xr:uid="{00000000-0005-0000-0000-000030040000}"/>
    <cellStyle name="4 2 3 5 2 4 2" xfId="24496" xr:uid="{00000000-0005-0000-0000-000031040000}"/>
    <cellStyle name="4 2 3 5 2 4 2 2" xfId="38811" xr:uid="{00000000-0005-0000-0000-000032040000}"/>
    <cellStyle name="4 2 3 5 2 4 3" xfId="31674" xr:uid="{00000000-0005-0000-0000-000033040000}"/>
    <cellStyle name="4 2 3 6" xfId="384" xr:uid="{00000000-0005-0000-0000-000034040000}"/>
    <cellStyle name="4 2 3 6 2" xfId="12637" xr:uid="{00000000-0005-0000-0000-000035040000}"/>
    <cellStyle name="4 2 3 6 2 2" xfId="14032" xr:uid="{00000000-0005-0000-0000-000036040000}"/>
    <cellStyle name="4 2 3 6 2 2 2" xfId="16401" xr:uid="{00000000-0005-0000-0000-000037040000}"/>
    <cellStyle name="4 2 3 6 2 2 2 2" xfId="23560" xr:uid="{00000000-0005-0000-0000-000038040000}"/>
    <cellStyle name="4 2 3 6 2 2 2 2 2" xfId="37875" xr:uid="{00000000-0005-0000-0000-000039040000}"/>
    <cellStyle name="4 2 3 6 2 2 2 3" xfId="30716" xr:uid="{00000000-0005-0000-0000-00003A040000}"/>
    <cellStyle name="4 2 3 6 2 2 3" xfId="18755" xr:uid="{00000000-0005-0000-0000-00003B040000}"/>
    <cellStyle name="4 2 3 6 2 2 3 2" xfId="25892" xr:uid="{00000000-0005-0000-0000-00003C040000}"/>
    <cellStyle name="4 2 3 6 2 2 3 2 2" xfId="40207" xr:uid="{00000000-0005-0000-0000-00003D040000}"/>
    <cellStyle name="4 2 3 6 2 2 3 3" xfId="33070" xr:uid="{00000000-0005-0000-0000-00003E040000}"/>
    <cellStyle name="4 2 3 6 2 2 4" xfId="20115" xr:uid="{00000000-0005-0000-0000-00003F040000}"/>
    <cellStyle name="4 2 3 6 2 2 4 2" xfId="27252" xr:uid="{00000000-0005-0000-0000-000040040000}"/>
    <cellStyle name="4 2 3 6 2 2 4 2 2" xfId="41567" xr:uid="{00000000-0005-0000-0000-000041040000}"/>
    <cellStyle name="4 2 3 6 2 2 4 3" xfId="34430" xr:uid="{00000000-0005-0000-0000-000042040000}"/>
    <cellStyle name="4 2 3 6 2 2 5" xfId="21330" xr:uid="{00000000-0005-0000-0000-000043040000}"/>
    <cellStyle name="4 2 3 6 2 2 5 2" xfId="35645" xr:uid="{00000000-0005-0000-0000-000044040000}"/>
    <cellStyle name="4 2 3 6 2 2 6" xfId="28467" xr:uid="{00000000-0005-0000-0000-000045040000}"/>
    <cellStyle name="4 2 3 6 2 3" xfId="15006" xr:uid="{00000000-0005-0000-0000-000046040000}"/>
    <cellStyle name="4 2 3 6 2 3 2" xfId="22165" xr:uid="{00000000-0005-0000-0000-000047040000}"/>
    <cellStyle name="4 2 3 6 2 3 2 2" xfId="36480" xr:uid="{00000000-0005-0000-0000-000048040000}"/>
    <cellStyle name="4 2 3 6 2 3 3" xfId="29321" xr:uid="{00000000-0005-0000-0000-000049040000}"/>
    <cellStyle name="4 2 3 6 2 4" xfId="17360" xr:uid="{00000000-0005-0000-0000-00004A040000}"/>
    <cellStyle name="4 2 3 6 2 4 2" xfId="24497" xr:uid="{00000000-0005-0000-0000-00004B040000}"/>
    <cellStyle name="4 2 3 6 2 4 2 2" xfId="38812" xr:uid="{00000000-0005-0000-0000-00004C040000}"/>
    <cellStyle name="4 2 3 6 2 4 3" xfId="31675" xr:uid="{00000000-0005-0000-0000-00004D040000}"/>
    <cellStyle name="4 2 3 7" xfId="12628" xr:uid="{00000000-0005-0000-0000-00004E040000}"/>
    <cellStyle name="4 2 3 7 2" xfId="14529" xr:uid="{00000000-0005-0000-0000-00004F040000}"/>
    <cellStyle name="4 2 3 7 2 2" xfId="16898" xr:uid="{00000000-0005-0000-0000-000050040000}"/>
    <cellStyle name="4 2 3 7 2 2 2" xfId="24057" xr:uid="{00000000-0005-0000-0000-000051040000}"/>
    <cellStyle name="4 2 3 7 2 2 2 2" xfId="38372" xr:uid="{00000000-0005-0000-0000-000052040000}"/>
    <cellStyle name="4 2 3 7 2 2 3" xfId="31213" xr:uid="{00000000-0005-0000-0000-000053040000}"/>
    <cellStyle name="4 2 3 7 2 3" xfId="19252" xr:uid="{00000000-0005-0000-0000-000054040000}"/>
    <cellStyle name="4 2 3 7 2 3 2" xfId="26389" xr:uid="{00000000-0005-0000-0000-000055040000}"/>
    <cellStyle name="4 2 3 7 2 3 2 2" xfId="40704" xr:uid="{00000000-0005-0000-0000-000056040000}"/>
    <cellStyle name="4 2 3 7 2 3 3" xfId="33567" xr:uid="{00000000-0005-0000-0000-000057040000}"/>
    <cellStyle name="4 2 3 7 2 4" xfId="20550" xr:uid="{00000000-0005-0000-0000-000058040000}"/>
    <cellStyle name="4 2 3 7 2 4 2" xfId="27687" xr:uid="{00000000-0005-0000-0000-000059040000}"/>
    <cellStyle name="4 2 3 7 2 4 2 2" xfId="42002" xr:uid="{00000000-0005-0000-0000-00005A040000}"/>
    <cellStyle name="4 2 3 7 2 4 3" xfId="34865" xr:uid="{00000000-0005-0000-0000-00005B040000}"/>
    <cellStyle name="4 2 3 7 2 5" xfId="21765" xr:uid="{00000000-0005-0000-0000-00005C040000}"/>
    <cellStyle name="4 2 3 7 2 5 2" xfId="36080" xr:uid="{00000000-0005-0000-0000-00005D040000}"/>
    <cellStyle name="4 2 3 7 2 6" xfId="28902" xr:uid="{00000000-0005-0000-0000-00005E040000}"/>
    <cellStyle name="4 2 3 7 3" xfId="14997" xr:uid="{00000000-0005-0000-0000-00005F040000}"/>
    <cellStyle name="4 2 3 7 3 2" xfId="22156" xr:uid="{00000000-0005-0000-0000-000060040000}"/>
    <cellStyle name="4 2 3 7 3 2 2" xfId="36471" xr:uid="{00000000-0005-0000-0000-000061040000}"/>
    <cellStyle name="4 2 3 7 3 3" xfId="29312" xr:uid="{00000000-0005-0000-0000-000062040000}"/>
    <cellStyle name="4 2 3 7 4" xfId="17351" xr:uid="{00000000-0005-0000-0000-000063040000}"/>
    <cellStyle name="4 2 3 7 4 2" xfId="24488" xr:uid="{00000000-0005-0000-0000-000064040000}"/>
    <cellStyle name="4 2 3 7 4 2 2" xfId="38803" xr:uid="{00000000-0005-0000-0000-000065040000}"/>
    <cellStyle name="4 2 3 7 4 3" xfId="31666" xr:uid="{00000000-0005-0000-0000-000066040000}"/>
    <cellStyle name="4 2 4" xfId="12562" xr:uid="{00000000-0005-0000-0000-000067040000}"/>
    <cellStyle name="4 2 4 2" xfId="14685" xr:uid="{00000000-0005-0000-0000-000068040000}"/>
    <cellStyle name="4 2 4 2 2" xfId="17048" xr:uid="{00000000-0005-0000-0000-000069040000}"/>
    <cellStyle name="4 2 4 2 2 2" xfId="24207" xr:uid="{00000000-0005-0000-0000-00006A040000}"/>
    <cellStyle name="4 2 4 2 2 2 2" xfId="38522" xr:uid="{00000000-0005-0000-0000-00006B040000}"/>
    <cellStyle name="4 2 4 2 2 3" xfId="31363" xr:uid="{00000000-0005-0000-0000-00006C040000}"/>
    <cellStyle name="4 2 4 2 3" xfId="19402" xr:uid="{00000000-0005-0000-0000-00006D040000}"/>
    <cellStyle name="4 2 4 2 3 2" xfId="26539" xr:uid="{00000000-0005-0000-0000-00006E040000}"/>
    <cellStyle name="4 2 4 2 3 2 2" xfId="40854" xr:uid="{00000000-0005-0000-0000-00006F040000}"/>
    <cellStyle name="4 2 4 2 3 3" xfId="33717" xr:uid="{00000000-0005-0000-0000-000070040000}"/>
    <cellStyle name="4 2 4 2 4" xfId="20700" xr:uid="{00000000-0005-0000-0000-000071040000}"/>
    <cellStyle name="4 2 4 2 4 2" xfId="27837" xr:uid="{00000000-0005-0000-0000-000072040000}"/>
    <cellStyle name="4 2 4 2 4 2 2" xfId="42152" xr:uid="{00000000-0005-0000-0000-000073040000}"/>
    <cellStyle name="4 2 4 2 4 3" xfId="35015" xr:uid="{00000000-0005-0000-0000-000074040000}"/>
    <cellStyle name="4 2 4 3" xfId="14526" xr:uid="{00000000-0005-0000-0000-000075040000}"/>
    <cellStyle name="4 2 4 3 2" xfId="16895" xr:uid="{00000000-0005-0000-0000-000076040000}"/>
    <cellStyle name="4 2 4 3 2 2" xfId="24054" xr:uid="{00000000-0005-0000-0000-000077040000}"/>
    <cellStyle name="4 2 4 3 2 2 2" xfId="38369" xr:uid="{00000000-0005-0000-0000-000078040000}"/>
    <cellStyle name="4 2 4 3 2 3" xfId="31210" xr:uid="{00000000-0005-0000-0000-000079040000}"/>
    <cellStyle name="4 2 4 3 3" xfId="19249" xr:uid="{00000000-0005-0000-0000-00007A040000}"/>
    <cellStyle name="4 2 4 3 3 2" xfId="26386" xr:uid="{00000000-0005-0000-0000-00007B040000}"/>
    <cellStyle name="4 2 4 3 3 2 2" xfId="40701" xr:uid="{00000000-0005-0000-0000-00007C040000}"/>
    <cellStyle name="4 2 4 3 3 3" xfId="33564" xr:uid="{00000000-0005-0000-0000-00007D040000}"/>
    <cellStyle name="4 2 4 3 4" xfId="20547" xr:uid="{00000000-0005-0000-0000-00007E040000}"/>
    <cellStyle name="4 2 4 3 4 2" xfId="27684" xr:uid="{00000000-0005-0000-0000-00007F040000}"/>
    <cellStyle name="4 2 4 3 4 2 2" xfId="41999" xr:uid="{00000000-0005-0000-0000-000080040000}"/>
    <cellStyle name="4 2 4 3 4 3" xfId="34862" xr:uid="{00000000-0005-0000-0000-000081040000}"/>
    <cellStyle name="4 2 4 3 5" xfId="21762" xr:uid="{00000000-0005-0000-0000-000082040000}"/>
    <cellStyle name="4 2 4 3 5 2" xfId="36077" xr:uid="{00000000-0005-0000-0000-000083040000}"/>
    <cellStyle name="4 2 4 3 6" xfId="28899" xr:uid="{00000000-0005-0000-0000-000084040000}"/>
    <cellStyle name="4 2 4 4" xfId="19700" xr:uid="{00000000-0005-0000-0000-000085040000}"/>
    <cellStyle name="4 2 4 4 2" xfId="26837" xr:uid="{00000000-0005-0000-0000-000086040000}"/>
    <cellStyle name="4 2 4 4 2 2" xfId="41152" xr:uid="{00000000-0005-0000-0000-000087040000}"/>
    <cellStyle name="4 2 4 4 3" xfId="34015" xr:uid="{00000000-0005-0000-0000-000088040000}"/>
    <cellStyle name="4 3" xfId="385" xr:uid="{00000000-0005-0000-0000-000089040000}"/>
    <cellStyle name="4 3 2" xfId="386" xr:uid="{00000000-0005-0000-0000-00008A040000}"/>
    <cellStyle name="4 3 2 2" xfId="12639" xr:uid="{00000000-0005-0000-0000-00008B040000}"/>
    <cellStyle name="4 3 2 2 2" xfId="14033" xr:uid="{00000000-0005-0000-0000-00008C040000}"/>
    <cellStyle name="4 3 2 2 2 2" xfId="16402" xr:uid="{00000000-0005-0000-0000-00008D040000}"/>
    <cellStyle name="4 3 2 2 2 2 2" xfId="23561" xr:uid="{00000000-0005-0000-0000-00008E040000}"/>
    <cellStyle name="4 3 2 2 2 2 2 2" xfId="37876" xr:uid="{00000000-0005-0000-0000-00008F040000}"/>
    <cellStyle name="4 3 2 2 2 2 3" xfId="30717" xr:uid="{00000000-0005-0000-0000-000090040000}"/>
    <cellStyle name="4 3 2 2 2 3" xfId="18756" xr:uid="{00000000-0005-0000-0000-000091040000}"/>
    <cellStyle name="4 3 2 2 2 3 2" xfId="25893" xr:uid="{00000000-0005-0000-0000-000092040000}"/>
    <cellStyle name="4 3 2 2 2 3 2 2" xfId="40208" xr:uid="{00000000-0005-0000-0000-000093040000}"/>
    <cellStyle name="4 3 2 2 2 3 3" xfId="33071" xr:uid="{00000000-0005-0000-0000-000094040000}"/>
    <cellStyle name="4 3 2 2 2 4" xfId="20116" xr:uid="{00000000-0005-0000-0000-000095040000}"/>
    <cellStyle name="4 3 2 2 2 4 2" xfId="27253" xr:uid="{00000000-0005-0000-0000-000096040000}"/>
    <cellStyle name="4 3 2 2 2 4 2 2" xfId="41568" xr:uid="{00000000-0005-0000-0000-000097040000}"/>
    <cellStyle name="4 3 2 2 2 4 3" xfId="34431" xr:uid="{00000000-0005-0000-0000-000098040000}"/>
    <cellStyle name="4 3 2 2 2 5" xfId="21331" xr:uid="{00000000-0005-0000-0000-000099040000}"/>
    <cellStyle name="4 3 2 2 2 5 2" xfId="35646" xr:uid="{00000000-0005-0000-0000-00009A040000}"/>
    <cellStyle name="4 3 2 2 2 6" xfId="28468" xr:uid="{00000000-0005-0000-0000-00009B040000}"/>
    <cellStyle name="4 3 2 2 3" xfId="15008" xr:uid="{00000000-0005-0000-0000-00009C040000}"/>
    <cellStyle name="4 3 2 2 3 2" xfId="22167" xr:uid="{00000000-0005-0000-0000-00009D040000}"/>
    <cellStyle name="4 3 2 2 3 2 2" xfId="36482" xr:uid="{00000000-0005-0000-0000-00009E040000}"/>
    <cellStyle name="4 3 2 2 3 3" xfId="29323" xr:uid="{00000000-0005-0000-0000-00009F040000}"/>
    <cellStyle name="4 3 2 2 4" xfId="17362" xr:uid="{00000000-0005-0000-0000-0000A0040000}"/>
    <cellStyle name="4 3 2 2 4 2" xfId="24499" xr:uid="{00000000-0005-0000-0000-0000A1040000}"/>
    <cellStyle name="4 3 2 2 4 2 2" xfId="38814" xr:uid="{00000000-0005-0000-0000-0000A2040000}"/>
    <cellStyle name="4 3 2 2 4 3" xfId="31677" xr:uid="{00000000-0005-0000-0000-0000A3040000}"/>
    <cellStyle name="4 3 3" xfId="387" xr:uid="{00000000-0005-0000-0000-0000A4040000}"/>
    <cellStyle name="4 3 3 2" xfId="12640" xr:uid="{00000000-0005-0000-0000-0000A5040000}"/>
    <cellStyle name="4 3 3 2 2" xfId="13633" xr:uid="{00000000-0005-0000-0000-0000A6040000}"/>
    <cellStyle name="4 3 3 2 2 2" xfId="16002" xr:uid="{00000000-0005-0000-0000-0000A7040000}"/>
    <cellStyle name="4 3 3 2 2 2 2" xfId="23161" xr:uid="{00000000-0005-0000-0000-0000A8040000}"/>
    <cellStyle name="4 3 3 2 2 2 2 2" xfId="37476" xr:uid="{00000000-0005-0000-0000-0000A9040000}"/>
    <cellStyle name="4 3 3 2 2 2 3" xfId="30317" xr:uid="{00000000-0005-0000-0000-0000AA040000}"/>
    <cellStyle name="4 3 3 2 2 3" xfId="18356" xr:uid="{00000000-0005-0000-0000-0000AB040000}"/>
    <cellStyle name="4 3 3 2 2 3 2" xfId="25493" xr:uid="{00000000-0005-0000-0000-0000AC040000}"/>
    <cellStyle name="4 3 3 2 2 3 2 2" xfId="39808" xr:uid="{00000000-0005-0000-0000-0000AD040000}"/>
    <cellStyle name="4 3 3 2 2 3 3" xfId="32671" xr:uid="{00000000-0005-0000-0000-0000AE040000}"/>
    <cellStyle name="4 3 3 2 2 4" xfId="19882" xr:uid="{00000000-0005-0000-0000-0000AF040000}"/>
    <cellStyle name="4 3 3 2 2 4 2" xfId="27019" xr:uid="{00000000-0005-0000-0000-0000B0040000}"/>
    <cellStyle name="4 3 3 2 2 4 2 2" xfId="41334" xr:uid="{00000000-0005-0000-0000-0000B1040000}"/>
    <cellStyle name="4 3 3 2 2 4 3" xfId="34197" xr:uid="{00000000-0005-0000-0000-0000B2040000}"/>
    <cellStyle name="4 3 3 2 2 5" xfId="21097" xr:uid="{00000000-0005-0000-0000-0000B3040000}"/>
    <cellStyle name="4 3 3 2 2 5 2" xfId="35412" xr:uid="{00000000-0005-0000-0000-0000B4040000}"/>
    <cellStyle name="4 3 3 2 2 6" xfId="28234" xr:uid="{00000000-0005-0000-0000-0000B5040000}"/>
    <cellStyle name="4 3 3 2 3" xfId="15009" xr:uid="{00000000-0005-0000-0000-0000B6040000}"/>
    <cellStyle name="4 3 3 2 3 2" xfId="22168" xr:uid="{00000000-0005-0000-0000-0000B7040000}"/>
    <cellStyle name="4 3 3 2 3 2 2" xfId="36483" xr:uid="{00000000-0005-0000-0000-0000B8040000}"/>
    <cellStyle name="4 3 3 2 3 3" xfId="29324" xr:uid="{00000000-0005-0000-0000-0000B9040000}"/>
    <cellStyle name="4 3 3 2 4" xfId="17363" xr:uid="{00000000-0005-0000-0000-0000BA040000}"/>
    <cellStyle name="4 3 3 2 4 2" xfId="24500" xr:uid="{00000000-0005-0000-0000-0000BB040000}"/>
    <cellStyle name="4 3 3 2 4 2 2" xfId="38815" xr:uid="{00000000-0005-0000-0000-0000BC040000}"/>
    <cellStyle name="4 3 3 2 4 3" xfId="31678" xr:uid="{00000000-0005-0000-0000-0000BD040000}"/>
    <cellStyle name="4 3 4" xfId="388" xr:uid="{00000000-0005-0000-0000-0000BE040000}"/>
    <cellStyle name="4 3 4 2" xfId="12641" xr:uid="{00000000-0005-0000-0000-0000BF040000}"/>
    <cellStyle name="4 3 4 2 2" xfId="13634" xr:uid="{00000000-0005-0000-0000-0000C0040000}"/>
    <cellStyle name="4 3 4 2 2 2" xfId="16003" xr:uid="{00000000-0005-0000-0000-0000C1040000}"/>
    <cellStyle name="4 3 4 2 2 2 2" xfId="23162" xr:uid="{00000000-0005-0000-0000-0000C2040000}"/>
    <cellStyle name="4 3 4 2 2 2 2 2" xfId="37477" xr:uid="{00000000-0005-0000-0000-0000C3040000}"/>
    <cellStyle name="4 3 4 2 2 2 3" xfId="30318" xr:uid="{00000000-0005-0000-0000-0000C4040000}"/>
    <cellStyle name="4 3 4 2 2 3" xfId="18357" xr:uid="{00000000-0005-0000-0000-0000C5040000}"/>
    <cellStyle name="4 3 4 2 2 3 2" xfId="25494" xr:uid="{00000000-0005-0000-0000-0000C6040000}"/>
    <cellStyle name="4 3 4 2 2 3 2 2" xfId="39809" xr:uid="{00000000-0005-0000-0000-0000C7040000}"/>
    <cellStyle name="4 3 4 2 2 3 3" xfId="32672" xr:uid="{00000000-0005-0000-0000-0000C8040000}"/>
    <cellStyle name="4 3 4 2 2 4" xfId="19883" xr:uid="{00000000-0005-0000-0000-0000C9040000}"/>
    <cellStyle name="4 3 4 2 2 4 2" xfId="27020" xr:uid="{00000000-0005-0000-0000-0000CA040000}"/>
    <cellStyle name="4 3 4 2 2 4 2 2" xfId="41335" xr:uid="{00000000-0005-0000-0000-0000CB040000}"/>
    <cellStyle name="4 3 4 2 2 4 3" xfId="34198" xr:uid="{00000000-0005-0000-0000-0000CC040000}"/>
    <cellStyle name="4 3 4 2 2 5" xfId="21098" xr:uid="{00000000-0005-0000-0000-0000CD040000}"/>
    <cellStyle name="4 3 4 2 2 5 2" xfId="35413" xr:uid="{00000000-0005-0000-0000-0000CE040000}"/>
    <cellStyle name="4 3 4 2 2 6" xfId="28235" xr:uid="{00000000-0005-0000-0000-0000CF040000}"/>
    <cellStyle name="4 3 4 2 3" xfId="15010" xr:uid="{00000000-0005-0000-0000-0000D0040000}"/>
    <cellStyle name="4 3 4 2 3 2" xfId="22169" xr:uid="{00000000-0005-0000-0000-0000D1040000}"/>
    <cellStyle name="4 3 4 2 3 2 2" xfId="36484" xr:uid="{00000000-0005-0000-0000-0000D2040000}"/>
    <cellStyle name="4 3 4 2 3 3" xfId="29325" xr:uid="{00000000-0005-0000-0000-0000D3040000}"/>
    <cellStyle name="4 3 4 2 4" xfId="17364" xr:uid="{00000000-0005-0000-0000-0000D4040000}"/>
    <cellStyle name="4 3 4 2 4 2" xfId="24501" xr:uid="{00000000-0005-0000-0000-0000D5040000}"/>
    <cellStyle name="4 3 4 2 4 2 2" xfId="38816" xr:uid="{00000000-0005-0000-0000-0000D6040000}"/>
    <cellStyle name="4 3 4 2 4 3" xfId="31679" xr:uid="{00000000-0005-0000-0000-0000D7040000}"/>
    <cellStyle name="4 3 5" xfId="389" xr:uid="{00000000-0005-0000-0000-0000D8040000}"/>
    <cellStyle name="4 3 5 2" xfId="12642" xr:uid="{00000000-0005-0000-0000-0000D9040000}"/>
    <cellStyle name="4 3 5 2 2" xfId="14100" xr:uid="{00000000-0005-0000-0000-0000DA040000}"/>
    <cellStyle name="4 3 5 2 2 2" xfId="16469" xr:uid="{00000000-0005-0000-0000-0000DB040000}"/>
    <cellStyle name="4 3 5 2 2 2 2" xfId="23628" xr:uid="{00000000-0005-0000-0000-0000DC040000}"/>
    <cellStyle name="4 3 5 2 2 2 2 2" xfId="37943" xr:uid="{00000000-0005-0000-0000-0000DD040000}"/>
    <cellStyle name="4 3 5 2 2 2 3" xfId="30784" xr:uid="{00000000-0005-0000-0000-0000DE040000}"/>
    <cellStyle name="4 3 5 2 2 3" xfId="18823" xr:uid="{00000000-0005-0000-0000-0000DF040000}"/>
    <cellStyle name="4 3 5 2 2 3 2" xfId="25960" xr:uid="{00000000-0005-0000-0000-0000E0040000}"/>
    <cellStyle name="4 3 5 2 2 3 2 2" xfId="40275" xr:uid="{00000000-0005-0000-0000-0000E1040000}"/>
    <cellStyle name="4 3 5 2 2 3 3" xfId="33138" xr:uid="{00000000-0005-0000-0000-0000E2040000}"/>
    <cellStyle name="4 3 5 2 2 4" xfId="20160" xr:uid="{00000000-0005-0000-0000-0000E3040000}"/>
    <cellStyle name="4 3 5 2 2 4 2" xfId="27297" xr:uid="{00000000-0005-0000-0000-0000E4040000}"/>
    <cellStyle name="4 3 5 2 2 4 2 2" xfId="41612" xr:uid="{00000000-0005-0000-0000-0000E5040000}"/>
    <cellStyle name="4 3 5 2 2 4 3" xfId="34475" xr:uid="{00000000-0005-0000-0000-0000E6040000}"/>
    <cellStyle name="4 3 5 2 2 5" xfId="21375" xr:uid="{00000000-0005-0000-0000-0000E7040000}"/>
    <cellStyle name="4 3 5 2 2 5 2" xfId="35690" xr:uid="{00000000-0005-0000-0000-0000E8040000}"/>
    <cellStyle name="4 3 5 2 2 6" xfId="28512" xr:uid="{00000000-0005-0000-0000-0000E9040000}"/>
    <cellStyle name="4 3 5 2 3" xfId="15011" xr:uid="{00000000-0005-0000-0000-0000EA040000}"/>
    <cellStyle name="4 3 5 2 3 2" xfId="22170" xr:uid="{00000000-0005-0000-0000-0000EB040000}"/>
    <cellStyle name="4 3 5 2 3 2 2" xfId="36485" xr:uid="{00000000-0005-0000-0000-0000EC040000}"/>
    <cellStyle name="4 3 5 2 3 3" xfId="29326" xr:uid="{00000000-0005-0000-0000-0000ED040000}"/>
    <cellStyle name="4 3 5 2 4" xfId="17365" xr:uid="{00000000-0005-0000-0000-0000EE040000}"/>
    <cellStyle name="4 3 5 2 4 2" xfId="24502" xr:uid="{00000000-0005-0000-0000-0000EF040000}"/>
    <cellStyle name="4 3 5 2 4 2 2" xfId="38817" xr:uid="{00000000-0005-0000-0000-0000F0040000}"/>
    <cellStyle name="4 3 5 2 4 3" xfId="31680" xr:uid="{00000000-0005-0000-0000-0000F1040000}"/>
    <cellStyle name="4 3 6" xfId="12638" xr:uid="{00000000-0005-0000-0000-0000F2040000}"/>
    <cellStyle name="4 3 6 2" xfId="13999" xr:uid="{00000000-0005-0000-0000-0000F3040000}"/>
    <cellStyle name="4 3 6 2 2" xfId="16368" xr:uid="{00000000-0005-0000-0000-0000F4040000}"/>
    <cellStyle name="4 3 6 2 2 2" xfId="23527" xr:uid="{00000000-0005-0000-0000-0000F5040000}"/>
    <cellStyle name="4 3 6 2 2 2 2" xfId="37842" xr:uid="{00000000-0005-0000-0000-0000F6040000}"/>
    <cellStyle name="4 3 6 2 2 3" xfId="30683" xr:uid="{00000000-0005-0000-0000-0000F7040000}"/>
    <cellStyle name="4 3 6 2 3" xfId="18722" xr:uid="{00000000-0005-0000-0000-0000F8040000}"/>
    <cellStyle name="4 3 6 2 3 2" xfId="25859" xr:uid="{00000000-0005-0000-0000-0000F9040000}"/>
    <cellStyle name="4 3 6 2 3 2 2" xfId="40174" xr:uid="{00000000-0005-0000-0000-0000FA040000}"/>
    <cellStyle name="4 3 6 2 3 3" xfId="33037" xr:uid="{00000000-0005-0000-0000-0000FB040000}"/>
    <cellStyle name="4 3 6 2 4" xfId="20090" xr:uid="{00000000-0005-0000-0000-0000FC040000}"/>
    <cellStyle name="4 3 6 2 4 2" xfId="27227" xr:uid="{00000000-0005-0000-0000-0000FD040000}"/>
    <cellStyle name="4 3 6 2 4 2 2" xfId="41542" xr:uid="{00000000-0005-0000-0000-0000FE040000}"/>
    <cellStyle name="4 3 6 2 4 3" xfId="34405" xr:uid="{00000000-0005-0000-0000-0000FF040000}"/>
    <cellStyle name="4 3 6 2 5" xfId="21305" xr:uid="{00000000-0005-0000-0000-000000050000}"/>
    <cellStyle name="4 3 6 2 5 2" xfId="35620" xr:uid="{00000000-0005-0000-0000-000001050000}"/>
    <cellStyle name="4 3 6 2 6" xfId="28442" xr:uid="{00000000-0005-0000-0000-000002050000}"/>
    <cellStyle name="4 3 6 3" xfId="15007" xr:uid="{00000000-0005-0000-0000-000003050000}"/>
    <cellStyle name="4 3 6 3 2" xfId="22166" xr:uid="{00000000-0005-0000-0000-000004050000}"/>
    <cellStyle name="4 3 6 3 2 2" xfId="36481" xr:uid="{00000000-0005-0000-0000-000005050000}"/>
    <cellStyle name="4 3 6 3 3" xfId="29322" xr:uid="{00000000-0005-0000-0000-000006050000}"/>
    <cellStyle name="4 3 6 4" xfId="17361" xr:uid="{00000000-0005-0000-0000-000007050000}"/>
    <cellStyle name="4 3 6 4 2" xfId="24498" xr:uid="{00000000-0005-0000-0000-000008050000}"/>
    <cellStyle name="4 3 6 4 2 2" xfId="38813" xr:uid="{00000000-0005-0000-0000-000009050000}"/>
    <cellStyle name="4 3 6 4 3" xfId="31676" xr:uid="{00000000-0005-0000-0000-00000A050000}"/>
    <cellStyle name="4 4" xfId="12550" xr:uid="{00000000-0005-0000-0000-00000B050000}"/>
    <cellStyle name="4 4 2" xfId="14673" xr:uid="{00000000-0005-0000-0000-00000C050000}"/>
    <cellStyle name="4 4 2 2" xfId="17036" xr:uid="{00000000-0005-0000-0000-00000D050000}"/>
    <cellStyle name="4 4 2 2 2" xfId="24195" xr:uid="{00000000-0005-0000-0000-00000E050000}"/>
    <cellStyle name="4 4 2 2 2 2" xfId="38510" xr:uid="{00000000-0005-0000-0000-00000F050000}"/>
    <cellStyle name="4 4 2 2 3" xfId="31351" xr:uid="{00000000-0005-0000-0000-000010050000}"/>
    <cellStyle name="4 4 2 3" xfId="19390" xr:uid="{00000000-0005-0000-0000-000011050000}"/>
    <cellStyle name="4 4 2 3 2" xfId="26527" xr:uid="{00000000-0005-0000-0000-000012050000}"/>
    <cellStyle name="4 4 2 3 2 2" xfId="40842" xr:uid="{00000000-0005-0000-0000-000013050000}"/>
    <cellStyle name="4 4 2 3 3" xfId="33705" xr:uid="{00000000-0005-0000-0000-000014050000}"/>
    <cellStyle name="4 4 2 4" xfId="20688" xr:uid="{00000000-0005-0000-0000-000015050000}"/>
    <cellStyle name="4 4 2 4 2" xfId="27825" xr:uid="{00000000-0005-0000-0000-000016050000}"/>
    <cellStyle name="4 4 2 4 2 2" xfId="42140" xr:uid="{00000000-0005-0000-0000-000017050000}"/>
    <cellStyle name="4 4 2 4 3" xfId="35003" xr:uid="{00000000-0005-0000-0000-000018050000}"/>
    <cellStyle name="4 4 3" xfId="14408" xr:uid="{00000000-0005-0000-0000-000019050000}"/>
    <cellStyle name="4 4 3 2" xfId="16777" xr:uid="{00000000-0005-0000-0000-00001A050000}"/>
    <cellStyle name="4 4 3 2 2" xfId="23936" xr:uid="{00000000-0005-0000-0000-00001B050000}"/>
    <cellStyle name="4 4 3 2 2 2" xfId="38251" xr:uid="{00000000-0005-0000-0000-00001C050000}"/>
    <cellStyle name="4 4 3 2 3" xfId="31092" xr:uid="{00000000-0005-0000-0000-00001D050000}"/>
    <cellStyle name="4 4 3 3" xfId="19131" xr:uid="{00000000-0005-0000-0000-00001E050000}"/>
    <cellStyle name="4 4 3 3 2" xfId="26268" xr:uid="{00000000-0005-0000-0000-00001F050000}"/>
    <cellStyle name="4 4 3 3 2 2" xfId="40583" xr:uid="{00000000-0005-0000-0000-000020050000}"/>
    <cellStyle name="4 4 3 3 3" xfId="33446" xr:uid="{00000000-0005-0000-0000-000021050000}"/>
    <cellStyle name="4 4 3 4" xfId="20464" xr:uid="{00000000-0005-0000-0000-000022050000}"/>
    <cellStyle name="4 4 3 4 2" xfId="27601" xr:uid="{00000000-0005-0000-0000-000023050000}"/>
    <cellStyle name="4 4 3 4 2 2" xfId="41916" xr:uid="{00000000-0005-0000-0000-000024050000}"/>
    <cellStyle name="4 4 3 4 3" xfId="34779" xr:uid="{00000000-0005-0000-0000-000025050000}"/>
    <cellStyle name="4 4 3 5" xfId="21679" xr:uid="{00000000-0005-0000-0000-000026050000}"/>
    <cellStyle name="4 4 3 5 2" xfId="35994" xr:uid="{00000000-0005-0000-0000-000027050000}"/>
    <cellStyle name="4 4 3 6" xfId="28816" xr:uid="{00000000-0005-0000-0000-000028050000}"/>
    <cellStyle name="4 4 4" xfId="19688" xr:uid="{00000000-0005-0000-0000-000029050000}"/>
    <cellStyle name="4 4 4 2" xfId="26825" xr:uid="{00000000-0005-0000-0000-00002A050000}"/>
    <cellStyle name="4 4 4 2 2" xfId="41140" xr:uid="{00000000-0005-0000-0000-00002B050000}"/>
    <cellStyle name="4 4 4 3" xfId="34003" xr:uid="{00000000-0005-0000-0000-00002C050000}"/>
    <cellStyle name="4 5" xfId="42613" xr:uid="{00000000-0005-0000-0000-00002D050000}"/>
    <cellStyle name="4_5225402107005(1)" xfId="182" xr:uid="{00000000-0005-0000-0000-00002E050000}"/>
    <cellStyle name="4_5225402107005(1) 2" xfId="390" xr:uid="{00000000-0005-0000-0000-00002F050000}"/>
    <cellStyle name="4_5225402107005(1) 2 2" xfId="12563" xr:uid="{00000000-0005-0000-0000-000030050000}"/>
    <cellStyle name="4_5225402107005(1) 2 2 2" xfId="14686" xr:uid="{00000000-0005-0000-0000-000031050000}"/>
    <cellStyle name="4_5225402107005(1) 2 2 2 2" xfId="17049" xr:uid="{00000000-0005-0000-0000-000032050000}"/>
    <cellStyle name="4_5225402107005(1) 2 2 2 2 2" xfId="24208" xr:uid="{00000000-0005-0000-0000-000033050000}"/>
    <cellStyle name="4_5225402107005(1) 2 2 2 2 2 2" xfId="38523" xr:uid="{00000000-0005-0000-0000-000034050000}"/>
    <cellStyle name="4_5225402107005(1) 2 2 2 2 3" xfId="31364" xr:uid="{00000000-0005-0000-0000-000035050000}"/>
    <cellStyle name="4_5225402107005(1) 2 2 2 3" xfId="19403" xr:uid="{00000000-0005-0000-0000-000036050000}"/>
    <cellStyle name="4_5225402107005(1) 2 2 2 3 2" xfId="26540" xr:uid="{00000000-0005-0000-0000-000037050000}"/>
    <cellStyle name="4_5225402107005(1) 2 2 2 3 2 2" xfId="40855" xr:uid="{00000000-0005-0000-0000-000038050000}"/>
    <cellStyle name="4_5225402107005(1) 2 2 2 3 3" xfId="33718" xr:uid="{00000000-0005-0000-0000-000039050000}"/>
    <cellStyle name="4_5225402107005(1) 2 2 2 4" xfId="20701" xr:uid="{00000000-0005-0000-0000-00003A050000}"/>
    <cellStyle name="4_5225402107005(1) 2 2 2 4 2" xfId="27838" xr:uid="{00000000-0005-0000-0000-00003B050000}"/>
    <cellStyle name="4_5225402107005(1) 2 2 2 4 2 2" xfId="42153" xr:uid="{00000000-0005-0000-0000-00003C050000}"/>
    <cellStyle name="4_5225402107005(1) 2 2 2 4 3" xfId="35016" xr:uid="{00000000-0005-0000-0000-00003D050000}"/>
    <cellStyle name="4_5225402107005(1) 2 2 3" xfId="14223" xr:uid="{00000000-0005-0000-0000-00003E050000}"/>
    <cellStyle name="4_5225402107005(1) 2 2 3 2" xfId="16592" xr:uid="{00000000-0005-0000-0000-00003F050000}"/>
    <cellStyle name="4_5225402107005(1) 2 2 3 2 2" xfId="23751" xr:uid="{00000000-0005-0000-0000-000040050000}"/>
    <cellStyle name="4_5225402107005(1) 2 2 3 2 2 2" xfId="38066" xr:uid="{00000000-0005-0000-0000-000041050000}"/>
    <cellStyle name="4_5225402107005(1) 2 2 3 2 3" xfId="30907" xr:uid="{00000000-0005-0000-0000-000042050000}"/>
    <cellStyle name="4_5225402107005(1) 2 2 3 3" xfId="18946" xr:uid="{00000000-0005-0000-0000-000043050000}"/>
    <cellStyle name="4_5225402107005(1) 2 2 3 3 2" xfId="26083" xr:uid="{00000000-0005-0000-0000-000044050000}"/>
    <cellStyle name="4_5225402107005(1) 2 2 3 3 2 2" xfId="40398" xr:uid="{00000000-0005-0000-0000-000045050000}"/>
    <cellStyle name="4_5225402107005(1) 2 2 3 3 3" xfId="33261" xr:uid="{00000000-0005-0000-0000-000046050000}"/>
    <cellStyle name="4_5225402107005(1) 2 2 3 4" xfId="20279" xr:uid="{00000000-0005-0000-0000-000047050000}"/>
    <cellStyle name="4_5225402107005(1) 2 2 3 4 2" xfId="27416" xr:uid="{00000000-0005-0000-0000-000048050000}"/>
    <cellStyle name="4_5225402107005(1) 2 2 3 4 2 2" xfId="41731" xr:uid="{00000000-0005-0000-0000-000049050000}"/>
    <cellStyle name="4_5225402107005(1) 2 2 3 4 3" xfId="34594" xr:uid="{00000000-0005-0000-0000-00004A050000}"/>
    <cellStyle name="4_5225402107005(1) 2 2 3 5" xfId="21494" xr:uid="{00000000-0005-0000-0000-00004B050000}"/>
    <cellStyle name="4_5225402107005(1) 2 2 3 5 2" xfId="35809" xr:uid="{00000000-0005-0000-0000-00004C050000}"/>
    <cellStyle name="4_5225402107005(1) 2 2 3 6" xfId="28631" xr:uid="{00000000-0005-0000-0000-00004D050000}"/>
    <cellStyle name="4_5225402107005(1) 2 2 4" xfId="19701" xr:uid="{00000000-0005-0000-0000-00004E050000}"/>
    <cellStyle name="4_5225402107005(1) 2 2 4 2" xfId="26838" xr:uid="{00000000-0005-0000-0000-00004F050000}"/>
    <cellStyle name="4_5225402107005(1) 2 2 4 2 2" xfId="41153" xr:uid="{00000000-0005-0000-0000-000050050000}"/>
    <cellStyle name="4_5225402107005(1) 2 2 4 3" xfId="34016" xr:uid="{00000000-0005-0000-0000-000051050000}"/>
    <cellStyle name="4_5225402107005(1) 3" xfId="12551" xr:uid="{00000000-0005-0000-0000-000052050000}"/>
    <cellStyle name="4_5225402107005(1) 3 2" xfId="14674" xr:uid="{00000000-0005-0000-0000-000053050000}"/>
    <cellStyle name="4_5225402107005(1) 3 2 2" xfId="17037" xr:uid="{00000000-0005-0000-0000-000054050000}"/>
    <cellStyle name="4_5225402107005(1) 3 2 2 2" xfId="24196" xr:uid="{00000000-0005-0000-0000-000055050000}"/>
    <cellStyle name="4_5225402107005(1) 3 2 2 2 2" xfId="38511" xr:uid="{00000000-0005-0000-0000-000056050000}"/>
    <cellStyle name="4_5225402107005(1) 3 2 2 3" xfId="31352" xr:uid="{00000000-0005-0000-0000-000057050000}"/>
    <cellStyle name="4_5225402107005(1) 3 2 3" xfId="19391" xr:uid="{00000000-0005-0000-0000-000058050000}"/>
    <cellStyle name="4_5225402107005(1) 3 2 3 2" xfId="26528" xr:uid="{00000000-0005-0000-0000-000059050000}"/>
    <cellStyle name="4_5225402107005(1) 3 2 3 2 2" xfId="40843" xr:uid="{00000000-0005-0000-0000-00005A050000}"/>
    <cellStyle name="4_5225402107005(1) 3 2 3 3" xfId="33706" xr:uid="{00000000-0005-0000-0000-00005B050000}"/>
    <cellStyle name="4_5225402107005(1) 3 2 4" xfId="20689" xr:uid="{00000000-0005-0000-0000-00005C050000}"/>
    <cellStyle name="4_5225402107005(1) 3 2 4 2" xfId="27826" xr:uid="{00000000-0005-0000-0000-00005D050000}"/>
    <cellStyle name="4_5225402107005(1) 3 2 4 2 2" xfId="42141" xr:uid="{00000000-0005-0000-0000-00005E050000}"/>
    <cellStyle name="4_5225402107005(1) 3 2 4 3" xfId="35004" xr:uid="{00000000-0005-0000-0000-00005F050000}"/>
    <cellStyle name="4_5225402107005(1) 3 3" xfId="14602" xr:uid="{00000000-0005-0000-0000-000060050000}"/>
    <cellStyle name="4_5225402107005(1) 3 3 2" xfId="16965" xr:uid="{00000000-0005-0000-0000-000061050000}"/>
    <cellStyle name="4_5225402107005(1) 3 3 2 2" xfId="24124" xr:uid="{00000000-0005-0000-0000-000062050000}"/>
    <cellStyle name="4_5225402107005(1) 3 3 2 2 2" xfId="38439" xr:uid="{00000000-0005-0000-0000-000063050000}"/>
    <cellStyle name="4_5225402107005(1) 3 3 2 3" xfId="31280" xr:uid="{00000000-0005-0000-0000-000064050000}"/>
    <cellStyle name="4_5225402107005(1) 3 3 3" xfId="19319" xr:uid="{00000000-0005-0000-0000-000065050000}"/>
    <cellStyle name="4_5225402107005(1) 3 3 3 2" xfId="26456" xr:uid="{00000000-0005-0000-0000-000066050000}"/>
    <cellStyle name="4_5225402107005(1) 3 3 3 2 2" xfId="40771" xr:uid="{00000000-0005-0000-0000-000067050000}"/>
    <cellStyle name="4_5225402107005(1) 3 3 3 3" xfId="33634" xr:uid="{00000000-0005-0000-0000-000068050000}"/>
    <cellStyle name="4_5225402107005(1) 3 3 4" xfId="20617" xr:uid="{00000000-0005-0000-0000-000069050000}"/>
    <cellStyle name="4_5225402107005(1) 3 3 4 2" xfId="27754" xr:uid="{00000000-0005-0000-0000-00006A050000}"/>
    <cellStyle name="4_5225402107005(1) 3 3 4 2 2" xfId="42069" xr:uid="{00000000-0005-0000-0000-00006B050000}"/>
    <cellStyle name="4_5225402107005(1) 3 3 4 3" xfId="34932" xr:uid="{00000000-0005-0000-0000-00006C050000}"/>
    <cellStyle name="4_5225402107005(1) 3 3 5" xfId="21832" xr:uid="{00000000-0005-0000-0000-00006D050000}"/>
    <cellStyle name="4_5225402107005(1) 3 3 5 2" xfId="36147" xr:uid="{00000000-0005-0000-0000-00006E050000}"/>
    <cellStyle name="4_5225402107005(1) 3 3 6" xfId="28969" xr:uid="{00000000-0005-0000-0000-00006F050000}"/>
    <cellStyle name="4_5225402107005(1) 3 4" xfId="19689" xr:uid="{00000000-0005-0000-0000-000070050000}"/>
    <cellStyle name="4_5225402107005(1) 3 4 2" xfId="26826" xr:uid="{00000000-0005-0000-0000-000071050000}"/>
    <cellStyle name="4_5225402107005(1) 3 4 2 2" xfId="41141" xr:uid="{00000000-0005-0000-0000-000072050000}"/>
    <cellStyle name="4_5225402107005(1) 3 4 3" xfId="34004" xr:uid="{00000000-0005-0000-0000-000073050000}"/>
    <cellStyle name="4_5225402107005(1) 4" xfId="42614" xr:uid="{00000000-0005-0000-0000-000074050000}"/>
    <cellStyle name="4_DeckblattNeu" xfId="183" xr:uid="{00000000-0005-0000-0000-000075050000}"/>
    <cellStyle name="4_DeckblattNeu 2" xfId="391" xr:uid="{00000000-0005-0000-0000-000076050000}"/>
    <cellStyle name="4_DeckblattNeu 2 2" xfId="392" xr:uid="{00000000-0005-0000-0000-000077050000}"/>
    <cellStyle name="4_DeckblattNeu 2 2 2" xfId="393" xr:uid="{00000000-0005-0000-0000-000078050000}"/>
    <cellStyle name="4_DeckblattNeu 2 2 2 2" xfId="12646" xr:uid="{00000000-0005-0000-0000-000079050000}"/>
    <cellStyle name="4_DeckblattNeu 2 2 2 2 2" xfId="14662" xr:uid="{00000000-0005-0000-0000-00007A050000}"/>
    <cellStyle name="4_DeckblattNeu 2 2 2 2 2 2" xfId="17025" xr:uid="{00000000-0005-0000-0000-00007B050000}"/>
    <cellStyle name="4_DeckblattNeu 2 2 2 2 2 2 2" xfId="24184" xr:uid="{00000000-0005-0000-0000-00007C050000}"/>
    <cellStyle name="4_DeckblattNeu 2 2 2 2 2 2 2 2" xfId="38499" xr:uid="{00000000-0005-0000-0000-00007D050000}"/>
    <cellStyle name="4_DeckblattNeu 2 2 2 2 2 2 3" xfId="31340" xr:uid="{00000000-0005-0000-0000-00007E050000}"/>
    <cellStyle name="4_DeckblattNeu 2 2 2 2 2 3" xfId="19379" xr:uid="{00000000-0005-0000-0000-00007F050000}"/>
    <cellStyle name="4_DeckblattNeu 2 2 2 2 2 3 2" xfId="26516" xr:uid="{00000000-0005-0000-0000-000080050000}"/>
    <cellStyle name="4_DeckblattNeu 2 2 2 2 2 3 2 2" xfId="40831" xr:uid="{00000000-0005-0000-0000-000081050000}"/>
    <cellStyle name="4_DeckblattNeu 2 2 2 2 2 3 3" xfId="33694" xr:uid="{00000000-0005-0000-0000-000082050000}"/>
    <cellStyle name="4_DeckblattNeu 2 2 2 2 2 4" xfId="20677" xr:uid="{00000000-0005-0000-0000-000083050000}"/>
    <cellStyle name="4_DeckblattNeu 2 2 2 2 2 4 2" xfId="27814" xr:uid="{00000000-0005-0000-0000-000084050000}"/>
    <cellStyle name="4_DeckblattNeu 2 2 2 2 2 4 2 2" xfId="42129" xr:uid="{00000000-0005-0000-0000-000085050000}"/>
    <cellStyle name="4_DeckblattNeu 2 2 2 2 2 4 3" xfId="34992" xr:uid="{00000000-0005-0000-0000-000086050000}"/>
    <cellStyle name="4_DeckblattNeu 2 2 2 2 2 5" xfId="21892" xr:uid="{00000000-0005-0000-0000-000087050000}"/>
    <cellStyle name="4_DeckblattNeu 2 2 2 2 2 5 2" xfId="36207" xr:uid="{00000000-0005-0000-0000-000088050000}"/>
    <cellStyle name="4_DeckblattNeu 2 2 2 2 2 6" xfId="29029" xr:uid="{00000000-0005-0000-0000-000089050000}"/>
    <cellStyle name="4_DeckblattNeu 2 2 2 2 3" xfId="15015" xr:uid="{00000000-0005-0000-0000-00008A050000}"/>
    <cellStyle name="4_DeckblattNeu 2 2 2 2 3 2" xfId="22174" xr:uid="{00000000-0005-0000-0000-00008B050000}"/>
    <cellStyle name="4_DeckblattNeu 2 2 2 2 3 2 2" xfId="36489" xr:uid="{00000000-0005-0000-0000-00008C050000}"/>
    <cellStyle name="4_DeckblattNeu 2 2 2 2 3 3" xfId="29330" xr:uid="{00000000-0005-0000-0000-00008D050000}"/>
    <cellStyle name="4_DeckblattNeu 2 2 2 2 4" xfId="17369" xr:uid="{00000000-0005-0000-0000-00008E050000}"/>
    <cellStyle name="4_DeckblattNeu 2 2 2 2 4 2" xfId="24506" xr:uid="{00000000-0005-0000-0000-00008F050000}"/>
    <cellStyle name="4_DeckblattNeu 2 2 2 2 4 2 2" xfId="38821" xr:uid="{00000000-0005-0000-0000-000090050000}"/>
    <cellStyle name="4_DeckblattNeu 2 2 2 2 4 3" xfId="31684" xr:uid="{00000000-0005-0000-0000-000091050000}"/>
    <cellStyle name="4_DeckblattNeu 2 2 3" xfId="394" xr:uid="{00000000-0005-0000-0000-000092050000}"/>
    <cellStyle name="4_DeckblattNeu 2 2 3 2" xfId="12647" xr:uid="{00000000-0005-0000-0000-000093050000}"/>
    <cellStyle name="4_DeckblattNeu 2 2 3 2 2" xfId="13411" xr:uid="{00000000-0005-0000-0000-000094050000}"/>
    <cellStyle name="4_DeckblattNeu 2 2 3 2 2 2" xfId="15780" xr:uid="{00000000-0005-0000-0000-000095050000}"/>
    <cellStyle name="4_DeckblattNeu 2 2 3 2 2 2 2" xfId="22939" xr:uid="{00000000-0005-0000-0000-000096050000}"/>
    <cellStyle name="4_DeckblattNeu 2 2 3 2 2 2 2 2" xfId="37254" xr:uid="{00000000-0005-0000-0000-000097050000}"/>
    <cellStyle name="4_DeckblattNeu 2 2 3 2 2 2 3" xfId="30095" xr:uid="{00000000-0005-0000-0000-000098050000}"/>
    <cellStyle name="4_DeckblattNeu 2 2 3 2 2 3" xfId="18134" xr:uid="{00000000-0005-0000-0000-000099050000}"/>
    <cellStyle name="4_DeckblattNeu 2 2 3 2 2 3 2" xfId="25271" xr:uid="{00000000-0005-0000-0000-00009A050000}"/>
    <cellStyle name="4_DeckblattNeu 2 2 3 2 2 3 2 2" xfId="39586" xr:uid="{00000000-0005-0000-0000-00009B050000}"/>
    <cellStyle name="4_DeckblattNeu 2 2 3 2 2 3 3" xfId="32449" xr:uid="{00000000-0005-0000-0000-00009C050000}"/>
    <cellStyle name="4_DeckblattNeu 2 2 3 2 2 4" xfId="19838" xr:uid="{00000000-0005-0000-0000-00009D050000}"/>
    <cellStyle name="4_DeckblattNeu 2 2 3 2 2 4 2" xfId="26975" xr:uid="{00000000-0005-0000-0000-00009E050000}"/>
    <cellStyle name="4_DeckblattNeu 2 2 3 2 2 4 2 2" xfId="41290" xr:uid="{00000000-0005-0000-0000-00009F050000}"/>
    <cellStyle name="4_DeckblattNeu 2 2 3 2 2 4 3" xfId="34153" xr:uid="{00000000-0005-0000-0000-0000A0050000}"/>
    <cellStyle name="4_DeckblattNeu 2 2 3 2 2 5" xfId="21053" xr:uid="{00000000-0005-0000-0000-0000A1050000}"/>
    <cellStyle name="4_DeckblattNeu 2 2 3 2 2 5 2" xfId="35368" xr:uid="{00000000-0005-0000-0000-0000A2050000}"/>
    <cellStyle name="4_DeckblattNeu 2 2 3 2 2 6" xfId="28190" xr:uid="{00000000-0005-0000-0000-0000A3050000}"/>
    <cellStyle name="4_DeckblattNeu 2 2 3 2 3" xfId="15016" xr:uid="{00000000-0005-0000-0000-0000A4050000}"/>
    <cellStyle name="4_DeckblattNeu 2 2 3 2 3 2" xfId="22175" xr:uid="{00000000-0005-0000-0000-0000A5050000}"/>
    <cellStyle name="4_DeckblattNeu 2 2 3 2 3 2 2" xfId="36490" xr:uid="{00000000-0005-0000-0000-0000A6050000}"/>
    <cellStyle name="4_DeckblattNeu 2 2 3 2 3 3" xfId="29331" xr:uid="{00000000-0005-0000-0000-0000A7050000}"/>
    <cellStyle name="4_DeckblattNeu 2 2 3 2 4" xfId="17370" xr:uid="{00000000-0005-0000-0000-0000A8050000}"/>
    <cellStyle name="4_DeckblattNeu 2 2 3 2 4 2" xfId="24507" xr:uid="{00000000-0005-0000-0000-0000A9050000}"/>
    <cellStyle name="4_DeckblattNeu 2 2 3 2 4 2 2" xfId="38822" xr:uid="{00000000-0005-0000-0000-0000AA050000}"/>
    <cellStyle name="4_DeckblattNeu 2 2 3 2 4 3" xfId="31685" xr:uid="{00000000-0005-0000-0000-0000AB050000}"/>
    <cellStyle name="4_DeckblattNeu 2 2 4" xfId="395" xr:uid="{00000000-0005-0000-0000-0000AC050000}"/>
    <cellStyle name="4_DeckblattNeu 2 2 4 2" xfId="12648" xr:uid="{00000000-0005-0000-0000-0000AD050000}"/>
    <cellStyle name="4_DeckblattNeu 2 2 4 2 2" xfId="14000" xr:uid="{00000000-0005-0000-0000-0000AE050000}"/>
    <cellStyle name="4_DeckblattNeu 2 2 4 2 2 2" xfId="16369" xr:uid="{00000000-0005-0000-0000-0000AF050000}"/>
    <cellStyle name="4_DeckblattNeu 2 2 4 2 2 2 2" xfId="23528" xr:uid="{00000000-0005-0000-0000-0000B0050000}"/>
    <cellStyle name="4_DeckblattNeu 2 2 4 2 2 2 2 2" xfId="37843" xr:uid="{00000000-0005-0000-0000-0000B1050000}"/>
    <cellStyle name="4_DeckblattNeu 2 2 4 2 2 2 3" xfId="30684" xr:uid="{00000000-0005-0000-0000-0000B2050000}"/>
    <cellStyle name="4_DeckblattNeu 2 2 4 2 2 3" xfId="18723" xr:uid="{00000000-0005-0000-0000-0000B3050000}"/>
    <cellStyle name="4_DeckblattNeu 2 2 4 2 2 3 2" xfId="25860" xr:uid="{00000000-0005-0000-0000-0000B4050000}"/>
    <cellStyle name="4_DeckblattNeu 2 2 4 2 2 3 2 2" xfId="40175" xr:uid="{00000000-0005-0000-0000-0000B5050000}"/>
    <cellStyle name="4_DeckblattNeu 2 2 4 2 2 3 3" xfId="33038" xr:uid="{00000000-0005-0000-0000-0000B6050000}"/>
    <cellStyle name="4_DeckblattNeu 2 2 4 2 2 4" xfId="20091" xr:uid="{00000000-0005-0000-0000-0000B7050000}"/>
    <cellStyle name="4_DeckblattNeu 2 2 4 2 2 4 2" xfId="27228" xr:uid="{00000000-0005-0000-0000-0000B8050000}"/>
    <cellStyle name="4_DeckblattNeu 2 2 4 2 2 4 2 2" xfId="41543" xr:uid="{00000000-0005-0000-0000-0000B9050000}"/>
    <cellStyle name="4_DeckblattNeu 2 2 4 2 2 4 3" xfId="34406" xr:uid="{00000000-0005-0000-0000-0000BA050000}"/>
    <cellStyle name="4_DeckblattNeu 2 2 4 2 2 5" xfId="21306" xr:uid="{00000000-0005-0000-0000-0000BB050000}"/>
    <cellStyle name="4_DeckblattNeu 2 2 4 2 2 5 2" xfId="35621" xr:uid="{00000000-0005-0000-0000-0000BC050000}"/>
    <cellStyle name="4_DeckblattNeu 2 2 4 2 2 6" xfId="28443" xr:uid="{00000000-0005-0000-0000-0000BD050000}"/>
    <cellStyle name="4_DeckblattNeu 2 2 4 2 3" xfId="15017" xr:uid="{00000000-0005-0000-0000-0000BE050000}"/>
    <cellStyle name="4_DeckblattNeu 2 2 4 2 3 2" xfId="22176" xr:uid="{00000000-0005-0000-0000-0000BF050000}"/>
    <cellStyle name="4_DeckblattNeu 2 2 4 2 3 2 2" xfId="36491" xr:uid="{00000000-0005-0000-0000-0000C0050000}"/>
    <cellStyle name="4_DeckblattNeu 2 2 4 2 3 3" xfId="29332" xr:uid="{00000000-0005-0000-0000-0000C1050000}"/>
    <cellStyle name="4_DeckblattNeu 2 2 4 2 4" xfId="17371" xr:uid="{00000000-0005-0000-0000-0000C2050000}"/>
    <cellStyle name="4_DeckblattNeu 2 2 4 2 4 2" xfId="24508" xr:uid="{00000000-0005-0000-0000-0000C3050000}"/>
    <cellStyle name="4_DeckblattNeu 2 2 4 2 4 2 2" xfId="38823" xr:uid="{00000000-0005-0000-0000-0000C4050000}"/>
    <cellStyle name="4_DeckblattNeu 2 2 4 2 4 3" xfId="31686" xr:uid="{00000000-0005-0000-0000-0000C5050000}"/>
    <cellStyle name="4_DeckblattNeu 2 2 5" xfId="396" xr:uid="{00000000-0005-0000-0000-0000C6050000}"/>
    <cellStyle name="4_DeckblattNeu 2 2 5 2" xfId="12649" xr:uid="{00000000-0005-0000-0000-0000C7050000}"/>
    <cellStyle name="4_DeckblattNeu 2 2 5 2 2" xfId="14368" xr:uid="{00000000-0005-0000-0000-0000C8050000}"/>
    <cellStyle name="4_DeckblattNeu 2 2 5 2 2 2" xfId="16737" xr:uid="{00000000-0005-0000-0000-0000C9050000}"/>
    <cellStyle name="4_DeckblattNeu 2 2 5 2 2 2 2" xfId="23896" xr:uid="{00000000-0005-0000-0000-0000CA050000}"/>
    <cellStyle name="4_DeckblattNeu 2 2 5 2 2 2 2 2" xfId="38211" xr:uid="{00000000-0005-0000-0000-0000CB050000}"/>
    <cellStyle name="4_DeckblattNeu 2 2 5 2 2 2 3" xfId="31052" xr:uid="{00000000-0005-0000-0000-0000CC050000}"/>
    <cellStyle name="4_DeckblattNeu 2 2 5 2 2 3" xfId="19091" xr:uid="{00000000-0005-0000-0000-0000CD050000}"/>
    <cellStyle name="4_DeckblattNeu 2 2 5 2 2 3 2" xfId="26228" xr:uid="{00000000-0005-0000-0000-0000CE050000}"/>
    <cellStyle name="4_DeckblattNeu 2 2 5 2 2 3 2 2" xfId="40543" xr:uid="{00000000-0005-0000-0000-0000CF050000}"/>
    <cellStyle name="4_DeckblattNeu 2 2 5 2 2 3 3" xfId="33406" xr:uid="{00000000-0005-0000-0000-0000D0050000}"/>
    <cellStyle name="4_DeckblattNeu 2 2 5 2 2 4" xfId="20424" xr:uid="{00000000-0005-0000-0000-0000D1050000}"/>
    <cellStyle name="4_DeckblattNeu 2 2 5 2 2 4 2" xfId="27561" xr:uid="{00000000-0005-0000-0000-0000D2050000}"/>
    <cellStyle name="4_DeckblattNeu 2 2 5 2 2 4 2 2" xfId="41876" xr:uid="{00000000-0005-0000-0000-0000D3050000}"/>
    <cellStyle name="4_DeckblattNeu 2 2 5 2 2 4 3" xfId="34739" xr:uid="{00000000-0005-0000-0000-0000D4050000}"/>
    <cellStyle name="4_DeckblattNeu 2 2 5 2 2 5" xfId="21639" xr:uid="{00000000-0005-0000-0000-0000D5050000}"/>
    <cellStyle name="4_DeckblattNeu 2 2 5 2 2 5 2" xfId="35954" xr:uid="{00000000-0005-0000-0000-0000D6050000}"/>
    <cellStyle name="4_DeckblattNeu 2 2 5 2 2 6" xfId="28776" xr:uid="{00000000-0005-0000-0000-0000D7050000}"/>
    <cellStyle name="4_DeckblattNeu 2 2 5 2 3" xfId="15018" xr:uid="{00000000-0005-0000-0000-0000D8050000}"/>
    <cellStyle name="4_DeckblattNeu 2 2 5 2 3 2" xfId="22177" xr:uid="{00000000-0005-0000-0000-0000D9050000}"/>
    <cellStyle name="4_DeckblattNeu 2 2 5 2 3 2 2" xfId="36492" xr:uid="{00000000-0005-0000-0000-0000DA050000}"/>
    <cellStyle name="4_DeckblattNeu 2 2 5 2 3 3" xfId="29333" xr:uid="{00000000-0005-0000-0000-0000DB050000}"/>
    <cellStyle name="4_DeckblattNeu 2 2 5 2 4" xfId="17372" xr:uid="{00000000-0005-0000-0000-0000DC050000}"/>
    <cellStyle name="4_DeckblattNeu 2 2 5 2 4 2" xfId="24509" xr:uid="{00000000-0005-0000-0000-0000DD050000}"/>
    <cellStyle name="4_DeckblattNeu 2 2 5 2 4 2 2" xfId="38824" xr:uid="{00000000-0005-0000-0000-0000DE050000}"/>
    <cellStyle name="4_DeckblattNeu 2 2 5 2 4 3" xfId="31687" xr:uid="{00000000-0005-0000-0000-0000DF050000}"/>
    <cellStyle name="4_DeckblattNeu 2 2 6" xfId="12645" xr:uid="{00000000-0005-0000-0000-0000E0050000}"/>
    <cellStyle name="4_DeckblattNeu 2 2 6 2" xfId="13635" xr:uid="{00000000-0005-0000-0000-0000E1050000}"/>
    <cellStyle name="4_DeckblattNeu 2 2 6 2 2" xfId="16004" xr:uid="{00000000-0005-0000-0000-0000E2050000}"/>
    <cellStyle name="4_DeckblattNeu 2 2 6 2 2 2" xfId="23163" xr:uid="{00000000-0005-0000-0000-0000E3050000}"/>
    <cellStyle name="4_DeckblattNeu 2 2 6 2 2 2 2" xfId="37478" xr:uid="{00000000-0005-0000-0000-0000E4050000}"/>
    <cellStyle name="4_DeckblattNeu 2 2 6 2 2 3" xfId="30319" xr:uid="{00000000-0005-0000-0000-0000E5050000}"/>
    <cellStyle name="4_DeckblattNeu 2 2 6 2 3" xfId="18358" xr:uid="{00000000-0005-0000-0000-0000E6050000}"/>
    <cellStyle name="4_DeckblattNeu 2 2 6 2 3 2" xfId="25495" xr:uid="{00000000-0005-0000-0000-0000E7050000}"/>
    <cellStyle name="4_DeckblattNeu 2 2 6 2 3 2 2" xfId="39810" xr:uid="{00000000-0005-0000-0000-0000E8050000}"/>
    <cellStyle name="4_DeckblattNeu 2 2 6 2 3 3" xfId="32673" xr:uid="{00000000-0005-0000-0000-0000E9050000}"/>
    <cellStyle name="4_DeckblattNeu 2 2 6 2 4" xfId="19884" xr:uid="{00000000-0005-0000-0000-0000EA050000}"/>
    <cellStyle name="4_DeckblattNeu 2 2 6 2 4 2" xfId="27021" xr:uid="{00000000-0005-0000-0000-0000EB050000}"/>
    <cellStyle name="4_DeckblattNeu 2 2 6 2 4 2 2" xfId="41336" xr:uid="{00000000-0005-0000-0000-0000EC050000}"/>
    <cellStyle name="4_DeckblattNeu 2 2 6 2 4 3" xfId="34199" xr:uid="{00000000-0005-0000-0000-0000ED050000}"/>
    <cellStyle name="4_DeckblattNeu 2 2 6 2 5" xfId="21099" xr:uid="{00000000-0005-0000-0000-0000EE050000}"/>
    <cellStyle name="4_DeckblattNeu 2 2 6 2 5 2" xfId="35414" xr:uid="{00000000-0005-0000-0000-0000EF050000}"/>
    <cellStyle name="4_DeckblattNeu 2 2 6 2 6" xfId="28236" xr:uid="{00000000-0005-0000-0000-0000F0050000}"/>
    <cellStyle name="4_DeckblattNeu 2 2 6 3" xfId="15014" xr:uid="{00000000-0005-0000-0000-0000F1050000}"/>
    <cellStyle name="4_DeckblattNeu 2 2 6 3 2" xfId="22173" xr:uid="{00000000-0005-0000-0000-0000F2050000}"/>
    <cellStyle name="4_DeckblattNeu 2 2 6 3 2 2" xfId="36488" xr:uid="{00000000-0005-0000-0000-0000F3050000}"/>
    <cellStyle name="4_DeckblattNeu 2 2 6 3 3" xfId="29329" xr:uid="{00000000-0005-0000-0000-0000F4050000}"/>
    <cellStyle name="4_DeckblattNeu 2 2 6 4" xfId="17368" xr:uid="{00000000-0005-0000-0000-0000F5050000}"/>
    <cellStyle name="4_DeckblattNeu 2 2 6 4 2" xfId="24505" xr:uid="{00000000-0005-0000-0000-0000F6050000}"/>
    <cellStyle name="4_DeckblattNeu 2 2 6 4 2 2" xfId="38820" xr:uid="{00000000-0005-0000-0000-0000F7050000}"/>
    <cellStyle name="4_DeckblattNeu 2 2 6 4 3" xfId="31683" xr:uid="{00000000-0005-0000-0000-0000F8050000}"/>
    <cellStyle name="4_DeckblattNeu 2 3" xfId="397" xr:uid="{00000000-0005-0000-0000-0000F9050000}"/>
    <cellStyle name="4_DeckblattNeu 2 3 2" xfId="12650" xr:uid="{00000000-0005-0000-0000-0000FA050000}"/>
    <cellStyle name="4_DeckblattNeu 2 3 2 2" xfId="14661" xr:uid="{00000000-0005-0000-0000-0000FB050000}"/>
    <cellStyle name="4_DeckblattNeu 2 3 2 2 2" xfId="17024" xr:uid="{00000000-0005-0000-0000-0000FC050000}"/>
    <cellStyle name="4_DeckblattNeu 2 3 2 2 2 2" xfId="24183" xr:uid="{00000000-0005-0000-0000-0000FD050000}"/>
    <cellStyle name="4_DeckblattNeu 2 3 2 2 2 2 2" xfId="38498" xr:uid="{00000000-0005-0000-0000-0000FE050000}"/>
    <cellStyle name="4_DeckblattNeu 2 3 2 2 2 3" xfId="31339" xr:uid="{00000000-0005-0000-0000-0000FF050000}"/>
    <cellStyle name="4_DeckblattNeu 2 3 2 2 3" xfId="19378" xr:uid="{00000000-0005-0000-0000-000000060000}"/>
    <cellStyle name="4_DeckblattNeu 2 3 2 2 3 2" xfId="26515" xr:uid="{00000000-0005-0000-0000-000001060000}"/>
    <cellStyle name="4_DeckblattNeu 2 3 2 2 3 2 2" xfId="40830" xr:uid="{00000000-0005-0000-0000-000002060000}"/>
    <cellStyle name="4_DeckblattNeu 2 3 2 2 3 3" xfId="33693" xr:uid="{00000000-0005-0000-0000-000003060000}"/>
    <cellStyle name="4_DeckblattNeu 2 3 2 2 4" xfId="20676" xr:uid="{00000000-0005-0000-0000-000004060000}"/>
    <cellStyle name="4_DeckblattNeu 2 3 2 2 4 2" xfId="27813" xr:uid="{00000000-0005-0000-0000-000005060000}"/>
    <cellStyle name="4_DeckblattNeu 2 3 2 2 4 2 2" xfId="42128" xr:uid="{00000000-0005-0000-0000-000006060000}"/>
    <cellStyle name="4_DeckblattNeu 2 3 2 2 4 3" xfId="34991" xr:uid="{00000000-0005-0000-0000-000007060000}"/>
    <cellStyle name="4_DeckblattNeu 2 3 2 2 5" xfId="21891" xr:uid="{00000000-0005-0000-0000-000008060000}"/>
    <cellStyle name="4_DeckblattNeu 2 3 2 2 5 2" xfId="36206" xr:uid="{00000000-0005-0000-0000-000009060000}"/>
    <cellStyle name="4_DeckblattNeu 2 3 2 2 6" xfId="29028" xr:uid="{00000000-0005-0000-0000-00000A060000}"/>
    <cellStyle name="4_DeckblattNeu 2 3 2 3" xfId="15019" xr:uid="{00000000-0005-0000-0000-00000B060000}"/>
    <cellStyle name="4_DeckblattNeu 2 3 2 3 2" xfId="22178" xr:uid="{00000000-0005-0000-0000-00000C060000}"/>
    <cellStyle name="4_DeckblattNeu 2 3 2 3 2 2" xfId="36493" xr:uid="{00000000-0005-0000-0000-00000D060000}"/>
    <cellStyle name="4_DeckblattNeu 2 3 2 3 3" xfId="29334" xr:uid="{00000000-0005-0000-0000-00000E060000}"/>
    <cellStyle name="4_DeckblattNeu 2 3 2 4" xfId="17373" xr:uid="{00000000-0005-0000-0000-00000F060000}"/>
    <cellStyle name="4_DeckblattNeu 2 3 2 4 2" xfId="24510" xr:uid="{00000000-0005-0000-0000-000010060000}"/>
    <cellStyle name="4_DeckblattNeu 2 3 2 4 2 2" xfId="38825" xr:uid="{00000000-0005-0000-0000-000011060000}"/>
    <cellStyle name="4_DeckblattNeu 2 3 2 4 3" xfId="31688" xr:uid="{00000000-0005-0000-0000-000012060000}"/>
    <cellStyle name="4_DeckblattNeu 2 4" xfId="398" xr:uid="{00000000-0005-0000-0000-000013060000}"/>
    <cellStyle name="4_DeckblattNeu 2 4 2" xfId="12651" xr:uid="{00000000-0005-0000-0000-000014060000}"/>
    <cellStyle name="4_DeckblattNeu 2 4 2 2" xfId="13725" xr:uid="{00000000-0005-0000-0000-000015060000}"/>
    <cellStyle name="4_DeckblattNeu 2 4 2 2 2" xfId="16094" xr:uid="{00000000-0005-0000-0000-000016060000}"/>
    <cellStyle name="4_DeckblattNeu 2 4 2 2 2 2" xfId="23253" xr:uid="{00000000-0005-0000-0000-000017060000}"/>
    <cellStyle name="4_DeckblattNeu 2 4 2 2 2 2 2" xfId="37568" xr:uid="{00000000-0005-0000-0000-000018060000}"/>
    <cellStyle name="4_DeckblattNeu 2 4 2 2 2 3" xfId="30409" xr:uid="{00000000-0005-0000-0000-000019060000}"/>
    <cellStyle name="4_DeckblattNeu 2 4 2 2 3" xfId="18448" xr:uid="{00000000-0005-0000-0000-00001A060000}"/>
    <cellStyle name="4_DeckblattNeu 2 4 2 2 3 2" xfId="25585" xr:uid="{00000000-0005-0000-0000-00001B060000}"/>
    <cellStyle name="4_DeckblattNeu 2 4 2 2 3 2 2" xfId="39900" xr:uid="{00000000-0005-0000-0000-00001C060000}"/>
    <cellStyle name="4_DeckblattNeu 2 4 2 2 3 3" xfId="32763" xr:uid="{00000000-0005-0000-0000-00001D060000}"/>
    <cellStyle name="4_DeckblattNeu 2 4 2 2 4" xfId="19974" xr:uid="{00000000-0005-0000-0000-00001E060000}"/>
    <cellStyle name="4_DeckblattNeu 2 4 2 2 4 2" xfId="27111" xr:uid="{00000000-0005-0000-0000-00001F060000}"/>
    <cellStyle name="4_DeckblattNeu 2 4 2 2 4 2 2" xfId="41426" xr:uid="{00000000-0005-0000-0000-000020060000}"/>
    <cellStyle name="4_DeckblattNeu 2 4 2 2 4 3" xfId="34289" xr:uid="{00000000-0005-0000-0000-000021060000}"/>
    <cellStyle name="4_DeckblattNeu 2 4 2 2 5" xfId="21189" xr:uid="{00000000-0005-0000-0000-000022060000}"/>
    <cellStyle name="4_DeckblattNeu 2 4 2 2 5 2" xfId="35504" xr:uid="{00000000-0005-0000-0000-000023060000}"/>
    <cellStyle name="4_DeckblattNeu 2 4 2 2 6" xfId="28326" xr:uid="{00000000-0005-0000-0000-000024060000}"/>
    <cellStyle name="4_DeckblattNeu 2 4 2 3" xfId="15020" xr:uid="{00000000-0005-0000-0000-000025060000}"/>
    <cellStyle name="4_DeckblattNeu 2 4 2 3 2" xfId="22179" xr:uid="{00000000-0005-0000-0000-000026060000}"/>
    <cellStyle name="4_DeckblattNeu 2 4 2 3 2 2" xfId="36494" xr:uid="{00000000-0005-0000-0000-000027060000}"/>
    <cellStyle name="4_DeckblattNeu 2 4 2 3 3" xfId="29335" xr:uid="{00000000-0005-0000-0000-000028060000}"/>
    <cellStyle name="4_DeckblattNeu 2 4 2 4" xfId="17374" xr:uid="{00000000-0005-0000-0000-000029060000}"/>
    <cellStyle name="4_DeckblattNeu 2 4 2 4 2" xfId="24511" xr:uid="{00000000-0005-0000-0000-00002A060000}"/>
    <cellStyle name="4_DeckblattNeu 2 4 2 4 2 2" xfId="38826" xr:uid="{00000000-0005-0000-0000-00002B060000}"/>
    <cellStyle name="4_DeckblattNeu 2 4 2 4 3" xfId="31689" xr:uid="{00000000-0005-0000-0000-00002C060000}"/>
    <cellStyle name="4_DeckblattNeu 2 5" xfId="399" xr:uid="{00000000-0005-0000-0000-00002D060000}"/>
    <cellStyle name="4_DeckblattNeu 2 5 2" xfId="12652" xr:uid="{00000000-0005-0000-0000-00002E060000}"/>
    <cellStyle name="4_DeckblattNeu 2 5 2 2" xfId="14519" xr:uid="{00000000-0005-0000-0000-00002F060000}"/>
    <cellStyle name="4_DeckblattNeu 2 5 2 2 2" xfId="16888" xr:uid="{00000000-0005-0000-0000-000030060000}"/>
    <cellStyle name="4_DeckblattNeu 2 5 2 2 2 2" xfId="24047" xr:uid="{00000000-0005-0000-0000-000031060000}"/>
    <cellStyle name="4_DeckblattNeu 2 5 2 2 2 2 2" xfId="38362" xr:uid="{00000000-0005-0000-0000-000032060000}"/>
    <cellStyle name="4_DeckblattNeu 2 5 2 2 2 3" xfId="31203" xr:uid="{00000000-0005-0000-0000-000033060000}"/>
    <cellStyle name="4_DeckblattNeu 2 5 2 2 3" xfId="19242" xr:uid="{00000000-0005-0000-0000-000034060000}"/>
    <cellStyle name="4_DeckblattNeu 2 5 2 2 3 2" xfId="26379" xr:uid="{00000000-0005-0000-0000-000035060000}"/>
    <cellStyle name="4_DeckblattNeu 2 5 2 2 3 2 2" xfId="40694" xr:uid="{00000000-0005-0000-0000-000036060000}"/>
    <cellStyle name="4_DeckblattNeu 2 5 2 2 3 3" xfId="33557" xr:uid="{00000000-0005-0000-0000-000037060000}"/>
    <cellStyle name="4_DeckblattNeu 2 5 2 2 4" xfId="20540" xr:uid="{00000000-0005-0000-0000-000038060000}"/>
    <cellStyle name="4_DeckblattNeu 2 5 2 2 4 2" xfId="27677" xr:uid="{00000000-0005-0000-0000-000039060000}"/>
    <cellStyle name="4_DeckblattNeu 2 5 2 2 4 2 2" xfId="41992" xr:uid="{00000000-0005-0000-0000-00003A060000}"/>
    <cellStyle name="4_DeckblattNeu 2 5 2 2 4 3" xfId="34855" xr:uid="{00000000-0005-0000-0000-00003B060000}"/>
    <cellStyle name="4_DeckblattNeu 2 5 2 2 5" xfId="21755" xr:uid="{00000000-0005-0000-0000-00003C060000}"/>
    <cellStyle name="4_DeckblattNeu 2 5 2 2 5 2" xfId="36070" xr:uid="{00000000-0005-0000-0000-00003D060000}"/>
    <cellStyle name="4_DeckblattNeu 2 5 2 2 6" xfId="28892" xr:uid="{00000000-0005-0000-0000-00003E060000}"/>
    <cellStyle name="4_DeckblattNeu 2 5 2 3" xfId="15021" xr:uid="{00000000-0005-0000-0000-00003F060000}"/>
    <cellStyle name="4_DeckblattNeu 2 5 2 3 2" xfId="22180" xr:uid="{00000000-0005-0000-0000-000040060000}"/>
    <cellStyle name="4_DeckblattNeu 2 5 2 3 2 2" xfId="36495" xr:uid="{00000000-0005-0000-0000-000041060000}"/>
    <cellStyle name="4_DeckblattNeu 2 5 2 3 3" xfId="29336" xr:uid="{00000000-0005-0000-0000-000042060000}"/>
    <cellStyle name="4_DeckblattNeu 2 5 2 4" xfId="17375" xr:uid="{00000000-0005-0000-0000-000043060000}"/>
    <cellStyle name="4_DeckblattNeu 2 5 2 4 2" xfId="24512" xr:uid="{00000000-0005-0000-0000-000044060000}"/>
    <cellStyle name="4_DeckblattNeu 2 5 2 4 2 2" xfId="38827" xr:uid="{00000000-0005-0000-0000-000045060000}"/>
    <cellStyle name="4_DeckblattNeu 2 5 2 4 3" xfId="31690" xr:uid="{00000000-0005-0000-0000-000046060000}"/>
    <cellStyle name="4_DeckblattNeu 2 6" xfId="400" xr:uid="{00000000-0005-0000-0000-000047060000}"/>
    <cellStyle name="4_DeckblattNeu 2 6 2" xfId="12653" xr:uid="{00000000-0005-0000-0000-000048060000}"/>
    <cellStyle name="4_DeckblattNeu 2 6 2 2" xfId="14595" xr:uid="{00000000-0005-0000-0000-000049060000}"/>
    <cellStyle name="4_DeckblattNeu 2 6 2 2 2" xfId="16958" xr:uid="{00000000-0005-0000-0000-00004A060000}"/>
    <cellStyle name="4_DeckblattNeu 2 6 2 2 2 2" xfId="24117" xr:uid="{00000000-0005-0000-0000-00004B060000}"/>
    <cellStyle name="4_DeckblattNeu 2 6 2 2 2 2 2" xfId="38432" xr:uid="{00000000-0005-0000-0000-00004C060000}"/>
    <cellStyle name="4_DeckblattNeu 2 6 2 2 2 3" xfId="31273" xr:uid="{00000000-0005-0000-0000-00004D060000}"/>
    <cellStyle name="4_DeckblattNeu 2 6 2 2 3" xfId="19312" xr:uid="{00000000-0005-0000-0000-00004E060000}"/>
    <cellStyle name="4_DeckblattNeu 2 6 2 2 3 2" xfId="26449" xr:uid="{00000000-0005-0000-0000-00004F060000}"/>
    <cellStyle name="4_DeckblattNeu 2 6 2 2 3 2 2" xfId="40764" xr:uid="{00000000-0005-0000-0000-000050060000}"/>
    <cellStyle name="4_DeckblattNeu 2 6 2 2 3 3" xfId="33627" xr:uid="{00000000-0005-0000-0000-000051060000}"/>
    <cellStyle name="4_DeckblattNeu 2 6 2 2 4" xfId="20610" xr:uid="{00000000-0005-0000-0000-000052060000}"/>
    <cellStyle name="4_DeckblattNeu 2 6 2 2 4 2" xfId="27747" xr:uid="{00000000-0005-0000-0000-000053060000}"/>
    <cellStyle name="4_DeckblattNeu 2 6 2 2 4 2 2" xfId="42062" xr:uid="{00000000-0005-0000-0000-000054060000}"/>
    <cellStyle name="4_DeckblattNeu 2 6 2 2 4 3" xfId="34925" xr:uid="{00000000-0005-0000-0000-000055060000}"/>
    <cellStyle name="4_DeckblattNeu 2 6 2 2 5" xfId="21825" xr:uid="{00000000-0005-0000-0000-000056060000}"/>
    <cellStyle name="4_DeckblattNeu 2 6 2 2 5 2" xfId="36140" xr:uid="{00000000-0005-0000-0000-000057060000}"/>
    <cellStyle name="4_DeckblattNeu 2 6 2 2 6" xfId="28962" xr:uid="{00000000-0005-0000-0000-000058060000}"/>
    <cellStyle name="4_DeckblattNeu 2 6 2 3" xfId="15022" xr:uid="{00000000-0005-0000-0000-000059060000}"/>
    <cellStyle name="4_DeckblattNeu 2 6 2 3 2" xfId="22181" xr:uid="{00000000-0005-0000-0000-00005A060000}"/>
    <cellStyle name="4_DeckblattNeu 2 6 2 3 2 2" xfId="36496" xr:uid="{00000000-0005-0000-0000-00005B060000}"/>
    <cellStyle name="4_DeckblattNeu 2 6 2 3 3" xfId="29337" xr:uid="{00000000-0005-0000-0000-00005C060000}"/>
    <cellStyle name="4_DeckblattNeu 2 6 2 4" xfId="17376" xr:uid="{00000000-0005-0000-0000-00005D060000}"/>
    <cellStyle name="4_DeckblattNeu 2 6 2 4 2" xfId="24513" xr:uid="{00000000-0005-0000-0000-00005E060000}"/>
    <cellStyle name="4_DeckblattNeu 2 6 2 4 2 2" xfId="38828" xr:uid="{00000000-0005-0000-0000-00005F060000}"/>
    <cellStyle name="4_DeckblattNeu 2 6 2 4 3" xfId="31691" xr:uid="{00000000-0005-0000-0000-000060060000}"/>
    <cellStyle name="4_DeckblattNeu 2 7" xfId="12644" xr:uid="{00000000-0005-0000-0000-000061060000}"/>
    <cellStyle name="4_DeckblattNeu 2 7 2" xfId="14240" xr:uid="{00000000-0005-0000-0000-000062060000}"/>
    <cellStyle name="4_DeckblattNeu 2 7 2 2" xfId="16609" xr:uid="{00000000-0005-0000-0000-000063060000}"/>
    <cellStyle name="4_DeckblattNeu 2 7 2 2 2" xfId="23768" xr:uid="{00000000-0005-0000-0000-000064060000}"/>
    <cellStyle name="4_DeckblattNeu 2 7 2 2 2 2" xfId="38083" xr:uid="{00000000-0005-0000-0000-000065060000}"/>
    <cellStyle name="4_DeckblattNeu 2 7 2 2 3" xfId="30924" xr:uid="{00000000-0005-0000-0000-000066060000}"/>
    <cellStyle name="4_DeckblattNeu 2 7 2 3" xfId="18963" xr:uid="{00000000-0005-0000-0000-000067060000}"/>
    <cellStyle name="4_DeckblattNeu 2 7 2 3 2" xfId="26100" xr:uid="{00000000-0005-0000-0000-000068060000}"/>
    <cellStyle name="4_DeckblattNeu 2 7 2 3 2 2" xfId="40415" xr:uid="{00000000-0005-0000-0000-000069060000}"/>
    <cellStyle name="4_DeckblattNeu 2 7 2 3 3" xfId="33278" xr:uid="{00000000-0005-0000-0000-00006A060000}"/>
    <cellStyle name="4_DeckblattNeu 2 7 2 4" xfId="20296" xr:uid="{00000000-0005-0000-0000-00006B060000}"/>
    <cellStyle name="4_DeckblattNeu 2 7 2 4 2" xfId="27433" xr:uid="{00000000-0005-0000-0000-00006C060000}"/>
    <cellStyle name="4_DeckblattNeu 2 7 2 4 2 2" xfId="41748" xr:uid="{00000000-0005-0000-0000-00006D060000}"/>
    <cellStyle name="4_DeckblattNeu 2 7 2 4 3" xfId="34611" xr:uid="{00000000-0005-0000-0000-00006E060000}"/>
    <cellStyle name="4_DeckblattNeu 2 7 2 5" xfId="21511" xr:uid="{00000000-0005-0000-0000-00006F060000}"/>
    <cellStyle name="4_DeckblattNeu 2 7 2 5 2" xfId="35826" xr:uid="{00000000-0005-0000-0000-000070060000}"/>
    <cellStyle name="4_DeckblattNeu 2 7 2 6" xfId="28648" xr:uid="{00000000-0005-0000-0000-000071060000}"/>
    <cellStyle name="4_DeckblattNeu 2 7 3" xfId="15013" xr:uid="{00000000-0005-0000-0000-000072060000}"/>
    <cellStyle name="4_DeckblattNeu 2 7 3 2" xfId="22172" xr:uid="{00000000-0005-0000-0000-000073060000}"/>
    <cellStyle name="4_DeckblattNeu 2 7 3 2 2" xfId="36487" xr:uid="{00000000-0005-0000-0000-000074060000}"/>
    <cellStyle name="4_DeckblattNeu 2 7 3 3" xfId="29328" xr:uid="{00000000-0005-0000-0000-000075060000}"/>
    <cellStyle name="4_DeckblattNeu 2 7 4" xfId="17367" xr:uid="{00000000-0005-0000-0000-000076060000}"/>
    <cellStyle name="4_DeckblattNeu 2 7 4 2" xfId="24504" xr:uid="{00000000-0005-0000-0000-000077060000}"/>
    <cellStyle name="4_DeckblattNeu 2 7 4 2 2" xfId="38819" xr:uid="{00000000-0005-0000-0000-000078060000}"/>
    <cellStyle name="4_DeckblattNeu 2 7 4 3" xfId="31682" xr:uid="{00000000-0005-0000-0000-000079060000}"/>
    <cellStyle name="4_DeckblattNeu 3" xfId="401" xr:uid="{00000000-0005-0000-0000-00007A060000}"/>
    <cellStyle name="4_DeckblattNeu 3 2" xfId="402" xr:uid="{00000000-0005-0000-0000-00007B060000}"/>
    <cellStyle name="4_DeckblattNeu 3 2 2" xfId="12655" xr:uid="{00000000-0005-0000-0000-00007C060000}"/>
    <cellStyle name="4_DeckblattNeu 3 2 2 2" xfId="13343" xr:uid="{00000000-0005-0000-0000-00007D060000}"/>
    <cellStyle name="4_DeckblattNeu 3 2 2 2 2" xfId="15712" xr:uid="{00000000-0005-0000-0000-00007E060000}"/>
    <cellStyle name="4_DeckblattNeu 3 2 2 2 2 2" xfId="22871" xr:uid="{00000000-0005-0000-0000-00007F060000}"/>
    <cellStyle name="4_DeckblattNeu 3 2 2 2 2 2 2" xfId="37186" xr:uid="{00000000-0005-0000-0000-000080060000}"/>
    <cellStyle name="4_DeckblattNeu 3 2 2 2 2 3" xfId="30027" xr:uid="{00000000-0005-0000-0000-000081060000}"/>
    <cellStyle name="4_DeckblattNeu 3 2 2 2 3" xfId="18066" xr:uid="{00000000-0005-0000-0000-000082060000}"/>
    <cellStyle name="4_DeckblattNeu 3 2 2 2 3 2" xfId="25203" xr:uid="{00000000-0005-0000-0000-000083060000}"/>
    <cellStyle name="4_DeckblattNeu 3 2 2 2 3 2 2" xfId="39518" xr:uid="{00000000-0005-0000-0000-000084060000}"/>
    <cellStyle name="4_DeckblattNeu 3 2 2 2 3 3" xfId="32381" xr:uid="{00000000-0005-0000-0000-000085060000}"/>
    <cellStyle name="4_DeckblattNeu 3 2 2 2 4" xfId="19770" xr:uid="{00000000-0005-0000-0000-000086060000}"/>
    <cellStyle name="4_DeckblattNeu 3 2 2 2 4 2" xfId="26907" xr:uid="{00000000-0005-0000-0000-000087060000}"/>
    <cellStyle name="4_DeckblattNeu 3 2 2 2 4 2 2" xfId="41222" xr:uid="{00000000-0005-0000-0000-000088060000}"/>
    <cellStyle name="4_DeckblattNeu 3 2 2 2 4 3" xfId="34085" xr:uid="{00000000-0005-0000-0000-000089060000}"/>
    <cellStyle name="4_DeckblattNeu 3 2 2 2 5" xfId="20985" xr:uid="{00000000-0005-0000-0000-00008A060000}"/>
    <cellStyle name="4_DeckblattNeu 3 2 2 2 5 2" xfId="35300" xr:uid="{00000000-0005-0000-0000-00008B060000}"/>
    <cellStyle name="4_DeckblattNeu 3 2 2 2 6" xfId="28122" xr:uid="{00000000-0005-0000-0000-00008C060000}"/>
    <cellStyle name="4_DeckblattNeu 3 2 2 3" xfId="15024" xr:uid="{00000000-0005-0000-0000-00008D060000}"/>
    <cellStyle name="4_DeckblattNeu 3 2 2 3 2" xfId="22183" xr:uid="{00000000-0005-0000-0000-00008E060000}"/>
    <cellStyle name="4_DeckblattNeu 3 2 2 3 2 2" xfId="36498" xr:uid="{00000000-0005-0000-0000-00008F060000}"/>
    <cellStyle name="4_DeckblattNeu 3 2 2 3 3" xfId="29339" xr:uid="{00000000-0005-0000-0000-000090060000}"/>
    <cellStyle name="4_DeckblattNeu 3 2 2 4" xfId="17378" xr:uid="{00000000-0005-0000-0000-000091060000}"/>
    <cellStyle name="4_DeckblattNeu 3 2 2 4 2" xfId="24515" xr:uid="{00000000-0005-0000-0000-000092060000}"/>
    <cellStyle name="4_DeckblattNeu 3 2 2 4 2 2" xfId="38830" xr:uid="{00000000-0005-0000-0000-000093060000}"/>
    <cellStyle name="4_DeckblattNeu 3 2 2 4 3" xfId="31693" xr:uid="{00000000-0005-0000-0000-000094060000}"/>
    <cellStyle name="4_DeckblattNeu 3 3" xfId="403" xr:uid="{00000000-0005-0000-0000-000095060000}"/>
    <cellStyle name="4_DeckblattNeu 3 3 2" xfId="12656" xr:uid="{00000000-0005-0000-0000-000096060000}"/>
    <cellStyle name="4_DeckblattNeu 3 3 2 2" xfId="14068" xr:uid="{00000000-0005-0000-0000-000097060000}"/>
    <cellStyle name="4_DeckblattNeu 3 3 2 2 2" xfId="16437" xr:uid="{00000000-0005-0000-0000-000098060000}"/>
    <cellStyle name="4_DeckblattNeu 3 3 2 2 2 2" xfId="23596" xr:uid="{00000000-0005-0000-0000-000099060000}"/>
    <cellStyle name="4_DeckblattNeu 3 3 2 2 2 2 2" xfId="37911" xr:uid="{00000000-0005-0000-0000-00009A060000}"/>
    <cellStyle name="4_DeckblattNeu 3 3 2 2 2 3" xfId="30752" xr:uid="{00000000-0005-0000-0000-00009B060000}"/>
    <cellStyle name="4_DeckblattNeu 3 3 2 2 3" xfId="18791" xr:uid="{00000000-0005-0000-0000-00009C060000}"/>
    <cellStyle name="4_DeckblattNeu 3 3 2 2 3 2" xfId="25928" xr:uid="{00000000-0005-0000-0000-00009D060000}"/>
    <cellStyle name="4_DeckblattNeu 3 3 2 2 3 2 2" xfId="40243" xr:uid="{00000000-0005-0000-0000-00009E060000}"/>
    <cellStyle name="4_DeckblattNeu 3 3 2 2 3 3" xfId="33106" xr:uid="{00000000-0005-0000-0000-00009F060000}"/>
    <cellStyle name="4_DeckblattNeu 3 3 2 2 4" xfId="20128" xr:uid="{00000000-0005-0000-0000-0000A0060000}"/>
    <cellStyle name="4_DeckblattNeu 3 3 2 2 4 2" xfId="27265" xr:uid="{00000000-0005-0000-0000-0000A1060000}"/>
    <cellStyle name="4_DeckblattNeu 3 3 2 2 4 2 2" xfId="41580" xr:uid="{00000000-0005-0000-0000-0000A2060000}"/>
    <cellStyle name="4_DeckblattNeu 3 3 2 2 4 3" xfId="34443" xr:uid="{00000000-0005-0000-0000-0000A3060000}"/>
    <cellStyle name="4_DeckblattNeu 3 3 2 2 5" xfId="21343" xr:uid="{00000000-0005-0000-0000-0000A4060000}"/>
    <cellStyle name="4_DeckblattNeu 3 3 2 2 5 2" xfId="35658" xr:uid="{00000000-0005-0000-0000-0000A5060000}"/>
    <cellStyle name="4_DeckblattNeu 3 3 2 2 6" xfId="28480" xr:uid="{00000000-0005-0000-0000-0000A6060000}"/>
    <cellStyle name="4_DeckblattNeu 3 3 2 3" xfId="15025" xr:uid="{00000000-0005-0000-0000-0000A7060000}"/>
    <cellStyle name="4_DeckblattNeu 3 3 2 3 2" xfId="22184" xr:uid="{00000000-0005-0000-0000-0000A8060000}"/>
    <cellStyle name="4_DeckblattNeu 3 3 2 3 2 2" xfId="36499" xr:uid="{00000000-0005-0000-0000-0000A9060000}"/>
    <cellStyle name="4_DeckblattNeu 3 3 2 3 3" xfId="29340" xr:uid="{00000000-0005-0000-0000-0000AA060000}"/>
    <cellStyle name="4_DeckblattNeu 3 3 2 4" xfId="17379" xr:uid="{00000000-0005-0000-0000-0000AB060000}"/>
    <cellStyle name="4_DeckblattNeu 3 3 2 4 2" xfId="24516" xr:uid="{00000000-0005-0000-0000-0000AC060000}"/>
    <cellStyle name="4_DeckblattNeu 3 3 2 4 2 2" xfId="38831" xr:uid="{00000000-0005-0000-0000-0000AD060000}"/>
    <cellStyle name="4_DeckblattNeu 3 3 2 4 3" xfId="31694" xr:uid="{00000000-0005-0000-0000-0000AE060000}"/>
    <cellStyle name="4_DeckblattNeu 3 4" xfId="404" xr:uid="{00000000-0005-0000-0000-0000AF060000}"/>
    <cellStyle name="4_DeckblattNeu 3 4 2" xfId="12657" xr:uid="{00000000-0005-0000-0000-0000B0060000}"/>
    <cellStyle name="4_DeckblattNeu 3 4 2 2" xfId="14369" xr:uid="{00000000-0005-0000-0000-0000B1060000}"/>
    <cellStyle name="4_DeckblattNeu 3 4 2 2 2" xfId="16738" xr:uid="{00000000-0005-0000-0000-0000B2060000}"/>
    <cellStyle name="4_DeckblattNeu 3 4 2 2 2 2" xfId="23897" xr:uid="{00000000-0005-0000-0000-0000B3060000}"/>
    <cellStyle name="4_DeckblattNeu 3 4 2 2 2 2 2" xfId="38212" xr:uid="{00000000-0005-0000-0000-0000B4060000}"/>
    <cellStyle name="4_DeckblattNeu 3 4 2 2 2 3" xfId="31053" xr:uid="{00000000-0005-0000-0000-0000B5060000}"/>
    <cellStyle name="4_DeckblattNeu 3 4 2 2 3" xfId="19092" xr:uid="{00000000-0005-0000-0000-0000B6060000}"/>
    <cellStyle name="4_DeckblattNeu 3 4 2 2 3 2" xfId="26229" xr:uid="{00000000-0005-0000-0000-0000B7060000}"/>
    <cellStyle name="4_DeckblattNeu 3 4 2 2 3 2 2" xfId="40544" xr:uid="{00000000-0005-0000-0000-0000B8060000}"/>
    <cellStyle name="4_DeckblattNeu 3 4 2 2 3 3" xfId="33407" xr:uid="{00000000-0005-0000-0000-0000B9060000}"/>
    <cellStyle name="4_DeckblattNeu 3 4 2 2 4" xfId="20425" xr:uid="{00000000-0005-0000-0000-0000BA060000}"/>
    <cellStyle name="4_DeckblattNeu 3 4 2 2 4 2" xfId="27562" xr:uid="{00000000-0005-0000-0000-0000BB060000}"/>
    <cellStyle name="4_DeckblattNeu 3 4 2 2 4 2 2" xfId="41877" xr:uid="{00000000-0005-0000-0000-0000BC060000}"/>
    <cellStyle name="4_DeckblattNeu 3 4 2 2 4 3" xfId="34740" xr:uid="{00000000-0005-0000-0000-0000BD060000}"/>
    <cellStyle name="4_DeckblattNeu 3 4 2 2 5" xfId="21640" xr:uid="{00000000-0005-0000-0000-0000BE060000}"/>
    <cellStyle name="4_DeckblattNeu 3 4 2 2 5 2" xfId="35955" xr:uid="{00000000-0005-0000-0000-0000BF060000}"/>
    <cellStyle name="4_DeckblattNeu 3 4 2 2 6" xfId="28777" xr:uid="{00000000-0005-0000-0000-0000C0060000}"/>
    <cellStyle name="4_DeckblattNeu 3 4 2 3" xfId="15026" xr:uid="{00000000-0005-0000-0000-0000C1060000}"/>
    <cellStyle name="4_DeckblattNeu 3 4 2 3 2" xfId="22185" xr:uid="{00000000-0005-0000-0000-0000C2060000}"/>
    <cellStyle name="4_DeckblattNeu 3 4 2 3 2 2" xfId="36500" xr:uid="{00000000-0005-0000-0000-0000C3060000}"/>
    <cellStyle name="4_DeckblattNeu 3 4 2 3 3" xfId="29341" xr:uid="{00000000-0005-0000-0000-0000C4060000}"/>
    <cellStyle name="4_DeckblattNeu 3 4 2 4" xfId="17380" xr:uid="{00000000-0005-0000-0000-0000C5060000}"/>
    <cellStyle name="4_DeckblattNeu 3 4 2 4 2" xfId="24517" xr:uid="{00000000-0005-0000-0000-0000C6060000}"/>
    <cellStyle name="4_DeckblattNeu 3 4 2 4 2 2" xfId="38832" xr:uid="{00000000-0005-0000-0000-0000C7060000}"/>
    <cellStyle name="4_DeckblattNeu 3 4 2 4 3" xfId="31695" xr:uid="{00000000-0005-0000-0000-0000C8060000}"/>
    <cellStyle name="4_DeckblattNeu 3 5" xfId="405" xr:uid="{00000000-0005-0000-0000-0000C9060000}"/>
    <cellStyle name="4_DeckblattNeu 3 5 2" xfId="12658" xr:uid="{00000000-0005-0000-0000-0000CA060000}"/>
    <cellStyle name="4_DeckblattNeu 3 5 2 2" xfId="14660" xr:uid="{00000000-0005-0000-0000-0000CB060000}"/>
    <cellStyle name="4_DeckblattNeu 3 5 2 2 2" xfId="17023" xr:uid="{00000000-0005-0000-0000-0000CC060000}"/>
    <cellStyle name="4_DeckblattNeu 3 5 2 2 2 2" xfId="24182" xr:uid="{00000000-0005-0000-0000-0000CD060000}"/>
    <cellStyle name="4_DeckblattNeu 3 5 2 2 2 2 2" xfId="38497" xr:uid="{00000000-0005-0000-0000-0000CE060000}"/>
    <cellStyle name="4_DeckblattNeu 3 5 2 2 2 3" xfId="31338" xr:uid="{00000000-0005-0000-0000-0000CF060000}"/>
    <cellStyle name="4_DeckblattNeu 3 5 2 2 3" xfId="19377" xr:uid="{00000000-0005-0000-0000-0000D0060000}"/>
    <cellStyle name="4_DeckblattNeu 3 5 2 2 3 2" xfId="26514" xr:uid="{00000000-0005-0000-0000-0000D1060000}"/>
    <cellStyle name="4_DeckblattNeu 3 5 2 2 3 2 2" xfId="40829" xr:uid="{00000000-0005-0000-0000-0000D2060000}"/>
    <cellStyle name="4_DeckblattNeu 3 5 2 2 3 3" xfId="33692" xr:uid="{00000000-0005-0000-0000-0000D3060000}"/>
    <cellStyle name="4_DeckblattNeu 3 5 2 2 4" xfId="20675" xr:uid="{00000000-0005-0000-0000-0000D4060000}"/>
    <cellStyle name="4_DeckblattNeu 3 5 2 2 4 2" xfId="27812" xr:uid="{00000000-0005-0000-0000-0000D5060000}"/>
    <cellStyle name="4_DeckblattNeu 3 5 2 2 4 2 2" xfId="42127" xr:uid="{00000000-0005-0000-0000-0000D6060000}"/>
    <cellStyle name="4_DeckblattNeu 3 5 2 2 4 3" xfId="34990" xr:uid="{00000000-0005-0000-0000-0000D7060000}"/>
    <cellStyle name="4_DeckblattNeu 3 5 2 2 5" xfId="21890" xr:uid="{00000000-0005-0000-0000-0000D8060000}"/>
    <cellStyle name="4_DeckblattNeu 3 5 2 2 5 2" xfId="36205" xr:uid="{00000000-0005-0000-0000-0000D9060000}"/>
    <cellStyle name="4_DeckblattNeu 3 5 2 2 6" xfId="29027" xr:uid="{00000000-0005-0000-0000-0000DA060000}"/>
    <cellStyle name="4_DeckblattNeu 3 5 2 3" xfId="15027" xr:uid="{00000000-0005-0000-0000-0000DB060000}"/>
    <cellStyle name="4_DeckblattNeu 3 5 2 3 2" xfId="22186" xr:uid="{00000000-0005-0000-0000-0000DC060000}"/>
    <cellStyle name="4_DeckblattNeu 3 5 2 3 2 2" xfId="36501" xr:uid="{00000000-0005-0000-0000-0000DD060000}"/>
    <cellStyle name="4_DeckblattNeu 3 5 2 3 3" xfId="29342" xr:uid="{00000000-0005-0000-0000-0000DE060000}"/>
    <cellStyle name="4_DeckblattNeu 3 5 2 4" xfId="17381" xr:uid="{00000000-0005-0000-0000-0000DF060000}"/>
    <cellStyle name="4_DeckblattNeu 3 5 2 4 2" xfId="24518" xr:uid="{00000000-0005-0000-0000-0000E0060000}"/>
    <cellStyle name="4_DeckblattNeu 3 5 2 4 2 2" xfId="38833" xr:uid="{00000000-0005-0000-0000-0000E1060000}"/>
    <cellStyle name="4_DeckblattNeu 3 5 2 4 3" xfId="31696" xr:uid="{00000000-0005-0000-0000-0000E2060000}"/>
    <cellStyle name="4_DeckblattNeu 3 6" xfId="12654" xr:uid="{00000000-0005-0000-0000-0000E3060000}"/>
    <cellStyle name="4_DeckblattNeu 3 6 2" xfId="13636" xr:uid="{00000000-0005-0000-0000-0000E4060000}"/>
    <cellStyle name="4_DeckblattNeu 3 6 2 2" xfId="16005" xr:uid="{00000000-0005-0000-0000-0000E5060000}"/>
    <cellStyle name="4_DeckblattNeu 3 6 2 2 2" xfId="23164" xr:uid="{00000000-0005-0000-0000-0000E6060000}"/>
    <cellStyle name="4_DeckblattNeu 3 6 2 2 2 2" xfId="37479" xr:uid="{00000000-0005-0000-0000-0000E7060000}"/>
    <cellStyle name="4_DeckblattNeu 3 6 2 2 3" xfId="30320" xr:uid="{00000000-0005-0000-0000-0000E8060000}"/>
    <cellStyle name="4_DeckblattNeu 3 6 2 3" xfId="18359" xr:uid="{00000000-0005-0000-0000-0000E9060000}"/>
    <cellStyle name="4_DeckblattNeu 3 6 2 3 2" xfId="25496" xr:uid="{00000000-0005-0000-0000-0000EA060000}"/>
    <cellStyle name="4_DeckblattNeu 3 6 2 3 2 2" xfId="39811" xr:uid="{00000000-0005-0000-0000-0000EB060000}"/>
    <cellStyle name="4_DeckblattNeu 3 6 2 3 3" xfId="32674" xr:uid="{00000000-0005-0000-0000-0000EC060000}"/>
    <cellStyle name="4_DeckblattNeu 3 6 2 4" xfId="19885" xr:uid="{00000000-0005-0000-0000-0000ED060000}"/>
    <cellStyle name="4_DeckblattNeu 3 6 2 4 2" xfId="27022" xr:uid="{00000000-0005-0000-0000-0000EE060000}"/>
    <cellStyle name="4_DeckblattNeu 3 6 2 4 2 2" xfId="41337" xr:uid="{00000000-0005-0000-0000-0000EF060000}"/>
    <cellStyle name="4_DeckblattNeu 3 6 2 4 3" xfId="34200" xr:uid="{00000000-0005-0000-0000-0000F0060000}"/>
    <cellStyle name="4_DeckblattNeu 3 6 2 5" xfId="21100" xr:uid="{00000000-0005-0000-0000-0000F1060000}"/>
    <cellStyle name="4_DeckblattNeu 3 6 2 5 2" xfId="35415" xr:uid="{00000000-0005-0000-0000-0000F2060000}"/>
    <cellStyle name="4_DeckblattNeu 3 6 2 6" xfId="28237" xr:uid="{00000000-0005-0000-0000-0000F3060000}"/>
    <cellStyle name="4_DeckblattNeu 3 6 3" xfId="15023" xr:uid="{00000000-0005-0000-0000-0000F4060000}"/>
    <cellStyle name="4_DeckblattNeu 3 6 3 2" xfId="22182" xr:uid="{00000000-0005-0000-0000-0000F5060000}"/>
    <cellStyle name="4_DeckblattNeu 3 6 3 2 2" xfId="36497" xr:uid="{00000000-0005-0000-0000-0000F6060000}"/>
    <cellStyle name="4_DeckblattNeu 3 6 3 3" xfId="29338" xr:uid="{00000000-0005-0000-0000-0000F7060000}"/>
    <cellStyle name="4_DeckblattNeu 3 6 4" xfId="17377" xr:uid="{00000000-0005-0000-0000-0000F8060000}"/>
    <cellStyle name="4_DeckblattNeu 3 6 4 2" xfId="24514" xr:uid="{00000000-0005-0000-0000-0000F9060000}"/>
    <cellStyle name="4_DeckblattNeu 3 6 4 2 2" xfId="38829" xr:uid="{00000000-0005-0000-0000-0000FA060000}"/>
    <cellStyle name="4_DeckblattNeu 3 6 4 3" xfId="31692" xr:uid="{00000000-0005-0000-0000-0000FB060000}"/>
    <cellStyle name="4_DeckblattNeu 4" xfId="406" xr:uid="{00000000-0005-0000-0000-0000FC060000}"/>
    <cellStyle name="4_DeckblattNeu 4 2" xfId="407" xr:uid="{00000000-0005-0000-0000-0000FD060000}"/>
    <cellStyle name="4_DeckblattNeu 4 2 2" xfId="12660" xr:uid="{00000000-0005-0000-0000-0000FE060000}"/>
    <cellStyle name="4_DeckblattNeu 4 2 2 2" xfId="14069" xr:uid="{00000000-0005-0000-0000-0000FF060000}"/>
    <cellStyle name="4_DeckblattNeu 4 2 2 2 2" xfId="16438" xr:uid="{00000000-0005-0000-0000-000000070000}"/>
    <cellStyle name="4_DeckblattNeu 4 2 2 2 2 2" xfId="23597" xr:uid="{00000000-0005-0000-0000-000001070000}"/>
    <cellStyle name="4_DeckblattNeu 4 2 2 2 2 2 2" xfId="37912" xr:uid="{00000000-0005-0000-0000-000002070000}"/>
    <cellStyle name="4_DeckblattNeu 4 2 2 2 2 3" xfId="30753" xr:uid="{00000000-0005-0000-0000-000003070000}"/>
    <cellStyle name="4_DeckblattNeu 4 2 2 2 3" xfId="18792" xr:uid="{00000000-0005-0000-0000-000004070000}"/>
    <cellStyle name="4_DeckblattNeu 4 2 2 2 3 2" xfId="25929" xr:uid="{00000000-0005-0000-0000-000005070000}"/>
    <cellStyle name="4_DeckblattNeu 4 2 2 2 3 2 2" xfId="40244" xr:uid="{00000000-0005-0000-0000-000006070000}"/>
    <cellStyle name="4_DeckblattNeu 4 2 2 2 3 3" xfId="33107" xr:uid="{00000000-0005-0000-0000-000007070000}"/>
    <cellStyle name="4_DeckblattNeu 4 2 2 2 4" xfId="20129" xr:uid="{00000000-0005-0000-0000-000008070000}"/>
    <cellStyle name="4_DeckblattNeu 4 2 2 2 4 2" xfId="27266" xr:uid="{00000000-0005-0000-0000-000009070000}"/>
    <cellStyle name="4_DeckblattNeu 4 2 2 2 4 2 2" xfId="41581" xr:uid="{00000000-0005-0000-0000-00000A070000}"/>
    <cellStyle name="4_DeckblattNeu 4 2 2 2 4 3" xfId="34444" xr:uid="{00000000-0005-0000-0000-00000B070000}"/>
    <cellStyle name="4_DeckblattNeu 4 2 2 2 5" xfId="21344" xr:uid="{00000000-0005-0000-0000-00000C070000}"/>
    <cellStyle name="4_DeckblattNeu 4 2 2 2 5 2" xfId="35659" xr:uid="{00000000-0005-0000-0000-00000D070000}"/>
    <cellStyle name="4_DeckblattNeu 4 2 2 2 6" xfId="28481" xr:uid="{00000000-0005-0000-0000-00000E070000}"/>
    <cellStyle name="4_DeckblattNeu 4 2 2 3" xfId="15029" xr:uid="{00000000-0005-0000-0000-00000F070000}"/>
    <cellStyle name="4_DeckblattNeu 4 2 2 3 2" xfId="22188" xr:uid="{00000000-0005-0000-0000-000010070000}"/>
    <cellStyle name="4_DeckblattNeu 4 2 2 3 2 2" xfId="36503" xr:uid="{00000000-0005-0000-0000-000011070000}"/>
    <cellStyle name="4_DeckblattNeu 4 2 2 3 3" xfId="29344" xr:uid="{00000000-0005-0000-0000-000012070000}"/>
    <cellStyle name="4_DeckblattNeu 4 2 2 4" xfId="17383" xr:uid="{00000000-0005-0000-0000-000013070000}"/>
    <cellStyle name="4_DeckblattNeu 4 2 2 4 2" xfId="24520" xr:uid="{00000000-0005-0000-0000-000014070000}"/>
    <cellStyle name="4_DeckblattNeu 4 2 2 4 2 2" xfId="38835" xr:uid="{00000000-0005-0000-0000-000015070000}"/>
    <cellStyle name="4_DeckblattNeu 4 2 2 4 3" xfId="31698" xr:uid="{00000000-0005-0000-0000-000016070000}"/>
    <cellStyle name="4_DeckblattNeu 4 3" xfId="408" xr:uid="{00000000-0005-0000-0000-000017070000}"/>
    <cellStyle name="4_DeckblattNeu 4 3 2" xfId="12661" xr:uid="{00000000-0005-0000-0000-000018070000}"/>
    <cellStyle name="4_DeckblattNeu 4 3 2 2" xfId="13354" xr:uid="{00000000-0005-0000-0000-000019070000}"/>
    <cellStyle name="4_DeckblattNeu 4 3 2 2 2" xfId="15723" xr:uid="{00000000-0005-0000-0000-00001A070000}"/>
    <cellStyle name="4_DeckblattNeu 4 3 2 2 2 2" xfId="22882" xr:uid="{00000000-0005-0000-0000-00001B070000}"/>
    <cellStyle name="4_DeckblattNeu 4 3 2 2 2 2 2" xfId="37197" xr:uid="{00000000-0005-0000-0000-00001C070000}"/>
    <cellStyle name="4_DeckblattNeu 4 3 2 2 2 3" xfId="30038" xr:uid="{00000000-0005-0000-0000-00001D070000}"/>
    <cellStyle name="4_DeckblattNeu 4 3 2 2 3" xfId="18077" xr:uid="{00000000-0005-0000-0000-00001E070000}"/>
    <cellStyle name="4_DeckblattNeu 4 3 2 2 3 2" xfId="25214" xr:uid="{00000000-0005-0000-0000-00001F070000}"/>
    <cellStyle name="4_DeckblattNeu 4 3 2 2 3 2 2" xfId="39529" xr:uid="{00000000-0005-0000-0000-000020070000}"/>
    <cellStyle name="4_DeckblattNeu 4 3 2 2 3 3" xfId="32392" xr:uid="{00000000-0005-0000-0000-000021070000}"/>
    <cellStyle name="4_DeckblattNeu 4 3 2 2 4" xfId="19781" xr:uid="{00000000-0005-0000-0000-000022070000}"/>
    <cellStyle name="4_DeckblattNeu 4 3 2 2 4 2" xfId="26918" xr:uid="{00000000-0005-0000-0000-000023070000}"/>
    <cellStyle name="4_DeckblattNeu 4 3 2 2 4 2 2" xfId="41233" xr:uid="{00000000-0005-0000-0000-000024070000}"/>
    <cellStyle name="4_DeckblattNeu 4 3 2 2 4 3" xfId="34096" xr:uid="{00000000-0005-0000-0000-000025070000}"/>
    <cellStyle name="4_DeckblattNeu 4 3 2 2 5" xfId="20996" xr:uid="{00000000-0005-0000-0000-000026070000}"/>
    <cellStyle name="4_DeckblattNeu 4 3 2 2 5 2" xfId="35311" xr:uid="{00000000-0005-0000-0000-000027070000}"/>
    <cellStyle name="4_DeckblattNeu 4 3 2 2 6" xfId="28133" xr:uid="{00000000-0005-0000-0000-000028070000}"/>
    <cellStyle name="4_DeckblattNeu 4 3 2 3" xfId="15030" xr:uid="{00000000-0005-0000-0000-000029070000}"/>
    <cellStyle name="4_DeckblattNeu 4 3 2 3 2" xfId="22189" xr:uid="{00000000-0005-0000-0000-00002A070000}"/>
    <cellStyle name="4_DeckblattNeu 4 3 2 3 2 2" xfId="36504" xr:uid="{00000000-0005-0000-0000-00002B070000}"/>
    <cellStyle name="4_DeckblattNeu 4 3 2 3 3" xfId="29345" xr:uid="{00000000-0005-0000-0000-00002C070000}"/>
    <cellStyle name="4_DeckblattNeu 4 3 2 4" xfId="17384" xr:uid="{00000000-0005-0000-0000-00002D070000}"/>
    <cellStyle name="4_DeckblattNeu 4 3 2 4 2" xfId="24521" xr:uid="{00000000-0005-0000-0000-00002E070000}"/>
    <cellStyle name="4_DeckblattNeu 4 3 2 4 2 2" xfId="38836" xr:uid="{00000000-0005-0000-0000-00002F070000}"/>
    <cellStyle name="4_DeckblattNeu 4 3 2 4 3" xfId="31699" xr:uid="{00000000-0005-0000-0000-000030070000}"/>
    <cellStyle name="4_DeckblattNeu 4 4" xfId="409" xr:uid="{00000000-0005-0000-0000-000031070000}"/>
    <cellStyle name="4_DeckblattNeu 4 4 2" xfId="12662" xr:uid="{00000000-0005-0000-0000-000032070000}"/>
    <cellStyle name="4_DeckblattNeu 4 4 2 2" xfId="14516" xr:uid="{00000000-0005-0000-0000-000033070000}"/>
    <cellStyle name="4_DeckblattNeu 4 4 2 2 2" xfId="16885" xr:uid="{00000000-0005-0000-0000-000034070000}"/>
    <cellStyle name="4_DeckblattNeu 4 4 2 2 2 2" xfId="24044" xr:uid="{00000000-0005-0000-0000-000035070000}"/>
    <cellStyle name="4_DeckblattNeu 4 4 2 2 2 2 2" xfId="38359" xr:uid="{00000000-0005-0000-0000-000036070000}"/>
    <cellStyle name="4_DeckblattNeu 4 4 2 2 2 3" xfId="31200" xr:uid="{00000000-0005-0000-0000-000037070000}"/>
    <cellStyle name="4_DeckblattNeu 4 4 2 2 3" xfId="19239" xr:uid="{00000000-0005-0000-0000-000038070000}"/>
    <cellStyle name="4_DeckblattNeu 4 4 2 2 3 2" xfId="26376" xr:uid="{00000000-0005-0000-0000-000039070000}"/>
    <cellStyle name="4_DeckblattNeu 4 4 2 2 3 2 2" xfId="40691" xr:uid="{00000000-0005-0000-0000-00003A070000}"/>
    <cellStyle name="4_DeckblattNeu 4 4 2 2 3 3" xfId="33554" xr:uid="{00000000-0005-0000-0000-00003B070000}"/>
    <cellStyle name="4_DeckblattNeu 4 4 2 2 4" xfId="20537" xr:uid="{00000000-0005-0000-0000-00003C070000}"/>
    <cellStyle name="4_DeckblattNeu 4 4 2 2 4 2" xfId="27674" xr:uid="{00000000-0005-0000-0000-00003D070000}"/>
    <cellStyle name="4_DeckblattNeu 4 4 2 2 4 2 2" xfId="41989" xr:uid="{00000000-0005-0000-0000-00003E070000}"/>
    <cellStyle name="4_DeckblattNeu 4 4 2 2 4 3" xfId="34852" xr:uid="{00000000-0005-0000-0000-00003F070000}"/>
    <cellStyle name="4_DeckblattNeu 4 4 2 2 5" xfId="21752" xr:uid="{00000000-0005-0000-0000-000040070000}"/>
    <cellStyle name="4_DeckblattNeu 4 4 2 2 5 2" xfId="36067" xr:uid="{00000000-0005-0000-0000-000041070000}"/>
    <cellStyle name="4_DeckblattNeu 4 4 2 2 6" xfId="28889" xr:uid="{00000000-0005-0000-0000-000042070000}"/>
    <cellStyle name="4_DeckblattNeu 4 4 2 3" xfId="15031" xr:uid="{00000000-0005-0000-0000-000043070000}"/>
    <cellStyle name="4_DeckblattNeu 4 4 2 3 2" xfId="22190" xr:uid="{00000000-0005-0000-0000-000044070000}"/>
    <cellStyle name="4_DeckblattNeu 4 4 2 3 2 2" xfId="36505" xr:uid="{00000000-0005-0000-0000-000045070000}"/>
    <cellStyle name="4_DeckblattNeu 4 4 2 3 3" xfId="29346" xr:uid="{00000000-0005-0000-0000-000046070000}"/>
    <cellStyle name="4_DeckblattNeu 4 4 2 4" xfId="17385" xr:uid="{00000000-0005-0000-0000-000047070000}"/>
    <cellStyle name="4_DeckblattNeu 4 4 2 4 2" xfId="24522" xr:uid="{00000000-0005-0000-0000-000048070000}"/>
    <cellStyle name="4_DeckblattNeu 4 4 2 4 2 2" xfId="38837" xr:uid="{00000000-0005-0000-0000-000049070000}"/>
    <cellStyle name="4_DeckblattNeu 4 4 2 4 3" xfId="31700" xr:uid="{00000000-0005-0000-0000-00004A070000}"/>
    <cellStyle name="4_DeckblattNeu 4 5" xfId="410" xr:uid="{00000000-0005-0000-0000-00004B070000}"/>
    <cellStyle name="4_DeckblattNeu 4 5 2" xfId="12663" xr:uid="{00000000-0005-0000-0000-00004C070000}"/>
    <cellStyle name="4_DeckblattNeu 4 5 2 2" xfId="13505" xr:uid="{00000000-0005-0000-0000-00004D070000}"/>
    <cellStyle name="4_DeckblattNeu 4 5 2 2 2" xfId="15874" xr:uid="{00000000-0005-0000-0000-00004E070000}"/>
    <cellStyle name="4_DeckblattNeu 4 5 2 2 2 2" xfId="23033" xr:uid="{00000000-0005-0000-0000-00004F070000}"/>
    <cellStyle name="4_DeckblattNeu 4 5 2 2 2 2 2" xfId="37348" xr:uid="{00000000-0005-0000-0000-000050070000}"/>
    <cellStyle name="4_DeckblattNeu 4 5 2 2 2 3" xfId="30189" xr:uid="{00000000-0005-0000-0000-000051070000}"/>
    <cellStyle name="4_DeckblattNeu 4 5 2 2 3" xfId="18228" xr:uid="{00000000-0005-0000-0000-000052070000}"/>
    <cellStyle name="4_DeckblattNeu 4 5 2 2 3 2" xfId="25365" xr:uid="{00000000-0005-0000-0000-000053070000}"/>
    <cellStyle name="4_DeckblattNeu 4 5 2 2 3 2 2" xfId="39680" xr:uid="{00000000-0005-0000-0000-000054070000}"/>
    <cellStyle name="4_DeckblattNeu 4 5 2 2 3 3" xfId="32543" xr:uid="{00000000-0005-0000-0000-000055070000}"/>
    <cellStyle name="4_DeckblattNeu 4 5 2 2 4" xfId="19853" xr:uid="{00000000-0005-0000-0000-000056070000}"/>
    <cellStyle name="4_DeckblattNeu 4 5 2 2 4 2" xfId="26990" xr:uid="{00000000-0005-0000-0000-000057070000}"/>
    <cellStyle name="4_DeckblattNeu 4 5 2 2 4 2 2" xfId="41305" xr:uid="{00000000-0005-0000-0000-000058070000}"/>
    <cellStyle name="4_DeckblattNeu 4 5 2 2 4 3" xfId="34168" xr:uid="{00000000-0005-0000-0000-000059070000}"/>
    <cellStyle name="4_DeckblattNeu 4 5 2 2 5" xfId="21068" xr:uid="{00000000-0005-0000-0000-00005A070000}"/>
    <cellStyle name="4_DeckblattNeu 4 5 2 2 5 2" xfId="35383" xr:uid="{00000000-0005-0000-0000-00005B070000}"/>
    <cellStyle name="4_DeckblattNeu 4 5 2 2 6" xfId="28205" xr:uid="{00000000-0005-0000-0000-00005C070000}"/>
    <cellStyle name="4_DeckblattNeu 4 5 2 3" xfId="15032" xr:uid="{00000000-0005-0000-0000-00005D070000}"/>
    <cellStyle name="4_DeckblattNeu 4 5 2 3 2" xfId="22191" xr:uid="{00000000-0005-0000-0000-00005E070000}"/>
    <cellStyle name="4_DeckblattNeu 4 5 2 3 2 2" xfId="36506" xr:uid="{00000000-0005-0000-0000-00005F070000}"/>
    <cellStyle name="4_DeckblattNeu 4 5 2 3 3" xfId="29347" xr:uid="{00000000-0005-0000-0000-000060070000}"/>
    <cellStyle name="4_DeckblattNeu 4 5 2 4" xfId="17386" xr:uid="{00000000-0005-0000-0000-000061070000}"/>
    <cellStyle name="4_DeckblattNeu 4 5 2 4 2" xfId="24523" xr:uid="{00000000-0005-0000-0000-000062070000}"/>
    <cellStyle name="4_DeckblattNeu 4 5 2 4 2 2" xfId="38838" xr:uid="{00000000-0005-0000-0000-000063070000}"/>
    <cellStyle name="4_DeckblattNeu 4 5 2 4 3" xfId="31701" xr:uid="{00000000-0005-0000-0000-000064070000}"/>
    <cellStyle name="4_DeckblattNeu 4 6" xfId="12659" xr:uid="{00000000-0005-0000-0000-000065070000}"/>
    <cellStyle name="4_DeckblattNeu 4 6 2" xfId="13744" xr:uid="{00000000-0005-0000-0000-000066070000}"/>
    <cellStyle name="4_DeckblattNeu 4 6 2 2" xfId="16113" xr:uid="{00000000-0005-0000-0000-000067070000}"/>
    <cellStyle name="4_DeckblattNeu 4 6 2 2 2" xfId="23272" xr:uid="{00000000-0005-0000-0000-000068070000}"/>
    <cellStyle name="4_DeckblattNeu 4 6 2 2 2 2" xfId="37587" xr:uid="{00000000-0005-0000-0000-000069070000}"/>
    <cellStyle name="4_DeckblattNeu 4 6 2 2 3" xfId="30428" xr:uid="{00000000-0005-0000-0000-00006A070000}"/>
    <cellStyle name="4_DeckblattNeu 4 6 2 3" xfId="18467" xr:uid="{00000000-0005-0000-0000-00006B070000}"/>
    <cellStyle name="4_DeckblattNeu 4 6 2 3 2" xfId="25604" xr:uid="{00000000-0005-0000-0000-00006C070000}"/>
    <cellStyle name="4_DeckblattNeu 4 6 2 3 2 2" xfId="39919" xr:uid="{00000000-0005-0000-0000-00006D070000}"/>
    <cellStyle name="4_DeckblattNeu 4 6 2 3 3" xfId="32782" xr:uid="{00000000-0005-0000-0000-00006E070000}"/>
    <cellStyle name="4_DeckblattNeu 4 6 2 4" xfId="19992" xr:uid="{00000000-0005-0000-0000-00006F070000}"/>
    <cellStyle name="4_DeckblattNeu 4 6 2 4 2" xfId="27129" xr:uid="{00000000-0005-0000-0000-000070070000}"/>
    <cellStyle name="4_DeckblattNeu 4 6 2 4 2 2" xfId="41444" xr:uid="{00000000-0005-0000-0000-000071070000}"/>
    <cellStyle name="4_DeckblattNeu 4 6 2 4 3" xfId="34307" xr:uid="{00000000-0005-0000-0000-000072070000}"/>
    <cellStyle name="4_DeckblattNeu 4 6 2 5" xfId="21207" xr:uid="{00000000-0005-0000-0000-000073070000}"/>
    <cellStyle name="4_DeckblattNeu 4 6 2 5 2" xfId="35522" xr:uid="{00000000-0005-0000-0000-000074070000}"/>
    <cellStyle name="4_DeckblattNeu 4 6 2 6" xfId="28344" xr:uid="{00000000-0005-0000-0000-000075070000}"/>
    <cellStyle name="4_DeckblattNeu 4 6 3" xfId="15028" xr:uid="{00000000-0005-0000-0000-000076070000}"/>
    <cellStyle name="4_DeckblattNeu 4 6 3 2" xfId="22187" xr:uid="{00000000-0005-0000-0000-000077070000}"/>
    <cellStyle name="4_DeckblattNeu 4 6 3 2 2" xfId="36502" xr:uid="{00000000-0005-0000-0000-000078070000}"/>
    <cellStyle name="4_DeckblattNeu 4 6 3 3" xfId="29343" xr:uid="{00000000-0005-0000-0000-000079070000}"/>
    <cellStyle name="4_DeckblattNeu 4 6 4" xfId="17382" xr:uid="{00000000-0005-0000-0000-00007A070000}"/>
    <cellStyle name="4_DeckblattNeu 4 6 4 2" xfId="24519" xr:uid="{00000000-0005-0000-0000-00007B070000}"/>
    <cellStyle name="4_DeckblattNeu 4 6 4 2 2" xfId="38834" xr:uid="{00000000-0005-0000-0000-00007C070000}"/>
    <cellStyle name="4_DeckblattNeu 4 6 4 3" xfId="31697" xr:uid="{00000000-0005-0000-0000-00007D070000}"/>
    <cellStyle name="4_DeckblattNeu 5" xfId="411" xr:uid="{00000000-0005-0000-0000-00007E070000}"/>
    <cellStyle name="4_DeckblattNeu 5 2" xfId="12664" xr:uid="{00000000-0005-0000-0000-00007F070000}"/>
    <cellStyle name="4_DeckblattNeu 5 2 2" xfId="13637" xr:uid="{00000000-0005-0000-0000-000080070000}"/>
    <cellStyle name="4_DeckblattNeu 5 2 2 2" xfId="16006" xr:uid="{00000000-0005-0000-0000-000081070000}"/>
    <cellStyle name="4_DeckblattNeu 5 2 2 2 2" xfId="23165" xr:uid="{00000000-0005-0000-0000-000082070000}"/>
    <cellStyle name="4_DeckblattNeu 5 2 2 2 2 2" xfId="37480" xr:uid="{00000000-0005-0000-0000-000083070000}"/>
    <cellStyle name="4_DeckblattNeu 5 2 2 2 3" xfId="30321" xr:uid="{00000000-0005-0000-0000-000084070000}"/>
    <cellStyle name="4_DeckblattNeu 5 2 2 3" xfId="18360" xr:uid="{00000000-0005-0000-0000-000085070000}"/>
    <cellStyle name="4_DeckblattNeu 5 2 2 3 2" xfId="25497" xr:uid="{00000000-0005-0000-0000-000086070000}"/>
    <cellStyle name="4_DeckblattNeu 5 2 2 3 2 2" xfId="39812" xr:uid="{00000000-0005-0000-0000-000087070000}"/>
    <cellStyle name="4_DeckblattNeu 5 2 2 3 3" xfId="32675" xr:uid="{00000000-0005-0000-0000-000088070000}"/>
    <cellStyle name="4_DeckblattNeu 5 2 2 4" xfId="19886" xr:uid="{00000000-0005-0000-0000-000089070000}"/>
    <cellStyle name="4_DeckblattNeu 5 2 2 4 2" xfId="27023" xr:uid="{00000000-0005-0000-0000-00008A070000}"/>
    <cellStyle name="4_DeckblattNeu 5 2 2 4 2 2" xfId="41338" xr:uid="{00000000-0005-0000-0000-00008B070000}"/>
    <cellStyle name="4_DeckblattNeu 5 2 2 4 3" xfId="34201" xr:uid="{00000000-0005-0000-0000-00008C070000}"/>
    <cellStyle name="4_DeckblattNeu 5 2 2 5" xfId="21101" xr:uid="{00000000-0005-0000-0000-00008D070000}"/>
    <cellStyle name="4_DeckblattNeu 5 2 2 5 2" xfId="35416" xr:uid="{00000000-0005-0000-0000-00008E070000}"/>
    <cellStyle name="4_DeckblattNeu 5 2 2 6" xfId="28238" xr:uid="{00000000-0005-0000-0000-00008F070000}"/>
    <cellStyle name="4_DeckblattNeu 5 2 3" xfId="15033" xr:uid="{00000000-0005-0000-0000-000090070000}"/>
    <cellStyle name="4_DeckblattNeu 5 2 3 2" xfId="22192" xr:uid="{00000000-0005-0000-0000-000091070000}"/>
    <cellStyle name="4_DeckblattNeu 5 2 3 2 2" xfId="36507" xr:uid="{00000000-0005-0000-0000-000092070000}"/>
    <cellStyle name="4_DeckblattNeu 5 2 3 3" xfId="29348" xr:uid="{00000000-0005-0000-0000-000093070000}"/>
    <cellStyle name="4_DeckblattNeu 5 2 4" xfId="17387" xr:uid="{00000000-0005-0000-0000-000094070000}"/>
    <cellStyle name="4_DeckblattNeu 5 2 4 2" xfId="24524" xr:uid="{00000000-0005-0000-0000-000095070000}"/>
    <cellStyle name="4_DeckblattNeu 5 2 4 2 2" xfId="38839" xr:uid="{00000000-0005-0000-0000-000096070000}"/>
    <cellStyle name="4_DeckblattNeu 5 2 4 3" xfId="31702" xr:uid="{00000000-0005-0000-0000-000097070000}"/>
    <cellStyle name="4_DeckblattNeu 6" xfId="412" xr:uid="{00000000-0005-0000-0000-000098070000}"/>
    <cellStyle name="4_DeckblattNeu 6 2" xfId="12665" xr:uid="{00000000-0005-0000-0000-000099070000}"/>
    <cellStyle name="4_DeckblattNeu 6 2 2" xfId="13404" xr:uid="{00000000-0005-0000-0000-00009A070000}"/>
    <cellStyle name="4_DeckblattNeu 6 2 2 2" xfId="15773" xr:uid="{00000000-0005-0000-0000-00009B070000}"/>
    <cellStyle name="4_DeckblattNeu 6 2 2 2 2" xfId="22932" xr:uid="{00000000-0005-0000-0000-00009C070000}"/>
    <cellStyle name="4_DeckblattNeu 6 2 2 2 2 2" xfId="37247" xr:uid="{00000000-0005-0000-0000-00009D070000}"/>
    <cellStyle name="4_DeckblattNeu 6 2 2 2 3" xfId="30088" xr:uid="{00000000-0005-0000-0000-00009E070000}"/>
    <cellStyle name="4_DeckblattNeu 6 2 2 3" xfId="18127" xr:uid="{00000000-0005-0000-0000-00009F070000}"/>
    <cellStyle name="4_DeckblattNeu 6 2 2 3 2" xfId="25264" xr:uid="{00000000-0005-0000-0000-0000A0070000}"/>
    <cellStyle name="4_DeckblattNeu 6 2 2 3 2 2" xfId="39579" xr:uid="{00000000-0005-0000-0000-0000A1070000}"/>
    <cellStyle name="4_DeckblattNeu 6 2 2 3 3" xfId="32442" xr:uid="{00000000-0005-0000-0000-0000A2070000}"/>
    <cellStyle name="4_DeckblattNeu 6 2 2 4" xfId="19831" xr:uid="{00000000-0005-0000-0000-0000A3070000}"/>
    <cellStyle name="4_DeckblattNeu 6 2 2 4 2" xfId="26968" xr:uid="{00000000-0005-0000-0000-0000A4070000}"/>
    <cellStyle name="4_DeckblattNeu 6 2 2 4 2 2" xfId="41283" xr:uid="{00000000-0005-0000-0000-0000A5070000}"/>
    <cellStyle name="4_DeckblattNeu 6 2 2 4 3" xfId="34146" xr:uid="{00000000-0005-0000-0000-0000A6070000}"/>
    <cellStyle name="4_DeckblattNeu 6 2 2 5" xfId="21046" xr:uid="{00000000-0005-0000-0000-0000A7070000}"/>
    <cellStyle name="4_DeckblattNeu 6 2 2 5 2" xfId="35361" xr:uid="{00000000-0005-0000-0000-0000A8070000}"/>
    <cellStyle name="4_DeckblattNeu 6 2 2 6" xfId="28183" xr:uid="{00000000-0005-0000-0000-0000A9070000}"/>
    <cellStyle name="4_DeckblattNeu 6 2 3" xfId="15034" xr:uid="{00000000-0005-0000-0000-0000AA070000}"/>
    <cellStyle name="4_DeckblattNeu 6 2 3 2" xfId="22193" xr:uid="{00000000-0005-0000-0000-0000AB070000}"/>
    <cellStyle name="4_DeckblattNeu 6 2 3 2 2" xfId="36508" xr:uid="{00000000-0005-0000-0000-0000AC070000}"/>
    <cellStyle name="4_DeckblattNeu 6 2 3 3" xfId="29349" xr:uid="{00000000-0005-0000-0000-0000AD070000}"/>
    <cellStyle name="4_DeckblattNeu 6 2 4" xfId="17388" xr:uid="{00000000-0005-0000-0000-0000AE070000}"/>
    <cellStyle name="4_DeckblattNeu 6 2 4 2" xfId="24525" xr:uid="{00000000-0005-0000-0000-0000AF070000}"/>
    <cellStyle name="4_DeckblattNeu 6 2 4 2 2" xfId="38840" xr:uid="{00000000-0005-0000-0000-0000B0070000}"/>
    <cellStyle name="4_DeckblattNeu 6 2 4 3" xfId="31703" xr:uid="{00000000-0005-0000-0000-0000B1070000}"/>
    <cellStyle name="4_DeckblattNeu 7" xfId="413" xr:uid="{00000000-0005-0000-0000-0000B2070000}"/>
    <cellStyle name="4_DeckblattNeu 7 2" xfId="12666" xr:uid="{00000000-0005-0000-0000-0000B3070000}"/>
    <cellStyle name="4_DeckblattNeu 7 2 2" xfId="13638" xr:uid="{00000000-0005-0000-0000-0000B4070000}"/>
    <cellStyle name="4_DeckblattNeu 7 2 2 2" xfId="16007" xr:uid="{00000000-0005-0000-0000-0000B5070000}"/>
    <cellStyle name="4_DeckblattNeu 7 2 2 2 2" xfId="23166" xr:uid="{00000000-0005-0000-0000-0000B6070000}"/>
    <cellStyle name="4_DeckblattNeu 7 2 2 2 2 2" xfId="37481" xr:uid="{00000000-0005-0000-0000-0000B7070000}"/>
    <cellStyle name="4_DeckblattNeu 7 2 2 2 3" xfId="30322" xr:uid="{00000000-0005-0000-0000-0000B8070000}"/>
    <cellStyle name="4_DeckblattNeu 7 2 2 3" xfId="18361" xr:uid="{00000000-0005-0000-0000-0000B9070000}"/>
    <cellStyle name="4_DeckblattNeu 7 2 2 3 2" xfId="25498" xr:uid="{00000000-0005-0000-0000-0000BA070000}"/>
    <cellStyle name="4_DeckblattNeu 7 2 2 3 2 2" xfId="39813" xr:uid="{00000000-0005-0000-0000-0000BB070000}"/>
    <cellStyle name="4_DeckblattNeu 7 2 2 3 3" xfId="32676" xr:uid="{00000000-0005-0000-0000-0000BC070000}"/>
    <cellStyle name="4_DeckblattNeu 7 2 2 4" xfId="19887" xr:uid="{00000000-0005-0000-0000-0000BD070000}"/>
    <cellStyle name="4_DeckblattNeu 7 2 2 4 2" xfId="27024" xr:uid="{00000000-0005-0000-0000-0000BE070000}"/>
    <cellStyle name="4_DeckblattNeu 7 2 2 4 2 2" xfId="41339" xr:uid="{00000000-0005-0000-0000-0000BF070000}"/>
    <cellStyle name="4_DeckblattNeu 7 2 2 4 3" xfId="34202" xr:uid="{00000000-0005-0000-0000-0000C0070000}"/>
    <cellStyle name="4_DeckblattNeu 7 2 2 5" xfId="21102" xr:uid="{00000000-0005-0000-0000-0000C1070000}"/>
    <cellStyle name="4_DeckblattNeu 7 2 2 5 2" xfId="35417" xr:uid="{00000000-0005-0000-0000-0000C2070000}"/>
    <cellStyle name="4_DeckblattNeu 7 2 2 6" xfId="28239" xr:uid="{00000000-0005-0000-0000-0000C3070000}"/>
    <cellStyle name="4_DeckblattNeu 7 2 3" xfId="15035" xr:uid="{00000000-0005-0000-0000-0000C4070000}"/>
    <cellStyle name="4_DeckblattNeu 7 2 3 2" xfId="22194" xr:uid="{00000000-0005-0000-0000-0000C5070000}"/>
    <cellStyle name="4_DeckblattNeu 7 2 3 2 2" xfId="36509" xr:uid="{00000000-0005-0000-0000-0000C6070000}"/>
    <cellStyle name="4_DeckblattNeu 7 2 3 3" xfId="29350" xr:uid="{00000000-0005-0000-0000-0000C7070000}"/>
    <cellStyle name="4_DeckblattNeu 7 2 4" xfId="17389" xr:uid="{00000000-0005-0000-0000-0000C8070000}"/>
    <cellStyle name="4_DeckblattNeu 7 2 4 2" xfId="24526" xr:uid="{00000000-0005-0000-0000-0000C9070000}"/>
    <cellStyle name="4_DeckblattNeu 7 2 4 2 2" xfId="38841" xr:uid="{00000000-0005-0000-0000-0000CA070000}"/>
    <cellStyle name="4_DeckblattNeu 7 2 4 3" xfId="31704" xr:uid="{00000000-0005-0000-0000-0000CB070000}"/>
    <cellStyle name="4_DeckblattNeu 8" xfId="414" xr:uid="{00000000-0005-0000-0000-0000CC070000}"/>
    <cellStyle name="4_DeckblattNeu 8 2" xfId="12667" xr:uid="{00000000-0005-0000-0000-0000CD070000}"/>
    <cellStyle name="4_DeckblattNeu 8 2 2" xfId="14404" xr:uid="{00000000-0005-0000-0000-0000CE070000}"/>
    <cellStyle name="4_DeckblattNeu 8 2 2 2" xfId="16773" xr:uid="{00000000-0005-0000-0000-0000CF070000}"/>
    <cellStyle name="4_DeckblattNeu 8 2 2 2 2" xfId="23932" xr:uid="{00000000-0005-0000-0000-0000D0070000}"/>
    <cellStyle name="4_DeckblattNeu 8 2 2 2 2 2" xfId="38247" xr:uid="{00000000-0005-0000-0000-0000D1070000}"/>
    <cellStyle name="4_DeckblattNeu 8 2 2 2 3" xfId="31088" xr:uid="{00000000-0005-0000-0000-0000D2070000}"/>
    <cellStyle name="4_DeckblattNeu 8 2 2 3" xfId="19127" xr:uid="{00000000-0005-0000-0000-0000D3070000}"/>
    <cellStyle name="4_DeckblattNeu 8 2 2 3 2" xfId="26264" xr:uid="{00000000-0005-0000-0000-0000D4070000}"/>
    <cellStyle name="4_DeckblattNeu 8 2 2 3 2 2" xfId="40579" xr:uid="{00000000-0005-0000-0000-0000D5070000}"/>
    <cellStyle name="4_DeckblattNeu 8 2 2 3 3" xfId="33442" xr:uid="{00000000-0005-0000-0000-0000D6070000}"/>
    <cellStyle name="4_DeckblattNeu 8 2 2 4" xfId="20460" xr:uid="{00000000-0005-0000-0000-0000D7070000}"/>
    <cellStyle name="4_DeckblattNeu 8 2 2 4 2" xfId="27597" xr:uid="{00000000-0005-0000-0000-0000D8070000}"/>
    <cellStyle name="4_DeckblattNeu 8 2 2 4 2 2" xfId="41912" xr:uid="{00000000-0005-0000-0000-0000D9070000}"/>
    <cellStyle name="4_DeckblattNeu 8 2 2 4 3" xfId="34775" xr:uid="{00000000-0005-0000-0000-0000DA070000}"/>
    <cellStyle name="4_DeckblattNeu 8 2 2 5" xfId="21675" xr:uid="{00000000-0005-0000-0000-0000DB070000}"/>
    <cellStyle name="4_DeckblattNeu 8 2 2 5 2" xfId="35990" xr:uid="{00000000-0005-0000-0000-0000DC070000}"/>
    <cellStyle name="4_DeckblattNeu 8 2 2 6" xfId="28812" xr:uid="{00000000-0005-0000-0000-0000DD070000}"/>
    <cellStyle name="4_DeckblattNeu 8 2 3" xfId="15036" xr:uid="{00000000-0005-0000-0000-0000DE070000}"/>
    <cellStyle name="4_DeckblattNeu 8 2 3 2" xfId="22195" xr:uid="{00000000-0005-0000-0000-0000DF070000}"/>
    <cellStyle name="4_DeckblattNeu 8 2 3 2 2" xfId="36510" xr:uid="{00000000-0005-0000-0000-0000E0070000}"/>
    <cellStyle name="4_DeckblattNeu 8 2 3 3" xfId="29351" xr:uid="{00000000-0005-0000-0000-0000E1070000}"/>
    <cellStyle name="4_DeckblattNeu 8 2 4" xfId="17390" xr:uid="{00000000-0005-0000-0000-0000E2070000}"/>
    <cellStyle name="4_DeckblattNeu 8 2 4 2" xfId="24527" xr:uid="{00000000-0005-0000-0000-0000E3070000}"/>
    <cellStyle name="4_DeckblattNeu 8 2 4 2 2" xfId="38842" xr:uid="{00000000-0005-0000-0000-0000E4070000}"/>
    <cellStyle name="4_DeckblattNeu 8 2 4 3" xfId="31705" xr:uid="{00000000-0005-0000-0000-0000E5070000}"/>
    <cellStyle name="4_DeckblattNeu 9" xfId="12643" xr:uid="{00000000-0005-0000-0000-0000E6070000}"/>
    <cellStyle name="4_DeckblattNeu 9 2" xfId="14042" xr:uid="{00000000-0005-0000-0000-0000E7070000}"/>
    <cellStyle name="4_DeckblattNeu 9 2 2" xfId="16411" xr:uid="{00000000-0005-0000-0000-0000E8070000}"/>
    <cellStyle name="4_DeckblattNeu 9 2 2 2" xfId="23570" xr:uid="{00000000-0005-0000-0000-0000E9070000}"/>
    <cellStyle name="4_DeckblattNeu 9 2 2 2 2" xfId="37885" xr:uid="{00000000-0005-0000-0000-0000EA070000}"/>
    <cellStyle name="4_DeckblattNeu 9 2 2 3" xfId="30726" xr:uid="{00000000-0005-0000-0000-0000EB070000}"/>
    <cellStyle name="4_DeckblattNeu 9 2 3" xfId="18765" xr:uid="{00000000-0005-0000-0000-0000EC070000}"/>
    <cellStyle name="4_DeckblattNeu 9 2 3 2" xfId="25902" xr:uid="{00000000-0005-0000-0000-0000ED070000}"/>
    <cellStyle name="4_DeckblattNeu 9 2 3 2 2" xfId="40217" xr:uid="{00000000-0005-0000-0000-0000EE070000}"/>
    <cellStyle name="4_DeckblattNeu 9 2 3 3" xfId="33080" xr:uid="{00000000-0005-0000-0000-0000EF070000}"/>
    <cellStyle name="4_DeckblattNeu 9 2 4" xfId="20125" xr:uid="{00000000-0005-0000-0000-0000F0070000}"/>
    <cellStyle name="4_DeckblattNeu 9 2 4 2" xfId="27262" xr:uid="{00000000-0005-0000-0000-0000F1070000}"/>
    <cellStyle name="4_DeckblattNeu 9 2 4 2 2" xfId="41577" xr:uid="{00000000-0005-0000-0000-0000F2070000}"/>
    <cellStyle name="4_DeckblattNeu 9 2 4 3" xfId="34440" xr:uid="{00000000-0005-0000-0000-0000F3070000}"/>
    <cellStyle name="4_DeckblattNeu 9 2 5" xfId="21340" xr:uid="{00000000-0005-0000-0000-0000F4070000}"/>
    <cellStyle name="4_DeckblattNeu 9 2 5 2" xfId="35655" xr:uid="{00000000-0005-0000-0000-0000F5070000}"/>
    <cellStyle name="4_DeckblattNeu 9 2 6" xfId="28477" xr:uid="{00000000-0005-0000-0000-0000F6070000}"/>
    <cellStyle name="4_DeckblattNeu 9 3" xfId="15012" xr:uid="{00000000-0005-0000-0000-0000F7070000}"/>
    <cellStyle name="4_DeckblattNeu 9 3 2" xfId="22171" xr:uid="{00000000-0005-0000-0000-0000F8070000}"/>
    <cellStyle name="4_DeckblattNeu 9 3 2 2" xfId="36486" xr:uid="{00000000-0005-0000-0000-0000F9070000}"/>
    <cellStyle name="4_DeckblattNeu 9 3 3" xfId="29327" xr:uid="{00000000-0005-0000-0000-0000FA070000}"/>
    <cellStyle name="4_DeckblattNeu 9 4" xfId="17366" xr:uid="{00000000-0005-0000-0000-0000FB070000}"/>
    <cellStyle name="4_DeckblattNeu 9 4 2" xfId="24503" xr:uid="{00000000-0005-0000-0000-0000FC070000}"/>
    <cellStyle name="4_DeckblattNeu 9 4 2 2" xfId="38818" xr:uid="{00000000-0005-0000-0000-0000FD070000}"/>
    <cellStyle name="4_DeckblattNeu 9 4 3" xfId="31681" xr:uid="{00000000-0005-0000-0000-0000FE070000}"/>
    <cellStyle name="4_III_Tagesbetreuung_2010_Rev1" xfId="184" xr:uid="{00000000-0005-0000-0000-0000FF070000}"/>
    <cellStyle name="4_III_Tagesbetreuung_2010_Rev1 2" xfId="415" xr:uid="{00000000-0005-0000-0000-000000080000}"/>
    <cellStyle name="4_III_Tagesbetreuung_2010_Rev1 2 2" xfId="416" xr:uid="{00000000-0005-0000-0000-000001080000}"/>
    <cellStyle name="4_III_Tagesbetreuung_2010_Rev1 2 2 2" xfId="417" xr:uid="{00000000-0005-0000-0000-000002080000}"/>
    <cellStyle name="4_III_Tagesbetreuung_2010_Rev1 2 2 2 2" xfId="12671" xr:uid="{00000000-0005-0000-0000-000003080000}"/>
    <cellStyle name="4_III_Tagesbetreuung_2010_Rev1 2 2 2 2 2" xfId="14659" xr:uid="{00000000-0005-0000-0000-000004080000}"/>
    <cellStyle name="4_III_Tagesbetreuung_2010_Rev1 2 2 2 2 2 2" xfId="17022" xr:uid="{00000000-0005-0000-0000-000005080000}"/>
    <cellStyle name="4_III_Tagesbetreuung_2010_Rev1 2 2 2 2 2 2 2" xfId="24181" xr:uid="{00000000-0005-0000-0000-000006080000}"/>
    <cellStyle name="4_III_Tagesbetreuung_2010_Rev1 2 2 2 2 2 2 2 2" xfId="38496" xr:uid="{00000000-0005-0000-0000-000007080000}"/>
    <cellStyle name="4_III_Tagesbetreuung_2010_Rev1 2 2 2 2 2 2 3" xfId="31337" xr:uid="{00000000-0005-0000-0000-000008080000}"/>
    <cellStyle name="4_III_Tagesbetreuung_2010_Rev1 2 2 2 2 2 3" xfId="19376" xr:uid="{00000000-0005-0000-0000-000009080000}"/>
    <cellStyle name="4_III_Tagesbetreuung_2010_Rev1 2 2 2 2 2 3 2" xfId="26513" xr:uid="{00000000-0005-0000-0000-00000A080000}"/>
    <cellStyle name="4_III_Tagesbetreuung_2010_Rev1 2 2 2 2 2 3 2 2" xfId="40828" xr:uid="{00000000-0005-0000-0000-00000B080000}"/>
    <cellStyle name="4_III_Tagesbetreuung_2010_Rev1 2 2 2 2 2 3 3" xfId="33691" xr:uid="{00000000-0005-0000-0000-00000C080000}"/>
    <cellStyle name="4_III_Tagesbetreuung_2010_Rev1 2 2 2 2 2 4" xfId="20674" xr:uid="{00000000-0005-0000-0000-00000D080000}"/>
    <cellStyle name="4_III_Tagesbetreuung_2010_Rev1 2 2 2 2 2 4 2" xfId="27811" xr:uid="{00000000-0005-0000-0000-00000E080000}"/>
    <cellStyle name="4_III_Tagesbetreuung_2010_Rev1 2 2 2 2 2 4 2 2" xfId="42126" xr:uid="{00000000-0005-0000-0000-00000F080000}"/>
    <cellStyle name="4_III_Tagesbetreuung_2010_Rev1 2 2 2 2 2 4 3" xfId="34989" xr:uid="{00000000-0005-0000-0000-000010080000}"/>
    <cellStyle name="4_III_Tagesbetreuung_2010_Rev1 2 2 2 2 2 5" xfId="21889" xr:uid="{00000000-0005-0000-0000-000011080000}"/>
    <cellStyle name="4_III_Tagesbetreuung_2010_Rev1 2 2 2 2 2 5 2" xfId="36204" xr:uid="{00000000-0005-0000-0000-000012080000}"/>
    <cellStyle name="4_III_Tagesbetreuung_2010_Rev1 2 2 2 2 2 6" xfId="29026" xr:uid="{00000000-0005-0000-0000-000013080000}"/>
    <cellStyle name="4_III_Tagesbetreuung_2010_Rev1 2 2 2 2 3" xfId="15040" xr:uid="{00000000-0005-0000-0000-000014080000}"/>
    <cellStyle name="4_III_Tagesbetreuung_2010_Rev1 2 2 2 2 3 2" xfId="22199" xr:uid="{00000000-0005-0000-0000-000015080000}"/>
    <cellStyle name="4_III_Tagesbetreuung_2010_Rev1 2 2 2 2 3 2 2" xfId="36514" xr:uid="{00000000-0005-0000-0000-000016080000}"/>
    <cellStyle name="4_III_Tagesbetreuung_2010_Rev1 2 2 2 2 3 3" xfId="29355" xr:uid="{00000000-0005-0000-0000-000017080000}"/>
    <cellStyle name="4_III_Tagesbetreuung_2010_Rev1 2 2 2 2 4" xfId="17394" xr:uid="{00000000-0005-0000-0000-000018080000}"/>
    <cellStyle name="4_III_Tagesbetreuung_2010_Rev1 2 2 2 2 4 2" xfId="24531" xr:uid="{00000000-0005-0000-0000-000019080000}"/>
    <cellStyle name="4_III_Tagesbetreuung_2010_Rev1 2 2 2 2 4 2 2" xfId="38846" xr:uid="{00000000-0005-0000-0000-00001A080000}"/>
    <cellStyle name="4_III_Tagesbetreuung_2010_Rev1 2 2 2 2 4 3" xfId="31709" xr:uid="{00000000-0005-0000-0000-00001B080000}"/>
    <cellStyle name="4_III_Tagesbetreuung_2010_Rev1 2 2 3" xfId="418" xr:uid="{00000000-0005-0000-0000-00001C080000}"/>
    <cellStyle name="4_III_Tagesbetreuung_2010_Rev1 2 2 3 2" xfId="12672" xr:uid="{00000000-0005-0000-0000-00001D080000}"/>
    <cellStyle name="4_III_Tagesbetreuung_2010_Rev1 2 2 3 2 2" xfId="13355" xr:uid="{00000000-0005-0000-0000-00001E080000}"/>
    <cellStyle name="4_III_Tagesbetreuung_2010_Rev1 2 2 3 2 2 2" xfId="15724" xr:uid="{00000000-0005-0000-0000-00001F080000}"/>
    <cellStyle name="4_III_Tagesbetreuung_2010_Rev1 2 2 3 2 2 2 2" xfId="22883" xr:uid="{00000000-0005-0000-0000-000020080000}"/>
    <cellStyle name="4_III_Tagesbetreuung_2010_Rev1 2 2 3 2 2 2 2 2" xfId="37198" xr:uid="{00000000-0005-0000-0000-000021080000}"/>
    <cellStyle name="4_III_Tagesbetreuung_2010_Rev1 2 2 3 2 2 2 3" xfId="30039" xr:uid="{00000000-0005-0000-0000-000022080000}"/>
    <cellStyle name="4_III_Tagesbetreuung_2010_Rev1 2 2 3 2 2 3" xfId="18078" xr:uid="{00000000-0005-0000-0000-000023080000}"/>
    <cellStyle name="4_III_Tagesbetreuung_2010_Rev1 2 2 3 2 2 3 2" xfId="25215" xr:uid="{00000000-0005-0000-0000-000024080000}"/>
    <cellStyle name="4_III_Tagesbetreuung_2010_Rev1 2 2 3 2 2 3 2 2" xfId="39530" xr:uid="{00000000-0005-0000-0000-000025080000}"/>
    <cellStyle name="4_III_Tagesbetreuung_2010_Rev1 2 2 3 2 2 3 3" xfId="32393" xr:uid="{00000000-0005-0000-0000-000026080000}"/>
    <cellStyle name="4_III_Tagesbetreuung_2010_Rev1 2 2 3 2 2 4" xfId="19782" xr:uid="{00000000-0005-0000-0000-000027080000}"/>
    <cellStyle name="4_III_Tagesbetreuung_2010_Rev1 2 2 3 2 2 4 2" xfId="26919" xr:uid="{00000000-0005-0000-0000-000028080000}"/>
    <cellStyle name="4_III_Tagesbetreuung_2010_Rev1 2 2 3 2 2 4 2 2" xfId="41234" xr:uid="{00000000-0005-0000-0000-000029080000}"/>
    <cellStyle name="4_III_Tagesbetreuung_2010_Rev1 2 2 3 2 2 4 3" xfId="34097" xr:uid="{00000000-0005-0000-0000-00002A080000}"/>
    <cellStyle name="4_III_Tagesbetreuung_2010_Rev1 2 2 3 2 2 5" xfId="20997" xr:uid="{00000000-0005-0000-0000-00002B080000}"/>
    <cellStyle name="4_III_Tagesbetreuung_2010_Rev1 2 2 3 2 2 5 2" xfId="35312" xr:uid="{00000000-0005-0000-0000-00002C080000}"/>
    <cellStyle name="4_III_Tagesbetreuung_2010_Rev1 2 2 3 2 2 6" xfId="28134" xr:uid="{00000000-0005-0000-0000-00002D080000}"/>
    <cellStyle name="4_III_Tagesbetreuung_2010_Rev1 2 2 3 2 3" xfId="15041" xr:uid="{00000000-0005-0000-0000-00002E080000}"/>
    <cellStyle name="4_III_Tagesbetreuung_2010_Rev1 2 2 3 2 3 2" xfId="22200" xr:uid="{00000000-0005-0000-0000-00002F080000}"/>
    <cellStyle name="4_III_Tagesbetreuung_2010_Rev1 2 2 3 2 3 2 2" xfId="36515" xr:uid="{00000000-0005-0000-0000-000030080000}"/>
    <cellStyle name="4_III_Tagesbetreuung_2010_Rev1 2 2 3 2 3 3" xfId="29356" xr:uid="{00000000-0005-0000-0000-000031080000}"/>
    <cellStyle name="4_III_Tagesbetreuung_2010_Rev1 2 2 3 2 4" xfId="17395" xr:uid="{00000000-0005-0000-0000-000032080000}"/>
    <cellStyle name="4_III_Tagesbetreuung_2010_Rev1 2 2 3 2 4 2" xfId="24532" xr:uid="{00000000-0005-0000-0000-000033080000}"/>
    <cellStyle name="4_III_Tagesbetreuung_2010_Rev1 2 2 3 2 4 2 2" xfId="38847" xr:uid="{00000000-0005-0000-0000-000034080000}"/>
    <cellStyle name="4_III_Tagesbetreuung_2010_Rev1 2 2 3 2 4 3" xfId="31710" xr:uid="{00000000-0005-0000-0000-000035080000}"/>
    <cellStyle name="4_III_Tagesbetreuung_2010_Rev1 2 2 4" xfId="419" xr:uid="{00000000-0005-0000-0000-000036080000}"/>
    <cellStyle name="4_III_Tagesbetreuung_2010_Rev1 2 2 4 2" xfId="12673" xr:uid="{00000000-0005-0000-0000-000037080000}"/>
    <cellStyle name="4_III_Tagesbetreuung_2010_Rev1 2 2 4 2 2" xfId="14070" xr:uid="{00000000-0005-0000-0000-000038080000}"/>
    <cellStyle name="4_III_Tagesbetreuung_2010_Rev1 2 2 4 2 2 2" xfId="16439" xr:uid="{00000000-0005-0000-0000-000039080000}"/>
    <cellStyle name="4_III_Tagesbetreuung_2010_Rev1 2 2 4 2 2 2 2" xfId="23598" xr:uid="{00000000-0005-0000-0000-00003A080000}"/>
    <cellStyle name="4_III_Tagesbetreuung_2010_Rev1 2 2 4 2 2 2 2 2" xfId="37913" xr:uid="{00000000-0005-0000-0000-00003B080000}"/>
    <cellStyle name="4_III_Tagesbetreuung_2010_Rev1 2 2 4 2 2 2 3" xfId="30754" xr:uid="{00000000-0005-0000-0000-00003C080000}"/>
    <cellStyle name="4_III_Tagesbetreuung_2010_Rev1 2 2 4 2 2 3" xfId="18793" xr:uid="{00000000-0005-0000-0000-00003D080000}"/>
    <cellStyle name="4_III_Tagesbetreuung_2010_Rev1 2 2 4 2 2 3 2" xfId="25930" xr:uid="{00000000-0005-0000-0000-00003E080000}"/>
    <cellStyle name="4_III_Tagesbetreuung_2010_Rev1 2 2 4 2 2 3 2 2" xfId="40245" xr:uid="{00000000-0005-0000-0000-00003F080000}"/>
    <cellStyle name="4_III_Tagesbetreuung_2010_Rev1 2 2 4 2 2 3 3" xfId="33108" xr:uid="{00000000-0005-0000-0000-000040080000}"/>
    <cellStyle name="4_III_Tagesbetreuung_2010_Rev1 2 2 4 2 2 4" xfId="20130" xr:uid="{00000000-0005-0000-0000-000041080000}"/>
    <cellStyle name="4_III_Tagesbetreuung_2010_Rev1 2 2 4 2 2 4 2" xfId="27267" xr:uid="{00000000-0005-0000-0000-000042080000}"/>
    <cellStyle name="4_III_Tagesbetreuung_2010_Rev1 2 2 4 2 2 4 2 2" xfId="41582" xr:uid="{00000000-0005-0000-0000-000043080000}"/>
    <cellStyle name="4_III_Tagesbetreuung_2010_Rev1 2 2 4 2 2 4 3" xfId="34445" xr:uid="{00000000-0005-0000-0000-000044080000}"/>
    <cellStyle name="4_III_Tagesbetreuung_2010_Rev1 2 2 4 2 2 5" xfId="21345" xr:uid="{00000000-0005-0000-0000-000045080000}"/>
    <cellStyle name="4_III_Tagesbetreuung_2010_Rev1 2 2 4 2 2 5 2" xfId="35660" xr:uid="{00000000-0005-0000-0000-000046080000}"/>
    <cellStyle name="4_III_Tagesbetreuung_2010_Rev1 2 2 4 2 2 6" xfId="28482" xr:uid="{00000000-0005-0000-0000-000047080000}"/>
    <cellStyle name="4_III_Tagesbetreuung_2010_Rev1 2 2 4 2 3" xfId="15042" xr:uid="{00000000-0005-0000-0000-000048080000}"/>
    <cellStyle name="4_III_Tagesbetreuung_2010_Rev1 2 2 4 2 3 2" xfId="22201" xr:uid="{00000000-0005-0000-0000-000049080000}"/>
    <cellStyle name="4_III_Tagesbetreuung_2010_Rev1 2 2 4 2 3 2 2" xfId="36516" xr:uid="{00000000-0005-0000-0000-00004A080000}"/>
    <cellStyle name="4_III_Tagesbetreuung_2010_Rev1 2 2 4 2 3 3" xfId="29357" xr:uid="{00000000-0005-0000-0000-00004B080000}"/>
    <cellStyle name="4_III_Tagesbetreuung_2010_Rev1 2 2 4 2 4" xfId="17396" xr:uid="{00000000-0005-0000-0000-00004C080000}"/>
    <cellStyle name="4_III_Tagesbetreuung_2010_Rev1 2 2 4 2 4 2" xfId="24533" xr:uid="{00000000-0005-0000-0000-00004D080000}"/>
    <cellStyle name="4_III_Tagesbetreuung_2010_Rev1 2 2 4 2 4 2 2" xfId="38848" xr:uid="{00000000-0005-0000-0000-00004E080000}"/>
    <cellStyle name="4_III_Tagesbetreuung_2010_Rev1 2 2 4 2 4 3" xfId="31711" xr:uid="{00000000-0005-0000-0000-00004F080000}"/>
    <cellStyle name="4_III_Tagesbetreuung_2010_Rev1 2 2 5" xfId="420" xr:uid="{00000000-0005-0000-0000-000050080000}"/>
    <cellStyle name="4_III_Tagesbetreuung_2010_Rev1 2 2 5 2" xfId="12674" xr:uid="{00000000-0005-0000-0000-000051080000}"/>
    <cellStyle name="4_III_Tagesbetreuung_2010_Rev1 2 2 5 2 2" xfId="14403" xr:uid="{00000000-0005-0000-0000-000052080000}"/>
    <cellStyle name="4_III_Tagesbetreuung_2010_Rev1 2 2 5 2 2 2" xfId="16772" xr:uid="{00000000-0005-0000-0000-000053080000}"/>
    <cellStyle name="4_III_Tagesbetreuung_2010_Rev1 2 2 5 2 2 2 2" xfId="23931" xr:uid="{00000000-0005-0000-0000-000054080000}"/>
    <cellStyle name="4_III_Tagesbetreuung_2010_Rev1 2 2 5 2 2 2 2 2" xfId="38246" xr:uid="{00000000-0005-0000-0000-000055080000}"/>
    <cellStyle name="4_III_Tagesbetreuung_2010_Rev1 2 2 5 2 2 2 3" xfId="31087" xr:uid="{00000000-0005-0000-0000-000056080000}"/>
    <cellStyle name="4_III_Tagesbetreuung_2010_Rev1 2 2 5 2 2 3" xfId="19126" xr:uid="{00000000-0005-0000-0000-000057080000}"/>
    <cellStyle name="4_III_Tagesbetreuung_2010_Rev1 2 2 5 2 2 3 2" xfId="26263" xr:uid="{00000000-0005-0000-0000-000058080000}"/>
    <cellStyle name="4_III_Tagesbetreuung_2010_Rev1 2 2 5 2 2 3 2 2" xfId="40578" xr:uid="{00000000-0005-0000-0000-000059080000}"/>
    <cellStyle name="4_III_Tagesbetreuung_2010_Rev1 2 2 5 2 2 3 3" xfId="33441" xr:uid="{00000000-0005-0000-0000-00005A080000}"/>
    <cellStyle name="4_III_Tagesbetreuung_2010_Rev1 2 2 5 2 2 4" xfId="20459" xr:uid="{00000000-0005-0000-0000-00005B080000}"/>
    <cellStyle name="4_III_Tagesbetreuung_2010_Rev1 2 2 5 2 2 4 2" xfId="27596" xr:uid="{00000000-0005-0000-0000-00005C080000}"/>
    <cellStyle name="4_III_Tagesbetreuung_2010_Rev1 2 2 5 2 2 4 2 2" xfId="41911" xr:uid="{00000000-0005-0000-0000-00005D080000}"/>
    <cellStyle name="4_III_Tagesbetreuung_2010_Rev1 2 2 5 2 2 4 3" xfId="34774" xr:uid="{00000000-0005-0000-0000-00005E080000}"/>
    <cellStyle name="4_III_Tagesbetreuung_2010_Rev1 2 2 5 2 2 5" xfId="21674" xr:uid="{00000000-0005-0000-0000-00005F080000}"/>
    <cellStyle name="4_III_Tagesbetreuung_2010_Rev1 2 2 5 2 2 5 2" xfId="35989" xr:uid="{00000000-0005-0000-0000-000060080000}"/>
    <cellStyle name="4_III_Tagesbetreuung_2010_Rev1 2 2 5 2 2 6" xfId="28811" xr:uid="{00000000-0005-0000-0000-000061080000}"/>
    <cellStyle name="4_III_Tagesbetreuung_2010_Rev1 2 2 5 2 3" xfId="15043" xr:uid="{00000000-0005-0000-0000-000062080000}"/>
    <cellStyle name="4_III_Tagesbetreuung_2010_Rev1 2 2 5 2 3 2" xfId="22202" xr:uid="{00000000-0005-0000-0000-000063080000}"/>
    <cellStyle name="4_III_Tagesbetreuung_2010_Rev1 2 2 5 2 3 2 2" xfId="36517" xr:uid="{00000000-0005-0000-0000-000064080000}"/>
    <cellStyle name="4_III_Tagesbetreuung_2010_Rev1 2 2 5 2 3 3" xfId="29358" xr:uid="{00000000-0005-0000-0000-000065080000}"/>
    <cellStyle name="4_III_Tagesbetreuung_2010_Rev1 2 2 5 2 4" xfId="17397" xr:uid="{00000000-0005-0000-0000-000066080000}"/>
    <cellStyle name="4_III_Tagesbetreuung_2010_Rev1 2 2 5 2 4 2" xfId="24534" xr:uid="{00000000-0005-0000-0000-000067080000}"/>
    <cellStyle name="4_III_Tagesbetreuung_2010_Rev1 2 2 5 2 4 2 2" xfId="38849" xr:uid="{00000000-0005-0000-0000-000068080000}"/>
    <cellStyle name="4_III_Tagesbetreuung_2010_Rev1 2 2 5 2 4 3" xfId="31712" xr:uid="{00000000-0005-0000-0000-000069080000}"/>
    <cellStyle name="4_III_Tagesbetreuung_2010_Rev1 2 2 6" xfId="12670" xr:uid="{00000000-0005-0000-0000-00006A080000}"/>
    <cellStyle name="4_III_Tagesbetreuung_2010_Rev1 2 2 6 2" xfId="14520" xr:uid="{00000000-0005-0000-0000-00006B080000}"/>
    <cellStyle name="4_III_Tagesbetreuung_2010_Rev1 2 2 6 2 2" xfId="16889" xr:uid="{00000000-0005-0000-0000-00006C080000}"/>
    <cellStyle name="4_III_Tagesbetreuung_2010_Rev1 2 2 6 2 2 2" xfId="24048" xr:uid="{00000000-0005-0000-0000-00006D080000}"/>
    <cellStyle name="4_III_Tagesbetreuung_2010_Rev1 2 2 6 2 2 2 2" xfId="38363" xr:uid="{00000000-0005-0000-0000-00006E080000}"/>
    <cellStyle name="4_III_Tagesbetreuung_2010_Rev1 2 2 6 2 2 3" xfId="31204" xr:uid="{00000000-0005-0000-0000-00006F080000}"/>
    <cellStyle name="4_III_Tagesbetreuung_2010_Rev1 2 2 6 2 3" xfId="19243" xr:uid="{00000000-0005-0000-0000-000070080000}"/>
    <cellStyle name="4_III_Tagesbetreuung_2010_Rev1 2 2 6 2 3 2" xfId="26380" xr:uid="{00000000-0005-0000-0000-000071080000}"/>
    <cellStyle name="4_III_Tagesbetreuung_2010_Rev1 2 2 6 2 3 2 2" xfId="40695" xr:uid="{00000000-0005-0000-0000-000072080000}"/>
    <cellStyle name="4_III_Tagesbetreuung_2010_Rev1 2 2 6 2 3 3" xfId="33558" xr:uid="{00000000-0005-0000-0000-000073080000}"/>
    <cellStyle name="4_III_Tagesbetreuung_2010_Rev1 2 2 6 2 4" xfId="20541" xr:uid="{00000000-0005-0000-0000-000074080000}"/>
    <cellStyle name="4_III_Tagesbetreuung_2010_Rev1 2 2 6 2 4 2" xfId="27678" xr:uid="{00000000-0005-0000-0000-000075080000}"/>
    <cellStyle name="4_III_Tagesbetreuung_2010_Rev1 2 2 6 2 4 2 2" xfId="41993" xr:uid="{00000000-0005-0000-0000-000076080000}"/>
    <cellStyle name="4_III_Tagesbetreuung_2010_Rev1 2 2 6 2 4 3" xfId="34856" xr:uid="{00000000-0005-0000-0000-000077080000}"/>
    <cellStyle name="4_III_Tagesbetreuung_2010_Rev1 2 2 6 2 5" xfId="21756" xr:uid="{00000000-0005-0000-0000-000078080000}"/>
    <cellStyle name="4_III_Tagesbetreuung_2010_Rev1 2 2 6 2 5 2" xfId="36071" xr:uid="{00000000-0005-0000-0000-000079080000}"/>
    <cellStyle name="4_III_Tagesbetreuung_2010_Rev1 2 2 6 2 6" xfId="28893" xr:uid="{00000000-0005-0000-0000-00007A080000}"/>
    <cellStyle name="4_III_Tagesbetreuung_2010_Rev1 2 2 6 3" xfId="15039" xr:uid="{00000000-0005-0000-0000-00007B080000}"/>
    <cellStyle name="4_III_Tagesbetreuung_2010_Rev1 2 2 6 3 2" xfId="22198" xr:uid="{00000000-0005-0000-0000-00007C080000}"/>
    <cellStyle name="4_III_Tagesbetreuung_2010_Rev1 2 2 6 3 2 2" xfId="36513" xr:uid="{00000000-0005-0000-0000-00007D080000}"/>
    <cellStyle name="4_III_Tagesbetreuung_2010_Rev1 2 2 6 3 3" xfId="29354" xr:uid="{00000000-0005-0000-0000-00007E080000}"/>
    <cellStyle name="4_III_Tagesbetreuung_2010_Rev1 2 2 6 4" xfId="17393" xr:uid="{00000000-0005-0000-0000-00007F080000}"/>
    <cellStyle name="4_III_Tagesbetreuung_2010_Rev1 2 2 6 4 2" xfId="24530" xr:uid="{00000000-0005-0000-0000-000080080000}"/>
    <cellStyle name="4_III_Tagesbetreuung_2010_Rev1 2 2 6 4 2 2" xfId="38845" xr:uid="{00000000-0005-0000-0000-000081080000}"/>
    <cellStyle name="4_III_Tagesbetreuung_2010_Rev1 2 2 6 4 3" xfId="31708" xr:uid="{00000000-0005-0000-0000-000082080000}"/>
    <cellStyle name="4_III_Tagesbetreuung_2010_Rev1 2 3" xfId="421" xr:uid="{00000000-0005-0000-0000-000083080000}"/>
    <cellStyle name="4_III_Tagesbetreuung_2010_Rev1 2 3 2" xfId="12675" xr:uid="{00000000-0005-0000-0000-000084080000}"/>
    <cellStyle name="4_III_Tagesbetreuung_2010_Rev1 2 3 2 2" xfId="14531" xr:uid="{00000000-0005-0000-0000-000085080000}"/>
    <cellStyle name="4_III_Tagesbetreuung_2010_Rev1 2 3 2 2 2" xfId="16900" xr:uid="{00000000-0005-0000-0000-000086080000}"/>
    <cellStyle name="4_III_Tagesbetreuung_2010_Rev1 2 3 2 2 2 2" xfId="24059" xr:uid="{00000000-0005-0000-0000-000087080000}"/>
    <cellStyle name="4_III_Tagesbetreuung_2010_Rev1 2 3 2 2 2 2 2" xfId="38374" xr:uid="{00000000-0005-0000-0000-000088080000}"/>
    <cellStyle name="4_III_Tagesbetreuung_2010_Rev1 2 3 2 2 2 3" xfId="31215" xr:uid="{00000000-0005-0000-0000-000089080000}"/>
    <cellStyle name="4_III_Tagesbetreuung_2010_Rev1 2 3 2 2 3" xfId="19254" xr:uid="{00000000-0005-0000-0000-00008A080000}"/>
    <cellStyle name="4_III_Tagesbetreuung_2010_Rev1 2 3 2 2 3 2" xfId="26391" xr:uid="{00000000-0005-0000-0000-00008B080000}"/>
    <cellStyle name="4_III_Tagesbetreuung_2010_Rev1 2 3 2 2 3 2 2" xfId="40706" xr:uid="{00000000-0005-0000-0000-00008C080000}"/>
    <cellStyle name="4_III_Tagesbetreuung_2010_Rev1 2 3 2 2 3 3" xfId="33569" xr:uid="{00000000-0005-0000-0000-00008D080000}"/>
    <cellStyle name="4_III_Tagesbetreuung_2010_Rev1 2 3 2 2 4" xfId="20552" xr:uid="{00000000-0005-0000-0000-00008E080000}"/>
    <cellStyle name="4_III_Tagesbetreuung_2010_Rev1 2 3 2 2 4 2" xfId="27689" xr:uid="{00000000-0005-0000-0000-00008F080000}"/>
    <cellStyle name="4_III_Tagesbetreuung_2010_Rev1 2 3 2 2 4 2 2" xfId="42004" xr:uid="{00000000-0005-0000-0000-000090080000}"/>
    <cellStyle name="4_III_Tagesbetreuung_2010_Rev1 2 3 2 2 4 3" xfId="34867" xr:uid="{00000000-0005-0000-0000-000091080000}"/>
    <cellStyle name="4_III_Tagesbetreuung_2010_Rev1 2 3 2 2 5" xfId="21767" xr:uid="{00000000-0005-0000-0000-000092080000}"/>
    <cellStyle name="4_III_Tagesbetreuung_2010_Rev1 2 3 2 2 5 2" xfId="36082" xr:uid="{00000000-0005-0000-0000-000093080000}"/>
    <cellStyle name="4_III_Tagesbetreuung_2010_Rev1 2 3 2 2 6" xfId="28904" xr:uid="{00000000-0005-0000-0000-000094080000}"/>
    <cellStyle name="4_III_Tagesbetreuung_2010_Rev1 2 3 2 3" xfId="15044" xr:uid="{00000000-0005-0000-0000-000095080000}"/>
    <cellStyle name="4_III_Tagesbetreuung_2010_Rev1 2 3 2 3 2" xfId="22203" xr:uid="{00000000-0005-0000-0000-000096080000}"/>
    <cellStyle name="4_III_Tagesbetreuung_2010_Rev1 2 3 2 3 2 2" xfId="36518" xr:uid="{00000000-0005-0000-0000-000097080000}"/>
    <cellStyle name="4_III_Tagesbetreuung_2010_Rev1 2 3 2 3 3" xfId="29359" xr:uid="{00000000-0005-0000-0000-000098080000}"/>
    <cellStyle name="4_III_Tagesbetreuung_2010_Rev1 2 3 2 4" xfId="17398" xr:uid="{00000000-0005-0000-0000-000099080000}"/>
    <cellStyle name="4_III_Tagesbetreuung_2010_Rev1 2 3 2 4 2" xfId="24535" xr:uid="{00000000-0005-0000-0000-00009A080000}"/>
    <cellStyle name="4_III_Tagesbetreuung_2010_Rev1 2 3 2 4 2 2" xfId="38850" xr:uid="{00000000-0005-0000-0000-00009B080000}"/>
    <cellStyle name="4_III_Tagesbetreuung_2010_Rev1 2 3 2 4 3" xfId="31713" xr:uid="{00000000-0005-0000-0000-00009C080000}"/>
    <cellStyle name="4_III_Tagesbetreuung_2010_Rev1 2 4" xfId="422" xr:uid="{00000000-0005-0000-0000-00009D080000}"/>
    <cellStyle name="4_III_Tagesbetreuung_2010_Rev1 2 4 2" xfId="12676" xr:uid="{00000000-0005-0000-0000-00009E080000}"/>
    <cellStyle name="4_III_Tagesbetreuung_2010_Rev1 2 4 2 2" xfId="14623" xr:uid="{00000000-0005-0000-0000-00009F080000}"/>
    <cellStyle name="4_III_Tagesbetreuung_2010_Rev1 2 4 2 2 2" xfId="16986" xr:uid="{00000000-0005-0000-0000-0000A0080000}"/>
    <cellStyle name="4_III_Tagesbetreuung_2010_Rev1 2 4 2 2 2 2" xfId="24145" xr:uid="{00000000-0005-0000-0000-0000A1080000}"/>
    <cellStyle name="4_III_Tagesbetreuung_2010_Rev1 2 4 2 2 2 2 2" xfId="38460" xr:uid="{00000000-0005-0000-0000-0000A2080000}"/>
    <cellStyle name="4_III_Tagesbetreuung_2010_Rev1 2 4 2 2 2 3" xfId="31301" xr:uid="{00000000-0005-0000-0000-0000A3080000}"/>
    <cellStyle name="4_III_Tagesbetreuung_2010_Rev1 2 4 2 2 3" xfId="19340" xr:uid="{00000000-0005-0000-0000-0000A4080000}"/>
    <cellStyle name="4_III_Tagesbetreuung_2010_Rev1 2 4 2 2 3 2" xfId="26477" xr:uid="{00000000-0005-0000-0000-0000A5080000}"/>
    <cellStyle name="4_III_Tagesbetreuung_2010_Rev1 2 4 2 2 3 2 2" xfId="40792" xr:uid="{00000000-0005-0000-0000-0000A6080000}"/>
    <cellStyle name="4_III_Tagesbetreuung_2010_Rev1 2 4 2 2 3 3" xfId="33655" xr:uid="{00000000-0005-0000-0000-0000A7080000}"/>
    <cellStyle name="4_III_Tagesbetreuung_2010_Rev1 2 4 2 2 4" xfId="20638" xr:uid="{00000000-0005-0000-0000-0000A8080000}"/>
    <cellStyle name="4_III_Tagesbetreuung_2010_Rev1 2 4 2 2 4 2" xfId="27775" xr:uid="{00000000-0005-0000-0000-0000A9080000}"/>
    <cellStyle name="4_III_Tagesbetreuung_2010_Rev1 2 4 2 2 4 2 2" xfId="42090" xr:uid="{00000000-0005-0000-0000-0000AA080000}"/>
    <cellStyle name="4_III_Tagesbetreuung_2010_Rev1 2 4 2 2 4 3" xfId="34953" xr:uid="{00000000-0005-0000-0000-0000AB080000}"/>
    <cellStyle name="4_III_Tagesbetreuung_2010_Rev1 2 4 2 2 5" xfId="21853" xr:uid="{00000000-0005-0000-0000-0000AC080000}"/>
    <cellStyle name="4_III_Tagesbetreuung_2010_Rev1 2 4 2 2 5 2" xfId="36168" xr:uid="{00000000-0005-0000-0000-0000AD080000}"/>
    <cellStyle name="4_III_Tagesbetreuung_2010_Rev1 2 4 2 2 6" xfId="28990" xr:uid="{00000000-0005-0000-0000-0000AE080000}"/>
    <cellStyle name="4_III_Tagesbetreuung_2010_Rev1 2 4 2 3" xfId="15045" xr:uid="{00000000-0005-0000-0000-0000AF080000}"/>
    <cellStyle name="4_III_Tagesbetreuung_2010_Rev1 2 4 2 3 2" xfId="22204" xr:uid="{00000000-0005-0000-0000-0000B0080000}"/>
    <cellStyle name="4_III_Tagesbetreuung_2010_Rev1 2 4 2 3 2 2" xfId="36519" xr:uid="{00000000-0005-0000-0000-0000B1080000}"/>
    <cellStyle name="4_III_Tagesbetreuung_2010_Rev1 2 4 2 3 3" xfId="29360" xr:uid="{00000000-0005-0000-0000-0000B2080000}"/>
    <cellStyle name="4_III_Tagesbetreuung_2010_Rev1 2 4 2 4" xfId="17399" xr:uid="{00000000-0005-0000-0000-0000B3080000}"/>
    <cellStyle name="4_III_Tagesbetreuung_2010_Rev1 2 4 2 4 2" xfId="24536" xr:uid="{00000000-0005-0000-0000-0000B4080000}"/>
    <cellStyle name="4_III_Tagesbetreuung_2010_Rev1 2 4 2 4 2 2" xfId="38851" xr:uid="{00000000-0005-0000-0000-0000B5080000}"/>
    <cellStyle name="4_III_Tagesbetreuung_2010_Rev1 2 4 2 4 3" xfId="31714" xr:uid="{00000000-0005-0000-0000-0000B6080000}"/>
    <cellStyle name="4_III_Tagesbetreuung_2010_Rev1 2 5" xfId="423" xr:uid="{00000000-0005-0000-0000-0000B7080000}"/>
    <cellStyle name="4_III_Tagesbetreuung_2010_Rev1 2 5 2" xfId="12677" xr:uid="{00000000-0005-0000-0000-0000B8080000}"/>
    <cellStyle name="4_III_Tagesbetreuung_2010_Rev1 2 5 2 2" xfId="14517" xr:uid="{00000000-0005-0000-0000-0000B9080000}"/>
    <cellStyle name="4_III_Tagesbetreuung_2010_Rev1 2 5 2 2 2" xfId="16886" xr:uid="{00000000-0005-0000-0000-0000BA080000}"/>
    <cellStyle name="4_III_Tagesbetreuung_2010_Rev1 2 5 2 2 2 2" xfId="24045" xr:uid="{00000000-0005-0000-0000-0000BB080000}"/>
    <cellStyle name="4_III_Tagesbetreuung_2010_Rev1 2 5 2 2 2 2 2" xfId="38360" xr:uid="{00000000-0005-0000-0000-0000BC080000}"/>
    <cellStyle name="4_III_Tagesbetreuung_2010_Rev1 2 5 2 2 2 3" xfId="31201" xr:uid="{00000000-0005-0000-0000-0000BD080000}"/>
    <cellStyle name="4_III_Tagesbetreuung_2010_Rev1 2 5 2 2 3" xfId="19240" xr:uid="{00000000-0005-0000-0000-0000BE080000}"/>
    <cellStyle name="4_III_Tagesbetreuung_2010_Rev1 2 5 2 2 3 2" xfId="26377" xr:uid="{00000000-0005-0000-0000-0000BF080000}"/>
    <cellStyle name="4_III_Tagesbetreuung_2010_Rev1 2 5 2 2 3 2 2" xfId="40692" xr:uid="{00000000-0005-0000-0000-0000C0080000}"/>
    <cellStyle name="4_III_Tagesbetreuung_2010_Rev1 2 5 2 2 3 3" xfId="33555" xr:uid="{00000000-0005-0000-0000-0000C1080000}"/>
    <cellStyle name="4_III_Tagesbetreuung_2010_Rev1 2 5 2 2 4" xfId="20538" xr:uid="{00000000-0005-0000-0000-0000C2080000}"/>
    <cellStyle name="4_III_Tagesbetreuung_2010_Rev1 2 5 2 2 4 2" xfId="27675" xr:uid="{00000000-0005-0000-0000-0000C3080000}"/>
    <cellStyle name="4_III_Tagesbetreuung_2010_Rev1 2 5 2 2 4 2 2" xfId="41990" xr:uid="{00000000-0005-0000-0000-0000C4080000}"/>
    <cellStyle name="4_III_Tagesbetreuung_2010_Rev1 2 5 2 2 4 3" xfId="34853" xr:uid="{00000000-0005-0000-0000-0000C5080000}"/>
    <cellStyle name="4_III_Tagesbetreuung_2010_Rev1 2 5 2 2 5" xfId="21753" xr:uid="{00000000-0005-0000-0000-0000C6080000}"/>
    <cellStyle name="4_III_Tagesbetreuung_2010_Rev1 2 5 2 2 5 2" xfId="36068" xr:uid="{00000000-0005-0000-0000-0000C7080000}"/>
    <cellStyle name="4_III_Tagesbetreuung_2010_Rev1 2 5 2 2 6" xfId="28890" xr:uid="{00000000-0005-0000-0000-0000C8080000}"/>
    <cellStyle name="4_III_Tagesbetreuung_2010_Rev1 2 5 2 3" xfId="15046" xr:uid="{00000000-0005-0000-0000-0000C9080000}"/>
    <cellStyle name="4_III_Tagesbetreuung_2010_Rev1 2 5 2 3 2" xfId="22205" xr:uid="{00000000-0005-0000-0000-0000CA080000}"/>
    <cellStyle name="4_III_Tagesbetreuung_2010_Rev1 2 5 2 3 2 2" xfId="36520" xr:uid="{00000000-0005-0000-0000-0000CB080000}"/>
    <cellStyle name="4_III_Tagesbetreuung_2010_Rev1 2 5 2 3 3" xfId="29361" xr:uid="{00000000-0005-0000-0000-0000CC080000}"/>
    <cellStyle name="4_III_Tagesbetreuung_2010_Rev1 2 5 2 4" xfId="17400" xr:uid="{00000000-0005-0000-0000-0000CD080000}"/>
    <cellStyle name="4_III_Tagesbetreuung_2010_Rev1 2 5 2 4 2" xfId="24537" xr:uid="{00000000-0005-0000-0000-0000CE080000}"/>
    <cellStyle name="4_III_Tagesbetreuung_2010_Rev1 2 5 2 4 2 2" xfId="38852" xr:uid="{00000000-0005-0000-0000-0000CF080000}"/>
    <cellStyle name="4_III_Tagesbetreuung_2010_Rev1 2 5 2 4 3" xfId="31715" xr:uid="{00000000-0005-0000-0000-0000D0080000}"/>
    <cellStyle name="4_III_Tagesbetreuung_2010_Rev1 2 6" xfId="424" xr:uid="{00000000-0005-0000-0000-0000D1080000}"/>
    <cellStyle name="4_III_Tagesbetreuung_2010_Rev1 2 6 2" xfId="12678" xr:uid="{00000000-0005-0000-0000-0000D2080000}"/>
    <cellStyle name="4_III_Tagesbetreuung_2010_Rev1 2 6 2 2" xfId="14402" xr:uid="{00000000-0005-0000-0000-0000D3080000}"/>
    <cellStyle name="4_III_Tagesbetreuung_2010_Rev1 2 6 2 2 2" xfId="16771" xr:uid="{00000000-0005-0000-0000-0000D4080000}"/>
    <cellStyle name="4_III_Tagesbetreuung_2010_Rev1 2 6 2 2 2 2" xfId="23930" xr:uid="{00000000-0005-0000-0000-0000D5080000}"/>
    <cellStyle name="4_III_Tagesbetreuung_2010_Rev1 2 6 2 2 2 2 2" xfId="38245" xr:uid="{00000000-0005-0000-0000-0000D6080000}"/>
    <cellStyle name="4_III_Tagesbetreuung_2010_Rev1 2 6 2 2 2 3" xfId="31086" xr:uid="{00000000-0005-0000-0000-0000D7080000}"/>
    <cellStyle name="4_III_Tagesbetreuung_2010_Rev1 2 6 2 2 3" xfId="19125" xr:uid="{00000000-0005-0000-0000-0000D8080000}"/>
    <cellStyle name="4_III_Tagesbetreuung_2010_Rev1 2 6 2 2 3 2" xfId="26262" xr:uid="{00000000-0005-0000-0000-0000D9080000}"/>
    <cellStyle name="4_III_Tagesbetreuung_2010_Rev1 2 6 2 2 3 2 2" xfId="40577" xr:uid="{00000000-0005-0000-0000-0000DA080000}"/>
    <cellStyle name="4_III_Tagesbetreuung_2010_Rev1 2 6 2 2 3 3" xfId="33440" xr:uid="{00000000-0005-0000-0000-0000DB080000}"/>
    <cellStyle name="4_III_Tagesbetreuung_2010_Rev1 2 6 2 2 4" xfId="20458" xr:uid="{00000000-0005-0000-0000-0000DC080000}"/>
    <cellStyle name="4_III_Tagesbetreuung_2010_Rev1 2 6 2 2 4 2" xfId="27595" xr:uid="{00000000-0005-0000-0000-0000DD080000}"/>
    <cellStyle name="4_III_Tagesbetreuung_2010_Rev1 2 6 2 2 4 2 2" xfId="41910" xr:uid="{00000000-0005-0000-0000-0000DE080000}"/>
    <cellStyle name="4_III_Tagesbetreuung_2010_Rev1 2 6 2 2 4 3" xfId="34773" xr:uid="{00000000-0005-0000-0000-0000DF080000}"/>
    <cellStyle name="4_III_Tagesbetreuung_2010_Rev1 2 6 2 2 5" xfId="21673" xr:uid="{00000000-0005-0000-0000-0000E0080000}"/>
    <cellStyle name="4_III_Tagesbetreuung_2010_Rev1 2 6 2 2 5 2" xfId="35988" xr:uid="{00000000-0005-0000-0000-0000E1080000}"/>
    <cellStyle name="4_III_Tagesbetreuung_2010_Rev1 2 6 2 2 6" xfId="28810" xr:uid="{00000000-0005-0000-0000-0000E2080000}"/>
    <cellStyle name="4_III_Tagesbetreuung_2010_Rev1 2 6 2 3" xfId="15047" xr:uid="{00000000-0005-0000-0000-0000E3080000}"/>
    <cellStyle name="4_III_Tagesbetreuung_2010_Rev1 2 6 2 3 2" xfId="22206" xr:uid="{00000000-0005-0000-0000-0000E4080000}"/>
    <cellStyle name="4_III_Tagesbetreuung_2010_Rev1 2 6 2 3 2 2" xfId="36521" xr:uid="{00000000-0005-0000-0000-0000E5080000}"/>
    <cellStyle name="4_III_Tagesbetreuung_2010_Rev1 2 6 2 3 3" xfId="29362" xr:uid="{00000000-0005-0000-0000-0000E6080000}"/>
    <cellStyle name="4_III_Tagesbetreuung_2010_Rev1 2 6 2 4" xfId="17401" xr:uid="{00000000-0005-0000-0000-0000E7080000}"/>
    <cellStyle name="4_III_Tagesbetreuung_2010_Rev1 2 6 2 4 2" xfId="24538" xr:uid="{00000000-0005-0000-0000-0000E8080000}"/>
    <cellStyle name="4_III_Tagesbetreuung_2010_Rev1 2 6 2 4 2 2" xfId="38853" xr:uid="{00000000-0005-0000-0000-0000E9080000}"/>
    <cellStyle name="4_III_Tagesbetreuung_2010_Rev1 2 6 2 4 3" xfId="31716" xr:uid="{00000000-0005-0000-0000-0000EA080000}"/>
    <cellStyle name="4_III_Tagesbetreuung_2010_Rev1 2 7" xfId="12669" xr:uid="{00000000-0005-0000-0000-0000EB080000}"/>
    <cellStyle name="4_III_Tagesbetreuung_2010_Rev1 2 7 2" xfId="14521" xr:uid="{00000000-0005-0000-0000-0000EC080000}"/>
    <cellStyle name="4_III_Tagesbetreuung_2010_Rev1 2 7 2 2" xfId="16890" xr:uid="{00000000-0005-0000-0000-0000ED080000}"/>
    <cellStyle name="4_III_Tagesbetreuung_2010_Rev1 2 7 2 2 2" xfId="24049" xr:uid="{00000000-0005-0000-0000-0000EE080000}"/>
    <cellStyle name="4_III_Tagesbetreuung_2010_Rev1 2 7 2 2 2 2" xfId="38364" xr:uid="{00000000-0005-0000-0000-0000EF080000}"/>
    <cellStyle name="4_III_Tagesbetreuung_2010_Rev1 2 7 2 2 3" xfId="31205" xr:uid="{00000000-0005-0000-0000-0000F0080000}"/>
    <cellStyle name="4_III_Tagesbetreuung_2010_Rev1 2 7 2 3" xfId="19244" xr:uid="{00000000-0005-0000-0000-0000F1080000}"/>
    <cellStyle name="4_III_Tagesbetreuung_2010_Rev1 2 7 2 3 2" xfId="26381" xr:uid="{00000000-0005-0000-0000-0000F2080000}"/>
    <cellStyle name="4_III_Tagesbetreuung_2010_Rev1 2 7 2 3 2 2" xfId="40696" xr:uid="{00000000-0005-0000-0000-0000F3080000}"/>
    <cellStyle name="4_III_Tagesbetreuung_2010_Rev1 2 7 2 3 3" xfId="33559" xr:uid="{00000000-0005-0000-0000-0000F4080000}"/>
    <cellStyle name="4_III_Tagesbetreuung_2010_Rev1 2 7 2 4" xfId="20542" xr:uid="{00000000-0005-0000-0000-0000F5080000}"/>
    <cellStyle name="4_III_Tagesbetreuung_2010_Rev1 2 7 2 4 2" xfId="27679" xr:uid="{00000000-0005-0000-0000-0000F6080000}"/>
    <cellStyle name="4_III_Tagesbetreuung_2010_Rev1 2 7 2 4 2 2" xfId="41994" xr:uid="{00000000-0005-0000-0000-0000F7080000}"/>
    <cellStyle name="4_III_Tagesbetreuung_2010_Rev1 2 7 2 4 3" xfId="34857" xr:uid="{00000000-0005-0000-0000-0000F8080000}"/>
    <cellStyle name="4_III_Tagesbetreuung_2010_Rev1 2 7 2 5" xfId="21757" xr:uid="{00000000-0005-0000-0000-0000F9080000}"/>
    <cellStyle name="4_III_Tagesbetreuung_2010_Rev1 2 7 2 5 2" xfId="36072" xr:uid="{00000000-0005-0000-0000-0000FA080000}"/>
    <cellStyle name="4_III_Tagesbetreuung_2010_Rev1 2 7 2 6" xfId="28894" xr:uid="{00000000-0005-0000-0000-0000FB080000}"/>
    <cellStyle name="4_III_Tagesbetreuung_2010_Rev1 2 7 3" xfId="15038" xr:uid="{00000000-0005-0000-0000-0000FC080000}"/>
    <cellStyle name="4_III_Tagesbetreuung_2010_Rev1 2 7 3 2" xfId="22197" xr:uid="{00000000-0005-0000-0000-0000FD080000}"/>
    <cellStyle name="4_III_Tagesbetreuung_2010_Rev1 2 7 3 2 2" xfId="36512" xr:uid="{00000000-0005-0000-0000-0000FE080000}"/>
    <cellStyle name="4_III_Tagesbetreuung_2010_Rev1 2 7 3 3" xfId="29353" xr:uid="{00000000-0005-0000-0000-0000FF080000}"/>
    <cellStyle name="4_III_Tagesbetreuung_2010_Rev1 2 7 4" xfId="17392" xr:uid="{00000000-0005-0000-0000-000000090000}"/>
    <cellStyle name="4_III_Tagesbetreuung_2010_Rev1 2 7 4 2" xfId="24529" xr:uid="{00000000-0005-0000-0000-000001090000}"/>
    <cellStyle name="4_III_Tagesbetreuung_2010_Rev1 2 7 4 2 2" xfId="38844" xr:uid="{00000000-0005-0000-0000-000002090000}"/>
    <cellStyle name="4_III_Tagesbetreuung_2010_Rev1 2 7 4 3" xfId="31707" xr:uid="{00000000-0005-0000-0000-000003090000}"/>
    <cellStyle name="4_III_Tagesbetreuung_2010_Rev1 3" xfId="425" xr:uid="{00000000-0005-0000-0000-000004090000}"/>
    <cellStyle name="4_III_Tagesbetreuung_2010_Rev1 3 2" xfId="426" xr:uid="{00000000-0005-0000-0000-000005090000}"/>
    <cellStyle name="4_III_Tagesbetreuung_2010_Rev1 3 2 2" xfId="427" xr:uid="{00000000-0005-0000-0000-000006090000}"/>
    <cellStyle name="4_III_Tagesbetreuung_2010_Rev1 3 2 2 2" xfId="12681" xr:uid="{00000000-0005-0000-0000-000007090000}"/>
    <cellStyle name="4_III_Tagesbetreuung_2010_Rev1 3 2 2 2 2" xfId="14532" xr:uid="{00000000-0005-0000-0000-000008090000}"/>
    <cellStyle name="4_III_Tagesbetreuung_2010_Rev1 3 2 2 2 2 2" xfId="16901" xr:uid="{00000000-0005-0000-0000-000009090000}"/>
    <cellStyle name="4_III_Tagesbetreuung_2010_Rev1 3 2 2 2 2 2 2" xfId="24060" xr:uid="{00000000-0005-0000-0000-00000A090000}"/>
    <cellStyle name="4_III_Tagesbetreuung_2010_Rev1 3 2 2 2 2 2 2 2" xfId="38375" xr:uid="{00000000-0005-0000-0000-00000B090000}"/>
    <cellStyle name="4_III_Tagesbetreuung_2010_Rev1 3 2 2 2 2 2 3" xfId="31216" xr:uid="{00000000-0005-0000-0000-00000C090000}"/>
    <cellStyle name="4_III_Tagesbetreuung_2010_Rev1 3 2 2 2 2 3" xfId="19255" xr:uid="{00000000-0005-0000-0000-00000D090000}"/>
    <cellStyle name="4_III_Tagesbetreuung_2010_Rev1 3 2 2 2 2 3 2" xfId="26392" xr:uid="{00000000-0005-0000-0000-00000E090000}"/>
    <cellStyle name="4_III_Tagesbetreuung_2010_Rev1 3 2 2 2 2 3 2 2" xfId="40707" xr:uid="{00000000-0005-0000-0000-00000F090000}"/>
    <cellStyle name="4_III_Tagesbetreuung_2010_Rev1 3 2 2 2 2 3 3" xfId="33570" xr:uid="{00000000-0005-0000-0000-000010090000}"/>
    <cellStyle name="4_III_Tagesbetreuung_2010_Rev1 3 2 2 2 2 4" xfId="20553" xr:uid="{00000000-0005-0000-0000-000011090000}"/>
    <cellStyle name="4_III_Tagesbetreuung_2010_Rev1 3 2 2 2 2 4 2" xfId="27690" xr:uid="{00000000-0005-0000-0000-000012090000}"/>
    <cellStyle name="4_III_Tagesbetreuung_2010_Rev1 3 2 2 2 2 4 2 2" xfId="42005" xr:uid="{00000000-0005-0000-0000-000013090000}"/>
    <cellStyle name="4_III_Tagesbetreuung_2010_Rev1 3 2 2 2 2 4 3" xfId="34868" xr:uid="{00000000-0005-0000-0000-000014090000}"/>
    <cellStyle name="4_III_Tagesbetreuung_2010_Rev1 3 2 2 2 2 5" xfId="21768" xr:uid="{00000000-0005-0000-0000-000015090000}"/>
    <cellStyle name="4_III_Tagesbetreuung_2010_Rev1 3 2 2 2 2 5 2" xfId="36083" xr:uid="{00000000-0005-0000-0000-000016090000}"/>
    <cellStyle name="4_III_Tagesbetreuung_2010_Rev1 3 2 2 2 2 6" xfId="28905" xr:uid="{00000000-0005-0000-0000-000017090000}"/>
    <cellStyle name="4_III_Tagesbetreuung_2010_Rev1 3 2 2 2 3" xfId="15050" xr:uid="{00000000-0005-0000-0000-000018090000}"/>
    <cellStyle name="4_III_Tagesbetreuung_2010_Rev1 3 2 2 2 3 2" xfId="22209" xr:uid="{00000000-0005-0000-0000-000019090000}"/>
    <cellStyle name="4_III_Tagesbetreuung_2010_Rev1 3 2 2 2 3 2 2" xfId="36524" xr:uid="{00000000-0005-0000-0000-00001A090000}"/>
    <cellStyle name="4_III_Tagesbetreuung_2010_Rev1 3 2 2 2 3 3" xfId="29365" xr:uid="{00000000-0005-0000-0000-00001B090000}"/>
    <cellStyle name="4_III_Tagesbetreuung_2010_Rev1 3 2 2 2 4" xfId="17404" xr:uid="{00000000-0005-0000-0000-00001C090000}"/>
    <cellStyle name="4_III_Tagesbetreuung_2010_Rev1 3 2 2 2 4 2" xfId="24541" xr:uid="{00000000-0005-0000-0000-00001D090000}"/>
    <cellStyle name="4_III_Tagesbetreuung_2010_Rev1 3 2 2 2 4 2 2" xfId="38856" xr:uid="{00000000-0005-0000-0000-00001E090000}"/>
    <cellStyle name="4_III_Tagesbetreuung_2010_Rev1 3 2 2 2 4 3" xfId="31719" xr:uid="{00000000-0005-0000-0000-00001F090000}"/>
    <cellStyle name="4_III_Tagesbetreuung_2010_Rev1 3 2 3" xfId="428" xr:uid="{00000000-0005-0000-0000-000020090000}"/>
    <cellStyle name="4_III_Tagesbetreuung_2010_Rev1 3 2 3 2" xfId="12682" xr:uid="{00000000-0005-0000-0000-000021090000}"/>
    <cellStyle name="4_III_Tagesbetreuung_2010_Rev1 3 2 3 2 2" xfId="14533" xr:uid="{00000000-0005-0000-0000-000022090000}"/>
    <cellStyle name="4_III_Tagesbetreuung_2010_Rev1 3 2 3 2 2 2" xfId="16902" xr:uid="{00000000-0005-0000-0000-000023090000}"/>
    <cellStyle name="4_III_Tagesbetreuung_2010_Rev1 3 2 3 2 2 2 2" xfId="24061" xr:uid="{00000000-0005-0000-0000-000024090000}"/>
    <cellStyle name="4_III_Tagesbetreuung_2010_Rev1 3 2 3 2 2 2 2 2" xfId="38376" xr:uid="{00000000-0005-0000-0000-000025090000}"/>
    <cellStyle name="4_III_Tagesbetreuung_2010_Rev1 3 2 3 2 2 2 3" xfId="31217" xr:uid="{00000000-0005-0000-0000-000026090000}"/>
    <cellStyle name="4_III_Tagesbetreuung_2010_Rev1 3 2 3 2 2 3" xfId="19256" xr:uid="{00000000-0005-0000-0000-000027090000}"/>
    <cellStyle name="4_III_Tagesbetreuung_2010_Rev1 3 2 3 2 2 3 2" xfId="26393" xr:uid="{00000000-0005-0000-0000-000028090000}"/>
    <cellStyle name="4_III_Tagesbetreuung_2010_Rev1 3 2 3 2 2 3 2 2" xfId="40708" xr:uid="{00000000-0005-0000-0000-000029090000}"/>
    <cellStyle name="4_III_Tagesbetreuung_2010_Rev1 3 2 3 2 2 3 3" xfId="33571" xr:uid="{00000000-0005-0000-0000-00002A090000}"/>
    <cellStyle name="4_III_Tagesbetreuung_2010_Rev1 3 2 3 2 2 4" xfId="20554" xr:uid="{00000000-0005-0000-0000-00002B090000}"/>
    <cellStyle name="4_III_Tagesbetreuung_2010_Rev1 3 2 3 2 2 4 2" xfId="27691" xr:uid="{00000000-0005-0000-0000-00002C090000}"/>
    <cellStyle name="4_III_Tagesbetreuung_2010_Rev1 3 2 3 2 2 4 2 2" xfId="42006" xr:uid="{00000000-0005-0000-0000-00002D090000}"/>
    <cellStyle name="4_III_Tagesbetreuung_2010_Rev1 3 2 3 2 2 4 3" xfId="34869" xr:uid="{00000000-0005-0000-0000-00002E090000}"/>
    <cellStyle name="4_III_Tagesbetreuung_2010_Rev1 3 2 3 2 2 5" xfId="21769" xr:uid="{00000000-0005-0000-0000-00002F090000}"/>
    <cellStyle name="4_III_Tagesbetreuung_2010_Rev1 3 2 3 2 2 5 2" xfId="36084" xr:uid="{00000000-0005-0000-0000-000030090000}"/>
    <cellStyle name="4_III_Tagesbetreuung_2010_Rev1 3 2 3 2 2 6" xfId="28906" xr:uid="{00000000-0005-0000-0000-000031090000}"/>
    <cellStyle name="4_III_Tagesbetreuung_2010_Rev1 3 2 3 2 3" xfId="15051" xr:uid="{00000000-0005-0000-0000-000032090000}"/>
    <cellStyle name="4_III_Tagesbetreuung_2010_Rev1 3 2 3 2 3 2" xfId="22210" xr:uid="{00000000-0005-0000-0000-000033090000}"/>
    <cellStyle name="4_III_Tagesbetreuung_2010_Rev1 3 2 3 2 3 2 2" xfId="36525" xr:uid="{00000000-0005-0000-0000-000034090000}"/>
    <cellStyle name="4_III_Tagesbetreuung_2010_Rev1 3 2 3 2 3 3" xfId="29366" xr:uid="{00000000-0005-0000-0000-000035090000}"/>
    <cellStyle name="4_III_Tagesbetreuung_2010_Rev1 3 2 3 2 4" xfId="17405" xr:uid="{00000000-0005-0000-0000-000036090000}"/>
    <cellStyle name="4_III_Tagesbetreuung_2010_Rev1 3 2 3 2 4 2" xfId="24542" xr:uid="{00000000-0005-0000-0000-000037090000}"/>
    <cellStyle name="4_III_Tagesbetreuung_2010_Rev1 3 2 3 2 4 2 2" xfId="38857" xr:uid="{00000000-0005-0000-0000-000038090000}"/>
    <cellStyle name="4_III_Tagesbetreuung_2010_Rev1 3 2 3 2 4 3" xfId="31720" xr:uid="{00000000-0005-0000-0000-000039090000}"/>
    <cellStyle name="4_III_Tagesbetreuung_2010_Rev1 3 2 4" xfId="429" xr:uid="{00000000-0005-0000-0000-00003A090000}"/>
    <cellStyle name="4_III_Tagesbetreuung_2010_Rev1 3 2 4 2" xfId="12683" xr:uid="{00000000-0005-0000-0000-00003B090000}"/>
    <cellStyle name="4_III_Tagesbetreuung_2010_Rev1 3 2 4 2 2" xfId="14622" xr:uid="{00000000-0005-0000-0000-00003C090000}"/>
    <cellStyle name="4_III_Tagesbetreuung_2010_Rev1 3 2 4 2 2 2" xfId="16985" xr:uid="{00000000-0005-0000-0000-00003D090000}"/>
    <cellStyle name="4_III_Tagesbetreuung_2010_Rev1 3 2 4 2 2 2 2" xfId="24144" xr:uid="{00000000-0005-0000-0000-00003E090000}"/>
    <cellStyle name="4_III_Tagesbetreuung_2010_Rev1 3 2 4 2 2 2 2 2" xfId="38459" xr:uid="{00000000-0005-0000-0000-00003F090000}"/>
    <cellStyle name="4_III_Tagesbetreuung_2010_Rev1 3 2 4 2 2 2 3" xfId="31300" xr:uid="{00000000-0005-0000-0000-000040090000}"/>
    <cellStyle name="4_III_Tagesbetreuung_2010_Rev1 3 2 4 2 2 3" xfId="19339" xr:uid="{00000000-0005-0000-0000-000041090000}"/>
    <cellStyle name="4_III_Tagesbetreuung_2010_Rev1 3 2 4 2 2 3 2" xfId="26476" xr:uid="{00000000-0005-0000-0000-000042090000}"/>
    <cellStyle name="4_III_Tagesbetreuung_2010_Rev1 3 2 4 2 2 3 2 2" xfId="40791" xr:uid="{00000000-0005-0000-0000-000043090000}"/>
    <cellStyle name="4_III_Tagesbetreuung_2010_Rev1 3 2 4 2 2 3 3" xfId="33654" xr:uid="{00000000-0005-0000-0000-000044090000}"/>
    <cellStyle name="4_III_Tagesbetreuung_2010_Rev1 3 2 4 2 2 4" xfId="20637" xr:uid="{00000000-0005-0000-0000-000045090000}"/>
    <cellStyle name="4_III_Tagesbetreuung_2010_Rev1 3 2 4 2 2 4 2" xfId="27774" xr:uid="{00000000-0005-0000-0000-000046090000}"/>
    <cellStyle name="4_III_Tagesbetreuung_2010_Rev1 3 2 4 2 2 4 2 2" xfId="42089" xr:uid="{00000000-0005-0000-0000-000047090000}"/>
    <cellStyle name="4_III_Tagesbetreuung_2010_Rev1 3 2 4 2 2 4 3" xfId="34952" xr:uid="{00000000-0005-0000-0000-000048090000}"/>
    <cellStyle name="4_III_Tagesbetreuung_2010_Rev1 3 2 4 2 2 5" xfId="21852" xr:uid="{00000000-0005-0000-0000-000049090000}"/>
    <cellStyle name="4_III_Tagesbetreuung_2010_Rev1 3 2 4 2 2 5 2" xfId="36167" xr:uid="{00000000-0005-0000-0000-00004A090000}"/>
    <cellStyle name="4_III_Tagesbetreuung_2010_Rev1 3 2 4 2 2 6" xfId="28989" xr:uid="{00000000-0005-0000-0000-00004B090000}"/>
    <cellStyle name="4_III_Tagesbetreuung_2010_Rev1 3 2 4 2 3" xfId="15052" xr:uid="{00000000-0005-0000-0000-00004C090000}"/>
    <cellStyle name="4_III_Tagesbetreuung_2010_Rev1 3 2 4 2 3 2" xfId="22211" xr:uid="{00000000-0005-0000-0000-00004D090000}"/>
    <cellStyle name="4_III_Tagesbetreuung_2010_Rev1 3 2 4 2 3 2 2" xfId="36526" xr:uid="{00000000-0005-0000-0000-00004E090000}"/>
    <cellStyle name="4_III_Tagesbetreuung_2010_Rev1 3 2 4 2 3 3" xfId="29367" xr:uid="{00000000-0005-0000-0000-00004F090000}"/>
    <cellStyle name="4_III_Tagesbetreuung_2010_Rev1 3 2 4 2 4" xfId="17406" xr:uid="{00000000-0005-0000-0000-000050090000}"/>
    <cellStyle name="4_III_Tagesbetreuung_2010_Rev1 3 2 4 2 4 2" xfId="24543" xr:uid="{00000000-0005-0000-0000-000051090000}"/>
    <cellStyle name="4_III_Tagesbetreuung_2010_Rev1 3 2 4 2 4 2 2" xfId="38858" xr:uid="{00000000-0005-0000-0000-000052090000}"/>
    <cellStyle name="4_III_Tagesbetreuung_2010_Rev1 3 2 4 2 4 3" xfId="31721" xr:uid="{00000000-0005-0000-0000-000053090000}"/>
    <cellStyle name="4_III_Tagesbetreuung_2010_Rev1 3 2 5" xfId="430" xr:uid="{00000000-0005-0000-0000-000054090000}"/>
    <cellStyle name="4_III_Tagesbetreuung_2010_Rev1 3 2 5 2" xfId="12684" xr:uid="{00000000-0005-0000-0000-000055090000}"/>
    <cellStyle name="4_III_Tagesbetreuung_2010_Rev1 3 2 5 2 2" xfId="14236" xr:uid="{00000000-0005-0000-0000-000056090000}"/>
    <cellStyle name="4_III_Tagesbetreuung_2010_Rev1 3 2 5 2 2 2" xfId="16605" xr:uid="{00000000-0005-0000-0000-000057090000}"/>
    <cellStyle name="4_III_Tagesbetreuung_2010_Rev1 3 2 5 2 2 2 2" xfId="23764" xr:uid="{00000000-0005-0000-0000-000058090000}"/>
    <cellStyle name="4_III_Tagesbetreuung_2010_Rev1 3 2 5 2 2 2 2 2" xfId="38079" xr:uid="{00000000-0005-0000-0000-000059090000}"/>
    <cellStyle name="4_III_Tagesbetreuung_2010_Rev1 3 2 5 2 2 2 3" xfId="30920" xr:uid="{00000000-0005-0000-0000-00005A090000}"/>
    <cellStyle name="4_III_Tagesbetreuung_2010_Rev1 3 2 5 2 2 3" xfId="18959" xr:uid="{00000000-0005-0000-0000-00005B090000}"/>
    <cellStyle name="4_III_Tagesbetreuung_2010_Rev1 3 2 5 2 2 3 2" xfId="26096" xr:uid="{00000000-0005-0000-0000-00005C090000}"/>
    <cellStyle name="4_III_Tagesbetreuung_2010_Rev1 3 2 5 2 2 3 2 2" xfId="40411" xr:uid="{00000000-0005-0000-0000-00005D090000}"/>
    <cellStyle name="4_III_Tagesbetreuung_2010_Rev1 3 2 5 2 2 3 3" xfId="33274" xr:uid="{00000000-0005-0000-0000-00005E090000}"/>
    <cellStyle name="4_III_Tagesbetreuung_2010_Rev1 3 2 5 2 2 4" xfId="20292" xr:uid="{00000000-0005-0000-0000-00005F090000}"/>
    <cellStyle name="4_III_Tagesbetreuung_2010_Rev1 3 2 5 2 2 4 2" xfId="27429" xr:uid="{00000000-0005-0000-0000-000060090000}"/>
    <cellStyle name="4_III_Tagesbetreuung_2010_Rev1 3 2 5 2 2 4 2 2" xfId="41744" xr:uid="{00000000-0005-0000-0000-000061090000}"/>
    <cellStyle name="4_III_Tagesbetreuung_2010_Rev1 3 2 5 2 2 4 3" xfId="34607" xr:uid="{00000000-0005-0000-0000-000062090000}"/>
    <cellStyle name="4_III_Tagesbetreuung_2010_Rev1 3 2 5 2 2 5" xfId="21507" xr:uid="{00000000-0005-0000-0000-000063090000}"/>
    <cellStyle name="4_III_Tagesbetreuung_2010_Rev1 3 2 5 2 2 5 2" xfId="35822" xr:uid="{00000000-0005-0000-0000-000064090000}"/>
    <cellStyle name="4_III_Tagesbetreuung_2010_Rev1 3 2 5 2 2 6" xfId="28644" xr:uid="{00000000-0005-0000-0000-000065090000}"/>
    <cellStyle name="4_III_Tagesbetreuung_2010_Rev1 3 2 5 2 3" xfId="15053" xr:uid="{00000000-0005-0000-0000-000066090000}"/>
    <cellStyle name="4_III_Tagesbetreuung_2010_Rev1 3 2 5 2 3 2" xfId="22212" xr:uid="{00000000-0005-0000-0000-000067090000}"/>
    <cellStyle name="4_III_Tagesbetreuung_2010_Rev1 3 2 5 2 3 2 2" xfId="36527" xr:uid="{00000000-0005-0000-0000-000068090000}"/>
    <cellStyle name="4_III_Tagesbetreuung_2010_Rev1 3 2 5 2 3 3" xfId="29368" xr:uid="{00000000-0005-0000-0000-000069090000}"/>
    <cellStyle name="4_III_Tagesbetreuung_2010_Rev1 3 2 5 2 4" xfId="17407" xr:uid="{00000000-0005-0000-0000-00006A090000}"/>
    <cellStyle name="4_III_Tagesbetreuung_2010_Rev1 3 2 5 2 4 2" xfId="24544" xr:uid="{00000000-0005-0000-0000-00006B090000}"/>
    <cellStyle name="4_III_Tagesbetreuung_2010_Rev1 3 2 5 2 4 2 2" xfId="38859" xr:uid="{00000000-0005-0000-0000-00006C090000}"/>
    <cellStyle name="4_III_Tagesbetreuung_2010_Rev1 3 2 5 2 4 3" xfId="31722" xr:uid="{00000000-0005-0000-0000-00006D090000}"/>
    <cellStyle name="4_III_Tagesbetreuung_2010_Rev1 3 2 6" xfId="12680" xr:uid="{00000000-0005-0000-0000-00006E090000}"/>
    <cellStyle name="4_III_Tagesbetreuung_2010_Rev1 3 2 6 2" xfId="13639" xr:uid="{00000000-0005-0000-0000-00006F090000}"/>
    <cellStyle name="4_III_Tagesbetreuung_2010_Rev1 3 2 6 2 2" xfId="16008" xr:uid="{00000000-0005-0000-0000-000070090000}"/>
    <cellStyle name="4_III_Tagesbetreuung_2010_Rev1 3 2 6 2 2 2" xfId="23167" xr:uid="{00000000-0005-0000-0000-000071090000}"/>
    <cellStyle name="4_III_Tagesbetreuung_2010_Rev1 3 2 6 2 2 2 2" xfId="37482" xr:uid="{00000000-0005-0000-0000-000072090000}"/>
    <cellStyle name="4_III_Tagesbetreuung_2010_Rev1 3 2 6 2 2 3" xfId="30323" xr:uid="{00000000-0005-0000-0000-000073090000}"/>
    <cellStyle name="4_III_Tagesbetreuung_2010_Rev1 3 2 6 2 3" xfId="18362" xr:uid="{00000000-0005-0000-0000-000074090000}"/>
    <cellStyle name="4_III_Tagesbetreuung_2010_Rev1 3 2 6 2 3 2" xfId="25499" xr:uid="{00000000-0005-0000-0000-000075090000}"/>
    <cellStyle name="4_III_Tagesbetreuung_2010_Rev1 3 2 6 2 3 2 2" xfId="39814" xr:uid="{00000000-0005-0000-0000-000076090000}"/>
    <cellStyle name="4_III_Tagesbetreuung_2010_Rev1 3 2 6 2 3 3" xfId="32677" xr:uid="{00000000-0005-0000-0000-000077090000}"/>
    <cellStyle name="4_III_Tagesbetreuung_2010_Rev1 3 2 6 2 4" xfId="19888" xr:uid="{00000000-0005-0000-0000-000078090000}"/>
    <cellStyle name="4_III_Tagesbetreuung_2010_Rev1 3 2 6 2 4 2" xfId="27025" xr:uid="{00000000-0005-0000-0000-000079090000}"/>
    <cellStyle name="4_III_Tagesbetreuung_2010_Rev1 3 2 6 2 4 2 2" xfId="41340" xr:uid="{00000000-0005-0000-0000-00007A090000}"/>
    <cellStyle name="4_III_Tagesbetreuung_2010_Rev1 3 2 6 2 4 3" xfId="34203" xr:uid="{00000000-0005-0000-0000-00007B090000}"/>
    <cellStyle name="4_III_Tagesbetreuung_2010_Rev1 3 2 6 2 5" xfId="21103" xr:uid="{00000000-0005-0000-0000-00007C090000}"/>
    <cellStyle name="4_III_Tagesbetreuung_2010_Rev1 3 2 6 2 5 2" xfId="35418" xr:uid="{00000000-0005-0000-0000-00007D090000}"/>
    <cellStyle name="4_III_Tagesbetreuung_2010_Rev1 3 2 6 2 6" xfId="28240" xr:uid="{00000000-0005-0000-0000-00007E090000}"/>
    <cellStyle name="4_III_Tagesbetreuung_2010_Rev1 3 2 6 3" xfId="15049" xr:uid="{00000000-0005-0000-0000-00007F090000}"/>
    <cellStyle name="4_III_Tagesbetreuung_2010_Rev1 3 2 6 3 2" xfId="22208" xr:uid="{00000000-0005-0000-0000-000080090000}"/>
    <cellStyle name="4_III_Tagesbetreuung_2010_Rev1 3 2 6 3 2 2" xfId="36523" xr:uid="{00000000-0005-0000-0000-000081090000}"/>
    <cellStyle name="4_III_Tagesbetreuung_2010_Rev1 3 2 6 3 3" xfId="29364" xr:uid="{00000000-0005-0000-0000-000082090000}"/>
    <cellStyle name="4_III_Tagesbetreuung_2010_Rev1 3 2 6 4" xfId="17403" xr:uid="{00000000-0005-0000-0000-000083090000}"/>
    <cellStyle name="4_III_Tagesbetreuung_2010_Rev1 3 2 6 4 2" xfId="24540" xr:uid="{00000000-0005-0000-0000-000084090000}"/>
    <cellStyle name="4_III_Tagesbetreuung_2010_Rev1 3 2 6 4 2 2" xfId="38855" xr:uid="{00000000-0005-0000-0000-000085090000}"/>
    <cellStyle name="4_III_Tagesbetreuung_2010_Rev1 3 2 6 4 3" xfId="31718" xr:uid="{00000000-0005-0000-0000-000086090000}"/>
    <cellStyle name="4_III_Tagesbetreuung_2010_Rev1 3 3" xfId="431" xr:uid="{00000000-0005-0000-0000-000087090000}"/>
    <cellStyle name="4_III_Tagesbetreuung_2010_Rev1 3 3 2" xfId="12685" xr:uid="{00000000-0005-0000-0000-000088090000}"/>
    <cellStyle name="4_III_Tagesbetreuung_2010_Rev1 3 3 2 2" xfId="14401" xr:uid="{00000000-0005-0000-0000-000089090000}"/>
    <cellStyle name="4_III_Tagesbetreuung_2010_Rev1 3 3 2 2 2" xfId="16770" xr:uid="{00000000-0005-0000-0000-00008A090000}"/>
    <cellStyle name="4_III_Tagesbetreuung_2010_Rev1 3 3 2 2 2 2" xfId="23929" xr:uid="{00000000-0005-0000-0000-00008B090000}"/>
    <cellStyle name="4_III_Tagesbetreuung_2010_Rev1 3 3 2 2 2 2 2" xfId="38244" xr:uid="{00000000-0005-0000-0000-00008C090000}"/>
    <cellStyle name="4_III_Tagesbetreuung_2010_Rev1 3 3 2 2 2 3" xfId="31085" xr:uid="{00000000-0005-0000-0000-00008D090000}"/>
    <cellStyle name="4_III_Tagesbetreuung_2010_Rev1 3 3 2 2 3" xfId="19124" xr:uid="{00000000-0005-0000-0000-00008E090000}"/>
    <cellStyle name="4_III_Tagesbetreuung_2010_Rev1 3 3 2 2 3 2" xfId="26261" xr:uid="{00000000-0005-0000-0000-00008F090000}"/>
    <cellStyle name="4_III_Tagesbetreuung_2010_Rev1 3 3 2 2 3 2 2" xfId="40576" xr:uid="{00000000-0005-0000-0000-000090090000}"/>
    <cellStyle name="4_III_Tagesbetreuung_2010_Rev1 3 3 2 2 3 3" xfId="33439" xr:uid="{00000000-0005-0000-0000-000091090000}"/>
    <cellStyle name="4_III_Tagesbetreuung_2010_Rev1 3 3 2 2 4" xfId="20457" xr:uid="{00000000-0005-0000-0000-000092090000}"/>
    <cellStyle name="4_III_Tagesbetreuung_2010_Rev1 3 3 2 2 4 2" xfId="27594" xr:uid="{00000000-0005-0000-0000-000093090000}"/>
    <cellStyle name="4_III_Tagesbetreuung_2010_Rev1 3 3 2 2 4 2 2" xfId="41909" xr:uid="{00000000-0005-0000-0000-000094090000}"/>
    <cellStyle name="4_III_Tagesbetreuung_2010_Rev1 3 3 2 2 4 3" xfId="34772" xr:uid="{00000000-0005-0000-0000-000095090000}"/>
    <cellStyle name="4_III_Tagesbetreuung_2010_Rev1 3 3 2 2 5" xfId="21672" xr:uid="{00000000-0005-0000-0000-000096090000}"/>
    <cellStyle name="4_III_Tagesbetreuung_2010_Rev1 3 3 2 2 5 2" xfId="35987" xr:uid="{00000000-0005-0000-0000-000097090000}"/>
    <cellStyle name="4_III_Tagesbetreuung_2010_Rev1 3 3 2 2 6" xfId="28809" xr:uid="{00000000-0005-0000-0000-000098090000}"/>
    <cellStyle name="4_III_Tagesbetreuung_2010_Rev1 3 3 2 3" xfId="15054" xr:uid="{00000000-0005-0000-0000-000099090000}"/>
    <cellStyle name="4_III_Tagesbetreuung_2010_Rev1 3 3 2 3 2" xfId="22213" xr:uid="{00000000-0005-0000-0000-00009A090000}"/>
    <cellStyle name="4_III_Tagesbetreuung_2010_Rev1 3 3 2 3 2 2" xfId="36528" xr:uid="{00000000-0005-0000-0000-00009B090000}"/>
    <cellStyle name="4_III_Tagesbetreuung_2010_Rev1 3 3 2 3 3" xfId="29369" xr:uid="{00000000-0005-0000-0000-00009C090000}"/>
    <cellStyle name="4_III_Tagesbetreuung_2010_Rev1 3 3 2 4" xfId="17408" xr:uid="{00000000-0005-0000-0000-00009D090000}"/>
    <cellStyle name="4_III_Tagesbetreuung_2010_Rev1 3 3 2 4 2" xfId="24545" xr:uid="{00000000-0005-0000-0000-00009E090000}"/>
    <cellStyle name="4_III_Tagesbetreuung_2010_Rev1 3 3 2 4 2 2" xfId="38860" xr:uid="{00000000-0005-0000-0000-00009F090000}"/>
    <cellStyle name="4_III_Tagesbetreuung_2010_Rev1 3 3 2 4 3" xfId="31723" xr:uid="{00000000-0005-0000-0000-0000A0090000}"/>
    <cellStyle name="4_III_Tagesbetreuung_2010_Rev1 3 4" xfId="432" xr:uid="{00000000-0005-0000-0000-0000A1090000}"/>
    <cellStyle name="4_III_Tagesbetreuung_2010_Rev1 3 4 2" xfId="12686" xr:uid="{00000000-0005-0000-0000-0000A2090000}"/>
    <cellStyle name="4_III_Tagesbetreuung_2010_Rev1 3 4 2 2" xfId="14534" xr:uid="{00000000-0005-0000-0000-0000A3090000}"/>
    <cellStyle name="4_III_Tagesbetreuung_2010_Rev1 3 4 2 2 2" xfId="16903" xr:uid="{00000000-0005-0000-0000-0000A4090000}"/>
    <cellStyle name="4_III_Tagesbetreuung_2010_Rev1 3 4 2 2 2 2" xfId="24062" xr:uid="{00000000-0005-0000-0000-0000A5090000}"/>
    <cellStyle name="4_III_Tagesbetreuung_2010_Rev1 3 4 2 2 2 2 2" xfId="38377" xr:uid="{00000000-0005-0000-0000-0000A6090000}"/>
    <cellStyle name="4_III_Tagesbetreuung_2010_Rev1 3 4 2 2 2 3" xfId="31218" xr:uid="{00000000-0005-0000-0000-0000A7090000}"/>
    <cellStyle name="4_III_Tagesbetreuung_2010_Rev1 3 4 2 2 3" xfId="19257" xr:uid="{00000000-0005-0000-0000-0000A8090000}"/>
    <cellStyle name="4_III_Tagesbetreuung_2010_Rev1 3 4 2 2 3 2" xfId="26394" xr:uid="{00000000-0005-0000-0000-0000A9090000}"/>
    <cellStyle name="4_III_Tagesbetreuung_2010_Rev1 3 4 2 2 3 2 2" xfId="40709" xr:uid="{00000000-0005-0000-0000-0000AA090000}"/>
    <cellStyle name="4_III_Tagesbetreuung_2010_Rev1 3 4 2 2 3 3" xfId="33572" xr:uid="{00000000-0005-0000-0000-0000AB090000}"/>
    <cellStyle name="4_III_Tagesbetreuung_2010_Rev1 3 4 2 2 4" xfId="20555" xr:uid="{00000000-0005-0000-0000-0000AC090000}"/>
    <cellStyle name="4_III_Tagesbetreuung_2010_Rev1 3 4 2 2 4 2" xfId="27692" xr:uid="{00000000-0005-0000-0000-0000AD090000}"/>
    <cellStyle name="4_III_Tagesbetreuung_2010_Rev1 3 4 2 2 4 2 2" xfId="42007" xr:uid="{00000000-0005-0000-0000-0000AE090000}"/>
    <cellStyle name="4_III_Tagesbetreuung_2010_Rev1 3 4 2 2 4 3" xfId="34870" xr:uid="{00000000-0005-0000-0000-0000AF090000}"/>
    <cellStyle name="4_III_Tagesbetreuung_2010_Rev1 3 4 2 2 5" xfId="21770" xr:uid="{00000000-0005-0000-0000-0000B0090000}"/>
    <cellStyle name="4_III_Tagesbetreuung_2010_Rev1 3 4 2 2 5 2" xfId="36085" xr:uid="{00000000-0005-0000-0000-0000B1090000}"/>
    <cellStyle name="4_III_Tagesbetreuung_2010_Rev1 3 4 2 2 6" xfId="28907" xr:uid="{00000000-0005-0000-0000-0000B2090000}"/>
    <cellStyle name="4_III_Tagesbetreuung_2010_Rev1 3 4 2 3" xfId="15055" xr:uid="{00000000-0005-0000-0000-0000B3090000}"/>
    <cellStyle name="4_III_Tagesbetreuung_2010_Rev1 3 4 2 3 2" xfId="22214" xr:uid="{00000000-0005-0000-0000-0000B4090000}"/>
    <cellStyle name="4_III_Tagesbetreuung_2010_Rev1 3 4 2 3 2 2" xfId="36529" xr:uid="{00000000-0005-0000-0000-0000B5090000}"/>
    <cellStyle name="4_III_Tagesbetreuung_2010_Rev1 3 4 2 3 3" xfId="29370" xr:uid="{00000000-0005-0000-0000-0000B6090000}"/>
    <cellStyle name="4_III_Tagesbetreuung_2010_Rev1 3 4 2 4" xfId="17409" xr:uid="{00000000-0005-0000-0000-0000B7090000}"/>
    <cellStyle name="4_III_Tagesbetreuung_2010_Rev1 3 4 2 4 2" xfId="24546" xr:uid="{00000000-0005-0000-0000-0000B8090000}"/>
    <cellStyle name="4_III_Tagesbetreuung_2010_Rev1 3 4 2 4 2 2" xfId="38861" xr:uid="{00000000-0005-0000-0000-0000B9090000}"/>
    <cellStyle name="4_III_Tagesbetreuung_2010_Rev1 3 4 2 4 3" xfId="31724" xr:uid="{00000000-0005-0000-0000-0000BA090000}"/>
    <cellStyle name="4_III_Tagesbetreuung_2010_Rev1 3 5" xfId="433" xr:uid="{00000000-0005-0000-0000-0000BB090000}"/>
    <cellStyle name="4_III_Tagesbetreuung_2010_Rev1 3 5 2" xfId="12687" xr:uid="{00000000-0005-0000-0000-0000BC090000}"/>
    <cellStyle name="4_III_Tagesbetreuung_2010_Rev1 3 5 2 2" xfId="13363" xr:uid="{00000000-0005-0000-0000-0000BD090000}"/>
    <cellStyle name="4_III_Tagesbetreuung_2010_Rev1 3 5 2 2 2" xfId="15732" xr:uid="{00000000-0005-0000-0000-0000BE090000}"/>
    <cellStyle name="4_III_Tagesbetreuung_2010_Rev1 3 5 2 2 2 2" xfId="22891" xr:uid="{00000000-0005-0000-0000-0000BF090000}"/>
    <cellStyle name="4_III_Tagesbetreuung_2010_Rev1 3 5 2 2 2 2 2" xfId="37206" xr:uid="{00000000-0005-0000-0000-0000C0090000}"/>
    <cellStyle name="4_III_Tagesbetreuung_2010_Rev1 3 5 2 2 2 3" xfId="30047" xr:uid="{00000000-0005-0000-0000-0000C1090000}"/>
    <cellStyle name="4_III_Tagesbetreuung_2010_Rev1 3 5 2 2 3" xfId="18086" xr:uid="{00000000-0005-0000-0000-0000C2090000}"/>
    <cellStyle name="4_III_Tagesbetreuung_2010_Rev1 3 5 2 2 3 2" xfId="25223" xr:uid="{00000000-0005-0000-0000-0000C3090000}"/>
    <cellStyle name="4_III_Tagesbetreuung_2010_Rev1 3 5 2 2 3 2 2" xfId="39538" xr:uid="{00000000-0005-0000-0000-0000C4090000}"/>
    <cellStyle name="4_III_Tagesbetreuung_2010_Rev1 3 5 2 2 3 3" xfId="32401" xr:uid="{00000000-0005-0000-0000-0000C5090000}"/>
    <cellStyle name="4_III_Tagesbetreuung_2010_Rev1 3 5 2 2 4" xfId="19790" xr:uid="{00000000-0005-0000-0000-0000C6090000}"/>
    <cellStyle name="4_III_Tagesbetreuung_2010_Rev1 3 5 2 2 4 2" xfId="26927" xr:uid="{00000000-0005-0000-0000-0000C7090000}"/>
    <cellStyle name="4_III_Tagesbetreuung_2010_Rev1 3 5 2 2 4 2 2" xfId="41242" xr:uid="{00000000-0005-0000-0000-0000C8090000}"/>
    <cellStyle name="4_III_Tagesbetreuung_2010_Rev1 3 5 2 2 4 3" xfId="34105" xr:uid="{00000000-0005-0000-0000-0000C9090000}"/>
    <cellStyle name="4_III_Tagesbetreuung_2010_Rev1 3 5 2 2 5" xfId="21005" xr:uid="{00000000-0005-0000-0000-0000CA090000}"/>
    <cellStyle name="4_III_Tagesbetreuung_2010_Rev1 3 5 2 2 5 2" xfId="35320" xr:uid="{00000000-0005-0000-0000-0000CB090000}"/>
    <cellStyle name="4_III_Tagesbetreuung_2010_Rev1 3 5 2 2 6" xfId="28142" xr:uid="{00000000-0005-0000-0000-0000CC090000}"/>
    <cellStyle name="4_III_Tagesbetreuung_2010_Rev1 3 5 2 3" xfId="15056" xr:uid="{00000000-0005-0000-0000-0000CD090000}"/>
    <cellStyle name="4_III_Tagesbetreuung_2010_Rev1 3 5 2 3 2" xfId="22215" xr:uid="{00000000-0005-0000-0000-0000CE090000}"/>
    <cellStyle name="4_III_Tagesbetreuung_2010_Rev1 3 5 2 3 2 2" xfId="36530" xr:uid="{00000000-0005-0000-0000-0000CF090000}"/>
    <cellStyle name="4_III_Tagesbetreuung_2010_Rev1 3 5 2 3 3" xfId="29371" xr:uid="{00000000-0005-0000-0000-0000D0090000}"/>
    <cellStyle name="4_III_Tagesbetreuung_2010_Rev1 3 5 2 4" xfId="17410" xr:uid="{00000000-0005-0000-0000-0000D1090000}"/>
    <cellStyle name="4_III_Tagesbetreuung_2010_Rev1 3 5 2 4 2" xfId="24547" xr:uid="{00000000-0005-0000-0000-0000D2090000}"/>
    <cellStyle name="4_III_Tagesbetreuung_2010_Rev1 3 5 2 4 2 2" xfId="38862" xr:uid="{00000000-0005-0000-0000-0000D3090000}"/>
    <cellStyle name="4_III_Tagesbetreuung_2010_Rev1 3 5 2 4 3" xfId="31725" xr:uid="{00000000-0005-0000-0000-0000D4090000}"/>
    <cellStyle name="4_III_Tagesbetreuung_2010_Rev1 3 6" xfId="434" xr:uid="{00000000-0005-0000-0000-0000D5090000}"/>
    <cellStyle name="4_III_Tagesbetreuung_2010_Rev1 3 6 2" xfId="12688" xr:uid="{00000000-0005-0000-0000-0000D6090000}"/>
    <cellStyle name="4_III_Tagesbetreuung_2010_Rev1 3 6 2 2" xfId="13640" xr:uid="{00000000-0005-0000-0000-0000D7090000}"/>
    <cellStyle name="4_III_Tagesbetreuung_2010_Rev1 3 6 2 2 2" xfId="16009" xr:uid="{00000000-0005-0000-0000-0000D8090000}"/>
    <cellStyle name="4_III_Tagesbetreuung_2010_Rev1 3 6 2 2 2 2" xfId="23168" xr:uid="{00000000-0005-0000-0000-0000D9090000}"/>
    <cellStyle name="4_III_Tagesbetreuung_2010_Rev1 3 6 2 2 2 2 2" xfId="37483" xr:uid="{00000000-0005-0000-0000-0000DA090000}"/>
    <cellStyle name="4_III_Tagesbetreuung_2010_Rev1 3 6 2 2 2 3" xfId="30324" xr:uid="{00000000-0005-0000-0000-0000DB090000}"/>
    <cellStyle name="4_III_Tagesbetreuung_2010_Rev1 3 6 2 2 3" xfId="18363" xr:uid="{00000000-0005-0000-0000-0000DC090000}"/>
    <cellStyle name="4_III_Tagesbetreuung_2010_Rev1 3 6 2 2 3 2" xfId="25500" xr:uid="{00000000-0005-0000-0000-0000DD090000}"/>
    <cellStyle name="4_III_Tagesbetreuung_2010_Rev1 3 6 2 2 3 2 2" xfId="39815" xr:uid="{00000000-0005-0000-0000-0000DE090000}"/>
    <cellStyle name="4_III_Tagesbetreuung_2010_Rev1 3 6 2 2 3 3" xfId="32678" xr:uid="{00000000-0005-0000-0000-0000DF090000}"/>
    <cellStyle name="4_III_Tagesbetreuung_2010_Rev1 3 6 2 2 4" xfId="19889" xr:uid="{00000000-0005-0000-0000-0000E0090000}"/>
    <cellStyle name="4_III_Tagesbetreuung_2010_Rev1 3 6 2 2 4 2" xfId="27026" xr:uid="{00000000-0005-0000-0000-0000E1090000}"/>
    <cellStyle name="4_III_Tagesbetreuung_2010_Rev1 3 6 2 2 4 2 2" xfId="41341" xr:uid="{00000000-0005-0000-0000-0000E2090000}"/>
    <cellStyle name="4_III_Tagesbetreuung_2010_Rev1 3 6 2 2 4 3" xfId="34204" xr:uid="{00000000-0005-0000-0000-0000E3090000}"/>
    <cellStyle name="4_III_Tagesbetreuung_2010_Rev1 3 6 2 2 5" xfId="21104" xr:uid="{00000000-0005-0000-0000-0000E4090000}"/>
    <cellStyle name="4_III_Tagesbetreuung_2010_Rev1 3 6 2 2 5 2" xfId="35419" xr:uid="{00000000-0005-0000-0000-0000E5090000}"/>
    <cellStyle name="4_III_Tagesbetreuung_2010_Rev1 3 6 2 2 6" xfId="28241" xr:uid="{00000000-0005-0000-0000-0000E6090000}"/>
    <cellStyle name="4_III_Tagesbetreuung_2010_Rev1 3 6 2 3" xfId="15057" xr:uid="{00000000-0005-0000-0000-0000E7090000}"/>
    <cellStyle name="4_III_Tagesbetreuung_2010_Rev1 3 6 2 3 2" xfId="22216" xr:uid="{00000000-0005-0000-0000-0000E8090000}"/>
    <cellStyle name="4_III_Tagesbetreuung_2010_Rev1 3 6 2 3 2 2" xfId="36531" xr:uid="{00000000-0005-0000-0000-0000E9090000}"/>
    <cellStyle name="4_III_Tagesbetreuung_2010_Rev1 3 6 2 3 3" xfId="29372" xr:uid="{00000000-0005-0000-0000-0000EA090000}"/>
    <cellStyle name="4_III_Tagesbetreuung_2010_Rev1 3 6 2 4" xfId="17411" xr:uid="{00000000-0005-0000-0000-0000EB090000}"/>
    <cellStyle name="4_III_Tagesbetreuung_2010_Rev1 3 6 2 4 2" xfId="24548" xr:uid="{00000000-0005-0000-0000-0000EC090000}"/>
    <cellStyle name="4_III_Tagesbetreuung_2010_Rev1 3 6 2 4 2 2" xfId="38863" xr:uid="{00000000-0005-0000-0000-0000ED090000}"/>
    <cellStyle name="4_III_Tagesbetreuung_2010_Rev1 3 6 2 4 3" xfId="31726" xr:uid="{00000000-0005-0000-0000-0000EE090000}"/>
    <cellStyle name="4_III_Tagesbetreuung_2010_Rev1 3 7" xfId="12679" xr:uid="{00000000-0005-0000-0000-0000EF090000}"/>
    <cellStyle name="4_III_Tagesbetreuung_2010_Rev1 3 7 2" xfId="14594" xr:uid="{00000000-0005-0000-0000-0000F0090000}"/>
    <cellStyle name="4_III_Tagesbetreuung_2010_Rev1 3 7 2 2" xfId="16957" xr:uid="{00000000-0005-0000-0000-0000F1090000}"/>
    <cellStyle name="4_III_Tagesbetreuung_2010_Rev1 3 7 2 2 2" xfId="24116" xr:uid="{00000000-0005-0000-0000-0000F2090000}"/>
    <cellStyle name="4_III_Tagesbetreuung_2010_Rev1 3 7 2 2 2 2" xfId="38431" xr:uid="{00000000-0005-0000-0000-0000F3090000}"/>
    <cellStyle name="4_III_Tagesbetreuung_2010_Rev1 3 7 2 2 3" xfId="31272" xr:uid="{00000000-0005-0000-0000-0000F4090000}"/>
    <cellStyle name="4_III_Tagesbetreuung_2010_Rev1 3 7 2 3" xfId="19311" xr:uid="{00000000-0005-0000-0000-0000F5090000}"/>
    <cellStyle name="4_III_Tagesbetreuung_2010_Rev1 3 7 2 3 2" xfId="26448" xr:uid="{00000000-0005-0000-0000-0000F6090000}"/>
    <cellStyle name="4_III_Tagesbetreuung_2010_Rev1 3 7 2 3 2 2" xfId="40763" xr:uid="{00000000-0005-0000-0000-0000F7090000}"/>
    <cellStyle name="4_III_Tagesbetreuung_2010_Rev1 3 7 2 3 3" xfId="33626" xr:uid="{00000000-0005-0000-0000-0000F8090000}"/>
    <cellStyle name="4_III_Tagesbetreuung_2010_Rev1 3 7 2 4" xfId="20609" xr:uid="{00000000-0005-0000-0000-0000F9090000}"/>
    <cellStyle name="4_III_Tagesbetreuung_2010_Rev1 3 7 2 4 2" xfId="27746" xr:uid="{00000000-0005-0000-0000-0000FA090000}"/>
    <cellStyle name="4_III_Tagesbetreuung_2010_Rev1 3 7 2 4 2 2" xfId="42061" xr:uid="{00000000-0005-0000-0000-0000FB090000}"/>
    <cellStyle name="4_III_Tagesbetreuung_2010_Rev1 3 7 2 4 3" xfId="34924" xr:uid="{00000000-0005-0000-0000-0000FC090000}"/>
    <cellStyle name="4_III_Tagesbetreuung_2010_Rev1 3 7 2 5" xfId="21824" xr:uid="{00000000-0005-0000-0000-0000FD090000}"/>
    <cellStyle name="4_III_Tagesbetreuung_2010_Rev1 3 7 2 5 2" xfId="36139" xr:uid="{00000000-0005-0000-0000-0000FE090000}"/>
    <cellStyle name="4_III_Tagesbetreuung_2010_Rev1 3 7 2 6" xfId="28961" xr:uid="{00000000-0005-0000-0000-0000FF090000}"/>
    <cellStyle name="4_III_Tagesbetreuung_2010_Rev1 3 7 3" xfId="15048" xr:uid="{00000000-0005-0000-0000-0000000A0000}"/>
    <cellStyle name="4_III_Tagesbetreuung_2010_Rev1 3 7 3 2" xfId="22207" xr:uid="{00000000-0005-0000-0000-0000010A0000}"/>
    <cellStyle name="4_III_Tagesbetreuung_2010_Rev1 3 7 3 2 2" xfId="36522" xr:uid="{00000000-0005-0000-0000-0000020A0000}"/>
    <cellStyle name="4_III_Tagesbetreuung_2010_Rev1 3 7 3 3" xfId="29363" xr:uid="{00000000-0005-0000-0000-0000030A0000}"/>
    <cellStyle name="4_III_Tagesbetreuung_2010_Rev1 3 7 4" xfId="17402" xr:uid="{00000000-0005-0000-0000-0000040A0000}"/>
    <cellStyle name="4_III_Tagesbetreuung_2010_Rev1 3 7 4 2" xfId="24539" xr:uid="{00000000-0005-0000-0000-0000050A0000}"/>
    <cellStyle name="4_III_Tagesbetreuung_2010_Rev1 3 7 4 2 2" xfId="38854" xr:uid="{00000000-0005-0000-0000-0000060A0000}"/>
    <cellStyle name="4_III_Tagesbetreuung_2010_Rev1 3 7 4 3" xfId="31717" xr:uid="{00000000-0005-0000-0000-0000070A0000}"/>
    <cellStyle name="4_III_Tagesbetreuung_2010_Rev1 4" xfId="435" xr:uid="{00000000-0005-0000-0000-0000080A0000}"/>
    <cellStyle name="4_III_Tagesbetreuung_2010_Rev1 4 2" xfId="436" xr:uid="{00000000-0005-0000-0000-0000090A0000}"/>
    <cellStyle name="4_III_Tagesbetreuung_2010_Rev1 4 2 2" xfId="12690" xr:uid="{00000000-0005-0000-0000-00000A0A0000}"/>
    <cellStyle name="4_III_Tagesbetreuung_2010_Rev1 4 2 2 2" xfId="14536" xr:uid="{00000000-0005-0000-0000-00000B0A0000}"/>
    <cellStyle name="4_III_Tagesbetreuung_2010_Rev1 4 2 2 2 2" xfId="16905" xr:uid="{00000000-0005-0000-0000-00000C0A0000}"/>
    <cellStyle name="4_III_Tagesbetreuung_2010_Rev1 4 2 2 2 2 2" xfId="24064" xr:uid="{00000000-0005-0000-0000-00000D0A0000}"/>
    <cellStyle name="4_III_Tagesbetreuung_2010_Rev1 4 2 2 2 2 2 2" xfId="38379" xr:uid="{00000000-0005-0000-0000-00000E0A0000}"/>
    <cellStyle name="4_III_Tagesbetreuung_2010_Rev1 4 2 2 2 2 3" xfId="31220" xr:uid="{00000000-0005-0000-0000-00000F0A0000}"/>
    <cellStyle name="4_III_Tagesbetreuung_2010_Rev1 4 2 2 2 3" xfId="19259" xr:uid="{00000000-0005-0000-0000-0000100A0000}"/>
    <cellStyle name="4_III_Tagesbetreuung_2010_Rev1 4 2 2 2 3 2" xfId="26396" xr:uid="{00000000-0005-0000-0000-0000110A0000}"/>
    <cellStyle name="4_III_Tagesbetreuung_2010_Rev1 4 2 2 2 3 2 2" xfId="40711" xr:uid="{00000000-0005-0000-0000-0000120A0000}"/>
    <cellStyle name="4_III_Tagesbetreuung_2010_Rev1 4 2 2 2 3 3" xfId="33574" xr:uid="{00000000-0005-0000-0000-0000130A0000}"/>
    <cellStyle name="4_III_Tagesbetreuung_2010_Rev1 4 2 2 2 4" xfId="20557" xr:uid="{00000000-0005-0000-0000-0000140A0000}"/>
    <cellStyle name="4_III_Tagesbetreuung_2010_Rev1 4 2 2 2 4 2" xfId="27694" xr:uid="{00000000-0005-0000-0000-0000150A0000}"/>
    <cellStyle name="4_III_Tagesbetreuung_2010_Rev1 4 2 2 2 4 2 2" xfId="42009" xr:uid="{00000000-0005-0000-0000-0000160A0000}"/>
    <cellStyle name="4_III_Tagesbetreuung_2010_Rev1 4 2 2 2 4 3" xfId="34872" xr:uid="{00000000-0005-0000-0000-0000170A0000}"/>
    <cellStyle name="4_III_Tagesbetreuung_2010_Rev1 4 2 2 2 5" xfId="21772" xr:uid="{00000000-0005-0000-0000-0000180A0000}"/>
    <cellStyle name="4_III_Tagesbetreuung_2010_Rev1 4 2 2 2 5 2" xfId="36087" xr:uid="{00000000-0005-0000-0000-0000190A0000}"/>
    <cellStyle name="4_III_Tagesbetreuung_2010_Rev1 4 2 2 2 6" xfId="28909" xr:uid="{00000000-0005-0000-0000-00001A0A0000}"/>
    <cellStyle name="4_III_Tagesbetreuung_2010_Rev1 4 2 2 3" xfId="15059" xr:uid="{00000000-0005-0000-0000-00001B0A0000}"/>
    <cellStyle name="4_III_Tagesbetreuung_2010_Rev1 4 2 2 3 2" xfId="22218" xr:uid="{00000000-0005-0000-0000-00001C0A0000}"/>
    <cellStyle name="4_III_Tagesbetreuung_2010_Rev1 4 2 2 3 2 2" xfId="36533" xr:uid="{00000000-0005-0000-0000-00001D0A0000}"/>
    <cellStyle name="4_III_Tagesbetreuung_2010_Rev1 4 2 2 3 3" xfId="29374" xr:uid="{00000000-0005-0000-0000-00001E0A0000}"/>
    <cellStyle name="4_III_Tagesbetreuung_2010_Rev1 4 2 2 4" xfId="17413" xr:uid="{00000000-0005-0000-0000-00001F0A0000}"/>
    <cellStyle name="4_III_Tagesbetreuung_2010_Rev1 4 2 2 4 2" xfId="24550" xr:uid="{00000000-0005-0000-0000-0000200A0000}"/>
    <cellStyle name="4_III_Tagesbetreuung_2010_Rev1 4 2 2 4 2 2" xfId="38865" xr:uid="{00000000-0005-0000-0000-0000210A0000}"/>
    <cellStyle name="4_III_Tagesbetreuung_2010_Rev1 4 2 2 4 3" xfId="31728" xr:uid="{00000000-0005-0000-0000-0000220A0000}"/>
    <cellStyle name="4_III_Tagesbetreuung_2010_Rev1 4 3" xfId="437" xr:uid="{00000000-0005-0000-0000-0000230A0000}"/>
    <cellStyle name="4_III_Tagesbetreuung_2010_Rev1 4 3 2" xfId="12691" xr:uid="{00000000-0005-0000-0000-0000240A0000}"/>
    <cellStyle name="4_III_Tagesbetreuung_2010_Rev1 4 3 2 2" xfId="14224" xr:uid="{00000000-0005-0000-0000-0000250A0000}"/>
    <cellStyle name="4_III_Tagesbetreuung_2010_Rev1 4 3 2 2 2" xfId="16593" xr:uid="{00000000-0005-0000-0000-0000260A0000}"/>
    <cellStyle name="4_III_Tagesbetreuung_2010_Rev1 4 3 2 2 2 2" xfId="23752" xr:uid="{00000000-0005-0000-0000-0000270A0000}"/>
    <cellStyle name="4_III_Tagesbetreuung_2010_Rev1 4 3 2 2 2 2 2" xfId="38067" xr:uid="{00000000-0005-0000-0000-0000280A0000}"/>
    <cellStyle name="4_III_Tagesbetreuung_2010_Rev1 4 3 2 2 2 3" xfId="30908" xr:uid="{00000000-0005-0000-0000-0000290A0000}"/>
    <cellStyle name="4_III_Tagesbetreuung_2010_Rev1 4 3 2 2 3" xfId="18947" xr:uid="{00000000-0005-0000-0000-00002A0A0000}"/>
    <cellStyle name="4_III_Tagesbetreuung_2010_Rev1 4 3 2 2 3 2" xfId="26084" xr:uid="{00000000-0005-0000-0000-00002B0A0000}"/>
    <cellStyle name="4_III_Tagesbetreuung_2010_Rev1 4 3 2 2 3 2 2" xfId="40399" xr:uid="{00000000-0005-0000-0000-00002C0A0000}"/>
    <cellStyle name="4_III_Tagesbetreuung_2010_Rev1 4 3 2 2 3 3" xfId="33262" xr:uid="{00000000-0005-0000-0000-00002D0A0000}"/>
    <cellStyle name="4_III_Tagesbetreuung_2010_Rev1 4 3 2 2 4" xfId="20280" xr:uid="{00000000-0005-0000-0000-00002E0A0000}"/>
    <cellStyle name="4_III_Tagesbetreuung_2010_Rev1 4 3 2 2 4 2" xfId="27417" xr:uid="{00000000-0005-0000-0000-00002F0A0000}"/>
    <cellStyle name="4_III_Tagesbetreuung_2010_Rev1 4 3 2 2 4 2 2" xfId="41732" xr:uid="{00000000-0005-0000-0000-0000300A0000}"/>
    <cellStyle name="4_III_Tagesbetreuung_2010_Rev1 4 3 2 2 4 3" xfId="34595" xr:uid="{00000000-0005-0000-0000-0000310A0000}"/>
    <cellStyle name="4_III_Tagesbetreuung_2010_Rev1 4 3 2 2 5" xfId="21495" xr:uid="{00000000-0005-0000-0000-0000320A0000}"/>
    <cellStyle name="4_III_Tagesbetreuung_2010_Rev1 4 3 2 2 5 2" xfId="35810" xr:uid="{00000000-0005-0000-0000-0000330A0000}"/>
    <cellStyle name="4_III_Tagesbetreuung_2010_Rev1 4 3 2 2 6" xfId="28632" xr:uid="{00000000-0005-0000-0000-0000340A0000}"/>
    <cellStyle name="4_III_Tagesbetreuung_2010_Rev1 4 3 2 3" xfId="15060" xr:uid="{00000000-0005-0000-0000-0000350A0000}"/>
    <cellStyle name="4_III_Tagesbetreuung_2010_Rev1 4 3 2 3 2" xfId="22219" xr:uid="{00000000-0005-0000-0000-0000360A0000}"/>
    <cellStyle name="4_III_Tagesbetreuung_2010_Rev1 4 3 2 3 2 2" xfId="36534" xr:uid="{00000000-0005-0000-0000-0000370A0000}"/>
    <cellStyle name="4_III_Tagesbetreuung_2010_Rev1 4 3 2 3 3" xfId="29375" xr:uid="{00000000-0005-0000-0000-0000380A0000}"/>
    <cellStyle name="4_III_Tagesbetreuung_2010_Rev1 4 3 2 4" xfId="17414" xr:uid="{00000000-0005-0000-0000-0000390A0000}"/>
    <cellStyle name="4_III_Tagesbetreuung_2010_Rev1 4 3 2 4 2" xfId="24551" xr:uid="{00000000-0005-0000-0000-00003A0A0000}"/>
    <cellStyle name="4_III_Tagesbetreuung_2010_Rev1 4 3 2 4 2 2" xfId="38866" xr:uid="{00000000-0005-0000-0000-00003B0A0000}"/>
    <cellStyle name="4_III_Tagesbetreuung_2010_Rev1 4 3 2 4 3" xfId="31729" xr:uid="{00000000-0005-0000-0000-00003C0A0000}"/>
    <cellStyle name="4_III_Tagesbetreuung_2010_Rev1 4 4" xfId="438" xr:uid="{00000000-0005-0000-0000-00003D0A0000}"/>
    <cellStyle name="4_III_Tagesbetreuung_2010_Rev1 4 4 2" xfId="12692" xr:uid="{00000000-0005-0000-0000-00003E0A0000}"/>
    <cellStyle name="4_III_Tagesbetreuung_2010_Rev1 4 4 2 2" xfId="14593" xr:uid="{00000000-0005-0000-0000-00003F0A0000}"/>
    <cellStyle name="4_III_Tagesbetreuung_2010_Rev1 4 4 2 2 2" xfId="16956" xr:uid="{00000000-0005-0000-0000-0000400A0000}"/>
    <cellStyle name="4_III_Tagesbetreuung_2010_Rev1 4 4 2 2 2 2" xfId="24115" xr:uid="{00000000-0005-0000-0000-0000410A0000}"/>
    <cellStyle name="4_III_Tagesbetreuung_2010_Rev1 4 4 2 2 2 2 2" xfId="38430" xr:uid="{00000000-0005-0000-0000-0000420A0000}"/>
    <cellStyle name="4_III_Tagesbetreuung_2010_Rev1 4 4 2 2 2 3" xfId="31271" xr:uid="{00000000-0005-0000-0000-0000430A0000}"/>
    <cellStyle name="4_III_Tagesbetreuung_2010_Rev1 4 4 2 2 3" xfId="19310" xr:uid="{00000000-0005-0000-0000-0000440A0000}"/>
    <cellStyle name="4_III_Tagesbetreuung_2010_Rev1 4 4 2 2 3 2" xfId="26447" xr:uid="{00000000-0005-0000-0000-0000450A0000}"/>
    <cellStyle name="4_III_Tagesbetreuung_2010_Rev1 4 4 2 2 3 2 2" xfId="40762" xr:uid="{00000000-0005-0000-0000-0000460A0000}"/>
    <cellStyle name="4_III_Tagesbetreuung_2010_Rev1 4 4 2 2 3 3" xfId="33625" xr:uid="{00000000-0005-0000-0000-0000470A0000}"/>
    <cellStyle name="4_III_Tagesbetreuung_2010_Rev1 4 4 2 2 4" xfId="20608" xr:uid="{00000000-0005-0000-0000-0000480A0000}"/>
    <cellStyle name="4_III_Tagesbetreuung_2010_Rev1 4 4 2 2 4 2" xfId="27745" xr:uid="{00000000-0005-0000-0000-0000490A0000}"/>
    <cellStyle name="4_III_Tagesbetreuung_2010_Rev1 4 4 2 2 4 2 2" xfId="42060" xr:uid="{00000000-0005-0000-0000-00004A0A0000}"/>
    <cellStyle name="4_III_Tagesbetreuung_2010_Rev1 4 4 2 2 4 3" xfId="34923" xr:uid="{00000000-0005-0000-0000-00004B0A0000}"/>
    <cellStyle name="4_III_Tagesbetreuung_2010_Rev1 4 4 2 2 5" xfId="21823" xr:uid="{00000000-0005-0000-0000-00004C0A0000}"/>
    <cellStyle name="4_III_Tagesbetreuung_2010_Rev1 4 4 2 2 5 2" xfId="36138" xr:uid="{00000000-0005-0000-0000-00004D0A0000}"/>
    <cellStyle name="4_III_Tagesbetreuung_2010_Rev1 4 4 2 2 6" xfId="28960" xr:uid="{00000000-0005-0000-0000-00004E0A0000}"/>
    <cellStyle name="4_III_Tagesbetreuung_2010_Rev1 4 4 2 3" xfId="15061" xr:uid="{00000000-0005-0000-0000-00004F0A0000}"/>
    <cellStyle name="4_III_Tagesbetreuung_2010_Rev1 4 4 2 3 2" xfId="22220" xr:uid="{00000000-0005-0000-0000-0000500A0000}"/>
    <cellStyle name="4_III_Tagesbetreuung_2010_Rev1 4 4 2 3 2 2" xfId="36535" xr:uid="{00000000-0005-0000-0000-0000510A0000}"/>
    <cellStyle name="4_III_Tagesbetreuung_2010_Rev1 4 4 2 3 3" xfId="29376" xr:uid="{00000000-0005-0000-0000-0000520A0000}"/>
    <cellStyle name="4_III_Tagesbetreuung_2010_Rev1 4 4 2 4" xfId="17415" xr:uid="{00000000-0005-0000-0000-0000530A0000}"/>
    <cellStyle name="4_III_Tagesbetreuung_2010_Rev1 4 4 2 4 2" xfId="24552" xr:uid="{00000000-0005-0000-0000-0000540A0000}"/>
    <cellStyle name="4_III_Tagesbetreuung_2010_Rev1 4 4 2 4 2 2" xfId="38867" xr:uid="{00000000-0005-0000-0000-0000550A0000}"/>
    <cellStyle name="4_III_Tagesbetreuung_2010_Rev1 4 4 2 4 3" xfId="31730" xr:uid="{00000000-0005-0000-0000-0000560A0000}"/>
    <cellStyle name="4_III_Tagesbetreuung_2010_Rev1 4 5" xfId="439" xr:uid="{00000000-0005-0000-0000-0000570A0000}"/>
    <cellStyle name="4_III_Tagesbetreuung_2010_Rev1 4 5 2" xfId="12693" xr:uid="{00000000-0005-0000-0000-0000580A0000}"/>
    <cellStyle name="4_III_Tagesbetreuung_2010_Rev1 4 5 2 2" xfId="14518" xr:uid="{00000000-0005-0000-0000-0000590A0000}"/>
    <cellStyle name="4_III_Tagesbetreuung_2010_Rev1 4 5 2 2 2" xfId="16887" xr:uid="{00000000-0005-0000-0000-00005A0A0000}"/>
    <cellStyle name="4_III_Tagesbetreuung_2010_Rev1 4 5 2 2 2 2" xfId="24046" xr:uid="{00000000-0005-0000-0000-00005B0A0000}"/>
    <cellStyle name="4_III_Tagesbetreuung_2010_Rev1 4 5 2 2 2 2 2" xfId="38361" xr:uid="{00000000-0005-0000-0000-00005C0A0000}"/>
    <cellStyle name="4_III_Tagesbetreuung_2010_Rev1 4 5 2 2 2 3" xfId="31202" xr:uid="{00000000-0005-0000-0000-00005D0A0000}"/>
    <cellStyle name="4_III_Tagesbetreuung_2010_Rev1 4 5 2 2 3" xfId="19241" xr:uid="{00000000-0005-0000-0000-00005E0A0000}"/>
    <cellStyle name="4_III_Tagesbetreuung_2010_Rev1 4 5 2 2 3 2" xfId="26378" xr:uid="{00000000-0005-0000-0000-00005F0A0000}"/>
    <cellStyle name="4_III_Tagesbetreuung_2010_Rev1 4 5 2 2 3 2 2" xfId="40693" xr:uid="{00000000-0005-0000-0000-0000600A0000}"/>
    <cellStyle name="4_III_Tagesbetreuung_2010_Rev1 4 5 2 2 3 3" xfId="33556" xr:uid="{00000000-0005-0000-0000-0000610A0000}"/>
    <cellStyle name="4_III_Tagesbetreuung_2010_Rev1 4 5 2 2 4" xfId="20539" xr:uid="{00000000-0005-0000-0000-0000620A0000}"/>
    <cellStyle name="4_III_Tagesbetreuung_2010_Rev1 4 5 2 2 4 2" xfId="27676" xr:uid="{00000000-0005-0000-0000-0000630A0000}"/>
    <cellStyle name="4_III_Tagesbetreuung_2010_Rev1 4 5 2 2 4 2 2" xfId="41991" xr:uid="{00000000-0005-0000-0000-0000640A0000}"/>
    <cellStyle name="4_III_Tagesbetreuung_2010_Rev1 4 5 2 2 4 3" xfId="34854" xr:uid="{00000000-0005-0000-0000-0000650A0000}"/>
    <cellStyle name="4_III_Tagesbetreuung_2010_Rev1 4 5 2 2 5" xfId="21754" xr:uid="{00000000-0005-0000-0000-0000660A0000}"/>
    <cellStyle name="4_III_Tagesbetreuung_2010_Rev1 4 5 2 2 5 2" xfId="36069" xr:uid="{00000000-0005-0000-0000-0000670A0000}"/>
    <cellStyle name="4_III_Tagesbetreuung_2010_Rev1 4 5 2 2 6" xfId="28891" xr:uid="{00000000-0005-0000-0000-0000680A0000}"/>
    <cellStyle name="4_III_Tagesbetreuung_2010_Rev1 4 5 2 3" xfId="15062" xr:uid="{00000000-0005-0000-0000-0000690A0000}"/>
    <cellStyle name="4_III_Tagesbetreuung_2010_Rev1 4 5 2 3 2" xfId="22221" xr:uid="{00000000-0005-0000-0000-00006A0A0000}"/>
    <cellStyle name="4_III_Tagesbetreuung_2010_Rev1 4 5 2 3 2 2" xfId="36536" xr:uid="{00000000-0005-0000-0000-00006B0A0000}"/>
    <cellStyle name="4_III_Tagesbetreuung_2010_Rev1 4 5 2 3 3" xfId="29377" xr:uid="{00000000-0005-0000-0000-00006C0A0000}"/>
    <cellStyle name="4_III_Tagesbetreuung_2010_Rev1 4 5 2 4" xfId="17416" xr:uid="{00000000-0005-0000-0000-00006D0A0000}"/>
    <cellStyle name="4_III_Tagesbetreuung_2010_Rev1 4 5 2 4 2" xfId="24553" xr:uid="{00000000-0005-0000-0000-00006E0A0000}"/>
    <cellStyle name="4_III_Tagesbetreuung_2010_Rev1 4 5 2 4 2 2" xfId="38868" xr:uid="{00000000-0005-0000-0000-00006F0A0000}"/>
    <cellStyle name="4_III_Tagesbetreuung_2010_Rev1 4 5 2 4 3" xfId="31731" xr:uid="{00000000-0005-0000-0000-0000700A0000}"/>
    <cellStyle name="4_III_Tagesbetreuung_2010_Rev1 4 6" xfId="12689" xr:uid="{00000000-0005-0000-0000-0000710A0000}"/>
    <cellStyle name="4_III_Tagesbetreuung_2010_Rev1 4 6 2" xfId="14535" xr:uid="{00000000-0005-0000-0000-0000720A0000}"/>
    <cellStyle name="4_III_Tagesbetreuung_2010_Rev1 4 6 2 2" xfId="16904" xr:uid="{00000000-0005-0000-0000-0000730A0000}"/>
    <cellStyle name="4_III_Tagesbetreuung_2010_Rev1 4 6 2 2 2" xfId="24063" xr:uid="{00000000-0005-0000-0000-0000740A0000}"/>
    <cellStyle name="4_III_Tagesbetreuung_2010_Rev1 4 6 2 2 2 2" xfId="38378" xr:uid="{00000000-0005-0000-0000-0000750A0000}"/>
    <cellStyle name="4_III_Tagesbetreuung_2010_Rev1 4 6 2 2 3" xfId="31219" xr:uid="{00000000-0005-0000-0000-0000760A0000}"/>
    <cellStyle name="4_III_Tagesbetreuung_2010_Rev1 4 6 2 3" xfId="19258" xr:uid="{00000000-0005-0000-0000-0000770A0000}"/>
    <cellStyle name="4_III_Tagesbetreuung_2010_Rev1 4 6 2 3 2" xfId="26395" xr:uid="{00000000-0005-0000-0000-0000780A0000}"/>
    <cellStyle name="4_III_Tagesbetreuung_2010_Rev1 4 6 2 3 2 2" xfId="40710" xr:uid="{00000000-0005-0000-0000-0000790A0000}"/>
    <cellStyle name="4_III_Tagesbetreuung_2010_Rev1 4 6 2 3 3" xfId="33573" xr:uid="{00000000-0005-0000-0000-00007A0A0000}"/>
    <cellStyle name="4_III_Tagesbetreuung_2010_Rev1 4 6 2 4" xfId="20556" xr:uid="{00000000-0005-0000-0000-00007B0A0000}"/>
    <cellStyle name="4_III_Tagesbetreuung_2010_Rev1 4 6 2 4 2" xfId="27693" xr:uid="{00000000-0005-0000-0000-00007C0A0000}"/>
    <cellStyle name="4_III_Tagesbetreuung_2010_Rev1 4 6 2 4 2 2" xfId="42008" xr:uid="{00000000-0005-0000-0000-00007D0A0000}"/>
    <cellStyle name="4_III_Tagesbetreuung_2010_Rev1 4 6 2 4 3" xfId="34871" xr:uid="{00000000-0005-0000-0000-00007E0A0000}"/>
    <cellStyle name="4_III_Tagesbetreuung_2010_Rev1 4 6 2 5" xfId="21771" xr:uid="{00000000-0005-0000-0000-00007F0A0000}"/>
    <cellStyle name="4_III_Tagesbetreuung_2010_Rev1 4 6 2 5 2" xfId="36086" xr:uid="{00000000-0005-0000-0000-0000800A0000}"/>
    <cellStyle name="4_III_Tagesbetreuung_2010_Rev1 4 6 2 6" xfId="28908" xr:uid="{00000000-0005-0000-0000-0000810A0000}"/>
    <cellStyle name="4_III_Tagesbetreuung_2010_Rev1 4 6 3" xfId="15058" xr:uid="{00000000-0005-0000-0000-0000820A0000}"/>
    <cellStyle name="4_III_Tagesbetreuung_2010_Rev1 4 6 3 2" xfId="22217" xr:uid="{00000000-0005-0000-0000-0000830A0000}"/>
    <cellStyle name="4_III_Tagesbetreuung_2010_Rev1 4 6 3 2 2" xfId="36532" xr:uid="{00000000-0005-0000-0000-0000840A0000}"/>
    <cellStyle name="4_III_Tagesbetreuung_2010_Rev1 4 6 3 3" xfId="29373" xr:uid="{00000000-0005-0000-0000-0000850A0000}"/>
    <cellStyle name="4_III_Tagesbetreuung_2010_Rev1 4 6 4" xfId="17412" xr:uid="{00000000-0005-0000-0000-0000860A0000}"/>
    <cellStyle name="4_III_Tagesbetreuung_2010_Rev1 4 6 4 2" xfId="24549" xr:uid="{00000000-0005-0000-0000-0000870A0000}"/>
    <cellStyle name="4_III_Tagesbetreuung_2010_Rev1 4 6 4 2 2" xfId="38864" xr:uid="{00000000-0005-0000-0000-0000880A0000}"/>
    <cellStyle name="4_III_Tagesbetreuung_2010_Rev1 4 6 4 3" xfId="31727" xr:uid="{00000000-0005-0000-0000-0000890A0000}"/>
    <cellStyle name="4_III_Tagesbetreuung_2010_Rev1 5" xfId="440" xr:uid="{00000000-0005-0000-0000-00008A0A0000}"/>
    <cellStyle name="4_III_Tagesbetreuung_2010_Rev1 5 2" xfId="12694" xr:uid="{00000000-0005-0000-0000-00008B0A0000}"/>
    <cellStyle name="4_III_Tagesbetreuung_2010_Rev1 5 2 2" xfId="14592" xr:uid="{00000000-0005-0000-0000-00008C0A0000}"/>
    <cellStyle name="4_III_Tagesbetreuung_2010_Rev1 5 2 2 2" xfId="16955" xr:uid="{00000000-0005-0000-0000-00008D0A0000}"/>
    <cellStyle name="4_III_Tagesbetreuung_2010_Rev1 5 2 2 2 2" xfId="24114" xr:uid="{00000000-0005-0000-0000-00008E0A0000}"/>
    <cellStyle name="4_III_Tagesbetreuung_2010_Rev1 5 2 2 2 2 2" xfId="38429" xr:uid="{00000000-0005-0000-0000-00008F0A0000}"/>
    <cellStyle name="4_III_Tagesbetreuung_2010_Rev1 5 2 2 2 3" xfId="31270" xr:uid="{00000000-0005-0000-0000-0000900A0000}"/>
    <cellStyle name="4_III_Tagesbetreuung_2010_Rev1 5 2 2 3" xfId="19309" xr:uid="{00000000-0005-0000-0000-0000910A0000}"/>
    <cellStyle name="4_III_Tagesbetreuung_2010_Rev1 5 2 2 3 2" xfId="26446" xr:uid="{00000000-0005-0000-0000-0000920A0000}"/>
    <cellStyle name="4_III_Tagesbetreuung_2010_Rev1 5 2 2 3 2 2" xfId="40761" xr:uid="{00000000-0005-0000-0000-0000930A0000}"/>
    <cellStyle name="4_III_Tagesbetreuung_2010_Rev1 5 2 2 3 3" xfId="33624" xr:uid="{00000000-0005-0000-0000-0000940A0000}"/>
    <cellStyle name="4_III_Tagesbetreuung_2010_Rev1 5 2 2 4" xfId="20607" xr:uid="{00000000-0005-0000-0000-0000950A0000}"/>
    <cellStyle name="4_III_Tagesbetreuung_2010_Rev1 5 2 2 4 2" xfId="27744" xr:uid="{00000000-0005-0000-0000-0000960A0000}"/>
    <cellStyle name="4_III_Tagesbetreuung_2010_Rev1 5 2 2 4 2 2" xfId="42059" xr:uid="{00000000-0005-0000-0000-0000970A0000}"/>
    <cellStyle name="4_III_Tagesbetreuung_2010_Rev1 5 2 2 4 3" xfId="34922" xr:uid="{00000000-0005-0000-0000-0000980A0000}"/>
    <cellStyle name="4_III_Tagesbetreuung_2010_Rev1 5 2 2 5" xfId="21822" xr:uid="{00000000-0005-0000-0000-0000990A0000}"/>
    <cellStyle name="4_III_Tagesbetreuung_2010_Rev1 5 2 2 5 2" xfId="36137" xr:uid="{00000000-0005-0000-0000-00009A0A0000}"/>
    <cellStyle name="4_III_Tagesbetreuung_2010_Rev1 5 2 2 6" xfId="28959" xr:uid="{00000000-0005-0000-0000-00009B0A0000}"/>
    <cellStyle name="4_III_Tagesbetreuung_2010_Rev1 5 2 3" xfId="15063" xr:uid="{00000000-0005-0000-0000-00009C0A0000}"/>
    <cellStyle name="4_III_Tagesbetreuung_2010_Rev1 5 2 3 2" xfId="22222" xr:uid="{00000000-0005-0000-0000-00009D0A0000}"/>
    <cellStyle name="4_III_Tagesbetreuung_2010_Rev1 5 2 3 2 2" xfId="36537" xr:uid="{00000000-0005-0000-0000-00009E0A0000}"/>
    <cellStyle name="4_III_Tagesbetreuung_2010_Rev1 5 2 3 3" xfId="29378" xr:uid="{00000000-0005-0000-0000-00009F0A0000}"/>
    <cellStyle name="4_III_Tagesbetreuung_2010_Rev1 5 2 4" xfId="17417" xr:uid="{00000000-0005-0000-0000-0000A00A0000}"/>
    <cellStyle name="4_III_Tagesbetreuung_2010_Rev1 5 2 4 2" xfId="24554" xr:uid="{00000000-0005-0000-0000-0000A10A0000}"/>
    <cellStyle name="4_III_Tagesbetreuung_2010_Rev1 5 2 4 2 2" xfId="38869" xr:uid="{00000000-0005-0000-0000-0000A20A0000}"/>
    <cellStyle name="4_III_Tagesbetreuung_2010_Rev1 5 2 4 3" xfId="31732" xr:uid="{00000000-0005-0000-0000-0000A30A0000}"/>
    <cellStyle name="4_III_Tagesbetreuung_2010_Rev1 6" xfId="441" xr:uid="{00000000-0005-0000-0000-0000A40A0000}"/>
    <cellStyle name="4_III_Tagesbetreuung_2010_Rev1 6 2" xfId="12695" xr:uid="{00000000-0005-0000-0000-0000A50A0000}"/>
    <cellStyle name="4_III_Tagesbetreuung_2010_Rev1 6 2 2" xfId="13740" xr:uid="{00000000-0005-0000-0000-0000A60A0000}"/>
    <cellStyle name="4_III_Tagesbetreuung_2010_Rev1 6 2 2 2" xfId="16109" xr:uid="{00000000-0005-0000-0000-0000A70A0000}"/>
    <cellStyle name="4_III_Tagesbetreuung_2010_Rev1 6 2 2 2 2" xfId="23268" xr:uid="{00000000-0005-0000-0000-0000A80A0000}"/>
    <cellStyle name="4_III_Tagesbetreuung_2010_Rev1 6 2 2 2 2 2" xfId="37583" xr:uid="{00000000-0005-0000-0000-0000A90A0000}"/>
    <cellStyle name="4_III_Tagesbetreuung_2010_Rev1 6 2 2 2 3" xfId="30424" xr:uid="{00000000-0005-0000-0000-0000AA0A0000}"/>
    <cellStyle name="4_III_Tagesbetreuung_2010_Rev1 6 2 2 3" xfId="18463" xr:uid="{00000000-0005-0000-0000-0000AB0A0000}"/>
    <cellStyle name="4_III_Tagesbetreuung_2010_Rev1 6 2 2 3 2" xfId="25600" xr:uid="{00000000-0005-0000-0000-0000AC0A0000}"/>
    <cellStyle name="4_III_Tagesbetreuung_2010_Rev1 6 2 2 3 2 2" xfId="39915" xr:uid="{00000000-0005-0000-0000-0000AD0A0000}"/>
    <cellStyle name="4_III_Tagesbetreuung_2010_Rev1 6 2 2 3 3" xfId="32778" xr:uid="{00000000-0005-0000-0000-0000AE0A0000}"/>
    <cellStyle name="4_III_Tagesbetreuung_2010_Rev1 6 2 2 4" xfId="19988" xr:uid="{00000000-0005-0000-0000-0000AF0A0000}"/>
    <cellStyle name="4_III_Tagesbetreuung_2010_Rev1 6 2 2 4 2" xfId="27125" xr:uid="{00000000-0005-0000-0000-0000B00A0000}"/>
    <cellStyle name="4_III_Tagesbetreuung_2010_Rev1 6 2 2 4 2 2" xfId="41440" xr:uid="{00000000-0005-0000-0000-0000B10A0000}"/>
    <cellStyle name="4_III_Tagesbetreuung_2010_Rev1 6 2 2 4 3" xfId="34303" xr:uid="{00000000-0005-0000-0000-0000B20A0000}"/>
    <cellStyle name="4_III_Tagesbetreuung_2010_Rev1 6 2 2 5" xfId="21203" xr:uid="{00000000-0005-0000-0000-0000B30A0000}"/>
    <cellStyle name="4_III_Tagesbetreuung_2010_Rev1 6 2 2 5 2" xfId="35518" xr:uid="{00000000-0005-0000-0000-0000B40A0000}"/>
    <cellStyle name="4_III_Tagesbetreuung_2010_Rev1 6 2 2 6" xfId="28340" xr:uid="{00000000-0005-0000-0000-0000B50A0000}"/>
    <cellStyle name="4_III_Tagesbetreuung_2010_Rev1 6 2 3" xfId="15064" xr:uid="{00000000-0005-0000-0000-0000B60A0000}"/>
    <cellStyle name="4_III_Tagesbetreuung_2010_Rev1 6 2 3 2" xfId="22223" xr:uid="{00000000-0005-0000-0000-0000B70A0000}"/>
    <cellStyle name="4_III_Tagesbetreuung_2010_Rev1 6 2 3 2 2" xfId="36538" xr:uid="{00000000-0005-0000-0000-0000B80A0000}"/>
    <cellStyle name="4_III_Tagesbetreuung_2010_Rev1 6 2 3 3" xfId="29379" xr:uid="{00000000-0005-0000-0000-0000B90A0000}"/>
    <cellStyle name="4_III_Tagesbetreuung_2010_Rev1 6 2 4" xfId="17418" xr:uid="{00000000-0005-0000-0000-0000BA0A0000}"/>
    <cellStyle name="4_III_Tagesbetreuung_2010_Rev1 6 2 4 2" xfId="24555" xr:uid="{00000000-0005-0000-0000-0000BB0A0000}"/>
    <cellStyle name="4_III_Tagesbetreuung_2010_Rev1 6 2 4 2 2" xfId="38870" xr:uid="{00000000-0005-0000-0000-0000BC0A0000}"/>
    <cellStyle name="4_III_Tagesbetreuung_2010_Rev1 6 2 4 3" xfId="31733" xr:uid="{00000000-0005-0000-0000-0000BD0A0000}"/>
    <cellStyle name="4_III_Tagesbetreuung_2010_Rev1 7" xfId="442" xr:uid="{00000000-0005-0000-0000-0000BE0A0000}"/>
    <cellStyle name="4_III_Tagesbetreuung_2010_Rev1 7 2" xfId="12696" xr:uid="{00000000-0005-0000-0000-0000BF0A0000}"/>
    <cellStyle name="4_III_Tagesbetreuung_2010_Rev1 7 2 2" xfId="14591" xr:uid="{00000000-0005-0000-0000-0000C00A0000}"/>
    <cellStyle name="4_III_Tagesbetreuung_2010_Rev1 7 2 2 2" xfId="16954" xr:uid="{00000000-0005-0000-0000-0000C10A0000}"/>
    <cellStyle name="4_III_Tagesbetreuung_2010_Rev1 7 2 2 2 2" xfId="24113" xr:uid="{00000000-0005-0000-0000-0000C20A0000}"/>
    <cellStyle name="4_III_Tagesbetreuung_2010_Rev1 7 2 2 2 2 2" xfId="38428" xr:uid="{00000000-0005-0000-0000-0000C30A0000}"/>
    <cellStyle name="4_III_Tagesbetreuung_2010_Rev1 7 2 2 2 3" xfId="31269" xr:uid="{00000000-0005-0000-0000-0000C40A0000}"/>
    <cellStyle name="4_III_Tagesbetreuung_2010_Rev1 7 2 2 3" xfId="19308" xr:uid="{00000000-0005-0000-0000-0000C50A0000}"/>
    <cellStyle name="4_III_Tagesbetreuung_2010_Rev1 7 2 2 3 2" xfId="26445" xr:uid="{00000000-0005-0000-0000-0000C60A0000}"/>
    <cellStyle name="4_III_Tagesbetreuung_2010_Rev1 7 2 2 3 2 2" xfId="40760" xr:uid="{00000000-0005-0000-0000-0000C70A0000}"/>
    <cellStyle name="4_III_Tagesbetreuung_2010_Rev1 7 2 2 3 3" xfId="33623" xr:uid="{00000000-0005-0000-0000-0000C80A0000}"/>
    <cellStyle name="4_III_Tagesbetreuung_2010_Rev1 7 2 2 4" xfId="20606" xr:uid="{00000000-0005-0000-0000-0000C90A0000}"/>
    <cellStyle name="4_III_Tagesbetreuung_2010_Rev1 7 2 2 4 2" xfId="27743" xr:uid="{00000000-0005-0000-0000-0000CA0A0000}"/>
    <cellStyle name="4_III_Tagesbetreuung_2010_Rev1 7 2 2 4 2 2" xfId="42058" xr:uid="{00000000-0005-0000-0000-0000CB0A0000}"/>
    <cellStyle name="4_III_Tagesbetreuung_2010_Rev1 7 2 2 4 3" xfId="34921" xr:uid="{00000000-0005-0000-0000-0000CC0A0000}"/>
    <cellStyle name="4_III_Tagesbetreuung_2010_Rev1 7 2 2 5" xfId="21821" xr:uid="{00000000-0005-0000-0000-0000CD0A0000}"/>
    <cellStyle name="4_III_Tagesbetreuung_2010_Rev1 7 2 2 5 2" xfId="36136" xr:uid="{00000000-0005-0000-0000-0000CE0A0000}"/>
    <cellStyle name="4_III_Tagesbetreuung_2010_Rev1 7 2 2 6" xfId="28958" xr:uid="{00000000-0005-0000-0000-0000CF0A0000}"/>
    <cellStyle name="4_III_Tagesbetreuung_2010_Rev1 7 2 3" xfId="15065" xr:uid="{00000000-0005-0000-0000-0000D00A0000}"/>
    <cellStyle name="4_III_Tagesbetreuung_2010_Rev1 7 2 3 2" xfId="22224" xr:uid="{00000000-0005-0000-0000-0000D10A0000}"/>
    <cellStyle name="4_III_Tagesbetreuung_2010_Rev1 7 2 3 2 2" xfId="36539" xr:uid="{00000000-0005-0000-0000-0000D20A0000}"/>
    <cellStyle name="4_III_Tagesbetreuung_2010_Rev1 7 2 3 3" xfId="29380" xr:uid="{00000000-0005-0000-0000-0000D30A0000}"/>
    <cellStyle name="4_III_Tagesbetreuung_2010_Rev1 7 2 4" xfId="17419" xr:uid="{00000000-0005-0000-0000-0000D40A0000}"/>
    <cellStyle name="4_III_Tagesbetreuung_2010_Rev1 7 2 4 2" xfId="24556" xr:uid="{00000000-0005-0000-0000-0000D50A0000}"/>
    <cellStyle name="4_III_Tagesbetreuung_2010_Rev1 7 2 4 2 2" xfId="38871" xr:uid="{00000000-0005-0000-0000-0000D60A0000}"/>
    <cellStyle name="4_III_Tagesbetreuung_2010_Rev1 7 2 4 3" xfId="31734" xr:uid="{00000000-0005-0000-0000-0000D70A0000}"/>
    <cellStyle name="4_III_Tagesbetreuung_2010_Rev1 8" xfId="443" xr:uid="{00000000-0005-0000-0000-0000D80A0000}"/>
    <cellStyle name="4_III_Tagesbetreuung_2010_Rev1 8 2" xfId="12697" xr:uid="{00000000-0005-0000-0000-0000D90A0000}"/>
    <cellStyle name="4_III_Tagesbetreuung_2010_Rev1 8 2 2" xfId="13641" xr:uid="{00000000-0005-0000-0000-0000DA0A0000}"/>
    <cellStyle name="4_III_Tagesbetreuung_2010_Rev1 8 2 2 2" xfId="16010" xr:uid="{00000000-0005-0000-0000-0000DB0A0000}"/>
    <cellStyle name="4_III_Tagesbetreuung_2010_Rev1 8 2 2 2 2" xfId="23169" xr:uid="{00000000-0005-0000-0000-0000DC0A0000}"/>
    <cellStyle name="4_III_Tagesbetreuung_2010_Rev1 8 2 2 2 2 2" xfId="37484" xr:uid="{00000000-0005-0000-0000-0000DD0A0000}"/>
    <cellStyle name="4_III_Tagesbetreuung_2010_Rev1 8 2 2 2 3" xfId="30325" xr:uid="{00000000-0005-0000-0000-0000DE0A0000}"/>
    <cellStyle name="4_III_Tagesbetreuung_2010_Rev1 8 2 2 3" xfId="18364" xr:uid="{00000000-0005-0000-0000-0000DF0A0000}"/>
    <cellStyle name="4_III_Tagesbetreuung_2010_Rev1 8 2 2 3 2" xfId="25501" xr:uid="{00000000-0005-0000-0000-0000E00A0000}"/>
    <cellStyle name="4_III_Tagesbetreuung_2010_Rev1 8 2 2 3 2 2" xfId="39816" xr:uid="{00000000-0005-0000-0000-0000E10A0000}"/>
    <cellStyle name="4_III_Tagesbetreuung_2010_Rev1 8 2 2 3 3" xfId="32679" xr:uid="{00000000-0005-0000-0000-0000E20A0000}"/>
    <cellStyle name="4_III_Tagesbetreuung_2010_Rev1 8 2 2 4" xfId="19890" xr:uid="{00000000-0005-0000-0000-0000E30A0000}"/>
    <cellStyle name="4_III_Tagesbetreuung_2010_Rev1 8 2 2 4 2" xfId="27027" xr:uid="{00000000-0005-0000-0000-0000E40A0000}"/>
    <cellStyle name="4_III_Tagesbetreuung_2010_Rev1 8 2 2 4 2 2" xfId="41342" xr:uid="{00000000-0005-0000-0000-0000E50A0000}"/>
    <cellStyle name="4_III_Tagesbetreuung_2010_Rev1 8 2 2 4 3" xfId="34205" xr:uid="{00000000-0005-0000-0000-0000E60A0000}"/>
    <cellStyle name="4_III_Tagesbetreuung_2010_Rev1 8 2 2 5" xfId="21105" xr:uid="{00000000-0005-0000-0000-0000E70A0000}"/>
    <cellStyle name="4_III_Tagesbetreuung_2010_Rev1 8 2 2 5 2" xfId="35420" xr:uid="{00000000-0005-0000-0000-0000E80A0000}"/>
    <cellStyle name="4_III_Tagesbetreuung_2010_Rev1 8 2 2 6" xfId="28242" xr:uid="{00000000-0005-0000-0000-0000E90A0000}"/>
    <cellStyle name="4_III_Tagesbetreuung_2010_Rev1 8 2 3" xfId="15066" xr:uid="{00000000-0005-0000-0000-0000EA0A0000}"/>
    <cellStyle name="4_III_Tagesbetreuung_2010_Rev1 8 2 3 2" xfId="22225" xr:uid="{00000000-0005-0000-0000-0000EB0A0000}"/>
    <cellStyle name="4_III_Tagesbetreuung_2010_Rev1 8 2 3 2 2" xfId="36540" xr:uid="{00000000-0005-0000-0000-0000EC0A0000}"/>
    <cellStyle name="4_III_Tagesbetreuung_2010_Rev1 8 2 3 3" xfId="29381" xr:uid="{00000000-0005-0000-0000-0000ED0A0000}"/>
    <cellStyle name="4_III_Tagesbetreuung_2010_Rev1 8 2 4" xfId="17420" xr:uid="{00000000-0005-0000-0000-0000EE0A0000}"/>
    <cellStyle name="4_III_Tagesbetreuung_2010_Rev1 8 2 4 2" xfId="24557" xr:uid="{00000000-0005-0000-0000-0000EF0A0000}"/>
    <cellStyle name="4_III_Tagesbetreuung_2010_Rev1 8 2 4 2 2" xfId="38872" xr:uid="{00000000-0005-0000-0000-0000F00A0000}"/>
    <cellStyle name="4_III_Tagesbetreuung_2010_Rev1 8 2 4 3" xfId="31735" xr:uid="{00000000-0005-0000-0000-0000F10A0000}"/>
    <cellStyle name="4_III_Tagesbetreuung_2010_Rev1 9" xfId="12668" xr:uid="{00000000-0005-0000-0000-0000F20A0000}"/>
    <cellStyle name="4_III_Tagesbetreuung_2010_Rev1 9 2" xfId="13727" xr:uid="{00000000-0005-0000-0000-0000F30A0000}"/>
    <cellStyle name="4_III_Tagesbetreuung_2010_Rev1 9 2 2" xfId="16096" xr:uid="{00000000-0005-0000-0000-0000F40A0000}"/>
    <cellStyle name="4_III_Tagesbetreuung_2010_Rev1 9 2 2 2" xfId="23255" xr:uid="{00000000-0005-0000-0000-0000F50A0000}"/>
    <cellStyle name="4_III_Tagesbetreuung_2010_Rev1 9 2 2 2 2" xfId="37570" xr:uid="{00000000-0005-0000-0000-0000F60A0000}"/>
    <cellStyle name="4_III_Tagesbetreuung_2010_Rev1 9 2 2 3" xfId="30411" xr:uid="{00000000-0005-0000-0000-0000F70A0000}"/>
    <cellStyle name="4_III_Tagesbetreuung_2010_Rev1 9 2 3" xfId="18450" xr:uid="{00000000-0005-0000-0000-0000F80A0000}"/>
    <cellStyle name="4_III_Tagesbetreuung_2010_Rev1 9 2 3 2" xfId="25587" xr:uid="{00000000-0005-0000-0000-0000F90A0000}"/>
    <cellStyle name="4_III_Tagesbetreuung_2010_Rev1 9 2 3 2 2" xfId="39902" xr:uid="{00000000-0005-0000-0000-0000FA0A0000}"/>
    <cellStyle name="4_III_Tagesbetreuung_2010_Rev1 9 2 3 3" xfId="32765" xr:uid="{00000000-0005-0000-0000-0000FB0A0000}"/>
    <cellStyle name="4_III_Tagesbetreuung_2010_Rev1 9 2 4" xfId="19976" xr:uid="{00000000-0005-0000-0000-0000FC0A0000}"/>
    <cellStyle name="4_III_Tagesbetreuung_2010_Rev1 9 2 4 2" xfId="27113" xr:uid="{00000000-0005-0000-0000-0000FD0A0000}"/>
    <cellStyle name="4_III_Tagesbetreuung_2010_Rev1 9 2 4 2 2" xfId="41428" xr:uid="{00000000-0005-0000-0000-0000FE0A0000}"/>
    <cellStyle name="4_III_Tagesbetreuung_2010_Rev1 9 2 4 3" xfId="34291" xr:uid="{00000000-0005-0000-0000-0000FF0A0000}"/>
    <cellStyle name="4_III_Tagesbetreuung_2010_Rev1 9 2 5" xfId="21191" xr:uid="{00000000-0005-0000-0000-0000000B0000}"/>
    <cellStyle name="4_III_Tagesbetreuung_2010_Rev1 9 2 5 2" xfId="35506" xr:uid="{00000000-0005-0000-0000-0000010B0000}"/>
    <cellStyle name="4_III_Tagesbetreuung_2010_Rev1 9 2 6" xfId="28328" xr:uid="{00000000-0005-0000-0000-0000020B0000}"/>
    <cellStyle name="4_III_Tagesbetreuung_2010_Rev1 9 3" xfId="15037" xr:uid="{00000000-0005-0000-0000-0000030B0000}"/>
    <cellStyle name="4_III_Tagesbetreuung_2010_Rev1 9 3 2" xfId="22196" xr:uid="{00000000-0005-0000-0000-0000040B0000}"/>
    <cellStyle name="4_III_Tagesbetreuung_2010_Rev1 9 3 2 2" xfId="36511" xr:uid="{00000000-0005-0000-0000-0000050B0000}"/>
    <cellStyle name="4_III_Tagesbetreuung_2010_Rev1 9 3 3" xfId="29352" xr:uid="{00000000-0005-0000-0000-0000060B0000}"/>
    <cellStyle name="4_III_Tagesbetreuung_2010_Rev1 9 4" xfId="17391" xr:uid="{00000000-0005-0000-0000-0000070B0000}"/>
    <cellStyle name="4_III_Tagesbetreuung_2010_Rev1 9 4 2" xfId="24528" xr:uid="{00000000-0005-0000-0000-0000080B0000}"/>
    <cellStyle name="4_III_Tagesbetreuung_2010_Rev1 9 4 2 2" xfId="38843" xr:uid="{00000000-0005-0000-0000-0000090B0000}"/>
    <cellStyle name="4_III_Tagesbetreuung_2010_Rev1 9 4 3" xfId="31706" xr:uid="{00000000-0005-0000-0000-00000A0B0000}"/>
    <cellStyle name="4_leertabellen_teil_iii" xfId="185" xr:uid="{00000000-0005-0000-0000-00000B0B0000}"/>
    <cellStyle name="4_leertabellen_teil_iii 2" xfId="444" xr:uid="{00000000-0005-0000-0000-00000C0B0000}"/>
    <cellStyle name="4_leertabellen_teil_iii 2 2" xfId="445" xr:uid="{00000000-0005-0000-0000-00000D0B0000}"/>
    <cellStyle name="4_leertabellen_teil_iii 2 2 2" xfId="446" xr:uid="{00000000-0005-0000-0000-00000E0B0000}"/>
    <cellStyle name="4_leertabellen_teil_iii 2 2 2 2" xfId="12701" xr:uid="{00000000-0005-0000-0000-00000F0B0000}"/>
    <cellStyle name="4_leertabellen_teil_iii 2 2 2 2 2" xfId="14400" xr:uid="{00000000-0005-0000-0000-0000100B0000}"/>
    <cellStyle name="4_leertabellen_teil_iii 2 2 2 2 2 2" xfId="16769" xr:uid="{00000000-0005-0000-0000-0000110B0000}"/>
    <cellStyle name="4_leertabellen_teil_iii 2 2 2 2 2 2 2" xfId="23928" xr:uid="{00000000-0005-0000-0000-0000120B0000}"/>
    <cellStyle name="4_leertabellen_teil_iii 2 2 2 2 2 2 2 2" xfId="38243" xr:uid="{00000000-0005-0000-0000-0000130B0000}"/>
    <cellStyle name="4_leertabellen_teil_iii 2 2 2 2 2 2 3" xfId="31084" xr:uid="{00000000-0005-0000-0000-0000140B0000}"/>
    <cellStyle name="4_leertabellen_teil_iii 2 2 2 2 2 3" xfId="19123" xr:uid="{00000000-0005-0000-0000-0000150B0000}"/>
    <cellStyle name="4_leertabellen_teil_iii 2 2 2 2 2 3 2" xfId="26260" xr:uid="{00000000-0005-0000-0000-0000160B0000}"/>
    <cellStyle name="4_leertabellen_teil_iii 2 2 2 2 2 3 2 2" xfId="40575" xr:uid="{00000000-0005-0000-0000-0000170B0000}"/>
    <cellStyle name="4_leertabellen_teil_iii 2 2 2 2 2 3 3" xfId="33438" xr:uid="{00000000-0005-0000-0000-0000180B0000}"/>
    <cellStyle name="4_leertabellen_teil_iii 2 2 2 2 2 4" xfId="20456" xr:uid="{00000000-0005-0000-0000-0000190B0000}"/>
    <cellStyle name="4_leertabellen_teil_iii 2 2 2 2 2 4 2" xfId="27593" xr:uid="{00000000-0005-0000-0000-00001A0B0000}"/>
    <cellStyle name="4_leertabellen_teil_iii 2 2 2 2 2 4 2 2" xfId="41908" xr:uid="{00000000-0005-0000-0000-00001B0B0000}"/>
    <cellStyle name="4_leertabellen_teil_iii 2 2 2 2 2 4 3" xfId="34771" xr:uid="{00000000-0005-0000-0000-00001C0B0000}"/>
    <cellStyle name="4_leertabellen_teil_iii 2 2 2 2 2 5" xfId="21671" xr:uid="{00000000-0005-0000-0000-00001D0B0000}"/>
    <cellStyle name="4_leertabellen_teil_iii 2 2 2 2 2 5 2" xfId="35986" xr:uid="{00000000-0005-0000-0000-00001E0B0000}"/>
    <cellStyle name="4_leertabellen_teil_iii 2 2 2 2 2 6" xfId="28808" xr:uid="{00000000-0005-0000-0000-00001F0B0000}"/>
    <cellStyle name="4_leertabellen_teil_iii 2 2 2 2 3" xfId="15070" xr:uid="{00000000-0005-0000-0000-0000200B0000}"/>
    <cellStyle name="4_leertabellen_teil_iii 2 2 2 2 3 2" xfId="22229" xr:uid="{00000000-0005-0000-0000-0000210B0000}"/>
    <cellStyle name="4_leertabellen_teil_iii 2 2 2 2 3 2 2" xfId="36544" xr:uid="{00000000-0005-0000-0000-0000220B0000}"/>
    <cellStyle name="4_leertabellen_teil_iii 2 2 2 2 3 3" xfId="29385" xr:uid="{00000000-0005-0000-0000-0000230B0000}"/>
    <cellStyle name="4_leertabellen_teil_iii 2 2 2 2 4" xfId="17424" xr:uid="{00000000-0005-0000-0000-0000240B0000}"/>
    <cellStyle name="4_leertabellen_teil_iii 2 2 2 2 4 2" xfId="24561" xr:uid="{00000000-0005-0000-0000-0000250B0000}"/>
    <cellStyle name="4_leertabellen_teil_iii 2 2 2 2 4 2 2" xfId="38876" xr:uid="{00000000-0005-0000-0000-0000260B0000}"/>
    <cellStyle name="4_leertabellen_teil_iii 2 2 2 2 4 3" xfId="31739" xr:uid="{00000000-0005-0000-0000-0000270B0000}"/>
    <cellStyle name="4_leertabellen_teil_iii 2 2 3" xfId="447" xr:uid="{00000000-0005-0000-0000-0000280B0000}"/>
    <cellStyle name="4_leertabellen_teil_iii 2 2 3 2" xfId="12702" xr:uid="{00000000-0005-0000-0000-0000290B0000}"/>
    <cellStyle name="4_leertabellen_teil_iii 2 2 3 2 2" xfId="13371" xr:uid="{00000000-0005-0000-0000-00002A0B0000}"/>
    <cellStyle name="4_leertabellen_teil_iii 2 2 3 2 2 2" xfId="15740" xr:uid="{00000000-0005-0000-0000-00002B0B0000}"/>
    <cellStyle name="4_leertabellen_teil_iii 2 2 3 2 2 2 2" xfId="22899" xr:uid="{00000000-0005-0000-0000-00002C0B0000}"/>
    <cellStyle name="4_leertabellen_teil_iii 2 2 3 2 2 2 2 2" xfId="37214" xr:uid="{00000000-0005-0000-0000-00002D0B0000}"/>
    <cellStyle name="4_leertabellen_teil_iii 2 2 3 2 2 2 3" xfId="30055" xr:uid="{00000000-0005-0000-0000-00002E0B0000}"/>
    <cellStyle name="4_leertabellen_teil_iii 2 2 3 2 2 3" xfId="18094" xr:uid="{00000000-0005-0000-0000-00002F0B0000}"/>
    <cellStyle name="4_leertabellen_teil_iii 2 2 3 2 2 3 2" xfId="25231" xr:uid="{00000000-0005-0000-0000-0000300B0000}"/>
    <cellStyle name="4_leertabellen_teil_iii 2 2 3 2 2 3 2 2" xfId="39546" xr:uid="{00000000-0005-0000-0000-0000310B0000}"/>
    <cellStyle name="4_leertabellen_teil_iii 2 2 3 2 2 3 3" xfId="32409" xr:uid="{00000000-0005-0000-0000-0000320B0000}"/>
    <cellStyle name="4_leertabellen_teil_iii 2 2 3 2 2 4" xfId="19798" xr:uid="{00000000-0005-0000-0000-0000330B0000}"/>
    <cellStyle name="4_leertabellen_teil_iii 2 2 3 2 2 4 2" xfId="26935" xr:uid="{00000000-0005-0000-0000-0000340B0000}"/>
    <cellStyle name="4_leertabellen_teil_iii 2 2 3 2 2 4 2 2" xfId="41250" xr:uid="{00000000-0005-0000-0000-0000350B0000}"/>
    <cellStyle name="4_leertabellen_teil_iii 2 2 3 2 2 4 3" xfId="34113" xr:uid="{00000000-0005-0000-0000-0000360B0000}"/>
    <cellStyle name="4_leertabellen_teil_iii 2 2 3 2 2 5" xfId="21013" xr:uid="{00000000-0005-0000-0000-0000370B0000}"/>
    <cellStyle name="4_leertabellen_teil_iii 2 2 3 2 2 5 2" xfId="35328" xr:uid="{00000000-0005-0000-0000-0000380B0000}"/>
    <cellStyle name="4_leertabellen_teil_iii 2 2 3 2 2 6" xfId="28150" xr:uid="{00000000-0005-0000-0000-0000390B0000}"/>
    <cellStyle name="4_leertabellen_teil_iii 2 2 3 2 3" xfId="15071" xr:uid="{00000000-0005-0000-0000-00003A0B0000}"/>
    <cellStyle name="4_leertabellen_teil_iii 2 2 3 2 3 2" xfId="22230" xr:uid="{00000000-0005-0000-0000-00003B0B0000}"/>
    <cellStyle name="4_leertabellen_teil_iii 2 2 3 2 3 2 2" xfId="36545" xr:uid="{00000000-0005-0000-0000-00003C0B0000}"/>
    <cellStyle name="4_leertabellen_teil_iii 2 2 3 2 3 3" xfId="29386" xr:uid="{00000000-0005-0000-0000-00003D0B0000}"/>
    <cellStyle name="4_leertabellen_teil_iii 2 2 3 2 4" xfId="17425" xr:uid="{00000000-0005-0000-0000-00003E0B0000}"/>
    <cellStyle name="4_leertabellen_teil_iii 2 2 3 2 4 2" xfId="24562" xr:uid="{00000000-0005-0000-0000-00003F0B0000}"/>
    <cellStyle name="4_leertabellen_teil_iii 2 2 3 2 4 2 2" xfId="38877" xr:uid="{00000000-0005-0000-0000-0000400B0000}"/>
    <cellStyle name="4_leertabellen_teil_iii 2 2 3 2 4 3" xfId="31740" xr:uid="{00000000-0005-0000-0000-0000410B0000}"/>
    <cellStyle name="4_leertabellen_teil_iii 2 2 4" xfId="448" xr:uid="{00000000-0005-0000-0000-0000420B0000}"/>
    <cellStyle name="4_leertabellen_teil_iii 2 2 4 2" xfId="12703" xr:uid="{00000000-0005-0000-0000-0000430B0000}"/>
    <cellStyle name="4_leertabellen_teil_iii 2 2 4 2 2" xfId="14072" xr:uid="{00000000-0005-0000-0000-0000440B0000}"/>
    <cellStyle name="4_leertabellen_teil_iii 2 2 4 2 2 2" xfId="16441" xr:uid="{00000000-0005-0000-0000-0000450B0000}"/>
    <cellStyle name="4_leertabellen_teil_iii 2 2 4 2 2 2 2" xfId="23600" xr:uid="{00000000-0005-0000-0000-0000460B0000}"/>
    <cellStyle name="4_leertabellen_teil_iii 2 2 4 2 2 2 2 2" xfId="37915" xr:uid="{00000000-0005-0000-0000-0000470B0000}"/>
    <cellStyle name="4_leertabellen_teil_iii 2 2 4 2 2 2 3" xfId="30756" xr:uid="{00000000-0005-0000-0000-0000480B0000}"/>
    <cellStyle name="4_leertabellen_teil_iii 2 2 4 2 2 3" xfId="18795" xr:uid="{00000000-0005-0000-0000-0000490B0000}"/>
    <cellStyle name="4_leertabellen_teil_iii 2 2 4 2 2 3 2" xfId="25932" xr:uid="{00000000-0005-0000-0000-00004A0B0000}"/>
    <cellStyle name="4_leertabellen_teil_iii 2 2 4 2 2 3 2 2" xfId="40247" xr:uid="{00000000-0005-0000-0000-00004B0B0000}"/>
    <cellStyle name="4_leertabellen_teil_iii 2 2 4 2 2 3 3" xfId="33110" xr:uid="{00000000-0005-0000-0000-00004C0B0000}"/>
    <cellStyle name="4_leertabellen_teil_iii 2 2 4 2 2 4" xfId="20132" xr:uid="{00000000-0005-0000-0000-00004D0B0000}"/>
    <cellStyle name="4_leertabellen_teil_iii 2 2 4 2 2 4 2" xfId="27269" xr:uid="{00000000-0005-0000-0000-00004E0B0000}"/>
    <cellStyle name="4_leertabellen_teil_iii 2 2 4 2 2 4 2 2" xfId="41584" xr:uid="{00000000-0005-0000-0000-00004F0B0000}"/>
    <cellStyle name="4_leertabellen_teil_iii 2 2 4 2 2 4 3" xfId="34447" xr:uid="{00000000-0005-0000-0000-0000500B0000}"/>
    <cellStyle name="4_leertabellen_teil_iii 2 2 4 2 2 5" xfId="21347" xr:uid="{00000000-0005-0000-0000-0000510B0000}"/>
    <cellStyle name="4_leertabellen_teil_iii 2 2 4 2 2 5 2" xfId="35662" xr:uid="{00000000-0005-0000-0000-0000520B0000}"/>
    <cellStyle name="4_leertabellen_teil_iii 2 2 4 2 2 6" xfId="28484" xr:uid="{00000000-0005-0000-0000-0000530B0000}"/>
    <cellStyle name="4_leertabellen_teil_iii 2 2 4 2 3" xfId="15072" xr:uid="{00000000-0005-0000-0000-0000540B0000}"/>
    <cellStyle name="4_leertabellen_teil_iii 2 2 4 2 3 2" xfId="22231" xr:uid="{00000000-0005-0000-0000-0000550B0000}"/>
    <cellStyle name="4_leertabellen_teil_iii 2 2 4 2 3 2 2" xfId="36546" xr:uid="{00000000-0005-0000-0000-0000560B0000}"/>
    <cellStyle name="4_leertabellen_teil_iii 2 2 4 2 3 3" xfId="29387" xr:uid="{00000000-0005-0000-0000-0000570B0000}"/>
    <cellStyle name="4_leertabellen_teil_iii 2 2 4 2 4" xfId="17426" xr:uid="{00000000-0005-0000-0000-0000580B0000}"/>
    <cellStyle name="4_leertabellen_teil_iii 2 2 4 2 4 2" xfId="24563" xr:uid="{00000000-0005-0000-0000-0000590B0000}"/>
    <cellStyle name="4_leertabellen_teil_iii 2 2 4 2 4 2 2" xfId="38878" xr:uid="{00000000-0005-0000-0000-00005A0B0000}"/>
    <cellStyle name="4_leertabellen_teil_iii 2 2 4 2 4 3" xfId="31741" xr:uid="{00000000-0005-0000-0000-00005B0B0000}"/>
    <cellStyle name="4_leertabellen_teil_iii 2 2 5" xfId="449" xr:uid="{00000000-0005-0000-0000-00005C0B0000}"/>
    <cellStyle name="4_leertabellen_teil_iii 2 2 5 2" xfId="12704" xr:uid="{00000000-0005-0000-0000-00005D0B0000}"/>
    <cellStyle name="4_leertabellen_teil_iii 2 2 5 2 2" xfId="14537" xr:uid="{00000000-0005-0000-0000-00005E0B0000}"/>
    <cellStyle name="4_leertabellen_teil_iii 2 2 5 2 2 2" xfId="16906" xr:uid="{00000000-0005-0000-0000-00005F0B0000}"/>
    <cellStyle name="4_leertabellen_teil_iii 2 2 5 2 2 2 2" xfId="24065" xr:uid="{00000000-0005-0000-0000-0000600B0000}"/>
    <cellStyle name="4_leertabellen_teil_iii 2 2 5 2 2 2 2 2" xfId="38380" xr:uid="{00000000-0005-0000-0000-0000610B0000}"/>
    <cellStyle name="4_leertabellen_teil_iii 2 2 5 2 2 2 3" xfId="31221" xr:uid="{00000000-0005-0000-0000-0000620B0000}"/>
    <cellStyle name="4_leertabellen_teil_iii 2 2 5 2 2 3" xfId="19260" xr:uid="{00000000-0005-0000-0000-0000630B0000}"/>
    <cellStyle name="4_leertabellen_teil_iii 2 2 5 2 2 3 2" xfId="26397" xr:uid="{00000000-0005-0000-0000-0000640B0000}"/>
    <cellStyle name="4_leertabellen_teil_iii 2 2 5 2 2 3 2 2" xfId="40712" xr:uid="{00000000-0005-0000-0000-0000650B0000}"/>
    <cellStyle name="4_leertabellen_teil_iii 2 2 5 2 2 3 3" xfId="33575" xr:uid="{00000000-0005-0000-0000-0000660B0000}"/>
    <cellStyle name="4_leertabellen_teil_iii 2 2 5 2 2 4" xfId="20558" xr:uid="{00000000-0005-0000-0000-0000670B0000}"/>
    <cellStyle name="4_leertabellen_teil_iii 2 2 5 2 2 4 2" xfId="27695" xr:uid="{00000000-0005-0000-0000-0000680B0000}"/>
    <cellStyle name="4_leertabellen_teil_iii 2 2 5 2 2 4 2 2" xfId="42010" xr:uid="{00000000-0005-0000-0000-0000690B0000}"/>
    <cellStyle name="4_leertabellen_teil_iii 2 2 5 2 2 4 3" xfId="34873" xr:uid="{00000000-0005-0000-0000-00006A0B0000}"/>
    <cellStyle name="4_leertabellen_teil_iii 2 2 5 2 2 5" xfId="21773" xr:uid="{00000000-0005-0000-0000-00006B0B0000}"/>
    <cellStyle name="4_leertabellen_teil_iii 2 2 5 2 2 5 2" xfId="36088" xr:uid="{00000000-0005-0000-0000-00006C0B0000}"/>
    <cellStyle name="4_leertabellen_teil_iii 2 2 5 2 2 6" xfId="28910" xr:uid="{00000000-0005-0000-0000-00006D0B0000}"/>
    <cellStyle name="4_leertabellen_teil_iii 2 2 5 2 3" xfId="15073" xr:uid="{00000000-0005-0000-0000-00006E0B0000}"/>
    <cellStyle name="4_leertabellen_teil_iii 2 2 5 2 3 2" xfId="22232" xr:uid="{00000000-0005-0000-0000-00006F0B0000}"/>
    <cellStyle name="4_leertabellen_teil_iii 2 2 5 2 3 2 2" xfId="36547" xr:uid="{00000000-0005-0000-0000-0000700B0000}"/>
    <cellStyle name="4_leertabellen_teil_iii 2 2 5 2 3 3" xfId="29388" xr:uid="{00000000-0005-0000-0000-0000710B0000}"/>
    <cellStyle name="4_leertabellen_teil_iii 2 2 5 2 4" xfId="17427" xr:uid="{00000000-0005-0000-0000-0000720B0000}"/>
    <cellStyle name="4_leertabellen_teil_iii 2 2 5 2 4 2" xfId="24564" xr:uid="{00000000-0005-0000-0000-0000730B0000}"/>
    <cellStyle name="4_leertabellen_teil_iii 2 2 5 2 4 2 2" xfId="38879" xr:uid="{00000000-0005-0000-0000-0000740B0000}"/>
    <cellStyle name="4_leertabellen_teil_iii 2 2 5 2 4 3" xfId="31742" xr:uid="{00000000-0005-0000-0000-0000750B0000}"/>
    <cellStyle name="4_leertabellen_teil_iii 2 2 6" xfId="12700" xr:uid="{00000000-0005-0000-0000-0000760B0000}"/>
    <cellStyle name="4_leertabellen_teil_iii 2 2 6 2" xfId="13506" xr:uid="{00000000-0005-0000-0000-0000770B0000}"/>
    <cellStyle name="4_leertabellen_teil_iii 2 2 6 2 2" xfId="15875" xr:uid="{00000000-0005-0000-0000-0000780B0000}"/>
    <cellStyle name="4_leertabellen_teil_iii 2 2 6 2 2 2" xfId="23034" xr:uid="{00000000-0005-0000-0000-0000790B0000}"/>
    <cellStyle name="4_leertabellen_teil_iii 2 2 6 2 2 2 2" xfId="37349" xr:uid="{00000000-0005-0000-0000-00007A0B0000}"/>
    <cellStyle name="4_leertabellen_teil_iii 2 2 6 2 2 3" xfId="30190" xr:uid="{00000000-0005-0000-0000-00007B0B0000}"/>
    <cellStyle name="4_leertabellen_teil_iii 2 2 6 2 3" xfId="18229" xr:uid="{00000000-0005-0000-0000-00007C0B0000}"/>
    <cellStyle name="4_leertabellen_teil_iii 2 2 6 2 3 2" xfId="25366" xr:uid="{00000000-0005-0000-0000-00007D0B0000}"/>
    <cellStyle name="4_leertabellen_teil_iii 2 2 6 2 3 2 2" xfId="39681" xr:uid="{00000000-0005-0000-0000-00007E0B0000}"/>
    <cellStyle name="4_leertabellen_teil_iii 2 2 6 2 3 3" xfId="32544" xr:uid="{00000000-0005-0000-0000-00007F0B0000}"/>
    <cellStyle name="4_leertabellen_teil_iii 2 2 6 2 4" xfId="19854" xr:uid="{00000000-0005-0000-0000-0000800B0000}"/>
    <cellStyle name="4_leertabellen_teil_iii 2 2 6 2 4 2" xfId="26991" xr:uid="{00000000-0005-0000-0000-0000810B0000}"/>
    <cellStyle name="4_leertabellen_teil_iii 2 2 6 2 4 2 2" xfId="41306" xr:uid="{00000000-0005-0000-0000-0000820B0000}"/>
    <cellStyle name="4_leertabellen_teil_iii 2 2 6 2 4 3" xfId="34169" xr:uid="{00000000-0005-0000-0000-0000830B0000}"/>
    <cellStyle name="4_leertabellen_teil_iii 2 2 6 2 5" xfId="21069" xr:uid="{00000000-0005-0000-0000-0000840B0000}"/>
    <cellStyle name="4_leertabellen_teil_iii 2 2 6 2 5 2" xfId="35384" xr:uid="{00000000-0005-0000-0000-0000850B0000}"/>
    <cellStyle name="4_leertabellen_teil_iii 2 2 6 2 6" xfId="28206" xr:uid="{00000000-0005-0000-0000-0000860B0000}"/>
    <cellStyle name="4_leertabellen_teil_iii 2 2 6 3" xfId="15069" xr:uid="{00000000-0005-0000-0000-0000870B0000}"/>
    <cellStyle name="4_leertabellen_teil_iii 2 2 6 3 2" xfId="22228" xr:uid="{00000000-0005-0000-0000-0000880B0000}"/>
    <cellStyle name="4_leertabellen_teil_iii 2 2 6 3 2 2" xfId="36543" xr:uid="{00000000-0005-0000-0000-0000890B0000}"/>
    <cellStyle name="4_leertabellen_teil_iii 2 2 6 3 3" xfId="29384" xr:uid="{00000000-0005-0000-0000-00008A0B0000}"/>
    <cellStyle name="4_leertabellen_teil_iii 2 2 6 4" xfId="17423" xr:uid="{00000000-0005-0000-0000-00008B0B0000}"/>
    <cellStyle name="4_leertabellen_teil_iii 2 2 6 4 2" xfId="24560" xr:uid="{00000000-0005-0000-0000-00008C0B0000}"/>
    <cellStyle name="4_leertabellen_teil_iii 2 2 6 4 2 2" xfId="38875" xr:uid="{00000000-0005-0000-0000-00008D0B0000}"/>
    <cellStyle name="4_leertabellen_teil_iii 2 2 6 4 3" xfId="31738" xr:uid="{00000000-0005-0000-0000-00008E0B0000}"/>
    <cellStyle name="4_leertabellen_teil_iii 2 3" xfId="450" xr:uid="{00000000-0005-0000-0000-00008F0B0000}"/>
    <cellStyle name="4_leertabellen_teil_iii 2 3 2" xfId="12705" xr:uid="{00000000-0005-0000-0000-0000900B0000}"/>
    <cellStyle name="4_leertabellen_teil_iii 2 3 2 2" xfId="14538" xr:uid="{00000000-0005-0000-0000-0000910B0000}"/>
    <cellStyle name="4_leertabellen_teil_iii 2 3 2 2 2" xfId="16907" xr:uid="{00000000-0005-0000-0000-0000920B0000}"/>
    <cellStyle name="4_leertabellen_teil_iii 2 3 2 2 2 2" xfId="24066" xr:uid="{00000000-0005-0000-0000-0000930B0000}"/>
    <cellStyle name="4_leertabellen_teil_iii 2 3 2 2 2 2 2" xfId="38381" xr:uid="{00000000-0005-0000-0000-0000940B0000}"/>
    <cellStyle name="4_leertabellen_teil_iii 2 3 2 2 2 3" xfId="31222" xr:uid="{00000000-0005-0000-0000-0000950B0000}"/>
    <cellStyle name="4_leertabellen_teil_iii 2 3 2 2 3" xfId="19261" xr:uid="{00000000-0005-0000-0000-0000960B0000}"/>
    <cellStyle name="4_leertabellen_teil_iii 2 3 2 2 3 2" xfId="26398" xr:uid="{00000000-0005-0000-0000-0000970B0000}"/>
    <cellStyle name="4_leertabellen_teil_iii 2 3 2 2 3 2 2" xfId="40713" xr:uid="{00000000-0005-0000-0000-0000980B0000}"/>
    <cellStyle name="4_leertabellen_teil_iii 2 3 2 2 3 3" xfId="33576" xr:uid="{00000000-0005-0000-0000-0000990B0000}"/>
    <cellStyle name="4_leertabellen_teil_iii 2 3 2 2 4" xfId="20559" xr:uid="{00000000-0005-0000-0000-00009A0B0000}"/>
    <cellStyle name="4_leertabellen_teil_iii 2 3 2 2 4 2" xfId="27696" xr:uid="{00000000-0005-0000-0000-00009B0B0000}"/>
    <cellStyle name="4_leertabellen_teil_iii 2 3 2 2 4 2 2" xfId="42011" xr:uid="{00000000-0005-0000-0000-00009C0B0000}"/>
    <cellStyle name="4_leertabellen_teil_iii 2 3 2 2 4 3" xfId="34874" xr:uid="{00000000-0005-0000-0000-00009D0B0000}"/>
    <cellStyle name="4_leertabellen_teil_iii 2 3 2 2 5" xfId="21774" xr:uid="{00000000-0005-0000-0000-00009E0B0000}"/>
    <cellStyle name="4_leertabellen_teil_iii 2 3 2 2 5 2" xfId="36089" xr:uid="{00000000-0005-0000-0000-00009F0B0000}"/>
    <cellStyle name="4_leertabellen_teil_iii 2 3 2 2 6" xfId="28911" xr:uid="{00000000-0005-0000-0000-0000A00B0000}"/>
    <cellStyle name="4_leertabellen_teil_iii 2 3 2 3" xfId="15074" xr:uid="{00000000-0005-0000-0000-0000A10B0000}"/>
    <cellStyle name="4_leertabellen_teil_iii 2 3 2 3 2" xfId="22233" xr:uid="{00000000-0005-0000-0000-0000A20B0000}"/>
    <cellStyle name="4_leertabellen_teil_iii 2 3 2 3 2 2" xfId="36548" xr:uid="{00000000-0005-0000-0000-0000A30B0000}"/>
    <cellStyle name="4_leertabellen_teil_iii 2 3 2 3 3" xfId="29389" xr:uid="{00000000-0005-0000-0000-0000A40B0000}"/>
    <cellStyle name="4_leertabellen_teil_iii 2 3 2 4" xfId="17428" xr:uid="{00000000-0005-0000-0000-0000A50B0000}"/>
    <cellStyle name="4_leertabellen_teil_iii 2 3 2 4 2" xfId="24565" xr:uid="{00000000-0005-0000-0000-0000A60B0000}"/>
    <cellStyle name="4_leertabellen_teil_iii 2 3 2 4 2 2" xfId="38880" xr:uid="{00000000-0005-0000-0000-0000A70B0000}"/>
    <cellStyle name="4_leertabellen_teil_iii 2 3 2 4 3" xfId="31743" xr:uid="{00000000-0005-0000-0000-0000A80B0000}"/>
    <cellStyle name="4_leertabellen_teil_iii 2 4" xfId="451" xr:uid="{00000000-0005-0000-0000-0000A90B0000}"/>
    <cellStyle name="4_leertabellen_teil_iii 2 4 2" xfId="12706" xr:uid="{00000000-0005-0000-0000-0000AA0B0000}"/>
    <cellStyle name="4_leertabellen_teil_iii 2 4 2 2" xfId="14020" xr:uid="{00000000-0005-0000-0000-0000AB0B0000}"/>
    <cellStyle name="4_leertabellen_teil_iii 2 4 2 2 2" xfId="16389" xr:uid="{00000000-0005-0000-0000-0000AC0B0000}"/>
    <cellStyle name="4_leertabellen_teil_iii 2 4 2 2 2 2" xfId="23548" xr:uid="{00000000-0005-0000-0000-0000AD0B0000}"/>
    <cellStyle name="4_leertabellen_teil_iii 2 4 2 2 2 2 2" xfId="37863" xr:uid="{00000000-0005-0000-0000-0000AE0B0000}"/>
    <cellStyle name="4_leertabellen_teil_iii 2 4 2 2 2 3" xfId="30704" xr:uid="{00000000-0005-0000-0000-0000AF0B0000}"/>
    <cellStyle name="4_leertabellen_teil_iii 2 4 2 2 3" xfId="18743" xr:uid="{00000000-0005-0000-0000-0000B00B0000}"/>
    <cellStyle name="4_leertabellen_teil_iii 2 4 2 2 3 2" xfId="25880" xr:uid="{00000000-0005-0000-0000-0000B10B0000}"/>
    <cellStyle name="4_leertabellen_teil_iii 2 4 2 2 3 2 2" xfId="40195" xr:uid="{00000000-0005-0000-0000-0000B20B0000}"/>
    <cellStyle name="4_leertabellen_teil_iii 2 4 2 2 3 3" xfId="33058" xr:uid="{00000000-0005-0000-0000-0000B30B0000}"/>
    <cellStyle name="4_leertabellen_teil_iii 2 4 2 2 4" xfId="20103" xr:uid="{00000000-0005-0000-0000-0000B40B0000}"/>
    <cellStyle name="4_leertabellen_teil_iii 2 4 2 2 4 2" xfId="27240" xr:uid="{00000000-0005-0000-0000-0000B50B0000}"/>
    <cellStyle name="4_leertabellen_teil_iii 2 4 2 2 4 2 2" xfId="41555" xr:uid="{00000000-0005-0000-0000-0000B60B0000}"/>
    <cellStyle name="4_leertabellen_teil_iii 2 4 2 2 4 3" xfId="34418" xr:uid="{00000000-0005-0000-0000-0000B70B0000}"/>
    <cellStyle name="4_leertabellen_teil_iii 2 4 2 2 5" xfId="21318" xr:uid="{00000000-0005-0000-0000-0000B80B0000}"/>
    <cellStyle name="4_leertabellen_teil_iii 2 4 2 2 5 2" xfId="35633" xr:uid="{00000000-0005-0000-0000-0000B90B0000}"/>
    <cellStyle name="4_leertabellen_teil_iii 2 4 2 2 6" xfId="28455" xr:uid="{00000000-0005-0000-0000-0000BA0B0000}"/>
    <cellStyle name="4_leertabellen_teil_iii 2 4 2 3" xfId="15075" xr:uid="{00000000-0005-0000-0000-0000BB0B0000}"/>
    <cellStyle name="4_leertabellen_teil_iii 2 4 2 3 2" xfId="22234" xr:uid="{00000000-0005-0000-0000-0000BC0B0000}"/>
    <cellStyle name="4_leertabellen_teil_iii 2 4 2 3 2 2" xfId="36549" xr:uid="{00000000-0005-0000-0000-0000BD0B0000}"/>
    <cellStyle name="4_leertabellen_teil_iii 2 4 2 3 3" xfId="29390" xr:uid="{00000000-0005-0000-0000-0000BE0B0000}"/>
    <cellStyle name="4_leertabellen_teil_iii 2 4 2 4" xfId="17429" xr:uid="{00000000-0005-0000-0000-0000BF0B0000}"/>
    <cellStyle name="4_leertabellen_teil_iii 2 4 2 4 2" xfId="24566" xr:uid="{00000000-0005-0000-0000-0000C00B0000}"/>
    <cellStyle name="4_leertabellen_teil_iii 2 4 2 4 2 2" xfId="38881" xr:uid="{00000000-0005-0000-0000-0000C10B0000}"/>
    <cellStyle name="4_leertabellen_teil_iii 2 4 2 4 3" xfId="31744" xr:uid="{00000000-0005-0000-0000-0000C20B0000}"/>
    <cellStyle name="4_leertabellen_teil_iii 2 5" xfId="452" xr:uid="{00000000-0005-0000-0000-0000C30B0000}"/>
    <cellStyle name="4_leertabellen_teil_iii 2 5 2" xfId="12707" xr:uid="{00000000-0005-0000-0000-0000C40B0000}"/>
    <cellStyle name="4_leertabellen_teil_iii 2 5 2 2" xfId="14443" xr:uid="{00000000-0005-0000-0000-0000C50B0000}"/>
    <cellStyle name="4_leertabellen_teil_iii 2 5 2 2 2" xfId="16812" xr:uid="{00000000-0005-0000-0000-0000C60B0000}"/>
    <cellStyle name="4_leertabellen_teil_iii 2 5 2 2 2 2" xfId="23971" xr:uid="{00000000-0005-0000-0000-0000C70B0000}"/>
    <cellStyle name="4_leertabellen_teil_iii 2 5 2 2 2 2 2" xfId="38286" xr:uid="{00000000-0005-0000-0000-0000C80B0000}"/>
    <cellStyle name="4_leertabellen_teil_iii 2 5 2 2 2 3" xfId="31127" xr:uid="{00000000-0005-0000-0000-0000C90B0000}"/>
    <cellStyle name="4_leertabellen_teil_iii 2 5 2 2 3" xfId="19166" xr:uid="{00000000-0005-0000-0000-0000CA0B0000}"/>
    <cellStyle name="4_leertabellen_teil_iii 2 5 2 2 3 2" xfId="26303" xr:uid="{00000000-0005-0000-0000-0000CB0B0000}"/>
    <cellStyle name="4_leertabellen_teil_iii 2 5 2 2 3 2 2" xfId="40618" xr:uid="{00000000-0005-0000-0000-0000CC0B0000}"/>
    <cellStyle name="4_leertabellen_teil_iii 2 5 2 2 3 3" xfId="33481" xr:uid="{00000000-0005-0000-0000-0000CD0B0000}"/>
    <cellStyle name="4_leertabellen_teil_iii 2 5 2 2 4" xfId="20473" xr:uid="{00000000-0005-0000-0000-0000CE0B0000}"/>
    <cellStyle name="4_leertabellen_teil_iii 2 5 2 2 4 2" xfId="27610" xr:uid="{00000000-0005-0000-0000-0000CF0B0000}"/>
    <cellStyle name="4_leertabellen_teil_iii 2 5 2 2 4 2 2" xfId="41925" xr:uid="{00000000-0005-0000-0000-0000D00B0000}"/>
    <cellStyle name="4_leertabellen_teil_iii 2 5 2 2 4 3" xfId="34788" xr:uid="{00000000-0005-0000-0000-0000D10B0000}"/>
    <cellStyle name="4_leertabellen_teil_iii 2 5 2 2 5" xfId="21688" xr:uid="{00000000-0005-0000-0000-0000D20B0000}"/>
    <cellStyle name="4_leertabellen_teil_iii 2 5 2 2 5 2" xfId="36003" xr:uid="{00000000-0005-0000-0000-0000D30B0000}"/>
    <cellStyle name="4_leertabellen_teil_iii 2 5 2 2 6" xfId="28825" xr:uid="{00000000-0005-0000-0000-0000D40B0000}"/>
    <cellStyle name="4_leertabellen_teil_iii 2 5 2 3" xfId="15076" xr:uid="{00000000-0005-0000-0000-0000D50B0000}"/>
    <cellStyle name="4_leertabellen_teil_iii 2 5 2 3 2" xfId="22235" xr:uid="{00000000-0005-0000-0000-0000D60B0000}"/>
    <cellStyle name="4_leertabellen_teil_iii 2 5 2 3 2 2" xfId="36550" xr:uid="{00000000-0005-0000-0000-0000D70B0000}"/>
    <cellStyle name="4_leertabellen_teil_iii 2 5 2 3 3" xfId="29391" xr:uid="{00000000-0005-0000-0000-0000D80B0000}"/>
    <cellStyle name="4_leertabellen_teil_iii 2 5 2 4" xfId="17430" xr:uid="{00000000-0005-0000-0000-0000D90B0000}"/>
    <cellStyle name="4_leertabellen_teil_iii 2 5 2 4 2" xfId="24567" xr:uid="{00000000-0005-0000-0000-0000DA0B0000}"/>
    <cellStyle name="4_leertabellen_teil_iii 2 5 2 4 2 2" xfId="38882" xr:uid="{00000000-0005-0000-0000-0000DB0B0000}"/>
    <cellStyle name="4_leertabellen_teil_iii 2 5 2 4 3" xfId="31745" xr:uid="{00000000-0005-0000-0000-0000DC0B0000}"/>
    <cellStyle name="4_leertabellen_teil_iii 2 6" xfId="453" xr:uid="{00000000-0005-0000-0000-0000DD0B0000}"/>
    <cellStyle name="4_leertabellen_teil_iii 2 6 2" xfId="12708" xr:uid="{00000000-0005-0000-0000-0000DE0B0000}"/>
    <cellStyle name="4_leertabellen_teil_iii 2 6 2 2" xfId="14434" xr:uid="{00000000-0005-0000-0000-0000DF0B0000}"/>
    <cellStyle name="4_leertabellen_teil_iii 2 6 2 2 2" xfId="16803" xr:uid="{00000000-0005-0000-0000-0000E00B0000}"/>
    <cellStyle name="4_leertabellen_teil_iii 2 6 2 2 2 2" xfId="23962" xr:uid="{00000000-0005-0000-0000-0000E10B0000}"/>
    <cellStyle name="4_leertabellen_teil_iii 2 6 2 2 2 2 2" xfId="38277" xr:uid="{00000000-0005-0000-0000-0000E20B0000}"/>
    <cellStyle name="4_leertabellen_teil_iii 2 6 2 2 2 3" xfId="31118" xr:uid="{00000000-0005-0000-0000-0000E30B0000}"/>
    <cellStyle name="4_leertabellen_teil_iii 2 6 2 2 3" xfId="19157" xr:uid="{00000000-0005-0000-0000-0000E40B0000}"/>
    <cellStyle name="4_leertabellen_teil_iii 2 6 2 2 3 2" xfId="26294" xr:uid="{00000000-0005-0000-0000-0000E50B0000}"/>
    <cellStyle name="4_leertabellen_teil_iii 2 6 2 2 3 2 2" xfId="40609" xr:uid="{00000000-0005-0000-0000-0000E60B0000}"/>
    <cellStyle name="4_leertabellen_teil_iii 2 6 2 2 3 3" xfId="33472" xr:uid="{00000000-0005-0000-0000-0000E70B0000}"/>
    <cellStyle name="4_leertabellen_teil_iii 2 6 2 2 4" xfId="20472" xr:uid="{00000000-0005-0000-0000-0000E80B0000}"/>
    <cellStyle name="4_leertabellen_teil_iii 2 6 2 2 4 2" xfId="27609" xr:uid="{00000000-0005-0000-0000-0000E90B0000}"/>
    <cellStyle name="4_leertabellen_teil_iii 2 6 2 2 4 2 2" xfId="41924" xr:uid="{00000000-0005-0000-0000-0000EA0B0000}"/>
    <cellStyle name="4_leertabellen_teil_iii 2 6 2 2 4 3" xfId="34787" xr:uid="{00000000-0005-0000-0000-0000EB0B0000}"/>
    <cellStyle name="4_leertabellen_teil_iii 2 6 2 2 5" xfId="21687" xr:uid="{00000000-0005-0000-0000-0000EC0B0000}"/>
    <cellStyle name="4_leertabellen_teil_iii 2 6 2 2 5 2" xfId="36002" xr:uid="{00000000-0005-0000-0000-0000ED0B0000}"/>
    <cellStyle name="4_leertabellen_teil_iii 2 6 2 2 6" xfId="28824" xr:uid="{00000000-0005-0000-0000-0000EE0B0000}"/>
    <cellStyle name="4_leertabellen_teil_iii 2 6 2 3" xfId="15077" xr:uid="{00000000-0005-0000-0000-0000EF0B0000}"/>
    <cellStyle name="4_leertabellen_teil_iii 2 6 2 3 2" xfId="22236" xr:uid="{00000000-0005-0000-0000-0000F00B0000}"/>
    <cellStyle name="4_leertabellen_teil_iii 2 6 2 3 2 2" xfId="36551" xr:uid="{00000000-0005-0000-0000-0000F10B0000}"/>
    <cellStyle name="4_leertabellen_teil_iii 2 6 2 3 3" xfId="29392" xr:uid="{00000000-0005-0000-0000-0000F20B0000}"/>
    <cellStyle name="4_leertabellen_teil_iii 2 6 2 4" xfId="17431" xr:uid="{00000000-0005-0000-0000-0000F30B0000}"/>
    <cellStyle name="4_leertabellen_teil_iii 2 6 2 4 2" xfId="24568" xr:uid="{00000000-0005-0000-0000-0000F40B0000}"/>
    <cellStyle name="4_leertabellen_teil_iii 2 6 2 4 2 2" xfId="38883" xr:uid="{00000000-0005-0000-0000-0000F50B0000}"/>
    <cellStyle name="4_leertabellen_teil_iii 2 6 2 4 3" xfId="31746" xr:uid="{00000000-0005-0000-0000-0000F60B0000}"/>
    <cellStyle name="4_leertabellen_teil_iii 2 7" xfId="12699" xr:uid="{00000000-0005-0000-0000-0000F70B0000}"/>
    <cellStyle name="4_leertabellen_teil_iii 2 7 2" xfId="13642" xr:uid="{00000000-0005-0000-0000-0000F80B0000}"/>
    <cellStyle name="4_leertabellen_teil_iii 2 7 2 2" xfId="16011" xr:uid="{00000000-0005-0000-0000-0000F90B0000}"/>
    <cellStyle name="4_leertabellen_teil_iii 2 7 2 2 2" xfId="23170" xr:uid="{00000000-0005-0000-0000-0000FA0B0000}"/>
    <cellStyle name="4_leertabellen_teil_iii 2 7 2 2 2 2" xfId="37485" xr:uid="{00000000-0005-0000-0000-0000FB0B0000}"/>
    <cellStyle name="4_leertabellen_teil_iii 2 7 2 2 3" xfId="30326" xr:uid="{00000000-0005-0000-0000-0000FC0B0000}"/>
    <cellStyle name="4_leertabellen_teil_iii 2 7 2 3" xfId="18365" xr:uid="{00000000-0005-0000-0000-0000FD0B0000}"/>
    <cellStyle name="4_leertabellen_teil_iii 2 7 2 3 2" xfId="25502" xr:uid="{00000000-0005-0000-0000-0000FE0B0000}"/>
    <cellStyle name="4_leertabellen_teil_iii 2 7 2 3 2 2" xfId="39817" xr:uid="{00000000-0005-0000-0000-0000FF0B0000}"/>
    <cellStyle name="4_leertabellen_teil_iii 2 7 2 3 3" xfId="32680" xr:uid="{00000000-0005-0000-0000-0000000C0000}"/>
    <cellStyle name="4_leertabellen_teil_iii 2 7 2 4" xfId="19891" xr:uid="{00000000-0005-0000-0000-0000010C0000}"/>
    <cellStyle name="4_leertabellen_teil_iii 2 7 2 4 2" xfId="27028" xr:uid="{00000000-0005-0000-0000-0000020C0000}"/>
    <cellStyle name="4_leertabellen_teil_iii 2 7 2 4 2 2" xfId="41343" xr:uid="{00000000-0005-0000-0000-0000030C0000}"/>
    <cellStyle name="4_leertabellen_teil_iii 2 7 2 4 3" xfId="34206" xr:uid="{00000000-0005-0000-0000-0000040C0000}"/>
    <cellStyle name="4_leertabellen_teil_iii 2 7 2 5" xfId="21106" xr:uid="{00000000-0005-0000-0000-0000050C0000}"/>
    <cellStyle name="4_leertabellen_teil_iii 2 7 2 5 2" xfId="35421" xr:uid="{00000000-0005-0000-0000-0000060C0000}"/>
    <cellStyle name="4_leertabellen_teil_iii 2 7 2 6" xfId="28243" xr:uid="{00000000-0005-0000-0000-0000070C0000}"/>
    <cellStyle name="4_leertabellen_teil_iii 2 7 3" xfId="15068" xr:uid="{00000000-0005-0000-0000-0000080C0000}"/>
    <cellStyle name="4_leertabellen_teil_iii 2 7 3 2" xfId="22227" xr:uid="{00000000-0005-0000-0000-0000090C0000}"/>
    <cellStyle name="4_leertabellen_teil_iii 2 7 3 2 2" xfId="36542" xr:uid="{00000000-0005-0000-0000-00000A0C0000}"/>
    <cellStyle name="4_leertabellen_teil_iii 2 7 3 3" xfId="29383" xr:uid="{00000000-0005-0000-0000-00000B0C0000}"/>
    <cellStyle name="4_leertabellen_teil_iii 2 7 4" xfId="17422" xr:uid="{00000000-0005-0000-0000-00000C0C0000}"/>
    <cellStyle name="4_leertabellen_teil_iii 2 7 4 2" xfId="24559" xr:uid="{00000000-0005-0000-0000-00000D0C0000}"/>
    <cellStyle name="4_leertabellen_teil_iii 2 7 4 2 2" xfId="38874" xr:uid="{00000000-0005-0000-0000-00000E0C0000}"/>
    <cellStyle name="4_leertabellen_teil_iii 2 7 4 3" xfId="31737" xr:uid="{00000000-0005-0000-0000-00000F0C0000}"/>
    <cellStyle name="4_leertabellen_teil_iii 3" xfId="454" xr:uid="{00000000-0005-0000-0000-0000100C0000}"/>
    <cellStyle name="4_leertabellen_teil_iii 3 2" xfId="455" xr:uid="{00000000-0005-0000-0000-0000110C0000}"/>
    <cellStyle name="4_leertabellen_teil_iii 3 2 2" xfId="456" xr:uid="{00000000-0005-0000-0000-0000120C0000}"/>
    <cellStyle name="4_leertabellen_teil_iii 3 2 2 2" xfId="12711" xr:uid="{00000000-0005-0000-0000-0000130C0000}"/>
    <cellStyle name="4_leertabellen_teil_iii 3 2 2 2 2" xfId="13750" xr:uid="{00000000-0005-0000-0000-0000140C0000}"/>
    <cellStyle name="4_leertabellen_teil_iii 3 2 2 2 2 2" xfId="16119" xr:uid="{00000000-0005-0000-0000-0000150C0000}"/>
    <cellStyle name="4_leertabellen_teil_iii 3 2 2 2 2 2 2" xfId="23278" xr:uid="{00000000-0005-0000-0000-0000160C0000}"/>
    <cellStyle name="4_leertabellen_teil_iii 3 2 2 2 2 2 2 2" xfId="37593" xr:uid="{00000000-0005-0000-0000-0000170C0000}"/>
    <cellStyle name="4_leertabellen_teil_iii 3 2 2 2 2 2 3" xfId="30434" xr:uid="{00000000-0005-0000-0000-0000180C0000}"/>
    <cellStyle name="4_leertabellen_teil_iii 3 2 2 2 2 3" xfId="18473" xr:uid="{00000000-0005-0000-0000-0000190C0000}"/>
    <cellStyle name="4_leertabellen_teil_iii 3 2 2 2 2 3 2" xfId="25610" xr:uid="{00000000-0005-0000-0000-00001A0C0000}"/>
    <cellStyle name="4_leertabellen_teil_iii 3 2 2 2 2 3 2 2" xfId="39925" xr:uid="{00000000-0005-0000-0000-00001B0C0000}"/>
    <cellStyle name="4_leertabellen_teil_iii 3 2 2 2 2 3 3" xfId="32788" xr:uid="{00000000-0005-0000-0000-00001C0C0000}"/>
    <cellStyle name="4_leertabellen_teil_iii 3 2 2 2 2 4" xfId="19998" xr:uid="{00000000-0005-0000-0000-00001D0C0000}"/>
    <cellStyle name="4_leertabellen_teil_iii 3 2 2 2 2 4 2" xfId="27135" xr:uid="{00000000-0005-0000-0000-00001E0C0000}"/>
    <cellStyle name="4_leertabellen_teil_iii 3 2 2 2 2 4 2 2" xfId="41450" xr:uid="{00000000-0005-0000-0000-00001F0C0000}"/>
    <cellStyle name="4_leertabellen_teil_iii 3 2 2 2 2 4 3" xfId="34313" xr:uid="{00000000-0005-0000-0000-0000200C0000}"/>
    <cellStyle name="4_leertabellen_teil_iii 3 2 2 2 2 5" xfId="21213" xr:uid="{00000000-0005-0000-0000-0000210C0000}"/>
    <cellStyle name="4_leertabellen_teil_iii 3 2 2 2 2 5 2" xfId="35528" xr:uid="{00000000-0005-0000-0000-0000220C0000}"/>
    <cellStyle name="4_leertabellen_teil_iii 3 2 2 2 2 6" xfId="28350" xr:uid="{00000000-0005-0000-0000-0000230C0000}"/>
    <cellStyle name="4_leertabellen_teil_iii 3 2 2 2 3" xfId="15080" xr:uid="{00000000-0005-0000-0000-0000240C0000}"/>
    <cellStyle name="4_leertabellen_teil_iii 3 2 2 2 3 2" xfId="22239" xr:uid="{00000000-0005-0000-0000-0000250C0000}"/>
    <cellStyle name="4_leertabellen_teil_iii 3 2 2 2 3 2 2" xfId="36554" xr:uid="{00000000-0005-0000-0000-0000260C0000}"/>
    <cellStyle name="4_leertabellen_teil_iii 3 2 2 2 3 3" xfId="29395" xr:uid="{00000000-0005-0000-0000-0000270C0000}"/>
    <cellStyle name="4_leertabellen_teil_iii 3 2 2 2 4" xfId="17434" xr:uid="{00000000-0005-0000-0000-0000280C0000}"/>
    <cellStyle name="4_leertabellen_teil_iii 3 2 2 2 4 2" xfId="24571" xr:uid="{00000000-0005-0000-0000-0000290C0000}"/>
    <cellStyle name="4_leertabellen_teil_iii 3 2 2 2 4 2 2" xfId="38886" xr:uid="{00000000-0005-0000-0000-00002A0C0000}"/>
    <cellStyle name="4_leertabellen_teil_iii 3 2 2 2 4 3" xfId="31749" xr:uid="{00000000-0005-0000-0000-00002B0C0000}"/>
    <cellStyle name="4_leertabellen_teil_iii 3 2 3" xfId="457" xr:uid="{00000000-0005-0000-0000-00002C0C0000}"/>
    <cellStyle name="4_leertabellen_teil_iii 3 2 3 2" xfId="12712" xr:uid="{00000000-0005-0000-0000-00002D0C0000}"/>
    <cellStyle name="4_leertabellen_teil_iii 3 2 3 2 2" xfId="13377" xr:uid="{00000000-0005-0000-0000-00002E0C0000}"/>
    <cellStyle name="4_leertabellen_teil_iii 3 2 3 2 2 2" xfId="15746" xr:uid="{00000000-0005-0000-0000-00002F0C0000}"/>
    <cellStyle name="4_leertabellen_teil_iii 3 2 3 2 2 2 2" xfId="22905" xr:uid="{00000000-0005-0000-0000-0000300C0000}"/>
    <cellStyle name="4_leertabellen_teil_iii 3 2 3 2 2 2 2 2" xfId="37220" xr:uid="{00000000-0005-0000-0000-0000310C0000}"/>
    <cellStyle name="4_leertabellen_teil_iii 3 2 3 2 2 2 3" xfId="30061" xr:uid="{00000000-0005-0000-0000-0000320C0000}"/>
    <cellStyle name="4_leertabellen_teil_iii 3 2 3 2 2 3" xfId="18100" xr:uid="{00000000-0005-0000-0000-0000330C0000}"/>
    <cellStyle name="4_leertabellen_teil_iii 3 2 3 2 2 3 2" xfId="25237" xr:uid="{00000000-0005-0000-0000-0000340C0000}"/>
    <cellStyle name="4_leertabellen_teil_iii 3 2 3 2 2 3 2 2" xfId="39552" xr:uid="{00000000-0005-0000-0000-0000350C0000}"/>
    <cellStyle name="4_leertabellen_teil_iii 3 2 3 2 2 3 3" xfId="32415" xr:uid="{00000000-0005-0000-0000-0000360C0000}"/>
    <cellStyle name="4_leertabellen_teil_iii 3 2 3 2 2 4" xfId="19804" xr:uid="{00000000-0005-0000-0000-0000370C0000}"/>
    <cellStyle name="4_leertabellen_teil_iii 3 2 3 2 2 4 2" xfId="26941" xr:uid="{00000000-0005-0000-0000-0000380C0000}"/>
    <cellStyle name="4_leertabellen_teil_iii 3 2 3 2 2 4 2 2" xfId="41256" xr:uid="{00000000-0005-0000-0000-0000390C0000}"/>
    <cellStyle name="4_leertabellen_teil_iii 3 2 3 2 2 4 3" xfId="34119" xr:uid="{00000000-0005-0000-0000-00003A0C0000}"/>
    <cellStyle name="4_leertabellen_teil_iii 3 2 3 2 2 5" xfId="21019" xr:uid="{00000000-0005-0000-0000-00003B0C0000}"/>
    <cellStyle name="4_leertabellen_teil_iii 3 2 3 2 2 5 2" xfId="35334" xr:uid="{00000000-0005-0000-0000-00003C0C0000}"/>
    <cellStyle name="4_leertabellen_teil_iii 3 2 3 2 2 6" xfId="28156" xr:uid="{00000000-0005-0000-0000-00003D0C0000}"/>
    <cellStyle name="4_leertabellen_teil_iii 3 2 3 2 3" xfId="15081" xr:uid="{00000000-0005-0000-0000-00003E0C0000}"/>
    <cellStyle name="4_leertabellen_teil_iii 3 2 3 2 3 2" xfId="22240" xr:uid="{00000000-0005-0000-0000-00003F0C0000}"/>
    <cellStyle name="4_leertabellen_teil_iii 3 2 3 2 3 2 2" xfId="36555" xr:uid="{00000000-0005-0000-0000-0000400C0000}"/>
    <cellStyle name="4_leertabellen_teil_iii 3 2 3 2 3 3" xfId="29396" xr:uid="{00000000-0005-0000-0000-0000410C0000}"/>
    <cellStyle name="4_leertabellen_teil_iii 3 2 3 2 4" xfId="17435" xr:uid="{00000000-0005-0000-0000-0000420C0000}"/>
    <cellStyle name="4_leertabellen_teil_iii 3 2 3 2 4 2" xfId="24572" xr:uid="{00000000-0005-0000-0000-0000430C0000}"/>
    <cellStyle name="4_leertabellen_teil_iii 3 2 3 2 4 2 2" xfId="38887" xr:uid="{00000000-0005-0000-0000-0000440C0000}"/>
    <cellStyle name="4_leertabellen_teil_iii 3 2 3 2 4 3" xfId="31750" xr:uid="{00000000-0005-0000-0000-0000450C0000}"/>
    <cellStyle name="4_leertabellen_teil_iii 3 2 4" xfId="458" xr:uid="{00000000-0005-0000-0000-0000460C0000}"/>
    <cellStyle name="4_leertabellen_teil_iii 3 2 4 2" xfId="12713" xr:uid="{00000000-0005-0000-0000-0000470C0000}"/>
    <cellStyle name="4_leertabellen_teil_iii 3 2 4 2 2" xfId="14034" xr:uid="{00000000-0005-0000-0000-0000480C0000}"/>
    <cellStyle name="4_leertabellen_teil_iii 3 2 4 2 2 2" xfId="16403" xr:uid="{00000000-0005-0000-0000-0000490C0000}"/>
    <cellStyle name="4_leertabellen_teil_iii 3 2 4 2 2 2 2" xfId="23562" xr:uid="{00000000-0005-0000-0000-00004A0C0000}"/>
    <cellStyle name="4_leertabellen_teil_iii 3 2 4 2 2 2 2 2" xfId="37877" xr:uid="{00000000-0005-0000-0000-00004B0C0000}"/>
    <cellStyle name="4_leertabellen_teil_iii 3 2 4 2 2 2 3" xfId="30718" xr:uid="{00000000-0005-0000-0000-00004C0C0000}"/>
    <cellStyle name="4_leertabellen_teil_iii 3 2 4 2 2 3" xfId="18757" xr:uid="{00000000-0005-0000-0000-00004D0C0000}"/>
    <cellStyle name="4_leertabellen_teil_iii 3 2 4 2 2 3 2" xfId="25894" xr:uid="{00000000-0005-0000-0000-00004E0C0000}"/>
    <cellStyle name="4_leertabellen_teil_iii 3 2 4 2 2 3 2 2" xfId="40209" xr:uid="{00000000-0005-0000-0000-00004F0C0000}"/>
    <cellStyle name="4_leertabellen_teil_iii 3 2 4 2 2 3 3" xfId="33072" xr:uid="{00000000-0005-0000-0000-0000500C0000}"/>
    <cellStyle name="4_leertabellen_teil_iii 3 2 4 2 2 4" xfId="20117" xr:uid="{00000000-0005-0000-0000-0000510C0000}"/>
    <cellStyle name="4_leertabellen_teil_iii 3 2 4 2 2 4 2" xfId="27254" xr:uid="{00000000-0005-0000-0000-0000520C0000}"/>
    <cellStyle name="4_leertabellen_teil_iii 3 2 4 2 2 4 2 2" xfId="41569" xr:uid="{00000000-0005-0000-0000-0000530C0000}"/>
    <cellStyle name="4_leertabellen_teil_iii 3 2 4 2 2 4 3" xfId="34432" xr:uid="{00000000-0005-0000-0000-0000540C0000}"/>
    <cellStyle name="4_leertabellen_teil_iii 3 2 4 2 2 5" xfId="21332" xr:uid="{00000000-0005-0000-0000-0000550C0000}"/>
    <cellStyle name="4_leertabellen_teil_iii 3 2 4 2 2 5 2" xfId="35647" xr:uid="{00000000-0005-0000-0000-0000560C0000}"/>
    <cellStyle name="4_leertabellen_teil_iii 3 2 4 2 2 6" xfId="28469" xr:uid="{00000000-0005-0000-0000-0000570C0000}"/>
    <cellStyle name="4_leertabellen_teil_iii 3 2 4 2 3" xfId="15082" xr:uid="{00000000-0005-0000-0000-0000580C0000}"/>
    <cellStyle name="4_leertabellen_teil_iii 3 2 4 2 3 2" xfId="22241" xr:uid="{00000000-0005-0000-0000-0000590C0000}"/>
    <cellStyle name="4_leertabellen_teil_iii 3 2 4 2 3 2 2" xfId="36556" xr:uid="{00000000-0005-0000-0000-00005A0C0000}"/>
    <cellStyle name="4_leertabellen_teil_iii 3 2 4 2 3 3" xfId="29397" xr:uid="{00000000-0005-0000-0000-00005B0C0000}"/>
    <cellStyle name="4_leertabellen_teil_iii 3 2 4 2 4" xfId="17436" xr:uid="{00000000-0005-0000-0000-00005C0C0000}"/>
    <cellStyle name="4_leertabellen_teil_iii 3 2 4 2 4 2" xfId="24573" xr:uid="{00000000-0005-0000-0000-00005D0C0000}"/>
    <cellStyle name="4_leertabellen_teil_iii 3 2 4 2 4 2 2" xfId="38888" xr:uid="{00000000-0005-0000-0000-00005E0C0000}"/>
    <cellStyle name="4_leertabellen_teil_iii 3 2 4 2 4 3" xfId="31751" xr:uid="{00000000-0005-0000-0000-00005F0C0000}"/>
    <cellStyle name="4_leertabellen_teil_iii 3 2 5" xfId="459" xr:uid="{00000000-0005-0000-0000-0000600C0000}"/>
    <cellStyle name="4_leertabellen_teil_iii 3 2 5 2" xfId="12714" xr:uid="{00000000-0005-0000-0000-0000610C0000}"/>
    <cellStyle name="4_leertabellen_teil_iii 3 2 5 2 2" xfId="14073" xr:uid="{00000000-0005-0000-0000-0000620C0000}"/>
    <cellStyle name="4_leertabellen_teil_iii 3 2 5 2 2 2" xfId="16442" xr:uid="{00000000-0005-0000-0000-0000630C0000}"/>
    <cellStyle name="4_leertabellen_teil_iii 3 2 5 2 2 2 2" xfId="23601" xr:uid="{00000000-0005-0000-0000-0000640C0000}"/>
    <cellStyle name="4_leertabellen_teil_iii 3 2 5 2 2 2 2 2" xfId="37916" xr:uid="{00000000-0005-0000-0000-0000650C0000}"/>
    <cellStyle name="4_leertabellen_teil_iii 3 2 5 2 2 2 3" xfId="30757" xr:uid="{00000000-0005-0000-0000-0000660C0000}"/>
    <cellStyle name="4_leertabellen_teil_iii 3 2 5 2 2 3" xfId="18796" xr:uid="{00000000-0005-0000-0000-0000670C0000}"/>
    <cellStyle name="4_leertabellen_teil_iii 3 2 5 2 2 3 2" xfId="25933" xr:uid="{00000000-0005-0000-0000-0000680C0000}"/>
    <cellStyle name="4_leertabellen_teil_iii 3 2 5 2 2 3 2 2" xfId="40248" xr:uid="{00000000-0005-0000-0000-0000690C0000}"/>
    <cellStyle name="4_leertabellen_teil_iii 3 2 5 2 2 3 3" xfId="33111" xr:uid="{00000000-0005-0000-0000-00006A0C0000}"/>
    <cellStyle name="4_leertabellen_teil_iii 3 2 5 2 2 4" xfId="20133" xr:uid="{00000000-0005-0000-0000-00006B0C0000}"/>
    <cellStyle name="4_leertabellen_teil_iii 3 2 5 2 2 4 2" xfId="27270" xr:uid="{00000000-0005-0000-0000-00006C0C0000}"/>
    <cellStyle name="4_leertabellen_teil_iii 3 2 5 2 2 4 2 2" xfId="41585" xr:uid="{00000000-0005-0000-0000-00006D0C0000}"/>
    <cellStyle name="4_leertabellen_teil_iii 3 2 5 2 2 4 3" xfId="34448" xr:uid="{00000000-0005-0000-0000-00006E0C0000}"/>
    <cellStyle name="4_leertabellen_teil_iii 3 2 5 2 2 5" xfId="21348" xr:uid="{00000000-0005-0000-0000-00006F0C0000}"/>
    <cellStyle name="4_leertabellen_teil_iii 3 2 5 2 2 5 2" xfId="35663" xr:uid="{00000000-0005-0000-0000-0000700C0000}"/>
    <cellStyle name="4_leertabellen_teil_iii 3 2 5 2 2 6" xfId="28485" xr:uid="{00000000-0005-0000-0000-0000710C0000}"/>
    <cellStyle name="4_leertabellen_teil_iii 3 2 5 2 3" xfId="15083" xr:uid="{00000000-0005-0000-0000-0000720C0000}"/>
    <cellStyle name="4_leertabellen_teil_iii 3 2 5 2 3 2" xfId="22242" xr:uid="{00000000-0005-0000-0000-0000730C0000}"/>
    <cellStyle name="4_leertabellen_teil_iii 3 2 5 2 3 2 2" xfId="36557" xr:uid="{00000000-0005-0000-0000-0000740C0000}"/>
    <cellStyle name="4_leertabellen_teil_iii 3 2 5 2 3 3" xfId="29398" xr:uid="{00000000-0005-0000-0000-0000750C0000}"/>
    <cellStyle name="4_leertabellen_teil_iii 3 2 5 2 4" xfId="17437" xr:uid="{00000000-0005-0000-0000-0000760C0000}"/>
    <cellStyle name="4_leertabellen_teil_iii 3 2 5 2 4 2" xfId="24574" xr:uid="{00000000-0005-0000-0000-0000770C0000}"/>
    <cellStyle name="4_leertabellen_teil_iii 3 2 5 2 4 2 2" xfId="38889" xr:uid="{00000000-0005-0000-0000-0000780C0000}"/>
    <cellStyle name="4_leertabellen_teil_iii 3 2 5 2 4 3" xfId="31752" xr:uid="{00000000-0005-0000-0000-0000790C0000}"/>
    <cellStyle name="4_leertabellen_teil_iii 3 2 6" xfId="12710" xr:uid="{00000000-0005-0000-0000-00007A0C0000}"/>
    <cellStyle name="4_leertabellen_teil_iii 3 2 6 2" xfId="13376" xr:uid="{00000000-0005-0000-0000-00007B0C0000}"/>
    <cellStyle name="4_leertabellen_teil_iii 3 2 6 2 2" xfId="15745" xr:uid="{00000000-0005-0000-0000-00007C0C0000}"/>
    <cellStyle name="4_leertabellen_teil_iii 3 2 6 2 2 2" xfId="22904" xr:uid="{00000000-0005-0000-0000-00007D0C0000}"/>
    <cellStyle name="4_leertabellen_teil_iii 3 2 6 2 2 2 2" xfId="37219" xr:uid="{00000000-0005-0000-0000-00007E0C0000}"/>
    <cellStyle name="4_leertabellen_teil_iii 3 2 6 2 2 3" xfId="30060" xr:uid="{00000000-0005-0000-0000-00007F0C0000}"/>
    <cellStyle name="4_leertabellen_teil_iii 3 2 6 2 3" xfId="18099" xr:uid="{00000000-0005-0000-0000-0000800C0000}"/>
    <cellStyle name="4_leertabellen_teil_iii 3 2 6 2 3 2" xfId="25236" xr:uid="{00000000-0005-0000-0000-0000810C0000}"/>
    <cellStyle name="4_leertabellen_teil_iii 3 2 6 2 3 2 2" xfId="39551" xr:uid="{00000000-0005-0000-0000-0000820C0000}"/>
    <cellStyle name="4_leertabellen_teil_iii 3 2 6 2 3 3" xfId="32414" xr:uid="{00000000-0005-0000-0000-0000830C0000}"/>
    <cellStyle name="4_leertabellen_teil_iii 3 2 6 2 4" xfId="19803" xr:uid="{00000000-0005-0000-0000-0000840C0000}"/>
    <cellStyle name="4_leertabellen_teil_iii 3 2 6 2 4 2" xfId="26940" xr:uid="{00000000-0005-0000-0000-0000850C0000}"/>
    <cellStyle name="4_leertabellen_teil_iii 3 2 6 2 4 2 2" xfId="41255" xr:uid="{00000000-0005-0000-0000-0000860C0000}"/>
    <cellStyle name="4_leertabellen_teil_iii 3 2 6 2 4 3" xfId="34118" xr:uid="{00000000-0005-0000-0000-0000870C0000}"/>
    <cellStyle name="4_leertabellen_teil_iii 3 2 6 2 5" xfId="21018" xr:uid="{00000000-0005-0000-0000-0000880C0000}"/>
    <cellStyle name="4_leertabellen_teil_iii 3 2 6 2 5 2" xfId="35333" xr:uid="{00000000-0005-0000-0000-0000890C0000}"/>
    <cellStyle name="4_leertabellen_teil_iii 3 2 6 2 6" xfId="28155" xr:uid="{00000000-0005-0000-0000-00008A0C0000}"/>
    <cellStyle name="4_leertabellen_teil_iii 3 2 6 3" xfId="15079" xr:uid="{00000000-0005-0000-0000-00008B0C0000}"/>
    <cellStyle name="4_leertabellen_teil_iii 3 2 6 3 2" xfId="22238" xr:uid="{00000000-0005-0000-0000-00008C0C0000}"/>
    <cellStyle name="4_leertabellen_teil_iii 3 2 6 3 2 2" xfId="36553" xr:uid="{00000000-0005-0000-0000-00008D0C0000}"/>
    <cellStyle name="4_leertabellen_teil_iii 3 2 6 3 3" xfId="29394" xr:uid="{00000000-0005-0000-0000-00008E0C0000}"/>
    <cellStyle name="4_leertabellen_teil_iii 3 2 6 4" xfId="17433" xr:uid="{00000000-0005-0000-0000-00008F0C0000}"/>
    <cellStyle name="4_leertabellen_teil_iii 3 2 6 4 2" xfId="24570" xr:uid="{00000000-0005-0000-0000-0000900C0000}"/>
    <cellStyle name="4_leertabellen_teil_iii 3 2 6 4 2 2" xfId="38885" xr:uid="{00000000-0005-0000-0000-0000910C0000}"/>
    <cellStyle name="4_leertabellen_teil_iii 3 2 6 4 3" xfId="31748" xr:uid="{00000000-0005-0000-0000-0000920C0000}"/>
    <cellStyle name="4_leertabellen_teil_iii 3 3" xfId="460" xr:uid="{00000000-0005-0000-0000-0000930C0000}"/>
    <cellStyle name="4_leertabellen_teil_iii 3 3 2" xfId="12715" xr:uid="{00000000-0005-0000-0000-0000940C0000}"/>
    <cellStyle name="4_leertabellen_teil_iii 3 3 2 2" xfId="13378" xr:uid="{00000000-0005-0000-0000-0000950C0000}"/>
    <cellStyle name="4_leertabellen_teil_iii 3 3 2 2 2" xfId="15747" xr:uid="{00000000-0005-0000-0000-0000960C0000}"/>
    <cellStyle name="4_leertabellen_teil_iii 3 3 2 2 2 2" xfId="22906" xr:uid="{00000000-0005-0000-0000-0000970C0000}"/>
    <cellStyle name="4_leertabellen_teil_iii 3 3 2 2 2 2 2" xfId="37221" xr:uid="{00000000-0005-0000-0000-0000980C0000}"/>
    <cellStyle name="4_leertabellen_teil_iii 3 3 2 2 2 3" xfId="30062" xr:uid="{00000000-0005-0000-0000-0000990C0000}"/>
    <cellStyle name="4_leertabellen_teil_iii 3 3 2 2 3" xfId="18101" xr:uid="{00000000-0005-0000-0000-00009A0C0000}"/>
    <cellStyle name="4_leertabellen_teil_iii 3 3 2 2 3 2" xfId="25238" xr:uid="{00000000-0005-0000-0000-00009B0C0000}"/>
    <cellStyle name="4_leertabellen_teil_iii 3 3 2 2 3 2 2" xfId="39553" xr:uid="{00000000-0005-0000-0000-00009C0C0000}"/>
    <cellStyle name="4_leertabellen_teil_iii 3 3 2 2 3 3" xfId="32416" xr:uid="{00000000-0005-0000-0000-00009D0C0000}"/>
    <cellStyle name="4_leertabellen_teil_iii 3 3 2 2 4" xfId="19805" xr:uid="{00000000-0005-0000-0000-00009E0C0000}"/>
    <cellStyle name="4_leertabellen_teil_iii 3 3 2 2 4 2" xfId="26942" xr:uid="{00000000-0005-0000-0000-00009F0C0000}"/>
    <cellStyle name="4_leertabellen_teil_iii 3 3 2 2 4 2 2" xfId="41257" xr:uid="{00000000-0005-0000-0000-0000A00C0000}"/>
    <cellStyle name="4_leertabellen_teil_iii 3 3 2 2 4 3" xfId="34120" xr:uid="{00000000-0005-0000-0000-0000A10C0000}"/>
    <cellStyle name="4_leertabellen_teil_iii 3 3 2 2 5" xfId="21020" xr:uid="{00000000-0005-0000-0000-0000A20C0000}"/>
    <cellStyle name="4_leertabellen_teil_iii 3 3 2 2 5 2" xfId="35335" xr:uid="{00000000-0005-0000-0000-0000A30C0000}"/>
    <cellStyle name="4_leertabellen_teil_iii 3 3 2 2 6" xfId="28157" xr:uid="{00000000-0005-0000-0000-0000A40C0000}"/>
    <cellStyle name="4_leertabellen_teil_iii 3 3 2 3" xfId="15084" xr:uid="{00000000-0005-0000-0000-0000A50C0000}"/>
    <cellStyle name="4_leertabellen_teil_iii 3 3 2 3 2" xfId="22243" xr:uid="{00000000-0005-0000-0000-0000A60C0000}"/>
    <cellStyle name="4_leertabellen_teil_iii 3 3 2 3 2 2" xfId="36558" xr:uid="{00000000-0005-0000-0000-0000A70C0000}"/>
    <cellStyle name="4_leertabellen_teil_iii 3 3 2 3 3" xfId="29399" xr:uid="{00000000-0005-0000-0000-0000A80C0000}"/>
    <cellStyle name="4_leertabellen_teil_iii 3 3 2 4" xfId="17438" xr:uid="{00000000-0005-0000-0000-0000A90C0000}"/>
    <cellStyle name="4_leertabellen_teil_iii 3 3 2 4 2" xfId="24575" xr:uid="{00000000-0005-0000-0000-0000AA0C0000}"/>
    <cellStyle name="4_leertabellen_teil_iii 3 3 2 4 2 2" xfId="38890" xr:uid="{00000000-0005-0000-0000-0000AB0C0000}"/>
    <cellStyle name="4_leertabellen_teil_iii 3 3 2 4 3" xfId="31753" xr:uid="{00000000-0005-0000-0000-0000AC0C0000}"/>
    <cellStyle name="4_leertabellen_teil_iii 3 4" xfId="461" xr:uid="{00000000-0005-0000-0000-0000AD0C0000}"/>
    <cellStyle name="4_leertabellen_teil_iii 3 4 2" xfId="12716" xr:uid="{00000000-0005-0000-0000-0000AE0C0000}"/>
    <cellStyle name="4_leertabellen_teil_iii 3 4 2 2" xfId="14035" xr:uid="{00000000-0005-0000-0000-0000AF0C0000}"/>
    <cellStyle name="4_leertabellen_teil_iii 3 4 2 2 2" xfId="16404" xr:uid="{00000000-0005-0000-0000-0000B00C0000}"/>
    <cellStyle name="4_leertabellen_teil_iii 3 4 2 2 2 2" xfId="23563" xr:uid="{00000000-0005-0000-0000-0000B10C0000}"/>
    <cellStyle name="4_leertabellen_teil_iii 3 4 2 2 2 2 2" xfId="37878" xr:uid="{00000000-0005-0000-0000-0000B20C0000}"/>
    <cellStyle name="4_leertabellen_teil_iii 3 4 2 2 2 3" xfId="30719" xr:uid="{00000000-0005-0000-0000-0000B30C0000}"/>
    <cellStyle name="4_leertabellen_teil_iii 3 4 2 2 3" xfId="18758" xr:uid="{00000000-0005-0000-0000-0000B40C0000}"/>
    <cellStyle name="4_leertabellen_teil_iii 3 4 2 2 3 2" xfId="25895" xr:uid="{00000000-0005-0000-0000-0000B50C0000}"/>
    <cellStyle name="4_leertabellen_teil_iii 3 4 2 2 3 2 2" xfId="40210" xr:uid="{00000000-0005-0000-0000-0000B60C0000}"/>
    <cellStyle name="4_leertabellen_teil_iii 3 4 2 2 3 3" xfId="33073" xr:uid="{00000000-0005-0000-0000-0000B70C0000}"/>
    <cellStyle name="4_leertabellen_teil_iii 3 4 2 2 4" xfId="20118" xr:uid="{00000000-0005-0000-0000-0000B80C0000}"/>
    <cellStyle name="4_leertabellen_teil_iii 3 4 2 2 4 2" xfId="27255" xr:uid="{00000000-0005-0000-0000-0000B90C0000}"/>
    <cellStyle name="4_leertabellen_teil_iii 3 4 2 2 4 2 2" xfId="41570" xr:uid="{00000000-0005-0000-0000-0000BA0C0000}"/>
    <cellStyle name="4_leertabellen_teil_iii 3 4 2 2 4 3" xfId="34433" xr:uid="{00000000-0005-0000-0000-0000BB0C0000}"/>
    <cellStyle name="4_leertabellen_teil_iii 3 4 2 2 5" xfId="21333" xr:uid="{00000000-0005-0000-0000-0000BC0C0000}"/>
    <cellStyle name="4_leertabellen_teil_iii 3 4 2 2 5 2" xfId="35648" xr:uid="{00000000-0005-0000-0000-0000BD0C0000}"/>
    <cellStyle name="4_leertabellen_teil_iii 3 4 2 2 6" xfId="28470" xr:uid="{00000000-0005-0000-0000-0000BE0C0000}"/>
    <cellStyle name="4_leertabellen_teil_iii 3 4 2 3" xfId="15085" xr:uid="{00000000-0005-0000-0000-0000BF0C0000}"/>
    <cellStyle name="4_leertabellen_teil_iii 3 4 2 3 2" xfId="22244" xr:uid="{00000000-0005-0000-0000-0000C00C0000}"/>
    <cellStyle name="4_leertabellen_teil_iii 3 4 2 3 2 2" xfId="36559" xr:uid="{00000000-0005-0000-0000-0000C10C0000}"/>
    <cellStyle name="4_leertabellen_teil_iii 3 4 2 3 3" xfId="29400" xr:uid="{00000000-0005-0000-0000-0000C20C0000}"/>
    <cellStyle name="4_leertabellen_teil_iii 3 4 2 4" xfId="17439" xr:uid="{00000000-0005-0000-0000-0000C30C0000}"/>
    <cellStyle name="4_leertabellen_teil_iii 3 4 2 4 2" xfId="24576" xr:uid="{00000000-0005-0000-0000-0000C40C0000}"/>
    <cellStyle name="4_leertabellen_teil_iii 3 4 2 4 2 2" xfId="38891" xr:uid="{00000000-0005-0000-0000-0000C50C0000}"/>
    <cellStyle name="4_leertabellen_teil_iii 3 4 2 4 3" xfId="31754" xr:uid="{00000000-0005-0000-0000-0000C60C0000}"/>
    <cellStyle name="4_leertabellen_teil_iii 3 5" xfId="462" xr:uid="{00000000-0005-0000-0000-0000C70C0000}"/>
    <cellStyle name="4_leertabellen_teil_iii 3 5 2" xfId="12717" xr:uid="{00000000-0005-0000-0000-0000C80C0000}"/>
    <cellStyle name="4_leertabellen_teil_iii 3 5 2 2" xfId="14192" xr:uid="{00000000-0005-0000-0000-0000C90C0000}"/>
    <cellStyle name="4_leertabellen_teil_iii 3 5 2 2 2" xfId="16561" xr:uid="{00000000-0005-0000-0000-0000CA0C0000}"/>
    <cellStyle name="4_leertabellen_teil_iii 3 5 2 2 2 2" xfId="23720" xr:uid="{00000000-0005-0000-0000-0000CB0C0000}"/>
    <cellStyle name="4_leertabellen_teil_iii 3 5 2 2 2 2 2" xfId="38035" xr:uid="{00000000-0005-0000-0000-0000CC0C0000}"/>
    <cellStyle name="4_leertabellen_teil_iii 3 5 2 2 2 3" xfId="30876" xr:uid="{00000000-0005-0000-0000-0000CD0C0000}"/>
    <cellStyle name="4_leertabellen_teil_iii 3 5 2 2 3" xfId="18915" xr:uid="{00000000-0005-0000-0000-0000CE0C0000}"/>
    <cellStyle name="4_leertabellen_teil_iii 3 5 2 2 3 2" xfId="26052" xr:uid="{00000000-0005-0000-0000-0000CF0C0000}"/>
    <cellStyle name="4_leertabellen_teil_iii 3 5 2 2 3 2 2" xfId="40367" xr:uid="{00000000-0005-0000-0000-0000D00C0000}"/>
    <cellStyle name="4_leertabellen_teil_iii 3 5 2 2 3 3" xfId="33230" xr:uid="{00000000-0005-0000-0000-0000D10C0000}"/>
    <cellStyle name="4_leertabellen_teil_iii 3 5 2 2 4" xfId="20249" xr:uid="{00000000-0005-0000-0000-0000D20C0000}"/>
    <cellStyle name="4_leertabellen_teil_iii 3 5 2 2 4 2" xfId="27386" xr:uid="{00000000-0005-0000-0000-0000D30C0000}"/>
    <cellStyle name="4_leertabellen_teil_iii 3 5 2 2 4 2 2" xfId="41701" xr:uid="{00000000-0005-0000-0000-0000D40C0000}"/>
    <cellStyle name="4_leertabellen_teil_iii 3 5 2 2 4 3" xfId="34564" xr:uid="{00000000-0005-0000-0000-0000D50C0000}"/>
    <cellStyle name="4_leertabellen_teil_iii 3 5 2 2 5" xfId="21464" xr:uid="{00000000-0005-0000-0000-0000D60C0000}"/>
    <cellStyle name="4_leertabellen_teil_iii 3 5 2 2 5 2" xfId="35779" xr:uid="{00000000-0005-0000-0000-0000D70C0000}"/>
    <cellStyle name="4_leertabellen_teil_iii 3 5 2 2 6" xfId="28601" xr:uid="{00000000-0005-0000-0000-0000D80C0000}"/>
    <cellStyle name="4_leertabellen_teil_iii 3 5 2 3" xfId="15086" xr:uid="{00000000-0005-0000-0000-0000D90C0000}"/>
    <cellStyle name="4_leertabellen_teil_iii 3 5 2 3 2" xfId="22245" xr:uid="{00000000-0005-0000-0000-0000DA0C0000}"/>
    <cellStyle name="4_leertabellen_teil_iii 3 5 2 3 2 2" xfId="36560" xr:uid="{00000000-0005-0000-0000-0000DB0C0000}"/>
    <cellStyle name="4_leertabellen_teil_iii 3 5 2 3 3" xfId="29401" xr:uid="{00000000-0005-0000-0000-0000DC0C0000}"/>
    <cellStyle name="4_leertabellen_teil_iii 3 5 2 4" xfId="17440" xr:uid="{00000000-0005-0000-0000-0000DD0C0000}"/>
    <cellStyle name="4_leertabellen_teil_iii 3 5 2 4 2" xfId="24577" xr:uid="{00000000-0005-0000-0000-0000DE0C0000}"/>
    <cellStyle name="4_leertabellen_teil_iii 3 5 2 4 2 2" xfId="38892" xr:uid="{00000000-0005-0000-0000-0000DF0C0000}"/>
    <cellStyle name="4_leertabellen_teil_iii 3 5 2 4 3" xfId="31755" xr:uid="{00000000-0005-0000-0000-0000E00C0000}"/>
    <cellStyle name="4_leertabellen_teil_iii 3 6" xfId="463" xr:uid="{00000000-0005-0000-0000-0000E10C0000}"/>
    <cellStyle name="4_leertabellen_teil_iii 3 6 2" xfId="12718" xr:uid="{00000000-0005-0000-0000-0000E20C0000}"/>
    <cellStyle name="4_leertabellen_teil_iii 3 6 2 2" xfId="14043" xr:uid="{00000000-0005-0000-0000-0000E30C0000}"/>
    <cellStyle name="4_leertabellen_teil_iii 3 6 2 2 2" xfId="16412" xr:uid="{00000000-0005-0000-0000-0000E40C0000}"/>
    <cellStyle name="4_leertabellen_teil_iii 3 6 2 2 2 2" xfId="23571" xr:uid="{00000000-0005-0000-0000-0000E50C0000}"/>
    <cellStyle name="4_leertabellen_teil_iii 3 6 2 2 2 2 2" xfId="37886" xr:uid="{00000000-0005-0000-0000-0000E60C0000}"/>
    <cellStyle name="4_leertabellen_teil_iii 3 6 2 2 2 3" xfId="30727" xr:uid="{00000000-0005-0000-0000-0000E70C0000}"/>
    <cellStyle name="4_leertabellen_teil_iii 3 6 2 2 3" xfId="18766" xr:uid="{00000000-0005-0000-0000-0000E80C0000}"/>
    <cellStyle name="4_leertabellen_teil_iii 3 6 2 2 3 2" xfId="25903" xr:uid="{00000000-0005-0000-0000-0000E90C0000}"/>
    <cellStyle name="4_leertabellen_teil_iii 3 6 2 2 3 2 2" xfId="40218" xr:uid="{00000000-0005-0000-0000-0000EA0C0000}"/>
    <cellStyle name="4_leertabellen_teil_iii 3 6 2 2 3 3" xfId="33081" xr:uid="{00000000-0005-0000-0000-0000EB0C0000}"/>
    <cellStyle name="4_leertabellen_teil_iii 3 6 2 2 4" xfId="20126" xr:uid="{00000000-0005-0000-0000-0000EC0C0000}"/>
    <cellStyle name="4_leertabellen_teil_iii 3 6 2 2 4 2" xfId="27263" xr:uid="{00000000-0005-0000-0000-0000ED0C0000}"/>
    <cellStyle name="4_leertabellen_teil_iii 3 6 2 2 4 2 2" xfId="41578" xr:uid="{00000000-0005-0000-0000-0000EE0C0000}"/>
    <cellStyle name="4_leertabellen_teil_iii 3 6 2 2 4 3" xfId="34441" xr:uid="{00000000-0005-0000-0000-0000EF0C0000}"/>
    <cellStyle name="4_leertabellen_teil_iii 3 6 2 2 5" xfId="21341" xr:uid="{00000000-0005-0000-0000-0000F00C0000}"/>
    <cellStyle name="4_leertabellen_teil_iii 3 6 2 2 5 2" xfId="35656" xr:uid="{00000000-0005-0000-0000-0000F10C0000}"/>
    <cellStyle name="4_leertabellen_teil_iii 3 6 2 2 6" xfId="28478" xr:uid="{00000000-0005-0000-0000-0000F20C0000}"/>
    <cellStyle name="4_leertabellen_teil_iii 3 6 2 3" xfId="15087" xr:uid="{00000000-0005-0000-0000-0000F30C0000}"/>
    <cellStyle name="4_leertabellen_teil_iii 3 6 2 3 2" xfId="22246" xr:uid="{00000000-0005-0000-0000-0000F40C0000}"/>
    <cellStyle name="4_leertabellen_teil_iii 3 6 2 3 2 2" xfId="36561" xr:uid="{00000000-0005-0000-0000-0000F50C0000}"/>
    <cellStyle name="4_leertabellen_teil_iii 3 6 2 3 3" xfId="29402" xr:uid="{00000000-0005-0000-0000-0000F60C0000}"/>
    <cellStyle name="4_leertabellen_teil_iii 3 6 2 4" xfId="17441" xr:uid="{00000000-0005-0000-0000-0000F70C0000}"/>
    <cellStyle name="4_leertabellen_teil_iii 3 6 2 4 2" xfId="24578" xr:uid="{00000000-0005-0000-0000-0000F80C0000}"/>
    <cellStyle name="4_leertabellen_teil_iii 3 6 2 4 2 2" xfId="38893" xr:uid="{00000000-0005-0000-0000-0000F90C0000}"/>
    <cellStyle name="4_leertabellen_teil_iii 3 6 2 4 3" xfId="31756" xr:uid="{00000000-0005-0000-0000-0000FA0C0000}"/>
    <cellStyle name="4_leertabellen_teil_iii 3 7" xfId="12709" xr:uid="{00000000-0005-0000-0000-0000FB0C0000}"/>
    <cellStyle name="4_leertabellen_teil_iii 3 7 2" xfId="14071" xr:uid="{00000000-0005-0000-0000-0000FC0C0000}"/>
    <cellStyle name="4_leertabellen_teil_iii 3 7 2 2" xfId="16440" xr:uid="{00000000-0005-0000-0000-0000FD0C0000}"/>
    <cellStyle name="4_leertabellen_teil_iii 3 7 2 2 2" xfId="23599" xr:uid="{00000000-0005-0000-0000-0000FE0C0000}"/>
    <cellStyle name="4_leertabellen_teil_iii 3 7 2 2 2 2" xfId="37914" xr:uid="{00000000-0005-0000-0000-0000FF0C0000}"/>
    <cellStyle name="4_leertabellen_teil_iii 3 7 2 2 3" xfId="30755" xr:uid="{00000000-0005-0000-0000-0000000D0000}"/>
    <cellStyle name="4_leertabellen_teil_iii 3 7 2 3" xfId="18794" xr:uid="{00000000-0005-0000-0000-0000010D0000}"/>
    <cellStyle name="4_leertabellen_teil_iii 3 7 2 3 2" xfId="25931" xr:uid="{00000000-0005-0000-0000-0000020D0000}"/>
    <cellStyle name="4_leertabellen_teil_iii 3 7 2 3 2 2" xfId="40246" xr:uid="{00000000-0005-0000-0000-0000030D0000}"/>
    <cellStyle name="4_leertabellen_teil_iii 3 7 2 3 3" xfId="33109" xr:uid="{00000000-0005-0000-0000-0000040D0000}"/>
    <cellStyle name="4_leertabellen_teil_iii 3 7 2 4" xfId="20131" xr:uid="{00000000-0005-0000-0000-0000050D0000}"/>
    <cellStyle name="4_leertabellen_teil_iii 3 7 2 4 2" xfId="27268" xr:uid="{00000000-0005-0000-0000-0000060D0000}"/>
    <cellStyle name="4_leertabellen_teil_iii 3 7 2 4 2 2" xfId="41583" xr:uid="{00000000-0005-0000-0000-0000070D0000}"/>
    <cellStyle name="4_leertabellen_teil_iii 3 7 2 4 3" xfId="34446" xr:uid="{00000000-0005-0000-0000-0000080D0000}"/>
    <cellStyle name="4_leertabellen_teil_iii 3 7 2 5" xfId="21346" xr:uid="{00000000-0005-0000-0000-0000090D0000}"/>
    <cellStyle name="4_leertabellen_teil_iii 3 7 2 5 2" xfId="35661" xr:uid="{00000000-0005-0000-0000-00000A0D0000}"/>
    <cellStyle name="4_leertabellen_teil_iii 3 7 2 6" xfId="28483" xr:uid="{00000000-0005-0000-0000-00000B0D0000}"/>
    <cellStyle name="4_leertabellen_teil_iii 3 7 3" xfId="15078" xr:uid="{00000000-0005-0000-0000-00000C0D0000}"/>
    <cellStyle name="4_leertabellen_teil_iii 3 7 3 2" xfId="22237" xr:uid="{00000000-0005-0000-0000-00000D0D0000}"/>
    <cellStyle name="4_leertabellen_teil_iii 3 7 3 2 2" xfId="36552" xr:uid="{00000000-0005-0000-0000-00000E0D0000}"/>
    <cellStyle name="4_leertabellen_teil_iii 3 7 3 3" xfId="29393" xr:uid="{00000000-0005-0000-0000-00000F0D0000}"/>
    <cellStyle name="4_leertabellen_teil_iii 3 7 4" xfId="17432" xr:uid="{00000000-0005-0000-0000-0000100D0000}"/>
    <cellStyle name="4_leertabellen_teil_iii 3 7 4 2" xfId="24569" xr:uid="{00000000-0005-0000-0000-0000110D0000}"/>
    <cellStyle name="4_leertabellen_teil_iii 3 7 4 2 2" xfId="38884" xr:uid="{00000000-0005-0000-0000-0000120D0000}"/>
    <cellStyle name="4_leertabellen_teil_iii 3 7 4 3" xfId="31747" xr:uid="{00000000-0005-0000-0000-0000130D0000}"/>
    <cellStyle name="4_leertabellen_teil_iii 4" xfId="464" xr:uid="{00000000-0005-0000-0000-0000140D0000}"/>
    <cellStyle name="4_leertabellen_teil_iii 4 2" xfId="465" xr:uid="{00000000-0005-0000-0000-0000150D0000}"/>
    <cellStyle name="4_leertabellen_teil_iii 4 2 2" xfId="12720" xr:uid="{00000000-0005-0000-0000-0000160D0000}"/>
    <cellStyle name="4_leertabellen_teil_iii 4 2 2 2" xfId="13983" xr:uid="{00000000-0005-0000-0000-0000170D0000}"/>
    <cellStyle name="4_leertabellen_teil_iii 4 2 2 2 2" xfId="16352" xr:uid="{00000000-0005-0000-0000-0000180D0000}"/>
    <cellStyle name="4_leertabellen_teil_iii 4 2 2 2 2 2" xfId="23511" xr:uid="{00000000-0005-0000-0000-0000190D0000}"/>
    <cellStyle name="4_leertabellen_teil_iii 4 2 2 2 2 2 2" xfId="37826" xr:uid="{00000000-0005-0000-0000-00001A0D0000}"/>
    <cellStyle name="4_leertabellen_teil_iii 4 2 2 2 2 3" xfId="30667" xr:uid="{00000000-0005-0000-0000-00001B0D0000}"/>
    <cellStyle name="4_leertabellen_teil_iii 4 2 2 2 3" xfId="18706" xr:uid="{00000000-0005-0000-0000-00001C0D0000}"/>
    <cellStyle name="4_leertabellen_teil_iii 4 2 2 2 3 2" xfId="25843" xr:uid="{00000000-0005-0000-0000-00001D0D0000}"/>
    <cellStyle name="4_leertabellen_teil_iii 4 2 2 2 3 2 2" xfId="40158" xr:uid="{00000000-0005-0000-0000-00001E0D0000}"/>
    <cellStyle name="4_leertabellen_teil_iii 4 2 2 2 3 3" xfId="33021" xr:uid="{00000000-0005-0000-0000-00001F0D0000}"/>
    <cellStyle name="4_leertabellen_teil_iii 4 2 2 2 4" xfId="20075" xr:uid="{00000000-0005-0000-0000-0000200D0000}"/>
    <cellStyle name="4_leertabellen_teil_iii 4 2 2 2 4 2" xfId="27212" xr:uid="{00000000-0005-0000-0000-0000210D0000}"/>
    <cellStyle name="4_leertabellen_teil_iii 4 2 2 2 4 2 2" xfId="41527" xr:uid="{00000000-0005-0000-0000-0000220D0000}"/>
    <cellStyle name="4_leertabellen_teil_iii 4 2 2 2 4 3" xfId="34390" xr:uid="{00000000-0005-0000-0000-0000230D0000}"/>
    <cellStyle name="4_leertabellen_teil_iii 4 2 2 2 5" xfId="21290" xr:uid="{00000000-0005-0000-0000-0000240D0000}"/>
    <cellStyle name="4_leertabellen_teil_iii 4 2 2 2 5 2" xfId="35605" xr:uid="{00000000-0005-0000-0000-0000250D0000}"/>
    <cellStyle name="4_leertabellen_teil_iii 4 2 2 2 6" xfId="28427" xr:uid="{00000000-0005-0000-0000-0000260D0000}"/>
    <cellStyle name="4_leertabellen_teil_iii 4 2 2 3" xfId="15089" xr:uid="{00000000-0005-0000-0000-0000270D0000}"/>
    <cellStyle name="4_leertabellen_teil_iii 4 2 2 3 2" xfId="22248" xr:uid="{00000000-0005-0000-0000-0000280D0000}"/>
    <cellStyle name="4_leertabellen_teil_iii 4 2 2 3 2 2" xfId="36563" xr:uid="{00000000-0005-0000-0000-0000290D0000}"/>
    <cellStyle name="4_leertabellen_teil_iii 4 2 2 3 3" xfId="29404" xr:uid="{00000000-0005-0000-0000-00002A0D0000}"/>
    <cellStyle name="4_leertabellen_teil_iii 4 2 2 4" xfId="17443" xr:uid="{00000000-0005-0000-0000-00002B0D0000}"/>
    <cellStyle name="4_leertabellen_teil_iii 4 2 2 4 2" xfId="24580" xr:uid="{00000000-0005-0000-0000-00002C0D0000}"/>
    <cellStyle name="4_leertabellen_teil_iii 4 2 2 4 2 2" xfId="38895" xr:uid="{00000000-0005-0000-0000-00002D0D0000}"/>
    <cellStyle name="4_leertabellen_teil_iii 4 2 2 4 3" xfId="31758" xr:uid="{00000000-0005-0000-0000-00002E0D0000}"/>
    <cellStyle name="4_leertabellen_teil_iii 4 3" xfId="466" xr:uid="{00000000-0005-0000-0000-00002F0D0000}"/>
    <cellStyle name="4_leertabellen_teil_iii 4 3 2" xfId="12721" xr:uid="{00000000-0005-0000-0000-0000300D0000}"/>
    <cellStyle name="4_leertabellen_teil_iii 4 3 2 2" xfId="13379" xr:uid="{00000000-0005-0000-0000-0000310D0000}"/>
    <cellStyle name="4_leertabellen_teil_iii 4 3 2 2 2" xfId="15748" xr:uid="{00000000-0005-0000-0000-0000320D0000}"/>
    <cellStyle name="4_leertabellen_teil_iii 4 3 2 2 2 2" xfId="22907" xr:uid="{00000000-0005-0000-0000-0000330D0000}"/>
    <cellStyle name="4_leertabellen_teil_iii 4 3 2 2 2 2 2" xfId="37222" xr:uid="{00000000-0005-0000-0000-0000340D0000}"/>
    <cellStyle name="4_leertabellen_teil_iii 4 3 2 2 2 3" xfId="30063" xr:uid="{00000000-0005-0000-0000-0000350D0000}"/>
    <cellStyle name="4_leertabellen_teil_iii 4 3 2 2 3" xfId="18102" xr:uid="{00000000-0005-0000-0000-0000360D0000}"/>
    <cellStyle name="4_leertabellen_teil_iii 4 3 2 2 3 2" xfId="25239" xr:uid="{00000000-0005-0000-0000-0000370D0000}"/>
    <cellStyle name="4_leertabellen_teil_iii 4 3 2 2 3 2 2" xfId="39554" xr:uid="{00000000-0005-0000-0000-0000380D0000}"/>
    <cellStyle name="4_leertabellen_teil_iii 4 3 2 2 3 3" xfId="32417" xr:uid="{00000000-0005-0000-0000-0000390D0000}"/>
    <cellStyle name="4_leertabellen_teil_iii 4 3 2 2 4" xfId="19806" xr:uid="{00000000-0005-0000-0000-00003A0D0000}"/>
    <cellStyle name="4_leertabellen_teil_iii 4 3 2 2 4 2" xfId="26943" xr:uid="{00000000-0005-0000-0000-00003B0D0000}"/>
    <cellStyle name="4_leertabellen_teil_iii 4 3 2 2 4 2 2" xfId="41258" xr:uid="{00000000-0005-0000-0000-00003C0D0000}"/>
    <cellStyle name="4_leertabellen_teil_iii 4 3 2 2 4 3" xfId="34121" xr:uid="{00000000-0005-0000-0000-00003D0D0000}"/>
    <cellStyle name="4_leertabellen_teil_iii 4 3 2 2 5" xfId="21021" xr:uid="{00000000-0005-0000-0000-00003E0D0000}"/>
    <cellStyle name="4_leertabellen_teil_iii 4 3 2 2 5 2" xfId="35336" xr:uid="{00000000-0005-0000-0000-00003F0D0000}"/>
    <cellStyle name="4_leertabellen_teil_iii 4 3 2 2 6" xfId="28158" xr:uid="{00000000-0005-0000-0000-0000400D0000}"/>
    <cellStyle name="4_leertabellen_teil_iii 4 3 2 3" xfId="15090" xr:uid="{00000000-0005-0000-0000-0000410D0000}"/>
    <cellStyle name="4_leertabellen_teil_iii 4 3 2 3 2" xfId="22249" xr:uid="{00000000-0005-0000-0000-0000420D0000}"/>
    <cellStyle name="4_leertabellen_teil_iii 4 3 2 3 2 2" xfId="36564" xr:uid="{00000000-0005-0000-0000-0000430D0000}"/>
    <cellStyle name="4_leertabellen_teil_iii 4 3 2 3 3" xfId="29405" xr:uid="{00000000-0005-0000-0000-0000440D0000}"/>
    <cellStyle name="4_leertabellen_teil_iii 4 3 2 4" xfId="17444" xr:uid="{00000000-0005-0000-0000-0000450D0000}"/>
    <cellStyle name="4_leertabellen_teil_iii 4 3 2 4 2" xfId="24581" xr:uid="{00000000-0005-0000-0000-0000460D0000}"/>
    <cellStyle name="4_leertabellen_teil_iii 4 3 2 4 2 2" xfId="38896" xr:uid="{00000000-0005-0000-0000-0000470D0000}"/>
    <cellStyle name="4_leertabellen_teil_iii 4 3 2 4 3" xfId="31759" xr:uid="{00000000-0005-0000-0000-0000480D0000}"/>
    <cellStyle name="4_leertabellen_teil_iii 4 4" xfId="467" xr:uid="{00000000-0005-0000-0000-0000490D0000}"/>
    <cellStyle name="4_leertabellen_teil_iii 4 4 2" xfId="12722" xr:uid="{00000000-0005-0000-0000-00004A0D0000}"/>
    <cellStyle name="4_leertabellen_teil_iii 4 4 2 2" xfId="13879" xr:uid="{00000000-0005-0000-0000-00004B0D0000}"/>
    <cellStyle name="4_leertabellen_teil_iii 4 4 2 2 2" xfId="16248" xr:uid="{00000000-0005-0000-0000-00004C0D0000}"/>
    <cellStyle name="4_leertabellen_teil_iii 4 4 2 2 2 2" xfId="23407" xr:uid="{00000000-0005-0000-0000-00004D0D0000}"/>
    <cellStyle name="4_leertabellen_teil_iii 4 4 2 2 2 2 2" xfId="37722" xr:uid="{00000000-0005-0000-0000-00004E0D0000}"/>
    <cellStyle name="4_leertabellen_teil_iii 4 4 2 2 2 3" xfId="30563" xr:uid="{00000000-0005-0000-0000-00004F0D0000}"/>
    <cellStyle name="4_leertabellen_teil_iii 4 4 2 2 3" xfId="18602" xr:uid="{00000000-0005-0000-0000-0000500D0000}"/>
    <cellStyle name="4_leertabellen_teil_iii 4 4 2 2 3 2" xfId="25739" xr:uid="{00000000-0005-0000-0000-0000510D0000}"/>
    <cellStyle name="4_leertabellen_teil_iii 4 4 2 2 3 2 2" xfId="40054" xr:uid="{00000000-0005-0000-0000-0000520D0000}"/>
    <cellStyle name="4_leertabellen_teil_iii 4 4 2 2 3 3" xfId="32917" xr:uid="{00000000-0005-0000-0000-0000530D0000}"/>
    <cellStyle name="4_leertabellen_teil_iii 4 4 2 2 4" xfId="20045" xr:uid="{00000000-0005-0000-0000-0000540D0000}"/>
    <cellStyle name="4_leertabellen_teil_iii 4 4 2 2 4 2" xfId="27182" xr:uid="{00000000-0005-0000-0000-0000550D0000}"/>
    <cellStyle name="4_leertabellen_teil_iii 4 4 2 2 4 2 2" xfId="41497" xr:uid="{00000000-0005-0000-0000-0000560D0000}"/>
    <cellStyle name="4_leertabellen_teil_iii 4 4 2 2 4 3" xfId="34360" xr:uid="{00000000-0005-0000-0000-0000570D0000}"/>
    <cellStyle name="4_leertabellen_teil_iii 4 4 2 2 5" xfId="21260" xr:uid="{00000000-0005-0000-0000-0000580D0000}"/>
    <cellStyle name="4_leertabellen_teil_iii 4 4 2 2 5 2" xfId="35575" xr:uid="{00000000-0005-0000-0000-0000590D0000}"/>
    <cellStyle name="4_leertabellen_teil_iii 4 4 2 2 6" xfId="28397" xr:uid="{00000000-0005-0000-0000-00005A0D0000}"/>
    <cellStyle name="4_leertabellen_teil_iii 4 4 2 3" xfId="15091" xr:uid="{00000000-0005-0000-0000-00005B0D0000}"/>
    <cellStyle name="4_leertabellen_teil_iii 4 4 2 3 2" xfId="22250" xr:uid="{00000000-0005-0000-0000-00005C0D0000}"/>
    <cellStyle name="4_leertabellen_teil_iii 4 4 2 3 2 2" xfId="36565" xr:uid="{00000000-0005-0000-0000-00005D0D0000}"/>
    <cellStyle name="4_leertabellen_teil_iii 4 4 2 3 3" xfId="29406" xr:uid="{00000000-0005-0000-0000-00005E0D0000}"/>
    <cellStyle name="4_leertabellen_teil_iii 4 4 2 4" xfId="17445" xr:uid="{00000000-0005-0000-0000-00005F0D0000}"/>
    <cellStyle name="4_leertabellen_teil_iii 4 4 2 4 2" xfId="24582" xr:uid="{00000000-0005-0000-0000-0000600D0000}"/>
    <cellStyle name="4_leertabellen_teil_iii 4 4 2 4 2 2" xfId="38897" xr:uid="{00000000-0005-0000-0000-0000610D0000}"/>
    <cellStyle name="4_leertabellen_teil_iii 4 4 2 4 3" xfId="31760" xr:uid="{00000000-0005-0000-0000-0000620D0000}"/>
    <cellStyle name="4_leertabellen_teil_iii 4 5" xfId="468" xr:uid="{00000000-0005-0000-0000-0000630D0000}"/>
    <cellStyle name="4_leertabellen_teil_iii 4 5 2" xfId="12723" xr:uid="{00000000-0005-0000-0000-0000640D0000}"/>
    <cellStyle name="4_leertabellen_teil_iii 4 5 2 2" xfId="14102" xr:uid="{00000000-0005-0000-0000-0000650D0000}"/>
    <cellStyle name="4_leertabellen_teil_iii 4 5 2 2 2" xfId="16471" xr:uid="{00000000-0005-0000-0000-0000660D0000}"/>
    <cellStyle name="4_leertabellen_teil_iii 4 5 2 2 2 2" xfId="23630" xr:uid="{00000000-0005-0000-0000-0000670D0000}"/>
    <cellStyle name="4_leertabellen_teil_iii 4 5 2 2 2 2 2" xfId="37945" xr:uid="{00000000-0005-0000-0000-0000680D0000}"/>
    <cellStyle name="4_leertabellen_teil_iii 4 5 2 2 2 3" xfId="30786" xr:uid="{00000000-0005-0000-0000-0000690D0000}"/>
    <cellStyle name="4_leertabellen_teil_iii 4 5 2 2 3" xfId="18825" xr:uid="{00000000-0005-0000-0000-00006A0D0000}"/>
    <cellStyle name="4_leertabellen_teil_iii 4 5 2 2 3 2" xfId="25962" xr:uid="{00000000-0005-0000-0000-00006B0D0000}"/>
    <cellStyle name="4_leertabellen_teil_iii 4 5 2 2 3 2 2" xfId="40277" xr:uid="{00000000-0005-0000-0000-00006C0D0000}"/>
    <cellStyle name="4_leertabellen_teil_iii 4 5 2 2 3 3" xfId="33140" xr:uid="{00000000-0005-0000-0000-00006D0D0000}"/>
    <cellStyle name="4_leertabellen_teil_iii 4 5 2 2 4" xfId="20162" xr:uid="{00000000-0005-0000-0000-00006E0D0000}"/>
    <cellStyle name="4_leertabellen_teil_iii 4 5 2 2 4 2" xfId="27299" xr:uid="{00000000-0005-0000-0000-00006F0D0000}"/>
    <cellStyle name="4_leertabellen_teil_iii 4 5 2 2 4 2 2" xfId="41614" xr:uid="{00000000-0005-0000-0000-0000700D0000}"/>
    <cellStyle name="4_leertabellen_teil_iii 4 5 2 2 4 3" xfId="34477" xr:uid="{00000000-0005-0000-0000-0000710D0000}"/>
    <cellStyle name="4_leertabellen_teil_iii 4 5 2 2 5" xfId="21377" xr:uid="{00000000-0005-0000-0000-0000720D0000}"/>
    <cellStyle name="4_leertabellen_teil_iii 4 5 2 2 5 2" xfId="35692" xr:uid="{00000000-0005-0000-0000-0000730D0000}"/>
    <cellStyle name="4_leertabellen_teil_iii 4 5 2 2 6" xfId="28514" xr:uid="{00000000-0005-0000-0000-0000740D0000}"/>
    <cellStyle name="4_leertabellen_teil_iii 4 5 2 3" xfId="15092" xr:uid="{00000000-0005-0000-0000-0000750D0000}"/>
    <cellStyle name="4_leertabellen_teil_iii 4 5 2 3 2" xfId="22251" xr:uid="{00000000-0005-0000-0000-0000760D0000}"/>
    <cellStyle name="4_leertabellen_teil_iii 4 5 2 3 2 2" xfId="36566" xr:uid="{00000000-0005-0000-0000-0000770D0000}"/>
    <cellStyle name="4_leertabellen_teil_iii 4 5 2 3 3" xfId="29407" xr:uid="{00000000-0005-0000-0000-0000780D0000}"/>
    <cellStyle name="4_leertabellen_teil_iii 4 5 2 4" xfId="17446" xr:uid="{00000000-0005-0000-0000-0000790D0000}"/>
    <cellStyle name="4_leertabellen_teil_iii 4 5 2 4 2" xfId="24583" xr:uid="{00000000-0005-0000-0000-00007A0D0000}"/>
    <cellStyle name="4_leertabellen_teil_iii 4 5 2 4 2 2" xfId="38898" xr:uid="{00000000-0005-0000-0000-00007B0D0000}"/>
    <cellStyle name="4_leertabellen_teil_iii 4 5 2 4 3" xfId="31761" xr:uid="{00000000-0005-0000-0000-00007C0D0000}"/>
    <cellStyle name="4_leertabellen_teil_iii 4 6" xfId="12719" xr:uid="{00000000-0005-0000-0000-00007D0D0000}"/>
    <cellStyle name="4_leertabellen_teil_iii 4 6 2" xfId="14036" xr:uid="{00000000-0005-0000-0000-00007E0D0000}"/>
    <cellStyle name="4_leertabellen_teil_iii 4 6 2 2" xfId="16405" xr:uid="{00000000-0005-0000-0000-00007F0D0000}"/>
    <cellStyle name="4_leertabellen_teil_iii 4 6 2 2 2" xfId="23564" xr:uid="{00000000-0005-0000-0000-0000800D0000}"/>
    <cellStyle name="4_leertabellen_teil_iii 4 6 2 2 2 2" xfId="37879" xr:uid="{00000000-0005-0000-0000-0000810D0000}"/>
    <cellStyle name="4_leertabellen_teil_iii 4 6 2 2 3" xfId="30720" xr:uid="{00000000-0005-0000-0000-0000820D0000}"/>
    <cellStyle name="4_leertabellen_teil_iii 4 6 2 3" xfId="18759" xr:uid="{00000000-0005-0000-0000-0000830D0000}"/>
    <cellStyle name="4_leertabellen_teil_iii 4 6 2 3 2" xfId="25896" xr:uid="{00000000-0005-0000-0000-0000840D0000}"/>
    <cellStyle name="4_leertabellen_teil_iii 4 6 2 3 2 2" xfId="40211" xr:uid="{00000000-0005-0000-0000-0000850D0000}"/>
    <cellStyle name="4_leertabellen_teil_iii 4 6 2 3 3" xfId="33074" xr:uid="{00000000-0005-0000-0000-0000860D0000}"/>
    <cellStyle name="4_leertabellen_teil_iii 4 6 2 4" xfId="20119" xr:uid="{00000000-0005-0000-0000-0000870D0000}"/>
    <cellStyle name="4_leertabellen_teil_iii 4 6 2 4 2" xfId="27256" xr:uid="{00000000-0005-0000-0000-0000880D0000}"/>
    <cellStyle name="4_leertabellen_teil_iii 4 6 2 4 2 2" xfId="41571" xr:uid="{00000000-0005-0000-0000-0000890D0000}"/>
    <cellStyle name="4_leertabellen_teil_iii 4 6 2 4 3" xfId="34434" xr:uid="{00000000-0005-0000-0000-00008A0D0000}"/>
    <cellStyle name="4_leertabellen_teil_iii 4 6 2 5" xfId="21334" xr:uid="{00000000-0005-0000-0000-00008B0D0000}"/>
    <cellStyle name="4_leertabellen_teil_iii 4 6 2 5 2" xfId="35649" xr:uid="{00000000-0005-0000-0000-00008C0D0000}"/>
    <cellStyle name="4_leertabellen_teil_iii 4 6 2 6" xfId="28471" xr:uid="{00000000-0005-0000-0000-00008D0D0000}"/>
    <cellStyle name="4_leertabellen_teil_iii 4 6 3" xfId="15088" xr:uid="{00000000-0005-0000-0000-00008E0D0000}"/>
    <cellStyle name="4_leertabellen_teil_iii 4 6 3 2" xfId="22247" xr:uid="{00000000-0005-0000-0000-00008F0D0000}"/>
    <cellStyle name="4_leertabellen_teil_iii 4 6 3 2 2" xfId="36562" xr:uid="{00000000-0005-0000-0000-0000900D0000}"/>
    <cellStyle name="4_leertabellen_teil_iii 4 6 3 3" xfId="29403" xr:uid="{00000000-0005-0000-0000-0000910D0000}"/>
    <cellStyle name="4_leertabellen_teil_iii 4 6 4" xfId="17442" xr:uid="{00000000-0005-0000-0000-0000920D0000}"/>
    <cellStyle name="4_leertabellen_teil_iii 4 6 4 2" xfId="24579" xr:uid="{00000000-0005-0000-0000-0000930D0000}"/>
    <cellStyle name="4_leertabellen_teil_iii 4 6 4 2 2" xfId="38894" xr:uid="{00000000-0005-0000-0000-0000940D0000}"/>
    <cellStyle name="4_leertabellen_teil_iii 4 6 4 3" xfId="31757" xr:uid="{00000000-0005-0000-0000-0000950D0000}"/>
    <cellStyle name="4_leertabellen_teil_iii 5" xfId="469" xr:uid="{00000000-0005-0000-0000-0000960D0000}"/>
    <cellStyle name="4_leertabellen_teil_iii 5 2" xfId="12724" xr:uid="{00000000-0005-0000-0000-0000970D0000}"/>
    <cellStyle name="4_leertabellen_teil_iii 5 2 2" xfId="14869" xr:uid="{00000000-0005-0000-0000-0000980D0000}"/>
    <cellStyle name="4_leertabellen_teil_iii 5 2 2 2" xfId="17232" xr:uid="{00000000-0005-0000-0000-0000990D0000}"/>
    <cellStyle name="4_leertabellen_teil_iii 5 2 2 2 2" xfId="24369" xr:uid="{00000000-0005-0000-0000-00009A0D0000}"/>
    <cellStyle name="4_leertabellen_teil_iii 5 2 2 2 2 2" xfId="38684" xr:uid="{00000000-0005-0000-0000-00009B0D0000}"/>
    <cellStyle name="4_leertabellen_teil_iii 5 2 2 2 3" xfId="31547" xr:uid="{00000000-0005-0000-0000-00009C0D0000}"/>
    <cellStyle name="4_leertabellen_teil_iii 5 2 2 3" xfId="19586" xr:uid="{00000000-0005-0000-0000-00009D0D0000}"/>
    <cellStyle name="4_leertabellen_teil_iii 5 2 2 3 2" xfId="26723" xr:uid="{00000000-0005-0000-0000-00009E0D0000}"/>
    <cellStyle name="4_leertabellen_teil_iii 5 2 2 3 2 2" xfId="41038" xr:uid="{00000000-0005-0000-0000-00009F0D0000}"/>
    <cellStyle name="4_leertabellen_teil_iii 5 2 2 3 3" xfId="33901" xr:uid="{00000000-0005-0000-0000-0000A00D0000}"/>
    <cellStyle name="4_leertabellen_teil_iii 5 2 2 4" xfId="20862" xr:uid="{00000000-0005-0000-0000-0000A10D0000}"/>
    <cellStyle name="4_leertabellen_teil_iii 5 2 2 4 2" xfId="27999" xr:uid="{00000000-0005-0000-0000-0000A20D0000}"/>
    <cellStyle name="4_leertabellen_teil_iii 5 2 2 4 2 2" xfId="42314" xr:uid="{00000000-0005-0000-0000-0000A30D0000}"/>
    <cellStyle name="4_leertabellen_teil_iii 5 2 2 4 3" xfId="35177" xr:uid="{00000000-0005-0000-0000-0000A40D0000}"/>
    <cellStyle name="4_leertabellen_teil_iii 5 2 2 5" xfId="22038" xr:uid="{00000000-0005-0000-0000-0000A50D0000}"/>
    <cellStyle name="4_leertabellen_teil_iii 5 2 2 5 2" xfId="36353" xr:uid="{00000000-0005-0000-0000-0000A60D0000}"/>
    <cellStyle name="4_leertabellen_teil_iii 5 2 2 6" xfId="29194" xr:uid="{00000000-0005-0000-0000-0000A70D0000}"/>
    <cellStyle name="4_leertabellen_teil_iii 5 2 3" xfId="15093" xr:uid="{00000000-0005-0000-0000-0000A80D0000}"/>
    <cellStyle name="4_leertabellen_teil_iii 5 2 3 2" xfId="22252" xr:uid="{00000000-0005-0000-0000-0000A90D0000}"/>
    <cellStyle name="4_leertabellen_teil_iii 5 2 3 2 2" xfId="36567" xr:uid="{00000000-0005-0000-0000-0000AA0D0000}"/>
    <cellStyle name="4_leertabellen_teil_iii 5 2 3 3" xfId="29408" xr:uid="{00000000-0005-0000-0000-0000AB0D0000}"/>
    <cellStyle name="4_leertabellen_teil_iii 5 2 4" xfId="17447" xr:uid="{00000000-0005-0000-0000-0000AC0D0000}"/>
    <cellStyle name="4_leertabellen_teil_iii 5 2 4 2" xfId="24584" xr:uid="{00000000-0005-0000-0000-0000AD0D0000}"/>
    <cellStyle name="4_leertabellen_teil_iii 5 2 4 2 2" xfId="38899" xr:uid="{00000000-0005-0000-0000-0000AE0D0000}"/>
    <cellStyle name="4_leertabellen_teil_iii 5 2 4 3" xfId="31762" xr:uid="{00000000-0005-0000-0000-0000AF0D0000}"/>
    <cellStyle name="4_leertabellen_teil_iii 6" xfId="470" xr:uid="{00000000-0005-0000-0000-0000B00D0000}"/>
    <cellStyle name="4_leertabellen_teil_iii 6 2" xfId="12725" xr:uid="{00000000-0005-0000-0000-0000B10D0000}"/>
    <cellStyle name="4_leertabellen_teil_iii 6 2 2" xfId="14893" xr:uid="{00000000-0005-0000-0000-0000B20D0000}"/>
    <cellStyle name="4_leertabellen_teil_iii 6 2 2 2" xfId="17256" xr:uid="{00000000-0005-0000-0000-0000B30D0000}"/>
    <cellStyle name="4_leertabellen_teil_iii 6 2 2 2 2" xfId="24393" xr:uid="{00000000-0005-0000-0000-0000B40D0000}"/>
    <cellStyle name="4_leertabellen_teil_iii 6 2 2 2 2 2" xfId="38708" xr:uid="{00000000-0005-0000-0000-0000B50D0000}"/>
    <cellStyle name="4_leertabellen_teil_iii 6 2 2 2 3" xfId="31571" xr:uid="{00000000-0005-0000-0000-0000B60D0000}"/>
    <cellStyle name="4_leertabellen_teil_iii 6 2 2 3" xfId="19610" xr:uid="{00000000-0005-0000-0000-0000B70D0000}"/>
    <cellStyle name="4_leertabellen_teil_iii 6 2 2 3 2" xfId="26747" xr:uid="{00000000-0005-0000-0000-0000B80D0000}"/>
    <cellStyle name="4_leertabellen_teil_iii 6 2 2 3 2 2" xfId="41062" xr:uid="{00000000-0005-0000-0000-0000B90D0000}"/>
    <cellStyle name="4_leertabellen_teil_iii 6 2 2 3 3" xfId="33925" xr:uid="{00000000-0005-0000-0000-0000BA0D0000}"/>
    <cellStyle name="4_leertabellen_teil_iii 6 2 2 4" xfId="20886" xr:uid="{00000000-0005-0000-0000-0000BB0D0000}"/>
    <cellStyle name="4_leertabellen_teil_iii 6 2 2 4 2" xfId="28023" xr:uid="{00000000-0005-0000-0000-0000BC0D0000}"/>
    <cellStyle name="4_leertabellen_teil_iii 6 2 2 4 2 2" xfId="42338" xr:uid="{00000000-0005-0000-0000-0000BD0D0000}"/>
    <cellStyle name="4_leertabellen_teil_iii 6 2 2 4 3" xfId="35201" xr:uid="{00000000-0005-0000-0000-0000BE0D0000}"/>
    <cellStyle name="4_leertabellen_teil_iii 6 2 2 5" xfId="22062" xr:uid="{00000000-0005-0000-0000-0000BF0D0000}"/>
    <cellStyle name="4_leertabellen_teil_iii 6 2 2 5 2" xfId="36377" xr:uid="{00000000-0005-0000-0000-0000C00D0000}"/>
    <cellStyle name="4_leertabellen_teil_iii 6 2 2 6" xfId="29218" xr:uid="{00000000-0005-0000-0000-0000C10D0000}"/>
    <cellStyle name="4_leertabellen_teil_iii 6 2 3" xfId="15094" xr:uid="{00000000-0005-0000-0000-0000C20D0000}"/>
    <cellStyle name="4_leertabellen_teil_iii 6 2 3 2" xfId="22253" xr:uid="{00000000-0005-0000-0000-0000C30D0000}"/>
    <cellStyle name="4_leertabellen_teil_iii 6 2 3 2 2" xfId="36568" xr:uid="{00000000-0005-0000-0000-0000C40D0000}"/>
    <cellStyle name="4_leertabellen_teil_iii 6 2 3 3" xfId="29409" xr:uid="{00000000-0005-0000-0000-0000C50D0000}"/>
    <cellStyle name="4_leertabellen_teil_iii 6 2 4" xfId="17448" xr:uid="{00000000-0005-0000-0000-0000C60D0000}"/>
    <cellStyle name="4_leertabellen_teil_iii 6 2 4 2" xfId="24585" xr:uid="{00000000-0005-0000-0000-0000C70D0000}"/>
    <cellStyle name="4_leertabellen_teil_iii 6 2 4 2 2" xfId="38900" xr:uid="{00000000-0005-0000-0000-0000C80D0000}"/>
    <cellStyle name="4_leertabellen_teil_iii 6 2 4 3" xfId="31763" xr:uid="{00000000-0005-0000-0000-0000C90D0000}"/>
    <cellStyle name="4_leertabellen_teil_iii 7" xfId="471" xr:uid="{00000000-0005-0000-0000-0000CA0D0000}"/>
    <cellStyle name="4_leertabellen_teil_iii 7 2" xfId="12726" xr:uid="{00000000-0005-0000-0000-0000CB0D0000}"/>
    <cellStyle name="4_leertabellen_teil_iii 7 2 2" xfId="14539" xr:uid="{00000000-0005-0000-0000-0000CC0D0000}"/>
    <cellStyle name="4_leertabellen_teil_iii 7 2 2 2" xfId="16908" xr:uid="{00000000-0005-0000-0000-0000CD0D0000}"/>
    <cellStyle name="4_leertabellen_teil_iii 7 2 2 2 2" xfId="24067" xr:uid="{00000000-0005-0000-0000-0000CE0D0000}"/>
    <cellStyle name="4_leertabellen_teil_iii 7 2 2 2 2 2" xfId="38382" xr:uid="{00000000-0005-0000-0000-0000CF0D0000}"/>
    <cellStyle name="4_leertabellen_teil_iii 7 2 2 2 3" xfId="31223" xr:uid="{00000000-0005-0000-0000-0000D00D0000}"/>
    <cellStyle name="4_leertabellen_teil_iii 7 2 2 3" xfId="19262" xr:uid="{00000000-0005-0000-0000-0000D10D0000}"/>
    <cellStyle name="4_leertabellen_teil_iii 7 2 2 3 2" xfId="26399" xr:uid="{00000000-0005-0000-0000-0000D20D0000}"/>
    <cellStyle name="4_leertabellen_teil_iii 7 2 2 3 2 2" xfId="40714" xr:uid="{00000000-0005-0000-0000-0000D30D0000}"/>
    <cellStyle name="4_leertabellen_teil_iii 7 2 2 3 3" xfId="33577" xr:uid="{00000000-0005-0000-0000-0000D40D0000}"/>
    <cellStyle name="4_leertabellen_teil_iii 7 2 2 4" xfId="20560" xr:uid="{00000000-0005-0000-0000-0000D50D0000}"/>
    <cellStyle name="4_leertabellen_teil_iii 7 2 2 4 2" xfId="27697" xr:uid="{00000000-0005-0000-0000-0000D60D0000}"/>
    <cellStyle name="4_leertabellen_teil_iii 7 2 2 4 2 2" xfId="42012" xr:uid="{00000000-0005-0000-0000-0000D70D0000}"/>
    <cellStyle name="4_leertabellen_teil_iii 7 2 2 4 3" xfId="34875" xr:uid="{00000000-0005-0000-0000-0000D80D0000}"/>
    <cellStyle name="4_leertabellen_teil_iii 7 2 2 5" xfId="21775" xr:uid="{00000000-0005-0000-0000-0000D90D0000}"/>
    <cellStyle name="4_leertabellen_teil_iii 7 2 2 5 2" xfId="36090" xr:uid="{00000000-0005-0000-0000-0000DA0D0000}"/>
    <cellStyle name="4_leertabellen_teil_iii 7 2 2 6" xfId="28912" xr:uid="{00000000-0005-0000-0000-0000DB0D0000}"/>
    <cellStyle name="4_leertabellen_teil_iii 7 2 3" xfId="15095" xr:uid="{00000000-0005-0000-0000-0000DC0D0000}"/>
    <cellStyle name="4_leertabellen_teil_iii 7 2 3 2" xfId="22254" xr:uid="{00000000-0005-0000-0000-0000DD0D0000}"/>
    <cellStyle name="4_leertabellen_teil_iii 7 2 3 2 2" xfId="36569" xr:uid="{00000000-0005-0000-0000-0000DE0D0000}"/>
    <cellStyle name="4_leertabellen_teil_iii 7 2 3 3" xfId="29410" xr:uid="{00000000-0005-0000-0000-0000DF0D0000}"/>
    <cellStyle name="4_leertabellen_teil_iii 7 2 4" xfId="17449" xr:uid="{00000000-0005-0000-0000-0000E00D0000}"/>
    <cellStyle name="4_leertabellen_teil_iii 7 2 4 2" xfId="24586" xr:uid="{00000000-0005-0000-0000-0000E10D0000}"/>
    <cellStyle name="4_leertabellen_teil_iii 7 2 4 2 2" xfId="38901" xr:uid="{00000000-0005-0000-0000-0000E20D0000}"/>
    <cellStyle name="4_leertabellen_teil_iii 7 2 4 3" xfId="31764" xr:uid="{00000000-0005-0000-0000-0000E30D0000}"/>
    <cellStyle name="4_leertabellen_teil_iii 8" xfId="472" xr:uid="{00000000-0005-0000-0000-0000E40D0000}"/>
    <cellStyle name="4_leertabellen_teil_iii 8 2" xfId="12727" xr:uid="{00000000-0005-0000-0000-0000E50D0000}"/>
    <cellStyle name="4_leertabellen_teil_iii 8 2 2" xfId="14892" xr:uid="{00000000-0005-0000-0000-0000E60D0000}"/>
    <cellStyle name="4_leertabellen_teil_iii 8 2 2 2" xfId="17255" xr:uid="{00000000-0005-0000-0000-0000E70D0000}"/>
    <cellStyle name="4_leertabellen_teil_iii 8 2 2 2 2" xfId="24392" xr:uid="{00000000-0005-0000-0000-0000E80D0000}"/>
    <cellStyle name="4_leertabellen_teil_iii 8 2 2 2 2 2" xfId="38707" xr:uid="{00000000-0005-0000-0000-0000E90D0000}"/>
    <cellStyle name="4_leertabellen_teil_iii 8 2 2 2 3" xfId="31570" xr:uid="{00000000-0005-0000-0000-0000EA0D0000}"/>
    <cellStyle name="4_leertabellen_teil_iii 8 2 2 3" xfId="19609" xr:uid="{00000000-0005-0000-0000-0000EB0D0000}"/>
    <cellStyle name="4_leertabellen_teil_iii 8 2 2 3 2" xfId="26746" xr:uid="{00000000-0005-0000-0000-0000EC0D0000}"/>
    <cellStyle name="4_leertabellen_teil_iii 8 2 2 3 2 2" xfId="41061" xr:uid="{00000000-0005-0000-0000-0000ED0D0000}"/>
    <cellStyle name="4_leertabellen_teil_iii 8 2 2 3 3" xfId="33924" xr:uid="{00000000-0005-0000-0000-0000EE0D0000}"/>
    <cellStyle name="4_leertabellen_teil_iii 8 2 2 4" xfId="20885" xr:uid="{00000000-0005-0000-0000-0000EF0D0000}"/>
    <cellStyle name="4_leertabellen_teil_iii 8 2 2 4 2" xfId="28022" xr:uid="{00000000-0005-0000-0000-0000F00D0000}"/>
    <cellStyle name="4_leertabellen_teil_iii 8 2 2 4 2 2" xfId="42337" xr:uid="{00000000-0005-0000-0000-0000F10D0000}"/>
    <cellStyle name="4_leertabellen_teil_iii 8 2 2 4 3" xfId="35200" xr:uid="{00000000-0005-0000-0000-0000F20D0000}"/>
    <cellStyle name="4_leertabellen_teil_iii 8 2 2 5" xfId="22061" xr:uid="{00000000-0005-0000-0000-0000F30D0000}"/>
    <cellStyle name="4_leertabellen_teil_iii 8 2 2 5 2" xfId="36376" xr:uid="{00000000-0005-0000-0000-0000F40D0000}"/>
    <cellStyle name="4_leertabellen_teil_iii 8 2 2 6" xfId="29217" xr:uid="{00000000-0005-0000-0000-0000F50D0000}"/>
    <cellStyle name="4_leertabellen_teil_iii 8 2 3" xfId="15096" xr:uid="{00000000-0005-0000-0000-0000F60D0000}"/>
    <cellStyle name="4_leertabellen_teil_iii 8 2 3 2" xfId="22255" xr:uid="{00000000-0005-0000-0000-0000F70D0000}"/>
    <cellStyle name="4_leertabellen_teil_iii 8 2 3 2 2" xfId="36570" xr:uid="{00000000-0005-0000-0000-0000F80D0000}"/>
    <cellStyle name="4_leertabellen_teil_iii 8 2 3 3" xfId="29411" xr:uid="{00000000-0005-0000-0000-0000F90D0000}"/>
    <cellStyle name="4_leertabellen_teil_iii 8 2 4" xfId="17450" xr:uid="{00000000-0005-0000-0000-0000FA0D0000}"/>
    <cellStyle name="4_leertabellen_teil_iii 8 2 4 2" xfId="24587" xr:uid="{00000000-0005-0000-0000-0000FB0D0000}"/>
    <cellStyle name="4_leertabellen_teil_iii 8 2 4 2 2" xfId="38902" xr:uid="{00000000-0005-0000-0000-0000FC0D0000}"/>
    <cellStyle name="4_leertabellen_teil_iii 8 2 4 3" xfId="31765" xr:uid="{00000000-0005-0000-0000-0000FD0D0000}"/>
    <cellStyle name="4_leertabellen_teil_iii 9" xfId="12698" xr:uid="{00000000-0005-0000-0000-0000FE0D0000}"/>
    <cellStyle name="4_leertabellen_teil_iii 9 2" xfId="14621" xr:uid="{00000000-0005-0000-0000-0000FF0D0000}"/>
    <cellStyle name="4_leertabellen_teil_iii 9 2 2" xfId="16984" xr:uid="{00000000-0005-0000-0000-0000000E0000}"/>
    <cellStyle name="4_leertabellen_teil_iii 9 2 2 2" xfId="24143" xr:uid="{00000000-0005-0000-0000-0000010E0000}"/>
    <cellStyle name="4_leertabellen_teil_iii 9 2 2 2 2" xfId="38458" xr:uid="{00000000-0005-0000-0000-0000020E0000}"/>
    <cellStyle name="4_leertabellen_teil_iii 9 2 2 3" xfId="31299" xr:uid="{00000000-0005-0000-0000-0000030E0000}"/>
    <cellStyle name="4_leertabellen_teil_iii 9 2 3" xfId="19338" xr:uid="{00000000-0005-0000-0000-0000040E0000}"/>
    <cellStyle name="4_leertabellen_teil_iii 9 2 3 2" xfId="26475" xr:uid="{00000000-0005-0000-0000-0000050E0000}"/>
    <cellStyle name="4_leertabellen_teil_iii 9 2 3 2 2" xfId="40790" xr:uid="{00000000-0005-0000-0000-0000060E0000}"/>
    <cellStyle name="4_leertabellen_teil_iii 9 2 3 3" xfId="33653" xr:uid="{00000000-0005-0000-0000-0000070E0000}"/>
    <cellStyle name="4_leertabellen_teil_iii 9 2 4" xfId="20636" xr:uid="{00000000-0005-0000-0000-0000080E0000}"/>
    <cellStyle name="4_leertabellen_teil_iii 9 2 4 2" xfId="27773" xr:uid="{00000000-0005-0000-0000-0000090E0000}"/>
    <cellStyle name="4_leertabellen_teil_iii 9 2 4 2 2" xfId="42088" xr:uid="{00000000-0005-0000-0000-00000A0E0000}"/>
    <cellStyle name="4_leertabellen_teil_iii 9 2 4 3" xfId="34951" xr:uid="{00000000-0005-0000-0000-00000B0E0000}"/>
    <cellStyle name="4_leertabellen_teil_iii 9 2 5" xfId="21851" xr:uid="{00000000-0005-0000-0000-00000C0E0000}"/>
    <cellStyle name="4_leertabellen_teil_iii 9 2 5 2" xfId="36166" xr:uid="{00000000-0005-0000-0000-00000D0E0000}"/>
    <cellStyle name="4_leertabellen_teil_iii 9 2 6" xfId="28988" xr:uid="{00000000-0005-0000-0000-00000E0E0000}"/>
    <cellStyle name="4_leertabellen_teil_iii 9 3" xfId="15067" xr:uid="{00000000-0005-0000-0000-00000F0E0000}"/>
    <cellStyle name="4_leertabellen_teil_iii 9 3 2" xfId="22226" xr:uid="{00000000-0005-0000-0000-0000100E0000}"/>
    <cellStyle name="4_leertabellen_teil_iii 9 3 2 2" xfId="36541" xr:uid="{00000000-0005-0000-0000-0000110E0000}"/>
    <cellStyle name="4_leertabellen_teil_iii 9 3 3" xfId="29382" xr:uid="{00000000-0005-0000-0000-0000120E0000}"/>
    <cellStyle name="4_leertabellen_teil_iii 9 4" xfId="17421" xr:uid="{00000000-0005-0000-0000-0000130E0000}"/>
    <cellStyle name="4_leertabellen_teil_iii 9 4 2" xfId="24558" xr:uid="{00000000-0005-0000-0000-0000140E0000}"/>
    <cellStyle name="4_leertabellen_teil_iii 9 4 2 2" xfId="38873" xr:uid="{00000000-0005-0000-0000-0000150E0000}"/>
    <cellStyle name="4_leertabellen_teil_iii 9 4 3" xfId="31736" xr:uid="{00000000-0005-0000-0000-0000160E0000}"/>
    <cellStyle name="4_Merkmalsuebersicht_neu" xfId="186" xr:uid="{00000000-0005-0000-0000-0000170E0000}"/>
    <cellStyle name="4_Merkmalsuebersicht_neu 2" xfId="473" xr:uid="{00000000-0005-0000-0000-0000180E0000}"/>
    <cellStyle name="4_Merkmalsuebersicht_neu 2 2" xfId="474" xr:uid="{00000000-0005-0000-0000-0000190E0000}"/>
    <cellStyle name="4_Merkmalsuebersicht_neu 2 2 2" xfId="475" xr:uid="{00000000-0005-0000-0000-00001A0E0000}"/>
    <cellStyle name="4_Merkmalsuebersicht_neu 2 2 2 2" xfId="12731" xr:uid="{00000000-0005-0000-0000-00001B0E0000}"/>
    <cellStyle name="4_Merkmalsuebersicht_neu 2 2 2 2 2" xfId="14890" xr:uid="{00000000-0005-0000-0000-00001C0E0000}"/>
    <cellStyle name="4_Merkmalsuebersicht_neu 2 2 2 2 2 2" xfId="17253" xr:uid="{00000000-0005-0000-0000-00001D0E0000}"/>
    <cellStyle name="4_Merkmalsuebersicht_neu 2 2 2 2 2 2 2" xfId="24390" xr:uid="{00000000-0005-0000-0000-00001E0E0000}"/>
    <cellStyle name="4_Merkmalsuebersicht_neu 2 2 2 2 2 2 2 2" xfId="38705" xr:uid="{00000000-0005-0000-0000-00001F0E0000}"/>
    <cellStyle name="4_Merkmalsuebersicht_neu 2 2 2 2 2 2 3" xfId="31568" xr:uid="{00000000-0005-0000-0000-0000200E0000}"/>
    <cellStyle name="4_Merkmalsuebersicht_neu 2 2 2 2 2 3" xfId="19607" xr:uid="{00000000-0005-0000-0000-0000210E0000}"/>
    <cellStyle name="4_Merkmalsuebersicht_neu 2 2 2 2 2 3 2" xfId="26744" xr:uid="{00000000-0005-0000-0000-0000220E0000}"/>
    <cellStyle name="4_Merkmalsuebersicht_neu 2 2 2 2 2 3 2 2" xfId="41059" xr:uid="{00000000-0005-0000-0000-0000230E0000}"/>
    <cellStyle name="4_Merkmalsuebersicht_neu 2 2 2 2 2 3 3" xfId="33922" xr:uid="{00000000-0005-0000-0000-0000240E0000}"/>
    <cellStyle name="4_Merkmalsuebersicht_neu 2 2 2 2 2 4" xfId="20883" xr:uid="{00000000-0005-0000-0000-0000250E0000}"/>
    <cellStyle name="4_Merkmalsuebersicht_neu 2 2 2 2 2 4 2" xfId="28020" xr:uid="{00000000-0005-0000-0000-0000260E0000}"/>
    <cellStyle name="4_Merkmalsuebersicht_neu 2 2 2 2 2 4 2 2" xfId="42335" xr:uid="{00000000-0005-0000-0000-0000270E0000}"/>
    <cellStyle name="4_Merkmalsuebersicht_neu 2 2 2 2 2 4 3" xfId="35198" xr:uid="{00000000-0005-0000-0000-0000280E0000}"/>
    <cellStyle name="4_Merkmalsuebersicht_neu 2 2 2 2 2 5" xfId="22059" xr:uid="{00000000-0005-0000-0000-0000290E0000}"/>
    <cellStyle name="4_Merkmalsuebersicht_neu 2 2 2 2 2 5 2" xfId="36374" xr:uid="{00000000-0005-0000-0000-00002A0E0000}"/>
    <cellStyle name="4_Merkmalsuebersicht_neu 2 2 2 2 2 6" xfId="29215" xr:uid="{00000000-0005-0000-0000-00002B0E0000}"/>
    <cellStyle name="4_Merkmalsuebersicht_neu 2 2 2 2 3" xfId="15100" xr:uid="{00000000-0005-0000-0000-00002C0E0000}"/>
    <cellStyle name="4_Merkmalsuebersicht_neu 2 2 2 2 3 2" xfId="22259" xr:uid="{00000000-0005-0000-0000-00002D0E0000}"/>
    <cellStyle name="4_Merkmalsuebersicht_neu 2 2 2 2 3 2 2" xfId="36574" xr:uid="{00000000-0005-0000-0000-00002E0E0000}"/>
    <cellStyle name="4_Merkmalsuebersicht_neu 2 2 2 2 3 3" xfId="29415" xr:uid="{00000000-0005-0000-0000-00002F0E0000}"/>
    <cellStyle name="4_Merkmalsuebersicht_neu 2 2 2 2 4" xfId="17454" xr:uid="{00000000-0005-0000-0000-0000300E0000}"/>
    <cellStyle name="4_Merkmalsuebersicht_neu 2 2 2 2 4 2" xfId="24591" xr:uid="{00000000-0005-0000-0000-0000310E0000}"/>
    <cellStyle name="4_Merkmalsuebersicht_neu 2 2 2 2 4 2 2" xfId="38906" xr:uid="{00000000-0005-0000-0000-0000320E0000}"/>
    <cellStyle name="4_Merkmalsuebersicht_neu 2 2 2 2 4 3" xfId="31769" xr:uid="{00000000-0005-0000-0000-0000330E0000}"/>
    <cellStyle name="4_Merkmalsuebersicht_neu 2 2 3" xfId="476" xr:uid="{00000000-0005-0000-0000-0000340E0000}"/>
    <cellStyle name="4_Merkmalsuebersicht_neu 2 2 3 2" xfId="12732" xr:uid="{00000000-0005-0000-0000-0000350E0000}"/>
    <cellStyle name="4_Merkmalsuebersicht_neu 2 2 3 2 2" xfId="14542" xr:uid="{00000000-0005-0000-0000-0000360E0000}"/>
    <cellStyle name="4_Merkmalsuebersicht_neu 2 2 3 2 2 2" xfId="16911" xr:uid="{00000000-0005-0000-0000-0000370E0000}"/>
    <cellStyle name="4_Merkmalsuebersicht_neu 2 2 3 2 2 2 2" xfId="24070" xr:uid="{00000000-0005-0000-0000-0000380E0000}"/>
    <cellStyle name="4_Merkmalsuebersicht_neu 2 2 3 2 2 2 2 2" xfId="38385" xr:uid="{00000000-0005-0000-0000-0000390E0000}"/>
    <cellStyle name="4_Merkmalsuebersicht_neu 2 2 3 2 2 2 3" xfId="31226" xr:uid="{00000000-0005-0000-0000-00003A0E0000}"/>
    <cellStyle name="4_Merkmalsuebersicht_neu 2 2 3 2 2 3" xfId="19265" xr:uid="{00000000-0005-0000-0000-00003B0E0000}"/>
    <cellStyle name="4_Merkmalsuebersicht_neu 2 2 3 2 2 3 2" xfId="26402" xr:uid="{00000000-0005-0000-0000-00003C0E0000}"/>
    <cellStyle name="4_Merkmalsuebersicht_neu 2 2 3 2 2 3 2 2" xfId="40717" xr:uid="{00000000-0005-0000-0000-00003D0E0000}"/>
    <cellStyle name="4_Merkmalsuebersicht_neu 2 2 3 2 2 3 3" xfId="33580" xr:uid="{00000000-0005-0000-0000-00003E0E0000}"/>
    <cellStyle name="4_Merkmalsuebersicht_neu 2 2 3 2 2 4" xfId="20563" xr:uid="{00000000-0005-0000-0000-00003F0E0000}"/>
    <cellStyle name="4_Merkmalsuebersicht_neu 2 2 3 2 2 4 2" xfId="27700" xr:uid="{00000000-0005-0000-0000-0000400E0000}"/>
    <cellStyle name="4_Merkmalsuebersicht_neu 2 2 3 2 2 4 2 2" xfId="42015" xr:uid="{00000000-0005-0000-0000-0000410E0000}"/>
    <cellStyle name="4_Merkmalsuebersicht_neu 2 2 3 2 2 4 3" xfId="34878" xr:uid="{00000000-0005-0000-0000-0000420E0000}"/>
    <cellStyle name="4_Merkmalsuebersicht_neu 2 2 3 2 2 5" xfId="21778" xr:uid="{00000000-0005-0000-0000-0000430E0000}"/>
    <cellStyle name="4_Merkmalsuebersicht_neu 2 2 3 2 2 5 2" xfId="36093" xr:uid="{00000000-0005-0000-0000-0000440E0000}"/>
    <cellStyle name="4_Merkmalsuebersicht_neu 2 2 3 2 2 6" xfId="28915" xr:uid="{00000000-0005-0000-0000-0000450E0000}"/>
    <cellStyle name="4_Merkmalsuebersicht_neu 2 2 3 2 3" xfId="15101" xr:uid="{00000000-0005-0000-0000-0000460E0000}"/>
    <cellStyle name="4_Merkmalsuebersicht_neu 2 2 3 2 3 2" xfId="22260" xr:uid="{00000000-0005-0000-0000-0000470E0000}"/>
    <cellStyle name="4_Merkmalsuebersicht_neu 2 2 3 2 3 2 2" xfId="36575" xr:uid="{00000000-0005-0000-0000-0000480E0000}"/>
    <cellStyle name="4_Merkmalsuebersicht_neu 2 2 3 2 3 3" xfId="29416" xr:uid="{00000000-0005-0000-0000-0000490E0000}"/>
    <cellStyle name="4_Merkmalsuebersicht_neu 2 2 3 2 4" xfId="17455" xr:uid="{00000000-0005-0000-0000-00004A0E0000}"/>
    <cellStyle name="4_Merkmalsuebersicht_neu 2 2 3 2 4 2" xfId="24592" xr:uid="{00000000-0005-0000-0000-00004B0E0000}"/>
    <cellStyle name="4_Merkmalsuebersicht_neu 2 2 3 2 4 2 2" xfId="38907" xr:uid="{00000000-0005-0000-0000-00004C0E0000}"/>
    <cellStyle name="4_Merkmalsuebersicht_neu 2 2 3 2 4 3" xfId="31770" xr:uid="{00000000-0005-0000-0000-00004D0E0000}"/>
    <cellStyle name="4_Merkmalsuebersicht_neu 2 2 4" xfId="477" xr:uid="{00000000-0005-0000-0000-00004E0E0000}"/>
    <cellStyle name="4_Merkmalsuebersicht_neu 2 2 4 2" xfId="12733" xr:uid="{00000000-0005-0000-0000-00004F0E0000}"/>
    <cellStyle name="4_Merkmalsuebersicht_neu 2 2 4 2 2" xfId="14885" xr:uid="{00000000-0005-0000-0000-0000500E0000}"/>
    <cellStyle name="4_Merkmalsuebersicht_neu 2 2 4 2 2 2" xfId="17248" xr:uid="{00000000-0005-0000-0000-0000510E0000}"/>
    <cellStyle name="4_Merkmalsuebersicht_neu 2 2 4 2 2 2 2" xfId="24385" xr:uid="{00000000-0005-0000-0000-0000520E0000}"/>
    <cellStyle name="4_Merkmalsuebersicht_neu 2 2 4 2 2 2 2 2" xfId="38700" xr:uid="{00000000-0005-0000-0000-0000530E0000}"/>
    <cellStyle name="4_Merkmalsuebersicht_neu 2 2 4 2 2 2 3" xfId="31563" xr:uid="{00000000-0005-0000-0000-0000540E0000}"/>
    <cellStyle name="4_Merkmalsuebersicht_neu 2 2 4 2 2 3" xfId="19602" xr:uid="{00000000-0005-0000-0000-0000550E0000}"/>
    <cellStyle name="4_Merkmalsuebersicht_neu 2 2 4 2 2 3 2" xfId="26739" xr:uid="{00000000-0005-0000-0000-0000560E0000}"/>
    <cellStyle name="4_Merkmalsuebersicht_neu 2 2 4 2 2 3 2 2" xfId="41054" xr:uid="{00000000-0005-0000-0000-0000570E0000}"/>
    <cellStyle name="4_Merkmalsuebersicht_neu 2 2 4 2 2 3 3" xfId="33917" xr:uid="{00000000-0005-0000-0000-0000580E0000}"/>
    <cellStyle name="4_Merkmalsuebersicht_neu 2 2 4 2 2 4" xfId="20878" xr:uid="{00000000-0005-0000-0000-0000590E0000}"/>
    <cellStyle name="4_Merkmalsuebersicht_neu 2 2 4 2 2 4 2" xfId="28015" xr:uid="{00000000-0005-0000-0000-00005A0E0000}"/>
    <cellStyle name="4_Merkmalsuebersicht_neu 2 2 4 2 2 4 2 2" xfId="42330" xr:uid="{00000000-0005-0000-0000-00005B0E0000}"/>
    <cellStyle name="4_Merkmalsuebersicht_neu 2 2 4 2 2 4 3" xfId="35193" xr:uid="{00000000-0005-0000-0000-00005C0E0000}"/>
    <cellStyle name="4_Merkmalsuebersicht_neu 2 2 4 2 2 5" xfId="22054" xr:uid="{00000000-0005-0000-0000-00005D0E0000}"/>
    <cellStyle name="4_Merkmalsuebersicht_neu 2 2 4 2 2 5 2" xfId="36369" xr:uid="{00000000-0005-0000-0000-00005E0E0000}"/>
    <cellStyle name="4_Merkmalsuebersicht_neu 2 2 4 2 2 6" xfId="29210" xr:uid="{00000000-0005-0000-0000-00005F0E0000}"/>
    <cellStyle name="4_Merkmalsuebersicht_neu 2 2 4 2 3" xfId="15102" xr:uid="{00000000-0005-0000-0000-0000600E0000}"/>
    <cellStyle name="4_Merkmalsuebersicht_neu 2 2 4 2 3 2" xfId="22261" xr:uid="{00000000-0005-0000-0000-0000610E0000}"/>
    <cellStyle name="4_Merkmalsuebersicht_neu 2 2 4 2 3 2 2" xfId="36576" xr:uid="{00000000-0005-0000-0000-0000620E0000}"/>
    <cellStyle name="4_Merkmalsuebersicht_neu 2 2 4 2 3 3" xfId="29417" xr:uid="{00000000-0005-0000-0000-0000630E0000}"/>
    <cellStyle name="4_Merkmalsuebersicht_neu 2 2 4 2 4" xfId="17456" xr:uid="{00000000-0005-0000-0000-0000640E0000}"/>
    <cellStyle name="4_Merkmalsuebersicht_neu 2 2 4 2 4 2" xfId="24593" xr:uid="{00000000-0005-0000-0000-0000650E0000}"/>
    <cellStyle name="4_Merkmalsuebersicht_neu 2 2 4 2 4 2 2" xfId="38908" xr:uid="{00000000-0005-0000-0000-0000660E0000}"/>
    <cellStyle name="4_Merkmalsuebersicht_neu 2 2 4 2 4 3" xfId="31771" xr:uid="{00000000-0005-0000-0000-0000670E0000}"/>
    <cellStyle name="4_Merkmalsuebersicht_neu 2 2 5" xfId="478" xr:uid="{00000000-0005-0000-0000-0000680E0000}"/>
    <cellStyle name="4_Merkmalsuebersicht_neu 2 2 5 2" xfId="12734" xr:uid="{00000000-0005-0000-0000-0000690E0000}"/>
    <cellStyle name="4_Merkmalsuebersicht_neu 2 2 5 2 2" xfId="14889" xr:uid="{00000000-0005-0000-0000-00006A0E0000}"/>
    <cellStyle name="4_Merkmalsuebersicht_neu 2 2 5 2 2 2" xfId="17252" xr:uid="{00000000-0005-0000-0000-00006B0E0000}"/>
    <cellStyle name="4_Merkmalsuebersicht_neu 2 2 5 2 2 2 2" xfId="24389" xr:uid="{00000000-0005-0000-0000-00006C0E0000}"/>
    <cellStyle name="4_Merkmalsuebersicht_neu 2 2 5 2 2 2 2 2" xfId="38704" xr:uid="{00000000-0005-0000-0000-00006D0E0000}"/>
    <cellStyle name="4_Merkmalsuebersicht_neu 2 2 5 2 2 2 3" xfId="31567" xr:uid="{00000000-0005-0000-0000-00006E0E0000}"/>
    <cellStyle name="4_Merkmalsuebersicht_neu 2 2 5 2 2 3" xfId="19606" xr:uid="{00000000-0005-0000-0000-00006F0E0000}"/>
    <cellStyle name="4_Merkmalsuebersicht_neu 2 2 5 2 2 3 2" xfId="26743" xr:uid="{00000000-0005-0000-0000-0000700E0000}"/>
    <cellStyle name="4_Merkmalsuebersicht_neu 2 2 5 2 2 3 2 2" xfId="41058" xr:uid="{00000000-0005-0000-0000-0000710E0000}"/>
    <cellStyle name="4_Merkmalsuebersicht_neu 2 2 5 2 2 3 3" xfId="33921" xr:uid="{00000000-0005-0000-0000-0000720E0000}"/>
    <cellStyle name="4_Merkmalsuebersicht_neu 2 2 5 2 2 4" xfId="20882" xr:uid="{00000000-0005-0000-0000-0000730E0000}"/>
    <cellStyle name="4_Merkmalsuebersicht_neu 2 2 5 2 2 4 2" xfId="28019" xr:uid="{00000000-0005-0000-0000-0000740E0000}"/>
    <cellStyle name="4_Merkmalsuebersicht_neu 2 2 5 2 2 4 2 2" xfId="42334" xr:uid="{00000000-0005-0000-0000-0000750E0000}"/>
    <cellStyle name="4_Merkmalsuebersicht_neu 2 2 5 2 2 4 3" xfId="35197" xr:uid="{00000000-0005-0000-0000-0000760E0000}"/>
    <cellStyle name="4_Merkmalsuebersicht_neu 2 2 5 2 2 5" xfId="22058" xr:uid="{00000000-0005-0000-0000-0000770E0000}"/>
    <cellStyle name="4_Merkmalsuebersicht_neu 2 2 5 2 2 5 2" xfId="36373" xr:uid="{00000000-0005-0000-0000-0000780E0000}"/>
    <cellStyle name="4_Merkmalsuebersicht_neu 2 2 5 2 2 6" xfId="29214" xr:uid="{00000000-0005-0000-0000-0000790E0000}"/>
    <cellStyle name="4_Merkmalsuebersicht_neu 2 2 5 2 3" xfId="15103" xr:uid="{00000000-0005-0000-0000-00007A0E0000}"/>
    <cellStyle name="4_Merkmalsuebersicht_neu 2 2 5 2 3 2" xfId="22262" xr:uid="{00000000-0005-0000-0000-00007B0E0000}"/>
    <cellStyle name="4_Merkmalsuebersicht_neu 2 2 5 2 3 2 2" xfId="36577" xr:uid="{00000000-0005-0000-0000-00007C0E0000}"/>
    <cellStyle name="4_Merkmalsuebersicht_neu 2 2 5 2 3 3" xfId="29418" xr:uid="{00000000-0005-0000-0000-00007D0E0000}"/>
    <cellStyle name="4_Merkmalsuebersicht_neu 2 2 5 2 4" xfId="17457" xr:uid="{00000000-0005-0000-0000-00007E0E0000}"/>
    <cellStyle name="4_Merkmalsuebersicht_neu 2 2 5 2 4 2" xfId="24594" xr:uid="{00000000-0005-0000-0000-00007F0E0000}"/>
    <cellStyle name="4_Merkmalsuebersicht_neu 2 2 5 2 4 2 2" xfId="38909" xr:uid="{00000000-0005-0000-0000-0000800E0000}"/>
    <cellStyle name="4_Merkmalsuebersicht_neu 2 2 5 2 4 3" xfId="31772" xr:uid="{00000000-0005-0000-0000-0000810E0000}"/>
    <cellStyle name="4_Merkmalsuebersicht_neu 2 2 6" xfId="12730" xr:uid="{00000000-0005-0000-0000-0000820E0000}"/>
    <cellStyle name="4_Merkmalsuebersicht_neu 2 2 6 2" xfId="14541" xr:uid="{00000000-0005-0000-0000-0000830E0000}"/>
    <cellStyle name="4_Merkmalsuebersicht_neu 2 2 6 2 2" xfId="16910" xr:uid="{00000000-0005-0000-0000-0000840E0000}"/>
    <cellStyle name="4_Merkmalsuebersicht_neu 2 2 6 2 2 2" xfId="24069" xr:uid="{00000000-0005-0000-0000-0000850E0000}"/>
    <cellStyle name="4_Merkmalsuebersicht_neu 2 2 6 2 2 2 2" xfId="38384" xr:uid="{00000000-0005-0000-0000-0000860E0000}"/>
    <cellStyle name="4_Merkmalsuebersicht_neu 2 2 6 2 2 3" xfId="31225" xr:uid="{00000000-0005-0000-0000-0000870E0000}"/>
    <cellStyle name="4_Merkmalsuebersicht_neu 2 2 6 2 3" xfId="19264" xr:uid="{00000000-0005-0000-0000-0000880E0000}"/>
    <cellStyle name="4_Merkmalsuebersicht_neu 2 2 6 2 3 2" xfId="26401" xr:uid="{00000000-0005-0000-0000-0000890E0000}"/>
    <cellStyle name="4_Merkmalsuebersicht_neu 2 2 6 2 3 2 2" xfId="40716" xr:uid="{00000000-0005-0000-0000-00008A0E0000}"/>
    <cellStyle name="4_Merkmalsuebersicht_neu 2 2 6 2 3 3" xfId="33579" xr:uid="{00000000-0005-0000-0000-00008B0E0000}"/>
    <cellStyle name="4_Merkmalsuebersicht_neu 2 2 6 2 4" xfId="20562" xr:uid="{00000000-0005-0000-0000-00008C0E0000}"/>
    <cellStyle name="4_Merkmalsuebersicht_neu 2 2 6 2 4 2" xfId="27699" xr:uid="{00000000-0005-0000-0000-00008D0E0000}"/>
    <cellStyle name="4_Merkmalsuebersicht_neu 2 2 6 2 4 2 2" xfId="42014" xr:uid="{00000000-0005-0000-0000-00008E0E0000}"/>
    <cellStyle name="4_Merkmalsuebersicht_neu 2 2 6 2 4 3" xfId="34877" xr:uid="{00000000-0005-0000-0000-00008F0E0000}"/>
    <cellStyle name="4_Merkmalsuebersicht_neu 2 2 6 2 5" xfId="21777" xr:uid="{00000000-0005-0000-0000-0000900E0000}"/>
    <cellStyle name="4_Merkmalsuebersicht_neu 2 2 6 2 5 2" xfId="36092" xr:uid="{00000000-0005-0000-0000-0000910E0000}"/>
    <cellStyle name="4_Merkmalsuebersicht_neu 2 2 6 2 6" xfId="28914" xr:uid="{00000000-0005-0000-0000-0000920E0000}"/>
    <cellStyle name="4_Merkmalsuebersicht_neu 2 2 6 3" xfId="15099" xr:uid="{00000000-0005-0000-0000-0000930E0000}"/>
    <cellStyle name="4_Merkmalsuebersicht_neu 2 2 6 3 2" xfId="22258" xr:uid="{00000000-0005-0000-0000-0000940E0000}"/>
    <cellStyle name="4_Merkmalsuebersicht_neu 2 2 6 3 2 2" xfId="36573" xr:uid="{00000000-0005-0000-0000-0000950E0000}"/>
    <cellStyle name="4_Merkmalsuebersicht_neu 2 2 6 3 3" xfId="29414" xr:uid="{00000000-0005-0000-0000-0000960E0000}"/>
    <cellStyle name="4_Merkmalsuebersicht_neu 2 2 6 4" xfId="17453" xr:uid="{00000000-0005-0000-0000-0000970E0000}"/>
    <cellStyle name="4_Merkmalsuebersicht_neu 2 2 6 4 2" xfId="24590" xr:uid="{00000000-0005-0000-0000-0000980E0000}"/>
    <cellStyle name="4_Merkmalsuebersicht_neu 2 2 6 4 2 2" xfId="38905" xr:uid="{00000000-0005-0000-0000-0000990E0000}"/>
    <cellStyle name="4_Merkmalsuebersicht_neu 2 2 6 4 3" xfId="31768" xr:uid="{00000000-0005-0000-0000-00009A0E0000}"/>
    <cellStyle name="4_Merkmalsuebersicht_neu 2 3" xfId="479" xr:uid="{00000000-0005-0000-0000-00009B0E0000}"/>
    <cellStyle name="4_Merkmalsuebersicht_neu 2 3 2" xfId="12735" xr:uid="{00000000-0005-0000-0000-00009C0E0000}"/>
    <cellStyle name="4_Merkmalsuebersicht_neu 2 3 2 2" xfId="14543" xr:uid="{00000000-0005-0000-0000-00009D0E0000}"/>
    <cellStyle name="4_Merkmalsuebersicht_neu 2 3 2 2 2" xfId="16912" xr:uid="{00000000-0005-0000-0000-00009E0E0000}"/>
    <cellStyle name="4_Merkmalsuebersicht_neu 2 3 2 2 2 2" xfId="24071" xr:uid="{00000000-0005-0000-0000-00009F0E0000}"/>
    <cellStyle name="4_Merkmalsuebersicht_neu 2 3 2 2 2 2 2" xfId="38386" xr:uid="{00000000-0005-0000-0000-0000A00E0000}"/>
    <cellStyle name="4_Merkmalsuebersicht_neu 2 3 2 2 2 3" xfId="31227" xr:uid="{00000000-0005-0000-0000-0000A10E0000}"/>
    <cellStyle name="4_Merkmalsuebersicht_neu 2 3 2 2 3" xfId="19266" xr:uid="{00000000-0005-0000-0000-0000A20E0000}"/>
    <cellStyle name="4_Merkmalsuebersicht_neu 2 3 2 2 3 2" xfId="26403" xr:uid="{00000000-0005-0000-0000-0000A30E0000}"/>
    <cellStyle name="4_Merkmalsuebersicht_neu 2 3 2 2 3 2 2" xfId="40718" xr:uid="{00000000-0005-0000-0000-0000A40E0000}"/>
    <cellStyle name="4_Merkmalsuebersicht_neu 2 3 2 2 3 3" xfId="33581" xr:uid="{00000000-0005-0000-0000-0000A50E0000}"/>
    <cellStyle name="4_Merkmalsuebersicht_neu 2 3 2 2 4" xfId="20564" xr:uid="{00000000-0005-0000-0000-0000A60E0000}"/>
    <cellStyle name="4_Merkmalsuebersicht_neu 2 3 2 2 4 2" xfId="27701" xr:uid="{00000000-0005-0000-0000-0000A70E0000}"/>
    <cellStyle name="4_Merkmalsuebersicht_neu 2 3 2 2 4 2 2" xfId="42016" xr:uid="{00000000-0005-0000-0000-0000A80E0000}"/>
    <cellStyle name="4_Merkmalsuebersicht_neu 2 3 2 2 4 3" xfId="34879" xr:uid="{00000000-0005-0000-0000-0000A90E0000}"/>
    <cellStyle name="4_Merkmalsuebersicht_neu 2 3 2 2 5" xfId="21779" xr:uid="{00000000-0005-0000-0000-0000AA0E0000}"/>
    <cellStyle name="4_Merkmalsuebersicht_neu 2 3 2 2 5 2" xfId="36094" xr:uid="{00000000-0005-0000-0000-0000AB0E0000}"/>
    <cellStyle name="4_Merkmalsuebersicht_neu 2 3 2 2 6" xfId="28916" xr:uid="{00000000-0005-0000-0000-0000AC0E0000}"/>
    <cellStyle name="4_Merkmalsuebersicht_neu 2 3 2 3" xfId="15104" xr:uid="{00000000-0005-0000-0000-0000AD0E0000}"/>
    <cellStyle name="4_Merkmalsuebersicht_neu 2 3 2 3 2" xfId="22263" xr:uid="{00000000-0005-0000-0000-0000AE0E0000}"/>
    <cellStyle name="4_Merkmalsuebersicht_neu 2 3 2 3 2 2" xfId="36578" xr:uid="{00000000-0005-0000-0000-0000AF0E0000}"/>
    <cellStyle name="4_Merkmalsuebersicht_neu 2 3 2 3 3" xfId="29419" xr:uid="{00000000-0005-0000-0000-0000B00E0000}"/>
    <cellStyle name="4_Merkmalsuebersicht_neu 2 3 2 4" xfId="17458" xr:uid="{00000000-0005-0000-0000-0000B10E0000}"/>
    <cellStyle name="4_Merkmalsuebersicht_neu 2 3 2 4 2" xfId="24595" xr:uid="{00000000-0005-0000-0000-0000B20E0000}"/>
    <cellStyle name="4_Merkmalsuebersicht_neu 2 3 2 4 2 2" xfId="38910" xr:uid="{00000000-0005-0000-0000-0000B30E0000}"/>
    <cellStyle name="4_Merkmalsuebersicht_neu 2 3 2 4 3" xfId="31773" xr:uid="{00000000-0005-0000-0000-0000B40E0000}"/>
    <cellStyle name="4_Merkmalsuebersicht_neu 2 4" xfId="480" xr:uid="{00000000-0005-0000-0000-0000B50E0000}"/>
    <cellStyle name="4_Merkmalsuebersicht_neu 2 4 2" xfId="12736" xr:uid="{00000000-0005-0000-0000-0000B60E0000}"/>
    <cellStyle name="4_Merkmalsuebersicht_neu 2 4 2 2" xfId="14888" xr:uid="{00000000-0005-0000-0000-0000B70E0000}"/>
    <cellStyle name="4_Merkmalsuebersicht_neu 2 4 2 2 2" xfId="17251" xr:uid="{00000000-0005-0000-0000-0000B80E0000}"/>
    <cellStyle name="4_Merkmalsuebersicht_neu 2 4 2 2 2 2" xfId="24388" xr:uid="{00000000-0005-0000-0000-0000B90E0000}"/>
    <cellStyle name="4_Merkmalsuebersicht_neu 2 4 2 2 2 2 2" xfId="38703" xr:uid="{00000000-0005-0000-0000-0000BA0E0000}"/>
    <cellStyle name="4_Merkmalsuebersicht_neu 2 4 2 2 2 3" xfId="31566" xr:uid="{00000000-0005-0000-0000-0000BB0E0000}"/>
    <cellStyle name="4_Merkmalsuebersicht_neu 2 4 2 2 3" xfId="19605" xr:uid="{00000000-0005-0000-0000-0000BC0E0000}"/>
    <cellStyle name="4_Merkmalsuebersicht_neu 2 4 2 2 3 2" xfId="26742" xr:uid="{00000000-0005-0000-0000-0000BD0E0000}"/>
    <cellStyle name="4_Merkmalsuebersicht_neu 2 4 2 2 3 2 2" xfId="41057" xr:uid="{00000000-0005-0000-0000-0000BE0E0000}"/>
    <cellStyle name="4_Merkmalsuebersicht_neu 2 4 2 2 3 3" xfId="33920" xr:uid="{00000000-0005-0000-0000-0000BF0E0000}"/>
    <cellStyle name="4_Merkmalsuebersicht_neu 2 4 2 2 4" xfId="20881" xr:uid="{00000000-0005-0000-0000-0000C00E0000}"/>
    <cellStyle name="4_Merkmalsuebersicht_neu 2 4 2 2 4 2" xfId="28018" xr:uid="{00000000-0005-0000-0000-0000C10E0000}"/>
    <cellStyle name="4_Merkmalsuebersicht_neu 2 4 2 2 4 2 2" xfId="42333" xr:uid="{00000000-0005-0000-0000-0000C20E0000}"/>
    <cellStyle name="4_Merkmalsuebersicht_neu 2 4 2 2 4 3" xfId="35196" xr:uid="{00000000-0005-0000-0000-0000C30E0000}"/>
    <cellStyle name="4_Merkmalsuebersicht_neu 2 4 2 2 5" xfId="22057" xr:uid="{00000000-0005-0000-0000-0000C40E0000}"/>
    <cellStyle name="4_Merkmalsuebersicht_neu 2 4 2 2 5 2" xfId="36372" xr:uid="{00000000-0005-0000-0000-0000C50E0000}"/>
    <cellStyle name="4_Merkmalsuebersicht_neu 2 4 2 2 6" xfId="29213" xr:uid="{00000000-0005-0000-0000-0000C60E0000}"/>
    <cellStyle name="4_Merkmalsuebersicht_neu 2 4 2 3" xfId="15105" xr:uid="{00000000-0005-0000-0000-0000C70E0000}"/>
    <cellStyle name="4_Merkmalsuebersicht_neu 2 4 2 3 2" xfId="22264" xr:uid="{00000000-0005-0000-0000-0000C80E0000}"/>
    <cellStyle name="4_Merkmalsuebersicht_neu 2 4 2 3 2 2" xfId="36579" xr:uid="{00000000-0005-0000-0000-0000C90E0000}"/>
    <cellStyle name="4_Merkmalsuebersicht_neu 2 4 2 3 3" xfId="29420" xr:uid="{00000000-0005-0000-0000-0000CA0E0000}"/>
    <cellStyle name="4_Merkmalsuebersicht_neu 2 4 2 4" xfId="17459" xr:uid="{00000000-0005-0000-0000-0000CB0E0000}"/>
    <cellStyle name="4_Merkmalsuebersicht_neu 2 4 2 4 2" xfId="24596" xr:uid="{00000000-0005-0000-0000-0000CC0E0000}"/>
    <cellStyle name="4_Merkmalsuebersicht_neu 2 4 2 4 2 2" xfId="38911" xr:uid="{00000000-0005-0000-0000-0000CD0E0000}"/>
    <cellStyle name="4_Merkmalsuebersicht_neu 2 4 2 4 3" xfId="31774" xr:uid="{00000000-0005-0000-0000-0000CE0E0000}"/>
    <cellStyle name="4_Merkmalsuebersicht_neu 2 5" xfId="481" xr:uid="{00000000-0005-0000-0000-0000CF0E0000}"/>
    <cellStyle name="4_Merkmalsuebersicht_neu 2 5 2" xfId="12737" xr:uid="{00000000-0005-0000-0000-0000D00E0000}"/>
    <cellStyle name="4_Merkmalsuebersicht_neu 2 5 2 2" xfId="14544" xr:uid="{00000000-0005-0000-0000-0000D10E0000}"/>
    <cellStyle name="4_Merkmalsuebersicht_neu 2 5 2 2 2" xfId="16913" xr:uid="{00000000-0005-0000-0000-0000D20E0000}"/>
    <cellStyle name="4_Merkmalsuebersicht_neu 2 5 2 2 2 2" xfId="24072" xr:uid="{00000000-0005-0000-0000-0000D30E0000}"/>
    <cellStyle name="4_Merkmalsuebersicht_neu 2 5 2 2 2 2 2" xfId="38387" xr:uid="{00000000-0005-0000-0000-0000D40E0000}"/>
    <cellStyle name="4_Merkmalsuebersicht_neu 2 5 2 2 2 3" xfId="31228" xr:uid="{00000000-0005-0000-0000-0000D50E0000}"/>
    <cellStyle name="4_Merkmalsuebersicht_neu 2 5 2 2 3" xfId="19267" xr:uid="{00000000-0005-0000-0000-0000D60E0000}"/>
    <cellStyle name="4_Merkmalsuebersicht_neu 2 5 2 2 3 2" xfId="26404" xr:uid="{00000000-0005-0000-0000-0000D70E0000}"/>
    <cellStyle name="4_Merkmalsuebersicht_neu 2 5 2 2 3 2 2" xfId="40719" xr:uid="{00000000-0005-0000-0000-0000D80E0000}"/>
    <cellStyle name="4_Merkmalsuebersicht_neu 2 5 2 2 3 3" xfId="33582" xr:uid="{00000000-0005-0000-0000-0000D90E0000}"/>
    <cellStyle name="4_Merkmalsuebersicht_neu 2 5 2 2 4" xfId="20565" xr:uid="{00000000-0005-0000-0000-0000DA0E0000}"/>
    <cellStyle name="4_Merkmalsuebersicht_neu 2 5 2 2 4 2" xfId="27702" xr:uid="{00000000-0005-0000-0000-0000DB0E0000}"/>
    <cellStyle name="4_Merkmalsuebersicht_neu 2 5 2 2 4 2 2" xfId="42017" xr:uid="{00000000-0005-0000-0000-0000DC0E0000}"/>
    <cellStyle name="4_Merkmalsuebersicht_neu 2 5 2 2 4 3" xfId="34880" xr:uid="{00000000-0005-0000-0000-0000DD0E0000}"/>
    <cellStyle name="4_Merkmalsuebersicht_neu 2 5 2 2 5" xfId="21780" xr:uid="{00000000-0005-0000-0000-0000DE0E0000}"/>
    <cellStyle name="4_Merkmalsuebersicht_neu 2 5 2 2 5 2" xfId="36095" xr:uid="{00000000-0005-0000-0000-0000DF0E0000}"/>
    <cellStyle name="4_Merkmalsuebersicht_neu 2 5 2 2 6" xfId="28917" xr:uid="{00000000-0005-0000-0000-0000E00E0000}"/>
    <cellStyle name="4_Merkmalsuebersicht_neu 2 5 2 3" xfId="15106" xr:uid="{00000000-0005-0000-0000-0000E10E0000}"/>
    <cellStyle name="4_Merkmalsuebersicht_neu 2 5 2 3 2" xfId="22265" xr:uid="{00000000-0005-0000-0000-0000E20E0000}"/>
    <cellStyle name="4_Merkmalsuebersicht_neu 2 5 2 3 2 2" xfId="36580" xr:uid="{00000000-0005-0000-0000-0000E30E0000}"/>
    <cellStyle name="4_Merkmalsuebersicht_neu 2 5 2 3 3" xfId="29421" xr:uid="{00000000-0005-0000-0000-0000E40E0000}"/>
    <cellStyle name="4_Merkmalsuebersicht_neu 2 5 2 4" xfId="17460" xr:uid="{00000000-0005-0000-0000-0000E50E0000}"/>
    <cellStyle name="4_Merkmalsuebersicht_neu 2 5 2 4 2" xfId="24597" xr:uid="{00000000-0005-0000-0000-0000E60E0000}"/>
    <cellStyle name="4_Merkmalsuebersicht_neu 2 5 2 4 2 2" xfId="38912" xr:uid="{00000000-0005-0000-0000-0000E70E0000}"/>
    <cellStyle name="4_Merkmalsuebersicht_neu 2 5 2 4 3" xfId="31775" xr:uid="{00000000-0005-0000-0000-0000E80E0000}"/>
    <cellStyle name="4_Merkmalsuebersicht_neu 2 6" xfId="482" xr:uid="{00000000-0005-0000-0000-0000E90E0000}"/>
    <cellStyle name="4_Merkmalsuebersicht_neu 2 6 2" xfId="12738" xr:uid="{00000000-0005-0000-0000-0000EA0E0000}"/>
    <cellStyle name="4_Merkmalsuebersicht_neu 2 6 2 2" xfId="14887" xr:uid="{00000000-0005-0000-0000-0000EB0E0000}"/>
    <cellStyle name="4_Merkmalsuebersicht_neu 2 6 2 2 2" xfId="17250" xr:uid="{00000000-0005-0000-0000-0000EC0E0000}"/>
    <cellStyle name="4_Merkmalsuebersicht_neu 2 6 2 2 2 2" xfId="24387" xr:uid="{00000000-0005-0000-0000-0000ED0E0000}"/>
    <cellStyle name="4_Merkmalsuebersicht_neu 2 6 2 2 2 2 2" xfId="38702" xr:uid="{00000000-0005-0000-0000-0000EE0E0000}"/>
    <cellStyle name="4_Merkmalsuebersicht_neu 2 6 2 2 2 3" xfId="31565" xr:uid="{00000000-0005-0000-0000-0000EF0E0000}"/>
    <cellStyle name="4_Merkmalsuebersicht_neu 2 6 2 2 3" xfId="19604" xr:uid="{00000000-0005-0000-0000-0000F00E0000}"/>
    <cellStyle name="4_Merkmalsuebersicht_neu 2 6 2 2 3 2" xfId="26741" xr:uid="{00000000-0005-0000-0000-0000F10E0000}"/>
    <cellStyle name="4_Merkmalsuebersicht_neu 2 6 2 2 3 2 2" xfId="41056" xr:uid="{00000000-0005-0000-0000-0000F20E0000}"/>
    <cellStyle name="4_Merkmalsuebersicht_neu 2 6 2 2 3 3" xfId="33919" xr:uid="{00000000-0005-0000-0000-0000F30E0000}"/>
    <cellStyle name="4_Merkmalsuebersicht_neu 2 6 2 2 4" xfId="20880" xr:uid="{00000000-0005-0000-0000-0000F40E0000}"/>
    <cellStyle name="4_Merkmalsuebersicht_neu 2 6 2 2 4 2" xfId="28017" xr:uid="{00000000-0005-0000-0000-0000F50E0000}"/>
    <cellStyle name="4_Merkmalsuebersicht_neu 2 6 2 2 4 2 2" xfId="42332" xr:uid="{00000000-0005-0000-0000-0000F60E0000}"/>
    <cellStyle name="4_Merkmalsuebersicht_neu 2 6 2 2 4 3" xfId="35195" xr:uid="{00000000-0005-0000-0000-0000F70E0000}"/>
    <cellStyle name="4_Merkmalsuebersicht_neu 2 6 2 2 5" xfId="22056" xr:uid="{00000000-0005-0000-0000-0000F80E0000}"/>
    <cellStyle name="4_Merkmalsuebersicht_neu 2 6 2 2 5 2" xfId="36371" xr:uid="{00000000-0005-0000-0000-0000F90E0000}"/>
    <cellStyle name="4_Merkmalsuebersicht_neu 2 6 2 2 6" xfId="29212" xr:uid="{00000000-0005-0000-0000-0000FA0E0000}"/>
    <cellStyle name="4_Merkmalsuebersicht_neu 2 6 2 3" xfId="15107" xr:uid="{00000000-0005-0000-0000-0000FB0E0000}"/>
    <cellStyle name="4_Merkmalsuebersicht_neu 2 6 2 3 2" xfId="22266" xr:uid="{00000000-0005-0000-0000-0000FC0E0000}"/>
    <cellStyle name="4_Merkmalsuebersicht_neu 2 6 2 3 2 2" xfId="36581" xr:uid="{00000000-0005-0000-0000-0000FD0E0000}"/>
    <cellStyle name="4_Merkmalsuebersicht_neu 2 6 2 3 3" xfId="29422" xr:uid="{00000000-0005-0000-0000-0000FE0E0000}"/>
    <cellStyle name="4_Merkmalsuebersicht_neu 2 6 2 4" xfId="17461" xr:uid="{00000000-0005-0000-0000-0000FF0E0000}"/>
    <cellStyle name="4_Merkmalsuebersicht_neu 2 6 2 4 2" xfId="24598" xr:uid="{00000000-0005-0000-0000-0000000F0000}"/>
    <cellStyle name="4_Merkmalsuebersicht_neu 2 6 2 4 2 2" xfId="38913" xr:uid="{00000000-0005-0000-0000-0000010F0000}"/>
    <cellStyle name="4_Merkmalsuebersicht_neu 2 6 2 4 3" xfId="31776" xr:uid="{00000000-0005-0000-0000-0000020F0000}"/>
    <cellStyle name="4_Merkmalsuebersicht_neu 2 7" xfId="12729" xr:uid="{00000000-0005-0000-0000-0000030F0000}"/>
    <cellStyle name="4_Merkmalsuebersicht_neu 2 7 2" xfId="14891" xr:uid="{00000000-0005-0000-0000-0000040F0000}"/>
    <cellStyle name="4_Merkmalsuebersicht_neu 2 7 2 2" xfId="17254" xr:uid="{00000000-0005-0000-0000-0000050F0000}"/>
    <cellStyle name="4_Merkmalsuebersicht_neu 2 7 2 2 2" xfId="24391" xr:uid="{00000000-0005-0000-0000-0000060F0000}"/>
    <cellStyle name="4_Merkmalsuebersicht_neu 2 7 2 2 2 2" xfId="38706" xr:uid="{00000000-0005-0000-0000-0000070F0000}"/>
    <cellStyle name="4_Merkmalsuebersicht_neu 2 7 2 2 3" xfId="31569" xr:uid="{00000000-0005-0000-0000-0000080F0000}"/>
    <cellStyle name="4_Merkmalsuebersicht_neu 2 7 2 3" xfId="19608" xr:uid="{00000000-0005-0000-0000-0000090F0000}"/>
    <cellStyle name="4_Merkmalsuebersicht_neu 2 7 2 3 2" xfId="26745" xr:uid="{00000000-0005-0000-0000-00000A0F0000}"/>
    <cellStyle name="4_Merkmalsuebersicht_neu 2 7 2 3 2 2" xfId="41060" xr:uid="{00000000-0005-0000-0000-00000B0F0000}"/>
    <cellStyle name="4_Merkmalsuebersicht_neu 2 7 2 3 3" xfId="33923" xr:uid="{00000000-0005-0000-0000-00000C0F0000}"/>
    <cellStyle name="4_Merkmalsuebersicht_neu 2 7 2 4" xfId="20884" xr:uid="{00000000-0005-0000-0000-00000D0F0000}"/>
    <cellStyle name="4_Merkmalsuebersicht_neu 2 7 2 4 2" xfId="28021" xr:uid="{00000000-0005-0000-0000-00000E0F0000}"/>
    <cellStyle name="4_Merkmalsuebersicht_neu 2 7 2 4 2 2" xfId="42336" xr:uid="{00000000-0005-0000-0000-00000F0F0000}"/>
    <cellStyle name="4_Merkmalsuebersicht_neu 2 7 2 4 3" xfId="35199" xr:uid="{00000000-0005-0000-0000-0000100F0000}"/>
    <cellStyle name="4_Merkmalsuebersicht_neu 2 7 2 5" xfId="22060" xr:uid="{00000000-0005-0000-0000-0000110F0000}"/>
    <cellStyle name="4_Merkmalsuebersicht_neu 2 7 2 5 2" xfId="36375" xr:uid="{00000000-0005-0000-0000-0000120F0000}"/>
    <cellStyle name="4_Merkmalsuebersicht_neu 2 7 2 6" xfId="29216" xr:uid="{00000000-0005-0000-0000-0000130F0000}"/>
    <cellStyle name="4_Merkmalsuebersicht_neu 2 7 3" xfId="15098" xr:uid="{00000000-0005-0000-0000-0000140F0000}"/>
    <cellStyle name="4_Merkmalsuebersicht_neu 2 7 3 2" xfId="22257" xr:uid="{00000000-0005-0000-0000-0000150F0000}"/>
    <cellStyle name="4_Merkmalsuebersicht_neu 2 7 3 2 2" xfId="36572" xr:uid="{00000000-0005-0000-0000-0000160F0000}"/>
    <cellStyle name="4_Merkmalsuebersicht_neu 2 7 3 3" xfId="29413" xr:uid="{00000000-0005-0000-0000-0000170F0000}"/>
    <cellStyle name="4_Merkmalsuebersicht_neu 2 7 4" xfId="17452" xr:uid="{00000000-0005-0000-0000-0000180F0000}"/>
    <cellStyle name="4_Merkmalsuebersicht_neu 2 7 4 2" xfId="24589" xr:uid="{00000000-0005-0000-0000-0000190F0000}"/>
    <cellStyle name="4_Merkmalsuebersicht_neu 2 7 4 2 2" xfId="38904" xr:uid="{00000000-0005-0000-0000-00001A0F0000}"/>
    <cellStyle name="4_Merkmalsuebersicht_neu 2 7 4 3" xfId="31767" xr:uid="{00000000-0005-0000-0000-00001B0F0000}"/>
    <cellStyle name="4_Merkmalsuebersicht_neu 3" xfId="483" xr:uid="{00000000-0005-0000-0000-00001C0F0000}"/>
    <cellStyle name="4_Merkmalsuebersicht_neu 3 2" xfId="484" xr:uid="{00000000-0005-0000-0000-00001D0F0000}"/>
    <cellStyle name="4_Merkmalsuebersicht_neu 3 2 2" xfId="12740" xr:uid="{00000000-0005-0000-0000-00001E0F0000}"/>
    <cellStyle name="4_Merkmalsuebersicht_neu 3 2 2 2" xfId="14886" xr:uid="{00000000-0005-0000-0000-00001F0F0000}"/>
    <cellStyle name="4_Merkmalsuebersicht_neu 3 2 2 2 2" xfId="17249" xr:uid="{00000000-0005-0000-0000-0000200F0000}"/>
    <cellStyle name="4_Merkmalsuebersicht_neu 3 2 2 2 2 2" xfId="24386" xr:uid="{00000000-0005-0000-0000-0000210F0000}"/>
    <cellStyle name="4_Merkmalsuebersicht_neu 3 2 2 2 2 2 2" xfId="38701" xr:uid="{00000000-0005-0000-0000-0000220F0000}"/>
    <cellStyle name="4_Merkmalsuebersicht_neu 3 2 2 2 2 3" xfId="31564" xr:uid="{00000000-0005-0000-0000-0000230F0000}"/>
    <cellStyle name="4_Merkmalsuebersicht_neu 3 2 2 2 3" xfId="19603" xr:uid="{00000000-0005-0000-0000-0000240F0000}"/>
    <cellStyle name="4_Merkmalsuebersicht_neu 3 2 2 2 3 2" xfId="26740" xr:uid="{00000000-0005-0000-0000-0000250F0000}"/>
    <cellStyle name="4_Merkmalsuebersicht_neu 3 2 2 2 3 2 2" xfId="41055" xr:uid="{00000000-0005-0000-0000-0000260F0000}"/>
    <cellStyle name="4_Merkmalsuebersicht_neu 3 2 2 2 3 3" xfId="33918" xr:uid="{00000000-0005-0000-0000-0000270F0000}"/>
    <cellStyle name="4_Merkmalsuebersicht_neu 3 2 2 2 4" xfId="20879" xr:uid="{00000000-0005-0000-0000-0000280F0000}"/>
    <cellStyle name="4_Merkmalsuebersicht_neu 3 2 2 2 4 2" xfId="28016" xr:uid="{00000000-0005-0000-0000-0000290F0000}"/>
    <cellStyle name="4_Merkmalsuebersicht_neu 3 2 2 2 4 2 2" xfId="42331" xr:uid="{00000000-0005-0000-0000-00002A0F0000}"/>
    <cellStyle name="4_Merkmalsuebersicht_neu 3 2 2 2 4 3" xfId="35194" xr:uid="{00000000-0005-0000-0000-00002B0F0000}"/>
    <cellStyle name="4_Merkmalsuebersicht_neu 3 2 2 2 5" xfId="22055" xr:uid="{00000000-0005-0000-0000-00002C0F0000}"/>
    <cellStyle name="4_Merkmalsuebersicht_neu 3 2 2 2 5 2" xfId="36370" xr:uid="{00000000-0005-0000-0000-00002D0F0000}"/>
    <cellStyle name="4_Merkmalsuebersicht_neu 3 2 2 2 6" xfId="29211" xr:uid="{00000000-0005-0000-0000-00002E0F0000}"/>
    <cellStyle name="4_Merkmalsuebersicht_neu 3 2 2 3" xfId="15109" xr:uid="{00000000-0005-0000-0000-00002F0F0000}"/>
    <cellStyle name="4_Merkmalsuebersicht_neu 3 2 2 3 2" xfId="22268" xr:uid="{00000000-0005-0000-0000-0000300F0000}"/>
    <cellStyle name="4_Merkmalsuebersicht_neu 3 2 2 3 2 2" xfId="36583" xr:uid="{00000000-0005-0000-0000-0000310F0000}"/>
    <cellStyle name="4_Merkmalsuebersicht_neu 3 2 2 3 3" xfId="29424" xr:uid="{00000000-0005-0000-0000-0000320F0000}"/>
    <cellStyle name="4_Merkmalsuebersicht_neu 3 2 2 4" xfId="17463" xr:uid="{00000000-0005-0000-0000-0000330F0000}"/>
    <cellStyle name="4_Merkmalsuebersicht_neu 3 2 2 4 2" xfId="24600" xr:uid="{00000000-0005-0000-0000-0000340F0000}"/>
    <cellStyle name="4_Merkmalsuebersicht_neu 3 2 2 4 2 2" xfId="38915" xr:uid="{00000000-0005-0000-0000-0000350F0000}"/>
    <cellStyle name="4_Merkmalsuebersicht_neu 3 2 2 4 3" xfId="31778" xr:uid="{00000000-0005-0000-0000-0000360F0000}"/>
    <cellStyle name="4_Merkmalsuebersicht_neu 3 3" xfId="485" xr:uid="{00000000-0005-0000-0000-0000370F0000}"/>
    <cellStyle name="4_Merkmalsuebersicht_neu 3 3 2" xfId="12741" xr:uid="{00000000-0005-0000-0000-0000380F0000}"/>
    <cellStyle name="4_Merkmalsuebersicht_neu 3 3 2 2" xfId="14546" xr:uid="{00000000-0005-0000-0000-0000390F0000}"/>
    <cellStyle name="4_Merkmalsuebersicht_neu 3 3 2 2 2" xfId="16915" xr:uid="{00000000-0005-0000-0000-00003A0F0000}"/>
    <cellStyle name="4_Merkmalsuebersicht_neu 3 3 2 2 2 2" xfId="24074" xr:uid="{00000000-0005-0000-0000-00003B0F0000}"/>
    <cellStyle name="4_Merkmalsuebersicht_neu 3 3 2 2 2 2 2" xfId="38389" xr:uid="{00000000-0005-0000-0000-00003C0F0000}"/>
    <cellStyle name="4_Merkmalsuebersicht_neu 3 3 2 2 2 3" xfId="31230" xr:uid="{00000000-0005-0000-0000-00003D0F0000}"/>
    <cellStyle name="4_Merkmalsuebersicht_neu 3 3 2 2 3" xfId="19269" xr:uid="{00000000-0005-0000-0000-00003E0F0000}"/>
    <cellStyle name="4_Merkmalsuebersicht_neu 3 3 2 2 3 2" xfId="26406" xr:uid="{00000000-0005-0000-0000-00003F0F0000}"/>
    <cellStyle name="4_Merkmalsuebersicht_neu 3 3 2 2 3 2 2" xfId="40721" xr:uid="{00000000-0005-0000-0000-0000400F0000}"/>
    <cellStyle name="4_Merkmalsuebersicht_neu 3 3 2 2 3 3" xfId="33584" xr:uid="{00000000-0005-0000-0000-0000410F0000}"/>
    <cellStyle name="4_Merkmalsuebersicht_neu 3 3 2 2 4" xfId="20567" xr:uid="{00000000-0005-0000-0000-0000420F0000}"/>
    <cellStyle name="4_Merkmalsuebersicht_neu 3 3 2 2 4 2" xfId="27704" xr:uid="{00000000-0005-0000-0000-0000430F0000}"/>
    <cellStyle name="4_Merkmalsuebersicht_neu 3 3 2 2 4 2 2" xfId="42019" xr:uid="{00000000-0005-0000-0000-0000440F0000}"/>
    <cellStyle name="4_Merkmalsuebersicht_neu 3 3 2 2 4 3" xfId="34882" xr:uid="{00000000-0005-0000-0000-0000450F0000}"/>
    <cellStyle name="4_Merkmalsuebersicht_neu 3 3 2 2 5" xfId="21782" xr:uid="{00000000-0005-0000-0000-0000460F0000}"/>
    <cellStyle name="4_Merkmalsuebersicht_neu 3 3 2 2 5 2" xfId="36097" xr:uid="{00000000-0005-0000-0000-0000470F0000}"/>
    <cellStyle name="4_Merkmalsuebersicht_neu 3 3 2 2 6" xfId="28919" xr:uid="{00000000-0005-0000-0000-0000480F0000}"/>
    <cellStyle name="4_Merkmalsuebersicht_neu 3 3 2 3" xfId="15110" xr:uid="{00000000-0005-0000-0000-0000490F0000}"/>
    <cellStyle name="4_Merkmalsuebersicht_neu 3 3 2 3 2" xfId="22269" xr:uid="{00000000-0005-0000-0000-00004A0F0000}"/>
    <cellStyle name="4_Merkmalsuebersicht_neu 3 3 2 3 2 2" xfId="36584" xr:uid="{00000000-0005-0000-0000-00004B0F0000}"/>
    <cellStyle name="4_Merkmalsuebersicht_neu 3 3 2 3 3" xfId="29425" xr:uid="{00000000-0005-0000-0000-00004C0F0000}"/>
    <cellStyle name="4_Merkmalsuebersicht_neu 3 3 2 4" xfId="17464" xr:uid="{00000000-0005-0000-0000-00004D0F0000}"/>
    <cellStyle name="4_Merkmalsuebersicht_neu 3 3 2 4 2" xfId="24601" xr:uid="{00000000-0005-0000-0000-00004E0F0000}"/>
    <cellStyle name="4_Merkmalsuebersicht_neu 3 3 2 4 2 2" xfId="38916" xr:uid="{00000000-0005-0000-0000-00004F0F0000}"/>
    <cellStyle name="4_Merkmalsuebersicht_neu 3 3 2 4 3" xfId="31779" xr:uid="{00000000-0005-0000-0000-0000500F0000}"/>
    <cellStyle name="4_Merkmalsuebersicht_neu 3 4" xfId="486" xr:uid="{00000000-0005-0000-0000-0000510F0000}"/>
    <cellStyle name="4_Merkmalsuebersicht_neu 3 4 2" xfId="12742" xr:uid="{00000000-0005-0000-0000-0000520F0000}"/>
    <cellStyle name="4_Merkmalsuebersicht_neu 3 4 2 2" xfId="14547" xr:uid="{00000000-0005-0000-0000-0000530F0000}"/>
    <cellStyle name="4_Merkmalsuebersicht_neu 3 4 2 2 2" xfId="16916" xr:uid="{00000000-0005-0000-0000-0000540F0000}"/>
    <cellStyle name="4_Merkmalsuebersicht_neu 3 4 2 2 2 2" xfId="24075" xr:uid="{00000000-0005-0000-0000-0000550F0000}"/>
    <cellStyle name="4_Merkmalsuebersicht_neu 3 4 2 2 2 2 2" xfId="38390" xr:uid="{00000000-0005-0000-0000-0000560F0000}"/>
    <cellStyle name="4_Merkmalsuebersicht_neu 3 4 2 2 2 3" xfId="31231" xr:uid="{00000000-0005-0000-0000-0000570F0000}"/>
    <cellStyle name="4_Merkmalsuebersicht_neu 3 4 2 2 3" xfId="19270" xr:uid="{00000000-0005-0000-0000-0000580F0000}"/>
    <cellStyle name="4_Merkmalsuebersicht_neu 3 4 2 2 3 2" xfId="26407" xr:uid="{00000000-0005-0000-0000-0000590F0000}"/>
    <cellStyle name="4_Merkmalsuebersicht_neu 3 4 2 2 3 2 2" xfId="40722" xr:uid="{00000000-0005-0000-0000-00005A0F0000}"/>
    <cellStyle name="4_Merkmalsuebersicht_neu 3 4 2 2 3 3" xfId="33585" xr:uid="{00000000-0005-0000-0000-00005B0F0000}"/>
    <cellStyle name="4_Merkmalsuebersicht_neu 3 4 2 2 4" xfId="20568" xr:uid="{00000000-0005-0000-0000-00005C0F0000}"/>
    <cellStyle name="4_Merkmalsuebersicht_neu 3 4 2 2 4 2" xfId="27705" xr:uid="{00000000-0005-0000-0000-00005D0F0000}"/>
    <cellStyle name="4_Merkmalsuebersicht_neu 3 4 2 2 4 2 2" xfId="42020" xr:uid="{00000000-0005-0000-0000-00005E0F0000}"/>
    <cellStyle name="4_Merkmalsuebersicht_neu 3 4 2 2 4 3" xfId="34883" xr:uid="{00000000-0005-0000-0000-00005F0F0000}"/>
    <cellStyle name="4_Merkmalsuebersicht_neu 3 4 2 2 5" xfId="21783" xr:uid="{00000000-0005-0000-0000-0000600F0000}"/>
    <cellStyle name="4_Merkmalsuebersicht_neu 3 4 2 2 5 2" xfId="36098" xr:uid="{00000000-0005-0000-0000-0000610F0000}"/>
    <cellStyle name="4_Merkmalsuebersicht_neu 3 4 2 2 6" xfId="28920" xr:uid="{00000000-0005-0000-0000-0000620F0000}"/>
    <cellStyle name="4_Merkmalsuebersicht_neu 3 4 2 3" xfId="15111" xr:uid="{00000000-0005-0000-0000-0000630F0000}"/>
    <cellStyle name="4_Merkmalsuebersicht_neu 3 4 2 3 2" xfId="22270" xr:uid="{00000000-0005-0000-0000-0000640F0000}"/>
    <cellStyle name="4_Merkmalsuebersicht_neu 3 4 2 3 2 2" xfId="36585" xr:uid="{00000000-0005-0000-0000-0000650F0000}"/>
    <cellStyle name="4_Merkmalsuebersicht_neu 3 4 2 3 3" xfId="29426" xr:uid="{00000000-0005-0000-0000-0000660F0000}"/>
    <cellStyle name="4_Merkmalsuebersicht_neu 3 4 2 4" xfId="17465" xr:uid="{00000000-0005-0000-0000-0000670F0000}"/>
    <cellStyle name="4_Merkmalsuebersicht_neu 3 4 2 4 2" xfId="24602" xr:uid="{00000000-0005-0000-0000-0000680F0000}"/>
    <cellStyle name="4_Merkmalsuebersicht_neu 3 4 2 4 2 2" xfId="38917" xr:uid="{00000000-0005-0000-0000-0000690F0000}"/>
    <cellStyle name="4_Merkmalsuebersicht_neu 3 4 2 4 3" xfId="31780" xr:uid="{00000000-0005-0000-0000-00006A0F0000}"/>
    <cellStyle name="4_Merkmalsuebersicht_neu 3 5" xfId="487" xr:uid="{00000000-0005-0000-0000-00006B0F0000}"/>
    <cellStyle name="4_Merkmalsuebersicht_neu 3 5 2" xfId="12743" xr:uid="{00000000-0005-0000-0000-00006C0F0000}"/>
    <cellStyle name="4_Merkmalsuebersicht_neu 3 5 2 2" xfId="14880" xr:uid="{00000000-0005-0000-0000-00006D0F0000}"/>
    <cellStyle name="4_Merkmalsuebersicht_neu 3 5 2 2 2" xfId="17243" xr:uid="{00000000-0005-0000-0000-00006E0F0000}"/>
    <cellStyle name="4_Merkmalsuebersicht_neu 3 5 2 2 2 2" xfId="24380" xr:uid="{00000000-0005-0000-0000-00006F0F0000}"/>
    <cellStyle name="4_Merkmalsuebersicht_neu 3 5 2 2 2 2 2" xfId="38695" xr:uid="{00000000-0005-0000-0000-0000700F0000}"/>
    <cellStyle name="4_Merkmalsuebersicht_neu 3 5 2 2 2 3" xfId="31558" xr:uid="{00000000-0005-0000-0000-0000710F0000}"/>
    <cellStyle name="4_Merkmalsuebersicht_neu 3 5 2 2 3" xfId="19597" xr:uid="{00000000-0005-0000-0000-0000720F0000}"/>
    <cellStyle name="4_Merkmalsuebersicht_neu 3 5 2 2 3 2" xfId="26734" xr:uid="{00000000-0005-0000-0000-0000730F0000}"/>
    <cellStyle name="4_Merkmalsuebersicht_neu 3 5 2 2 3 2 2" xfId="41049" xr:uid="{00000000-0005-0000-0000-0000740F0000}"/>
    <cellStyle name="4_Merkmalsuebersicht_neu 3 5 2 2 3 3" xfId="33912" xr:uid="{00000000-0005-0000-0000-0000750F0000}"/>
    <cellStyle name="4_Merkmalsuebersicht_neu 3 5 2 2 4" xfId="20873" xr:uid="{00000000-0005-0000-0000-0000760F0000}"/>
    <cellStyle name="4_Merkmalsuebersicht_neu 3 5 2 2 4 2" xfId="28010" xr:uid="{00000000-0005-0000-0000-0000770F0000}"/>
    <cellStyle name="4_Merkmalsuebersicht_neu 3 5 2 2 4 2 2" xfId="42325" xr:uid="{00000000-0005-0000-0000-0000780F0000}"/>
    <cellStyle name="4_Merkmalsuebersicht_neu 3 5 2 2 4 3" xfId="35188" xr:uid="{00000000-0005-0000-0000-0000790F0000}"/>
    <cellStyle name="4_Merkmalsuebersicht_neu 3 5 2 2 5" xfId="22049" xr:uid="{00000000-0005-0000-0000-00007A0F0000}"/>
    <cellStyle name="4_Merkmalsuebersicht_neu 3 5 2 2 5 2" xfId="36364" xr:uid="{00000000-0005-0000-0000-00007B0F0000}"/>
    <cellStyle name="4_Merkmalsuebersicht_neu 3 5 2 2 6" xfId="29205" xr:uid="{00000000-0005-0000-0000-00007C0F0000}"/>
    <cellStyle name="4_Merkmalsuebersicht_neu 3 5 2 3" xfId="15112" xr:uid="{00000000-0005-0000-0000-00007D0F0000}"/>
    <cellStyle name="4_Merkmalsuebersicht_neu 3 5 2 3 2" xfId="22271" xr:uid="{00000000-0005-0000-0000-00007E0F0000}"/>
    <cellStyle name="4_Merkmalsuebersicht_neu 3 5 2 3 2 2" xfId="36586" xr:uid="{00000000-0005-0000-0000-00007F0F0000}"/>
    <cellStyle name="4_Merkmalsuebersicht_neu 3 5 2 3 3" xfId="29427" xr:uid="{00000000-0005-0000-0000-0000800F0000}"/>
    <cellStyle name="4_Merkmalsuebersicht_neu 3 5 2 4" xfId="17466" xr:uid="{00000000-0005-0000-0000-0000810F0000}"/>
    <cellStyle name="4_Merkmalsuebersicht_neu 3 5 2 4 2" xfId="24603" xr:uid="{00000000-0005-0000-0000-0000820F0000}"/>
    <cellStyle name="4_Merkmalsuebersicht_neu 3 5 2 4 2 2" xfId="38918" xr:uid="{00000000-0005-0000-0000-0000830F0000}"/>
    <cellStyle name="4_Merkmalsuebersicht_neu 3 5 2 4 3" xfId="31781" xr:uid="{00000000-0005-0000-0000-0000840F0000}"/>
    <cellStyle name="4_Merkmalsuebersicht_neu 3 6" xfId="12739" xr:uid="{00000000-0005-0000-0000-0000850F0000}"/>
    <cellStyle name="4_Merkmalsuebersicht_neu 3 6 2" xfId="14545" xr:uid="{00000000-0005-0000-0000-0000860F0000}"/>
    <cellStyle name="4_Merkmalsuebersicht_neu 3 6 2 2" xfId="16914" xr:uid="{00000000-0005-0000-0000-0000870F0000}"/>
    <cellStyle name="4_Merkmalsuebersicht_neu 3 6 2 2 2" xfId="24073" xr:uid="{00000000-0005-0000-0000-0000880F0000}"/>
    <cellStyle name="4_Merkmalsuebersicht_neu 3 6 2 2 2 2" xfId="38388" xr:uid="{00000000-0005-0000-0000-0000890F0000}"/>
    <cellStyle name="4_Merkmalsuebersicht_neu 3 6 2 2 3" xfId="31229" xr:uid="{00000000-0005-0000-0000-00008A0F0000}"/>
    <cellStyle name="4_Merkmalsuebersicht_neu 3 6 2 3" xfId="19268" xr:uid="{00000000-0005-0000-0000-00008B0F0000}"/>
    <cellStyle name="4_Merkmalsuebersicht_neu 3 6 2 3 2" xfId="26405" xr:uid="{00000000-0005-0000-0000-00008C0F0000}"/>
    <cellStyle name="4_Merkmalsuebersicht_neu 3 6 2 3 2 2" xfId="40720" xr:uid="{00000000-0005-0000-0000-00008D0F0000}"/>
    <cellStyle name="4_Merkmalsuebersicht_neu 3 6 2 3 3" xfId="33583" xr:uid="{00000000-0005-0000-0000-00008E0F0000}"/>
    <cellStyle name="4_Merkmalsuebersicht_neu 3 6 2 4" xfId="20566" xr:uid="{00000000-0005-0000-0000-00008F0F0000}"/>
    <cellStyle name="4_Merkmalsuebersicht_neu 3 6 2 4 2" xfId="27703" xr:uid="{00000000-0005-0000-0000-0000900F0000}"/>
    <cellStyle name="4_Merkmalsuebersicht_neu 3 6 2 4 2 2" xfId="42018" xr:uid="{00000000-0005-0000-0000-0000910F0000}"/>
    <cellStyle name="4_Merkmalsuebersicht_neu 3 6 2 4 3" xfId="34881" xr:uid="{00000000-0005-0000-0000-0000920F0000}"/>
    <cellStyle name="4_Merkmalsuebersicht_neu 3 6 2 5" xfId="21781" xr:uid="{00000000-0005-0000-0000-0000930F0000}"/>
    <cellStyle name="4_Merkmalsuebersicht_neu 3 6 2 5 2" xfId="36096" xr:uid="{00000000-0005-0000-0000-0000940F0000}"/>
    <cellStyle name="4_Merkmalsuebersicht_neu 3 6 2 6" xfId="28918" xr:uid="{00000000-0005-0000-0000-0000950F0000}"/>
    <cellStyle name="4_Merkmalsuebersicht_neu 3 6 3" xfId="15108" xr:uid="{00000000-0005-0000-0000-0000960F0000}"/>
    <cellStyle name="4_Merkmalsuebersicht_neu 3 6 3 2" xfId="22267" xr:uid="{00000000-0005-0000-0000-0000970F0000}"/>
    <cellStyle name="4_Merkmalsuebersicht_neu 3 6 3 2 2" xfId="36582" xr:uid="{00000000-0005-0000-0000-0000980F0000}"/>
    <cellStyle name="4_Merkmalsuebersicht_neu 3 6 3 3" xfId="29423" xr:uid="{00000000-0005-0000-0000-0000990F0000}"/>
    <cellStyle name="4_Merkmalsuebersicht_neu 3 6 4" xfId="17462" xr:uid="{00000000-0005-0000-0000-00009A0F0000}"/>
    <cellStyle name="4_Merkmalsuebersicht_neu 3 6 4 2" xfId="24599" xr:uid="{00000000-0005-0000-0000-00009B0F0000}"/>
    <cellStyle name="4_Merkmalsuebersicht_neu 3 6 4 2 2" xfId="38914" xr:uid="{00000000-0005-0000-0000-00009C0F0000}"/>
    <cellStyle name="4_Merkmalsuebersicht_neu 3 6 4 3" xfId="31777" xr:uid="{00000000-0005-0000-0000-00009D0F0000}"/>
    <cellStyle name="4_Merkmalsuebersicht_neu 4" xfId="488" xr:uid="{00000000-0005-0000-0000-00009E0F0000}"/>
    <cellStyle name="4_Merkmalsuebersicht_neu 4 2" xfId="489" xr:uid="{00000000-0005-0000-0000-00009F0F0000}"/>
    <cellStyle name="4_Merkmalsuebersicht_neu 4 2 2" xfId="12745" xr:uid="{00000000-0005-0000-0000-0000A00F0000}"/>
    <cellStyle name="4_Merkmalsuebersicht_neu 4 2 2 2" xfId="14548" xr:uid="{00000000-0005-0000-0000-0000A10F0000}"/>
    <cellStyle name="4_Merkmalsuebersicht_neu 4 2 2 2 2" xfId="16917" xr:uid="{00000000-0005-0000-0000-0000A20F0000}"/>
    <cellStyle name="4_Merkmalsuebersicht_neu 4 2 2 2 2 2" xfId="24076" xr:uid="{00000000-0005-0000-0000-0000A30F0000}"/>
    <cellStyle name="4_Merkmalsuebersicht_neu 4 2 2 2 2 2 2" xfId="38391" xr:uid="{00000000-0005-0000-0000-0000A40F0000}"/>
    <cellStyle name="4_Merkmalsuebersicht_neu 4 2 2 2 2 3" xfId="31232" xr:uid="{00000000-0005-0000-0000-0000A50F0000}"/>
    <cellStyle name="4_Merkmalsuebersicht_neu 4 2 2 2 3" xfId="19271" xr:uid="{00000000-0005-0000-0000-0000A60F0000}"/>
    <cellStyle name="4_Merkmalsuebersicht_neu 4 2 2 2 3 2" xfId="26408" xr:uid="{00000000-0005-0000-0000-0000A70F0000}"/>
    <cellStyle name="4_Merkmalsuebersicht_neu 4 2 2 2 3 2 2" xfId="40723" xr:uid="{00000000-0005-0000-0000-0000A80F0000}"/>
    <cellStyle name="4_Merkmalsuebersicht_neu 4 2 2 2 3 3" xfId="33586" xr:uid="{00000000-0005-0000-0000-0000A90F0000}"/>
    <cellStyle name="4_Merkmalsuebersicht_neu 4 2 2 2 4" xfId="20569" xr:uid="{00000000-0005-0000-0000-0000AA0F0000}"/>
    <cellStyle name="4_Merkmalsuebersicht_neu 4 2 2 2 4 2" xfId="27706" xr:uid="{00000000-0005-0000-0000-0000AB0F0000}"/>
    <cellStyle name="4_Merkmalsuebersicht_neu 4 2 2 2 4 2 2" xfId="42021" xr:uid="{00000000-0005-0000-0000-0000AC0F0000}"/>
    <cellStyle name="4_Merkmalsuebersicht_neu 4 2 2 2 4 3" xfId="34884" xr:uid="{00000000-0005-0000-0000-0000AD0F0000}"/>
    <cellStyle name="4_Merkmalsuebersicht_neu 4 2 2 2 5" xfId="21784" xr:uid="{00000000-0005-0000-0000-0000AE0F0000}"/>
    <cellStyle name="4_Merkmalsuebersicht_neu 4 2 2 2 5 2" xfId="36099" xr:uid="{00000000-0005-0000-0000-0000AF0F0000}"/>
    <cellStyle name="4_Merkmalsuebersicht_neu 4 2 2 2 6" xfId="28921" xr:uid="{00000000-0005-0000-0000-0000B00F0000}"/>
    <cellStyle name="4_Merkmalsuebersicht_neu 4 2 2 3" xfId="15114" xr:uid="{00000000-0005-0000-0000-0000B10F0000}"/>
    <cellStyle name="4_Merkmalsuebersicht_neu 4 2 2 3 2" xfId="22273" xr:uid="{00000000-0005-0000-0000-0000B20F0000}"/>
    <cellStyle name="4_Merkmalsuebersicht_neu 4 2 2 3 2 2" xfId="36588" xr:uid="{00000000-0005-0000-0000-0000B30F0000}"/>
    <cellStyle name="4_Merkmalsuebersicht_neu 4 2 2 3 3" xfId="29429" xr:uid="{00000000-0005-0000-0000-0000B40F0000}"/>
    <cellStyle name="4_Merkmalsuebersicht_neu 4 2 2 4" xfId="17468" xr:uid="{00000000-0005-0000-0000-0000B50F0000}"/>
    <cellStyle name="4_Merkmalsuebersicht_neu 4 2 2 4 2" xfId="24605" xr:uid="{00000000-0005-0000-0000-0000B60F0000}"/>
    <cellStyle name="4_Merkmalsuebersicht_neu 4 2 2 4 2 2" xfId="38920" xr:uid="{00000000-0005-0000-0000-0000B70F0000}"/>
    <cellStyle name="4_Merkmalsuebersicht_neu 4 2 2 4 3" xfId="31783" xr:uid="{00000000-0005-0000-0000-0000B80F0000}"/>
    <cellStyle name="4_Merkmalsuebersicht_neu 4 3" xfId="490" xr:uid="{00000000-0005-0000-0000-0000B90F0000}"/>
    <cellStyle name="4_Merkmalsuebersicht_neu 4 3 2" xfId="12746" xr:uid="{00000000-0005-0000-0000-0000BA0F0000}"/>
    <cellStyle name="4_Merkmalsuebersicht_neu 4 3 2 2" xfId="14883" xr:uid="{00000000-0005-0000-0000-0000BB0F0000}"/>
    <cellStyle name="4_Merkmalsuebersicht_neu 4 3 2 2 2" xfId="17246" xr:uid="{00000000-0005-0000-0000-0000BC0F0000}"/>
    <cellStyle name="4_Merkmalsuebersicht_neu 4 3 2 2 2 2" xfId="24383" xr:uid="{00000000-0005-0000-0000-0000BD0F0000}"/>
    <cellStyle name="4_Merkmalsuebersicht_neu 4 3 2 2 2 2 2" xfId="38698" xr:uid="{00000000-0005-0000-0000-0000BE0F0000}"/>
    <cellStyle name="4_Merkmalsuebersicht_neu 4 3 2 2 2 3" xfId="31561" xr:uid="{00000000-0005-0000-0000-0000BF0F0000}"/>
    <cellStyle name="4_Merkmalsuebersicht_neu 4 3 2 2 3" xfId="19600" xr:uid="{00000000-0005-0000-0000-0000C00F0000}"/>
    <cellStyle name="4_Merkmalsuebersicht_neu 4 3 2 2 3 2" xfId="26737" xr:uid="{00000000-0005-0000-0000-0000C10F0000}"/>
    <cellStyle name="4_Merkmalsuebersicht_neu 4 3 2 2 3 2 2" xfId="41052" xr:uid="{00000000-0005-0000-0000-0000C20F0000}"/>
    <cellStyle name="4_Merkmalsuebersicht_neu 4 3 2 2 3 3" xfId="33915" xr:uid="{00000000-0005-0000-0000-0000C30F0000}"/>
    <cellStyle name="4_Merkmalsuebersicht_neu 4 3 2 2 4" xfId="20876" xr:uid="{00000000-0005-0000-0000-0000C40F0000}"/>
    <cellStyle name="4_Merkmalsuebersicht_neu 4 3 2 2 4 2" xfId="28013" xr:uid="{00000000-0005-0000-0000-0000C50F0000}"/>
    <cellStyle name="4_Merkmalsuebersicht_neu 4 3 2 2 4 2 2" xfId="42328" xr:uid="{00000000-0005-0000-0000-0000C60F0000}"/>
    <cellStyle name="4_Merkmalsuebersicht_neu 4 3 2 2 4 3" xfId="35191" xr:uid="{00000000-0005-0000-0000-0000C70F0000}"/>
    <cellStyle name="4_Merkmalsuebersicht_neu 4 3 2 2 5" xfId="22052" xr:uid="{00000000-0005-0000-0000-0000C80F0000}"/>
    <cellStyle name="4_Merkmalsuebersicht_neu 4 3 2 2 5 2" xfId="36367" xr:uid="{00000000-0005-0000-0000-0000C90F0000}"/>
    <cellStyle name="4_Merkmalsuebersicht_neu 4 3 2 2 6" xfId="29208" xr:uid="{00000000-0005-0000-0000-0000CA0F0000}"/>
    <cellStyle name="4_Merkmalsuebersicht_neu 4 3 2 3" xfId="15115" xr:uid="{00000000-0005-0000-0000-0000CB0F0000}"/>
    <cellStyle name="4_Merkmalsuebersicht_neu 4 3 2 3 2" xfId="22274" xr:uid="{00000000-0005-0000-0000-0000CC0F0000}"/>
    <cellStyle name="4_Merkmalsuebersicht_neu 4 3 2 3 2 2" xfId="36589" xr:uid="{00000000-0005-0000-0000-0000CD0F0000}"/>
    <cellStyle name="4_Merkmalsuebersicht_neu 4 3 2 3 3" xfId="29430" xr:uid="{00000000-0005-0000-0000-0000CE0F0000}"/>
    <cellStyle name="4_Merkmalsuebersicht_neu 4 3 2 4" xfId="17469" xr:uid="{00000000-0005-0000-0000-0000CF0F0000}"/>
    <cellStyle name="4_Merkmalsuebersicht_neu 4 3 2 4 2" xfId="24606" xr:uid="{00000000-0005-0000-0000-0000D00F0000}"/>
    <cellStyle name="4_Merkmalsuebersicht_neu 4 3 2 4 2 2" xfId="38921" xr:uid="{00000000-0005-0000-0000-0000D10F0000}"/>
    <cellStyle name="4_Merkmalsuebersicht_neu 4 3 2 4 3" xfId="31784" xr:uid="{00000000-0005-0000-0000-0000D20F0000}"/>
    <cellStyle name="4_Merkmalsuebersicht_neu 4 4" xfId="491" xr:uid="{00000000-0005-0000-0000-0000D30F0000}"/>
    <cellStyle name="4_Merkmalsuebersicht_neu 4 4 2" xfId="12747" xr:uid="{00000000-0005-0000-0000-0000D40F0000}"/>
    <cellStyle name="4_Merkmalsuebersicht_neu 4 4 2 2" xfId="14549" xr:uid="{00000000-0005-0000-0000-0000D50F0000}"/>
    <cellStyle name="4_Merkmalsuebersicht_neu 4 4 2 2 2" xfId="16918" xr:uid="{00000000-0005-0000-0000-0000D60F0000}"/>
    <cellStyle name="4_Merkmalsuebersicht_neu 4 4 2 2 2 2" xfId="24077" xr:uid="{00000000-0005-0000-0000-0000D70F0000}"/>
    <cellStyle name="4_Merkmalsuebersicht_neu 4 4 2 2 2 2 2" xfId="38392" xr:uid="{00000000-0005-0000-0000-0000D80F0000}"/>
    <cellStyle name="4_Merkmalsuebersicht_neu 4 4 2 2 2 3" xfId="31233" xr:uid="{00000000-0005-0000-0000-0000D90F0000}"/>
    <cellStyle name="4_Merkmalsuebersicht_neu 4 4 2 2 3" xfId="19272" xr:uid="{00000000-0005-0000-0000-0000DA0F0000}"/>
    <cellStyle name="4_Merkmalsuebersicht_neu 4 4 2 2 3 2" xfId="26409" xr:uid="{00000000-0005-0000-0000-0000DB0F0000}"/>
    <cellStyle name="4_Merkmalsuebersicht_neu 4 4 2 2 3 2 2" xfId="40724" xr:uid="{00000000-0005-0000-0000-0000DC0F0000}"/>
    <cellStyle name="4_Merkmalsuebersicht_neu 4 4 2 2 3 3" xfId="33587" xr:uid="{00000000-0005-0000-0000-0000DD0F0000}"/>
    <cellStyle name="4_Merkmalsuebersicht_neu 4 4 2 2 4" xfId="20570" xr:uid="{00000000-0005-0000-0000-0000DE0F0000}"/>
    <cellStyle name="4_Merkmalsuebersicht_neu 4 4 2 2 4 2" xfId="27707" xr:uid="{00000000-0005-0000-0000-0000DF0F0000}"/>
    <cellStyle name="4_Merkmalsuebersicht_neu 4 4 2 2 4 2 2" xfId="42022" xr:uid="{00000000-0005-0000-0000-0000E00F0000}"/>
    <cellStyle name="4_Merkmalsuebersicht_neu 4 4 2 2 4 3" xfId="34885" xr:uid="{00000000-0005-0000-0000-0000E10F0000}"/>
    <cellStyle name="4_Merkmalsuebersicht_neu 4 4 2 2 5" xfId="21785" xr:uid="{00000000-0005-0000-0000-0000E20F0000}"/>
    <cellStyle name="4_Merkmalsuebersicht_neu 4 4 2 2 5 2" xfId="36100" xr:uid="{00000000-0005-0000-0000-0000E30F0000}"/>
    <cellStyle name="4_Merkmalsuebersicht_neu 4 4 2 2 6" xfId="28922" xr:uid="{00000000-0005-0000-0000-0000E40F0000}"/>
    <cellStyle name="4_Merkmalsuebersicht_neu 4 4 2 3" xfId="15116" xr:uid="{00000000-0005-0000-0000-0000E50F0000}"/>
    <cellStyle name="4_Merkmalsuebersicht_neu 4 4 2 3 2" xfId="22275" xr:uid="{00000000-0005-0000-0000-0000E60F0000}"/>
    <cellStyle name="4_Merkmalsuebersicht_neu 4 4 2 3 2 2" xfId="36590" xr:uid="{00000000-0005-0000-0000-0000E70F0000}"/>
    <cellStyle name="4_Merkmalsuebersicht_neu 4 4 2 3 3" xfId="29431" xr:uid="{00000000-0005-0000-0000-0000E80F0000}"/>
    <cellStyle name="4_Merkmalsuebersicht_neu 4 4 2 4" xfId="17470" xr:uid="{00000000-0005-0000-0000-0000E90F0000}"/>
    <cellStyle name="4_Merkmalsuebersicht_neu 4 4 2 4 2" xfId="24607" xr:uid="{00000000-0005-0000-0000-0000EA0F0000}"/>
    <cellStyle name="4_Merkmalsuebersicht_neu 4 4 2 4 2 2" xfId="38922" xr:uid="{00000000-0005-0000-0000-0000EB0F0000}"/>
    <cellStyle name="4_Merkmalsuebersicht_neu 4 4 2 4 3" xfId="31785" xr:uid="{00000000-0005-0000-0000-0000EC0F0000}"/>
    <cellStyle name="4_Merkmalsuebersicht_neu 4 5" xfId="492" xr:uid="{00000000-0005-0000-0000-0000ED0F0000}"/>
    <cellStyle name="4_Merkmalsuebersicht_neu 4 5 2" xfId="12748" xr:uid="{00000000-0005-0000-0000-0000EE0F0000}"/>
    <cellStyle name="4_Merkmalsuebersicht_neu 4 5 2 2" xfId="14882" xr:uid="{00000000-0005-0000-0000-0000EF0F0000}"/>
    <cellStyle name="4_Merkmalsuebersicht_neu 4 5 2 2 2" xfId="17245" xr:uid="{00000000-0005-0000-0000-0000F00F0000}"/>
    <cellStyle name="4_Merkmalsuebersicht_neu 4 5 2 2 2 2" xfId="24382" xr:uid="{00000000-0005-0000-0000-0000F10F0000}"/>
    <cellStyle name="4_Merkmalsuebersicht_neu 4 5 2 2 2 2 2" xfId="38697" xr:uid="{00000000-0005-0000-0000-0000F20F0000}"/>
    <cellStyle name="4_Merkmalsuebersicht_neu 4 5 2 2 2 3" xfId="31560" xr:uid="{00000000-0005-0000-0000-0000F30F0000}"/>
    <cellStyle name="4_Merkmalsuebersicht_neu 4 5 2 2 3" xfId="19599" xr:uid="{00000000-0005-0000-0000-0000F40F0000}"/>
    <cellStyle name="4_Merkmalsuebersicht_neu 4 5 2 2 3 2" xfId="26736" xr:uid="{00000000-0005-0000-0000-0000F50F0000}"/>
    <cellStyle name="4_Merkmalsuebersicht_neu 4 5 2 2 3 2 2" xfId="41051" xr:uid="{00000000-0005-0000-0000-0000F60F0000}"/>
    <cellStyle name="4_Merkmalsuebersicht_neu 4 5 2 2 3 3" xfId="33914" xr:uid="{00000000-0005-0000-0000-0000F70F0000}"/>
    <cellStyle name="4_Merkmalsuebersicht_neu 4 5 2 2 4" xfId="20875" xr:uid="{00000000-0005-0000-0000-0000F80F0000}"/>
    <cellStyle name="4_Merkmalsuebersicht_neu 4 5 2 2 4 2" xfId="28012" xr:uid="{00000000-0005-0000-0000-0000F90F0000}"/>
    <cellStyle name="4_Merkmalsuebersicht_neu 4 5 2 2 4 2 2" xfId="42327" xr:uid="{00000000-0005-0000-0000-0000FA0F0000}"/>
    <cellStyle name="4_Merkmalsuebersicht_neu 4 5 2 2 4 3" xfId="35190" xr:uid="{00000000-0005-0000-0000-0000FB0F0000}"/>
    <cellStyle name="4_Merkmalsuebersicht_neu 4 5 2 2 5" xfId="22051" xr:uid="{00000000-0005-0000-0000-0000FC0F0000}"/>
    <cellStyle name="4_Merkmalsuebersicht_neu 4 5 2 2 5 2" xfId="36366" xr:uid="{00000000-0005-0000-0000-0000FD0F0000}"/>
    <cellStyle name="4_Merkmalsuebersicht_neu 4 5 2 2 6" xfId="29207" xr:uid="{00000000-0005-0000-0000-0000FE0F0000}"/>
    <cellStyle name="4_Merkmalsuebersicht_neu 4 5 2 3" xfId="15117" xr:uid="{00000000-0005-0000-0000-0000FF0F0000}"/>
    <cellStyle name="4_Merkmalsuebersicht_neu 4 5 2 3 2" xfId="22276" xr:uid="{00000000-0005-0000-0000-000000100000}"/>
    <cellStyle name="4_Merkmalsuebersicht_neu 4 5 2 3 2 2" xfId="36591" xr:uid="{00000000-0005-0000-0000-000001100000}"/>
    <cellStyle name="4_Merkmalsuebersicht_neu 4 5 2 3 3" xfId="29432" xr:uid="{00000000-0005-0000-0000-000002100000}"/>
    <cellStyle name="4_Merkmalsuebersicht_neu 4 5 2 4" xfId="17471" xr:uid="{00000000-0005-0000-0000-000003100000}"/>
    <cellStyle name="4_Merkmalsuebersicht_neu 4 5 2 4 2" xfId="24608" xr:uid="{00000000-0005-0000-0000-000004100000}"/>
    <cellStyle name="4_Merkmalsuebersicht_neu 4 5 2 4 2 2" xfId="38923" xr:uid="{00000000-0005-0000-0000-000005100000}"/>
    <cellStyle name="4_Merkmalsuebersicht_neu 4 5 2 4 3" xfId="31786" xr:uid="{00000000-0005-0000-0000-000006100000}"/>
    <cellStyle name="4_Merkmalsuebersicht_neu 4 6" xfId="12744" xr:uid="{00000000-0005-0000-0000-000007100000}"/>
    <cellStyle name="4_Merkmalsuebersicht_neu 4 6 2" xfId="14884" xr:uid="{00000000-0005-0000-0000-000008100000}"/>
    <cellStyle name="4_Merkmalsuebersicht_neu 4 6 2 2" xfId="17247" xr:uid="{00000000-0005-0000-0000-000009100000}"/>
    <cellStyle name="4_Merkmalsuebersicht_neu 4 6 2 2 2" xfId="24384" xr:uid="{00000000-0005-0000-0000-00000A100000}"/>
    <cellStyle name="4_Merkmalsuebersicht_neu 4 6 2 2 2 2" xfId="38699" xr:uid="{00000000-0005-0000-0000-00000B100000}"/>
    <cellStyle name="4_Merkmalsuebersicht_neu 4 6 2 2 3" xfId="31562" xr:uid="{00000000-0005-0000-0000-00000C100000}"/>
    <cellStyle name="4_Merkmalsuebersicht_neu 4 6 2 3" xfId="19601" xr:uid="{00000000-0005-0000-0000-00000D100000}"/>
    <cellStyle name="4_Merkmalsuebersicht_neu 4 6 2 3 2" xfId="26738" xr:uid="{00000000-0005-0000-0000-00000E100000}"/>
    <cellStyle name="4_Merkmalsuebersicht_neu 4 6 2 3 2 2" xfId="41053" xr:uid="{00000000-0005-0000-0000-00000F100000}"/>
    <cellStyle name="4_Merkmalsuebersicht_neu 4 6 2 3 3" xfId="33916" xr:uid="{00000000-0005-0000-0000-000010100000}"/>
    <cellStyle name="4_Merkmalsuebersicht_neu 4 6 2 4" xfId="20877" xr:uid="{00000000-0005-0000-0000-000011100000}"/>
    <cellStyle name="4_Merkmalsuebersicht_neu 4 6 2 4 2" xfId="28014" xr:uid="{00000000-0005-0000-0000-000012100000}"/>
    <cellStyle name="4_Merkmalsuebersicht_neu 4 6 2 4 2 2" xfId="42329" xr:uid="{00000000-0005-0000-0000-000013100000}"/>
    <cellStyle name="4_Merkmalsuebersicht_neu 4 6 2 4 3" xfId="35192" xr:uid="{00000000-0005-0000-0000-000014100000}"/>
    <cellStyle name="4_Merkmalsuebersicht_neu 4 6 2 5" xfId="22053" xr:uid="{00000000-0005-0000-0000-000015100000}"/>
    <cellStyle name="4_Merkmalsuebersicht_neu 4 6 2 5 2" xfId="36368" xr:uid="{00000000-0005-0000-0000-000016100000}"/>
    <cellStyle name="4_Merkmalsuebersicht_neu 4 6 2 6" xfId="29209" xr:uid="{00000000-0005-0000-0000-000017100000}"/>
    <cellStyle name="4_Merkmalsuebersicht_neu 4 6 3" xfId="15113" xr:uid="{00000000-0005-0000-0000-000018100000}"/>
    <cellStyle name="4_Merkmalsuebersicht_neu 4 6 3 2" xfId="22272" xr:uid="{00000000-0005-0000-0000-000019100000}"/>
    <cellStyle name="4_Merkmalsuebersicht_neu 4 6 3 2 2" xfId="36587" xr:uid="{00000000-0005-0000-0000-00001A100000}"/>
    <cellStyle name="4_Merkmalsuebersicht_neu 4 6 3 3" xfId="29428" xr:uid="{00000000-0005-0000-0000-00001B100000}"/>
    <cellStyle name="4_Merkmalsuebersicht_neu 4 6 4" xfId="17467" xr:uid="{00000000-0005-0000-0000-00001C100000}"/>
    <cellStyle name="4_Merkmalsuebersicht_neu 4 6 4 2" xfId="24604" xr:uid="{00000000-0005-0000-0000-00001D100000}"/>
    <cellStyle name="4_Merkmalsuebersicht_neu 4 6 4 2 2" xfId="38919" xr:uid="{00000000-0005-0000-0000-00001E100000}"/>
    <cellStyle name="4_Merkmalsuebersicht_neu 4 6 4 3" xfId="31782" xr:uid="{00000000-0005-0000-0000-00001F100000}"/>
    <cellStyle name="4_Merkmalsuebersicht_neu 5" xfId="493" xr:uid="{00000000-0005-0000-0000-000020100000}"/>
    <cellStyle name="4_Merkmalsuebersicht_neu 5 2" xfId="12749" xr:uid="{00000000-0005-0000-0000-000021100000}"/>
    <cellStyle name="4_Merkmalsuebersicht_neu 5 2 2" xfId="14550" xr:uid="{00000000-0005-0000-0000-000022100000}"/>
    <cellStyle name="4_Merkmalsuebersicht_neu 5 2 2 2" xfId="16919" xr:uid="{00000000-0005-0000-0000-000023100000}"/>
    <cellStyle name="4_Merkmalsuebersicht_neu 5 2 2 2 2" xfId="24078" xr:uid="{00000000-0005-0000-0000-000024100000}"/>
    <cellStyle name="4_Merkmalsuebersicht_neu 5 2 2 2 2 2" xfId="38393" xr:uid="{00000000-0005-0000-0000-000025100000}"/>
    <cellStyle name="4_Merkmalsuebersicht_neu 5 2 2 2 3" xfId="31234" xr:uid="{00000000-0005-0000-0000-000026100000}"/>
    <cellStyle name="4_Merkmalsuebersicht_neu 5 2 2 3" xfId="19273" xr:uid="{00000000-0005-0000-0000-000027100000}"/>
    <cellStyle name="4_Merkmalsuebersicht_neu 5 2 2 3 2" xfId="26410" xr:uid="{00000000-0005-0000-0000-000028100000}"/>
    <cellStyle name="4_Merkmalsuebersicht_neu 5 2 2 3 2 2" xfId="40725" xr:uid="{00000000-0005-0000-0000-000029100000}"/>
    <cellStyle name="4_Merkmalsuebersicht_neu 5 2 2 3 3" xfId="33588" xr:uid="{00000000-0005-0000-0000-00002A100000}"/>
    <cellStyle name="4_Merkmalsuebersicht_neu 5 2 2 4" xfId="20571" xr:uid="{00000000-0005-0000-0000-00002B100000}"/>
    <cellStyle name="4_Merkmalsuebersicht_neu 5 2 2 4 2" xfId="27708" xr:uid="{00000000-0005-0000-0000-00002C100000}"/>
    <cellStyle name="4_Merkmalsuebersicht_neu 5 2 2 4 2 2" xfId="42023" xr:uid="{00000000-0005-0000-0000-00002D100000}"/>
    <cellStyle name="4_Merkmalsuebersicht_neu 5 2 2 4 3" xfId="34886" xr:uid="{00000000-0005-0000-0000-00002E100000}"/>
    <cellStyle name="4_Merkmalsuebersicht_neu 5 2 2 5" xfId="21786" xr:uid="{00000000-0005-0000-0000-00002F100000}"/>
    <cellStyle name="4_Merkmalsuebersicht_neu 5 2 2 5 2" xfId="36101" xr:uid="{00000000-0005-0000-0000-000030100000}"/>
    <cellStyle name="4_Merkmalsuebersicht_neu 5 2 2 6" xfId="28923" xr:uid="{00000000-0005-0000-0000-000031100000}"/>
    <cellStyle name="4_Merkmalsuebersicht_neu 5 2 3" xfId="15118" xr:uid="{00000000-0005-0000-0000-000032100000}"/>
    <cellStyle name="4_Merkmalsuebersicht_neu 5 2 3 2" xfId="22277" xr:uid="{00000000-0005-0000-0000-000033100000}"/>
    <cellStyle name="4_Merkmalsuebersicht_neu 5 2 3 2 2" xfId="36592" xr:uid="{00000000-0005-0000-0000-000034100000}"/>
    <cellStyle name="4_Merkmalsuebersicht_neu 5 2 3 3" xfId="29433" xr:uid="{00000000-0005-0000-0000-000035100000}"/>
    <cellStyle name="4_Merkmalsuebersicht_neu 5 2 4" xfId="17472" xr:uid="{00000000-0005-0000-0000-000036100000}"/>
    <cellStyle name="4_Merkmalsuebersicht_neu 5 2 4 2" xfId="24609" xr:uid="{00000000-0005-0000-0000-000037100000}"/>
    <cellStyle name="4_Merkmalsuebersicht_neu 5 2 4 2 2" xfId="38924" xr:uid="{00000000-0005-0000-0000-000038100000}"/>
    <cellStyle name="4_Merkmalsuebersicht_neu 5 2 4 3" xfId="31787" xr:uid="{00000000-0005-0000-0000-000039100000}"/>
    <cellStyle name="4_Merkmalsuebersicht_neu 6" xfId="494" xr:uid="{00000000-0005-0000-0000-00003A100000}"/>
    <cellStyle name="4_Merkmalsuebersicht_neu 6 2" xfId="12750" xr:uid="{00000000-0005-0000-0000-00003B100000}"/>
    <cellStyle name="4_Merkmalsuebersicht_neu 6 2 2" xfId="14881" xr:uid="{00000000-0005-0000-0000-00003C100000}"/>
    <cellStyle name="4_Merkmalsuebersicht_neu 6 2 2 2" xfId="17244" xr:uid="{00000000-0005-0000-0000-00003D100000}"/>
    <cellStyle name="4_Merkmalsuebersicht_neu 6 2 2 2 2" xfId="24381" xr:uid="{00000000-0005-0000-0000-00003E100000}"/>
    <cellStyle name="4_Merkmalsuebersicht_neu 6 2 2 2 2 2" xfId="38696" xr:uid="{00000000-0005-0000-0000-00003F100000}"/>
    <cellStyle name="4_Merkmalsuebersicht_neu 6 2 2 2 3" xfId="31559" xr:uid="{00000000-0005-0000-0000-000040100000}"/>
    <cellStyle name="4_Merkmalsuebersicht_neu 6 2 2 3" xfId="19598" xr:uid="{00000000-0005-0000-0000-000041100000}"/>
    <cellStyle name="4_Merkmalsuebersicht_neu 6 2 2 3 2" xfId="26735" xr:uid="{00000000-0005-0000-0000-000042100000}"/>
    <cellStyle name="4_Merkmalsuebersicht_neu 6 2 2 3 2 2" xfId="41050" xr:uid="{00000000-0005-0000-0000-000043100000}"/>
    <cellStyle name="4_Merkmalsuebersicht_neu 6 2 2 3 3" xfId="33913" xr:uid="{00000000-0005-0000-0000-000044100000}"/>
    <cellStyle name="4_Merkmalsuebersicht_neu 6 2 2 4" xfId="20874" xr:uid="{00000000-0005-0000-0000-000045100000}"/>
    <cellStyle name="4_Merkmalsuebersicht_neu 6 2 2 4 2" xfId="28011" xr:uid="{00000000-0005-0000-0000-000046100000}"/>
    <cellStyle name="4_Merkmalsuebersicht_neu 6 2 2 4 2 2" xfId="42326" xr:uid="{00000000-0005-0000-0000-000047100000}"/>
    <cellStyle name="4_Merkmalsuebersicht_neu 6 2 2 4 3" xfId="35189" xr:uid="{00000000-0005-0000-0000-000048100000}"/>
    <cellStyle name="4_Merkmalsuebersicht_neu 6 2 2 5" xfId="22050" xr:uid="{00000000-0005-0000-0000-000049100000}"/>
    <cellStyle name="4_Merkmalsuebersicht_neu 6 2 2 5 2" xfId="36365" xr:uid="{00000000-0005-0000-0000-00004A100000}"/>
    <cellStyle name="4_Merkmalsuebersicht_neu 6 2 2 6" xfId="29206" xr:uid="{00000000-0005-0000-0000-00004B100000}"/>
    <cellStyle name="4_Merkmalsuebersicht_neu 6 2 3" xfId="15119" xr:uid="{00000000-0005-0000-0000-00004C100000}"/>
    <cellStyle name="4_Merkmalsuebersicht_neu 6 2 3 2" xfId="22278" xr:uid="{00000000-0005-0000-0000-00004D100000}"/>
    <cellStyle name="4_Merkmalsuebersicht_neu 6 2 3 2 2" xfId="36593" xr:uid="{00000000-0005-0000-0000-00004E100000}"/>
    <cellStyle name="4_Merkmalsuebersicht_neu 6 2 3 3" xfId="29434" xr:uid="{00000000-0005-0000-0000-00004F100000}"/>
    <cellStyle name="4_Merkmalsuebersicht_neu 6 2 4" xfId="17473" xr:uid="{00000000-0005-0000-0000-000050100000}"/>
    <cellStyle name="4_Merkmalsuebersicht_neu 6 2 4 2" xfId="24610" xr:uid="{00000000-0005-0000-0000-000051100000}"/>
    <cellStyle name="4_Merkmalsuebersicht_neu 6 2 4 2 2" xfId="38925" xr:uid="{00000000-0005-0000-0000-000052100000}"/>
    <cellStyle name="4_Merkmalsuebersicht_neu 6 2 4 3" xfId="31788" xr:uid="{00000000-0005-0000-0000-000053100000}"/>
    <cellStyle name="4_Merkmalsuebersicht_neu 7" xfId="495" xr:uid="{00000000-0005-0000-0000-000054100000}"/>
    <cellStyle name="4_Merkmalsuebersicht_neu 7 2" xfId="12751" xr:uid="{00000000-0005-0000-0000-000055100000}"/>
    <cellStyle name="4_Merkmalsuebersicht_neu 7 2 2" xfId="14104" xr:uid="{00000000-0005-0000-0000-000056100000}"/>
    <cellStyle name="4_Merkmalsuebersicht_neu 7 2 2 2" xfId="16473" xr:uid="{00000000-0005-0000-0000-000057100000}"/>
    <cellStyle name="4_Merkmalsuebersicht_neu 7 2 2 2 2" xfId="23632" xr:uid="{00000000-0005-0000-0000-000058100000}"/>
    <cellStyle name="4_Merkmalsuebersicht_neu 7 2 2 2 2 2" xfId="37947" xr:uid="{00000000-0005-0000-0000-000059100000}"/>
    <cellStyle name="4_Merkmalsuebersicht_neu 7 2 2 2 3" xfId="30788" xr:uid="{00000000-0005-0000-0000-00005A100000}"/>
    <cellStyle name="4_Merkmalsuebersicht_neu 7 2 2 3" xfId="18827" xr:uid="{00000000-0005-0000-0000-00005B100000}"/>
    <cellStyle name="4_Merkmalsuebersicht_neu 7 2 2 3 2" xfId="25964" xr:uid="{00000000-0005-0000-0000-00005C100000}"/>
    <cellStyle name="4_Merkmalsuebersicht_neu 7 2 2 3 2 2" xfId="40279" xr:uid="{00000000-0005-0000-0000-00005D100000}"/>
    <cellStyle name="4_Merkmalsuebersicht_neu 7 2 2 3 3" xfId="33142" xr:uid="{00000000-0005-0000-0000-00005E100000}"/>
    <cellStyle name="4_Merkmalsuebersicht_neu 7 2 2 4" xfId="20164" xr:uid="{00000000-0005-0000-0000-00005F100000}"/>
    <cellStyle name="4_Merkmalsuebersicht_neu 7 2 2 4 2" xfId="27301" xr:uid="{00000000-0005-0000-0000-000060100000}"/>
    <cellStyle name="4_Merkmalsuebersicht_neu 7 2 2 4 2 2" xfId="41616" xr:uid="{00000000-0005-0000-0000-000061100000}"/>
    <cellStyle name="4_Merkmalsuebersicht_neu 7 2 2 4 3" xfId="34479" xr:uid="{00000000-0005-0000-0000-000062100000}"/>
    <cellStyle name="4_Merkmalsuebersicht_neu 7 2 2 5" xfId="21379" xr:uid="{00000000-0005-0000-0000-000063100000}"/>
    <cellStyle name="4_Merkmalsuebersicht_neu 7 2 2 5 2" xfId="35694" xr:uid="{00000000-0005-0000-0000-000064100000}"/>
    <cellStyle name="4_Merkmalsuebersicht_neu 7 2 2 6" xfId="28516" xr:uid="{00000000-0005-0000-0000-000065100000}"/>
    <cellStyle name="4_Merkmalsuebersicht_neu 7 2 3" xfId="15120" xr:uid="{00000000-0005-0000-0000-000066100000}"/>
    <cellStyle name="4_Merkmalsuebersicht_neu 7 2 3 2" xfId="22279" xr:uid="{00000000-0005-0000-0000-000067100000}"/>
    <cellStyle name="4_Merkmalsuebersicht_neu 7 2 3 2 2" xfId="36594" xr:uid="{00000000-0005-0000-0000-000068100000}"/>
    <cellStyle name="4_Merkmalsuebersicht_neu 7 2 3 3" xfId="29435" xr:uid="{00000000-0005-0000-0000-000069100000}"/>
    <cellStyle name="4_Merkmalsuebersicht_neu 7 2 4" xfId="17474" xr:uid="{00000000-0005-0000-0000-00006A100000}"/>
    <cellStyle name="4_Merkmalsuebersicht_neu 7 2 4 2" xfId="24611" xr:uid="{00000000-0005-0000-0000-00006B100000}"/>
    <cellStyle name="4_Merkmalsuebersicht_neu 7 2 4 2 2" xfId="38926" xr:uid="{00000000-0005-0000-0000-00006C100000}"/>
    <cellStyle name="4_Merkmalsuebersicht_neu 7 2 4 3" xfId="31789" xr:uid="{00000000-0005-0000-0000-00006D100000}"/>
    <cellStyle name="4_Merkmalsuebersicht_neu 8" xfId="496" xr:uid="{00000000-0005-0000-0000-00006E100000}"/>
    <cellStyle name="4_Merkmalsuebersicht_neu 8 2" xfId="12752" xr:uid="{00000000-0005-0000-0000-00006F100000}"/>
    <cellStyle name="4_Merkmalsuebersicht_neu 8 2 2" xfId="14105" xr:uid="{00000000-0005-0000-0000-000070100000}"/>
    <cellStyle name="4_Merkmalsuebersicht_neu 8 2 2 2" xfId="16474" xr:uid="{00000000-0005-0000-0000-000071100000}"/>
    <cellStyle name="4_Merkmalsuebersicht_neu 8 2 2 2 2" xfId="23633" xr:uid="{00000000-0005-0000-0000-000072100000}"/>
    <cellStyle name="4_Merkmalsuebersicht_neu 8 2 2 2 2 2" xfId="37948" xr:uid="{00000000-0005-0000-0000-000073100000}"/>
    <cellStyle name="4_Merkmalsuebersicht_neu 8 2 2 2 3" xfId="30789" xr:uid="{00000000-0005-0000-0000-000074100000}"/>
    <cellStyle name="4_Merkmalsuebersicht_neu 8 2 2 3" xfId="18828" xr:uid="{00000000-0005-0000-0000-000075100000}"/>
    <cellStyle name="4_Merkmalsuebersicht_neu 8 2 2 3 2" xfId="25965" xr:uid="{00000000-0005-0000-0000-000076100000}"/>
    <cellStyle name="4_Merkmalsuebersicht_neu 8 2 2 3 2 2" xfId="40280" xr:uid="{00000000-0005-0000-0000-000077100000}"/>
    <cellStyle name="4_Merkmalsuebersicht_neu 8 2 2 3 3" xfId="33143" xr:uid="{00000000-0005-0000-0000-000078100000}"/>
    <cellStyle name="4_Merkmalsuebersicht_neu 8 2 2 4" xfId="20165" xr:uid="{00000000-0005-0000-0000-000079100000}"/>
    <cellStyle name="4_Merkmalsuebersicht_neu 8 2 2 4 2" xfId="27302" xr:uid="{00000000-0005-0000-0000-00007A100000}"/>
    <cellStyle name="4_Merkmalsuebersicht_neu 8 2 2 4 2 2" xfId="41617" xr:uid="{00000000-0005-0000-0000-00007B100000}"/>
    <cellStyle name="4_Merkmalsuebersicht_neu 8 2 2 4 3" xfId="34480" xr:uid="{00000000-0005-0000-0000-00007C100000}"/>
    <cellStyle name="4_Merkmalsuebersicht_neu 8 2 2 5" xfId="21380" xr:uid="{00000000-0005-0000-0000-00007D100000}"/>
    <cellStyle name="4_Merkmalsuebersicht_neu 8 2 2 5 2" xfId="35695" xr:uid="{00000000-0005-0000-0000-00007E100000}"/>
    <cellStyle name="4_Merkmalsuebersicht_neu 8 2 2 6" xfId="28517" xr:uid="{00000000-0005-0000-0000-00007F100000}"/>
    <cellStyle name="4_Merkmalsuebersicht_neu 8 2 3" xfId="15121" xr:uid="{00000000-0005-0000-0000-000080100000}"/>
    <cellStyle name="4_Merkmalsuebersicht_neu 8 2 3 2" xfId="22280" xr:uid="{00000000-0005-0000-0000-000081100000}"/>
    <cellStyle name="4_Merkmalsuebersicht_neu 8 2 3 2 2" xfId="36595" xr:uid="{00000000-0005-0000-0000-000082100000}"/>
    <cellStyle name="4_Merkmalsuebersicht_neu 8 2 3 3" xfId="29436" xr:uid="{00000000-0005-0000-0000-000083100000}"/>
    <cellStyle name="4_Merkmalsuebersicht_neu 8 2 4" xfId="17475" xr:uid="{00000000-0005-0000-0000-000084100000}"/>
    <cellStyle name="4_Merkmalsuebersicht_neu 8 2 4 2" xfId="24612" xr:uid="{00000000-0005-0000-0000-000085100000}"/>
    <cellStyle name="4_Merkmalsuebersicht_neu 8 2 4 2 2" xfId="38927" xr:uid="{00000000-0005-0000-0000-000086100000}"/>
    <cellStyle name="4_Merkmalsuebersicht_neu 8 2 4 3" xfId="31790" xr:uid="{00000000-0005-0000-0000-000087100000}"/>
    <cellStyle name="4_Merkmalsuebersicht_neu 9" xfId="12728" xr:uid="{00000000-0005-0000-0000-000088100000}"/>
    <cellStyle name="4_Merkmalsuebersicht_neu 9 2" xfId="14540" xr:uid="{00000000-0005-0000-0000-000089100000}"/>
    <cellStyle name="4_Merkmalsuebersicht_neu 9 2 2" xfId="16909" xr:uid="{00000000-0005-0000-0000-00008A100000}"/>
    <cellStyle name="4_Merkmalsuebersicht_neu 9 2 2 2" xfId="24068" xr:uid="{00000000-0005-0000-0000-00008B100000}"/>
    <cellStyle name="4_Merkmalsuebersicht_neu 9 2 2 2 2" xfId="38383" xr:uid="{00000000-0005-0000-0000-00008C100000}"/>
    <cellStyle name="4_Merkmalsuebersicht_neu 9 2 2 3" xfId="31224" xr:uid="{00000000-0005-0000-0000-00008D100000}"/>
    <cellStyle name="4_Merkmalsuebersicht_neu 9 2 3" xfId="19263" xr:uid="{00000000-0005-0000-0000-00008E100000}"/>
    <cellStyle name="4_Merkmalsuebersicht_neu 9 2 3 2" xfId="26400" xr:uid="{00000000-0005-0000-0000-00008F100000}"/>
    <cellStyle name="4_Merkmalsuebersicht_neu 9 2 3 2 2" xfId="40715" xr:uid="{00000000-0005-0000-0000-000090100000}"/>
    <cellStyle name="4_Merkmalsuebersicht_neu 9 2 3 3" xfId="33578" xr:uid="{00000000-0005-0000-0000-000091100000}"/>
    <cellStyle name="4_Merkmalsuebersicht_neu 9 2 4" xfId="20561" xr:uid="{00000000-0005-0000-0000-000092100000}"/>
    <cellStyle name="4_Merkmalsuebersicht_neu 9 2 4 2" xfId="27698" xr:uid="{00000000-0005-0000-0000-000093100000}"/>
    <cellStyle name="4_Merkmalsuebersicht_neu 9 2 4 2 2" xfId="42013" xr:uid="{00000000-0005-0000-0000-000094100000}"/>
    <cellStyle name="4_Merkmalsuebersicht_neu 9 2 4 3" xfId="34876" xr:uid="{00000000-0005-0000-0000-000095100000}"/>
    <cellStyle name="4_Merkmalsuebersicht_neu 9 2 5" xfId="21776" xr:uid="{00000000-0005-0000-0000-000096100000}"/>
    <cellStyle name="4_Merkmalsuebersicht_neu 9 2 5 2" xfId="36091" xr:uid="{00000000-0005-0000-0000-000097100000}"/>
    <cellStyle name="4_Merkmalsuebersicht_neu 9 2 6" xfId="28913" xr:uid="{00000000-0005-0000-0000-000098100000}"/>
    <cellStyle name="4_Merkmalsuebersicht_neu 9 3" xfId="15097" xr:uid="{00000000-0005-0000-0000-000099100000}"/>
    <cellStyle name="4_Merkmalsuebersicht_neu 9 3 2" xfId="22256" xr:uid="{00000000-0005-0000-0000-00009A100000}"/>
    <cellStyle name="4_Merkmalsuebersicht_neu 9 3 2 2" xfId="36571" xr:uid="{00000000-0005-0000-0000-00009B100000}"/>
    <cellStyle name="4_Merkmalsuebersicht_neu 9 3 3" xfId="29412" xr:uid="{00000000-0005-0000-0000-00009C100000}"/>
    <cellStyle name="4_Merkmalsuebersicht_neu 9 4" xfId="17451" xr:uid="{00000000-0005-0000-0000-00009D100000}"/>
    <cellStyle name="4_Merkmalsuebersicht_neu 9 4 2" xfId="24588" xr:uid="{00000000-0005-0000-0000-00009E100000}"/>
    <cellStyle name="4_Merkmalsuebersicht_neu 9 4 2 2" xfId="38903" xr:uid="{00000000-0005-0000-0000-00009F100000}"/>
    <cellStyle name="4_Merkmalsuebersicht_neu 9 4 3" xfId="31766" xr:uid="{00000000-0005-0000-0000-0000A0100000}"/>
    <cellStyle name="4_Tab. F1-3" xfId="3197" xr:uid="{00000000-0005-0000-0000-0000A1100000}"/>
    <cellStyle name="4_Tab. F1-3 2" xfId="12593" xr:uid="{00000000-0005-0000-0000-0000A2100000}"/>
    <cellStyle name="4_Tab. F1-3 2 2" xfId="14716" xr:uid="{00000000-0005-0000-0000-0000A3100000}"/>
    <cellStyle name="4_Tab. F1-3 2 2 2" xfId="17079" xr:uid="{00000000-0005-0000-0000-0000A4100000}"/>
    <cellStyle name="4_Tab. F1-3 2 2 2 2" xfId="24223" xr:uid="{00000000-0005-0000-0000-0000A5100000}"/>
    <cellStyle name="4_Tab. F1-3 2 2 2 2 2" xfId="38538" xr:uid="{00000000-0005-0000-0000-0000A6100000}"/>
    <cellStyle name="4_Tab. F1-3 2 2 2 3" xfId="31394" xr:uid="{00000000-0005-0000-0000-0000A7100000}"/>
    <cellStyle name="4_Tab. F1-3 2 2 3" xfId="19433" xr:uid="{00000000-0005-0000-0000-0000A8100000}"/>
    <cellStyle name="4_Tab. F1-3 2 2 3 2" xfId="26570" xr:uid="{00000000-0005-0000-0000-0000A9100000}"/>
    <cellStyle name="4_Tab. F1-3 2 2 3 2 2" xfId="40885" xr:uid="{00000000-0005-0000-0000-0000AA100000}"/>
    <cellStyle name="4_Tab. F1-3 2 2 3 3" xfId="33748" xr:uid="{00000000-0005-0000-0000-0000AB100000}"/>
    <cellStyle name="4_Tab. F1-3 2 2 4" xfId="20716" xr:uid="{00000000-0005-0000-0000-0000AC100000}"/>
    <cellStyle name="4_Tab. F1-3 2 2 4 2" xfId="27853" xr:uid="{00000000-0005-0000-0000-0000AD100000}"/>
    <cellStyle name="4_Tab. F1-3 2 2 4 2 2" xfId="42168" xr:uid="{00000000-0005-0000-0000-0000AE100000}"/>
    <cellStyle name="4_Tab. F1-3 2 2 4 3" xfId="35031" xr:uid="{00000000-0005-0000-0000-0000AF100000}"/>
    <cellStyle name="4_Tab. F1-3 2 3" xfId="13374" xr:uid="{00000000-0005-0000-0000-0000B0100000}"/>
    <cellStyle name="4_Tab. F1-3 2 3 2" xfId="15743" xr:uid="{00000000-0005-0000-0000-0000B1100000}"/>
    <cellStyle name="4_Tab. F1-3 2 3 2 2" xfId="22902" xr:uid="{00000000-0005-0000-0000-0000B2100000}"/>
    <cellStyle name="4_Tab. F1-3 2 3 2 2 2" xfId="37217" xr:uid="{00000000-0005-0000-0000-0000B3100000}"/>
    <cellStyle name="4_Tab. F1-3 2 3 2 3" xfId="30058" xr:uid="{00000000-0005-0000-0000-0000B4100000}"/>
    <cellStyle name="4_Tab. F1-3 2 3 3" xfId="18097" xr:uid="{00000000-0005-0000-0000-0000B5100000}"/>
    <cellStyle name="4_Tab. F1-3 2 3 3 2" xfId="25234" xr:uid="{00000000-0005-0000-0000-0000B6100000}"/>
    <cellStyle name="4_Tab. F1-3 2 3 3 2 2" xfId="39549" xr:uid="{00000000-0005-0000-0000-0000B7100000}"/>
    <cellStyle name="4_Tab. F1-3 2 3 3 3" xfId="32412" xr:uid="{00000000-0005-0000-0000-0000B8100000}"/>
    <cellStyle name="4_Tab. F1-3 2 3 4" xfId="19801" xr:uid="{00000000-0005-0000-0000-0000B9100000}"/>
    <cellStyle name="4_Tab. F1-3 2 3 4 2" xfId="26938" xr:uid="{00000000-0005-0000-0000-0000BA100000}"/>
    <cellStyle name="4_Tab. F1-3 2 3 4 2 2" xfId="41253" xr:uid="{00000000-0005-0000-0000-0000BB100000}"/>
    <cellStyle name="4_Tab. F1-3 2 3 4 3" xfId="34116" xr:uid="{00000000-0005-0000-0000-0000BC100000}"/>
    <cellStyle name="4_Tab. F1-3 2 3 5" xfId="21016" xr:uid="{00000000-0005-0000-0000-0000BD100000}"/>
    <cellStyle name="4_Tab. F1-3 2 3 5 2" xfId="35331" xr:uid="{00000000-0005-0000-0000-0000BE100000}"/>
    <cellStyle name="4_Tab. F1-3 2 3 6" xfId="28153" xr:uid="{00000000-0005-0000-0000-0000BF100000}"/>
    <cellStyle name="4_Tab. F1-3 2 4" xfId="19731" xr:uid="{00000000-0005-0000-0000-0000C0100000}"/>
    <cellStyle name="4_Tab. F1-3 2 4 2" xfId="26868" xr:uid="{00000000-0005-0000-0000-0000C1100000}"/>
    <cellStyle name="4_Tab. F1-3 2 4 2 2" xfId="41183" xr:uid="{00000000-0005-0000-0000-0000C2100000}"/>
    <cellStyle name="4_Tab. F1-3 2 4 3" xfId="34046" xr:uid="{00000000-0005-0000-0000-0000C3100000}"/>
    <cellStyle name="4_Tab_III_1_1-10_neu_Endgueltig" xfId="187" xr:uid="{00000000-0005-0000-0000-0000C4100000}"/>
    <cellStyle name="4_Tab_III_1_1-10_neu_Endgueltig 2" xfId="497" xr:uid="{00000000-0005-0000-0000-0000C5100000}"/>
    <cellStyle name="4_Tab_III_1_1-10_neu_Endgueltig 2 2" xfId="12564" xr:uid="{00000000-0005-0000-0000-0000C6100000}"/>
    <cellStyle name="4_Tab_III_1_1-10_neu_Endgueltig 2 2 2" xfId="14687" xr:uid="{00000000-0005-0000-0000-0000C7100000}"/>
    <cellStyle name="4_Tab_III_1_1-10_neu_Endgueltig 2 2 2 2" xfId="17050" xr:uid="{00000000-0005-0000-0000-0000C8100000}"/>
    <cellStyle name="4_Tab_III_1_1-10_neu_Endgueltig 2 2 2 2 2" xfId="24209" xr:uid="{00000000-0005-0000-0000-0000C9100000}"/>
    <cellStyle name="4_Tab_III_1_1-10_neu_Endgueltig 2 2 2 2 2 2" xfId="38524" xr:uid="{00000000-0005-0000-0000-0000CA100000}"/>
    <cellStyle name="4_Tab_III_1_1-10_neu_Endgueltig 2 2 2 2 3" xfId="31365" xr:uid="{00000000-0005-0000-0000-0000CB100000}"/>
    <cellStyle name="4_Tab_III_1_1-10_neu_Endgueltig 2 2 2 3" xfId="19404" xr:uid="{00000000-0005-0000-0000-0000CC100000}"/>
    <cellStyle name="4_Tab_III_1_1-10_neu_Endgueltig 2 2 2 3 2" xfId="26541" xr:uid="{00000000-0005-0000-0000-0000CD100000}"/>
    <cellStyle name="4_Tab_III_1_1-10_neu_Endgueltig 2 2 2 3 2 2" xfId="40856" xr:uid="{00000000-0005-0000-0000-0000CE100000}"/>
    <cellStyle name="4_Tab_III_1_1-10_neu_Endgueltig 2 2 2 3 3" xfId="33719" xr:uid="{00000000-0005-0000-0000-0000CF100000}"/>
    <cellStyle name="4_Tab_III_1_1-10_neu_Endgueltig 2 2 2 4" xfId="20702" xr:uid="{00000000-0005-0000-0000-0000D0100000}"/>
    <cellStyle name="4_Tab_III_1_1-10_neu_Endgueltig 2 2 2 4 2" xfId="27839" xr:uid="{00000000-0005-0000-0000-0000D1100000}"/>
    <cellStyle name="4_Tab_III_1_1-10_neu_Endgueltig 2 2 2 4 2 2" xfId="42154" xr:uid="{00000000-0005-0000-0000-0000D2100000}"/>
    <cellStyle name="4_Tab_III_1_1-10_neu_Endgueltig 2 2 2 4 3" xfId="35017" xr:uid="{00000000-0005-0000-0000-0000D3100000}"/>
    <cellStyle name="4_Tab_III_1_1-10_neu_Endgueltig 2 2 3" xfId="14601" xr:uid="{00000000-0005-0000-0000-0000D4100000}"/>
    <cellStyle name="4_Tab_III_1_1-10_neu_Endgueltig 2 2 3 2" xfId="16964" xr:uid="{00000000-0005-0000-0000-0000D5100000}"/>
    <cellStyle name="4_Tab_III_1_1-10_neu_Endgueltig 2 2 3 2 2" xfId="24123" xr:uid="{00000000-0005-0000-0000-0000D6100000}"/>
    <cellStyle name="4_Tab_III_1_1-10_neu_Endgueltig 2 2 3 2 2 2" xfId="38438" xr:uid="{00000000-0005-0000-0000-0000D7100000}"/>
    <cellStyle name="4_Tab_III_1_1-10_neu_Endgueltig 2 2 3 2 3" xfId="31279" xr:uid="{00000000-0005-0000-0000-0000D8100000}"/>
    <cellStyle name="4_Tab_III_1_1-10_neu_Endgueltig 2 2 3 3" xfId="19318" xr:uid="{00000000-0005-0000-0000-0000D9100000}"/>
    <cellStyle name="4_Tab_III_1_1-10_neu_Endgueltig 2 2 3 3 2" xfId="26455" xr:uid="{00000000-0005-0000-0000-0000DA100000}"/>
    <cellStyle name="4_Tab_III_1_1-10_neu_Endgueltig 2 2 3 3 2 2" xfId="40770" xr:uid="{00000000-0005-0000-0000-0000DB100000}"/>
    <cellStyle name="4_Tab_III_1_1-10_neu_Endgueltig 2 2 3 3 3" xfId="33633" xr:uid="{00000000-0005-0000-0000-0000DC100000}"/>
    <cellStyle name="4_Tab_III_1_1-10_neu_Endgueltig 2 2 3 4" xfId="20616" xr:uid="{00000000-0005-0000-0000-0000DD100000}"/>
    <cellStyle name="4_Tab_III_1_1-10_neu_Endgueltig 2 2 3 4 2" xfId="27753" xr:uid="{00000000-0005-0000-0000-0000DE100000}"/>
    <cellStyle name="4_Tab_III_1_1-10_neu_Endgueltig 2 2 3 4 2 2" xfId="42068" xr:uid="{00000000-0005-0000-0000-0000DF100000}"/>
    <cellStyle name="4_Tab_III_1_1-10_neu_Endgueltig 2 2 3 4 3" xfId="34931" xr:uid="{00000000-0005-0000-0000-0000E0100000}"/>
    <cellStyle name="4_Tab_III_1_1-10_neu_Endgueltig 2 2 3 5" xfId="21831" xr:uid="{00000000-0005-0000-0000-0000E1100000}"/>
    <cellStyle name="4_Tab_III_1_1-10_neu_Endgueltig 2 2 3 5 2" xfId="36146" xr:uid="{00000000-0005-0000-0000-0000E2100000}"/>
    <cellStyle name="4_Tab_III_1_1-10_neu_Endgueltig 2 2 3 6" xfId="28968" xr:uid="{00000000-0005-0000-0000-0000E3100000}"/>
    <cellStyle name="4_Tab_III_1_1-10_neu_Endgueltig 2 2 4" xfId="19702" xr:uid="{00000000-0005-0000-0000-0000E4100000}"/>
    <cellStyle name="4_Tab_III_1_1-10_neu_Endgueltig 2 2 4 2" xfId="26839" xr:uid="{00000000-0005-0000-0000-0000E5100000}"/>
    <cellStyle name="4_Tab_III_1_1-10_neu_Endgueltig 2 2 4 2 2" xfId="41154" xr:uid="{00000000-0005-0000-0000-0000E6100000}"/>
    <cellStyle name="4_Tab_III_1_1-10_neu_Endgueltig 2 2 4 3" xfId="34017" xr:uid="{00000000-0005-0000-0000-0000E7100000}"/>
    <cellStyle name="4_Tab_III_1_1-10_neu_Endgueltig 3" xfId="12552" xr:uid="{00000000-0005-0000-0000-0000E8100000}"/>
    <cellStyle name="4_Tab_III_1_1-10_neu_Endgueltig 3 2" xfId="14675" xr:uid="{00000000-0005-0000-0000-0000E9100000}"/>
    <cellStyle name="4_Tab_III_1_1-10_neu_Endgueltig 3 2 2" xfId="17038" xr:uid="{00000000-0005-0000-0000-0000EA100000}"/>
    <cellStyle name="4_Tab_III_1_1-10_neu_Endgueltig 3 2 2 2" xfId="24197" xr:uid="{00000000-0005-0000-0000-0000EB100000}"/>
    <cellStyle name="4_Tab_III_1_1-10_neu_Endgueltig 3 2 2 2 2" xfId="38512" xr:uid="{00000000-0005-0000-0000-0000EC100000}"/>
    <cellStyle name="4_Tab_III_1_1-10_neu_Endgueltig 3 2 2 3" xfId="31353" xr:uid="{00000000-0005-0000-0000-0000ED100000}"/>
    <cellStyle name="4_Tab_III_1_1-10_neu_Endgueltig 3 2 3" xfId="19392" xr:uid="{00000000-0005-0000-0000-0000EE100000}"/>
    <cellStyle name="4_Tab_III_1_1-10_neu_Endgueltig 3 2 3 2" xfId="26529" xr:uid="{00000000-0005-0000-0000-0000EF100000}"/>
    <cellStyle name="4_Tab_III_1_1-10_neu_Endgueltig 3 2 3 2 2" xfId="40844" xr:uid="{00000000-0005-0000-0000-0000F0100000}"/>
    <cellStyle name="4_Tab_III_1_1-10_neu_Endgueltig 3 2 3 3" xfId="33707" xr:uid="{00000000-0005-0000-0000-0000F1100000}"/>
    <cellStyle name="4_Tab_III_1_1-10_neu_Endgueltig 3 2 4" xfId="20690" xr:uid="{00000000-0005-0000-0000-0000F2100000}"/>
    <cellStyle name="4_Tab_III_1_1-10_neu_Endgueltig 3 2 4 2" xfId="27827" xr:uid="{00000000-0005-0000-0000-0000F3100000}"/>
    <cellStyle name="4_Tab_III_1_1-10_neu_Endgueltig 3 2 4 2 2" xfId="42142" xr:uid="{00000000-0005-0000-0000-0000F4100000}"/>
    <cellStyle name="4_Tab_III_1_1-10_neu_Endgueltig 3 2 4 3" xfId="35005" xr:uid="{00000000-0005-0000-0000-0000F5100000}"/>
    <cellStyle name="4_Tab_III_1_1-10_neu_Endgueltig 3 3" xfId="13611" xr:uid="{00000000-0005-0000-0000-0000F6100000}"/>
    <cellStyle name="4_Tab_III_1_1-10_neu_Endgueltig 3 3 2" xfId="15980" xr:uid="{00000000-0005-0000-0000-0000F7100000}"/>
    <cellStyle name="4_Tab_III_1_1-10_neu_Endgueltig 3 3 2 2" xfId="23139" xr:uid="{00000000-0005-0000-0000-0000F8100000}"/>
    <cellStyle name="4_Tab_III_1_1-10_neu_Endgueltig 3 3 2 2 2" xfId="37454" xr:uid="{00000000-0005-0000-0000-0000F9100000}"/>
    <cellStyle name="4_Tab_III_1_1-10_neu_Endgueltig 3 3 2 3" xfId="30295" xr:uid="{00000000-0005-0000-0000-0000FA100000}"/>
    <cellStyle name="4_Tab_III_1_1-10_neu_Endgueltig 3 3 3" xfId="18334" xr:uid="{00000000-0005-0000-0000-0000FB100000}"/>
    <cellStyle name="4_Tab_III_1_1-10_neu_Endgueltig 3 3 3 2" xfId="25471" xr:uid="{00000000-0005-0000-0000-0000FC100000}"/>
    <cellStyle name="4_Tab_III_1_1-10_neu_Endgueltig 3 3 3 2 2" xfId="39786" xr:uid="{00000000-0005-0000-0000-0000FD100000}"/>
    <cellStyle name="4_Tab_III_1_1-10_neu_Endgueltig 3 3 3 3" xfId="32649" xr:uid="{00000000-0005-0000-0000-0000FE100000}"/>
    <cellStyle name="4_Tab_III_1_1-10_neu_Endgueltig 3 3 4" xfId="19860" xr:uid="{00000000-0005-0000-0000-0000FF100000}"/>
    <cellStyle name="4_Tab_III_1_1-10_neu_Endgueltig 3 3 4 2" xfId="26997" xr:uid="{00000000-0005-0000-0000-000000110000}"/>
    <cellStyle name="4_Tab_III_1_1-10_neu_Endgueltig 3 3 4 2 2" xfId="41312" xr:uid="{00000000-0005-0000-0000-000001110000}"/>
    <cellStyle name="4_Tab_III_1_1-10_neu_Endgueltig 3 3 4 3" xfId="34175" xr:uid="{00000000-0005-0000-0000-000002110000}"/>
    <cellStyle name="4_Tab_III_1_1-10_neu_Endgueltig 3 3 5" xfId="21075" xr:uid="{00000000-0005-0000-0000-000003110000}"/>
    <cellStyle name="4_Tab_III_1_1-10_neu_Endgueltig 3 3 5 2" xfId="35390" xr:uid="{00000000-0005-0000-0000-000004110000}"/>
    <cellStyle name="4_Tab_III_1_1-10_neu_Endgueltig 3 3 6" xfId="28212" xr:uid="{00000000-0005-0000-0000-000005110000}"/>
    <cellStyle name="4_Tab_III_1_1-10_neu_Endgueltig 3 4" xfId="19690" xr:uid="{00000000-0005-0000-0000-000006110000}"/>
    <cellStyle name="4_Tab_III_1_1-10_neu_Endgueltig 3 4 2" xfId="26827" xr:uid="{00000000-0005-0000-0000-000007110000}"/>
    <cellStyle name="4_Tab_III_1_1-10_neu_Endgueltig 3 4 2 2" xfId="41142" xr:uid="{00000000-0005-0000-0000-000008110000}"/>
    <cellStyle name="4_Tab_III_1_1-10_neu_Endgueltig 3 4 3" xfId="34005" xr:uid="{00000000-0005-0000-0000-000009110000}"/>
    <cellStyle name="4_Tab_III_1_1-10_neu_Endgueltig 4" xfId="42615" xr:uid="{00000000-0005-0000-0000-00000A110000}"/>
    <cellStyle name="4_tabellen_teil_iii_2011_l12" xfId="188" xr:uid="{00000000-0005-0000-0000-00000B110000}"/>
    <cellStyle name="4_tabellen_teil_iii_2011_l12 2" xfId="498" xr:uid="{00000000-0005-0000-0000-00000C110000}"/>
    <cellStyle name="4_tabellen_teil_iii_2011_l12 2 2" xfId="499" xr:uid="{00000000-0005-0000-0000-00000D110000}"/>
    <cellStyle name="4_tabellen_teil_iii_2011_l12 2 2 2" xfId="500" xr:uid="{00000000-0005-0000-0000-00000E110000}"/>
    <cellStyle name="4_tabellen_teil_iii_2011_l12 2 2 2 2" xfId="12756" xr:uid="{00000000-0005-0000-0000-00000F110000}"/>
    <cellStyle name="4_tabellen_teil_iii_2011_l12 2 2 2 2 2" xfId="14878" xr:uid="{00000000-0005-0000-0000-000010110000}"/>
    <cellStyle name="4_tabellen_teil_iii_2011_l12 2 2 2 2 2 2" xfId="17241" xr:uid="{00000000-0005-0000-0000-000011110000}"/>
    <cellStyle name="4_tabellen_teil_iii_2011_l12 2 2 2 2 2 2 2" xfId="24378" xr:uid="{00000000-0005-0000-0000-000012110000}"/>
    <cellStyle name="4_tabellen_teil_iii_2011_l12 2 2 2 2 2 2 2 2" xfId="38693" xr:uid="{00000000-0005-0000-0000-000013110000}"/>
    <cellStyle name="4_tabellen_teil_iii_2011_l12 2 2 2 2 2 2 3" xfId="31556" xr:uid="{00000000-0005-0000-0000-000014110000}"/>
    <cellStyle name="4_tabellen_teil_iii_2011_l12 2 2 2 2 2 3" xfId="19595" xr:uid="{00000000-0005-0000-0000-000015110000}"/>
    <cellStyle name="4_tabellen_teil_iii_2011_l12 2 2 2 2 2 3 2" xfId="26732" xr:uid="{00000000-0005-0000-0000-000016110000}"/>
    <cellStyle name="4_tabellen_teil_iii_2011_l12 2 2 2 2 2 3 2 2" xfId="41047" xr:uid="{00000000-0005-0000-0000-000017110000}"/>
    <cellStyle name="4_tabellen_teil_iii_2011_l12 2 2 2 2 2 3 3" xfId="33910" xr:uid="{00000000-0005-0000-0000-000018110000}"/>
    <cellStyle name="4_tabellen_teil_iii_2011_l12 2 2 2 2 2 4" xfId="20871" xr:uid="{00000000-0005-0000-0000-000019110000}"/>
    <cellStyle name="4_tabellen_teil_iii_2011_l12 2 2 2 2 2 4 2" xfId="28008" xr:uid="{00000000-0005-0000-0000-00001A110000}"/>
    <cellStyle name="4_tabellen_teil_iii_2011_l12 2 2 2 2 2 4 2 2" xfId="42323" xr:uid="{00000000-0005-0000-0000-00001B110000}"/>
    <cellStyle name="4_tabellen_teil_iii_2011_l12 2 2 2 2 2 4 3" xfId="35186" xr:uid="{00000000-0005-0000-0000-00001C110000}"/>
    <cellStyle name="4_tabellen_teil_iii_2011_l12 2 2 2 2 2 5" xfId="22047" xr:uid="{00000000-0005-0000-0000-00001D110000}"/>
    <cellStyle name="4_tabellen_teil_iii_2011_l12 2 2 2 2 2 5 2" xfId="36362" xr:uid="{00000000-0005-0000-0000-00001E110000}"/>
    <cellStyle name="4_tabellen_teil_iii_2011_l12 2 2 2 2 2 6" xfId="29203" xr:uid="{00000000-0005-0000-0000-00001F110000}"/>
    <cellStyle name="4_tabellen_teil_iii_2011_l12 2 2 2 2 3" xfId="15125" xr:uid="{00000000-0005-0000-0000-000020110000}"/>
    <cellStyle name="4_tabellen_teil_iii_2011_l12 2 2 2 2 3 2" xfId="22284" xr:uid="{00000000-0005-0000-0000-000021110000}"/>
    <cellStyle name="4_tabellen_teil_iii_2011_l12 2 2 2 2 3 2 2" xfId="36599" xr:uid="{00000000-0005-0000-0000-000022110000}"/>
    <cellStyle name="4_tabellen_teil_iii_2011_l12 2 2 2 2 3 3" xfId="29440" xr:uid="{00000000-0005-0000-0000-000023110000}"/>
    <cellStyle name="4_tabellen_teil_iii_2011_l12 2 2 2 2 4" xfId="17479" xr:uid="{00000000-0005-0000-0000-000024110000}"/>
    <cellStyle name="4_tabellen_teil_iii_2011_l12 2 2 2 2 4 2" xfId="24616" xr:uid="{00000000-0005-0000-0000-000025110000}"/>
    <cellStyle name="4_tabellen_teil_iii_2011_l12 2 2 2 2 4 2 2" xfId="38931" xr:uid="{00000000-0005-0000-0000-000026110000}"/>
    <cellStyle name="4_tabellen_teil_iii_2011_l12 2 2 2 2 4 3" xfId="31794" xr:uid="{00000000-0005-0000-0000-000027110000}"/>
    <cellStyle name="4_tabellen_teil_iii_2011_l12 2 2 3" xfId="501" xr:uid="{00000000-0005-0000-0000-000028110000}"/>
    <cellStyle name="4_tabellen_teil_iii_2011_l12 2 2 3 2" xfId="12757" xr:uid="{00000000-0005-0000-0000-000029110000}"/>
    <cellStyle name="4_tabellen_teil_iii_2011_l12 2 2 3 2 2" xfId="14107" xr:uid="{00000000-0005-0000-0000-00002A110000}"/>
    <cellStyle name="4_tabellen_teil_iii_2011_l12 2 2 3 2 2 2" xfId="16476" xr:uid="{00000000-0005-0000-0000-00002B110000}"/>
    <cellStyle name="4_tabellen_teil_iii_2011_l12 2 2 3 2 2 2 2" xfId="23635" xr:uid="{00000000-0005-0000-0000-00002C110000}"/>
    <cellStyle name="4_tabellen_teil_iii_2011_l12 2 2 3 2 2 2 2 2" xfId="37950" xr:uid="{00000000-0005-0000-0000-00002D110000}"/>
    <cellStyle name="4_tabellen_teil_iii_2011_l12 2 2 3 2 2 2 3" xfId="30791" xr:uid="{00000000-0005-0000-0000-00002E110000}"/>
    <cellStyle name="4_tabellen_teil_iii_2011_l12 2 2 3 2 2 3" xfId="18830" xr:uid="{00000000-0005-0000-0000-00002F110000}"/>
    <cellStyle name="4_tabellen_teil_iii_2011_l12 2 2 3 2 2 3 2" xfId="25967" xr:uid="{00000000-0005-0000-0000-000030110000}"/>
    <cellStyle name="4_tabellen_teil_iii_2011_l12 2 2 3 2 2 3 2 2" xfId="40282" xr:uid="{00000000-0005-0000-0000-000031110000}"/>
    <cellStyle name="4_tabellen_teil_iii_2011_l12 2 2 3 2 2 3 3" xfId="33145" xr:uid="{00000000-0005-0000-0000-000032110000}"/>
    <cellStyle name="4_tabellen_teil_iii_2011_l12 2 2 3 2 2 4" xfId="20167" xr:uid="{00000000-0005-0000-0000-000033110000}"/>
    <cellStyle name="4_tabellen_teil_iii_2011_l12 2 2 3 2 2 4 2" xfId="27304" xr:uid="{00000000-0005-0000-0000-000034110000}"/>
    <cellStyle name="4_tabellen_teil_iii_2011_l12 2 2 3 2 2 4 2 2" xfId="41619" xr:uid="{00000000-0005-0000-0000-000035110000}"/>
    <cellStyle name="4_tabellen_teil_iii_2011_l12 2 2 3 2 2 4 3" xfId="34482" xr:uid="{00000000-0005-0000-0000-000036110000}"/>
    <cellStyle name="4_tabellen_teil_iii_2011_l12 2 2 3 2 2 5" xfId="21382" xr:uid="{00000000-0005-0000-0000-000037110000}"/>
    <cellStyle name="4_tabellen_teil_iii_2011_l12 2 2 3 2 2 5 2" xfId="35697" xr:uid="{00000000-0005-0000-0000-000038110000}"/>
    <cellStyle name="4_tabellen_teil_iii_2011_l12 2 2 3 2 2 6" xfId="28519" xr:uid="{00000000-0005-0000-0000-000039110000}"/>
    <cellStyle name="4_tabellen_teil_iii_2011_l12 2 2 3 2 3" xfId="15126" xr:uid="{00000000-0005-0000-0000-00003A110000}"/>
    <cellStyle name="4_tabellen_teil_iii_2011_l12 2 2 3 2 3 2" xfId="22285" xr:uid="{00000000-0005-0000-0000-00003B110000}"/>
    <cellStyle name="4_tabellen_teil_iii_2011_l12 2 2 3 2 3 2 2" xfId="36600" xr:uid="{00000000-0005-0000-0000-00003C110000}"/>
    <cellStyle name="4_tabellen_teil_iii_2011_l12 2 2 3 2 3 3" xfId="29441" xr:uid="{00000000-0005-0000-0000-00003D110000}"/>
    <cellStyle name="4_tabellen_teil_iii_2011_l12 2 2 3 2 4" xfId="17480" xr:uid="{00000000-0005-0000-0000-00003E110000}"/>
    <cellStyle name="4_tabellen_teil_iii_2011_l12 2 2 3 2 4 2" xfId="24617" xr:uid="{00000000-0005-0000-0000-00003F110000}"/>
    <cellStyle name="4_tabellen_teil_iii_2011_l12 2 2 3 2 4 2 2" xfId="38932" xr:uid="{00000000-0005-0000-0000-000040110000}"/>
    <cellStyle name="4_tabellen_teil_iii_2011_l12 2 2 3 2 4 3" xfId="31795" xr:uid="{00000000-0005-0000-0000-000041110000}"/>
    <cellStyle name="4_tabellen_teil_iii_2011_l12 2 2 4" xfId="502" xr:uid="{00000000-0005-0000-0000-000042110000}"/>
    <cellStyle name="4_tabellen_teil_iii_2011_l12 2 2 4 2" xfId="12758" xr:uid="{00000000-0005-0000-0000-000043110000}"/>
    <cellStyle name="4_tabellen_teil_iii_2011_l12 2 2 4 2 2" xfId="14877" xr:uid="{00000000-0005-0000-0000-000044110000}"/>
    <cellStyle name="4_tabellen_teil_iii_2011_l12 2 2 4 2 2 2" xfId="17240" xr:uid="{00000000-0005-0000-0000-000045110000}"/>
    <cellStyle name="4_tabellen_teil_iii_2011_l12 2 2 4 2 2 2 2" xfId="24377" xr:uid="{00000000-0005-0000-0000-000046110000}"/>
    <cellStyle name="4_tabellen_teil_iii_2011_l12 2 2 4 2 2 2 2 2" xfId="38692" xr:uid="{00000000-0005-0000-0000-000047110000}"/>
    <cellStyle name="4_tabellen_teil_iii_2011_l12 2 2 4 2 2 2 3" xfId="31555" xr:uid="{00000000-0005-0000-0000-000048110000}"/>
    <cellStyle name="4_tabellen_teil_iii_2011_l12 2 2 4 2 2 3" xfId="19594" xr:uid="{00000000-0005-0000-0000-000049110000}"/>
    <cellStyle name="4_tabellen_teil_iii_2011_l12 2 2 4 2 2 3 2" xfId="26731" xr:uid="{00000000-0005-0000-0000-00004A110000}"/>
    <cellStyle name="4_tabellen_teil_iii_2011_l12 2 2 4 2 2 3 2 2" xfId="41046" xr:uid="{00000000-0005-0000-0000-00004B110000}"/>
    <cellStyle name="4_tabellen_teil_iii_2011_l12 2 2 4 2 2 3 3" xfId="33909" xr:uid="{00000000-0005-0000-0000-00004C110000}"/>
    <cellStyle name="4_tabellen_teil_iii_2011_l12 2 2 4 2 2 4" xfId="20870" xr:uid="{00000000-0005-0000-0000-00004D110000}"/>
    <cellStyle name="4_tabellen_teil_iii_2011_l12 2 2 4 2 2 4 2" xfId="28007" xr:uid="{00000000-0005-0000-0000-00004E110000}"/>
    <cellStyle name="4_tabellen_teil_iii_2011_l12 2 2 4 2 2 4 2 2" xfId="42322" xr:uid="{00000000-0005-0000-0000-00004F110000}"/>
    <cellStyle name="4_tabellen_teil_iii_2011_l12 2 2 4 2 2 4 3" xfId="35185" xr:uid="{00000000-0005-0000-0000-000050110000}"/>
    <cellStyle name="4_tabellen_teil_iii_2011_l12 2 2 4 2 2 5" xfId="22046" xr:uid="{00000000-0005-0000-0000-000051110000}"/>
    <cellStyle name="4_tabellen_teil_iii_2011_l12 2 2 4 2 2 5 2" xfId="36361" xr:uid="{00000000-0005-0000-0000-000052110000}"/>
    <cellStyle name="4_tabellen_teil_iii_2011_l12 2 2 4 2 2 6" xfId="29202" xr:uid="{00000000-0005-0000-0000-000053110000}"/>
    <cellStyle name="4_tabellen_teil_iii_2011_l12 2 2 4 2 3" xfId="15127" xr:uid="{00000000-0005-0000-0000-000054110000}"/>
    <cellStyle name="4_tabellen_teil_iii_2011_l12 2 2 4 2 3 2" xfId="22286" xr:uid="{00000000-0005-0000-0000-000055110000}"/>
    <cellStyle name="4_tabellen_teil_iii_2011_l12 2 2 4 2 3 2 2" xfId="36601" xr:uid="{00000000-0005-0000-0000-000056110000}"/>
    <cellStyle name="4_tabellen_teil_iii_2011_l12 2 2 4 2 3 3" xfId="29442" xr:uid="{00000000-0005-0000-0000-000057110000}"/>
    <cellStyle name="4_tabellen_teil_iii_2011_l12 2 2 4 2 4" xfId="17481" xr:uid="{00000000-0005-0000-0000-000058110000}"/>
    <cellStyle name="4_tabellen_teil_iii_2011_l12 2 2 4 2 4 2" xfId="24618" xr:uid="{00000000-0005-0000-0000-000059110000}"/>
    <cellStyle name="4_tabellen_teil_iii_2011_l12 2 2 4 2 4 2 2" xfId="38933" xr:uid="{00000000-0005-0000-0000-00005A110000}"/>
    <cellStyle name="4_tabellen_teil_iii_2011_l12 2 2 4 2 4 3" xfId="31796" xr:uid="{00000000-0005-0000-0000-00005B110000}"/>
    <cellStyle name="4_tabellen_teil_iii_2011_l12 2 2 5" xfId="503" xr:uid="{00000000-0005-0000-0000-00005C110000}"/>
    <cellStyle name="4_tabellen_teil_iii_2011_l12 2 2 5 2" xfId="12759" xr:uid="{00000000-0005-0000-0000-00005D110000}"/>
    <cellStyle name="4_tabellen_teil_iii_2011_l12 2 2 5 2 2" xfId="14444" xr:uid="{00000000-0005-0000-0000-00005E110000}"/>
    <cellStyle name="4_tabellen_teil_iii_2011_l12 2 2 5 2 2 2" xfId="16813" xr:uid="{00000000-0005-0000-0000-00005F110000}"/>
    <cellStyle name="4_tabellen_teil_iii_2011_l12 2 2 5 2 2 2 2" xfId="23972" xr:uid="{00000000-0005-0000-0000-000060110000}"/>
    <cellStyle name="4_tabellen_teil_iii_2011_l12 2 2 5 2 2 2 2 2" xfId="38287" xr:uid="{00000000-0005-0000-0000-000061110000}"/>
    <cellStyle name="4_tabellen_teil_iii_2011_l12 2 2 5 2 2 2 3" xfId="31128" xr:uid="{00000000-0005-0000-0000-000062110000}"/>
    <cellStyle name="4_tabellen_teil_iii_2011_l12 2 2 5 2 2 3" xfId="19167" xr:uid="{00000000-0005-0000-0000-000063110000}"/>
    <cellStyle name="4_tabellen_teil_iii_2011_l12 2 2 5 2 2 3 2" xfId="26304" xr:uid="{00000000-0005-0000-0000-000064110000}"/>
    <cellStyle name="4_tabellen_teil_iii_2011_l12 2 2 5 2 2 3 2 2" xfId="40619" xr:uid="{00000000-0005-0000-0000-000065110000}"/>
    <cellStyle name="4_tabellen_teil_iii_2011_l12 2 2 5 2 2 3 3" xfId="33482" xr:uid="{00000000-0005-0000-0000-000066110000}"/>
    <cellStyle name="4_tabellen_teil_iii_2011_l12 2 2 5 2 2 4" xfId="20474" xr:uid="{00000000-0005-0000-0000-000067110000}"/>
    <cellStyle name="4_tabellen_teil_iii_2011_l12 2 2 5 2 2 4 2" xfId="27611" xr:uid="{00000000-0005-0000-0000-000068110000}"/>
    <cellStyle name="4_tabellen_teil_iii_2011_l12 2 2 5 2 2 4 2 2" xfId="41926" xr:uid="{00000000-0005-0000-0000-000069110000}"/>
    <cellStyle name="4_tabellen_teil_iii_2011_l12 2 2 5 2 2 4 3" xfId="34789" xr:uid="{00000000-0005-0000-0000-00006A110000}"/>
    <cellStyle name="4_tabellen_teil_iii_2011_l12 2 2 5 2 2 5" xfId="21689" xr:uid="{00000000-0005-0000-0000-00006B110000}"/>
    <cellStyle name="4_tabellen_teil_iii_2011_l12 2 2 5 2 2 5 2" xfId="36004" xr:uid="{00000000-0005-0000-0000-00006C110000}"/>
    <cellStyle name="4_tabellen_teil_iii_2011_l12 2 2 5 2 2 6" xfId="28826" xr:uid="{00000000-0005-0000-0000-00006D110000}"/>
    <cellStyle name="4_tabellen_teil_iii_2011_l12 2 2 5 2 3" xfId="15128" xr:uid="{00000000-0005-0000-0000-00006E110000}"/>
    <cellStyle name="4_tabellen_teil_iii_2011_l12 2 2 5 2 3 2" xfId="22287" xr:uid="{00000000-0005-0000-0000-00006F110000}"/>
    <cellStyle name="4_tabellen_teil_iii_2011_l12 2 2 5 2 3 2 2" xfId="36602" xr:uid="{00000000-0005-0000-0000-000070110000}"/>
    <cellStyle name="4_tabellen_teil_iii_2011_l12 2 2 5 2 3 3" xfId="29443" xr:uid="{00000000-0005-0000-0000-000071110000}"/>
    <cellStyle name="4_tabellen_teil_iii_2011_l12 2 2 5 2 4" xfId="17482" xr:uid="{00000000-0005-0000-0000-000072110000}"/>
    <cellStyle name="4_tabellen_teil_iii_2011_l12 2 2 5 2 4 2" xfId="24619" xr:uid="{00000000-0005-0000-0000-000073110000}"/>
    <cellStyle name="4_tabellen_teil_iii_2011_l12 2 2 5 2 4 2 2" xfId="38934" xr:uid="{00000000-0005-0000-0000-000074110000}"/>
    <cellStyle name="4_tabellen_teil_iii_2011_l12 2 2 5 2 4 3" xfId="31797" xr:uid="{00000000-0005-0000-0000-000075110000}"/>
    <cellStyle name="4_tabellen_teil_iii_2011_l12 2 2 6" xfId="12755" xr:uid="{00000000-0005-0000-0000-000076110000}"/>
    <cellStyle name="4_tabellen_teil_iii_2011_l12 2 2 6 2" xfId="14106" xr:uid="{00000000-0005-0000-0000-000077110000}"/>
    <cellStyle name="4_tabellen_teil_iii_2011_l12 2 2 6 2 2" xfId="16475" xr:uid="{00000000-0005-0000-0000-000078110000}"/>
    <cellStyle name="4_tabellen_teil_iii_2011_l12 2 2 6 2 2 2" xfId="23634" xr:uid="{00000000-0005-0000-0000-000079110000}"/>
    <cellStyle name="4_tabellen_teil_iii_2011_l12 2 2 6 2 2 2 2" xfId="37949" xr:uid="{00000000-0005-0000-0000-00007A110000}"/>
    <cellStyle name="4_tabellen_teil_iii_2011_l12 2 2 6 2 2 3" xfId="30790" xr:uid="{00000000-0005-0000-0000-00007B110000}"/>
    <cellStyle name="4_tabellen_teil_iii_2011_l12 2 2 6 2 3" xfId="18829" xr:uid="{00000000-0005-0000-0000-00007C110000}"/>
    <cellStyle name="4_tabellen_teil_iii_2011_l12 2 2 6 2 3 2" xfId="25966" xr:uid="{00000000-0005-0000-0000-00007D110000}"/>
    <cellStyle name="4_tabellen_teil_iii_2011_l12 2 2 6 2 3 2 2" xfId="40281" xr:uid="{00000000-0005-0000-0000-00007E110000}"/>
    <cellStyle name="4_tabellen_teil_iii_2011_l12 2 2 6 2 3 3" xfId="33144" xr:uid="{00000000-0005-0000-0000-00007F110000}"/>
    <cellStyle name="4_tabellen_teil_iii_2011_l12 2 2 6 2 4" xfId="20166" xr:uid="{00000000-0005-0000-0000-000080110000}"/>
    <cellStyle name="4_tabellen_teil_iii_2011_l12 2 2 6 2 4 2" xfId="27303" xr:uid="{00000000-0005-0000-0000-000081110000}"/>
    <cellStyle name="4_tabellen_teil_iii_2011_l12 2 2 6 2 4 2 2" xfId="41618" xr:uid="{00000000-0005-0000-0000-000082110000}"/>
    <cellStyle name="4_tabellen_teil_iii_2011_l12 2 2 6 2 4 3" xfId="34481" xr:uid="{00000000-0005-0000-0000-000083110000}"/>
    <cellStyle name="4_tabellen_teil_iii_2011_l12 2 2 6 2 5" xfId="21381" xr:uid="{00000000-0005-0000-0000-000084110000}"/>
    <cellStyle name="4_tabellen_teil_iii_2011_l12 2 2 6 2 5 2" xfId="35696" xr:uid="{00000000-0005-0000-0000-000085110000}"/>
    <cellStyle name="4_tabellen_teil_iii_2011_l12 2 2 6 2 6" xfId="28518" xr:uid="{00000000-0005-0000-0000-000086110000}"/>
    <cellStyle name="4_tabellen_teil_iii_2011_l12 2 2 6 3" xfId="15124" xr:uid="{00000000-0005-0000-0000-000087110000}"/>
    <cellStyle name="4_tabellen_teil_iii_2011_l12 2 2 6 3 2" xfId="22283" xr:uid="{00000000-0005-0000-0000-000088110000}"/>
    <cellStyle name="4_tabellen_teil_iii_2011_l12 2 2 6 3 2 2" xfId="36598" xr:uid="{00000000-0005-0000-0000-000089110000}"/>
    <cellStyle name="4_tabellen_teil_iii_2011_l12 2 2 6 3 3" xfId="29439" xr:uid="{00000000-0005-0000-0000-00008A110000}"/>
    <cellStyle name="4_tabellen_teil_iii_2011_l12 2 2 6 4" xfId="17478" xr:uid="{00000000-0005-0000-0000-00008B110000}"/>
    <cellStyle name="4_tabellen_teil_iii_2011_l12 2 2 6 4 2" xfId="24615" xr:uid="{00000000-0005-0000-0000-00008C110000}"/>
    <cellStyle name="4_tabellen_teil_iii_2011_l12 2 2 6 4 2 2" xfId="38930" xr:uid="{00000000-0005-0000-0000-00008D110000}"/>
    <cellStyle name="4_tabellen_teil_iii_2011_l12 2 2 6 4 3" xfId="31793" xr:uid="{00000000-0005-0000-0000-00008E110000}"/>
    <cellStyle name="4_tabellen_teil_iii_2011_l12 2 3" xfId="504" xr:uid="{00000000-0005-0000-0000-00008F110000}"/>
    <cellStyle name="4_tabellen_teil_iii_2011_l12 2 3 2" xfId="12760" xr:uid="{00000000-0005-0000-0000-000090110000}"/>
    <cellStyle name="4_tabellen_teil_iii_2011_l12 2 3 2 2" xfId="14876" xr:uid="{00000000-0005-0000-0000-000091110000}"/>
    <cellStyle name="4_tabellen_teil_iii_2011_l12 2 3 2 2 2" xfId="17239" xr:uid="{00000000-0005-0000-0000-000092110000}"/>
    <cellStyle name="4_tabellen_teil_iii_2011_l12 2 3 2 2 2 2" xfId="24376" xr:uid="{00000000-0005-0000-0000-000093110000}"/>
    <cellStyle name="4_tabellen_teil_iii_2011_l12 2 3 2 2 2 2 2" xfId="38691" xr:uid="{00000000-0005-0000-0000-000094110000}"/>
    <cellStyle name="4_tabellen_teil_iii_2011_l12 2 3 2 2 2 3" xfId="31554" xr:uid="{00000000-0005-0000-0000-000095110000}"/>
    <cellStyle name="4_tabellen_teil_iii_2011_l12 2 3 2 2 3" xfId="19593" xr:uid="{00000000-0005-0000-0000-000096110000}"/>
    <cellStyle name="4_tabellen_teil_iii_2011_l12 2 3 2 2 3 2" xfId="26730" xr:uid="{00000000-0005-0000-0000-000097110000}"/>
    <cellStyle name="4_tabellen_teil_iii_2011_l12 2 3 2 2 3 2 2" xfId="41045" xr:uid="{00000000-0005-0000-0000-000098110000}"/>
    <cellStyle name="4_tabellen_teil_iii_2011_l12 2 3 2 2 3 3" xfId="33908" xr:uid="{00000000-0005-0000-0000-000099110000}"/>
    <cellStyle name="4_tabellen_teil_iii_2011_l12 2 3 2 2 4" xfId="20869" xr:uid="{00000000-0005-0000-0000-00009A110000}"/>
    <cellStyle name="4_tabellen_teil_iii_2011_l12 2 3 2 2 4 2" xfId="28006" xr:uid="{00000000-0005-0000-0000-00009B110000}"/>
    <cellStyle name="4_tabellen_teil_iii_2011_l12 2 3 2 2 4 2 2" xfId="42321" xr:uid="{00000000-0005-0000-0000-00009C110000}"/>
    <cellStyle name="4_tabellen_teil_iii_2011_l12 2 3 2 2 4 3" xfId="35184" xr:uid="{00000000-0005-0000-0000-00009D110000}"/>
    <cellStyle name="4_tabellen_teil_iii_2011_l12 2 3 2 2 5" xfId="22045" xr:uid="{00000000-0005-0000-0000-00009E110000}"/>
    <cellStyle name="4_tabellen_teil_iii_2011_l12 2 3 2 2 5 2" xfId="36360" xr:uid="{00000000-0005-0000-0000-00009F110000}"/>
    <cellStyle name="4_tabellen_teil_iii_2011_l12 2 3 2 2 6" xfId="29201" xr:uid="{00000000-0005-0000-0000-0000A0110000}"/>
    <cellStyle name="4_tabellen_teil_iii_2011_l12 2 3 2 3" xfId="15129" xr:uid="{00000000-0005-0000-0000-0000A1110000}"/>
    <cellStyle name="4_tabellen_teil_iii_2011_l12 2 3 2 3 2" xfId="22288" xr:uid="{00000000-0005-0000-0000-0000A2110000}"/>
    <cellStyle name="4_tabellen_teil_iii_2011_l12 2 3 2 3 2 2" xfId="36603" xr:uid="{00000000-0005-0000-0000-0000A3110000}"/>
    <cellStyle name="4_tabellen_teil_iii_2011_l12 2 3 2 3 3" xfId="29444" xr:uid="{00000000-0005-0000-0000-0000A4110000}"/>
    <cellStyle name="4_tabellen_teil_iii_2011_l12 2 3 2 4" xfId="17483" xr:uid="{00000000-0005-0000-0000-0000A5110000}"/>
    <cellStyle name="4_tabellen_teil_iii_2011_l12 2 3 2 4 2" xfId="24620" xr:uid="{00000000-0005-0000-0000-0000A6110000}"/>
    <cellStyle name="4_tabellen_teil_iii_2011_l12 2 3 2 4 2 2" xfId="38935" xr:uid="{00000000-0005-0000-0000-0000A7110000}"/>
    <cellStyle name="4_tabellen_teil_iii_2011_l12 2 3 2 4 3" xfId="31798" xr:uid="{00000000-0005-0000-0000-0000A8110000}"/>
    <cellStyle name="4_tabellen_teil_iii_2011_l12 2 4" xfId="505" xr:uid="{00000000-0005-0000-0000-0000A9110000}"/>
    <cellStyle name="4_tabellen_teil_iii_2011_l12 2 4 2" xfId="12761" xr:uid="{00000000-0005-0000-0000-0000AA110000}"/>
    <cellStyle name="4_tabellen_teil_iii_2011_l12 2 4 2 2" xfId="13687" xr:uid="{00000000-0005-0000-0000-0000AB110000}"/>
    <cellStyle name="4_tabellen_teil_iii_2011_l12 2 4 2 2 2" xfId="16056" xr:uid="{00000000-0005-0000-0000-0000AC110000}"/>
    <cellStyle name="4_tabellen_teil_iii_2011_l12 2 4 2 2 2 2" xfId="23215" xr:uid="{00000000-0005-0000-0000-0000AD110000}"/>
    <cellStyle name="4_tabellen_teil_iii_2011_l12 2 4 2 2 2 2 2" xfId="37530" xr:uid="{00000000-0005-0000-0000-0000AE110000}"/>
    <cellStyle name="4_tabellen_teil_iii_2011_l12 2 4 2 2 2 3" xfId="30371" xr:uid="{00000000-0005-0000-0000-0000AF110000}"/>
    <cellStyle name="4_tabellen_teil_iii_2011_l12 2 4 2 2 3" xfId="18410" xr:uid="{00000000-0005-0000-0000-0000B0110000}"/>
    <cellStyle name="4_tabellen_teil_iii_2011_l12 2 4 2 2 3 2" xfId="25547" xr:uid="{00000000-0005-0000-0000-0000B1110000}"/>
    <cellStyle name="4_tabellen_teil_iii_2011_l12 2 4 2 2 3 2 2" xfId="39862" xr:uid="{00000000-0005-0000-0000-0000B2110000}"/>
    <cellStyle name="4_tabellen_teil_iii_2011_l12 2 4 2 2 3 3" xfId="32725" xr:uid="{00000000-0005-0000-0000-0000B3110000}"/>
    <cellStyle name="4_tabellen_teil_iii_2011_l12 2 4 2 2 4" xfId="19936" xr:uid="{00000000-0005-0000-0000-0000B4110000}"/>
    <cellStyle name="4_tabellen_teil_iii_2011_l12 2 4 2 2 4 2" xfId="27073" xr:uid="{00000000-0005-0000-0000-0000B5110000}"/>
    <cellStyle name="4_tabellen_teil_iii_2011_l12 2 4 2 2 4 2 2" xfId="41388" xr:uid="{00000000-0005-0000-0000-0000B6110000}"/>
    <cellStyle name="4_tabellen_teil_iii_2011_l12 2 4 2 2 4 3" xfId="34251" xr:uid="{00000000-0005-0000-0000-0000B7110000}"/>
    <cellStyle name="4_tabellen_teil_iii_2011_l12 2 4 2 2 5" xfId="21151" xr:uid="{00000000-0005-0000-0000-0000B8110000}"/>
    <cellStyle name="4_tabellen_teil_iii_2011_l12 2 4 2 2 5 2" xfId="35466" xr:uid="{00000000-0005-0000-0000-0000B9110000}"/>
    <cellStyle name="4_tabellen_teil_iii_2011_l12 2 4 2 2 6" xfId="28288" xr:uid="{00000000-0005-0000-0000-0000BA110000}"/>
    <cellStyle name="4_tabellen_teil_iii_2011_l12 2 4 2 3" xfId="15130" xr:uid="{00000000-0005-0000-0000-0000BB110000}"/>
    <cellStyle name="4_tabellen_teil_iii_2011_l12 2 4 2 3 2" xfId="22289" xr:uid="{00000000-0005-0000-0000-0000BC110000}"/>
    <cellStyle name="4_tabellen_teil_iii_2011_l12 2 4 2 3 2 2" xfId="36604" xr:uid="{00000000-0005-0000-0000-0000BD110000}"/>
    <cellStyle name="4_tabellen_teil_iii_2011_l12 2 4 2 3 3" xfId="29445" xr:uid="{00000000-0005-0000-0000-0000BE110000}"/>
    <cellStyle name="4_tabellen_teil_iii_2011_l12 2 4 2 4" xfId="17484" xr:uid="{00000000-0005-0000-0000-0000BF110000}"/>
    <cellStyle name="4_tabellen_teil_iii_2011_l12 2 4 2 4 2" xfId="24621" xr:uid="{00000000-0005-0000-0000-0000C0110000}"/>
    <cellStyle name="4_tabellen_teil_iii_2011_l12 2 4 2 4 2 2" xfId="38936" xr:uid="{00000000-0005-0000-0000-0000C1110000}"/>
    <cellStyle name="4_tabellen_teil_iii_2011_l12 2 4 2 4 3" xfId="31799" xr:uid="{00000000-0005-0000-0000-0000C2110000}"/>
    <cellStyle name="4_tabellen_teil_iii_2011_l12 2 5" xfId="506" xr:uid="{00000000-0005-0000-0000-0000C3110000}"/>
    <cellStyle name="4_tabellen_teil_iii_2011_l12 2 5 2" xfId="12762" xr:uid="{00000000-0005-0000-0000-0000C4110000}"/>
    <cellStyle name="4_tabellen_teil_iii_2011_l12 2 5 2 2" xfId="14871" xr:uid="{00000000-0005-0000-0000-0000C5110000}"/>
    <cellStyle name="4_tabellen_teil_iii_2011_l12 2 5 2 2 2" xfId="17234" xr:uid="{00000000-0005-0000-0000-0000C6110000}"/>
    <cellStyle name="4_tabellen_teil_iii_2011_l12 2 5 2 2 2 2" xfId="24371" xr:uid="{00000000-0005-0000-0000-0000C7110000}"/>
    <cellStyle name="4_tabellen_teil_iii_2011_l12 2 5 2 2 2 2 2" xfId="38686" xr:uid="{00000000-0005-0000-0000-0000C8110000}"/>
    <cellStyle name="4_tabellen_teil_iii_2011_l12 2 5 2 2 2 3" xfId="31549" xr:uid="{00000000-0005-0000-0000-0000C9110000}"/>
    <cellStyle name="4_tabellen_teil_iii_2011_l12 2 5 2 2 3" xfId="19588" xr:uid="{00000000-0005-0000-0000-0000CA110000}"/>
    <cellStyle name="4_tabellen_teil_iii_2011_l12 2 5 2 2 3 2" xfId="26725" xr:uid="{00000000-0005-0000-0000-0000CB110000}"/>
    <cellStyle name="4_tabellen_teil_iii_2011_l12 2 5 2 2 3 2 2" xfId="41040" xr:uid="{00000000-0005-0000-0000-0000CC110000}"/>
    <cellStyle name="4_tabellen_teil_iii_2011_l12 2 5 2 2 3 3" xfId="33903" xr:uid="{00000000-0005-0000-0000-0000CD110000}"/>
    <cellStyle name="4_tabellen_teil_iii_2011_l12 2 5 2 2 4" xfId="20864" xr:uid="{00000000-0005-0000-0000-0000CE110000}"/>
    <cellStyle name="4_tabellen_teil_iii_2011_l12 2 5 2 2 4 2" xfId="28001" xr:uid="{00000000-0005-0000-0000-0000CF110000}"/>
    <cellStyle name="4_tabellen_teil_iii_2011_l12 2 5 2 2 4 2 2" xfId="42316" xr:uid="{00000000-0005-0000-0000-0000D0110000}"/>
    <cellStyle name="4_tabellen_teil_iii_2011_l12 2 5 2 2 4 3" xfId="35179" xr:uid="{00000000-0005-0000-0000-0000D1110000}"/>
    <cellStyle name="4_tabellen_teil_iii_2011_l12 2 5 2 2 5" xfId="22040" xr:uid="{00000000-0005-0000-0000-0000D2110000}"/>
    <cellStyle name="4_tabellen_teil_iii_2011_l12 2 5 2 2 5 2" xfId="36355" xr:uid="{00000000-0005-0000-0000-0000D3110000}"/>
    <cellStyle name="4_tabellen_teil_iii_2011_l12 2 5 2 2 6" xfId="29196" xr:uid="{00000000-0005-0000-0000-0000D4110000}"/>
    <cellStyle name="4_tabellen_teil_iii_2011_l12 2 5 2 3" xfId="15131" xr:uid="{00000000-0005-0000-0000-0000D5110000}"/>
    <cellStyle name="4_tabellen_teil_iii_2011_l12 2 5 2 3 2" xfId="22290" xr:uid="{00000000-0005-0000-0000-0000D6110000}"/>
    <cellStyle name="4_tabellen_teil_iii_2011_l12 2 5 2 3 2 2" xfId="36605" xr:uid="{00000000-0005-0000-0000-0000D7110000}"/>
    <cellStyle name="4_tabellen_teil_iii_2011_l12 2 5 2 3 3" xfId="29446" xr:uid="{00000000-0005-0000-0000-0000D8110000}"/>
    <cellStyle name="4_tabellen_teil_iii_2011_l12 2 5 2 4" xfId="17485" xr:uid="{00000000-0005-0000-0000-0000D9110000}"/>
    <cellStyle name="4_tabellen_teil_iii_2011_l12 2 5 2 4 2" xfId="24622" xr:uid="{00000000-0005-0000-0000-0000DA110000}"/>
    <cellStyle name="4_tabellen_teil_iii_2011_l12 2 5 2 4 2 2" xfId="38937" xr:uid="{00000000-0005-0000-0000-0000DB110000}"/>
    <cellStyle name="4_tabellen_teil_iii_2011_l12 2 5 2 4 3" xfId="31800" xr:uid="{00000000-0005-0000-0000-0000DC110000}"/>
    <cellStyle name="4_tabellen_teil_iii_2011_l12 2 6" xfId="507" xr:uid="{00000000-0005-0000-0000-0000DD110000}"/>
    <cellStyle name="4_tabellen_teil_iii_2011_l12 2 6 2" xfId="12763" xr:uid="{00000000-0005-0000-0000-0000DE110000}"/>
    <cellStyle name="4_tabellen_teil_iii_2011_l12 2 6 2 2" xfId="14875" xr:uid="{00000000-0005-0000-0000-0000DF110000}"/>
    <cellStyle name="4_tabellen_teil_iii_2011_l12 2 6 2 2 2" xfId="17238" xr:uid="{00000000-0005-0000-0000-0000E0110000}"/>
    <cellStyle name="4_tabellen_teil_iii_2011_l12 2 6 2 2 2 2" xfId="24375" xr:uid="{00000000-0005-0000-0000-0000E1110000}"/>
    <cellStyle name="4_tabellen_teil_iii_2011_l12 2 6 2 2 2 2 2" xfId="38690" xr:uid="{00000000-0005-0000-0000-0000E2110000}"/>
    <cellStyle name="4_tabellen_teil_iii_2011_l12 2 6 2 2 2 3" xfId="31553" xr:uid="{00000000-0005-0000-0000-0000E3110000}"/>
    <cellStyle name="4_tabellen_teil_iii_2011_l12 2 6 2 2 3" xfId="19592" xr:uid="{00000000-0005-0000-0000-0000E4110000}"/>
    <cellStyle name="4_tabellen_teil_iii_2011_l12 2 6 2 2 3 2" xfId="26729" xr:uid="{00000000-0005-0000-0000-0000E5110000}"/>
    <cellStyle name="4_tabellen_teil_iii_2011_l12 2 6 2 2 3 2 2" xfId="41044" xr:uid="{00000000-0005-0000-0000-0000E6110000}"/>
    <cellStyle name="4_tabellen_teil_iii_2011_l12 2 6 2 2 3 3" xfId="33907" xr:uid="{00000000-0005-0000-0000-0000E7110000}"/>
    <cellStyle name="4_tabellen_teil_iii_2011_l12 2 6 2 2 4" xfId="20868" xr:uid="{00000000-0005-0000-0000-0000E8110000}"/>
    <cellStyle name="4_tabellen_teil_iii_2011_l12 2 6 2 2 4 2" xfId="28005" xr:uid="{00000000-0005-0000-0000-0000E9110000}"/>
    <cellStyle name="4_tabellen_teil_iii_2011_l12 2 6 2 2 4 2 2" xfId="42320" xr:uid="{00000000-0005-0000-0000-0000EA110000}"/>
    <cellStyle name="4_tabellen_teil_iii_2011_l12 2 6 2 2 4 3" xfId="35183" xr:uid="{00000000-0005-0000-0000-0000EB110000}"/>
    <cellStyle name="4_tabellen_teil_iii_2011_l12 2 6 2 2 5" xfId="22044" xr:uid="{00000000-0005-0000-0000-0000EC110000}"/>
    <cellStyle name="4_tabellen_teil_iii_2011_l12 2 6 2 2 5 2" xfId="36359" xr:uid="{00000000-0005-0000-0000-0000ED110000}"/>
    <cellStyle name="4_tabellen_teil_iii_2011_l12 2 6 2 2 6" xfId="29200" xr:uid="{00000000-0005-0000-0000-0000EE110000}"/>
    <cellStyle name="4_tabellen_teil_iii_2011_l12 2 6 2 3" xfId="15132" xr:uid="{00000000-0005-0000-0000-0000EF110000}"/>
    <cellStyle name="4_tabellen_teil_iii_2011_l12 2 6 2 3 2" xfId="22291" xr:uid="{00000000-0005-0000-0000-0000F0110000}"/>
    <cellStyle name="4_tabellen_teil_iii_2011_l12 2 6 2 3 2 2" xfId="36606" xr:uid="{00000000-0005-0000-0000-0000F1110000}"/>
    <cellStyle name="4_tabellen_teil_iii_2011_l12 2 6 2 3 3" xfId="29447" xr:uid="{00000000-0005-0000-0000-0000F2110000}"/>
    <cellStyle name="4_tabellen_teil_iii_2011_l12 2 6 2 4" xfId="17486" xr:uid="{00000000-0005-0000-0000-0000F3110000}"/>
    <cellStyle name="4_tabellen_teil_iii_2011_l12 2 6 2 4 2" xfId="24623" xr:uid="{00000000-0005-0000-0000-0000F4110000}"/>
    <cellStyle name="4_tabellen_teil_iii_2011_l12 2 6 2 4 2 2" xfId="38938" xr:uid="{00000000-0005-0000-0000-0000F5110000}"/>
    <cellStyle name="4_tabellen_teil_iii_2011_l12 2 6 2 4 3" xfId="31801" xr:uid="{00000000-0005-0000-0000-0000F6110000}"/>
    <cellStyle name="4_tabellen_teil_iii_2011_l12 2 7" xfId="12754" xr:uid="{00000000-0005-0000-0000-0000F7110000}"/>
    <cellStyle name="4_tabellen_teil_iii_2011_l12 2 7 2" xfId="14879" xr:uid="{00000000-0005-0000-0000-0000F8110000}"/>
    <cellStyle name="4_tabellen_teil_iii_2011_l12 2 7 2 2" xfId="17242" xr:uid="{00000000-0005-0000-0000-0000F9110000}"/>
    <cellStyle name="4_tabellen_teil_iii_2011_l12 2 7 2 2 2" xfId="24379" xr:uid="{00000000-0005-0000-0000-0000FA110000}"/>
    <cellStyle name="4_tabellen_teil_iii_2011_l12 2 7 2 2 2 2" xfId="38694" xr:uid="{00000000-0005-0000-0000-0000FB110000}"/>
    <cellStyle name="4_tabellen_teil_iii_2011_l12 2 7 2 2 3" xfId="31557" xr:uid="{00000000-0005-0000-0000-0000FC110000}"/>
    <cellStyle name="4_tabellen_teil_iii_2011_l12 2 7 2 3" xfId="19596" xr:uid="{00000000-0005-0000-0000-0000FD110000}"/>
    <cellStyle name="4_tabellen_teil_iii_2011_l12 2 7 2 3 2" xfId="26733" xr:uid="{00000000-0005-0000-0000-0000FE110000}"/>
    <cellStyle name="4_tabellen_teil_iii_2011_l12 2 7 2 3 2 2" xfId="41048" xr:uid="{00000000-0005-0000-0000-0000FF110000}"/>
    <cellStyle name="4_tabellen_teil_iii_2011_l12 2 7 2 3 3" xfId="33911" xr:uid="{00000000-0005-0000-0000-000000120000}"/>
    <cellStyle name="4_tabellen_teil_iii_2011_l12 2 7 2 4" xfId="20872" xr:uid="{00000000-0005-0000-0000-000001120000}"/>
    <cellStyle name="4_tabellen_teil_iii_2011_l12 2 7 2 4 2" xfId="28009" xr:uid="{00000000-0005-0000-0000-000002120000}"/>
    <cellStyle name="4_tabellen_teil_iii_2011_l12 2 7 2 4 2 2" xfId="42324" xr:uid="{00000000-0005-0000-0000-000003120000}"/>
    <cellStyle name="4_tabellen_teil_iii_2011_l12 2 7 2 4 3" xfId="35187" xr:uid="{00000000-0005-0000-0000-000004120000}"/>
    <cellStyle name="4_tabellen_teil_iii_2011_l12 2 7 2 5" xfId="22048" xr:uid="{00000000-0005-0000-0000-000005120000}"/>
    <cellStyle name="4_tabellen_teil_iii_2011_l12 2 7 2 5 2" xfId="36363" xr:uid="{00000000-0005-0000-0000-000006120000}"/>
    <cellStyle name="4_tabellen_teil_iii_2011_l12 2 7 2 6" xfId="29204" xr:uid="{00000000-0005-0000-0000-000007120000}"/>
    <cellStyle name="4_tabellen_teil_iii_2011_l12 2 7 3" xfId="15123" xr:uid="{00000000-0005-0000-0000-000008120000}"/>
    <cellStyle name="4_tabellen_teil_iii_2011_l12 2 7 3 2" xfId="22282" xr:uid="{00000000-0005-0000-0000-000009120000}"/>
    <cellStyle name="4_tabellen_teil_iii_2011_l12 2 7 3 2 2" xfId="36597" xr:uid="{00000000-0005-0000-0000-00000A120000}"/>
    <cellStyle name="4_tabellen_teil_iii_2011_l12 2 7 3 3" xfId="29438" xr:uid="{00000000-0005-0000-0000-00000B120000}"/>
    <cellStyle name="4_tabellen_teil_iii_2011_l12 2 7 4" xfId="17477" xr:uid="{00000000-0005-0000-0000-00000C120000}"/>
    <cellStyle name="4_tabellen_teil_iii_2011_l12 2 7 4 2" xfId="24614" xr:uid="{00000000-0005-0000-0000-00000D120000}"/>
    <cellStyle name="4_tabellen_teil_iii_2011_l12 2 7 4 2 2" xfId="38929" xr:uid="{00000000-0005-0000-0000-00000E120000}"/>
    <cellStyle name="4_tabellen_teil_iii_2011_l12 2 7 4 3" xfId="31792" xr:uid="{00000000-0005-0000-0000-00000F120000}"/>
    <cellStyle name="4_tabellen_teil_iii_2011_l12 3" xfId="508" xr:uid="{00000000-0005-0000-0000-000010120000}"/>
    <cellStyle name="4_tabellen_teil_iii_2011_l12 3 2" xfId="509" xr:uid="{00000000-0005-0000-0000-000011120000}"/>
    <cellStyle name="4_tabellen_teil_iii_2011_l12 3 2 2" xfId="12765" xr:uid="{00000000-0005-0000-0000-000012120000}"/>
    <cellStyle name="4_tabellen_teil_iii_2011_l12 3 2 2 2" xfId="14874" xr:uid="{00000000-0005-0000-0000-000013120000}"/>
    <cellStyle name="4_tabellen_teil_iii_2011_l12 3 2 2 2 2" xfId="17237" xr:uid="{00000000-0005-0000-0000-000014120000}"/>
    <cellStyle name="4_tabellen_teil_iii_2011_l12 3 2 2 2 2 2" xfId="24374" xr:uid="{00000000-0005-0000-0000-000015120000}"/>
    <cellStyle name="4_tabellen_teil_iii_2011_l12 3 2 2 2 2 2 2" xfId="38689" xr:uid="{00000000-0005-0000-0000-000016120000}"/>
    <cellStyle name="4_tabellen_teil_iii_2011_l12 3 2 2 2 2 3" xfId="31552" xr:uid="{00000000-0005-0000-0000-000017120000}"/>
    <cellStyle name="4_tabellen_teil_iii_2011_l12 3 2 2 2 3" xfId="19591" xr:uid="{00000000-0005-0000-0000-000018120000}"/>
    <cellStyle name="4_tabellen_teil_iii_2011_l12 3 2 2 2 3 2" xfId="26728" xr:uid="{00000000-0005-0000-0000-000019120000}"/>
    <cellStyle name="4_tabellen_teil_iii_2011_l12 3 2 2 2 3 2 2" xfId="41043" xr:uid="{00000000-0005-0000-0000-00001A120000}"/>
    <cellStyle name="4_tabellen_teil_iii_2011_l12 3 2 2 2 3 3" xfId="33906" xr:uid="{00000000-0005-0000-0000-00001B120000}"/>
    <cellStyle name="4_tabellen_teil_iii_2011_l12 3 2 2 2 4" xfId="20867" xr:uid="{00000000-0005-0000-0000-00001C120000}"/>
    <cellStyle name="4_tabellen_teil_iii_2011_l12 3 2 2 2 4 2" xfId="28004" xr:uid="{00000000-0005-0000-0000-00001D120000}"/>
    <cellStyle name="4_tabellen_teil_iii_2011_l12 3 2 2 2 4 2 2" xfId="42319" xr:uid="{00000000-0005-0000-0000-00001E120000}"/>
    <cellStyle name="4_tabellen_teil_iii_2011_l12 3 2 2 2 4 3" xfId="35182" xr:uid="{00000000-0005-0000-0000-00001F120000}"/>
    <cellStyle name="4_tabellen_teil_iii_2011_l12 3 2 2 2 5" xfId="22043" xr:uid="{00000000-0005-0000-0000-000020120000}"/>
    <cellStyle name="4_tabellen_teil_iii_2011_l12 3 2 2 2 5 2" xfId="36358" xr:uid="{00000000-0005-0000-0000-000021120000}"/>
    <cellStyle name="4_tabellen_teil_iii_2011_l12 3 2 2 2 6" xfId="29199" xr:uid="{00000000-0005-0000-0000-000022120000}"/>
    <cellStyle name="4_tabellen_teil_iii_2011_l12 3 2 2 3" xfId="15134" xr:uid="{00000000-0005-0000-0000-000023120000}"/>
    <cellStyle name="4_tabellen_teil_iii_2011_l12 3 2 2 3 2" xfId="22293" xr:uid="{00000000-0005-0000-0000-000024120000}"/>
    <cellStyle name="4_tabellen_teil_iii_2011_l12 3 2 2 3 2 2" xfId="36608" xr:uid="{00000000-0005-0000-0000-000025120000}"/>
    <cellStyle name="4_tabellen_teil_iii_2011_l12 3 2 2 3 3" xfId="29449" xr:uid="{00000000-0005-0000-0000-000026120000}"/>
    <cellStyle name="4_tabellen_teil_iii_2011_l12 3 2 2 4" xfId="17488" xr:uid="{00000000-0005-0000-0000-000027120000}"/>
    <cellStyle name="4_tabellen_teil_iii_2011_l12 3 2 2 4 2" xfId="24625" xr:uid="{00000000-0005-0000-0000-000028120000}"/>
    <cellStyle name="4_tabellen_teil_iii_2011_l12 3 2 2 4 2 2" xfId="38940" xr:uid="{00000000-0005-0000-0000-000029120000}"/>
    <cellStyle name="4_tabellen_teil_iii_2011_l12 3 2 2 4 3" xfId="31803" xr:uid="{00000000-0005-0000-0000-00002A120000}"/>
    <cellStyle name="4_tabellen_teil_iii_2011_l12 3 3" xfId="510" xr:uid="{00000000-0005-0000-0000-00002B120000}"/>
    <cellStyle name="4_tabellen_teil_iii_2011_l12 3 3 2" xfId="12766" xr:uid="{00000000-0005-0000-0000-00002C120000}"/>
    <cellStyle name="4_tabellen_teil_iii_2011_l12 3 3 2 2" xfId="14109" xr:uid="{00000000-0005-0000-0000-00002D120000}"/>
    <cellStyle name="4_tabellen_teil_iii_2011_l12 3 3 2 2 2" xfId="16478" xr:uid="{00000000-0005-0000-0000-00002E120000}"/>
    <cellStyle name="4_tabellen_teil_iii_2011_l12 3 3 2 2 2 2" xfId="23637" xr:uid="{00000000-0005-0000-0000-00002F120000}"/>
    <cellStyle name="4_tabellen_teil_iii_2011_l12 3 3 2 2 2 2 2" xfId="37952" xr:uid="{00000000-0005-0000-0000-000030120000}"/>
    <cellStyle name="4_tabellen_teil_iii_2011_l12 3 3 2 2 2 3" xfId="30793" xr:uid="{00000000-0005-0000-0000-000031120000}"/>
    <cellStyle name="4_tabellen_teil_iii_2011_l12 3 3 2 2 3" xfId="18832" xr:uid="{00000000-0005-0000-0000-000032120000}"/>
    <cellStyle name="4_tabellen_teil_iii_2011_l12 3 3 2 2 3 2" xfId="25969" xr:uid="{00000000-0005-0000-0000-000033120000}"/>
    <cellStyle name="4_tabellen_teil_iii_2011_l12 3 3 2 2 3 2 2" xfId="40284" xr:uid="{00000000-0005-0000-0000-000034120000}"/>
    <cellStyle name="4_tabellen_teil_iii_2011_l12 3 3 2 2 3 3" xfId="33147" xr:uid="{00000000-0005-0000-0000-000035120000}"/>
    <cellStyle name="4_tabellen_teil_iii_2011_l12 3 3 2 2 4" xfId="20169" xr:uid="{00000000-0005-0000-0000-000036120000}"/>
    <cellStyle name="4_tabellen_teil_iii_2011_l12 3 3 2 2 4 2" xfId="27306" xr:uid="{00000000-0005-0000-0000-000037120000}"/>
    <cellStyle name="4_tabellen_teil_iii_2011_l12 3 3 2 2 4 2 2" xfId="41621" xr:uid="{00000000-0005-0000-0000-000038120000}"/>
    <cellStyle name="4_tabellen_teil_iii_2011_l12 3 3 2 2 4 3" xfId="34484" xr:uid="{00000000-0005-0000-0000-000039120000}"/>
    <cellStyle name="4_tabellen_teil_iii_2011_l12 3 3 2 2 5" xfId="21384" xr:uid="{00000000-0005-0000-0000-00003A120000}"/>
    <cellStyle name="4_tabellen_teil_iii_2011_l12 3 3 2 2 5 2" xfId="35699" xr:uid="{00000000-0005-0000-0000-00003B120000}"/>
    <cellStyle name="4_tabellen_teil_iii_2011_l12 3 3 2 2 6" xfId="28521" xr:uid="{00000000-0005-0000-0000-00003C120000}"/>
    <cellStyle name="4_tabellen_teil_iii_2011_l12 3 3 2 3" xfId="15135" xr:uid="{00000000-0005-0000-0000-00003D120000}"/>
    <cellStyle name="4_tabellen_teil_iii_2011_l12 3 3 2 3 2" xfId="22294" xr:uid="{00000000-0005-0000-0000-00003E120000}"/>
    <cellStyle name="4_tabellen_teil_iii_2011_l12 3 3 2 3 2 2" xfId="36609" xr:uid="{00000000-0005-0000-0000-00003F120000}"/>
    <cellStyle name="4_tabellen_teil_iii_2011_l12 3 3 2 3 3" xfId="29450" xr:uid="{00000000-0005-0000-0000-000040120000}"/>
    <cellStyle name="4_tabellen_teil_iii_2011_l12 3 3 2 4" xfId="17489" xr:uid="{00000000-0005-0000-0000-000041120000}"/>
    <cellStyle name="4_tabellen_teil_iii_2011_l12 3 3 2 4 2" xfId="24626" xr:uid="{00000000-0005-0000-0000-000042120000}"/>
    <cellStyle name="4_tabellen_teil_iii_2011_l12 3 3 2 4 2 2" xfId="38941" xr:uid="{00000000-0005-0000-0000-000043120000}"/>
    <cellStyle name="4_tabellen_teil_iii_2011_l12 3 3 2 4 3" xfId="31804" xr:uid="{00000000-0005-0000-0000-000044120000}"/>
    <cellStyle name="4_tabellen_teil_iii_2011_l12 3 4" xfId="511" xr:uid="{00000000-0005-0000-0000-000045120000}"/>
    <cellStyle name="4_tabellen_teil_iii_2011_l12 3 4 2" xfId="12767" xr:uid="{00000000-0005-0000-0000-000046120000}"/>
    <cellStyle name="4_tabellen_teil_iii_2011_l12 3 4 2 2" xfId="14873" xr:uid="{00000000-0005-0000-0000-000047120000}"/>
    <cellStyle name="4_tabellen_teil_iii_2011_l12 3 4 2 2 2" xfId="17236" xr:uid="{00000000-0005-0000-0000-000048120000}"/>
    <cellStyle name="4_tabellen_teil_iii_2011_l12 3 4 2 2 2 2" xfId="24373" xr:uid="{00000000-0005-0000-0000-000049120000}"/>
    <cellStyle name="4_tabellen_teil_iii_2011_l12 3 4 2 2 2 2 2" xfId="38688" xr:uid="{00000000-0005-0000-0000-00004A120000}"/>
    <cellStyle name="4_tabellen_teil_iii_2011_l12 3 4 2 2 2 3" xfId="31551" xr:uid="{00000000-0005-0000-0000-00004B120000}"/>
    <cellStyle name="4_tabellen_teil_iii_2011_l12 3 4 2 2 3" xfId="19590" xr:uid="{00000000-0005-0000-0000-00004C120000}"/>
    <cellStyle name="4_tabellen_teil_iii_2011_l12 3 4 2 2 3 2" xfId="26727" xr:uid="{00000000-0005-0000-0000-00004D120000}"/>
    <cellStyle name="4_tabellen_teil_iii_2011_l12 3 4 2 2 3 2 2" xfId="41042" xr:uid="{00000000-0005-0000-0000-00004E120000}"/>
    <cellStyle name="4_tabellen_teil_iii_2011_l12 3 4 2 2 3 3" xfId="33905" xr:uid="{00000000-0005-0000-0000-00004F120000}"/>
    <cellStyle name="4_tabellen_teil_iii_2011_l12 3 4 2 2 4" xfId="20866" xr:uid="{00000000-0005-0000-0000-000050120000}"/>
    <cellStyle name="4_tabellen_teil_iii_2011_l12 3 4 2 2 4 2" xfId="28003" xr:uid="{00000000-0005-0000-0000-000051120000}"/>
    <cellStyle name="4_tabellen_teil_iii_2011_l12 3 4 2 2 4 2 2" xfId="42318" xr:uid="{00000000-0005-0000-0000-000052120000}"/>
    <cellStyle name="4_tabellen_teil_iii_2011_l12 3 4 2 2 4 3" xfId="35181" xr:uid="{00000000-0005-0000-0000-000053120000}"/>
    <cellStyle name="4_tabellen_teil_iii_2011_l12 3 4 2 2 5" xfId="22042" xr:uid="{00000000-0005-0000-0000-000054120000}"/>
    <cellStyle name="4_tabellen_teil_iii_2011_l12 3 4 2 2 5 2" xfId="36357" xr:uid="{00000000-0005-0000-0000-000055120000}"/>
    <cellStyle name="4_tabellen_teil_iii_2011_l12 3 4 2 2 6" xfId="29198" xr:uid="{00000000-0005-0000-0000-000056120000}"/>
    <cellStyle name="4_tabellen_teil_iii_2011_l12 3 4 2 3" xfId="15136" xr:uid="{00000000-0005-0000-0000-000057120000}"/>
    <cellStyle name="4_tabellen_teil_iii_2011_l12 3 4 2 3 2" xfId="22295" xr:uid="{00000000-0005-0000-0000-000058120000}"/>
    <cellStyle name="4_tabellen_teil_iii_2011_l12 3 4 2 3 2 2" xfId="36610" xr:uid="{00000000-0005-0000-0000-000059120000}"/>
    <cellStyle name="4_tabellen_teil_iii_2011_l12 3 4 2 3 3" xfId="29451" xr:uid="{00000000-0005-0000-0000-00005A120000}"/>
    <cellStyle name="4_tabellen_teil_iii_2011_l12 3 4 2 4" xfId="17490" xr:uid="{00000000-0005-0000-0000-00005B120000}"/>
    <cellStyle name="4_tabellen_teil_iii_2011_l12 3 4 2 4 2" xfId="24627" xr:uid="{00000000-0005-0000-0000-00005C120000}"/>
    <cellStyle name="4_tabellen_teil_iii_2011_l12 3 4 2 4 2 2" xfId="38942" xr:uid="{00000000-0005-0000-0000-00005D120000}"/>
    <cellStyle name="4_tabellen_teil_iii_2011_l12 3 4 2 4 3" xfId="31805" xr:uid="{00000000-0005-0000-0000-00005E120000}"/>
    <cellStyle name="4_tabellen_teil_iii_2011_l12 3 5" xfId="512" xr:uid="{00000000-0005-0000-0000-00005F120000}"/>
    <cellStyle name="4_tabellen_teil_iii_2011_l12 3 5 2" xfId="12768" xr:uid="{00000000-0005-0000-0000-000060120000}"/>
    <cellStyle name="4_tabellen_teil_iii_2011_l12 3 5 2 2" xfId="13688" xr:uid="{00000000-0005-0000-0000-000061120000}"/>
    <cellStyle name="4_tabellen_teil_iii_2011_l12 3 5 2 2 2" xfId="16057" xr:uid="{00000000-0005-0000-0000-000062120000}"/>
    <cellStyle name="4_tabellen_teil_iii_2011_l12 3 5 2 2 2 2" xfId="23216" xr:uid="{00000000-0005-0000-0000-000063120000}"/>
    <cellStyle name="4_tabellen_teil_iii_2011_l12 3 5 2 2 2 2 2" xfId="37531" xr:uid="{00000000-0005-0000-0000-000064120000}"/>
    <cellStyle name="4_tabellen_teil_iii_2011_l12 3 5 2 2 2 3" xfId="30372" xr:uid="{00000000-0005-0000-0000-000065120000}"/>
    <cellStyle name="4_tabellen_teil_iii_2011_l12 3 5 2 2 3" xfId="18411" xr:uid="{00000000-0005-0000-0000-000066120000}"/>
    <cellStyle name="4_tabellen_teil_iii_2011_l12 3 5 2 2 3 2" xfId="25548" xr:uid="{00000000-0005-0000-0000-000067120000}"/>
    <cellStyle name="4_tabellen_teil_iii_2011_l12 3 5 2 2 3 2 2" xfId="39863" xr:uid="{00000000-0005-0000-0000-000068120000}"/>
    <cellStyle name="4_tabellen_teil_iii_2011_l12 3 5 2 2 3 3" xfId="32726" xr:uid="{00000000-0005-0000-0000-000069120000}"/>
    <cellStyle name="4_tabellen_teil_iii_2011_l12 3 5 2 2 4" xfId="19937" xr:uid="{00000000-0005-0000-0000-00006A120000}"/>
    <cellStyle name="4_tabellen_teil_iii_2011_l12 3 5 2 2 4 2" xfId="27074" xr:uid="{00000000-0005-0000-0000-00006B120000}"/>
    <cellStyle name="4_tabellen_teil_iii_2011_l12 3 5 2 2 4 2 2" xfId="41389" xr:uid="{00000000-0005-0000-0000-00006C120000}"/>
    <cellStyle name="4_tabellen_teil_iii_2011_l12 3 5 2 2 4 3" xfId="34252" xr:uid="{00000000-0005-0000-0000-00006D120000}"/>
    <cellStyle name="4_tabellen_teil_iii_2011_l12 3 5 2 2 5" xfId="21152" xr:uid="{00000000-0005-0000-0000-00006E120000}"/>
    <cellStyle name="4_tabellen_teil_iii_2011_l12 3 5 2 2 5 2" xfId="35467" xr:uid="{00000000-0005-0000-0000-00006F120000}"/>
    <cellStyle name="4_tabellen_teil_iii_2011_l12 3 5 2 2 6" xfId="28289" xr:uid="{00000000-0005-0000-0000-000070120000}"/>
    <cellStyle name="4_tabellen_teil_iii_2011_l12 3 5 2 3" xfId="15137" xr:uid="{00000000-0005-0000-0000-000071120000}"/>
    <cellStyle name="4_tabellen_teil_iii_2011_l12 3 5 2 3 2" xfId="22296" xr:uid="{00000000-0005-0000-0000-000072120000}"/>
    <cellStyle name="4_tabellen_teil_iii_2011_l12 3 5 2 3 2 2" xfId="36611" xr:uid="{00000000-0005-0000-0000-000073120000}"/>
    <cellStyle name="4_tabellen_teil_iii_2011_l12 3 5 2 3 3" xfId="29452" xr:uid="{00000000-0005-0000-0000-000074120000}"/>
    <cellStyle name="4_tabellen_teil_iii_2011_l12 3 5 2 4" xfId="17491" xr:uid="{00000000-0005-0000-0000-000075120000}"/>
    <cellStyle name="4_tabellen_teil_iii_2011_l12 3 5 2 4 2" xfId="24628" xr:uid="{00000000-0005-0000-0000-000076120000}"/>
    <cellStyle name="4_tabellen_teil_iii_2011_l12 3 5 2 4 2 2" xfId="38943" xr:uid="{00000000-0005-0000-0000-000077120000}"/>
    <cellStyle name="4_tabellen_teil_iii_2011_l12 3 5 2 4 3" xfId="31806" xr:uid="{00000000-0005-0000-0000-000078120000}"/>
    <cellStyle name="4_tabellen_teil_iii_2011_l12 3 6" xfId="12764" xr:uid="{00000000-0005-0000-0000-000079120000}"/>
    <cellStyle name="4_tabellen_teil_iii_2011_l12 3 6 2" xfId="14108" xr:uid="{00000000-0005-0000-0000-00007A120000}"/>
    <cellStyle name="4_tabellen_teil_iii_2011_l12 3 6 2 2" xfId="16477" xr:uid="{00000000-0005-0000-0000-00007B120000}"/>
    <cellStyle name="4_tabellen_teil_iii_2011_l12 3 6 2 2 2" xfId="23636" xr:uid="{00000000-0005-0000-0000-00007C120000}"/>
    <cellStyle name="4_tabellen_teil_iii_2011_l12 3 6 2 2 2 2" xfId="37951" xr:uid="{00000000-0005-0000-0000-00007D120000}"/>
    <cellStyle name="4_tabellen_teil_iii_2011_l12 3 6 2 2 3" xfId="30792" xr:uid="{00000000-0005-0000-0000-00007E120000}"/>
    <cellStyle name="4_tabellen_teil_iii_2011_l12 3 6 2 3" xfId="18831" xr:uid="{00000000-0005-0000-0000-00007F120000}"/>
    <cellStyle name="4_tabellen_teil_iii_2011_l12 3 6 2 3 2" xfId="25968" xr:uid="{00000000-0005-0000-0000-000080120000}"/>
    <cellStyle name="4_tabellen_teil_iii_2011_l12 3 6 2 3 2 2" xfId="40283" xr:uid="{00000000-0005-0000-0000-000081120000}"/>
    <cellStyle name="4_tabellen_teil_iii_2011_l12 3 6 2 3 3" xfId="33146" xr:uid="{00000000-0005-0000-0000-000082120000}"/>
    <cellStyle name="4_tabellen_teil_iii_2011_l12 3 6 2 4" xfId="20168" xr:uid="{00000000-0005-0000-0000-000083120000}"/>
    <cellStyle name="4_tabellen_teil_iii_2011_l12 3 6 2 4 2" xfId="27305" xr:uid="{00000000-0005-0000-0000-000084120000}"/>
    <cellStyle name="4_tabellen_teil_iii_2011_l12 3 6 2 4 2 2" xfId="41620" xr:uid="{00000000-0005-0000-0000-000085120000}"/>
    <cellStyle name="4_tabellen_teil_iii_2011_l12 3 6 2 4 3" xfId="34483" xr:uid="{00000000-0005-0000-0000-000086120000}"/>
    <cellStyle name="4_tabellen_teil_iii_2011_l12 3 6 2 5" xfId="21383" xr:uid="{00000000-0005-0000-0000-000087120000}"/>
    <cellStyle name="4_tabellen_teil_iii_2011_l12 3 6 2 5 2" xfId="35698" xr:uid="{00000000-0005-0000-0000-000088120000}"/>
    <cellStyle name="4_tabellen_teil_iii_2011_l12 3 6 2 6" xfId="28520" xr:uid="{00000000-0005-0000-0000-000089120000}"/>
    <cellStyle name="4_tabellen_teil_iii_2011_l12 3 6 3" xfId="15133" xr:uid="{00000000-0005-0000-0000-00008A120000}"/>
    <cellStyle name="4_tabellen_teil_iii_2011_l12 3 6 3 2" xfId="22292" xr:uid="{00000000-0005-0000-0000-00008B120000}"/>
    <cellStyle name="4_tabellen_teil_iii_2011_l12 3 6 3 2 2" xfId="36607" xr:uid="{00000000-0005-0000-0000-00008C120000}"/>
    <cellStyle name="4_tabellen_teil_iii_2011_l12 3 6 3 3" xfId="29448" xr:uid="{00000000-0005-0000-0000-00008D120000}"/>
    <cellStyle name="4_tabellen_teil_iii_2011_l12 3 6 4" xfId="17487" xr:uid="{00000000-0005-0000-0000-00008E120000}"/>
    <cellStyle name="4_tabellen_teil_iii_2011_l12 3 6 4 2" xfId="24624" xr:uid="{00000000-0005-0000-0000-00008F120000}"/>
    <cellStyle name="4_tabellen_teil_iii_2011_l12 3 6 4 2 2" xfId="38939" xr:uid="{00000000-0005-0000-0000-000090120000}"/>
    <cellStyle name="4_tabellen_teil_iii_2011_l12 3 6 4 3" xfId="31802" xr:uid="{00000000-0005-0000-0000-000091120000}"/>
    <cellStyle name="4_tabellen_teil_iii_2011_l12 4" xfId="513" xr:uid="{00000000-0005-0000-0000-000092120000}"/>
    <cellStyle name="4_tabellen_teil_iii_2011_l12 4 2" xfId="514" xr:uid="{00000000-0005-0000-0000-000093120000}"/>
    <cellStyle name="4_tabellen_teil_iii_2011_l12 4 2 2" xfId="12770" xr:uid="{00000000-0005-0000-0000-000094120000}"/>
    <cellStyle name="4_tabellen_teil_iii_2011_l12 4 2 2 2" xfId="14445" xr:uid="{00000000-0005-0000-0000-000095120000}"/>
    <cellStyle name="4_tabellen_teil_iii_2011_l12 4 2 2 2 2" xfId="16814" xr:uid="{00000000-0005-0000-0000-000096120000}"/>
    <cellStyle name="4_tabellen_teil_iii_2011_l12 4 2 2 2 2 2" xfId="23973" xr:uid="{00000000-0005-0000-0000-000097120000}"/>
    <cellStyle name="4_tabellen_teil_iii_2011_l12 4 2 2 2 2 2 2" xfId="38288" xr:uid="{00000000-0005-0000-0000-000098120000}"/>
    <cellStyle name="4_tabellen_teil_iii_2011_l12 4 2 2 2 2 3" xfId="31129" xr:uid="{00000000-0005-0000-0000-000099120000}"/>
    <cellStyle name="4_tabellen_teil_iii_2011_l12 4 2 2 2 3" xfId="19168" xr:uid="{00000000-0005-0000-0000-00009A120000}"/>
    <cellStyle name="4_tabellen_teil_iii_2011_l12 4 2 2 2 3 2" xfId="26305" xr:uid="{00000000-0005-0000-0000-00009B120000}"/>
    <cellStyle name="4_tabellen_teil_iii_2011_l12 4 2 2 2 3 2 2" xfId="40620" xr:uid="{00000000-0005-0000-0000-00009C120000}"/>
    <cellStyle name="4_tabellen_teil_iii_2011_l12 4 2 2 2 3 3" xfId="33483" xr:uid="{00000000-0005-0000-0000-00009D120000}"/>
    <cellStyle name="4_tabellen_teil_iii_2011_l12 4 2 2 2 4" xfId="20475" xr:uid="{00000000-0005-0000-0000-00009E120000}"/>
    <cellStyle name="4_tabellen_teil_iii_2011_l12 4 2 2 2 4 2" xfId="27612" xr:uid="{00000000-0005-0000-0000-00009F120000}"/>
    <cellStyle name="4_tabellen_teil_iii_2011_l12 4 2 2 2 4 2 2" xfId="41927" xr:uid="{00000000-0005-0000-0000-0000A0120000}"/>
    <cellStyle name="4_tabellen_teil_iii_2011_l12 4 2 2 2 4 3" xfId="34790" xr:uid="{00000000-0005-0000-0000-0000A1120000}"/>
    <cellStyle name="4_tabellen_teil_iii_2011_l12 4 2 2 2 5" xfId="21690" xr:uid="{00000000-0005-0000-0000-0000A2120000}"/>
    <cellStyle name="4_tabellen_teil_iii_2011_l12 4 2 2 2 5 2" xfId="36005" xr:uid="{00000000-0005-0000-0000-0000A3120000}"/>
    <cellStyle name="4_tabellen_teil_iii_2011_l12 4 2 2 2 6" xfId="28827" xr:uid="{00000000-0005-0000-0000-0000A4120000}"/>
    <cellStyle name="4_tabellen_teil_iii_2011_l12 4 2 2 3" xfId="15139" xr:uid="{00000000-0005-0000-0000-0000A5120000}"/>
    <cellStyle name="4_tabellen_teil_iii_2011_l12 4 2 2 3 2" xfId="22298" xr:uid="{00000000-0005-0000-0000-0000A6120000}"/>
    <cellStyle name="4_tabellen_teil_iii_2011_l12 4 2 2 3 2 2" xfId="36613" xr:uid="{00000000-0005-0000-0000-0000A7120000}"/>
    <cellStyle name="4_tabellen_teil_iii_2011_l12 4 2 2 3 3" xfId="29454" xr:uid="{00000000-0005-0000-0000-0000A8120000}"/>
    <cellStyle name="4_tabellen_teil_iii_2011_l12 4 2 2 4" xfId="17493" xr:uid="{00000000-0005-0000-0000-0000A9120000}"/>
    <cellStyle name="4_tabellen_teil_iii_2011_l12 4 2 2 4 2" xfId="24630" xr:uid="{00000000-0005-0000-0000-0000AA120000}"/>
    <cellStyle name="4_tabellen_teil_iii_2011_l12 4 2 2 4 2 2" xfId="38945" xr:uid="{00000000-0005-0000-0000-0000AB120000}"/>
    <cellStyle name="4_tabellen_teil_iii_2011_l12 4 2 2 4 3" xfId="31808" xr:uid="{00000000-0005-0000-0000-0000AC120000}"/>
    <cellStyle name="4_tabellen_teil_iii_2011_l12 4 3" xfId="515" xr:uid="{00000000-0005-0000-0000-0000AD120000}"/>
    <cellStyle name="4_tabellen_teil_iii_2011_l12 4 3 2" xfId="12771" xr:uid="{00000000-0005-0000-0000-0000AE120000}"/>
    <cellStyle name="4_tabellen_teil_iii_2011_l12 4 3 2 2" xfId="13689" xr:uid="{00000000-0005-0000-0000-0000AF120000}"/>
    <cellStyle name="4_tabellen_teil_iii_2011_l12 4 3 2 2 2" xfId="16058" xr:uid="{00000000-0005-0000-0000-0000B0120000}"/>
    <cellStyle name="4_tabellen_teil_iii_2011_l12 4 3 2 2 2 2" xfId="23217" xr:uid="{00000000-0005-0000-0000-0000B1120000}"/>
    <cellStyle name="4_tabellen_teil_iii_2011_l12 4 3 2 2 2 2 2" xfId="37532" xr:uid="{00000000-0005-0000-0000-0000B2120000}"/>
    <cellStyle name="4_tabellen_teil_iii_2011_l12 4 3 2 2 2 3" xfId="30373" xr:uid="{00000000-0005-0000-0000-0000B3120000}"/>
    <cellStyle name="4_tabellen_teil_iii_2011_l12 4 3 2 2 3" xfId="18412" xr:uid="{00000000-0005-0000-0000-0000B4120000}"/>
    <cellStyle name="4_tabellen_teil_iii_2011_l12 4 3 2 2 3 2" xfId="25549" xr:uid="{00000000-0005-0000-0000-0000B5120000}"/>
    <cellStyle name="4_tabellen_teil_iii_2011_l12 4 3 2 2 3 2 2" xfId="39864" xr:uid="{00000000-0005-0000-0000-0000B6120000}"/>
    <cellStyle name="4_tabellen_teil_iii_2011_l12 4 3 2 2 3 3" xfId="32727" xr:uid="{00000000-0005-0000-0000-0000B7120000}"/>
    <cellStyle name="4_tabellen_teil_iii_2011_l12 4 3 2 2 4" xfId="19938" xr:uid="{00000000-0005-0000-0000-0000B8120000}"/>
    <cellStyle name="4_tabellen_teil_iii_2011_l12 4 3 2 2 4 2" xfId="27075" xr:uid="{00000000-0005-0000-0000-0000B9120000}"/>
    <cellStyle name="4_tabellen_teil_iii_2011_l12 4 3 2 2 4 2 2" xfId="41390" xr:uid="{00000000-0005-0000-0000-0000BA120000}"/>
    <cellStyle name="4_tabellen_teil_iii_2011_l12 4 3 2 2 4 3" xfId="34253" xr:uid="{00000000-0005-0000-0000-0000BB120000}"/>
    <cellStyle name="4_tabellen_teil_iii_2011_l12 4 3 2 2 5" xfId="21153" xr:uid="{00000000-0005-0000-0000-0000BC120000}"/>
    <cellStyle name="4_tabellen_teil_iii_2011_l12 4 3 2 2 5 2" xfId="35468" xr:uid="{00000000-0005-0000-0000-0000BD120000}"/>
    <cellStyle name="4_tabellen_teil_iii_2011_l12 4 3 2 2 6" xfId="28290" xr:uid="{00000000-0005-0000-0000-0000BE120000}"/>
    <cellStyle name="4_tabellen_teil_iii_2011_l12 4 3 2 3" xfId="15140" xr:uid="{00000000-0005-0000-0000-0000BF120000}"/>
    <cellStyle name="4_tabellen_teil_iii_2011_l12 4 3 2 3 2" xfId="22299" xr:uid="{00000000-0005-0000-0000-0000C0120000}"/>
    <cellStyle name="4_tabellen_teil_iii_2011_l12 4 3 2 3 2 2" xfId="36614" xr:uid="{00000000-0005-0000-0000-0000C1120000}"/>
    <cellStyle name="4_tabellen_teil_iii_2011_l12 4 3 2 3 3" xfId="29455" xr:uid="{00000000-0005-0000-0000-0000C2120000}"/>
    <cellStyle name="4_tabellen_teil_iii_2011_l12 4 3 2 4" xfId="17494" xr:uid="{00000000-0005-0000-0000-0000C3120000}"/>
    <cellStyle name="4_tabellen_teil_iii_2011_l12 4 3 2 4 2" xfId="24631" xr:uid="{00000000-0005-0000-0000-0000C4120000}"/>
    <cellStyle name="4_tabellen_teil_iii_2011_l12 4 3 2 4 2 2" xfId="38946" xr:uid="{00000000-0005-0000-0000-0000C5120000}"/>
    <cellStyle name="4_tabellen_teil_iii_2011_l12 4 3 2 4 3" xfId="31809" xr:uid="{00000000-0005-0000-0000-0000C6120000}"/>
    <cellStyle name="4_tabellen_teil_iii_2011_l12 4 4" xfId="516" xr:uid="{00000000-0005-0000-0000-0000C7120000}"/>
    <cellStyle name="4_tabellen_teil_iii_2011_l12 4 4 2" xfId="12772" xr:uid="{00000000-0005-0000-0000-0000C8120000}"/>
    <cellStyle name="4_tabellen_teil_iii_2011_l12 4 4 2 2" xfId="13735" xr:uid="{00000000-0005-0000-0000-0000C9120000}"/>
    <cellStyle name="4_tabellen_teil_iii_2011_l12 4 4 2 2 2" xfId="16104" xr:uid="{00000000-0005-0000-0000-0000CA120000}"/>
    <cellStyle name="4_tabellen_teil_iii_2011_l12 4 4 2 2 2 2" xfId="23263" xr:uid="{00000000-0005-0000-0000-0000CB120000}"/>
    <cellStyle name="4_tabellen_teil_iii_2011_l12 4 4 2 2 2 2 2" xfId="37578" xr:uid="{00000000-0005-0000-0000-0000CC120000}"/>
    <cellStyle name="4_tabellen_teil_iii_2011_l12 4 4 2 2 2 3" xfId="30419" xr:uid="{00000000-0005-0000-0000-0000CD120000}"/>
    <cellStyle name="4_tabellen_teil_iii_2011_l12 4 4 2 2 3" xfId="18458" xr:uid="{00000000-0005-0000-0000-0000CE120000}"/>
    <cellStyle name="4_tabellen_teil_iii_2011_l12 4 4 2 2 3 2" xfId="25595" xr:uid="{00000000-0005-0000-0000-0000CF120000}"/>
    <cellStyle name="4_tabellen_teil_iii_2011_l12 4 4 2 2 3 2 2" xfId="39910" xr:uid="{00000000-0005-0000-0000-0000D0120000}"/>
    <cellStyle name="4_tabellen_teil_iii_2011_l12 4 4 2 2 3 3" xfId="32773" xr:uid="{00000000-0005-0000-0000-0000D1120000}"/>
    <cellStyle name="4_tabellen_teil_iii_2011_l12 4 4 2 2 4" xfId="19983" xr:uid="{00000000-0005-0000-0000-0000D2120000}"/>
    <cellStyle name="4_tabellen_teil_iii_2011_l12 4 4 2 2 4 2" xfId="27120" xr:uid="{00000000-0005-0000-0000-0000D3120000}"/>
    <cellStyle name="4_tabellen_teil_iii_2011_l12 4 4 2 2 4 2 2" xfId="41435" xr:uid="{00000000-0005-0000-0000-0000D4120000}"/>
    <cellStyle name="4_tabellen_teil_iii_2011_l12 4 4 2 2 4 3" xfId="34298" xr:uid="{00000000-0005-0000-0000-0000D5120000}"/>
    <cellStyle name="4_tabellen_teil_iii_2011_l12 4 4 2 2 5" xfId="21198" xr:uid="{00000000-0005-0000-0000-0000D6120000}"/>
    <cellStyle name="4_tabellen_teil_iii_2011_l12 4 4 2 2 5 2" xfId="35513" xr:uid="{00000000-0005-0000-0000-0000D7120000}"/>
    <cellStyle name="4_tabellen_teil_iii_2011_l12 4 4 2 2 6" xfId="28335" xr:uid="{00000000-0005-0000-0000-0000D8120000}"/>
    <cellStyle name="4_tabellen_teil_iii_2011_l12 4 4 2 3" xfId="15141" xr:uid="{00000000-0005-0000-0000-0000D9120000}"/>
    <cellStyle name="4_tabellen_teil_iii_2011_l12 4 4 2 3 2" xfId="22300" xr:uid="{00000000-0005-0000-0000-0000DA120000}"/>
    <cellStyle name="4_tabellen_teil_iii_2011_l12 4 4 2 3 2 2" xfId="36615" xr:uid="{00000000-0005-0000-0000-0000DB120000}"/>
    <cellStyle name="4_tabellen_teil_iii_2011_l12 4 4 2 3 3" xfId="29456" xr:uid="{00000000-0005-0000-0000-0000DC120000}"/>
    <cellStyle name="4_tabellen_teil_iii_2011_l12 4 4 2 4" xfId="17495" xr:uid="{00000000-0005-0000-0000-0000DD120000}"/>
    <cellStyle name="4_tabellen_teil_iii_2011_l12 4 4 2 4 2" xfId="24632" xr:uid="{00000000-0005-0000-0000-0000DE120000}"/>
    <cellStyle name="4_tabellen_teil_iii_2011_l12 4 4 2 4 2 2" xfId="38947" xr:uid="{00000000-0005-0000-0000-0000DF120000}"/>
    <cellStyle name="4_tabellen_teil_iii_2011_l12 4 4 2 4 3" xfId="31810" xr:uid="{00000000-0005-0000-0000-0000E0120000}"/>
    <cellStyle name="4_tabellen_teil_iii_2011_l12 4 5" xfId="517" xr:uid="{00000000-0005-0000-0000-0000E1120000}"/>
    <cellStyle name="4_tabellen_teil_iii_2011_l12 4 5 2" xfId="12773" xr:uid="{00000000-0005-0000-0000-0000E2120000}"/>
    <cellStyle name="4_tabellen_teil_iii_2011_l12 4 5 2 2" xfId="13736" xr:uid="{00000000-0005-0000-0000-0000E3120000}"/>
    <cellStyle name="4_tabellen_teil_iii_2011_l12 4 5 2 2 2" xfId="16105" xr:uid="{00000000-0005-0000-0000-0000E4120000}"/>
    <cellStyle name="4_tabellen_teil_iii_2011_l12 4 5 2 2 2 2" xfId="23264" xr:uid="{00000000-0005-0000-0000-0000E5120000}"/>
    <cellStyle name="4_tabellen_teil_iii_2011_l12 4 5 2 2 2 2 2" xfId="37579" xr:uid="{00000000-0005-0000-0000-0000E6120000}"/>
    <cellStyle name="4_tabellen_teil_iii_2011_l12 4 5 2 2 2 3" xfId="30420" xr:uid="{00000000-0005-0000-0000-0000E7120000}"/>
    <cellStyle name="4_tabellen_teil_iii_2011_l12 4 5 2 2 3" xfId="18459" xr:uid="{00000000-0005-0000-0000-0000E8120000}"/>
    <cellStyle name="4_tabellen_teil_iii_2011_l12 4 5 2 2 3 2" xfId="25596" xr:uid="{00000000-0005-0000-0000-0000E9120000}"/>
    <cellStyle name="4_tabellen_teil_iii_2011_l12 4 5 2 2 3 2 2" xfId="39911" xr:uid="{00000000-0005-0000-0000-0000EA120000}"/>
    <cellStyle name="4_tabellen_teil_iii_2011_l12 4 5 2 2 3 3" xfId="32774" xr:uid="{00000000-0005-0000-0000-0000EB120000}"/>
    <cellStyle name="4_tabellen_teil_iii_2011_l12 4 5 2 2 4" xfId="19984" xr:uid="{00000000-0005-0000-0000-0000EC120000}"/>
    <cellStyle name="4_tabellen_teil_iii_2011_l12 4 5 2 2 4 2" xfId="27121" xr:uid="{00000000-0005-0000-0000-0000ED120000}"/>
    <cellStyle name="4_tabellen_teil_iii_2011_l12 4 5 2 2 4 2 2" xfId="41436" xr:uid="{00000000-0005-0000-0000-0000EE120000}"/>
    <cellStyle name="4_tabellen_teil_iii_2011_l12 4 5 2 2 4 3" xfId="34299" xr:uid="{00000000-0005-0000-0000-0000EF120000}"/>
    <cellStyle name="4_tabellen_teil_iii_2011_l12 4 5 2 2 5" xfId="21199" xr:uid="{00000000-0005-0000-0000-0000F0120000}"/>
    <cellStyle name="4_tabellen_teil_iii_2011_l12 4 5 2 2 5 2" xfId="35514" xr:uid="{00000000-0005-0000-0000-0000F1120000}"/>
    <cellStyle name="4_tabellen_teil_iii_2011_l12 4 5 2 2 6" xfId="28336" xr:uid="{00000000-0005-0000-0000-0000F2120000}"/>
    <cellStyle name="4_tabellen_teil_iii_2011_l12 4 5 2 3" xfId="15142" xr:uid="{00000000-0005-0000-0000-0000F3120000}"/>
    <cellStyle name="4_tabellen_teil_iii_2011_l12 4 5 2 3 2" xfId="22301" xr:uid="{00000000-0005-0000-0000-0000F4120000}"/>
    <cellStyle name="4_tabellen_teil_iii_2011_l12 4 5 2 3 2 2" xfId="36616" xr:uid="{00000000-0005-0000-0000-0000F5120000}"/>
    <cellStyle name="4_tabellen_teil_iii_2011_l12 4 5 2 3 3" xfId="29457" xr:uid="{00000000-0005-0000-0000-0000F6120000}"/>
    <cellStyle name="4_tabellen_teil_iii_2011_l12 4 5 2 4" xfId="17496" xr:uid="{00000000-0005-0000-0000-0000F7120000}"/>
    <cellStyle name="4_tabellen_teil_iii_2011_l12 4 5 2 4 2" xfId="24633" xr:uid="{00000000-0005-0000-0000-0000F8120000}"/>
    <cellStyle name="4_tabellen_teil_iii_2011_l12 4 5 2 4 2 2" xfId="38948" xr:uid="{00000000-0005-0000-0000-0000F9120000}"/>
    <cellStyle name="4_tabellen_teil_iii_2011_l12 4 5 2 4 3" xfId="31811" xr:uid="{00000000-0005-0000-0000-0000FA120000}"/>
    <cellStyle name="4_tabellen_teil_iii_2011_l12 4 6" xfId="12769" xr:uid="{00000000-0005-0000-0000-0000FB120000}"/>
    <cellStyle name="4_tabellen_teil_iii_2011_l12 4 6 2" xfId="14872" xr:uid="{00000000-0005-0000-0000-0000FC120000}"/>
    <cellStyle name="4_tabellen_teil_iii_2011_l12 4 6 2 2" xfId="17235" xr:uid="{00000000-0005-0000-0000-0000FD120000}"/>
    <cellStyle name="4_tabellen_teil_iii_2011_l12 4 6 2 2 2" xfId="24372" xr:uid="{00000000-0005-0000-0000-0000FE120000}"/>
    <cellStyle name="4_tabellen_teil_iii_2011_l12 4 6 2 2 2 2" xfId="38687" xr:uid="{00000000-0005-0000-0000-0000FF120000}"/>
    <cellStyle name="4_tabellen_teil_iii_2011_l12 4 6 2 2 3" xfId="31550" xr:uid="{00000000-0005-0000-0000-000000130000}"/>
    <cellStyle name="4_tabellen_teil_iii_2011_l12 4 6 2 3" xfId="19589" xr:uid="{00000000-0005-0000-0000-000001130000}"/>
    <cellStyle name="4_tabellen_teil_iii_2011_l12 4 6 2 3 2" xfId="26726" xr:uid="{00000000-0005-0000-0000-000002130000}"/>
    <cellStyle name="4_tabellen_teil_iii_2011_l12 4 6 2 3 2 2" xfId="41041" xr:uid="{00000000-0005-0000-0000-000003130000}"/>
    <cellStyle name="4_tabellen_teil_iii_2011_l12 4 6 2 3 3" xfId="33904" xr:uid="{00000000-0005-0000-0000-000004130000}"/>
    <cellStyle name="4_tabellen_teil_iii_2011_l12 4 6 2 4" xfId="20865" xr:uid="{00000000-0005-0000-0000-000005130000}"/>
    <cellStyle name="4_tabellen_teil_iii_2011_l12 4 6 2 4 2" xfId="28002" xr:uid="{00000000-0005-0000-0000-000006130000}"/>
    <cellStyle name="4_tabellen_teil_iii_2011_l12 4 6 2 4 2 2" xfId="42317" xr:uid="{00000000-0005-0000-0000-000007130000}"/>
    <cellStyle name="4_tabellen_teil_iii_2011_l12 4 6 2 4 3" xfId="35180" xr:uid="{00000000-0005-0000-0000-000008130000}"/>
    <cellStyle name="4_tabellen_teil_iii_2011_l12 4 6 2 5" xfId="22041" xr:uid="{00000000-0005-0000-0000-000009130000}"/>
    <cellStyle name="4_tabellen_teil_iii_2011_l12 4 6 2 5 2" xfId="36356" xr:uid="{00000000-0005-0000-0000-00000A130000}"/>
    <cellStyle name="4_tabellen_teil_iii_2011_l12 4 6 2 6" xfId="29197" xr:uid="{00000000-0005-0000-0000-00000B130000}"/>
    <cellStyle name="4_tabellen_teil_iii_2011_l12 4 6 3" xfId="15138" xr:uid="{00000000-0005-0000-0000-00000C130000}"/>
    <cellStyle name="4_tabellen_teil_iii_2011_l12 4 6 3 2" xfId="22297" xr:uid="{00000000-0005-0000-0000-00000D130000}"/>
    <cellStyle name="4_tabellen_teil_iii_2011_l12 4 6 3 2 2" xfId="36612" xr:uid="{00000000-0005-0000-0000-00000E130000}"/>
    <cellStyle name="4_tabellen_teil_iii_2011_l12 4 6 3 3" xfId="29453" xr:uid="{00000000-0005-0000-0000-00000F130000}"/>
    <cellStyle name="4_tabellen_teil_iii_2011_l12 4 6 4" xfId="17492" xr:uid="{00000000-0005-0000-0000-000010130000}"/>
    <cellStyle name="4_tabellen_teil_iii_2011_l12 4 6 4 2" xfId="24629" xr:uid="{00000000-0005-0000-0000-000011130000}"/>
    <cellStyle name="4_tabellen_teil_iii_2011_l12 4 6 4 2 2" xfId="38944" xr:uid="{00000000-0005-0000-0000-000012130000}"/>
    <cellStyle name="4_tabellen_teil_iii_2011_l12 4 6 4 3" xfId="31807" xr:uid="{00000000-0005-0000-0000-000013130000}"/>
    <cellStyle name="4_tabellen_teil_iii_2011_l12 5" xfId="518" xr:uid="{00000000-0005-0000-0000-000014130000}"/>
    <cellStyle name="4_tabellen_teil_iii_2011_l12 5 2" xfId="12774" xr:uid="{00000000-0005-0000-0000-000015130000}"/>
    <cellStyle name="4_tabellen_teil_iii_2011_l12 5 2 2" xfId="13690" xr:uid="{00000000-0005-0000-0000-000016130000}"/>
    <cellStyle name="4_tabellen_teil_iii_2011_l12 5 2 2 2" xfId="16059" xr:uid="{00000000-0005-0000-0000-000017130000}"/>
    <cellStyle name="4_tabellen_teil_iii_2011_l12 5 2 2 2 2" xfId="23218" xr:uid="{00000000-0005-0000-0000-000018130000}"/>
    <cellStyle name="4_tabellen_teil_iii_2011_l12 5 2 2 2 2 2" xfId="37533" xr:uid="{00000000-0005-0000-0000-000019130000}"/>
    <cellStyle name="4_tabellen_teil_iii_2011_l12 5 2 2 2 3" xfId="30374" xr:uid="{00000000-0005-0000-0000-00001A130000}"/>
    <cellStyle name="4_tabellen_teil_iii_2011_l12 5 2 2 3" xfId="18413" xr:uid="{00000000-0005-0000-0000-00001B130000}"/>
    <cellStyle name="4_tabellen_teil_iii_2011_l12 5 2 2 3 2" xfId="25550" xr:uid="{00000000-0005-0000-0000-00001C130000}"/>
    <cellStyle name="4_tabellen_teil_iii_2011_l12 5 2 2 3 2 2" xfId="39865" xr:uid="{00000000-0005-0000-0000-00001D130000}"/>
    <cellStyle name="4_tabellen_teil_iii_2011_l12 5 2 2 3 3" xfId="32728" xr:uid="{00000000-0005-0000-0000-00001E130000}"/>
    <cellStyle name="4_tabellen_teil_iii_2011_l12 5 2 2 4" xfId="19939" xr:uid="{00000000-0005-0000-0000-00001F130000}"/>
    <cellStyle name="4_tabellen_teil_iii_2011_l12 5 2 2 4 2" xfId="27076" xr:uid="{00000000-0005-0000-0000-000020130000}"/>
    <cellStyle name="4_tabellen_teil_iii_2011_l12 5 2 2 4 2 2" xfId="41391" xr:uid="{00000000-0005-0000-0000-000021130000}"/>
    <cellStyle name="4_tabellen_teil_iii_2011_l12 5 2 2 4 3" xfId="34254" xr:uid="{00000000-0005-0000-0000-000022130000}"/>
    <cellStyle name="4_tabellen_teil_iii_2011_l12 5 2 2 5" xfId="21154" xr:uid="{00000000-0005-0000-0000-000023130000}"/>
    <cellStyle name="4_tabellen_teil_iii_2011_l12 5 2 2 5 2" xfId="35469" xr:uid="{00000000-0005-0000-0000-000024130000}"/>
    <cellStyle name="4_tabellen_teil_iii_2011_l12 5 2 2 6" xfId="28291" xr:uid="{00000000-0005-0000-0000-000025130000}"/>
    <cellStyle name="4_tabellen_teil_iii_2011_l12 5 2 3" xfId="15143" xr:uid="{00000000-0005-0000-0000-000026130000}"/>
    <cellStyle name="4_tabellen_teil_iii_2011_l12 5 2 3 2" xfId="22302" xr:uid="{00000000-0005-0000-0000-000027130000}"/>
    <cellStyle name="4_tabellen_teil_iii_2011_l12 5 2 3 2 2" xfId="36617" xr:uid="{00000000-0005-0000-0000-000028130000}"/>
    <cellStyle name="4_tabellen_teil_iii_2011_l12 5 2 3 3" xfId="29458" xr:uid="{00000000-0005-0000-0000-000029130000}"/>
    <cellStyle name="4_tabellen_teil_iii_2011_l12 5 2 4" xfId="17497" xr:uid="{00000000-0005-0000-0000-00002A130000}"/>
    <cellStyle name="4_tabellen_teil_iii_2011_l12 5 2 4 2" xfId="24634" xr:uid="{00000000-0005-0000-0000-00002B130000}"/>
    <cellStyle name="4_tabellen_teil_iii_2011_l12 5 2 4 2 2" xfId="38949" xr:uid="{00000000-0005-0000-0000-00002C130000}"/>
    <cellStyle name="4_tabellen_teil_iii_2011_l12 5 2 4 3" xfId="31812" xr:uid="{00000000-0005-0000-0000-00002D130000}"/>
    <cellStyle name="4_tabellen_teil_iii_2011_l12 6" xfId="519" xr:uid="{00000000-0005-0000-0000-00002E130000}"/>
    <cellStyle name="4_tabellen_teil_iii_2011_l12 6 2" xfId="12775" xr:uid="{00000000-0005-0000-0000-00002F130000}"/>
    <cellStyle name="4_tabellen_teil_iii_2011_l12 6 2 2" xfId="13752" xr:uid="{00000000-0005-0000-0000-000030130000}"/>
    <cellStyle name="4_tabellen_teil_iii_2011_l12 6 2 2 2" xfId="16121" xr:uid="{00000000-0005-0000-0000-000031130000}"/>
    <cellStyle name="4_tabellen_teil_iii_2011_l12 6 2 2 2 2" xfId="23280" xr:uid="{00000000-0005-0000-0000-000032130000}"/>
    <cellStyle name="4_tabellen_teil_iii_2011_l12 6 2 2 2 2 2" xfId="37595" xr:uid="{00000000-0005-0000-0000-000033130000}"/>
    <cellStyle name="4_tabellen_teil_iii_2011_l12 6 2 2 2 3" xfId="30436" xr:uid="{00000000-0005-0000-0000-000034130000}"/>
    <cellStyle name="4_tabellen_teil_iii_2011_l12 6 2 2 3" xfId="18475" xr:uid="{00000000-0005-0000-0000-000035130000}"/>
    <cellStyle name="4_tabellen_teil_iii_2011_l12 6 2 2 3 2" xfId="25612" xr:uid="{00000000-0005-0000-0000-000036130000}"/>
    <cellStyle name="4_tabellen_teil_iii_2011_l12 6 2 2 3 2 2" xfId="39927" xr:uid="{00000000-0005-0000-0000-000037130000}"/>
    <cellStyle name="4_tabellen_teil_iii_2011_l12 6 2 2 3 3" xfId="32790" xr:uid="{00000000-0005-0000-0000-000038130000}"/>
    <cellStyle name="4_tabellen_teil_iii_2011_l12 6 2 2 4" xfId="20000" xr:uid="{00000000-0005-0000-0000-000039130000}"/>
    <cellStyle name="4_tabellen_teil_iii_2011_l12 6 2 2 4 2" xfId="27137" xr:uid="{00000000-0005-0000-0000-00003A130000}"/>
    <cellStyle name="4_tabellen_teil_iii_2011_l12 6 2 2 4 2 2" xfId="41452" xr:uid="{00000000-0005-0000-0000-00003B130000}"/>
    <cellStyle name="4_tabellen_teil_iii_2011_l12 6 2 2 4 3" xfId="34315" xr:uid="{00000000-0005-0000-0000-00003C130000}"/>
    <cellStyle name="4_tabellen_teil_iii_2011_l12 6 2 2 5" xfId="21215" xr:uid="{00000000-0005-0000-0000-00003D130000}"/>
    <cellStyle name="4_tabellen_teil_iii_2011_l12 6 2 2 5 2" xfId="35530" xr:uid="{00000000-0005-0000-0000-00003E130000}"/>
    <cellStyle name="4_tabellen_teil_iii_2011_l12 6 2 2 6" xfId="28352" xr:uid="{00000000-0005-0000-0000-00003F130000}"/>
    <cellStyle name="4_tabellen_teil_iii_2011_l12 6 2 3" xfId="15144" xr:uid="{00000000-0005-0000-0000-000040130000}"/>
    <cellStyle name="4_tabellen_teil_iii_2011_l12 6 2 3 2" xfId="22303" xr:uid="{00000000-0005-0000-0000-000041130000}"/>
    <cellStyle name="4_tabellen_teil_iii_2011_l12 6 2 3 2 2" xfId="36618" xr:uid="{00000000-0005-0000-0000-000042130000}"/>
    <cellStyle name="4_tabellen_teil_iii_2011_l12 6 2 3 3" xfId="29459" xr:uid="{00000000-0005-0000-0000-000043130000}"/>
    <cellStyle name="4_tabellen_teil_iii_2011_l12 6 2 4" xfId="17498" xr:uid="{00000000-0005-0000-0000-000044130000}"/>
    <cellStyle name="4_tabellen_teil_iii_2011_l12 6 2 4 2" xfId="24635" xr:uid="{00000000-0005-0000-0000-000045130000}"/>
    <cellStyle name="4_tabellen_teil_iii_2011_l12 6 2 4 2 2" xfId="38950" xr:uid="{00000000-0005-0000-0000-000046130000}"/>
    <cellStyle name="4_tabellen_teil_iii_2011_l12 6 2 4 3" xfId="31813" xr:uid="{00000000-0005-0000-0000-000047130000}"/>
    <cellStyle name="4_tabellen_teil_iii_2011_l12 7" xfId="520" xr:uid="{00000000-0005-0000-0000-000048130000}"/>
    <cellStyle name="4_tabellen_teil_iii_2011_l12 7 2" xfId="12776" xr:uid="{00000000-0005-0000-0000-000049130000}"/>
    <cellStyle name="4_tabellen_teil_iii_2011_l12 7 2 2" xfId="14113" xr:uid="{00000000-0005-0000-0000-00004A130000}"/>
    <cellStyle name="4_tabellen_teil_iii_2011_l12 7 2 2 2" xfId="16482" xr:uid="{00000000-0005-0000-0000-00004B130000}"/>
    <cellStyle name="4_tabellen_teil_iii_2011_l12 7 2 2 2 2" xfId="23641" xr:uid="{00000000-0005-0000-0000-00004C130000}"/>
    <cellStyle name="4_tabellen_teil_iii_2011_l12 7 2 2 2 2 2" xfId="37956" xr:uid="{00000000-0005-0000-0000-00004D130000}"/>
    <cellStyle name="4_tabellen_teil_iii_2011_l12 7 2 2 2 3" xfId="30797" xr:uid="{00000000-0005-0000-0000-00004E130000}"/>
    <cellStyle name="4_tabellen_teil_iii_2011_l12 7 2 2 3" xfId="18836" xr:uid="{00000000-0005-0000-0000-00004F130000}"/>
    <cellStyle name="4_tabellen_teil_iii_2011_l12 7 2 2 3 2" xfId="25973" xr:uid="{00000000-0005-0000-0000-000050130000}"/>
    <cellStyle name="4_tabellen_teil_iii_2011_l12 7 2 2 3 2 2" xfId="40288" xr:uid="{00000000-0005-0000-0000-000051130000}"/>
    <cellStyle name="4_tabellen_teil_iii_2011_l12 7 2 2 3 3" xfId="33151" xr:uid="{00000000-0005-0000-0000-000052130000}"/>
    <cellStyle name="4_tabellen_teil_iii_2011_l12 7 2 2 4" xfId="20170" xr:uid="{00000000-0005-0000-0000-000053130000}"/>
    <cellStyle name="4_tabellen_teil_iii_2011_l12 7 2 2 4 2" xfId="27307" xr:uid="{00000000-0005-0000-0000-000054130000}"/>
    <cellStyle name="4_tabellen_teil_iii_2011_l12 7 2 2 4 2 2" xfId="41622" xr:uid="{00000000-0005-0000-0000-000055130000}"/>
    <cellStyle name="4_tabellen_teil_iii_2011_l12 7 2 2 4 3" xfId="34485" xr:uid="{00000000-0005-0000-0000-000056130000}"/>
    <cellStyle name="4_tabellen_teil_iii_2011_l12 7 2 2 5" xfId="21385" xr:uid="{00000000-0005-0000-0000-000057130000}"/>
    <cellStyle name="4_tabellen_teil_iii_2011_l12 7 2 2 5 2" xfId="35700" xr:uid="{00000000-0005-0000-0000-000058130000}"/>
    <cellStyle name="4_tabellen_teil_iii_2011_l12 7 2 2 6" xfId="28522" xr:uid="{00000000-0005-0000-0000-000059130000}"/>
    <cellStyle name="4_tabellen_teil_iii_2011_l12 7 2 3" xfId="15145" xr:uid="{00000000-0005-0000-0000-00005A130000}"/>
    <cellStyle name="4_tabellen_teil_iii_2011_l12 7 2 3 2" xfId="22304" xr:uid="{00000000-0005-0000-0000-00005B130000}"/>
    <cellStyle name="4_tabellen_teil_iii_2011_l12 7 2 3 2 2" xfId="36619" xr:uid="{00000000-0005-0000-0000-00005C130000}"/>
    <cellStyle name="4_tabellen_teil_iii_2011_l12 7 2 3 3" xfId="29460" xr:uid="{00000000-0005-0000-0000-00005D130000}"/>
    <cellStyle name="4_tabellen_teil_iii_2011_l12 7 2 4" xfId="17499" xr:uid="{00000000-0005-0000-0000-00005E130000}"/>
    <cellStyle name="4_tabellen_teil_iii_2011_l12 7 2 4 2" xfId="24636" xr:uid="{00000000-0005-0000-0000-00005F130000}"/>
    <cellStyle name="4_tabellen_teil_iii_2011_l12 7 2 4 2 2" xfId="38951" xr:uid="{00000000-0005-0000-0000-000060130000}"/>
    <cellStyle name="4_tabellen_teil_iii_2011_l12 7 2 4 3" xfId="31814" xr:uid="{00000000-0005-0000-0000-000061130000}"/>
    <cellStyle name="4_tabellen_teil_iii_2011_l12 8" xfId="521" xr:uid="{00000000-0005-0000-0000-000062130000}"/>
    <cellStyle name="4_tabellen_teil_iii_2011_l12 8 2" xfId="12777" xr:uid="{00000000-0005-0000-0000-000063130000}"/>
    <cellStyle name="4_tabellen_teil_iii_2011_l12 8 2 2" xfId="14844" xr:uid="{00000000-0005-0000-0000-000064130000}"/>
    <cellStyle name="4_tabellen_teil_iii_2011_l12 8 2 2 2" xfId="17207" xr:uid="{00000000-0005-0000-0000-000065130000}"/>
    <cellStyle name="4_tabellen_teil_iii_2011_l12 8 2 2 2 2" xfId="24344" xr:uid="{00000000-0005-0000-0000-000066130000}"/>
    <cellStyle name="4_tabellen_teil_iii_2011_l12 8 2 2 2 2 2" xfId="38659" xr:uid="{00000000-0005-0000-0000-000067130000}"/>
    <cellStyle name="4_tabellen_teil_iii_2011_l12 8 2 2 2 3" xfId="31522" xr:uid="{00000000-0005-0000-0000-000068130000}"/>
    <cellStyle name="4_tabellen_teil_iii_2011_l12 8 2 2 3" xfId="19561" xr:uid="{00000000-0005-0000-0000-000069130000}"/>
    <cellStyle name="4_tabellen_teil_iii_2011_l12 8 2 2 3 2" xfId="26698" xr:uid="{00000000-0005-0000-0000-00006A130000}"/>
    <cellStyle name="4_tabellen_teil_iii_2011_l12 8 2 2 3 2 2" xfId="41013" xr:uid="{00000000-0005-0000-0000-00006B130000}"/>
    <cellStyle name="4_tabellen_teil_iii_2011_l12 8 2 2 3 3" xfId="33876" xr:uid="{00000000-0005-0000-0000-00006C130000}"/>
    <cellStyle name="4_tabellen_teil_iii_2011_l12 8 2 2 4" xfId="20837" xr:uid="{00000000-0005-0000-0000-00006D130000}"/>
    <cellStyle name="4_tabellen_teil_iii_2011_l12 8 2 2 4 2" xfId="27974" xr:uid="{00000000-0005-0000-0000-00006E130000}"/>
    <cellStyle name="4_tabellen_teil_iii_2011_l12 8 2 2 4 2 2" xfId="42289" xr:uid="{00000000-0005-0000-0000-00006F130000}"/>
    <cellStyle name="4_tabellen_teil_iii_2011_l12 8 2 2 4 3" xfId="35152" xr:uid="{00000000-0005-0000-0000-000070130000}"/>
    <cellStyle name="4_tabellen_teil_iii_2011_l12 8 2 2 5" xfId="22013" xr:uid="{00000000-0005-0000-0000-000071130000}"/>
    <cellStyle name="4_tabellen_teil_iii_2011_l12 8 2 2 5 2" xfId="36328" xr:uid="{00000000-0005-0000-0000-000072130000}"/>
    <cellStyle name="4_tabellen_teil_iii_2011_l12 8 2 2 6" xfId="29169" xr:uid="{00000000-0005-0000-0000-000073130000}"/>
    <cellStyle name="4_tabellen_teil_iii_2011_l12 8 2 3" xfId="15146" xr:uid="{00000000-0005-0000-0000-000074130000}"/>
    <cellStyle name="4_tabellen_teil_iii_2011_l12 8 2 3 2" xfId="22305" xr:uid="{00000000-0005-0000-0000-000075130000}"/>
    <cellStyle name="4_tabellen_teil_iii_2011_l12 8 2 3 2 2" xfId="36620" xr:uid="{00000000-0005-0000-0000-000076130000}"/>
    <cellStyle name="4_tabellen_teil_iii_2011_l12 8 2 3 3" xfId="29461" xr:uid="{00000000-0005-0000-0000-000077130000}"/>
    <cellStyle name="4_tabellen_teil_iii_2011_l12 8 2 4" xfId="17500" xr:uid="{00000000-0005-0000-0000-000078130000}"/>
    <cellStyle name="4_tabellen_teil_iii_2011_l12 8 2 4 2" xfId="24637" xr:uid="{00000000-0005-0000-0000-000079130000}"/>
    <cellStyle name="4_tabellen_teil_iii_2011_l12 8 2 4 2 2" xfId="38952" xr:uid="{00000000-0005-0000-0000-00007A130000}"/>
    <cellStyle name="4_tabellen_teil_iii_2011_l12 8 2 4 3" xfId="31815" xr:uid="{00000000-0005-0000-0000-00007B130000}"/>
    <cellStyle name="4_tabellen_teil_iii_2011_l12 9" xfId="12753" xr:uid="{00000000-0005-0000-0000-00007C130000}"/>
    <cellStyle name="4_tabellen_teil_iii_2011_l12 9 2" xfId="14870" xr:uid="{00000000-0005-0000-0000-00007D130000}"/>
    <cellStyle name="4_tabellen_teil_iii_2011_l12 9 2 2" xfId="17233" xr:uid="{00000000-0005-0000-0000-00007E130000}"/>
    <cellStyle name="4_tabellen_teil_iii_2011_l12 9 2 2 2" xfId="24370" xr:uid="{00000000-0005-0000-0000-00007F130000}"/>
    <cellStyle name="4_tabellen_teil_iii_2011_l12 9 2 2 2 2" xfId="38685" xr:uid="{00000000-0005-0000-0000-000080130000}"/>
    <cellStyle name="4_tabellen_teil_iii_2011_l12 9 2 2 3" xfId="31548" xr:uid="{00000000-0005-0000-0000-000081130000}"/>
    <cellStyle name="4_tabellen_teil_iii_2011_l12 9 2 3" xfId="19587" xr:uid="{00000000-0005-0000-0000-000082130000}"/>
    <cellStyle name="4_tabellen_teil_iii_2011_l12 9 2 3 2" xfId="26724" xr:uid="{00000000-0005-0000-0000-000083130000}"/>
    <cellStyle name="4_tabellen_teil_iii_2011_l12 9 2 3 2 2" xfId="41039" xr:uid="{00000000-0005-0000-0000-000084130000}"/>
    <cellStyle name="4_tabellen_teil_iii_2011_l12 9 2 3 3" xfId="33902" xr:uid="{00000000-0005-0000-0000-000085130000}"/>
    <cellStyle name="4_tabellen_teil_iii_2011_l12 9 2 4" xfId="20863" xr:uid="{00000000-0005-0000-0000-000086130000}"/>
    <cellStyle name="4_tabellen_teil_iii_2011_l12 9 2 4 2" xfId="28000" xr:uid="{00000000-0005-0000-0000-000087130000}"/>
    <cellStyle name="4_tabellen_teil_iii_2011_l12 9 2 4 2 2" xfId="42315" xr:uid="{00000000-0005-0000-0000-000088130000}"/>
    <cellStyle name="4_tabellen_teil_iii_2011_l12 9 2 4 3" xfId="35178" xr:uid="{00000000-0005-0000-0000-000089130000}"/>
    <cellStyle name="4_tabellen_teil_iii_2011_l12 9 2 5" xfId="22039" xr:uid="{00000000-0005-0000-0000-00008A130000}"/>
    <cellStyle name="4_tabellen_teil_iii_2011_l12 9 2 5 2" xfId="36354" xr:uid="{00000000-0005-0000-0000-00008B130000}"/>
    <cellStyle name="4_tabellen_teil_iii_2011_l12 9 2 6" xfId="29195" xr:uid="{00000000-0005-0000-0000-00008C130000}"/>
    <cellStyle name="4_tabellen_teil_iii_2011_l12 9 3" xfId="15122" xr:uid="{00000000-0005-0000-0000-00008D130000}"/>
    <cellStyle name="4_tabellen_teil_iii_2011_l12 9 3 2" xfId="22281" xr:uid="{00000000-0005-0000-0000-00008E130000}"/>
    <cellStyle name="4_tabellen_teil_iii_2011_l12 9 3 2 2" xfId="36596" xr:uid="{00000000-0005-0000-0000-00008F130000}"/>
    <cellStyle name="4_tabellen_teil_iii_2011_l12 9 3 3" xfId="29437" xr:uid="{00000000-0005-0000-0000-000090130000}"/>
    <cellStyle name="4_tabellen_teil_iii_2011_l12 9 4" xfId="17476" xr:uid="{00000000-0005-0000-0000-000091130000}"/>
    <cellStyle name="4_tabellen_teil_iii_2011_l12 9 4 2" xfId="24613" xr:uid="{00000000-0005-0000-0000-000092130000}"/>
    <cellStyle name="4_tabellen_teil_iii_2011_l12 9 4 2 2" xfId="38928" xr:uid="{00000000-0005-0000-0000-000093130000}"/>
    <cellStyle name="4_tabellen_teil_iii_2011_l12 9 4 3" xfId="31791" xr:uid="{00000000-0005-0000-0000-000094130000}"/>
    <cellStyle name="40 % - Akzent1" xfId="7324" builtinId="31" customBuiltin="1"/>
    <cellStyle name="40 % - Akzent1 10" xfId="7163" xr:uid="{00000000-0005-0000-0000-000096130000}"/>
    <cellStyle name="40 % - Akzent1 10 2" xfId="9003" xr:uid="{00000000-0005-0000-0000-000097130000}"/>
    <cellStyle name="40 % - Akzent1 11" xfId="7164" xr:uid="{00000000-0005-0000-0000-000098130000}"/>
    <cellStyle name="40 % - Akzent1 11 2" xfId="9169" xr:uid="{00000000-0005-0000-0000-000099130000}"/>
    <cellStyle name="40 % - Akzent1 11 3" xfId="9004" xr:uid="{00000000-0005-0000-0000-00009A130000}"/>
    <cellStyle name="40 % - Akzent1 12" xfId="7165" xr:uid="{00000000-0005-0000-0000-00009B130000}"/>
    <cellStyle name="40 % - Akzent1 12 2" xfId="9170" xr:uid="{00000000-0005-0000-0000-00009C130000}"/>
    <cellStyle name="40 % - Akzent1 12 3" xfId="9005" xr:uid="{00000000-0005-0000-0000-00009D130000}"/>
    <cellStyle name="40 % - Akzent1 13" xfId="7166" xr:uid="{00000000-0005-0000-0000-00009E130000}"/>
    <cellStyle name="40 % - Akzent1 13 2" xfId="9171" xr:uid="{00000000-0005-0000-0000-00009F130000}"/>
    <cellStyle name="40 % - Akzent1 13 3" xfId="9006" xr:uid="{00000000-0005-0000-0000-0000A0130000}"/>
    <cellStyle name="40 % - Akzent1 14" xfId="7167" xr:uid="{00000000-0005-0000-0000-0000A1130000}"/>
    <cellStyle name="40 % - Akzent1 14 2" xfId="9007" xr:uid="{00000000-0005-0000-0000-0000A2130000}"/>
    <cellStyle name="40 % - Akzent1 15" xfId="7168" xr:uid="{00000000-0005-0000-0000-0000A3130000}"/>
    <cellStyle name="40 % - Akzent1 15 2" xfId="9203" xr:uid="{00000000-0005-0000-0000-0000A4130000}"/>
    <cellStyle name="40 % - Akzent1 16" xfId="7169" xr:uid="{00000000-0005-0000-0000-0000A5130000}"/>
    <cellStyle name="40 % - Akzent1 16 2" xfId="9204" xr:uid="{00000000-0005-0000-0000-0000A6130000}"/>
    <cellStyle name="40 % - Akzent1 2" xfId="189" xr:uid="{00000000-0005-0000-0000-0000A7130000}"/>
    <cellStyle name="40 % - Akzent1 2 2" xfId="522" xr:uid="{00000000-0005-0000-0000-0000A8130000}"/>
    <cellStyle name="40 % - Akzent1 2 2 2" xfId="7170" xr:uid="{00000000-0005-0000-0000-0000A9130000}"/>
    <cellStyle name="40 % - Akzent1 2 2 3" xfId="9068" xr:uid="{00000000-0005-0000-0000-0000AA130000}"/>
    <cellStyle name="40 % - Akzent1 2 3" xfId="7171" xr:uid="{00000000-0005-0000-0000-0000AB130000}"/>
    <cellStyle name="40 % - Akzent1 2 3 2" xfId="8681" xr:uid="{00000000-0005-0000-0000-0000AC130000}"/>
    <cellStyle name="40 % - Akzent1 2 3 3" xfId="11868" xr:uid="{00000000-0005-0000-0000-0000AD130000}"/>
    <cellStyle name="40 % - Akzent1 2 3 4" xfId="11360" xr:uid="{00000000-0005-0000-0000-0000AE130000}"/>
    <cellStyle name="40 % - Akzent1 2 4" xfId="7172" xr:uid="{00000000-0005-0000-0000-0000AF130000}"/>
    <cellStyle name="40 % - Akzent1 2 4 2" xfId="10917" xr:uid="{00000000-0005-0000-0000-0000B0130000}"/>
    <cellStyle name="40 % - Akzent1 2 5" xfId="7173" xr:uid="{00000000-0005-0000-0000-0000B1130000}"/>
    <cellStyle name="40 % - Akzent1 2 5 2" xfId="10918" xr:uid="{00000000-0005-0000-0000-0000B2130000}"/>
    <cellStyle name="40 % - Akzent1 2 6" xfId="7174" xr:uid="{00000000-0005-0000-0000-0000B3130000}"/>
    <cellStyle name="40 % - Akzent1 2 6 2" xfId="10919" xr:uid="{00000000-0005-0000-0000-0000B4130000}"/>
    <cellStyle name="40 % - Akzent1 2 7" xfId="10702" xr:uid="{00000000-0005-0000-0000-0000B5130000}"/>
    <cellStyle name="40 % - Akzent1 3" xfId="523" xr:uid="{00000000-0005-0000-0000-0000B6130000}"/>
    <cellStyle name="40 % - Akzent1 3 2" xfId="524" xr:uid="{00000000-0005-0000-0000-0000B7130000}"/>
    <cellStyle name="40 % - Akzent1 3 2 2" xfId="7175" xr:uid="{00000000-0005-0000-0000-0000B8130000}"/>
    <cellStyle name="40 % - Akzent1 3 2 3" xfId="9086" xr:uid="{00000000-0005-0000-0000-0000B9130000}"/>
    <cellStyle name="40 % - Akzent1 3 3" xfId="525" xr:uid="{00000000-0005-0000-0000-0000BA130000}"/>
    <cellStyle name="40 % - Akzent1 3 4" xfId="10703" xr:uid="{00000000-0005-0000-0000-0000BB130000}"/>
    <cellStyle name="40 % - Akzent1 3 4 2" xfId="12081" xr:uid="{00000000-0005-0000-0000-0000BC130000}"/>
    <cellStyle name="40 % - Akzent1 3 4 3" xfId="11361" xr:uid="{00000000-0005-0000-0000-0000BD130000}"/>
    <cellStyle name="40 % - Akzent1 4" xfId="526" xr:uid="{00000000-0005-0000-0000-0000BE130000}"/>
    <cellStyle name="40 % - Akzent1 4 2" xfId="527" xr:uid="{00000000-0005-0000-0000-0000BF130000}"/>
    <cellStyle name="40 % - Akzent1 4 2 2" xfId="7177" xr:uid="{00000000-0005-0000-0000-0000C0130000}"/>
    <cellStyle name="40 % - Akzent1 4 2 3" xfId="10920" xr:uid="{00000000-0005-0000-0000-0000C1130000}"/>
    <cellStyle name="40 % - Akzent1 4 3" xfId="7176" xr:uid="{00000000-0005-0000-0000-0000C2130000}"/>
    <cellStyle name="40 % - Akzent1 4 3 2" xfId="11869" xr:uid="{00000000-0005-0000-0000-0000C3130000}"/>
    <cellStyle name="40 % - Akzent1 4 3 3" xfId="11362" xr:uid="{00000000-0005-0000-0000-0000C4130000}"/>
    <cellStyle name="40 % - Akzent1 5" xfId="528" xr:uid="{00000000-0005-0000-0000-0000C5130000}"/>
    <cellStyle name="40 % - Akzent1 5 2" xfId="7179" xr:uid="{00000000-0005-0000-0000-0000C6130000}"/>
    <cellStyle name="40 % - Akzent1 5 2 2" xfId="9108" xr:uid="{00000000-0005-0000-0000-0000C7130000}"/>
    <cellStyle name="40 % - Akzent1 5 2 2 2" xfId="12031" xr:uid="{00000000-0005-0000-0000-0000C8130000}"/>
    <cellStyle name="40 % - Akzent1 5 2 2 3" xfId="11870" xr:uid="{00000000-0005-0000-0000-0000C9130000}"/>
    <cellStyle name="40 % - Akzent1 5 3" xfId="7180" xr:uid="{00000000-0005-0000-0000-0000CA130000}"/>
    <cellStyle name="40 % - Akzent1 5 4" xfId="7178" xr:uid="{00000000-0005-0000-0000-0000CB130000}"/>
    <cellStyle name="40 % - Akzent1 5 5" xfId="8831" xr:uid="{00000000-0005-0000-0000-0000CC130000}"/>
    <cellStyle name="40 % - Akzent1 6" xfId="7181" xr:uid="{00000000-0005-0000-0000-0000CD130000}"/>
    <cellStyle name="40 % - Akzent1 6 2" xfId="7182" xr:uid="{00000000-0005-0000-0000-0000CE130000}"/>
    <cellStyle name="40 % - Akzent1 6 2 2" xfId="8951" xr:uid="{00000000-0005-0000-0000-0000CF130000}"/>
    <cellStyle name="40 % - Akzent1 6 3" xfId="7183" xr:uid="{00000000-0005-0000-0000-0000D0130000}"/>
    <cellStyle name="40 % - Akzent1 6 3 2" xfId="8682" xr:uid="{00000000-0005-0000-0000-0000D1130000}"/>
    <cellStyle name="40 % - Akzent1 6 4" xfId="7184" xr:uid="{00000000-0005-0000-0000-0000D2130000}"/>
    <cellStyle name="40 % - Akzent1 6 4 2" xfId="9109" xr:uid="{00000000-0005-0000-0000-0000D3130000}"/>
    <cellStyle name="40 % - Akzent1 6 5" xfId="8885" xr:uid="{00000000-0005-0000-0000-0000D4130000}"/>
    <cellStyle name="40 % - Akzent1 6 5 2" xfId="11974" xr:uid="{00000000-0005-0000-0000-0000D5130000}"/>
    <cellStyle name="40 % - Akzent1 6 5 3" xfId="11871" xr:uid="{00000000-0005-0000-0000-0000D6130000}"/>
    <cellStyle name="40 % - Akzent1 7" xfId="7185" xr:uid="{00000000-0005-0000-0000-0000D7130000}"/>
    <cellStyle name="40 % - Akzent1 7 2" xfId="7186" xr:uid="{00000000-0005-0000-0000-0000D8130000}"/>
    <cellStyle name="40 % - Akzent1 7 2 2" xfId="9134" xr:uid="{00000000-0005-0000-0000-0000D9130000}"/>
    <cellStyle name="40 % - Akzent1 7 3" xfId="7187" xr:uid="{00000000-0005-0000-0000-0000DA130000}"/>
    <cellStyle name="40 % - Akzent1 7 3 2" xfId="10921" xr:uid="{00000000-0005-0000-0000-0000DB130000}"/>
    <cellStyle name="40 % - Akzent1 7 4" xfId="8886" xr:uid="{00000000-0005-0000-0000-0000DC130000}"/>
    <cellStyle name="40 % - Akzent1 7 4 2" xfId="11975" xr:uid="{00000000-0005-0000-0000-0000DD130000}"/>
    <cellStyle name="40 % - Akzent1 7 4 3" xfId="11872" xr:uid="{00000000-0005-0000-0000-0000DE130000}"/>
    <cellStyle name="40 % - Akzent1 8" xfId="7188" xr:uid="{00000000-0005-0000-0000-0000DF130000}"/>
    <cellStyle name="40 % - Akzent1 8 2" xfId="8887" xr:uid="{00000000-0005-0000-0000-0000E0130000}"/>
    <cellStyle name="40 % - Akzent1 8 2 2" xfId="11976" xr:uid="{00000000-0005-0000-0000-0000E1130000}"/>
    <cellStyle name="40 % - Akzent1 8 2 3" xfId="11873" xr:uid="{00000000-0005-0000-0000-0000E2130000}"/>
    <cellStyle name="40 % - Akzent1 9" xfId="7189" xr:uid="{00000000-0005-0000-0000-0000E3130000}"/>
    <cellStyle name="40 % - Akzent1 9 2" xfId="9135" xr:uid="{00000000-0005-0000-0000-0000E4130000}"/>
    <cellStyle name="40 % - Akzent1 9 3" xfId="9008" xr:uid="{00000000-0005-0000-0000-0000E5130000}"/>
    <cellStyle name="40 % - Akzent2" xfId="7326" builtinId="35" customBuiltin="1"/>
    <cellStyle name="40 % - Akzent2 10" xfId="7190" xr:uid="{00000000-0005-0000-0000-0000E7130000}"/>
    <cellStyle name="40 % - Akzent2 11" xfId="7191" xr:uid="{00000000-0005-0000-0000-0000E8130000}"/>
    <cellStyle name="40 % - Akzent2 11 2" xfId="9172" xr:uid="{00000000-0005-0000-0000-0000E9130000}"/>
    <cellStyle name="40 % - Akzent2 12" xfId="7192" xr:uid="{00000000-0005-0000-0000-0000EA130000}"/>
    <cellStyle name="40 % - Akzent2 12 2" xfId="9173" xr:uid="{00000000-0005-0000-0000-0000EB130000}"/>
    <cellStyle name="40 % - Akzent2 13" xfId="7193" xr:uid="{00000000-0005-0000-0000-0000EC130000}"/>
    <cellStyle name="40 % - Akzent2 13 2" xfId="9174" xr:uid="{00000000-0005-0000-0000-0000ED130000}"/>
    <cellStyle name="40 % - Akzent2 14" xfId="7194" xr:uid="{00000000-0005-0000-0000-0000EE130000}"/>
    <cellStyle name="40 % - Akzent2 15" xfId="7195" xr:uid="{00000000-0005-0000-0000-0000EF130000}"/>
    <cellStyle name="40 % - Akzent2 15 2" xfId="9205" xr:uid="{00000000-0005-0000-0000-0000F0130000}"/>
    <cellStyle name="40 % - Akzent2 16" xfId="7196" xr:uid="{00000000-0005-0000-0000-0000F1130000}"/>
    <cellStyle name="40 % - Akzent2 16 2" xfId="9206" xr:uid="{00000000-0005-0000-0000-0000F2130000}"/>
    <cellStyle name="40 % - Akzent2 2" xfId="190" xr:uid="{00000000-0005-0000-0000-0000F3130000}"/>
    <cellStyle name="40 % - Akzent2 2 2" xfId="529" xr:uid="{00000000-0005-0000-0000-0000F4130000}"/>
    <cellStyle name="40 % - Akzent2 2 2 2" xfId="9070" xr:uid="{00000000-0005-0000-0000-0000F5130000}"/>
    <cellStyle name="40 % - Akzent2 2 3" xfId="7197" xr:uid="{00000000-0005-0000-0000-0000F6130000}"/>
    <cellStyle name="40 % - Akzent2 2 3 2" xfId="8683" xr:uid="{00000000-0005-0000-0000-0000F7130000}"/>
    <cellStyle name="40 % - Akzent2 2 3 3" xfId="11874" xr:uid="{00000000-0005-0000-0000-0000F8130000}"/>
    <cellStyle name="40 % - Akzent2 2 3 4" xfId="11363" xr:uid="{00000000-0005-0000-0000-0000F9130000}"/>
    <cellStyle name="40 % - Akzent2 2 4" xfId="7198" xr:uid="{00000000-0005-0000-0000-0000FA130000}"/>
    <cellStyle name="40 % - Akzent2 2 5" xfId="7199" xr:uid="{00000000-0005-0000-0000-0000FB130000}"/>
    <cellStyle name="40 % - Akzent2 2 5 2" xfId="10922" xr:uid="{00000000-0005-0000-0000-0000FC130000}"/>
    <cellStyle name="40 % - Akzent2 2 6" xfId="7200" xr:uid="{00000000-0005-0000-0000-0000FD130000}"/>
    <cellStyle name="40 % - Akzent2 2 6 2" xfId="10923" xr:uid="{00000000-0005-0000-0000-0000FE130000}"/>
    <cellStyle name="40 % - Akzent2 2 7" xfId="10704" xr:uid="{00000000-0005-0000-0000-0000FF130000}"/>
    <cellStyle name="40 % - Akzent2 3" xfId="530" xr:uid="{00000000-0005-0000-0000-000000140000}"/>
    <cellStyle name="40 % - Akzent2 3 2" xfId="531" xr:uid="{00000000-0005-0000-0000-000001140000}"/>
    <cellStyle name="40 % - Akzent2 3 2 2" xfId="7201" xr:uid="{00000000-0005-0000-0000-000002140000}"/>
    <cellStyle name="40 % - Akzent2 3 2 3" xfId="9087" xr:uid="{00000000-0005-0000-0000-000003140000}"/>
    <cellStyle name="40 % - Akzent2 3 3" xfId="532" xr:uid="{00000000-0005-0000-0000-000004140000}"/>
    <cellStyle name="40 % - Akzent2 3 4" xfId="11364" xr:uid="{00000000-0005-0000-0000-000005140000}"/>
    <cellStyle name="40 % - Akzent2 4" xfId="533" xr:uid="{00000000-0005-0000-0000-000006140000}"/>
    <cellStyle name="40 % - Akzent2 4 2" xfId="534" xr:uid="{00000000-0005-0000-0000-000007140000}"/>
    <cellStyle name="40 % - Akzent2 4 2 2" xfId="7203" xr:uid="{00000000-0005-0000-0000-000008140000}"/>
    <cellStyle name="40 % - Akzent2 4 2 3" xfId="10924" xr:uid="{00000000-0005-0000-0000-000009140000}"/>
    <cellStyle name="40 % - Akzent2 4 3" xfId="7202" xr:uid="{00000000-0005-0000-0000-00000A140000}"/>
    <cellStyle name="40 % - Akzent2 5" xfId="535" xr:uid="{00000000-0005-0000-0000-00000B140000}"/>
    <cellStyle name="40 % - Akzent2 5 2" xfId="7205" xr:uid="{00000000-0005-0000-0000-00000C140000}"/>
    <cellStyle name="40 % - Akzent2 5 3" xfId="7206" xr:uid="{00000000-0005-0000-0000-00000D140000}"/>
    <cellStyle name="40 % - Akzent2 5 4" xfId="7204" xr:uid="{00000000-0005-0000-0000-00000E140000}"/>
    <cellStyle name="40 % - Akzent2 6" xfId="7207" xr:uid="{00000000-0005-0000-0000-00000F140000}"/>
    <cellStyle name="40 % - Akzent2 6 2" xfId="7208" xr:uid="{00000000-0005-0000-0000-000010140000}"/>
    <cellStyle name="40 % - Akzent2 6 3" xfId="7209" xr:uid="{00000000-0005-0000-0000-000011140000}"/>
    <cellStyle name="40 % - Akzent2 6 3 2" xfId="8684" xr:uid="{00000000-0005-0000-0000-000012140000}"/>
    <cellStyle name="40 % - Akzent2 6 4" xfId="7210" xr:uid="{00000000-0005-0000-0000-000013140000}"/>
    <cellStyle name="40 % - Akzent2 7" xfId="7211" xr:uid="{00000000-0005-0000-0000-000014140000}"/>
    <cellStyle name="40 % - Akzent2 7 2" xfId="7212" xr:uid="{00000000-0005-0000-0000-000015140000}"/>
    <cellStyle name="40 % - Akzent2 7 3" xfId="7213" xr:uid="{00000000-0005-0000-0000-000016140000}"/>
    <cellStyle name="40 % - Akzent2 7 3 2" xfId="10925" xr:uid="{00000000-0005-0000-0000-000017140000}"/>
    <cellStyle name="40 % - Akzent2 7 4" xfId="11875" xr:uid="{00000000-0005-0000-0000-000018140000}"/>
    <cellStyle name="40 % - Akzent2 8" xfId="7214" xr:uid="{00000000-0005-0000-0000-000019140000}"/>
    <cellStyle name="40 % - Akzent2 9" xfId="7215" xr:uid="{00000000-0005-0000-0000-00001A140000}"/>
    <cellStyle name="40 % - Akzent2 9 2" xfId="9136" xr:uid="{00000000-0005-0000-0000-00001B140000}"/>
    <cellStyle name="40 % - Akzent3" xfId="7328" builtinId="39" customBuiltin="1"/>
    <cellStyle name="40 % - Akzent3 10" xfId="7216" xr:uid="{00000000-0005-0000-0000-00001D140000}"/>
    <cellStyle name="40 % - Akzent3 10 2" xfId="9009" xr:uid="{00000000-0005-0000-0000-00001E140000}"/>
    <cellStyle name="40 % - Akzent3 11" xfId="7217" xr:uid="{00000000-0005-0000-0000-00001F140000}"/>
    <cellStyle name="40 % - Akzent3 11 2" xfId="9175" xr:uid="{00000000-0005-0000-0000-000020140000}"/>
    <cellStyle name="40 % - Akzent3 11 3" xfId="9010" xr:uid="{00000000-0005-0000-0000-000021140000}"/>
    <cellStyle name="40 % - Akzent3 12" xfId="7218" xr:uid="{00000000-0005-0000-0000-000022140000}"/>
    <cellStyle name="40 % - Akzent3 12 2" xfId="9176" xr:uid="{00000000-0005-0000-0000-000023140000}"/>
    <cellStyle name="40 % - Akzent3 12 3" xfId="9011" xr:uid="{00000000-0005-0000-0000-000024140000}"/>
    <cellStyle name="40 % - Akzent3 13" xfId="7219" xr:uid="{00000000-0005-0000-0000-000025140000}"/>
    <cellStyle name="40 % - Akzent3 13 2" xfId="9177" xr:uid="{00000000-0005-0000-0000-000026140000}"/>
    <cellStyle name="40 % - Akzent3 13 3" xfId="9012" xr:uid="{00000000-0005-0000-0000-000027140000}"/>
    <cellStyle name="40 % - Akzent3 14" xfId="7220" xr:uid="{00000000-0005-0000-0000-000028140000}"/>
    <cellStyle name="40 % - Akzent3 14 2" xfId="9013" xr:uid="{00000000-0005-0000-0000-000029140000}"/>
    <cellStyle name="40 % - Akzent3 15" xfId="7221" xr:uid="{00000000-0005-0000-0000-00002A140000}"/>
    <cellStyle name="40 % - Akzent3 15 2" xfId="9207" xr:uid="{00000000-0005-0000-0000-00002B140000}"/>
    <cellStyle name="40 % - Akzent3 16" xfId="7222" xr:uid="{00000000-0005-0000-0000-00002C140000}"/>
    <cellStyle name="40 % - Akzent3 16 2" xfId="9208" xr:uid="{00000000-0005-0000-0000-00002D140000}"/>
    <cellStyle name="40 % - Akzent3 2" xfId="191" xr:uid="{00000000-0005-0000-0000-00002E140000}"/>
    <cellStyle name="40 % - Akzent3 2 2" xfId="536" xr:uid="{00000000-0005-0000-0000-00002F140000}"/>
    <cellStyle name="40 % - Akzent3 2 2 2" xfId="3198" xr:uid="{00000000-0005-0000-0000-000030140000}"/>
    <cellStyle name="40 % - Akzent3 2 2 3" xfId="7223" xr:uid="{00000000-0005-0000-0000-000031140000}"/>
    <cellStyle name="40 % - Akzent3 2 2 4" xfId="9072" xr:uid="{00000000-0005-0000-0000-000032140000}"/>
    <cellStyle name="40 % - Akzent3 2 2 4 2" xfId="12022" xr:uid="{00000000-0005-0000-0000-000033140000}"/>
    <cellStyle name="40 % - Akzent3 2 2 4 3" xfId="11532" xr:uid="{00000000-0005-0000-0000-000034140000}"/>
    <cellStyle name="40 % - Akzent3 2 3" xfId="7224" xr:uid="{00000000-0005-0000-0000-000035140000}"/>
    <cellStyle name="40 % - Akzent3 2 3 2" xfId="8685" xr:uid="{00000000-0005-0000-0000-000036140000}"/>
    <cellStyle name="40 % - Akzent3 2 3 3" xfId="11876" xr:uid="{00000000-0005-0000-0000-000037140000}"/>
    <cellStyle name="40 % - Akzent3 2 3 4" xfId="11365" xr:uid="{00000000-0005-0000-0000-000038140000}"/>
    <cellStyle name="40 % - Akzent3 2 4" xfId="7225" xr:uid="{00000000-0005-0000-0000-000039140000}"/>
    <cellStyle name="40 % - Akzent3 2 4 2" xfId="10926" xr:uid="{00000000-0005-0000-0000-00003A140000}"/>
    <cellStyle name="40 % - Akzent3 2 5" xfId="7226" xr:uid="{00000000-0005-0000-0000-00003B140000}"/>
    <cellStyle name="40 % - Akzent3 2 5 2" xfId="10927" xr:uid="{00000000-0005-0000-0000-00003C140000}"/>
    <cellStyle name="40 % - Akzent3 2 6" xfId="7227" xr:uid="{00000000-0005-0000-0000-00003D140000}"/>
    <cellStyle name="40 % - Akzent3 2 6 2" xfId="10928" xr:uid="{00000000-0005-0000-0000-00003E140000}"/>
    <cellStyle name="40 % - Akzent3 2 7" xfId="10705" xr:uid="{00000000-0005-0000-0000-00003F140000}"/>
    <cellStyle name="40 % - Akzent3 3" xfId="537" xr:uid="{00000000-0005-0000-0000-000040140000}"/>
    <cellStyle name="40 % - Akzent3 3 2" xfId="538" xr:uid="{00000000-0005-0000-0000-000041140000}"/>
    <cellStyle name="40 % - Akzent3 3 2 2" xfId="7228" xr:uid="{00000000-0005-0000-0000-000042140000}"/>
    <cellStyle name="40 % - Akzent3 3 2 3" xfId="9088" xr:uid="{00000000-0005-0000-0000-000043140000}"/>
    <cellStyle name="40 % - Akzent3 3 3" xfId="539" xr:uid="{00000000-0005-0000-0000-000044140000}"/>
    <cellStyle name="40 % - Akzent3 3 3 2" xfId="3199" xr:uid="{00000000-0005-0000-0000-000045140000}"/>
    <cellStyle name="40 % - Akzent3 3 3 3" xfId="11533" xr:uid="{00000000-0005-0000-0000-000046140000}"/>
    <cellStyle name="40 % - Akzent3 3 4" xfId="10706" xr:uid="{00000000-0005-0000-0000-000047140000}"/>
    <cellStyle name="40 % - Akzent3 3 4 2" xfId="12082" xr:uid="{00000000-0005-0000-0000-000048140000}"/>
    <cellStyle name="40 % - Akzent3 3 4 3" xfId="11366" xr:uid="{00000000-0005-0000-0000-000049140000}"/>
    <cellStyle name="40 % - Akzent3 4" xfId="540" xr:uid="{00000000-0005-0000-0000-00004A140000}"/>
    <cellStyle name="40 % - Akzent3 4 2" xfId="541" xr:uid="{00000000-0005-0000-0000-00004B140000}"/>
    <cellStyle name="40 % - Akzent3 4 2 2" xfId="3200" xr:uid="{00000000-0005-0000-0000-00004C140000}"/>
    <cellStyle name="40 % - Akzent3 4 2 3" xfId="7230" xr:uid="{00000000-0005-0000-0000-00004D140000}"/>
    <cellStyle name="40 % - Akzent3 4 2 4" xfId="10929" xr:uid="{00000000-0005-0000-0000-00004E140000}"/>
    <cellStyle name="40 % - Akzent3 4 2 4 2" xfId="12124" xr:uid="{00000000-0005-0000-0000-00004F140000}"/>
    <cellStyle name="40 % - Akzent3 4 2 4 3" xfId="11534" xr:uid="{00000000-0005-0000-0000-000050140000}"/>
    <cellStyle name="40 % - Akzent3 4 2 4 4" xfId="12157" xr:uid="{00000000-0005-0000-0000-000051140000}"/>
    <cellStyle name="40 % - Akzent3 4 2 4 5" xfId="12227" xr:uid="{00000000-0005-0000-0000-000052140000}"/>
    <cellStyle name="40 % - Akzent3 4 3" xfId="7229" xr:uid="{00000000-0005-0000-0000-000053140000}"/>
    <cellStyle name="40 % - Akzent3 4 3 2" xfId="11877" xr:uid="{00000000-0005-0000-0000-000054140000}"/>
    <cellStyle name="40 % - Akzent3 4 3 3" xfId="11367" xr:uid="{00000000-0005-0000-0000-000055140000}"/>
    <cellStyle name="40 % - Akzent3 5" xfId="542" xr:uid="{00000000-0005-0000-0000-000056140000}"/>
    <cellStyle name="40 % - Akzent3 5 2" xfId="7232" xr:uid="{00000000-0005-0000-0000-000057140000}"/>
    <cellStyle name="40 % - Akzent3 5 2 2" xfId="9110" xr:uid="{00000000-0005-0000-0000-000058140000}"/>
    <cellStyle name="40 % - Akzent3 5 2 2 2" xfId="12032" xr:uid="{00000000-0005-0000-0000-000059140000}"/>
    <cellStyle name="40 % - Akzent3 5 2 2 3" xfId="11878" xr:uid="{00000000-0005-0000-0000-00005A140000}"/>
    <cellStyle name="40 % - Akzent3 5 3" xfId="7233" xr:uid="{00000000-0005-0000-0000-00005B140000}"/>
    <cellStyle name="40 % - Akzent3 5 4" xfId="7231" xr:uid="{00000000-0005-0000-0000-00005C140000}"/>
    <cellStyle name="40 % - Akzent3 5 5" xfId="8832" xr:uid="{00000000-0005-0000-0000-00005D140000}"/>
    <cellStyle name="40 % - Akzent3 6" xfId="7234" xr:uid="{00000000-0005-0000-0000-00005E140000}"/>
    <cellStyle name="40 % - Akzent3 6 2" xfId="7235" xr:uid="{00000000-0005-0000-0000-00005F140000}"/>
    <cellStyle name="40 % - Akzent3 6 2 2" xfId="8952" xr:uid="{00000000-0005-0000-0000-000060140000}"/>
    <cellStyle name="40 % - Akzent3 6 3" xfId="7236" xr:uid="{00000000-0005-0000-0000-000061140000}"/>
    <cellStyle name="40 % - Akzent3 6 3 2" xfId="8686" xr:uid="{00000000-0005-0000-0000-000062140000}"/>
    <cellStyle name="40 % - Akzent3 6 4" xfId="7237" xr:uid="{00000000-0005-0000-0000-000063140000}"/>
    <cellStyle name="40 % - Akzent3 6 4 2" xfId="9111" xr:uid="{00000000-0005-0000-0000-000064140000}"/>
    <cellStyle name="40 % - Akzent3 6 5" xfId="8888" xr:uid="{00000000-0005-0000-0000-000065140000}"/>
    <cellStyle name="40 % - Akzent3 6 5 2" xfId="11977" xr:uid="{00000000-0005-0000-0000-000066140000}"/>
    <cellStyle name="40 % - Akzent3 6 5 3" xfId="11879" xr:uid="{00000000-0005-0000-0000-000067140000}"/>
    <cellStyle name="40 % - Akzent3 7" xfId="7238" xr:uid="{00000000-0005-0000-0000-000068140000}"/>
    <cellStyle name="40 % - Akzent3 7 2" xfId="7239" xr:uid="{00000000-0005-0000-0000-000069140000}"/>
    <cellStyle name="40 % - Akzent3 7 2 2" xfId="9137" xr:uid="{00000000-0005-0000-0000-00006A140000}"/>
    <cellStyle name="40 % - Akzent3 7 3" xfId="7240" xr:uid="{00000000-0005-0000-0000-00006B140000}"/>
    <cellStyle name="40 % - Akzent3 7 3 2" xfId="10930" xr:uid="{00000000-0005-0000-0000-00006C140000}"/>
    <cellStyle name="40 % - Akzent3 7 4" xfId="8889" xr:uid="{00000000-0005-0000-0000-00006D140000}"/>
    <cellStyle name="40 % - Akzent3 7 4 2" xfId="11978" xr:uid="{00000000-0005-0000-0000-00006E140000}"/>
    <cellStyle name="40 % - Akzent3 7 4 3" xfId="11880" xr:uid="{00000000-0005-0000-0000-00006F140000}"/>
    <cellStyle name="40 % - Akzent3 8" xfId="7241" xr:uid="{00000000-0005-0000-0000-000070140000}"/>
    <cellStyle name="40 % - Akzent3 8 2" xfId="8890" xr:uid="{00000000-0005-0000-0000-000071140000}"/>
    <cellStyle name="40 % - Akzent3 8 2 2" xfId="11979" xr:uid="{00000000-0005-0000-0000-000072140000}"/>
    <cellStyle name="40 % - Akzent3 8 2 3" xfId="11881" xr:uid="{00000000-0005-0000-0000-000073140000}"/>
    <cellStyle name="40 % - Akzent3 9" xfId="7242" xr:uid="{00000000-0005-0000-0000-000074140000}"/>
    <cellStyle name="40 % - Akzent3 9 2" xfId="9138" xr:uid="{00000000-0005-0000-0000-000075140000}"/>
    <cellStyle name="40 % - Akzent3 9 3" xfId="9014" xr:uid="{00000000-0005-0000-0000-000076140000}"/>
    <cellStyle name="40 % - Akzent4" xfId="7330" builtinId="43" customBuiltin="1"/>
    <cellStyle name="40 % - Akzent4 10" xfId="7243" xr:uid="{00000000-0005-0000-0000-000078140000}"/>
    <cellStyle name="40 % - Akzent4 10 2" xfId="9015" xr:uid="{00000000-0005-0000-0000-000079140000}"/>
    <cellStyle name="40 % - Akzent4 11" xfId="7244" xr:uid="{00000000-0005-0000-0000-00007A140000}"/>
    <cellStyle name="40 % - Akzent4 11 2" xfId="9178" xr:uid="{00000000-0005-0000-0000-00007B140000}"/>
    <cellStyle name="40 % - Akzent4 11 3" xfId="9016" xr:uid="{00000000-0005-0000-0000-00007C140000}"/>
    <cellStyle name="40 % - Akzent4 12" xfId="7245" xr:uid="{00000000-0005-0000-0000-00007D140000}"/>
    <cellStyle name="40 % - Akzent4 12 2" xfId="9179" xr:uid="{00000000-0005-0000-0000-00007E140000}"/>
    <cellStyle name="40 % - Akzent4 12 3" xfId="9017" xr:uid="{00000000-0005-0000-0000-00007F140000}"/>
    <cellStyle name="40 % - Akzent4 13" xfId="7246" xr:uid="{00000000-0005-0000-0000-000080140000}"/>
    <cellStyle name="40 % - Akzent4 13 2" xfId="9180" xr:uid="{00000000-0005-0000-0000-000081140000}"/>
    <cellStyle name="40 % - Akzent4 13 3" xfId="9018" xr:uid="{00000000-0005-0000-0000-000082140000}"/>
    <cellStyle name="40 % - Akzent4 14" xfId="7247" xr:uid="{00000000-0005-0000-0000-000083140000}"/>
    <cellStyle name="40 % - Akzent4 14 2" xfId="9019" xr:uid="{00000000-0005-0000-0000-000084140000}"/>
    <cellStyle name="40 % - Akzent4 15" xfId="7248" xr:uid="{00000000-0005-0000-0000-000085140000}"/>
    <cellStyle name="40 % - Akzent4 15 2" xfId="9209" xr:uid="{00000000-0005-0000-0000-000086140000}"/>
    <cellStyle name="40 % - Akzent4 16" xfId="7249" xr:uid="{00000000-0005-0000-0000-000087140000}"/>
    <cellStyle name="40 % - Akzent4 16 2" xfId="9210" xr:uid="{00000000-0005-0000-0000-000088140000}"/>
    <cellStyle name="40 % - Akzent4 2" xfId="192" xr:uid="{00000000-0005-0000-0000-000089140000}"/>
    <cellStyle name="40 % - Akzent4 2 2" xfId="543" xr:uid="{00000000-0005-0000-0000-00008A140000}"/>
    <cellStyle name="40 % - Akzent4 2 2 2" xfId="7250" xr:uid="{00000000-0005-0000-0000-00008B140000}"/>
    <cellStyle name="40 % - Akzent4 2 2 3" xfId="9074" xr:uid="{00000000-0005-0000-0000-00008C140000}"/>
    <cellStyle name="40 % - Akzent4 2 3" xfId="7251" xr:uid="{00000000-0005-0000-0000-00008D140000}"/>
    <cellStyle name="40 % - Akzent4 2 3 2" xfId="8687" xr:uid="{00000000-0005-0000-0000-00008E140000}"/>
    <cellStyle name="40 % - Akzent4 2 3 3" xfId="11882" xr:uid="{00000000-0005-0000-0000-00008F140000}"/>
    <cellStyle name="40 % - Akzent4 2 3 4" xfId="11368" xr:uid="{00000000-0005-0000-0000-000090140000}"/>
    <cellStyle name="40 % - Akzent4 2 4" xfId="7252" xr:uid="{00000000-0005-0000-0000-000091140000}"/>
    <cellStyle name="40 % - Akzent4 2 4 2" xfId="10931" xr:uid="{00000000-0005-0000-0000-000092140000}"/>
    <cellStyle name="40 % - Akzent4 2 5" xfId="7253" xr:uid="{00000000-0005-0000-0000-000093140000}"/>
    <cellStyle name="40 % - Akzent4 2 5 2" xfId="10932" xr:uid="{00000000-0005-0000-0000-000094140000}"/>
    <cellStyle name="40 % - Akzent4 2 6" xfId="7254" xr:uid="{00000000-0005-0000-0000-000095140000}"/>
    <cellStyle name="40 % - Akzent4 2 6 2" xfId="10933" xr:uid="{00000000-0005-0000-0000-000096140000}"/>
    <cellStyle name="40 % - Akzent4 2 7" xfId="10707" xr:uid="{00000000-0005-0000-0000-000097140000}"/>
    <cellStyle name="40 % - Akzent4 3" xfId="544" xr:uid="{00000000-0005-0000-0000-000098140000}"/>
    <cellStyle name="40 % - Akzent4 3 2" xfId="545" xr:uid="{00000000-0005-0000-0000-000099140000}"/>
    <cellStyle name="40 % - Akzent4 3 2 2" xfId="7255" xr:uid="{00000000-0005-0000-0000-00009A140000}"/>
    <cellStyle name="40 % - Akzent4 3 2 3" xfId="9089" xr:uid="{00000000-0005-0000-0000-00009B140000}"/>
    <cellStyle name="40 % - Akzent4 3 3" xfId="546" xr:uid="{00000000-0005-0000-0000-00009C140000}"/>
    <cellStyle name="40 % - Akzent4 3 4" xfId="10708" xr:uid="{00000000-0005-0000-0000-00009D140000}"/>
    <cellStyle name="40 % - Akzent4 3 4 2" xfId="12083" xr:uid="{00000000-0005-0000-0000-00009E140000}"/>
    <cellStyle name="40 % - Akzent4 3 4 3" xfId="11369" xr:uid="{00000000-0005-0000-0000-00009F140000}"/>
    <cellStyle name="40 % - Akzent4 4" xfId="547" xr:uid="{00000000-0005-0000-0000-0000A0140000}"/>
    <cellStyle name="40 % - Akzent4 4 2" xfId="548" xr:uid="{00000000-0005-0000-0000-0000A1140000}"/>
    <cellStyle name="40 % - Akzent4 4 2 2" xfId="7257" xr:uid="{00000000-0005-0000-0000-0000A2140000}"/>
    <cellStyle name="40 % - Akzent4 4 2 3" xfId="10934" xr:uid="{00000000-0005-0000-0000-0000A3140000}"/>
    <cellStyle name="40 % - Akzent4 4 3" xfId="7256" xr:uid="{00000000-0005-0000-0000-0000A4140000}"/>
    <cellStyle name="40 % - Akzent4 4 3 2" xfId="11883" xr:uid="{00000000-0005-0000-0000-0000A5140000}"/>
    <cellStyle name="40 % - Akzent4 4 3 3" xfId="11370" xr:uid="{00000000-0005-0000-0000-0000A6140000}"/>
    <cellStyle name="40 % - Akzent4 5" xfId="549" xr:uid="{00000000-0005-0000-0000-0000A7140000}"/>
    <cellStyle name="40 % - Akzent4 5 2" xfId="7259" xr:uid="{00000000-0005-0000-0000-0000A8140000}"/>
    <cellStyle name="40 % - Akzent4 5 2 2" xfId="9112" xr:uid="{00000000-0005-0000-0000-0000A9140000}"/>
    <cellStyle name="40 % - Akzent4 5 2 2 2" xfId="12033" xr:uid="{00000000-0005-0000-0000-0000AA140000}"/>
    <cellStyle name="40 % - Akzent4 5 2 2 3" xfId="11884" xr:uid="{00000000-0005-0000-0000-0000AB140000}"/>
    <cellStyle name="40 % - Akzent4 5 3" xfId="7260" xr:uid="{00000000-0005-0000-0000-0000AC140000}"/>
    <cellStyle name="40 % - Akzent4 5 4" xfId="7258" xr:uid="{00000000-0005-0000-0000-0000AD140000}"/>
    <cellStyle name="40 % - Akzent4 5 5" xfId="8833" xr:uid="{00000000-0005-0000-0000-0000AE140000}"/>
    <cellStyle name="40 % - Akzent4 6" xfId="7261" xr:uid="{00000000-0005-0000-0000-0000AF140000}"/>
    <cellStyle name="40 % - Akzent4 6 2" xfId="7262" xr:uid="{00000000-0005-0000-0000-0000B0140000}"/>
    <cellStyle name="40 % - Akzent4 6 2 2" xfId="8953" xr:uid="{00000000-0005-0000-0000-0000B1140000}"/>
    <cellStyle name="40 % - Akzent4 6 3" xfId="7263" xr:uid="{00000000-0005-0000-0000-0000B2140000}"/>
    <cellStyle name="40 % - Akzent4 6 3 2" xfId="8688" xr:uid="{00000000-0005-0000-0000-0000B3140000}"/>
    <cellStyle name="40 % - Akzent4 6 4" xfId="7264" xr:uid="{00000000-0005-0000-0000-0000B4140000}"/>
    <cellStyle name="40 % - Akzent4 6 4 2" xfId="9113" xr:uid="{00000000-0005-0000-0000-0000B5140000}"/>
    <cellStyle name="40 % - Akzent4 6 5" xfId="8891" xr:uid="{00000000-0005-0000-0000-0000B6140000}"/>
    <cellStyle name="40 % - Akzent4 6 5 2" xfId="11980" xr:uid="{00000000-0005-0000-0000-0000B7140000}"/>
    <cellStyle name="40 % - Akzent4 6 5 3" xfId="11885" xr:uid="{00000000-0005-0000-0000-0000B8140000}"/>
    <cellStyle name="40 % - Akzent4 7" xfId="7265" xr:uid="{00000000-0005-0000-0000-0000B9140000}"/>
    <cellStyle name="40 % - Akzent4 7 2" xfId="7266" xr:uid="{00000000-0005-0000-0000-0000BA140000}"/>
    <cellStyle name="40 % - Akzent4 7 2 2" xfId="9139" xr:uid="{00000000-0005-0000-0000-0000BB140000}"/>
    <cellStyle name="40 % - Akzent4 7 3" xfId="7267" xr:uid="{00000000-0005-0000-0000-0000BC140000}"/>
    <cellStyle name="40 % - Akzent4 7 3 2" xfId="10935" xr:uid="{00000000-0005-0000-0000-0000BD140000}"/>
    <cellStyle name="40 % - Akzent4 7 4" xfId="8892" xr:uid="{00000000-0005-0000-0000-0000BE140000}"/>
    <cellStyle name="40 % - Akzent4 7 4 2" xfId="11981" xr:uid="{00000000-0005-0000-0000-0000BF140000}"/>
    <cellStyle name="40 % - Akzent4 7 4 3" xfId="11886" xr:uid="{00000000-0005-0000-0000-0000C0140000}"/>
    <cellStyle name="40 % - Akzent4 8" xfId="7268" xr:uid="{00000000-0005-0000-0000-0000C1140000}"/>
    <cellStyle name="40 % - Akzent4 8 2" xfId="8893" xr:uid="{00000000-0005-0000-0000-0000C2140000}"/>
    <cellStyle name="40 % - Akzent4 8 2 2" xfId="11982" xr:uid="{00000000-0005-0000-0000-0000C3140000}"/>
    <cellStyle name="40 % - Akzent4 8 2 3" xfId="11887" xr:uid="{00000000-0005-0000-0000-0000C4140000}"/>
    <cellStyle name="40 % - Akzent4 9" xfId="7269" xr:uid="{00000000-0005-0000-0000-0000C5140000}"/>
    <cellStyle name="40 % - Akzent4 9 2" xfId="9140" xr:uid="{00000000-0005-0000-0000-0000C6140000}"/>
    <cellStyle name="40 % - Akzent4 9 3" xfId="9020" xr:uid="{00000000-0005-0000-0000-0000C7140000}"/>
    <cellStyle name="40 % - Akzent5" xfId="7332" builtinId="47" customBuiltin="1"/>
    <cellStyle name="40 % - Akzent5 10" xfId="7270" xr:uid="{00000000-0005-0000-0000-0000C9140000}"/>
    <cellStyle name="40 % - Akzent5 10 2" xfId="9021" xr:uid="{00000000-0005-0000-0000-0000CA140000}"/>
    <cellStyle name="40 % - Akzent5 11" xfId="7271" xr:uid="{00000000-0005-0000-0000-0000CB140000}"/>
    <cellStyle name="40 % - Akzent5 11 2" xfId="9181" xr:uid="{00000000-0005-0000-0000-0000CC140000}"/>
    <cellStyle name="40 % - Akzent5 11 3" xfId="9022" xr:uid="{00000000-0005-0000-0000-0000CD140000}"/>
    <cellStyle name="40 % - Akzent5 12" xfId="7272" xr:uid="{00000000-0005-0000-0000-0000CE140000}"/>
    <cellStyle name="40 % - Akzent5 12 2" xfId="9182" xr:uid="{00000000-0005-0000-0000-0000CF140000}"/>
    <cellStyle name="40 % - Akzent5 12 3" xfId="9023" xr:uid="{00000000-0005-0000-0000-0000D0140000}"/>
    <cellStyle name="40 % - Akzent5 13" xfId="7273" xr:uid="{00000000-0005-0000-0000-0000D1140000}"/>
    <cellStyle name="40 % - Akzent5 13 2" xfId="9183" xr:uid="{00000000-0005-0000-0000-0000D2140000}"/>
    <cellStyle name="40 % - Akzent5 13 3" xfId="9024" xr:uid="{00000000-0005-0000-0000-0000D3140000}"/>
    <cellStyle name="40 % - Akzent5 14" xfId="7274" xr:uid="{00000000-0005-0000-0000-0000D4140000}"/>
    <cellStyle name="40 % - Akzent5 14 2" xfId="9025" xr:uid="{00000000-0005-0000-0000-0000D5140000}"/>
    <cellStyle name="40 % - Akzent5 15" xfId="7275" xr:uid="{00000000-0005-0000-0000-0000D6140000}"/>
    <cellStyle name="40 % - Akzent5 15 2" xfId="9211" xr:uid="{00000000-0005-0000-0000-0000D7140000}"/>
    <cellStyle name="40 % - Akzent5 16" xfId="7276" xr:uid="{00000000-0005-0000-0000-0000D8140000}"/>
    <cellStyle name="40 % - Akzent5 16 2" xfId="9212" xr:uid="{00000000-0005-0000-0000-0000D9140000}"/>
    <cellStyle name="40 % - Akzent5 2" xfId="193" xr:uid="{00000000-0005-0000-0000-0000DA140000}"/>
    <cellStyle name="40 % - Akzent5 2 2" xfId="550" xr:uid="{00000000-0005-0000-0000-0000DB140000}"/>
    <cellStyle name="40 % - Akzent5 2 2 2" xfId="7277" xr:uid="{00000000-0005-0000-0000-0000DC140000}"/>
    <cellStyle name="40 % - Akzent5 2 2 3" xfId="9076" xr:uid="{00000000-0005-0000-0000-0000DD140000}"/>
    <cellStyle name="40 % - Akzent5 2 3" xfId="7278" xr:uid="{00000000-0005-0000-0000-0000DE140000}"/>
    <cellStyle name="40 % - Akzent5 2 3 2" xfId="8689" xr:uid="{00000000-0005-0000-0000-0000DF140000}"/>
    <cellStyle name="40 % - Akzent5 2 3 3" xfId="11888" xr:uid="{00000000-0005-0000-0000-0000E0140000}"/>
    <cellStyle name="40 % - Akzent5 2 3 4" xfId="11371" xr:uid="{00000000-0005-0000-0000-0000E1140000}"/>
    <cellStyle name="40 % - Akzent5 2 4" xfId="7279" xr:uid="{00000000-0005-0000-0000-0000E2140000}"/>
    <cellStyle name="40 % - Akzent5 2 4 2" xfId="10936" xr:uid="{00000000-0005-0000-0000-0000E3140000}"/>
    <cellStyle name="40 % - Akzent5 2 5" xfId="7280" xr:uid="{00000000-0005-0000-0000-0000E4140000}"/>
    <cellStyle name="40 % - Akzent5 2 5 2" xfId="10937" xr:uid="{00000000-0005-0000-0000-0000E5140000}"/>
    <cellStyle name="40 % - Akzent5 2 6" xfId="7281" xr:uid="{00000000-0005-0000-0000-0000E6140000}"/>
    <cellStyle name="40 % - Akzent5 2 6 2" xfId="10938" xr:uid="{00000000-0005-0000-0000-0000E7140000}"/>
    <cellStyle name="40 % - Akzent5 2 7" xfId="10709" xr:uid="{00000000-0005-0000-0000-0000E8140000}"/>
    <cellStyle name="40 % - Akzent5 3" xfId="551" xr:uid="{00000000-0005-0000-0000-0000E9140000}"/>
    <cellStyle name="40 % - Akzent5 3 2" xfId="552" xr:uid="{00000000-0005-0000-0000-0000EA140000}"/>
    <cellStyle name="40 % - Akzent5 3 2 2" xfId="7282" xr:uid="{00000000-0005-0000-0000-0000EB140000}"/>
    <cellStyle name="40 % - Akzent5 3 2 3" xfId="9090" xr:uid="{00000000-0005-0000-0000-0000EC140000}"/>
    <cellStyle name="40 % - Akzent5 3 3" xfId="553" xr:uid="{00000000-0005-0000-0000-0000ED140000}"/>
    <cellStyle name="40 % - Akzent5 3 4" xfId="10710" xr:uid="{00000000-0005-0000-0000-0000EE140000}"/>
    <cellStyle name="40 % - Akzent5 3 4 2" xfId="12084" xr:uid="{00000000-0005-0000-0000-0000EF140000}"/>
    <cellStyle name="40 % - Akzent5 3 4 3" xfId="11372" xr:uid="{00000000-0005-0000-0000-0000F0140000}"/>
    <cellStyle name="40 % - Akzent5 4" xfId="554" xr:uid="{00000000-0005-0000-0000-0000F1140000}"/>
    <cellStyle name="40 % - Akzent5 4 2" xfId="555" xr:uid="{00000000-0005-0000-0000-0000F2140000}"/>
    <cellStyle name="40 % - Akzent5 4 2 2" xfId="7284" xr:uid="{00000000-0005-0000-0000-0000F3140000}"/>
    <cellStyle name="40 % - Akzent5 4 2 3" xfId="10939" xr:uid="{00000000-0005-0000-0000-0000F4140000}"/>
    <cellStyle name="40 % - Akzent5 4 3" xfId="7283" xr:uid="{00000000-0005-0000-0000-0000F5140000}"/>
    <cellStyle name="40 % - Akzent5 4 3 2" xfId="11889" xr:uid="{00000000-0005-0000-0000-0000F6140000}"/>
    <cellStyle name="40 % - Akzent5 4 3 3" xfId="11373" xr:uid="{00000000-0005-0000-0000-0000F7140000}"/>
    <cellStyle name="40 % - Akzent5 5" xfId="556" xr:uid="{00000000-0005-0000-0000-0000F8140000}"/>
    <cellStyle name="40 % - Akzent5 5 2" xfId="7286" xr:uid="{00000000-0005-0000-0000-0000F9140000}"/>
    <cellStyle name="40 % - Akzent5 5 2 2" xfId="9114" xr:uid="{00000000-0005-0000-0000-0000FA140000}"/>
    <cellStyle name="40 % - Akzent5 5 2 2 2" xfId="12034" xr:uid="{00000000-0005-0000-0000-0000FB140000}"/>
    <cellStyle name="40 % - Akzent5 5 2 2 3" xfId="11890" xr:uid="{00000000-0005-0000-0000-0000FC140000}"/>
    <cellStyle name="40 % - Akzent5 5 3" xfId="7287" xr:uid="{00000000-0005-0000-0000-0000FD140000}"/>
    <cellStyle name="40 % - Akzent5 5 4" xfId="7285" xr:uid="{00000000-0005-0000-0000-0000FE140000}"/>
    <cellStyle name="40 % - Akzent5 5 5" xfId="8834" xr:uid="{00000000-0005-0000-0000-0000FF140000}"/>
    <cellStyle name="40 % - Akzent5 6" xfId="7288" xr:uid="{00000000-0005-0000-0000-000000150000}"/>
    <cellStyle name="40 % - Akzent5 6 2" xfId="7289" xr:uid="{00000000-0005-0000-0000-000001150000}"/>
    <cellStyle name="40 % - Akzent5 6 2 2" xfId="8954" xr:uid="{00000000-0005-0000-0000-000002150000}"/>
    <cellStyle name="40 % - Akzent5 6 3" xfId="7290" xr:uid="{00000000-0005-0000-0000-000003150000}"/>
    <cellStyle name="40 % - Akzent5 6 3 2" xfId="8690" xr:uid="{00000000-0005-0000-0000-000004150000}"/>
    <cellStyle name="40 % - Akzent5 6 4" xfId="7291" xr:uid="{00000000-0005-0000-0000-000005150000}"/>
    <cellStyle name="40 % - Akzent5 6 4 2" xfId="9115" xr:uid="{00000000-0005-0000-0000-000006150000}"/>
    <cellStyle name="40 % - Akzent5 6 5" xfId="8894" xr:uid="{00000000-0005-0000-0000-000007150000}"/>
    <cellStyle name="40 % - Akzent5 6 5 2" xfId="11983" xr:uid="{00000000-0005-0000-0000-000008150000}"/>
    <cellStyle name="40 % - Akzent5 6 5 3" xfId="11891" xr:uid="{00000000-0005-0000-0000-000009150000}"/>
    <cellStyle name="40 % - Akzent5 7" xfId="7292" xr:uid="{00000000-0005-0000-0000-00000A150000}"/>
    <cellStyle name="40 % - Akzent5 7 2" xfId="7293" xr:uid="{00000000-0005-0000-0000-00000B150000}"/>
    <cellStyle name="40 % - Akzent5 7 2 2" xfId="9141" xr:uid="{00000000-0005-0000-0000-00000C150000}"/>
    <cellStyle name="40 % - Akzent5 7 3" xfId="7294" xr:uid="{00000000-0005-0000-0000-00000D150000}"/>
    <cellStyle name="40 % - Akzent5 7 3 2" xfId="10940" xr:uid="{00000000-0005-0000-0000-00000E150000}"/>
    <cellStyle name="40 % - Akzent5 7 4" xfId="8895" xr:uid="{00000000-0005-0000-0000-00000F150000}"/>
    <cellStyle name="40 % - Akzent5 7 4 2" xfId="11984" xr:uid="{00000000-0005-0000-0000-000010150000}"/>
    <cellStyle name="40 % - Akzent5 7 4 3" xfId="11892" xr:uid="{00000000-0005-0000-0000-000011150000}"/>
    <cellStyle name="40 % - Akzent5 8" xfId="7295" xr:uid="{00000000-0005-0000-0000-000012150000}"/>
    <cellStyle name="40 % - Akzent5 8 2" xfId="8896" xr:uid="{00000000-0005-0000-0000-000013150000}"/>
    <cellStyle name="40 % - Akzent5 8 2 2" xfId="11985" xr:uid="{00000000-0005-0000-0000-000014150000}"/>
    <cellStyle name="40 % - Akzent5 8 2 3" xfId="11893" xr:uid="{00000000-0005-0000-0000-000015150000}"/>
    <cellStyle name="40 % - Akzent5 9" xfId="7296" xr:uid="{00000000-0005-0000-0000-000016150000}"/>
    <cellStyle name="40 % - Akzent5 9 2" xfId="9142" xr:uid="{00000000-0005-0000-0000-000017150000}"/>
    <cellStyle name="40 % - Akzent5 9 3" xfId="9026" xr:uid="{00000000-0005-0000-0000-000018150000}"/>
    <cellStyle name="40 % - Akzent6" xfId="7334" builtinId="51" customBuiltin="1"/>
    <cellStyle name="40 % - Akzent6 10" xfId="7297" xr:uid="{00000000-0005-0000-0000-00001A150000}"/>
    <cellStyle name="40 % - Akzent6 10 2" xfId="9027" xr:uid="{00000000-0005-0000-0000-00001B150000}"/>
    <cellStyle name="40 % - Akzent6 11" xfId="7298" xr:uid="{00000000-0005-0000-0000-00001C150000}"/>
    <cellStyle name="40 % - Akzent6 11 2" xfId="9184" xr:uid="{00000000-0005-0000-0000-00001D150000}"/>
    <cellStyle name="40 % - Akzent6 11 3" xfId="9028" xr:uid="{00000000-0005-0000-0000-00001E150000}"/>
    <cellStyle name="40 % - Akzent6 12" xfId="7299" xr:uid="{00000000-0005-0000-0000-00001F150000}"/>
    <cellStyle name="40 % - Akzent6 12 2" xfId="9185" xr:uid="{00000000-0005-0000-0000-000020150000}"/>
    <cellStyle name="40 % - Akzent6 12 3" xfId="9029" xr:uid="{00000000-0005-0000-0000-000021150000}"/>
    <cellStyle name="40 % - Akzent6 13" xfId="7300" xr:uid="{00000000-0005-0000-0000-000022150000}"/>
    <cellStyle name="40 % - Akzent6 13 2" xfId="9186" xr:uid="{00000000-0005-0000-0000-000023150000}"/>
    <cellStyle name="40 % - Akzent6 13 3" xfId="9030" xr:uid="{00000000-0005-0000-0000-000024150000}"/>
    <cellStyle name="40 % - Akzent6 14" xfId="7301" xr:uid="{00000000-0005-0000-0000-000025150000}"/>
    <cellStyle name="40 % - Akzent6 14 2" xfId="9031" xr:uid="{00000000-0005-0000-0000-000026150000}"/>
    <cellStyle name="40 % - Akzent6 15" xfId="7302" xr:uid="{00000000-0005-0000-0000-000027150000}"/>
    <cellStyle name="40 % - Akzent6 15 2" xfId="9213" xr:uid="{00000000-0005-0000-0000-000028150000}"/>
    <cellStyle name="40 % - Akzent6 16" xfId="7303" xr:uid="{00000000-0005-0000-0000-000029150000}"/>
    <cellStyle name="40 % - Akzent6 16 2" xfId="9214" xr:uid="{00000000-0005-0000-0000-00002A150000}"/>
    <cellStyle name="40 % - Akzent6 2" xfId="194" xr:uid="{00000000-0005-0000-0000-00002B150000}"/>
    <cellStyle name="40 % - Akzent6 2 2" xfId="557" xr:uid="{00000000-0005-0000-0000-00002C150000}"/>
    <cellStyle name="40 % - Akzent6 2 2 2" xfId="7304" xr:uid="{00000000-0005-0000-0000-00002D150000}"/>
    <cellStyle name="40 % - Akzent6 2 2 3" xfId="9078" xr:uid="{00000000-0005-0000-0000-00002E150000}"/>
    <cellStyle name="40 % - Akzent6 2 3" xfId="7305" xr:uid="{00000000-0005-0000-0000-00002F150000}"/>
    <cellStyle name="40 % - Akzent6 2 3 2" xfId="8691" xr:uid="{00000000-0005-0000-0000-000030150000}"/>
    <cellStyle name="40 % - Akzent6 2 3 3" xfId="11894" xr:uid="{00000000-0005-0000-0000-000031150000}"/>
    <cellStyle name="40 % - Akzent6 2 3 4" xfId="11374" xr:uid="{00000000-0005-0000-0000-000032150000}"/>
    <cellStyle name="40 % - Akzent6 2 4" xfId="7306" xr:uid="{00000000-0005-0000-0000-000033150000}"/>
    <cellStyle name="40 % - Akzent6 2 4 2" xfId="10941" xr:uid="{00000000-0005-0000-0000-000034150000}"/>
    <cellStyle name="40 % - Akzent6 2 5" xfId="7307" xr:uid="{00000000-0005-0000-0000-000035150000}"/>
    <cellStyle name="40 % - Akzent6 2 5 2" xfId="10942" xr:uid="{00000000-0005-0000-0000-000036150000}"/>
    <cellStyle name="40 % - Akzent6 2 6" xfId="7308" xr:uid="{00000000-0005-0000-0000-000037150000}"/>
    <cellStyle name="40 % - Akzent6 2 6 2" xfId="10943" xr:uid="{00000000-0005-0000-0000-000038150000}"/>
    <cellStyle name="40 % - Akzent6 2 7" xfId="10711" xr:uid="{00000000-0005-0000-0000-000039150000}"/>
    <cellStyle name="40 % - Akzent6 3" xfId="558" xr:uid="{00000000-0005-0000-0000-00003A150000}"/>
    <cellStyle name="40 % - Akzent6 3 2" xfId="559" xr:uid="{00000000-0005-0000-0000-00003B150000}"/>
    <cellStyle name="40 % - Akzent6 3 2 2" xfId="7309" xr:uid="{00000000-0005-0000-0000-00003C150000}"/>
    <cellStyle name="40 % - Akzent6 3 2 3" xfId="9091" xr:uid="{00000000-0005-0000-0000-00003D150000}"/>
    <cellStyle name="40 % - Akzent6 3 3" xfId="560" xr:uid="{00000000-0005-0000-0000-00003E150000}"/>
    <cellStyle name="40 % - Akzent6 3 4" xfId="10712" xr:uid="{00000000-0005-0000-0000-00003F150000}"/>
    <cellStyle name="40 % - Akzent6 3 4 2" xfId="12085" xr:uid="{00000000-0005-0000-0000-000040150000}"/>
    <cellStyle name="40 % - Akzent6 3 4 3" xfId="11375" xr:uid="{00000000-0005-0000-0000-000041150000}"/>
    <cellStyle name="40 % - Akzent6 4" xfId="561" xr:uid="{00000000-0005-0000-0000-000042150000}"/>
    <cellStyle name="40 % - Akzent6 4 2" xfId="562" xr:uid="{00000000-0005-0000-0000-000043150000}"/>
    <cellStyle name="40 % - Akzent6 4 2 2" xfId="7311" xr:uid="{00000000-0005-0000-0000-000044150000}"/>
    <cellStyle name="40 % - Akzent6 4 2 3" xfId="10944" xr:uid="{00000000-0005-0000-0000-000045150000}"/>
    <cellStyle name="40 % - Akzent6 4 3" xfId="7310" xr:uid="{00000000-0005-0000-0000-000046150000}"/>
    <cellStyle name="40 % - Akzent6 4 3 2" xfId="11895" xr:uid="{00000000-0005-0000-0000-000047150000}"/>
    <cellStyle name="40 % - Akzent6 4 3 3" xfId="11376" xr:uid="{00000000-0005-0000-0000-000048150000}"/>
    <cellStyle name="40 % - Akzent6 5" xfId="563" xr:uid="{00000000-0005-0000-0000-000049150000}"/>
    <cellStyle name="40 % - Akzent6 5 2" xfId="7313" xr:uid="{00000000-0005-0000-0000-00004A150000}"/>
    <cellStyle name="40 % - Akzent6 5 2 2" xfId="9116" xr:uid="{00000000-0005-0000-0000-00004B150000}"/>
    <cellStyle name="40 % - Akzent6 5 2 2 2" xfId="12035" xr:uid="{00000000-0005-0000-0000-00004C150000}"/>
    <cellStyle name="40 % - Akzent6 5 2 2 3" xfId="11896" xr:uid="{00000000-0005-0000-0000-00004D150000}"/>
    <cellStyle name="40 % - Akzent6 5 3" xfId="7314" xr:uid="{00000000-0005-0000-0000-00004E150000}"/>
    <cellStyle name="40 % - Akzent6 5 4" xfId="7312" xr:uid="{00000000-0005-0000-0000-00004F150000}"/>
    <cellStyle name="40 % - Akzent6 5 5" xfId="8835" xr:uid="{00000000-0005-0000-0000-000050150000}"/>
    <cellStyle name="40 % - Akzent6 6" xfId="7315" xr:uid="{00000000-0005-0000-0000-000051150000}"/>
    <cellStyle name="40 % - Akzent6 6 2" xfId="7316" xr:uid="{00000000-0005-0000-0000-000052150000}"/>
    <cellStyle name="40 % - Akzent6 6 2 2" xfId="8955" xr:uid="{00000000-0005-0000-0000-000053150000}"/>
    <cellStyle name="40 % - Akzent6 6 3" xfId="7317" xr:uid="{00000000-0005-0000-0000-000054150000}"/>
    <cellStyle name="40 % - Akzent6 6 3 2" xfId="8692" xr:uid="{00000000-0005-0000-0000-000055150000}"/>
    <cellStyle name="40 % - Akzent6 6 4" xfId="7318" xr:uid="{00000000-0005-0000-0000-000056150000}"/>
    <cellStyle name="40 % - Akzent6 6 4 2" xfId="9117" xr:uid="{00000000-0005-0000-0000-000057150000}"/>
    <cellStyle name="40 % - Akzent6 6 5" xfId="8897" xr:uid="{00000000-0005-0000-0000-000058150000}"/>
    <cellStyle name="40 % - Akzent6 6 5 2" xfId="11986" xr:uid="{00000000-0005-0000-0000-000059150000}"/>
    <cellStyle name="40 % - Akzent6 6 5 3" xfId="11897" xr:uid="{00000000-0005-0000-0000-00005A150000}"/>
    <cellStyle name="40 % - Akzent6 7" xfId="7319" xr:uid="{00000000-0005-0000-0000-00005B150000}"/>
    <cellStyle name="40 % - Akzent6 7 2" xfId="7320" xr:uid="{00000000-0005-0000-0000-00005C150000}"/>
    <cellStyle name="40 % - Akzent6 7 2 2" xfId="9143" xr:uid="{00000000-0005-0000-0000-00005D150000}"/>
    <cellStyle name="40 % - Akzent6 7 3" xfId="7321" xr:uid="{00000000-0005-0000-0000-00005E150000}"/>
    <cellStyle name="40 % - Akzent6 7 3 2" xfId="10945" xr:uid="{00000000-0005-0000-0000-00005F150000}"/>
    <cellStyle name="40 % - Akzent6 7 4" xfId="8898" xr:uid="{00000000-0005-0000-0000-000060150000}"/>
    <cellStyle name="40 % - Akzent6 7 4 2" xfId="11987" xr:uid="{00000000-0005-0000-0000-000061150000}"/>
    <cellStyle name="40 % - Akzent6 7 4 3" xfId="11898" xr:uid="{00000000-0005-0000-0000-000062150000}"/>
    <cellStyle name="40 % - Akzent6 8" xfId="7322" xr:uid="{00000000-0005-0000-0000-000063150000}"/>
    <cellStyle name="40 % - Akzent6 8 2" xfId="8899" xr:uid="{00000000-0005-0000-0000-000064150000}"/>
    <cellStyle name="40 % - Akzent6 8 2 2" xfId="11988" xr:uid="{00000000-0005-0000-0000-000065150000}"/>
    <cellStyle name="40 % - Akzent6 8 2 3" xfId="11899" xr:uid="{00000000-0005-0000-0000-000066150000}"/>
    <cellStyle name="40 % - Akzent6 9" xfId="7323" xr:uid="{00000000-0005-0000-0000-000067150000}"/>
    <cellStyle name="40 % - Akzent6 9 2" xfId="9144" xr:uid="{00000000-0005-0000-0000-000068150000}"/>
    <cellStyle name="40 % - Akzent6 9 3" xfId="9032" xr:uid="{00000000-0005-0000-0000-000069150000}"/>
    <cellStyle name="40% - Accent1 2" xfId="7325" xr:uid="{00000000-0005-0000-0000-00006A150000}"/>
    <cellStyle name="40% - Accent1 2 2" xfId="10946" xr:uid="{00000000-0005-0000-0000-00006B150000}"/>
    <cellStyle name="40% - Accent1 3" xfId="42933" xr:uid="{00000000-0005-0000-0000-00006C150000}"/>
    <cellStyle name="40% - Accent2 2" xfId="7327" xr:uid="{00000000-0005-0000-0000-00006D150000}"/>
    <cellStyle name="40% - Accent2 3" xfId="42937" xr:uid="{00000000-0005-0000-0000-00006E150000}"/>
    <cellStyle name="40% - Accent3 2" xfId="7329" xr:uid="{00000000-0005-0000-0000-00006F150000}"/>
    <cellStyle name="40% - Accent3 2 2" xfId="10947" xr:uid="{00000000-0005-0000-0000-000070150000}"/>
    <cellStyle name="40% - Accent3 3" xfId="42941" xr:uid="{00000000-0005-0000-0000-000071150000}"/>
    <cellStyle name="40% - Accent4 2" xfId="7331" xr:uid="{00000000-0005-0000-0000-000072150000}"/>
    <cellStyle name="40% - Accent4 2 2" xfId="10948" xr:uid="{00000000-0005-0000-0000-000073150000}"/>
    <cellStyle name="40% - Accent4 3" xfId="42945" xr:uid="{00000000-0005-0000-0000-000074150000}"/>
    <cellStyle name="40% - Accent5 2" xfId="7333" xr:uid="{00000000-0005-0000-0000-000075150000}"/>
    <cellStyle name="40% - Accent5 2 2" xfId="10949" xr:uid="{00000000-0005-0000-0000-000076150000}"/>
    <cellStyle name="40% - Accent5 3" xfId="42949" xr:uid="{00000000-0005-0000-0000-000077150000}"/>
    <cellStyle name="40% - Accent6 2" xfId="7335" xr:uid="{00000000-0005-0000-0000-000078150000}"/>
    <cellStyle name="40% - Accent6 2 2" xfId="10950" xr:uid="{00000000-0005-0000-0000-000079150000}"/>
    <cellStyle name="40% - Accent6 3" xfId="42953" xr:uid="{00000000-0005-0000-0000-00007A150000}"/>
    <cellStyle name="40% - Akzent1" xfId="564" xr:uid="{00000000-0005-0000-0000-00007B150000}"/>
    <cellStyle name="40% - Akzent1 2" xfId="565" xr:uid="{00000000-0005-0000-0000-00007C150000}"/>
    <cellStyle name="40% - Akzent1 2 2" xfId="3202" xr:uid="{00000000-0005-0000-0000-00007D150000}"/>
    <cellStyle name="40% - Akzent1 2 2 2" xfId="7336" xr:uid="{00000000-0005-0000-0000-00007E150000}"/>
    <cellStyle name="40% - Akzent1 2 3" xfId="3201" xr:uid="{00000000-0005-0000-0000-00007F150000}"/>
    <cellStyle name="40% - Akzent1 2 3 2" xfId="7337" xr:uid="{00000000-0005-0000-0000-000080150000}"/>
    <cellStyle name="40% - Akzent1 2 4" xfId="11535" xr:uid="{00000000-0005-0000-0000-000081150000}"/>
    <cellStyle name="40% - Akzent1 3" xfId="3203" xr:uid="{00000000-0005-0000-0000-000082150000}"/>
    <cellStyle name="40% - Akzent1_11.04.19 - Tabellen" xfId="3204" xr:uid="{00000000-0005-0000-0000-000083150000}"/>
    <cellStyle name="40% - Akzent2" xfId="566" xr:uid="{00000000-0005-0000-0000-000084150000}"/>
    <cellStyle name="40% - Akzent2 2" xfId="567" xr:uid="{00000000-0005-0000-0000-000085150000}"/>
    <cellStyle name="40% - Akzent2 2 2" xfId="3205" xr:uid="{00000000-0005-0000-0000-000086150000}"/>
    <cellStyle name="40% - Akzent2 2 2 2" xfId="7338" xr:uid="{00000000-0005-0000-0000-000087150000}"/>
    <cellStyle name="40% - Akzent2 2 3" xfId="7339" xr:uid="{00000000-0005-0000-0000-000088150000}"/>
    <cellStyle name="40% - Akzent2 3" xfId="3206" xr:uid="{00000000-0005-0000-0000-000089150000}"/>
    <cellStyle name="40% - Akzent2_BBE14 Abb. G2 MZ 130802" xfId="3207" xr:uid="{00000000-0005-0000-0000-00008A150000}"/>
    <cellStyle name="40% - Akzent3" xfId="568" xr:uid="{00000000-0005-0000-0000-00008B150000}"/>
    <cellStyle name="40% - Akzent3 2" xfId="569" xr:uid="{00000000-0005-0000-0000-00008C150000}"/>
    <cellStyle name="40% - Akzent3 2 2" xfId="3209" xr:uid="{00000000-0005-0000-0000-00008D150000}"/>
    <cellStyle name="40% - Akzent3 2 2 2" xfId="7340" xr:uid="{00000000-0005-0000-0000-00008E150000}"/>
    <cellStyle name="40% - Akzent3 2 3" xfId="3208" xr:uid="{00000000-0005-0000-0000-00008F150000}"/>
    <cellStyle name="40% - Akzent3 2 3 2" xfId="7341" xr:uid="{00000000-0005-0000-0000-000090150000}"/>
    <cellStyle name="40% - Akzent3 2 4" xfId="11536" xr:uid="{00000000-0005-0000-0000-000091150000}"/>
    <cellStyle name="40% - Akzent3 3" xfId="3210" xr:uid="{00000000-0005-0000-0000-000092150000}"/>
    <cellStyle name="40% - Akzent3_11.04.19 - Tabellen" xfId="3211" xr:uid="{00000000-0005-0000-0000-000093150000}"/>
    <cellStyle name="40% - Akzent4" xfId="570" xr:uid="{00000000-0005-0000-0000-000094150000}"/>
    <cellStyle name="40% - Akzent4 2" xfId="571" xr:uid="{00000000-0005-0000-0000-000095150000}"/>
    <cellStyle name="40% - Akzent4 2 2" xfId="3213" xr:uid="{00000000-0005-0000-0000-000096150000}"/>
    <cellStyle name="40% - Akzent4 2 2 2" xfId="7342" xr:uid="{00000000-0005-0000-0000-000097150000}"/>
    <cellStyle name="40% - Akzent4 2 3" xfId="3212" xr:uid="{00000000-0005-0000-0000-000098150000}"/>
    <cellStyle name="40% - Akzent4 2 3 2" xfId="7343" xr:uid="{00000000-0005-0000-0000-000099150000}"/>
    <cellStyle name="40% - Akzent4 2 4" xfId="11537" xr:uid="{00000000-0005-0000-0000-00009A150000}"/>
    <cellStyle name="40% - Akzent4 3" xfId="3214" xr:uid="{00000000-0005-0000-0000-00009B150000}"/>
    <cellStyle name="40% - Akzent4_11.04.19 - Tabellen" xfId="3215" xr:uid="{00000000-0005-0000-0000-00009C150000}"/>
    <cellStyle name="40% - Akzent5" xfId="572" xr:uid="{00000000-0005-0000-0000-00009D150000}"/>
    <cellStyle name="40% - Akzent5 2" xfId="573" xr:uid="{00000000-0005-0000-0000-00009E150000}"/>
    <cellStyle name="40% - Akzent5 2 2" xfId="3216" xr:uid="{00000000-0005-0000-0000-00009F150000}"/>
    <cellStyle name="40% - Akzent5 2 2 2" xfId="7344" xr:uid="{00000000-0005-0000-0000-0000A0150000}"/>
    <cellStyle name="40% - Akzent5 2 3" xfId="7345" xr:uid="{00000000-0005-0000-0000-0000A1150000}"/>
    <cellStyle name="40% - Akzent5 3" xfId="3217" xr:uid="{00000000-0005-0000-0000-0000A2150000}"/>
    <cellStyle name="40% - Akzent5_BBE14 Abb. G2 MZ 130802" xfId="3218" xr:uid="{00000000-0005-0000-0000-0000A3150000}"/>
    <cellStyle name="40% - Akzent6" xfId="574" xr:uid="{00000000-0005-0000-0000-0000A4150000}"/>
    <cellStyle name="40% - Akzent6 2" xfId="575" xr:uid="{00000000-0005-0000-0000-0000A5150000}"/>
    <cellStyle name="40% - Akzent6 2 2" xfId="3220" xr:uid="{00000000-0005-0000-0000-0000A6150000}"/>
    <cellStyle name="40% - Akzent6 2 2 2" xfId="7346" xr:uid="{00000000-0005-0000-0000-0000A7150000}"/>
    <cellStyle name="40% - Akzent6 2 3" xfId="3219" xr:uid="{00000000-0005-0000-0000-0000A8150000}"/>
    <cellStyle name="40% - Akzent6 2 3 2" xfId="7347" xr:uid="{00000000-0005-0000-0000-0000A9150000}"/>
    <cellStyle name="40% - Akzent6 2 4" xfId="11538" xr:uid="{00000000-0005-0000-0000-0000AA150000}"/>
    <cellStyle name="40% - Akzent6 3" xfId="3221" xr:uid="{00000000-0005-0000-0000-0000AB150000}"/>
    <cellStyle name="40% - Akzent6_11.04.19 - Tabellen" xfId="3222" xr:uid="{00000000-0005-0000-0000-0000AC150000}"/>
    <cellStyle name="4mitP" xfId="3223" xr:uid="{00000000-0005-0000-0000-0000AD150000}"/>
    <cellStyle name="5" xfId="195" xr:uid="{00000000-0005-0000-0000-0000AE150000}"/>
    <cellStyle name="5 2" xfId="576" xr:uid="{00000000-0005-0000-0000-0000AF150000}"/>
    <cellStyle name="5 2 2" xfId="577" xr:uid="{00000000-0005-0000-0000-0000B0150000}"/>
    <cellStyle name="5 2 2 2" xfId="578" xr:uid="{00000000-0005-0000-0000-0000B1150000}"/>
    <cellStyle name="5 2 2 2 2" xfId="579" xr:uid="{00000000-0005-0000-0000-0000B2150000}"/>
    <cellStyle name="5 2 2 2 2 2" xfId="12780" xr:uid="{00000000-0005-0000-0000-0000B3150000}"/>
    <cellStyle name="5 2 2 2 2 2 2" xfId="14867" xr:uid="{00000000-0005-0000-0000-0000B4150000}"/>
    <cellStyle name="5 2 2 2 2 2 2 2" xfId="17230" xr:uid="{00000000-0005-0000-0000-0000B5150000}"/>
    <cellStyle name="5 2 2 2 2 2 2 2 2" xfId="24367" xr:uid="{00000000-0005-0000-0000-0000B6150000}"/>
    <cellStyle name="5 2 2 2 2 2 2 2 2 2" xfId="38682" xr:uid="{00000000-0005-0000-0000-0000B7150000}"/>
    <cellStyle name="5 2 2 2 2 2 2 2 3" xfId="31545" xr:uid="{00000000-0005-0000-0000-0000B8150000}"/>
    <cellStyle name="5 2 2 2 2 2 2 3" xfId="19584" xr:uid="{00000000-0005-0000-0000-0000B9150000}"/>
    <cellStyle name="5 2 2 2 2 2 2 3 2" xfId="26721" xr:uid="{00000000-0005-0000-0000-0000BA150000}"/>
    <cellStyle name="5 2 2 2 2 2 2 3 2 2" xfId="41036" xr:uid="{00000000-0005-0000-0000-0000BB150000}"/>
    <cellStyle name="5 2 2 2 2 2 2 3 3" xfId="33899" xr:uid="{00000000-0005-0000-0000-0000BC150000}"/>
    <cellStyle name="5 2 2 2 2 2 2 4" xfId="20860" xr:uid="{00000000-0005-0000-0000-0000BD150000}"/>
    <cellStyle name="5 2 2 2 2 2 2 4 2" xfId="27997" xr:uid="{00000000-0005-0000-0000-0000BE150000}"/>
    <cellStyle name="5 2 2 2 2 2 2 4 2 2" xfId="42312" xr:uid="{00000000-0005-0000-0000-0000BF150000}"/>
    <cellStyle name="5 2 2 2 2 2 2 4 3" xfId="35175" xr:uid="{00000000-0005-0000-0000-0000C0150000}"/>
    <cellStyle name="5 2 2 2 2 2 2 5" xfId="22036" xr:uid="{00000000-0005-0000-0000-0000C1150000}"/>
    <cellStyle name="5 2 2 2 2 2 2 5 2" xfId="36351" xr:uid="{00000000-0005-0000-0000-0000C2150000}"/>
    <cellStyle name="5 2 2 2 2 2 2 6" xfId="29192" xr:uid="{00000000-0005-0000-0000-0000C3150000}"/>
    <cellStyle name="5 2 2 2 2 2 3" xfId="15149" xr:uid="{00000000-0005-0000-0000-0000C4150000}"/>
    <cellStyle name="5 2 2 2 2 2 3 2" xfId="22308" xr:uid="{00000000-0005-0000-0000-0000C5150000}"/>
    <cellStyle name="5 2 2 2 2 2 3 2 2" xfId="36623" xr:uid="{00000000-0005-0000-0000-0000C6150000}"/>
    <cellStyle name="5 2 2 2 2 2 3 3" xfId="29464" xr:uid="{00000000-0005-0000-0000-0000C7150000}"/>
    <cellStyle name="5 2 2 2 2 2 4" xfId="17503" xr:uid="{00000000-0005-0000-0000-0000C8150000}"/>
    <cellStyle name="5 2 2 2 2 2 4 2" xfId="24640" xr:uid="{00000000-0005-0000-0000-0000C9150000}"/>
    <cellStyle name="5 2 2 2 2 2 4 2 2" xfId="38955" xr:uid="{00000000-0005-0000-0000-0000CA150000}"/>
    <cellStyle name="5 2 2 2 2 2 4 3" xfId="31818" xr:uid="{00000000-0005-0000-0000-0000CB150000}"/>
    <cellStyle name="5 2 2 2 3" xfId="580" xr:uid="{00000000-0005-0000-0000-0000CC150000}"/>
    <cellStyle name="5 2 2 2 3 2" xfId="12781" xr:uid="{00000000-0005-0000-0000-0000CD150000}"/>
    <cellStyle name="5 2 2 2 3 2 2" xfId="13880" xr:uid="{00000000-0005-0000-0000-0000CE150000}"/>
    <cellStyle name="5 2 2 2 3 2 2 2" xfId="16249" xr:uid="{00000000-0005-0000-0000-0000CF150000}"/>
    <cellStyle name="5 2 2 2 3 2 2 2 2" xfId="23408" xr:uid="{00000000-0005-0000-0000-0000D0150000}"/>
    <cellStyle name="5 2 2 2 3 2 2 2 2 2" xfId="37723" xr:uid="{00000000-0005-0000-0000-0000D1150000}"/>
    <cellStyle name="5 2 2 2 3 2 2 2 3" xfId="30564" xr:uid="{00000000-0005-0000-0000-0000D2150000}"/>
    <cellStyle name="5 2 2 2 3 2 2 3" xfId="18603" xr:uid="{00000000-0005-0000-0000-0000D3150000}"/>
    <cellStyle name="5 2 2 2 3 2 2 3 2" xfId="25740" xr:uid="{00000000-0005-0000-0000-0000D4150000}"/>
    <cellStyle name="5 2 2 2 3 2 2 3 2 2" xfId="40055" xr:uid="{00000000-0005-0000-0000-0000D5150000}"/>
    <cellStyle name="5 2 2 2 3 2 2 3 3" xfId="32918" xr:uid="{00000000-0005-0000-0000-0000D6150000}"/>
    <cellStyle name="5 2 2 2 3 2 2 4" xfId="20046" xr:uid="{00000000-0005-0000-0000-0000D7150000}"/>
    <cellStyle name="5 2 2 2 3 2 2 4 2" xfId="27183" xr:uid="{00000000-0005-0000-0000-0000D8150000}"/>
    <cellStyle name="5 2 2 2 3 2 2 4 2 2" xfId="41498" xr:uid="{00000000-0005-0000-0000-0000D9150000}"/>
    <cellStyle name="5 2 2 2 3 2 2 4 3" xfId="34361" xr:uid="{00000000-0005-0000-0000-0000DA150000}"/>
    <cellStyle name="5 2 2 2 3 2 2 5" xfId="21261" xr:uid="{00000000-0005-0000-0000-0000DB150000}"/>
    <cellStyle name="5 2 2 2 3 2 2 5 2" xfId="35576" xr:uid="{00000000-0005-0000-0000-0000DC150000}"/>
    <cellStyle name="5 2 2 2 3 2 2 6" xfId="28398" xr:uid="{00000000-0005-0000-0000-0000DD150000}"/>
    <cellStyle name="5 2 2 2 3 2 3" xfId="15150" xr:uid="{00000000-0005-0000-0000-0000DE150000}"/>
    <cellStyle name="5 2 2 2 3 2 3 2" xfId="22309" xr:uid="{00000000-0005-0000-0000-0000DF150000}"/>
    <cellStyle name="5 2 2 2 3 2 3 2 2" xfId="36624" xr:uid="{00000000-0005-0000-0000-0000E0150000}"/>
    <cellStyle name="5 2 2 2 3 2 3 3" xfId="29465" xr:uid="{00000000-0005-0000-0000-0000E1150000}"/>
    <cellStyle name="5 2 2 2 3 2 4" xfId="17504" xr:uid="{00000000-0005-0000-0000-0000E2150000}"/>
    <cellStyle name="5 2 2 2 3 2 4 2" xfId="24641" xr:uid="{00000000-0005-0000-0000-0000E3150000}"/>
    <cellStyle name="5 2 2 2 3 2 4 2 2" xfId="38956" xr:uid="{00000000-0005-0000-0000-0000E4150000}"/>
    <cellStyle name="5 2 2 2 3 2 4 3" xfId="31819" xr:uid="{00000000-0005-0000-0000-0000E5150000}"/>
    <cellStyle name="5 2 2 2 4" xfId="581" xr:uid="{00000000-0005-0000-0000-0000E6150000}"/>
    <cellStyle name="5 2 2 2 4 2" xfId="12782" xr:uid="{00000000-0005-0000-0000-0000E7150000}"/>
    <cellStyle name="5 2 2 2 4 2 2" xfId="14866" xr:uid="{00000000-0005-0000-0000-0000E8150000}"/>
    <cellStyle name="5 2 2 2 4 2 2 2" xfId="17229" xr:uid="{00000000-0005-0000-0000-0000E9150000}"/>
    <cellStyle name="5 2 2 2 4 2 2 2 2" xfId="24366" xr:uid="{00000000-0005-0000-0000-0000EA150000}"/>
    <cellStyle name="5 2 2 2 4 2 2 2 2 2" xfId="38681" xr:uid="{00000000-0005-0000-0000-0000EB150000}"/>
    <cellStyle name="5 2 2 2 4 2 2 2 3" xfId="31544" xr:uid="{00000000-0005-0000-0000-0000EC150000}"/>
    <cellStyle name="5 2 2 2 4 2 2 3" xfId="19583" xr:uid="{00000000-0005-0000-0000-0000ED150000}"/>
    <cellStyle name="5 2 2 2 4 2 2 3 2" xfId="26720" xr:uid="{00000000-0005-0000-0000-0000EE150000}"/>
    <cellStyle name="5 2 2 2 4 2 2 3 2 2" xfId="41035" xr:uid="{00000000-0005-0000-0000-0000EF150000}"/>
    <cellStyle name="5 2 2 2 4 2 2 3 3" xfId="33898" xr:uid="{00000000-0005-0000-0000-0000F0150000}"/>
    <cellStyle name="5 2 2 2 4 2 2 4" xfId="20859" xr:uid="{00000000-0005-0000-0000-0000F1150000}"/>
    <cellStyle name="5 2 2 2 4 2 2 4 2" xfId="27996" xr:uid="{00000000-0005-0000-0000-0000F2150000}"/>
    <cellStyle name="5 2 2 2 4 2 2 4 2 2" xfId="42311" xr:uid="{00000000-0005-0000-0000-0000F3150000}"/>
    <cellStyle name="5 2 2 2 4 2 2 4 3" xfId="35174" xr:uid="{00000000-0005-0000-0000-0000F4150000}"/>
    <cellStyle name="5 2 2 2 4 2 2 5" xfId="22035" xr:uid="{00000000-0005-0000-0000-0000F5150000}"/>
    <cellStyle name="5 2 2 2 4 2 2 5 2" xfId="36350" xr:uid="{00000000-0005-0000-0000-0000F6150000}"/>
    <cellStyle name="5 2 2 2 4 2 2 6" xfId="29191" xr:uid="{00000000-0005-0000-0000-0000F7150000}"/>
    <cellStyle name="5 2 2 2 4 2 3" xfId="15151" xr:uid="{00000000-0005-0000-0000-0000F8150000}"/>
    <cellStyle name="5 2 2 2 4 2 3 2" xfId="22310" xr:uid="{00000000-0005-0000-0000-0000F9150000}"/>
    <cellStyle name="5 2 2 2 4 2 3 2 2" xfId="36625" xr:uid="{00000000-0005-0000-0000-0000FA150000}"/>
    <cellStyle name="5 2 2 2 4 2 3 3" xfId="29466" xr:uid="{00000000-0005-0000-0000-0000FB150000}"/>
    <cellStyle name="5 2 2 2 4 2 4" xfId="17505" xr:uid="{00000000-0005-0000-0000-0000FC150000}"/>
    <cellStyle name="5 2 2 2 4 2 4 2" xfId="24642" xr:uid="{00000000-0005-0000-0000-0000FD150000}"/>
    <cellStyle name="5 2 2 2 4 2 4 2 2" xfId="38957" xr:uid="{00000000-0005-0000-0000-0000FE150000}"/>
    <cellStyle name="5 2 2 2 4 2 4 3" xfId="31820" xr:uid="{00000000-0005-0000-0000-0000FF150000}"/>
    <cellStyle name="5 2 2 2 5" xfId="582" xr:uid="{00000000-0005-0000-0000-000000160000}"/>
    <cellStyle name="5 2 2 2 5 2" xfId="12783" xr:uid="{00000000-0005-0000-0000-000001160000}"/>
    <cellStyle name="5 2 2 2 5 2 2" xfId="14482" xr:uid="{00000000-0005-0000-0000-000002160000}"/>
    <cellStyle name="5 2 2 2 5 2 2 2" xfId="16851" xr:uid="{00000000-0005-0000-0000-000003160000}"/>
    <cellStyle name="5 2 2 2 5 2 2 2 2" xfId="24010" xr:uid="{00000000-0005-0000-0000-000004160000}"/>
    <cellStyle name="5 2 2 2 5 2 2 2 2 2" xfId="38325" xr:uid="{00000000-0005-0000-0000-000005160000}"/>
    <cellStyle name="5 2 2 2 5 2 2 2 3" xfId="31166" xr:uid="{00000000-0005-0000-0000-000006160000}"/>
    <cellStyle name="5 2 2 2 5 2 2 3" xfId="19205" xr:uid="{00000000-0005-0000-0000-000007160000}"/>
    <cellStyle name="5 2 2 2 5 2 2 3 2" xfId="26342" xr:uid="{00000000-0005-0000-0000-000008160000}"/>
    <cellStyle name="5 2 2 2 5 2 2 3 2 2" xfId="40657" xr:uid="{00000000-0005-0000-0000-000009160000}"/>
    <cellStyle name="5 2 2 2 5 2 2 3 3" xfId="33520" xr:uid="{00000000-0005-0000-0000-00000A160000}"/>
    <cellStyle name="5 2 2 2 5 2 2 4" xfId="20512" xr:uid="{00000000-0005-0000-0000-00000B160000}"/>
    <cellStyle name="5 2 2 2 5 2 2 4 2" xfId="27649" xr:uid="{00000000-0005-0000-0000-00000C160000}"/>
    <cellStyle name="5 2 2 2 5 2 2 4 2 2" xfId="41964" xr:uid="{00000000-0005-0000-0000-00000D160000}"/>
    <cellStyle name="5 2 2 2 5 2 2 4 3" xfId="34827" xr:uid="{00000000-0005-0000-0000-00000E160000}"/>
    <cellStyle name="5 2 2 2 5 2 2 5" xfId="21727" xr:uid="{00000000-0005-0000-0000-00000F160000}"/>
    <cellStyle name="5 2 2 2 5 2 2 5 2" xfId="36042" xr:uid="{00000000-0005-0000-0000-000010160000}"/>
    <cellStyle name="5 2 2 2 5 2 2 6" xfId="28864" xr:uid="{00000000-0005-0000-0000-000011160000}"/>
    <cellStyle name="5 2 2 2 5 2 3" xfId="15152" xr:uid="{00000000-0005-0000-0000-000012160000}"/>
    <cellStyle name="5 2 2 2 5 2 3 2" xfId="22311" xr:uid="{00000000-0005-0000-0000-000013160000}"/>
    <cellStyle name="5 2 2 2 5 2 3 2 2" xfId="36626" xr:uid="{00000000-0005-0000-0000-000014160000}"/>
    <cellStyle name="5 2 2 2 5 2 3 3" xfId="29467" xr:uid="{00000000-0005-0000-0000-000015160000}"/>
    <cellStyle name="5 2 2 2 5 2 4" xfId="17506" xr:uid="{00000000-0005-0000-0000-000016160000}"/>
    <cellStyle name="5 2 2 2 5 2 4 2" xfId="24643" xr:uid="{00000000-0005-0000-0000-000017160000}"/>
    <cellStyle name="5 2 2 2 5 2 4 2 2" xfId="38958" xr:uid="{00000000-0005-0000-0000-000018160000}"/>
    <cellStyle name="5 2 2 2 5 2 4 3" xfId="31821" xr:uid="{00000000-0005-0000-0000-000019160000}"/>
    <cellStyle name="5 2 2 2 6" xfId="12779" xr:uid="{00000000-0005-0000-0000-00001A160000}"/>
    <cellStyle name="5 2 2 2 6 2" xfId="14446" xr:uid="{00000000-0005-0000-0000-00001B160000}"/>
    <cellStyle name="5 2 2 2 6 2 2" xfId="16815" xr:uid="{00000000-0005-0000-0000-00001C160000}"/>
    <cellStyle name="5 2 2 2 6 2 2 2" xfId="23974" xr:uid="{00000000-0005-0000-0000-00001D160000}"/>
    <cellStyle name="5 2 2 2 6 2 2 2 2" xfId="38289" xr:uid="{00000000-0005-0000-0000-00001E160000}"/>
    <cellStyle name="5 2 2 2 6 2 2 3" xfId="31130" xr:uid="{00000000-0005-0000-0000-00001F160000}"/>
    <cellStyle name="5 2 2 2 6 2 3" xfId="19169" xr:uid="{00000000-0005-0000-0000-000020160000}"/>
    <cellStyle name="5 2 2 2 6 2 3 2" xfId="26306" xr:uid="{00000000-0005-0000-0000-000021160000}"/>
    <cellStyle name="5 2 2 2 6 2 3 2 2" xfId="40621" xr:uid="{00000000-0005-0000-0000-000022160000}"/>
    <cellStyle name="5 2 2 2 6 2 3 3" xfId="33484" xr:uid="{00000000-0005-0000-0000-000023160000}"/>
    <cellStyle name="5 2 2 2 6 2 4" xfId="20476" xr:uid="{00000000-0005-0000-0000-000024160000}"/>
    <cellStyle name="5 2 2 2 6 2 4 2" xfId="27613" xr:uid="{00000000-0005-0000-0000-000025160000}"/>
    <cellStyle name="5 2 2 2 6 2 4 2 2" xfId="41928" xr:uid="{00000000-0005-0000-0000-000026160000}"/>
    <cellStyle name="5 2 2 2 6 2 4 3" xfId="34791" xr:uid="{00000000-0005-0000-0000-000027160000}"/>
    <cellStyle name="5 2 2 2 6 2 5" xfId="21691" xr:uid="{00000000-0005-0000-0000-000028160000}"/>
    <cellStyle name="5 2 2 2 6 2 5 2" xfId="36006" xr:uid="{00000000-0005-0000-0000-000029160000}"/>
    <cellStyle name="5 2 2 2 6 2 6" xfId="28828" xr:uid="{00000000-0005-0000-0000-00002A160000}"/>
    <cellStyle name="5 2 2 2 6 3" xfId="15148" xr:uid="{00000000-0005-0000-0000-00002B160000}"/>
    <cellStyle name="5 2 2 2 6 3 2" xfId="22307" xr:uid="{00000000-0005-0000-0000-00002C160000}"/>
    <cellStyle name="5 2 2 2 6 3 2 2" xfId="36622" xr:uid="{00000000-0005-0000-0000-00002D160000}"/>
    <cellStyle name="5 2 2 2 6 3 3" xfId="29463" xr:uid="{00000000-0005-0000-0000-00002E160000}"/>
    <cellStyle name="5 2 2 2 6 4" xfId="17502" xr:uid="{00000000-0005-0000-0000-00002F160000}"/>
    <cellStyle name="5 2 2 2 6 4 2" xfId="24639" xr:uid="{00000000-0005-0000-0000-000030160000}"/>
    <cellStyle name="5 2 2 2 6 4 2 2" xfId="38954" xr:uid="{00000000-0005-0000-0000-000031160000}"/>
    <cellStyle name="5 2 2 2 6 4 3" xfId="31817" xr:uid="{00000000-0005-0000-0000-000032160000}"/>
    <cellStyle name="5 2 2 3" xfId="583" xr:uid="{00000000-0005-0000-0000-000033160000}"/>
    <cellStyle name="5 2 2 3 2" xfId="12784" xr:uid="{00000000-0005-0000-0000-000034160000}"/>
    <cellStyle name="5 2 2 3 2 2" xfId="14865" xr:uid="{00000000-0005-0000-0000-000035160000}"/>
    <cellStyle name="5 2 2 3 2 2 2" xfId="17228" xr:uid="{00000000-0005-0000-0000-000036160000}"/>
    <cellStyle name="5 2 2 3 2 2 2 2" xfId="24365" xr:uid="{00000000-0005-0000-0000-000037160000}"/>
    <cellStyle name="5 2 2 3 2 2 2 2 2" xfId="38680" xr:uid="{00000000-0005-0000-0000-000038160000}"/>
    <cellStyle name="5 2 2 3 2 2 2 3" xfId="31543" xr:uid="{00000000-0005-0000-0000-000039160000}"/>
    <cellStyle name="5 2 2 3 2 2 3" xfId="19582" xr:uid="{00000000-0005-0000-0000-00003A160000}"/>
    <cellStyle name="5 2 2 3 2 2 3 2" xfId="26719" xr:uid="{00000000-0005-0000-0000-00003B160000}"/>
    <cellStyle name="5 2 2 3 2 2 3 2 2" xfId="41034" xr:uid="{00000000-0005-0000-0000-00003C160000}"/>
    <cellStyle name="5 2 2 3 2 2 3 3" xfId="33897" xr:uid="{00000000-0005-0000-0000-00003D160000}"/>
    <cellStyle name="5 2 2 3 2 2 4" xfId="20858" xr:uid="{00000000-0005-0000-0000-00003E160000}"/>
    <cellStyle name="5 2 2 3 2 2 4 2" xfId="27995" xr:uid="{00000000-0005-0000-0000-00003F160000}"/>
    <cellStyle name="5 2 2 3 2 2 4 2 2" xfId="42310" xr:uid="{00000000-0005-0000-0000-000040160000}"/>
    <cellStyle name="5 2 2 3 2 2 4 3" xfId="35173" xr:uid="{00000000-0005-0000-0000-000041160000}"/>
    <cellStyle name="5 2 2 3 2 2 5" xfId="22034" xr:uid="{00000000-0005-0000-0000-000042160000}"/>
    <cellStyle name="5 2 2 3 2 2 5 2" xfId="36349" xr:uid="{00000000-0005-0000-0000-000043160000}"/>
    <cellStyle name="5 2 2 3 2 2 6" xfId="29190" xr:uid="{00000000-0005-0000-0000-000044160000}"/>
    <cellStyle name="5 2 2 3 2 3" xfId="15153" xr:uid="{00000000-0005-0000-0000-000045160000}"/>
    <cellStyle name="5 2 2 3 2 3 2" xfId="22312" xr:uid="{00000000-0005-0000-0000-000046160000}"/>
    <cellStyle name="5 2 2 3 2 3 2 2" xfId="36627" xr:uid="{00000000-0005-0000-0000-000047160000}"/>
    <cellStyle name="5 2 2 3 2 3 3" xfId="29468" xr:uid="{00000000-0005-0000-0000-000048160000}"/>
    <cellStyle name="5 2 2 3 2 4" xfId="17507" xr:uid="{00000000-0005-0000-0000-000049160000}"/>
    <cellStyle name="5 2 2 3 2 4 2" xfId="24644" xr:uid="{00000000-0005-0000-0000-00004A160000}"/>
    <cellStyle name="5 2 2 3 2 4 2 2" xfId="38959" xr:uid="{00000000-0005-0000-0000-00004B160000}"/>
    <cellStyle name="5 2 2 3 2 4 3" xfId="31822" xr:uid="{00000000-0005-0000-0000-00004C160000}"/>
    <cellStyle name="5 2 2 4" xfId="584" xr:uid="{00000000-0005-0000-0000-00004D160000}"/>
    <cellStyle name="5 2 2 4 2" xfId="12785" xr:uid="{00000000-0005-0000-0000-00004E160000}"/>
    <cellStyle name="5 2 2 4 2 2" xfId="13869" xr:uid="{00000000-0005-0000-0000-00004F160000}"/>
    <cellStyle name="5 2 2 4 2 2 2" xfId="16238" xr:uid="{00000000-0005-0000-0000-000050160000}"/>
    <cellStyle name="5 2 2 4 2 2 2 2" xfId="23397" xr:uid="{00000000-0005-0000-0000-000051160000}"/>
    <cellStyle name="5 2 2 4 2 2 2 2 2" xfId="37712" xr:uid="{00000000-0005-0000-0000-000052160000}"/>
    <cellStyle name="5 2 2 4 2 2 2 3" xfId="30553" xr:uid="{00000000-0005-0000-0000-000053160000}"/>
    <cellStyle name="5 2 2 4 2 2 3" xfId="18592" xr:uid="{00000000-0005-0000-0000-000054160000}"/>
    <cellStyle name="5 2 2 4 2 2 3 2" xfId="25729" xr:uid="{00000000-0005-0000-0000-000055160000}"/>
    <cellStyle name="5 2 2 4 2 2 3 2 2" xfId="40044" xr:uid="{00000000-0005-0000-0000-000056160000}"/>
    <cellStyle name="5 2 2 4 2 2 3 3" xfId="32907" xr:uid="{00000000-0005-0000-0000-000057160000}"/>
    <cellStyle name="5 2 2 4 2 2 4" xfId="20039" xr:uid="{00000000-0005-0000-0000-000058160000}"/>
    <cellStyle name="5 2 2 4 2 2 4 2" xfId="27176" xr:uid="{00000000-0005-0000-0000-000059160000}"/>
    <cellStyle name="5 2 2 4 2 2 4 2 2" xfId="41491" xr:uid="{00000000-0005-0000-0000-00005A160000}"/>
    <cellStyle name="5 2 2 4 2 2 4 3" xfId="34354" xr:uid="{00000000-0005-0000-0000-00005B160000}"/>
    <cellStyle name="5 2 2 4 2 2 5" xfId="21254" xr:uid="{00000000-0005-0000-0000-00005C160000}"/>
    <cellStyle name="5 2 2 4 2 2 5 2" xfId="35569" xr:uid="{00000000-0005-0000-0000-00005D160000}"/>
    <cellStyle name="5 2 2 4 2 2 6" xfId="28391" xr:uid="{00000000-0005-0000-0000-00005E160000}"/>
    <cellStyle name="5 2 2 4 2 3" xfId="15154" xr:uid="{00000000-0005-0000-0000-00005F160000}"/>
    <cellStyle name="5 2 2 4 2 3 2" xfId="22313" xr:uid="{00000000-0005-0000-0000-000060160000}"/>
    <cellStyle name="5 2 2 4 2 3 2 2" xfId="36628" xr:uid="{00000000-0005-0000-0000-000061160000}"/>
    <cellStyle name="5 2 2 4 2 3 3" xfId="29469" xr:uid="{00000000-0005-0000-0000-000062160000}"/>
    <cellStyle name="5 2 2 4 2 4" xfId="17508" xr:uid="{00000000-0005-0000-0000-000063160000}"/>
    <cellStyle name="5 2 2 4 2 4 2" xfId="24645" xr:uid="{00000000-0005-0000-0000-000064160000}"/>
    <cellStyle name="5 2 2 4 2 4 2 2" xfId="38960" xr:uid="{00000000-0005-0000-0000-000065160000}"/>
    <cellStyle name="5 2 2 4 2 4 3" xfId="31823" xr:uid="{00000000-0005-0000-0000-000066160000}"/>
    <cellStyle name="5 2 2 5" xfId="585" xr:uid="{00000000-0005-0000-0000-000067160000}"/>
    <cellStyle name="5 2 2 5 2" xfId="12786" xr:uid="{00000000-0005-0000-0000-000068160000}"/>
    <cellStyle name="5 2 2 5 2 2" xfId="14860" xr:uid="{00000000-0005-0000-0000-000069160000}"/>
    <cellStyle name="5 2 2 5 2 2 2" xfId="17223" xr:uid="{00000000-0005-0000-0000-00006A160000}"/>
    <cellStyle name="5 2 2 5 2 2 2 2" xfId="24360" xr:uid="{00000000-0005-0000-0000-00006B160000}"/>
    <cellStyle name="5 2 2 5 2 2 2 2 2" xfId="38675" xr:uid="{00000000-0005-0000-0000-00006C160000}"/>
    <cellStyle name="5 2 2 5 2 2 2 3" xfId="31538" xr:uid="{00000000-0005-0000-0000-00006D160000}"/>
    <cellStyle name="5 2 2 5 2 2 3" xfId="19577" xr:uid="{00000000-0005-0000-0000-00006E160000}"/>
    <cellStyle name="5 2 2 5 2 2 3 2" xfId="26714" xr:uid="{00000000-0005-0000-0000-00006F160000}"/>
    <cellStyle name="5 2 2 5 2 2 3 2 2" xfId="41029" xr:uid="{00000000-0005-0000-0000-000070160000}"/>
    <cellStyle name="5 2 2 5 2 2 3 3" xfId="33892" xr:uid="{00000000-0005-0000-0000-000071160000}"/>
    <cellStyle name="5 2 2 5 2 2 4" xfId="20853" xr:uid="{00000000-0005-0000-0000-000072160000}"/>
    <cellStyle name="5 2 2 5 2 2 4 2" xfId="27990" xr:uid="{00000000-0005-0000-0000-000073160000}"/>
    <cellStyle name="5 2 2 5 2 2 4 2 2" xfId="42305" xr:uid="{00000000-0005-0000-0000-000074160000}"/>
    <cellStyle name="5 2 2 5 2 2 4 3" xfId="35168" xr:uid="{00000000-0005-0000-0000-000075160000}"/>
    <cellStyle name="5 2 2 5 2 2 5" xfId="22029" xr:uid="{00000000-0005-0000-0000-000076160000}"/>
    <cellStyle name="5 2 2 5 2 2 5 2" xfId="36344" xr:uid="{00000000-0005-0000-0000-000077160000}"/>
    <cellStyle name="5 2 2 5 2 2 6" xfId="29185" xr:uid="{00000000-0005-0000-0000-000078160000}"/>
    <cellStyle name="5 2 2 5 2 3" xfId="15155" xr:uid="{00000000-0005-0000-0000-000079160000}"/>
    <cellStyle name="5 2 2 5 2 3 2" xfId="22314" xr:uid="{00000000-0005-0000-0000-00007A160000}"/>
    <cellStyle name="5 2 2 5 2 3 2 2" xfId="36629" xr:uid="{00000000-0005-0000-0000-00007B160000}"/>
    <cellStyle name="5 2 2 5 2 3 3" xfId="29470" xr:uid="{00000000-0005-0000-0000-00007C160000}"/>
    <cellStyle name="5 2 2 5 2 4" xfId="17509" xr:uid="{00000000-0005-0000-0000-00007D160000}"/>
    <cellStyle name="5 2 2 5 2 4 2" xfId="24646" xr:uid="{00000000-0005-0000-0000-00007E160000}"/>
    <cellStyle name="5 2 2 5 2 4 2 2" xfId="38961" xr:uid="{00000000-0005-0000-0000-00007F160000}"/>
    <cellStyle name="5 2 2 5 2 4 3" xfId="31824" xr:uid="{00000000-0005-0000-0000-000080160000}"/>
    <cellStyle name="5 2 2 6" xfId="586" xr:uid="{00000000-0005-0000-0000-000081160000}"/>
    <cellStyle name="5 2 2 6 2" xfId="12787" xr:uid="{00000000-0005-0000-0000-000082160000}"/>
    <cellStyle name="5 2 2 6 2 2" xfId="14864" xr:uid="{00000000-0005-0000-0000-000083160000}"/>
    <cellStyle name="5 2 2 6 2 2 2" xfId="17227" xr:uid="{00000000-0005-0000-0000-000084160000}"/>
    <cellStyle name="5 2 2 6 2 2 2 2" xfId="24364" xr:uid="{00000000-0005-0000-0000-000085160000}"/>
    <cellStyle name="5 2 2 6 2 2 2 2 2" xfId="38679" xr:uid="{00000000-0005-0000-0000-000086160000}"/>
    <cellStyle name="5 2 2 6 2 2 2 3" xfId="31542" xr:uid="{00000000-0005-0000-0000-000087160000}"/>
    <cellStyle name="5 2 2 6 2 2 3" xfId="19581" xr:uid="{00000000-0005-0000-0000-000088160000}"/>
    <cellStyle name="5 2 2 6 2 2 3 2" xfId="26718" xr:uid="{00000000-0005-0000-0000-000089160000}"/>
    <cellStyle name="5 2 2 6 2 2 3 2 2" xfId="41033" xr:uid="{00000000-0005-0000-0000-00008A160000}"/>
    <cellStyle name="5 2 2 6 2 2 3 3" xfId="33896" xr:uid="{00000000-0005-0000-0000-00008B160000}"/>
    <cellStyle name="5 2 2 6 2 2 4" xfId="20857" xr:uid="{00000000-0005-0000-0000-00008C160000}"/>
    <cellStyle name="5 2 2 6 2 2 4 2" xfId="27994" xr:uid="{00000000-0005-0000-0000-00008D160000}"/>
    <cellStyle name="5 2 2 6 2 2 4 2 2" xfId="42309" xr:uid="{00000000-0005-0000-0000-00008E160000}"/>
    <cellStyle name="5 2 2 6 2 2 4 3" xfId="35172" xr:uid="{00000000-0005-0000-0000-00008F160000}"/>
    <cellStyle name="5 2 2 6 2 2 5" xfId="22033" xr:uid="{00000000-0005-0000-0000-000090160000}"/>
    <cellStyle name="5 2 2 6 2 2 5 2" xfId="36348" xr:uid="{00000000-0005-0000-0000-000091160000}"/>
    <cellStyle name="5 2 2 6 2 2 6" xfId="29189" xr:uid="{00000000-0005-0000-0000-000092160000}"/>
    <cellStyle name="5 2 2 6 2 3" xfId="15156" xr:uid="{00000000-0005-0000-0000-000093160000}"/>
    <cellStyle name="5 2 2 6 2 3 2" xfId="22315" xr:uid="{00000000-0005-0000-0000-000094160000}"/>
    <cellStyle name="5 2 2 6 2 3 2 2" xfId="36630" xr:uid="{00000000-0005-0000-0000-000095160000}"/>
    <cellStyle name="5 2 2 6 2 3 3" xfId="29471" xr:uid="{00000000-0005-0000-0000-000096160000}"/>
    <cellStyle name="5 2 2 6 2 4" xfId="17510" xr:uid="{00000000-0005-0000-0000-000097160000}"/>
    <cellStyle name="5 2 2 6 2 4 2" xfId="24647" xr:uid="{00000000-0005-0000-0000-000098160000}"/>
    <cellStyle name="5 2 2 6 2 4 2 2" xfId="38962" xr:uid="{00000000-0005-0000-0000-000099160000}"/>
    <cellStyle name="5 2 2 6 2 4 3" xfId="31825" xr:uid="{00000000-0005-0000-0000-00009A160000}"/>
    <cellStyle name="5 2 2 7" xfId="12778" xr:uid="{00000000-0005-0000-0000-00009B160000}"/>
    <cellStyle name="5 2 2 7 2" xfId="14868" xr:uid="{00000000-0005-0000-0000-00009C160000}"/>
    <cellStyle name="5 2 2 7 2 2" xfId="17231" xr:uid="{00000000-0005-0000-0000-00009D160000}"/>
    <cellStyle name="5 2 2 7 2 2 2" xfId="24368" xr:uid="{00000000-0005-0000-0000-00009E160000}"/>
    <cellStyle name="5 2 2 7 2 2 2 2" xfId="38683" xr:uid="{00000000-0005-0000-0000-00009F160000}"/>
    <cellStyle name="5 2 2 7 2 2 3" xfId="31546" xr:uid="{00000000-0005-0000-0000-0000A0160000}"/>
    <cellStyle name="5 2 2 7 2 3" xfId="19585" xr:uid="{00000000-0005-0000-0000-0000A1160000}"/>
    <cellStyle name="5 2 2 7 2 3 2" xfId="26722" xr:uid="{00000000-0005-0000-0000-0000A2160000}"/>
    <cellStyle name="5 2 2 7 2 3 2 2" xfId="41037" xr:uid="{00000000-0005-0000-0000-0000A3160000}"/>
    <cellStyle name="5 2 2 7 2 3 3" xfId="33900" xr:uid="{00000000-0005-0000-0000-0000A4160000}"/>
    <cellStyle name="5 2 2 7 2 4" xfId="20861" xr:uid="{00000000-0005-0000-0000-0000A5160000}"/>
    <cellStyle name="5 2 2 7 2 4 2" xfId="27998" xr:uid="{00000000-0005-0000-0000-0000A6160000}"/>
    <cellStyle name="5 2 2 7 2 4 2 2" xfId="42313" xr:uid="{00000000-0005-0000-0000-0000A7160000}"/>
    <cellStyle name="5 2 2 7 2 4 3" xfId="35176" xr:uid="{00000000-0005-0000-0000-0000A8160000}"/>
    <cellStyle name="5 2 2 7 2 5" xfId="22037" xr:uid="{00000000-0005-0000-0000-0000A9160000}"/>
    <cellStyle name="5 2 2 7 2 5 2" xfId="36352" xr:uid="{00000000-0005-0000-0000-0000AA160000}"/>
    <cellStyle name="5 2 2 7 2 6" xfId="29193" xr:uid="{00000000-0005-0000-0000-0000AB160000}"/>
    <cellStyle name="5 2 2 7 3" xfId="15147" xr:uid="{00000000-0005-0000-0000-0000AC160000}"/>
    <cellStyle name="5 2 2 7 3 2" xfId="22306" xr:uid="{00000000-0005-0000-0000-0000AD160000}"/>
    <cellStyle name="5 2 2 7 3 2 2" xfId="36621" xr:uid="{00000000-0005-0000-0000-0000AE160000}"/>
    <cellStyle name="5 2 2 7 3 3" xfId="29462" xr:uid="{00000000-0005-0000-0000-0000AF160000}"/>
    <cellStyle name="5 2 2 7 4" xfId="17501" xr:uid="{00000000-0005-0000-0000-0000B0160000}"/>
    <cellStyle name="5 2 2 7 4 2" xfId="24638" xr:uid="{00000000-0005-0000-0000-0000B1160000}"/>
    <cellStyle name="5 2 2 7 4 2 2" xfId="38953" xr:uid="{00000000-0005-0000-0000-0000B2160000}"/>
    <cellStyle name="5 2 2 7 4 3" xfId="31816" xr:uid="{00000000-0005-0000-0000-0000B3160000}"/>
    <cellStyle name="5 2 3" xfId="587" xr:uid="{00000000-0005-0000-0000-0000B4160000}"/>
    <cellStyle name="5 2 3 2" xfId="588" xr:uid="{00000000-0005-0000-0000-0000B5160000}"/>
    <cellStyle name="5 2 3 2 2" xfId="589" xr:uid="{00000000-0005-0000-0000-0000B6160000}"/>
    <cellStyle name="5 2 3 2 2 2" xfId="12790" xr:uid="{00000000-0005-0000-0000-0000B7160000}"/>
    <cellStyle name="5 2 3 2 2 2 2" xfId="14114" xr:uid="{00000000-0005-0000-0000-0000B8160000}"/>
    <cellStyle name="5 2 3 2 2 2 2 2" xfId="16483" xr:uid="{00000000-0005-0000-0000-0000B9160000}"/>
    <cellStyle name="5 2 3 2 2 2 2 2 2" xfId="23642" xr:uid="{00000000-0005-0000-0000-0000BA160000}"/>
    <cellStyle name="5 2 3 2 2 2 2 2 2 2" xfId="37957" xr:uid="{00000000-0005-0000-0000-0000BB160000}"/>
    <cellStyle name="5 2 3 2 2 2 2 2 3" xfId="30798" xr:uid="{00000000-0005-0000-0000-0000BC160000}"/>
    <cellStyle name="5 2 3 2 2 2 2 3" xfId="18837" xr:uid="{00000000-0005-0000-0000-0000BD160000}"/>
    <cellStyle name="5 2 3 2 2 2 2 3 2" xfId="25974" xr:uid="{00000000-0005-0000-0000-0000BE160000}"/>
    <cellStyle name="5 2 3 2 2 2 2 3 2 2" xfId="40289" xr:uid="{00000000-0005-0000-0000-0000BF160000}"/>
    <cellStyle name="5 2 3 2 2 2 2 3 3" xfId="33152" xr:uid="{00000000-0005-0000-0000-0000C0160000}"/>
    <cellStyle name="5 2 3 2 2 2 2 4" xfId="20171" xr:uid="{00000000-0005-0000-0000-0000C1160000}"/>
    <cellStyle name="5 2 3 2 2 2 2 4 2" xfId="27308" xr:uid="{00000000-0005-0000-0000-0000C2160000}"/>
    <cellStyle name="5 2 3 2 2 2 2 4 2 2" xfId="41623" xr:uid="{00000000-0005-0000-0000-0000C3160000}"/>
    <cellStyle name="5 2 3 2 2 2 2 4 3" xfId="34486" xr:uid="{00000000-0005-0000-0000-0000C4160000}"/>
    <cellStyle name="5 2 3 2 2 2 2 5" xfId="21386" xr:uid="{00000000-0005-0000-0000-0000C5160000}"/>
    <cellStyle name="5 2 3 2 2 2 2 5 2" xfId="35701" xr:uid="{00000000-0005-0000-0000-0000C6160000}"/>
    <cellStyle name="5 2 3 2 2 2 2 6" xfId="28523" xr:uid="{00000000-0005-0000-0000-0000C7160000}"/>
    <cellStyle name="5 2 3 2 2 2 3" xfId="15159" xr:uid="{00000000-0005-0000-0000-0000C8160000}"/>
    <cellStyle name="5 2 3 2 2 2 3 2" xfId="22318" xr:uid="{00000000-0005-0000-0000-0000C9160000}"/>
    <cellStyle name="5 2 3 2 2 2 3 2 2" xfId="36633" xr:uid="{00000000-0005-0000-0000-0000CA160000}"/>
    <cellStyle name="5 2 3 2 2 2 3 3" xfId="29474" xr:uid="{00000000-0005-0000-0000-0000CB160000}"/>
    <cellStyle name="5 2 3 2 2 2 4" xfId="17513" xr:uid="{00000000-0005-0000-0000-0000CC160000}"/>
    <cellStyle name="5 2 3 2 2 2 4 2" xfId="24650" xr:uid="{00000000-0005-0000-0000-0000CD160000}"/>
    <cellStyle name="5 2 3 2 2 2 4 2 2" xfId="38965" xr:uid="{00000000-0005-0000-0000-0000CE160000}"/>
    <cellStyle name="5 2 3 2 2 2 4 3" xfId="31828" xr:uid="{00000000-0005-0000-0000-0000CF160000}"/>
    <cellStyle name="5 2 3 2 3" xfId="590" xr:uid="{00000000-0005-0000-0000-0000D0160000}"/>
    <cellStyle name="5 2 3 2 3 2" xfId="12791" xr:uid="{00000000-0005-0000-0000-0000D1160000}"/>
    <cellStyle name="5 2 3 2 3 2 2" xfId="14862" xr:uid="{00000000-0005-0000-0000-0000D2160000}"/>
    <cellStyle name="5 2 3 2 3 2 2 2" xfId="17225" xr:uid="{00000000-0005-0000-0000-0000D3160000}"/>
    <cellStyle name="5 2 3 2 3 2 2 2 2" xfId="24362" xr:uid="{00000000-0005-0000-0000-0000D4160000}"/>
    <cellStyle name="5 2 3 2 3 2 2 2 2 2" xfId="38677" xr:uid="{00000000-0005-0000-0000-0000D5160000}"/>
    <cellStyle name="5 2 3 2 3 2 2 2 3" xfId="31540" xr:uid="{00000000-0005-0000-0000-0000D6160000}"/>
    <cellStyle name="5 2 3 2 3 2 2 3" xfId="19579" xr:uid="{00000000-0005-0000-0000-0000D7160000}"/>
    <cellStyle name="5 2 3 2 3 2 2 3 2" xfId="26716" xr:uid="{00000000-0005-0000-0000-0000D8160000}"/>
    <cellStyle name="5 2 3 2 3 2 2 3 2 2" xfId="41031" xr:uid="{00000000-0005-0000-0000-0000D9160000}"/>
    <cellStyle name="5 2 3 2 3 2 2 3 3" xfId="33894" xr:uid="{00000000-0005-0000-0000-0000DA160000}"/>
    <cellStyle name="5 2 3 2 3 2 2 4" xfId="20855" xr:uid="{00000000-0005-0000-0000-0000DB160000}"/>
    <cellStyle name="5 2 3 2 3 2 2 4 2" xfId="27992" xr:uid="{00000000-0005-0000-0000-0000DC160000}"/>
    <cellStyle name="5 2 3 2 3 2 2 4 2 2" xfId="42307" xr:uid="{00000000-0005-0000-0000-0000DD160000}"/>
    <cellStyle name="5 2 3 2 3 2 2 4 3" xfId="35170" xr:uid="{00000000-0005-0000-0000-0000DE160000}"/>
    <cellStyle name="5 2 3 2 3 2 2 5" xfId="22031" xr:uid="{00000000-0005-0000-0000-0000DF160000}"/>
    <cellStyle name="5 2 3 2 3 2 2 5 2" xfId="36346" xr:uid="{00000000-0005-0000-0000-0000E0160000}"/>
    <cellStyle name="5 2 3 2 3 2 2 6" xfId="29187" xr:uid="{00000000-0005-0000-0000-0000E1160000}"/>
    <cellStyle name="5 2 3 2 3 2 3" xfId="15160" xr:uid="{00000000-0005-0000-0000-0000E2160000}"/>
    <cellStyle name="5 2 3 2 3 2 3 2" xfId="22319" xr:uid="{00000000-0005-0000-0000-0000E3160000}"/>
    <cellStyle name="5 2 3 2 3 2 3 2 2" xfId="36634" xr:uid="{00000000-0005-0000-0000-0000E4160000}"/>
    <cellStyle name="5 2 3 2 3 2 3 3" xfId="29475" xr:uid="{00000000-0005-0000-0000-0000E5160000}"/>
    <cellStyle name="5 2 3 2 3 2 4" xfId="17514" xr:uid="{00000000-0005-0000-0000-0000E6160000}"/>
    <cellStyle name="5 2 3 2 3 2 4 2" xfId="24651" xr:uid="{00000000-0005-0000-0000-0000E7160000}"/>
    <cellStyle name="5 2 3 2 3 2 4 2 2" xfId="38966" xr:uid="{00000000-0005-0000-0000-0000E8160000}"/>
    <cellStyle name="5 2 3 2 3 2 4 3" xfId="31829" xr:uid="{00000000-0005-0000-0000-0000E9160000}"/>
    <cellStyle name="5 2 3 2 4" xfId="591" xr:uid="{00000000-0005-0000-0000-0000EA160000}"/>
    <cellStyle name="5 2 3 2 4 2" xfId="12792" xr:uid="{00000000-0005-0000-0000-0000EB160000}"/>
    <cellStyle name="5 2 3 2 4 2 2" xfId="14447" xr:uid="{00000000-0005-0000-0000-0000EC160000}"/>
    <cellStyle name="5 2 3 2 4 2 2 2" xfId="16816" xr:uid="{00000000-0005-0000-0000-0000ED160000}"/>
    <cellStyle name="5 2 3 2 4 2 2 2 2" xfId="23975" xr:uid="{00000000-0005-0000-0000-0000EE160000}"/>
    <cellStyle name="5 2 3 2 4 2 2 2 2 2" xfId="38290" xr:uid="{00000000-0005-0000-0000-0000EF160000}"/>
    <cellStyle name="5 2 3 2 4 2 2 2 3" xfId="31131" xr:uid="{00000000-0005-0000-0000-0000F0160000}"/>
    <cellStyle name="5 2 3 2 4 2 2 3" xfId="19170" xr:uid="{00000000-0005-0000-0000-0000F1160000}"/>
    <cellStyle name="5 2 3 2 4 2 2 3 2" xfId="26307" xr:uid="{00000000-0005-0000-0000-0000F2160000}"/>
    <cellStyle name="5 2 3 2 4 2 2 3 2 2" xfId="40622" xr:uid="{00000000-0005-0000-0000-0000F3160000}"/>
    <cellStyle name="5 2 3 2 4 2 2 3 3" xfId="33485" xr:uid="{00000000-0005-0000-0000-0000F4160000}"/>
    <cellStyle name="5 2 3 2 4 2 2 4" xfId="20477" xr:uid="{00000000-0005-0000-0000-0000F5160000}"/>
    <cellStyle name="5 2 3 2 4 2 2 4 2" xfId="27614" xr:uid="{00000000-0005-0000-0000-0000F6160000}"/>
    <cellStyle name="5 2 3 2 4 2 2 4 2 2" xfId="41929" xr:uid="{00000000-0005-0000-0000-0000F7160000}"/>
    <cellStyle name="5 2 3 2 4 2 2 4 3" xfId="34792" xr:uid="{00000000-0005-0000-0000-0000F8160000}"/>
    <cellStyle name="5 2 3 2 4 2 2 5" xfId="21692" xr:uid="{00000000-0005-0000-0000-0000F9160000}"/>
    <cellStyle name="5 2 3 2 4 2 2 5 2" xfId="36007" xr:uid="{00000000-0005-0000-0000-0000FA160000}"/>
    <cellStyle name="5 2 3 2 4 2 2 6" xfId="28829" xr:uid="{00000000-0005-0000-0000-0000FB160000}"/>
    <cellStyle name="5 2 3 2 4 2 3" xfId="15161" xr:uid="{00000000-0005-0000-0000-0000FC160000}"/>
    <cellStyle name="5 2 3 2 4 2 3 2" xfId="22320" xr:uid="{00000000-0005-0000-0000-0000FD160000}"/>
    <cellStyle name="5 2 3 2 4 2 3 2 2" xfId="36635" xr:uid="{00000000-0005-0000-0000-0000FE160000}"/>
    <cellStyle name="5 2 3 2 4 2 3 3" xfId="29476" xr:uid="{00000000-0005-0000-0000-0000FF160000}"/>
    <cellStyle name="5 2 3 2 4 2 4" xfId="17515" xr:uid="{00000000-0005-0000-0000-000000170000}"/>
    <cellStyle name="5 2 3 2 4 2 4 2" xfId="24652" xr:uid="{00000000-0005-0000-0000-000001170000}"/>
    <cellStyle name="5 2 3 2 4 2 4 2 2" xfId="38967" xr:uid="{00000000-0005-0000-0000-000002170000}"/>
    <cellStyle name="5 2 3 2 4 2 4 3" xfId="31830" xr:uid="{00000000-0005-0000-0000-000003170000}"/>
    <cellStyle name="5 2 3 2 5" xfId="592" xr:uid="{00000000-0005-0000-0000-000004170000}"/>
    <cellStyle name="5 2 3 2 5 2" xfId="12793" xr:uid="{00000000-0005-0000-0000-000005170000}"/>
    <cellStyle name="5 2 3 2 5 2 2" xfId="14861" xr:uid="{00000000-0005-0000-0000-000006170000}"/>
    <cellStyle name="5 2 3 2 5 2 2 2" xfId="17224" xr:uid="{00000000-0005-0000-0000-000007170000}"/>
    <cellStyle name="5 2 3 2 5 2 2 2 2" xfId="24361" xr:uid="{00000000-0005-0000-0000-000008170000}"/>
    <cellStyle name="5 2 3 2 5 2 2 2 2 2" xfId="38676" xr:uid="{00000000-0005-0000-0000-000009170000}"/>
    <cellStyle name="5 2 3 2 5 2 2 2 3" xfId="31539" xr:uid="{00000000-0005-0000-0000-00000A170000}"/>
    <cellStyle name="5 2 3 2 5 2 2 3" xfId="19578" xr:uid="{00000000-0005-0000-0000-00000B170000}"/>
    <cellStyle name="5 2 3 2 5 2 2 3 2" xfId="26715" xr:uid="{00000000-0005-0000-0000-00000C170000}"/>
    <cellStyle name="5 2 3 2 5 2 2 3 2 2" xfId="41030" xr:uid="{00000000-0005-0000-0000-00000D170000}"/>
    <cellStyle name="5 2 3 2 5 2 2 3 3" xfId="33893" xr:uid="{00000000-0005-0000-0000-00000E170000}"/>
    <cellStyle name="5 2 3 2 5 2 2 4" xfId="20854" xr:uid="{00000000-0005-0000-0000-00000F170000}"/>
    <cellStyle name="5 2 3 2 5 2 2 4 2" xfId="27991" xr:uid="{00000000-0005-0000-0000-000010170000}"/>
    <cellStyle name="5 2 3 2 5 2 2 4 2 2" xfId="42306" xr:uid="{00000000-0005-0000-0000-000011170000}"/>
    <cellStyle name="5 2 3 2 5 2 2 4 3" xfId="35169" xr:uid="{00000000-0005-0000-0000-000012170000}"/>
    <cellStyle name="5 2 3 2 5 2 2 5" xfId="22030" xr:uid="{00000000-0005-0000-0000-000013170000}"/>
    <cellStyle name="5 2 3 2 5 2 2 5 2" xfId="36345" xr:uid="{00000000-0005-0000-0000-000014170000}"/>
    <cellStyle name="5 2 3 2 5 2 2 6" xfId="29186" xr:uid="{00000000-0005-0000-0000-000015170000}"/>
    <cellStyle name="5 2 3 2 5 2 3" xfId="15162" xr:uid="{00000000-0005-0000-0000-000016170000}"/>
    <cellStyle name="5 2 3 2 5 2 3 2" xfId="22321" xr:uid="{00000000-0005-0000-0000-000017170000}"/>
    <cellStyle name="5 2 3 2 5 2 3 2 2" xfId="36636" xr:uid="{00000000-0005-0000-0000-000018170000}"/>
    <cellStyle name="5 2 3 2 5 2 3 3" xfId="29477" xr:uid="{00000000-0005-0000-0000-000019170000}"/>
    <cellStyle name="5 2 3 2 5 2 4" xfId="17516" xr:uid="{00000000-0005-0000-0000-00001A170000}"/>
    <cellStyle name="5 2 3 2 5 2 4 2" xfId="24653" xr:uid="{00000000-0005-0000-0000-00001B170000}"/>
    <cellStyle name="5 2 3 2 5 2 4 2 2" xfId="38968" xr:uid="{00000000-0005-0000-0000-00001C170000}"/>
    <cellStyle name="5 2 3 2 5 2 4 3" xfId="31831" xr:uid="{00000000-0005-0000-0000-00001D170000}"/>
    <cellStyle name="5 2 3 2 6" xfId="12789" xr:uid="{00000000-0005-0000-0000-00001E170000}"/>
    <cellStyle name="5 2 3 2 6 2" xfId="14863" xr:uid="{00000000-0005-0000-0000-00001F170000}"/>
    <cellStyle name="5 2 3 2 6 2 2" xfId="17226" xr:uid="{00000000-0005-0000-0000-000020170000}"/>
    <cellStyle name="5 2 3 2 6 2 2 2" xfId="24363" xr:uid="{00000000-0005-0000-0000-000021170000}"/>
    <cellStyle name="5 2 3 2 6 2 2 2 2" xfId="38678" xr:uid="{00000000-0005-0000-0000-000022170000}"/>
    <cellStyle name="5 2 3 2 6 2 2 3" xfId="31541" xr:uid="{00000000-0005-0000-0000-000023170000}"/>
    <cellStyle name="5 2 3 2 6 2 3" xfId="19580" xr:uid="{00000000-0005-0000-0000-000024170000}"/>
    <cellStyle name="5 2 3 2 6 2 3 2" xfId="26717" xr:uid="{00000000-0005-0000-0000-000025170000}"/>
    <cellStyle name="5 2 3 2 6 2 3 2 2" xfId="41032" xr:uid="{00000000-0005-0000-0000-000026170000}"/>
    <cellStyle name="5 2 3 2 6 2 3 3" xfId="33895" xr:uid="{00000000-0005-0000-0000-000027170000}"/>
    <cellStyle name="5 2 3 2 6 2 4" xfId="20856" xr:uid="{00000000-0005-0000-0000-000028170000}"/>
    <cellStyle name="5 2 3 2 6 2 4 2" xfId="27993" xr:uid="{00000000-0005-0000-0000-000029170000}"/>
    <cellStyle name="5 2 3 2 6 2 4 2 2" xfId="42308" xr:uid="{00000000-0005-0000-0000-00002A170000}"/>
    <cellStyle name="5 2 3 2 6 2 4 3" xfId="35171" xr:uid="{00000000-0005-0000-0000-00002B170000}"/>
    <cellStyle name="5 2 3 2 6 2 5" xfId="22032" xr:uid="{00000000-0005-0000-0000-00002C170000}"/>
    <cellStyle name="5 2 3 2 6 2 5 2" xfId="36347" xr:uid="{00000000-0005-0000-0000-00002D170000}"/>
    <cellStyle name="5 2 3 2 6 2 6" xfId="29188" xr:uid="{00000000-0005-0000-0000-00002E170000}"/>
    <cellStyle name="5 2 3 2 6 3" xfId="15158" xr:uid="{00000000-0005-0000-0000-00002F170000}"/>
    <cellStyle name="5 2 3 2 6 3 2" xfId="22317" xr:uid="{00000000-0005-0000-0000-000030170000}"/>
    <cellStyle name="5 2 3 2 6 3 2 2" xfId="36632" xr:uid="{00000000-0005-0000-0000-000031170000}"/>
    <cellStyle name="5 2 3 2 6 3 3" xfId="29473" xr:uid="{00000000-0005-0000-0000-000032170000}"/>
    <cellStyle name="5 2 3 2 6 4" xfId="17512" xr:uid="{00000000-0005-0000-0000-000033170000}"/>
    <cellStyle name="5 2 3 2 6 4 2" xfId="24649" xr:uid="{00000000-0005-0000-0000-000034170000}"/>
    <cellStyle name="5 2 3 2 6 4 2 2" xfId="38964" xr:uid="{00000000-0005-0000-0000-000035170000}"/>
    <cellStyle name="5 2 3 2 6 4 3" xfId="31827" xr:uid="{00000000-0005-0000-0000-000036170000}"/>
    <cellStyle name="5 2 3 3" xfId="593" xr:uid="{00000000-0005-0000-0000-000037170000}"/>
    <cellStyle name="5 2 3 3 2" xfId="12794" xr:uid="{00000000-0005-0000-0000-000038170000}"/>
    <cellStyle name="5 2 3 3 2 2" xfId="13853" xr:uid="{00000000-0005-0000-0000-000039170000}"/>
    <cellStyle name="5 2 3 3 2 2 2" xfId="16222" xr:uid="{00000000-0005-0000-0000-00003A170000}"/>
    <cellStyle name="5 2 3 3 2 2 2 2" xfId="23381" xr:uid="{00000000-0005-0000-0000-00003B170000}"/>
    <cellStyle name="5 2 3 3 2 2 2 2 2" xfId="37696" xr:uid="{00000000-0005-0000-0000-00003C170000}"/>
    <cellStyle name="5 2 3 3 2 2 2 3" xfId="30537" xr:uid="{00000000-0005-0000-0000-00003D170000}"/>
    <cellStyle name="5 2 3 3 2 2 3" xfId="18576" xr:uid="{00000000-0005-0000-0000-00003E170000}"/>
    <cellStyle name="5 2 3 3 2 2 3 2" xfId="25713" xr:uid="{00000000-0005-0000-0000-00003F170000}"/>
    <cellStyle name="5 2 3 3 2 2 3 2 2" xfId="40028" xr:uid="{00000000-0005-0000-0000-000040170000}"/>
    <cellStyle name="5 2 3 3 2 2 3 3" xfId="32891" xr:uid="{00000000-0005-0000-0000-000041170000}"/>
    <cellStyle name="5 2 3 3 2 2 4" xfId="20023" xr:uid="{00000000-0005-0000-0000-000042170000}"/>
    <cellStyle name="5 2 3 3 2 2 4 2" xfId="27160" xr:uid="{00000000-0005-0000-0000-000043170000}"/>
    <cellStyle name="5 2 3 3 2 2 4 2 2" xfId="41475" xr:uid="{00000000-0005-0000-0000-000044170000}"/>
    <cellStyle name="5 2 3 3 2 2 4 3" xfId="34338" xr:uid="{00000000-0005-0000-0000-000045170000}"/>
    <cellStyle name="5 2 3 3 2 2 5" xfId="21238" xr:uid="{00000000-0005-0000-0000-000046170000}"/>
    <cellStyle name="5 2 3 3 2 2 5 2" xfId="35553" xr:uid="{00000000-0005-0000-0000-000047170000}"/>
    <cellStyle name="5 2 3 3 2 2 6" xfId="28375" xr:uid="{00000000-0005-0000-0000-000048170000}"/>
    <cellStyle name="5 2 3 3 2 3" xfId="15163" xr:uid="{00000000-0005-0000-0000-000049170000}"/>
    <cellStyle name="5 2 3 3 2 3 2" xfId="22322" xr:uid="{00000000-0005-0000-0000-00004A170000}"/>
    <cellStyle name="5 2 3 3 2 3 2 2" xfId="36637" xr:uid="{00000000-0005-0000-0000-00004B170000}"/>
    <cellStyle name="5 2 3 3 2 3 3" xfId="29478" xr:uid="{00000000-0005-0000-0000-00004C170000}"/>
    <cellStyle name="5 2 3 3 2 4" xfId="17517" xr:uid="{00000000-0005-0000-0000-00004D170000}"/>
    <cellStyle name="5 2 3 3 2 4 2" xfId="24654" xr:uid="{00000000-0005-0000-0000-00004E170000}"/>
    <cellStyle name="5 2 3 3 2 4 2 2" xfId="38969" xr:uid="{00000000-0005-0000-0000-00004F170000}"/>
    <cellStyle name="5 2 3 3 2 4 3" xfId="31832" xr:uid="{00000000-0005-0000-0000-000050170000}"/>
    <cellStyle name="5 2 3 4" xfId="594" xr:uid="{00000000-0005-0000-0000-000051170000}"/>
    <cellStyle name="5 2 3 4 2" xfId="12795" xr:uid="{00000000-0005-0000-0000-000052170000}"/>
    <cellStyle name="5 2 3 4 2 2" xfId="14448" xr:uid="{00000000-0005-0000-0000-000053170000}"/>
    <cellStyle name="5 2 3 4 2 2 2" xfId="16817" xr:uid="{00000000-0005-0000-0000-000054170000}"/>
    <cellStyle name="5 2 3 4 2 2 2 2" xfId="23976" xr:uid="{00000000-0005-0000-0000-000055170000}"/>
    <cellStyle name="5 2 3 4 2 2 2 2 2" xfId="38291" xr:uid="{00000000-0005-0000-0000-000056170000}"/>
    <cellStyle name="5 2 3 4 2 2 2 3" xfId="31132" xr:uid="{00000000-0005-0000-0000-000057170000}"/>
    <cellStyle name="5 2 3 4 2 2 3" xfId="19171" xr:uid="{00000000-0005-0000-0000-000058170000}"/>
    <cellStyle name="5 2 3 4 2 2 3 2" xfId="26308" xr:uid="{00000000-0005-0000-0000-000059170000}"/>
    <cellStyle name="5 2 3 4 2 2 3 2 2" xfId="40623" xr:uid="{00000000-0005-0000-0000-00005A170000}"/>
    <cellStyle name="5 2 3 4 2 2 3 3" xfId="33486" xr:uid="{00000000-0005-0000-0000-00005B170000}"/>
    <cellStyle name="5 2 3 4 2 2 4" xfId="20478" xr:uid="{00000000-0005-0000-0000-00005C170000}"/>
    <cellStyle name="5 2 3 4 2 2 4 2" xfId="27615" xr:uid="{00000000-0005-0000-0000-00005D170000}"/>
    <cellStyle name="5 2 3 4 2 2 4 2 2" xfId="41930" xr:uid="{00000000-0005-0000-0000-00005E170000}"/>
    <cellStyle name="5 2 3 4 2 2 4 3" xfId="34793" xr:uid="{00000000-0005-0000-0000-00005F170000}"/>
    <cellStyle name="5 2 3 4 2 2 5" xfId="21693" xr:uid="{00000000-0005-0000-0000-000060170000}"/>
    <cellStyle name="5 2 3 4 2 2 5 2" xfId="36008" xr:uid="{00000000-0005-0000-0000-000061170000}"/>
    <cellStyle name="5 2 3 4 2 2 6" xfId="28830" xr:uid="{00000000-0005-0000-0000-000062170000}"/>
    <cellStyle name="5 2 3 4 2 3" xfId="15164" xr:uid="{00000000-0005-0000-0000-000063170000}"/>
    <cellStyle name="5 2 3 4 2 3 2" xfId="22323" xr:uid="{00000000-0005-0000-0000-000064170000}"/>
    <cellStyle name="5 2 3 4 2 3 2 2" xfId="36638" xr:uid="{00000000-0005-0000-0000-000065170000}"/>
    <cellStyle name="5 2 3 4 2 3 3" xfId="29479" xr:uid="{00000000-0005-0000-0000-000066170000}"/>
    <cellStyle name="5 2 3 4 2 4" xfId="17518" xr:uid="{00000000-0005-0000-0000-000067170000}"/>
    <cellStyle name="5 2 3 4 2 4 2" xfId="24655" xr:uid="{00000000-0005-0000-0000-000068170000}"/>
    <cellStyle name="5 2 3 4 2 4 2 2" xfId="38970" xr:uid="{00000000-0005-0000-0000-000069170000}"/>
    <cellStyle name="5 2 3 4 2 4 3" xfId="31833" xr:uid="{00000000-0005-0000-0000-00006A170000}"/>
    <cellStyle name="5 2 3 5" xfId="595" xr:uid="{00000000-0005-0000-0000-00006B170000}"/>
    <cellStyle name="5 2 3 5 2" xfId="12796" xr:uid="{00000000-0005-0000-0000-00006C170000}"/>
    <cellStyle name="5 2 3 5 2 2" xfId="14855" xr:uid="{00000000-0005-0000-0000-00006D170000}"/>
    <cellStyle name="5 2 3 5 2 2 2" xfId="17218" xr:uid="{00000000-0005-0000-0000-00006E170000}"/>
    <cellStyle name="5 2 3 5 2 2 2 2" xfId="24355" xr:uid="{00000000-0005-0000-0000-00006F170000}"/>
    <cellStyle name="5 2 3 5 2 2 2 2 2" xfId="38670" xr:uid="{00000000-0005-0000-0000-000070170000}"/>
    <cellStyle name="5 2 3 5 2 2 2 3" xfId="31533" xr:uid="{00000000-0005-0000-0000-000071170000}"/>
    <cellStyle name="5 2 3 5 2 2 3" xfId="19572" xr:uid="{00000000-0005-0000-0000-000072170000}"/>
    <cellStyle name="5 2 3 5 2 2 3 2" xfId="26709" xr:uid="{00000000-0005-0000-0000-000073170000}"/>
    <cellStyle name="5 2 3 5 2 2 3 2 2" xfId="41024" xr:uid="{00000000-0005-0000-0000-000074170000}"/>
    <cellStyle name="5 2 3 5 2 2 3 3" xfId="33887" xr:uid="{00000000-0005-0000-0000-000075170000}"/>
    <cellStyle name="5 2 3 5 2 2 4" xfId="20848" xr:uid="{00000000-0005-0000-0000-000076170000}"/>
    <cellStyle name="5 2 3 5 2 2 4 2" xfId="27985" xr:uid="{00000000-0005-0000-0000-000077170000}"/>
    <cellStyle name="5 2 3 5 2 2 4 2 2" xfId="42300" xr:uid="{00000000-0005-0000-0000-000078170000}"/>
    <cellStyle name="5 2 3 5 2 2 4 3" xfId="35163" xr:uid="{00000000-0005-0000-0000-000079170000}"/>
    <cellStyle name="5 2 3 5 2 2 5" xfId="22024" xr:uid="{00000000-0005-0000-0000-00007A170000}"/>
    <cellStyle name="5 2 3 5 2 2 5 2" xfId="36339" xr:uid="{00000000-0005-0000-0000-00007B170000}"/>
    <cellStyle name="5 2 3 5 2 2 6" xfId="29180" xr:uid="{00000000-0005-0000-0000-00007C170000}"/>
    <cellStyle name="5 2 3 5 2 3" xfId="15165" xr:uid="{00000000-0005-0000-0000-00007D170000}"/>
    <cellStyle name="5 2 3 5 2 3 2" xfId="22324" xr:uid="{00000000-0005-0000-0000-00007E170000}"/>
    <cellStyle name="5 2 3 5 2 3 2 2" xfId="36639" xr:uid="{00000000-0005-0000-0000-00007F170000}"/>
    <cellStyle name="5 2 3 5 2 3 3" xfId="29480" xr:uid="{00000000-0005-0000-0000-000080170000}"/>
    <cellStyle name="5 2 3 5 2 4" xfId="17519" xr:uid="{00000000-0005-0000-0000-000081170000}"/>
    <cellStyle name="5 2 3 5 2 4 2" xfId="24656" xr:uid="{00000000-0005-0000-0000-000082170000}"/>
    <cellStyle name="5 2 3 5 2 4 2 2" xfId="38971" xr:uid="{00000000-0005-0000-0000-000083170000}"/>
    <cellStyle name="5 2 3 5 2 4 3" xfId="31834" xr:uid="{00000000-0005-0000-0000-000084170000}"/>
    <cellStyle name="5 2 3 6" xfId="596" xr:uid="{00000000-0005-0000-0000-000085170000}"/>
    <cellStyle name="5 2 3 6 2" xfId="12797" xr:uid="{00000000-0005-0000-0000-000086170000}"/>
    <cellStyle name="5 2 3 6 2 2" xfId="14859" xr:uid="{00000000-0005-0000-0000-000087170000}"/>
    <cellStyle name="5 2 3 6 2 2 2" xfId="17222" xr:uid="{00000000-0005-0000-0000-000088170000}"/>
    <cellStyle name="5 2 3 6 2 2 2 2" xfId="24359" xr:uid="{00000000-0005-0000-0000-000089170000}"/>
    <cellStyle name="5 2 3 6 2 2 2 2 2" xfId="38674" xr:uid="{00000000-0005-0000-0000-00008A170000}"/>
    <cellStyle name="5 2 3 6 2 2 2 3" xfId="31537" xr:uid="{00000000-0005-0000-0000-00008B170000}"/>
    <cellStyle name="5 2 3 6 2 2 3" xfId="19576" xr:uid="{00000000-0005-0000-0000-00008C170000}"/>
    <cellStyle name="5 2 3 6 2 2 3 2" xfId="26713" xr:uid="{00000000-0005-0000-0000-00008D170000}"/>
    <cellStyle name="5 2 3 6 2 2 3 2 2" xfId="41028" xr:uid="{00000000-0005-0000-0000-00008E170000}"/>
    <cellStyle name="5 2 3 6 2 2 3 3" xfId="33891" xr:uid="{00000000-0005-0000-0000-00008F170000}"/>
    <cellStyle name="5 2 3 6 2 2 4" xfId="20852" xr:uid="{00000000-0005-0000-0000-000090170000}"/>
    <cellStyle name="5 2 3 6 2 2 4 2" xfId="27989" xr:uid="{00000000-0005-0000-0000-000091170000}"/>
    <cellStyle name="5 2 3 6 2 2 4 2 2" xfId="42304" xr:uid="{00000000-0005-0000-0000-000092170000}"/>
    <cellStyle name="5 2 3 6 2 2 4 3" xfId="35167" xr:uid="{00000000-0005-0000-0000-000093170000}"/>
    <cellStyle name="5 2 3 6 2 2 5" xfId="22028" xr:uid="{00000000-0005-0000-0000-000094170000}"/>
    <cellStyle name="5 2 3 6 2 2 5 2" xfId="36343" xr:uid="{00000000-0005-0000-0000-000095170000}"/>
    <cellStyle name="5 2 3 6 2 2 6" xfId="29184" xr:uid="{00000000-0005-0000-0000-000096170000}"/>
    <cellStyle name="5 2 3 6 2 3" xfId="15166" xr:uid="{00000000-0005-0000-0000-000097170000}"/>
    <cellStyle name="5 2 3 6 2 3 2" xfId="22325" xr:uid="{00000000-0005-0000-0000-000098170000}"/>
    <cellStyle name="5 2 3 6 2 3 2 2" xfId="36640" xr:uid="{00000000-0005-0000-0000-000099170000}"/>
    <cellStyle name="5 2 3 6 2 3 3" xfId="29481" xr:uid="{00000000-0005-0000-0000-00009A170000}"/>
    <cellStyle name="5 2 3 6 2 4" xfId="17520" xr:uid="{00000000-0005-0000-0000-00009B170000}"/>
    <cellStyle name="5 2 3 6 2 4 2" xfId="24657" xr:uid="{00000000-0005-0000-0000-00009C170000}"/>
    <cellStyle name="5 2 3 6 2 4 2 2" xfId="38972" xr:uid="{00000000-0005-0000-0000-00009D170000}"/>
    <cellStyle name="5 2 3 6 2 4 3" xfId="31835" xr:uid="{00000000-0005-0000-0000-00009E170000}"/>
    <cellStyle name="5 2 3 7" xfId="12788" xr:uid="{00000000-0005-0000-0000-00009F170000}"/>
    <cellStyle name="5 2 3 7 2" xfId="14186" xr:uid="{00000000-0005-0000-0000-0000A0170000}"/>
    <cellStyle name="5 2 3 7 2 2" xfId="16555" xr:uid="{00000000-0005-0000-0000-0000A1170000}"/>
    <cellStyle name="5 2 3 7 2 2 2" xfId="23714" xr:uid="{00000000-0005-0000-0000-0000A2170000}"/>
    <cellStyle name="5 2 3 7 2 2 2 2" xfId="38029" xr:uid="{00000000-0005-0000-0000-0000A3170000}"/>
    <cellStyle name="5 2 3 7 2 2 3" xfId="30870" xr:uid="{00000000-0005-0000-0000-0000A4170000}"/>
    <cellStyle name="5 2 3 7 2 3" xfId="18909" xr:uid="{00000000-0005-0000-0000-0000A5170000}"/>
    <cellStyle name="5 2 3 7 2 3 2" xfId="26046" xr:uid="{00000000-0005-0000-0000-0000A6170000}"/>
    <cellStyle name="5 2 3 7 2 3 2 2" xfId="40361" xr:uid="{00000000-0005-0000-0000-0000A7170000}"/>
    <cellStyle name="5 2 3 7 2 3 3" xfId="33224" xr:uid="{00000000-0005-0000-0000-0000A8170000}"/>
    <cellStyle name="5 2 3 7 2 4" xfId="20243" xr:uid="{00000000-0005-0000-0000-0000A9170000}"/>
    <cellStyle name="5 2 3 7 2 4 2" xfId="27380" xr:uid="{00000000-0005-0000-0000-0000AA170000}"/>
    <cellStyle name="5 2 3 7 2 4 2 2" xfId="41695" xr:uid="{00000000-0005-0000-0000-0000AB170000}"/>
    <cellStyle name="5 2 3 7 2 4 3" xfId="34558" xr:uid="{00000000-0005-0000-0000-0000AC170000}"/>
    <cellStyle name="5 2 3 7 2 5" xfId="21458" xr:uid="{00000000-0005-0000-0000-0000AD170000}"/>
    <cellStyle name="5 2 3 7 2 5 2" xfId="35773" xr:uid="{00000000-0005-0000-0000-0000AE170000}"/>
    <cellStyle name="5 2 3 7 2 6" xfId="28595" xr:uid="{00000000-0005-0000-0000-0000AF170000}"/>
    <cellStyle name="5 2 3 7 3" xfId="15157" xr:uid="{00000000-0005-0000-0000-0000B0170000}"/>
    <cellStyle name="5 2 3 7 3 2" xfId="22316" xr:uid="{00000000-0005-0000-0000-0000B1170000}"/>
    <cellStyle name="5 2 3 7 3 2 2" xfId="36631" xr:uid="{00000000-0005-0000-0000-0000B2170000}"/>
    <cellStyle name="5 2 3 7 3 3" xfId="29472" xr:uid="{00000000-0005-0000-0000-0000B3170000}"/>
    <cellStyle name="5 2 3 7 4" xfId="17511" xr:uid="{00000000-0005-0000-0000-0000B4170000}"/>
    <cellStyle name="5 2 3 7 4 2" xfId="24648" xr:uid="{00000000-0005-0000-0000-0000B5170000}"/>
    <cellStyle name="5 2 3 7 4 2 2" xfId="38963" xr:uid="{00000000-0005-0000-0000-0000B6170000}"/>
    <cellStyle name="5 2 3 7 4 3" xfId="31826" xr:uid="{00000000-0005-0000-0000-0000B7170000}"/>
    <cellStyle name="5 2 4" xfId="12565" xr:uid="{00000000-0005-0000-0000-0000B8170000}"/>
    <cellStyle name="5 2 4 2" xfId="14688" xr:uid="{00000000-0005-0000-0000-0000B9170000}"/>
    <cellStyle name="5 2 4 2 2" xfId="17051" xr:uid="{00000000-0005-0000-0000-0000BA170000}"/>
    <cellStyle name="5 2 4 2 2 2" xfId="24210" xr:uid="{00000000-0005-0000-0000-0000BB170000}"/>
    <cellStyle name="5 2 4 2 2 2 2" xfId="38525" xr:uid="{00000000-0005-0000-0000-0000BC170000}"/>
    <cellStyle name="5 2 4 2 2 3" xfId="31366" xr:uid="{00000000-0005-0000-0000-0000BD170000}"/>
    <cellStyle name="5 2 4 2 3" xfId="19405" xr:uid="{00000000-0005-0000-0000-0000BE170000}"/>
    <cellStyle name="5 2 4 2 3 2" xfId="26542" xr:uid="{00000000-0005-0000-0000-0000BF170000}"/>
    <cellStyle name="5 2 4 2 3 2 2" xfId="40857" xr:uid="{00000000-0005-0000-0000-0000C0170000}"/>
    <cellStyle name="5 2 4 2 3 3" xfId="33720" xr:uid="{00000000-0005-0000-0000-0000C1170000}"/>
    <cellStyle name="5 2 4 2 4" xfId="20703" xr:uid="{00000000-0005-0000-0000-0000C2170000}"/>
    <cellStyle name="5 2 4 2 4 2" xfId="27840" xr:uid="{00000000-0005-0000-0000-0000C3170000}"/>
    <cellStyle name="5 2 4 2 4 2 2" xfId="42155" xr:uid="{00000000-0005-0000-0000-0000C4170000}"/>
    <cellStyle name="5 2 4 2 4 3" xfId="35018" xr:uid="{00000000-0005-0000-0000-0000C5170000}"/>
    <cellStyle name="5 2 4 3" xfId="14176" xr:uid="{00000000-0005-0000-0000-0000C6170000}"/>
    <cellStyle name="5 2 4 3 2" xfId="16545" xr:uid="{00000000-0005-0000-0000-0000C7170000}"/>
    <cellStyle name="5 2 4 3 2 2" xfId="23704" xr:uid="{00000000-0005-0000-0000-0000C8170000}"/>
    <cellStyle name="5 2 4 3 2 2 2" xfId="38019" xr:uid="{00000000-0005-0000-0000-0000C9170000}"/>
    <cellStyle name="5 2 4 3 2 3" xfId="30860" xr:uid="{00000000-0005-0000-0000-0000CA170000}"/>
    <cellStyle name="5 2 4 3 3" xfId="18899" xr:uid="{00000000-0005-0000-0000-0000CB170000}"/>
    <cellStyle name="5 2 4 3 3 2" xfId="26036" xr:uid="{00000000-0005-0000-0000-0000CC170000}"/>
    <cellStyle name="5 2 4 3 3 2 2" xfId="40351" xr:uid="{00000000-0005-0000-0000-0000CD170000}"/>
    <cellStyle name="5 2 4 3 3 3" xfId="33214" xr:uid="{00000000-0005-0000-0000-0000CE170000}"/>
    <cellStyle name="5 2 4 3 4" xfId="20233" xr:uid="{00000000-0005-0000-0000-0000CF170000}"/>
    <cellStyle name="5 2 4 3 4 2" xfId="27370" xr:uid="{00000000-0005-0000-0000-0000D0170000}"/>
    <cellStyle name="5 2 4 3 4 2 2" xfId="41685" xr:uid="{00000000-0005-0000-0000-0000D1170000}"/>
    <cellStyle name="5 2 4 3 4 3" xfId="34548" xr:uid="{00000000-0005-0000-0000-0000D2170000}"/>
    <cellStyle name="5 2 4 3 5" xfId="21448" xr:uid="{00000000-0005-0000-0000-0000D3170000}"/>
    <cellStyle name="5 2 4 3 5 2" xfId="35763" xr:uid="{00000000-0005-0000-0000-0000D4170000}"/>
    <cellStyle name="5 2 4 3 6" xfId="28585" xr:uid="{00000000-0005-0000-0000-0000D5170000}"/>
    <cellStyle name="5 2 4 4" xfId="19703" xr:uid="{00000000-0005-0000-0000-0000D6170000}"/>
    <cellStyle name="5 2 4 4 2" xfId="26840" xr:uid="{00000000-0005-0000-0000-0000D7170000}"/>
    <cellStyle name="5 2 4 4 2 2" xfId="41155" xr:uid="{00000000-0005-0000-0000-0000D8170000}"/>
    <cellStyle name="5 2 4 4 3" xfId="34018" xr:uid="{00000000-0005-0000-0000-0000D9170000}"/>
    <cellStyle name="5 3" xfId="597" xr:uid="{00000000-0005-0000-0000-0000DA170000}"/>
    <cellStyle name="5 3 2" xfId="598" xr:uid="{00000000-0005-0000-0000-0000DB170000}"/>
    <cellStyle name="5 3 2 2" xfId="12799" xr:uid="{00000000-0005-0000-0000-0000DC170000}"/>
    <cellStyle name="5 3 2 2 2" xfId="14858" xr:uid="{00000000-0005-0000-0000-0000DD170000}"/>
    <cellStyle name="5 3 2 2 2 2" xfId="17221" xr:uid="{00000000-0005-0000-0000-0000DE170000}"/>
    <cellStyle name="5 3 2 2 2 2 2" xfId="24358" xr:uid="{00000000-0005-0000-0000-0000DF170000}"/>
    <cellStyle name="5 3 2 2 2 2 2 2" xfId="38673" xr:uid="{00000000-0005-0000-0000-0000E0170000}"/>
    <cellStyle name="5 3 2 2 2 2 3" xfId="31536" xr:uid="{00000000-0005-0000-0000-0000E1170000}"/>
    <cellStyle name="5 3 2 2 2 3" xfId="19575" xr:uid="{00000000-0005-0000-0000-0000E2170000}"/>
    <cellStyle name="5 3 2 2 2 3 2" xfId="26712" xr:uid="{00000000-0005-0000-0000-0000E3170000}"/>
    <cellStyle name="5 3 2 2 2 3 2 2" xfId="41027" xr:uid="{00000000-0005-0000-0000-0000E4170000}"/>
    <cellStyle name="5 3 2 2 2 3 3" xfId="33890" xr:uid="{00000000-0005-0000-0000-0000E5170000}"/>
    <cellStyle name="5 3 2 2 2 4" xfId="20851" xr:uid="{00000000-0005-0000-0000-0000E6170000}"/>
    <cellStyle name="5 3 2 2 2 4 2" xfId="27988" xr:uid="{00000000-0005-0000-0000-0000E7170000}"/>
    <cellStyle name="5 3 2 2 2 4 2 2" xfId="42303" xr:uid="{00000000-0005-0000-0000-0000E8170000}"/>
    <cellStyle name="5 3 2 2 2 4 3" xfId="35166" xr:uid="{00000000-0005-0000-0000-0000E9170000}"/>
    <cellStyle name="5 3 2 2 2 5" xfId="22027" xr:uid="{00000000-0005-0000-0000-0000EA170000}"/>
    <cellStyle name="5 3 2 2 2 5 2" xfId="36342" xr:uid="{00000000-0005-0000-0000-0000EB170000}"/>
    <cellStyle name="5 3 2 2 2 6" xfId="29183" xr:uid="{00000000-0005-0000-0000-0000EC170000}"/>
    <cellStyle name="5 3 2 2 3" xfId="15168" xr:uid="{00000000-0005-0000-0000-0000ED170000}"/>
    <cellStyle name="5 3 2 2 3 2" xfId="22327" xr:uid="{00000000-0005-0000-0000-0000EE170000}"/>
    <cellStyle name="5 3 2 2 3 2 2" xfId="36642" xr:uid="{00000000-0005-0000-0000-0000EF170000}"/>
    <cellStyle name="5 3 2 2 3 3" xfId="29483" xr:uid="{00000000-0005-0000-0000-0000F0170000}"/>
    <cellStyle name="5 3 2 2 4" xfId="17522" xr:uid="{00000000-0005-0000-0000-0000F1170000}"/>
    <cellStyle name="5 3 2 2 4 2" xfId="24659" xr:uid="{00000000-0005-0000-0000-0000F2170000}"/>
    <cellStyle name="5 3 2 2 4 2 2" xfId="38974" xr:uid="{00000000-0005-0000-0000-0000F3170000}"/>
    <cellStyle name="5 3 2 2 4 3" xfId="31837" xr:uid="{00000000-0005-0000-0000-0000F4170000}"/>
    <cellStyle name="5 3 3" xfId="599" xr:uid="{00000000-0005-0000-0000-0000F5170000}"/>
    <cellStyle name="5 3 3 2" xfId="12800" xr:uid="{00000000-0005-0000-0000-0000F6170000}"/>
    <cellStyle name="5 3 3 2 2" xfId="14449" xr:uid="{00000000-0005-0000-0000-0000F7170000}"/>
    <cellStyle name="5 3 3 2 2 2" xfId="16818" xr:uid="{00000000-0005-0000-0000-0000F8170000}"/>
    <cellStyle name="5 3 3 2 2 2 2" xfId="23977" xr:uid="{00000000-0005-0000-0000-0000F9170000}"/>
    <cellStyle name="5 3 3 2 2 2 2 2" xfId="38292" xr:uid="{00000000-0005-0000-0000-0000FA170000}"/>
    <cellStyle name="5 3 3 2 2 2 3" xfId="31133" xr:uid="{00000000-0005-0000-0000-0000FB170000}"/>
    <cellStyle name="5 3 3 2 2 3" xfId="19172" xr:uid="{00000000-0005-0000-0000-0000FC170000}"/>
    <cellStyle name="5 3 3 2 2 3 2" xfId="26309" xr:uid="{00000000-0005-0000-0000-0000FD170000}"/>
    <cellStyle name="5 3 3 2 2 3 2 2" xfId="40624" xr:uid="{00000000-0005-0000-0000-0000FE170000}"/>
    <cellStyle name="5 3 3 2 2 3 3" xfId="33487" xr:uid="{00000000-0005-0000-0000-0000FF170000}"/>
    <cellStyle name="5 3 3 2 2 4" xfId="20479" xr:uid="{00000000-0005-0000-0000-000000180000}"/>
    <cellStyle name="5 3 3 2 2 4 2" xfId="27616" xr:uid="{00000000-0005-0000-0000-000001180000}"/>
    <cellStyle name="5 3 3 2 2 4 2 2" xfId="41931" xr:uid="{00000000-0005-0000-0000-000002180000}"/>
    <cellStyle name="5 3 3 2 2 4 3" xfId="34794" xr:uid="{00000000-0005-0000-0000-000003180000}"/>
    <cellStyle name="5 3 3 2 2 5" xfId="21694" xr:uid="{00000000-0005-0000-0000-000004180000}"/>
    <cellStyle name="5 3 3 2 2 5 2" xfId="36009" xr:uid="{00000000-0005-0000-0000-000005180000}"/>
    <cellStyle name="5 3 3 2 2 6" xfId="28831" xr:uid="{00000000-0005-0000-0000-000006180000}"/>
    <cellStyle name="5 3 3 2 3" xfId="15169" xr:uid="{00000000-0005-0000-0000-000007180000}"/>
    <cellStyle name="5 3 3 2 3 2" xfId="22328" xr:uid="{00000000-0005-0000-0000-000008180000}"/>
    <cellStyle name="5 3 3 2 3 2 2" xfId="36643" xr:uid="{00000000-0005-0000-0000-000009180000}"/>
    <cellStyle name="5 3 3 2 3 3" xfId="29484" xr:uid="{00000000-0005-0000-0000-00000A180000}"/>
    <cellStyle name="5 3 3 2 4" xfId="17523" xr:uid="{00000000-0005-0000-0000-00000B180000}"/>
    <cellStyle name="5 3 3 2 4 2" xfId="24660" xr:uid="{00000000-0005-0000-0000-00000C180000}"/>
    <cellStyle name="5 3 3 2 4 2 2" xfId="38975" xr:uid="{00000000-0005-0000-0000-00000D180000}"/>
    <cellStyle name="5 3 3 2 4 3" xfId="31838" xr:uid="{00000000-0005-0000-0000-00000E180000}"/>
    <cellStyle name="5 3 4" xfId="600" xr:uid="{00000000-0005-0000-0000-00000F180000}"/>
    <cellStyle name="5 3 4 2" xfId="12801" xr:uid="{00000000-0005-0000-0000-000010180000}"/>
    <cellStyle name="5 3 4 2 2" xfId="14857" xr:uid="{00000000-0005-0000-0000-000011180000}"/>
    <cellStyle name="5 3 4 2 2 2" xfId="17220" xr:uid="{00000000-0005-0000-0000-000012180000}"/>
    <cellStyle name="5 3 4 2 2 2 2" xfId="24357" xr:uid="{00000000-0005-0000-0000-000013180000}"/>
    <cellStyle name="5 3 4 2 2 2 2 2" xfId="38672" xr:uid="{00000000-0005-0000-0000-000014180000}"/>
    <cellStyle name="5 3 4 2 2 2 3" xfId="31535" xr:uid="{00000000-0005-0000-0000-000015180000}"/>
    <cellStyle name="5 3 4 2 2 3" xfId="19574" xr:uid="{00000000-0005-0000-0000-000016180000}"/>
    <cellStyle name="5 3 4 2 2 3 2" xfId="26711" xr:uid="{00000000-0005-0000-0000-000017180000}"/>
    <cellStyle name="5 3 4 2 2 3 2 2" xfId="41026" xr:uid="{00000000-0005-0000-0000-000018180000}"/>
    <cellStyle name="5 3 4 2 2 3 3" xfId="33889" xr:uid="{00000000-0005-0000-0000-000019180000}"/>
    <cellStyle name="5 3 4 2 2 4" xfId="20850" xr:uid="{00000000-0005-0000-0000-00001A180000}"/>
    <cellStyle name="5 3 4 2 2 4 2" xfId="27987" xr:uid="{00000000-0005-0000-0000-00001B180000}"/>
    <cellStyle name="5 3 4 2 2 4 2 2" xfId="42302" xr:uid="{00000000-0005-0000-0000-00001C180000}"/>
    <cellStyle name="5 3 4 2 2 4 3" xfId="35165" xr:uid="{00000000-0005-0000-0000-00001D180000}"/>
    <cellStyle name="5 3 4 2 2 5" xfId="22026" xr:uid="{00000000-0005-0000-0000-00001E180000}"/>
    <cellStyle name="5 3 4 2 2 5 2" xfId="36341" xr:uid="{00000000-0005-0000-0000-00001F180000}"/>
    <cellStyle name="5 3 4 2 2 6" xfId="29182" xr:uid="{00000000-0005-0000-0000-000020180000}"/>
    <cellStyle name="5 3 4 2 3" xfId="15170" xr:uid="{00000000-0005-0000-0000-000021180000}"/>
    <cellStyle name="5 3 4 2 3 2" xfId="22329" xr:uid="{00000000-0005-0000-0000-000022180000}"/>
    <cellStyle name="5 3 4 2 3 2 2" xfId="36644" xr:uid="{00000000-0005-0000-0000-000023180000}"/>
    <cellStyle name="5 3 4 2 3 3" xfId="29485" xr:uid="{00000000-0005-0000-0000-000024180000}"/>
    <cellStyle name="5 3 4 2 4" xfId="17524" xr:uid="{00000000-0005-0000-0000-000025180000}"/>
    <cellStyle name="5 3 4 2 4 2" xfId="24661" xr:uid="{00000000-0005-0000-0000-000026180000}"/>
    <cellStyle name="5 3 4 2 4 2 2" xfId="38976" xr:uid="{00000000-0005-0000-0000-000027180000}"/>
    <cellStyle name="5 3 4 2 4 3" xfId="31839" xr:uid="{00000000-0005-0000-0000-000028180000}"/>
    <cellStyle name="5 3 5" xfId="601" xr:uid="{00000000-0005-0000-0000-000029180000}"/>
    <cellStyle name="5 3 5 2" xfId="12802" xr:uid="{00000000-0005-0000-0000-00002A180000}"/>
    <cellStyle name="5 3 5 2 2" xfId="14116" xr:uid="{00000000-0005-0000-0000-00002B180000}"/>
    <cellStyle name="5 3 5 2 2 2" xfId="16485" xr:uid="{00000000-0005-0000-0000-00002C180000}"/>
    <cellStyle name="5 3 5 2 2 2 2" xfId="23644" xr:uid="{00000000-0005-0000-0000-00002D180000}"/>
    <cellStyle name="5 3 5 2 2 2 2 2" xfId="37959" xr:uid="{00000000-0005-0000-0000-00002E180000}"/>
    <cellStyle name="5 3 5 2 2 2 3" xfId="30800" xr:uid="{00000000-0005-0000-0000-00002F180000}"/>
    <cellStyle name="5 3 5 2 2 3" xfId="18839" xr:uid="{00000000-0005-0000-0000-000030180000}"/>
    <cellStyle name="5 3 5 2 2 3 2" xfId="25976" xr:uid="{00000000-0005-0000-0000-000031180000}"/>
    <cellStyle name="5 3 5 2 2 3 2 2" xfId="40291" xr:uid="{00000000-0005-0000-0000-000032180000}"/>
    <cellStyle name="5 3 5 2 2 3 3" xfId="33154" xr:uid="{00000000-0005-0000-0000-000033180000}"/>
    <cellStyle name="5 3 5 2 2 4" xfId="20173" xr:uid="{00000000-0005-0000-0000-000034180000}"/>
    <cellStyle name="5 3 5 2 2 4 2" xfId="27310" xr:uid="{00000000-0005-0000-0000-000035180000}"/>
    <cellStyle name="5 3 5 2 2 4 2 2" xfId="41625" xr:uid="{00000000-0005-0000-0000-000036180000}"/>
    <cellStyle name="5 3 5 2 2 4 3" xfId="34488" xr:uid="{00000000-0005-0000-0000-000037180000}"/>
    <cellStyle name="5 3 5 2 2 5" xfId="21388" xr:uid="{00000000-0005-0000-0000-000038180000}"/>
    <cellStyle name="5 3 5 2 2 5 2" xfId="35703" xr:uid="{00000000-0005-0000-0000-000039180000}"/>
    <cellStyle name="5 3 5 2 2 6" xfId="28525" xr:uid="{00000000-0005-0000-0000-00003A180000}"/>
    <cellStyle name="5 3 5 2 3" xfId="15171" xr:uid="{00000000-0005-0000-0000-00003B180000}"/>
    <cellStyle name="5 3 5 2 3 2" xfId="22330" xr:uid="{00000000-0005-0000-0000-00003C180000}"/>
    <cellStyle name="5 3 5 2 3 2 2" xfId="36645" xr:uid="{00000000-0005-0000-0000-00003D180000}"/>
    <cellStyle name="5 3 5 2 3 3" xfId="29486" xr:uid="{00000000-0005-0000-0000-00003E180000}"/>
    <cellStyle name="5 3 5 2 4" xfId="17525" xr:uid="{00000000-0005-0000-0000-00003F180000}"/>
    <cellStyle name="5 3 5 2 4 2" xfId="24662" xr:uid="{00000000-0005-0000-0000-000040180000}"/>
    <cellStyle name="5 3 5 2 4 2 2" xfId="38977" xr:uid="{00000000-0005-0000-0000-000041180000}"/>
    <cellStyle name="5 3 5 2 4 3" xfId="31840" xr:uid="{00000000-0005-0000-0000-000042180000}"/>
    <cellStyle name="5 3 6" xfId="12798" xr:uid="{00000000-0005-0000-0000-000043180000}"/>
    <cellStyle name="5 3 6 2" xfId="14115" xr:uid="{00000000-0005-0000-0000-000044180000}"/>
    <cellStyle name="5 3 6 2 2" xfId="16484" xr:uid="{00000000-0005-0000-0000-000045180000}"/>
    <cellStyle name="5 3 6 2 2 2" xfId="23643" xr:uid="{00000000-0005-0000-0000-000046180000}"/>
    <cellStyle name="5 3 6 2 2 2 2" xfId="37958" xr:uid="{00000000-0005-0000-0000-000047180000}"/>
    <cellStyle name="5 3 6 2 2 3" xfId="30799" xr:uid="{00000000-0005-0000-0000-000048180000}"/>
    <cellStyle name="5 3 6 2 3" xfId="18838" xr:uid="{00000000-0005-0000-0000-000049180000}"/>
    <cellStyle name="5 3 6 2 3 2" xfId="25975" xr:uid="{00000000-0005-0000-0000-00004A180000}"/>
    <cellStyle name="5 3 6 2 3 2 2" xfId="40290" xr:uid="{00000000-0005-0000-0000-00004B180000}"/>
    <cellStyle name="5 3 6 2 3 3" xfId="33153" xr:uid="{00000000-0005-0000-0000-00004C180000}"/>
    <cellStyle name="5 3 6 2 4" xfId="20172" xr:uid="{00000000-0005-0000-0000-00004D180000}"/>
    <cellStyle name="5 3 6 2 4 2" xfId="27309" xr:uid="{00000000-0005-0000-0000-00004E180000}"/>
    <cellStyle name="5 3 6 2 4 2 2" xfId="41624" xr:uid="{00000000-0005-0000-0000-00004F180000}"/>
    <cellStyle name="5 3 6 2 4 3" xfId="34487" xr:uid="{00000000-0005-0000-0000-000050180000}"/>
    <cellStyle name="5 3 6 2 5" xfId="21387" xr:uid="{00000000-0005-0000-0000-000051180000}"/>
    <cellStyle name="5 3 6 2 5 2" xfId="35702" xr:uid="{00000000-0005-0000-0000-000052180000}"/>
    <cellStyle name="5 3 6 2 6" xfId="28524" xr:uid="{00000000-0005-0000-0000-000053180000}"/>
    <cellStyle name="5 3 6 3" xfId="15167" xr:uid="{00000000-0005-0000-0000-000054180000}"/>
    <cellStyle name="5 3 6 3 2" xfId="22326" xr:uid="{00000000-0005-0000-0000-000055180000}"/>
    <cellStyle name="5 3 6 3 2 2" xfId="36641" xr:uid="{00000000-0005-0000-0000-000056180000}"/>
    <cellStyle name="5 3 6 3 3" xfId="29482" xr:uid="{00000000-0005-0000-0000-000057180000}"/>
    <cellStyle name="5 3 6 4" xfId="17521" xr:uid="{00000000-0005-0000-0000-000058180000}"/>
    <cellStyle name="5 3 6 4 2" xfId="24658" xr:uid="{00000000-0005-0000-0000-000059180000}"/>
    <cellStyle name="5 3 6 4 2 2" xfId="38973" xr:uid="{00000000-0005-0000-0000-00005A180000}"/>
    <cellStyle name="5 3 6 4 3" xfId="31836" xr:uid="{00000000-0005-0000-0000-00005B180000}"/>
    <cellStyle name="5 4" xfId="12553" xr:uid="{00000000-0005-0000-0000-00005C180000}"/>
    <cellStyle name="5 4 2" xfId="14676" xr:uid="{00000000-0005-0000-0000-00005D180000}"/>
    <cellStyle name="5 4 2 2" xfId="17039" xr:uid="{00000000-0005-0000-0000-00005E180000}"/>
    <cellStyle name="5 4 2 2 2" xfId="24198" xr:uid="{00000000-0005-0000-0000-00005F180000}"/>
    <cellStyle name="5 4 2 2 2 2" xfId="38513" xr:uid="{00000000-0005-0000-0000-000060180000}"/>
    <cellStyle name="5 4 2 2 3" xfId="31354" xr:uid="{00000000-0005-0000-0000-000061180000}"/>
    <cellStyle name="5 4 2 3" xfId="19393" xr:uid="{00000000-0005-0000-0000-000062180000}"/>
    <cellStyle name="5 4 2 3 2" xfId="26530" xr:uid="{00000000-0005-0000-0000-000063180000}"/>
    <cellStyle name="5 4 2 3 2 2" xfId="40845" xr:uid="{00000000-0005-0000-0000-000064180000}"/>
    <cellStyle name="5 4 2 3 3" xfId="33708" xr:uid="{00000000-0005-0000-0000-000065180000}"/>
    <cellStyle name="5 4 2 4" xfId="20691" xr:uid="{00000000-0005-0000-0000-000066180000}"/>
    <cellStyle name="5 4 2 4 2" xfId="27828" xr:uid="{00000000-0005-0000-0000-000067180000}"/>
    <cellStyle name="5 4 2 4 2 2" xfId="42143" xr:uid="{00000000-0005-0000-0000-000068180000}"/>
    <cellStyle name="5 4 2 4 3" xfId="35006" xr:uid="{00000000-0005-0000-0000-000069180000}"/>
    <cellStyle name="5 4 3" xfId="14522" xr:uid="{00000000-0005-0000-0000-00006A180000}"/>
    <cellStyle name="5 4 3 2" xfId="16891" xr:uid="{00000000-0005-0000-0000-00006B180000}"/>
    <cellStyle name="5 4 3 2 2" xfId="24050" xr:uid="{00000000-0005-0000-0000-00006C180000}"/>
    <cellStyle name="5 4 3 2 2 2" xfId="38365" xr:uid="{00000000-0005-0000-0000-00006D180000}"/>
    <cellStyle name="5 4 3 2 3" xfId="31206" xr:uid="{00000000-0005-0000-0000-00006E180000}"/>
    <cellStyle name="5 4 3 3" xfId="19245" xr:uid="{00000000-0005-0000-0000-00006F180000}"/>
    <cellStyle name="5 4 3 3 2" xfId="26382" xr:uid="{00000000-0005-0000-0000-000070180000}"/>
    <cellStyle name="5 4 3 3 2 2" xfId="40697" xr:uid="{00000000-0005-0000-0000-000071180000}"/>
    <cellStyle name="5 4 3 3 3" xfId="33560" xr:uid="{00000000-0005-0000-0000-000072180000}"/>
    <cellStyle name="5 4 3 4" xfId="20543" xr:uid="{00000000-0005-0000-0000-000073180000}"/>
    <cellStyle name="5 4 3 4 2" xfId="27680" xr:uid="{00000000-0005-0000-0000-000074180000}"/>
    <cellStyle name="5 4 3 4 2 2" xfId="41995" xr:uid="{00000000-0005-0000-0000-000075180000}"/>
    <cellStyle name="5 4 3 4 3" xfId="34858" xr:uid="{00000000-0005-0000-0000-000076180000}"/>
    <cellStyle name="5 4 3 5" xfId="21758" xr:uid="{00000000-0005-0000-0000-000077180000}"/>
    <cellStyle name="5 4 3 5 2" xfId="36073" xr:uid="{00000000-0005-0000-0000-000078180000}"/>
    <cellStyle name="5 4 3 6" xfId="28895" xr:uid="{00000000-0005-0000-0000-000079180000}"/>
    <cellStyle name="5 4 4" xfId="19691" xr:uid="{00000000-0005-0000-0000-00007A180000}"/>
    <cellStyle name="5 4 4 2" xfId="26828" xr:uid="{00000000-0005-0000-0000-00007B180000}"/>
    <cellStyle name="5 4 4 2 2" xfId="41143" xr:uid="{00000000-0005-0000-0000-00007C180000}"/>
    <cellStyle name="5 4 4 3" xfId="34006" xr:uid="{00000000-0005-0000-0000-00007D180000}"/>
    <cellStyle name="5 5" xfId="42616" xr:uid="{00000000-0005-0000-0000-00007E180000}"/>
    <cellStyle name="5_5225402107005(1)" xfId="196" xr:uid="{00000000-0005-0000-0000-00007F180000}"/>
    <cellStyle name="5_5225402107005(1) 2" xfId="602" xr:uid="{00000000-0005-0000-0000-000080180000}"/>
    <cellStyle name="5_5225402107005(1) 2 2" xfId="12566" xr:uid="{00000000-0005-0000-0000-000081180000}"/>
    <cellStyle name="5_5225402107005(1) 2 2 2" xfId="14689" xr:uid="{00000000-0005-0000-0000-000082180000}"/>
    <cellStyle name="5_5225402107005(1) 2 2 2 2" xfId="17052" xr:uid="{00000000-0005-0000-0000-000083180000}"/>
    <cellStyle name="5_5225402107005(1) 2 2 2 2 2" xfId="24211" xr:uid="{00000000-0005-0000-0000-000084180000}"/>
    <cellStyle name="5_5225402107005(1) 2 2 2 2 2 2" xfId="38526" xr:uid="{00000000-0005-0000-0000-000085180000}"/>
    <cellStyle name="5_5225402107005(1) 2 2 2 2 3" xfId="31367" xr:uid="{00000000-0005-0000-0000-000086180000}"/>
    <cellStyle name="5_5225402107005(1) 2 2 2 3" xfId="19406" xr:uid="{00000000-0005-0000-0000-000087180000}"/>
    <cellStyle name="5_5225402107005(1) 2 2 2 3 2" xfId="26543" xr:uid="{00000000-0005-0000-0000-000088180000}"/>
    <cellStyle name="5_5225402107005(1) 2 2 2 3 2 2" xfId="40858" xr:uid="{00000000-0005-0000-0000-000089180000}"/>
    <cellStyle name="5_5225402107005(1) 2 2 2 3 3" xfId="33721" xr:uid="{00000000-0005-0000-0000-00008A180000}"/>
    <cellStyle name="5_5225402107005(1) 2 2 2 4" xfId="20704" xr:uid="{00000000-0005-0000-0000-00008B180000}"/>
    <cellStyle name="5_5225402107005(1) 2 2 2 4 2" xfId="27841" xr:uid="{00000000-0005-0000-0000-00008C180000}"/>
    <cellStyle name="5_5225402107005(1) 2 2 2 4 2 2" xfId="42156" xr:uid="{00000000-0005-0000-0000-00008D180000}"/>
    <cellStyle name="5_5225402107005(1) 2 2 2 4 3" xfId="35019" xr:uid="{00000000-0005-0000-0000-00008E180000}"/>
    <cellStyle name="5_5225402107005(1) 2 2 3" xfId="14600" xr:uid="{00000000-0005-0000-0000-00008F180000}"/>
    <cellStyle name="5_5225402107005(1) 2 2 3 2" xfId="16963" xr:uid="{00000000-0005-0000-0000-000090180000}"/>
    <cellStyle name="5_5225402107005(1) 2 2 3 2 2" xfId="24122" xr:uid="{00000000-0005-0000-0000-000091180000}"/>
    <cellStyle name="5_5225402107005(1) 2 2 3 2 2 2" xfId="38437" xr:uid="{00000000-0005-0000-0000-000092180000}"/>
    <cellStyle name="5_5225402107005(1) 2 2 3 2 3" xfId="31278" xr:uid="{00000000-0005-0000-0000-000093180000}"/>
    <cellStyle name="5_5225402107005(1) 2 2 3 3" xfId="19317" xr:uid="{00000000-0005-0000-0000-000094180000}"/>
    <cellStyle name="5_5225402107005(1) 2 2 3 3 2" xfId="26454" xr:uid="{00000000-0005-0000-0000-000095180000}"/>
    <cellStyle name="5_5225402107005(1) 2 2 3 3 2 2" xfId="40769" xr:uid="{00000000-0005-0000-0000-000096180000}"/>
    <cellStyle name="5_5225402107005(1) 2 2 3 3 3" xfId="33632" xr:uid="{00000000-0005-0000-0000-000097180000}"/>
    <cellStyle name="5_5225402107005(1) 2 2 3 4" xfId="20615" xr:uid="{00000000-0005-0000-0000-000098180000}"/>
    <cellStyle name="5_5225402107005(1) 2 2 3 4 2" xfId="27752" xr:uid="{00000000-0005-0000-0000-000099180000}"/>
    <cellStyle name="5_5225402107005(1) 2 2 3 4 2 2" xfId="42067" xr:uid="{00000000-0005-0000-0000-00009A180000}"/>
    <cellStyle name="5_5225402107005(1) 2 2 3 4 3" xfId="34930" xr:uid="{00000000-0005-0000-0000-00009B180000}"/>
    <cellStyle name="5_5225402107005(1) 2 2 3 5" xfId="21830" xr:uid="{00000000-0005-0000-0000-00009C180000}"/>
    <cellStyle name="5_5225402107005(1) 2 2 3 5 2" xfId="36145" xr:uid="{00000000-0005-0000-0000-00009D180000}"/>
    <cellStyle name="5_5225402107005(1) 2 2 3 6" xfId="28967" xr:uid="{00000000-0005-0000-0000-00009E180000}"/>
    <cellStyle name="5_5225402107005(1) 2 2 4" xfId="19704" xr:uid="{00000000-0005-0000-0000-00009F180000}"/>
    <cellStyle name="5_5225402107005(1) 2 2 4 2" xfId="26841" xr:uid="{00000000-0005-0000-0000-0000A0180000}"/>
    <cellStyle name="5_5225402107005(1) 2 2 4 2 2" xfId="41156" xr:uid="{00000000-0005-0000-0000-0000A1180000}"/>
    <cellStyle name="5_5225402107005(1) 2 2 4 3" xfId="34019" xr:uid="{00000000-0005-0000-0000-0000A2180000}"/>
    <cellStyle name="5_5225402107005(1) 3" xfId="12554" xr:uid="{00000000-0005-0000-0000-0000A3180000}"/>
    <cellStyle name="5_5225402107005(1) 3 2" xfId="14677" xr:uid="{00000000-0005-0000-0000-0000A4180000}"/>
    <cellStyle name="5_5225402107005(1) 3 2 2" xfId="17040" xr:uid="{00000000-0005-0000-0000-0000A5180000}"/>
    <cellStyle name="5_5225402107005(1) 3 2 2 2" xfId="24199" xr:uid="{00000000-0005-0000-0000-0000A6180000}"/>
    <cellStyle name="5_5225402107005(1) 3 2 2 2 2" xfId="38514" xr:uid="{00000000-0005-0000-0000-0000A7180000}"/>
    <cellStyle name="5_5225402107005(1) 3 2 2 3" xfId="31355" xr:uid="{00000000-0005-0000-0000-0000A8180000}"/>
    <cellStyle name="5_5225402107005(1) 3 2 3" xfId="19394" xr:uid="{00000000-0005-0000-0000-0000A9180000}"/>
    <cellStyle name="5_5225402107005(1) 3 2 3 2" xfId="26531" xr:uid="{00000000-0005-0000-0000-0000AA180000}"/>
    <cellStyle name="5_5225402107005(1) 3 2 3 2 2" xfId="40846" xr:uid="{00000000-0005-0000-0000-0000AB180000}"/>
    <cellStyle name="5_5225402107005(1) 3 2 3 3" xfId="33709" xr:uid="{00000000-0005-0000-0000-0000AC180000}"/>
    <cellStyle name="5_5225402107005(1) 3 2 4" xfId="20692" xr:uid="{00000000-0005-0000-0000-0000AD180000}"/>
    <cellStyle name="5_5225402107005(1) 3 2 4 2" xfId="27829" xr:uid="{00000000-0005-0000-0000-0000AE180000}"/>
    <cellStyle name="5_5225402107005(1) 3 2 4 2 2" xfId="42144" xr:uid="{00000000-0005-0000-0000-0000AF180000}"/>
    <cellStyle name="5_5225402107005(1) 3 2 4 3" xfId="35007" xr:uid="{00000000-0005-0000-0000-0000B0180000}"/>
    <cellStyle name="5_5225402107005(1) 3 3" xfId="14523" xr:uid="{00000000-0005-0000-0000-0000B1180000}"/>
    <cellStyle name="5_5225402107005(1) 3 3 2" xfId="16892" xr:uid="{00000000-0005-0000-0000-0000B2180000}"/>
    <cellStyle name="5_5225402107005(1) 3 3 2 2" xfId="24051" xr:uid="{00000000-0005-0000-0000-0000B3180000}"/>
    <cellStyle name="5_5225402107005(1) 3 3 2 2 2" xfId="38366" xr:uid="{00000000-0005-0000-0000-0000B4180000}"/>
    <cellStyle name="5_5225402107005(1) 3 3 2 3" xfId="31207" xr:uid="{00000000-0005-0000-0000-0000B5180000}"/>
    <cellStyle name="5_5225402107005(1) 3 3 3" xfId="19246" xr:uid="{00000000-0005-0000-0000-0000B6180000}"/>
    <cellStyle name="5_5225402107005(1) 3 3 3 2" xfId="26383" xr:uid="{00000000-0005-0000-0000-0000B7180000}"/>
    <cellStyle name="5_5225402107005(1) 3 3 3 2 2" xfId="40698" xr:uid="{00000000-0005-0000-0000-0000B8180000}"/>
    <cellStyle name="5_5225402107005(1) 3 3 3 3" xfId="33561" xr:uid="{00000000-0005-0000-0000-0000B9180000}"/>
    <cellStyle name="5_5225402107005(1) 3 3 4" xfId="20544" xr:uid="{00000000-0005-0000-0000-0000BA180000}"/>
    <cellStyle name="5_5225402107005(1) 3 3 4 2" xfId="27681" xr:uid="{00000000-0005-0000-0000-0000BB180000}"/>
    <cellStyle name="5_5225402107005(1) 3 3 4 2 2" xfId="41996" xr:uid="{00000000-0005-0000-0000-0000BC180000}"/>
    <cellStyle name="5_5225402107005(1) 3 3 4 3" xfId="34859" xr:uid="{00000000-0005-0000-0000-0000BD180000}"/>
    <cellStyle name="5_5225402107005(1) 3 3 5" xfId="21759" xr:uid="{00000000-0005-0000-0000-0000BE180000}"/>
    <cellStyle name="5_5225402107005(1) 3 3 5 2" xfId="36074" xr:uid="{00000000-0005-0000-0000-0000BF180000}"/>
    <cellStyle name="5_5225402107005(1) 3 3 6" xfId="28896" xr:uid="{00000000-0005-0000-0000-0000C0180000}"/>
    <cellStyle name="5_5225402107005(1) 3 4" xfId="19692" xr:uid="{00000000-0005-0000-0000-0000C1180000}"/>
    <cellStyle name="5_5225402107005(1) 3 4 2" xfId="26829" xr:uid="{00000000-0005-0000-0000-0000C2180000}"/>
    <cellStyle name="5_5225402107005(1) 3 4 2 2" xfId="41144" xr:uid="{00000000-0005-0000-0000-0000C3180000}"/>
    <cellStyle name="5_5225402107005(1) 3 4 3" xfId="34007" xr:uid="{00000000-0005-0000-0000-0000C4180000}"/>
    <cellStyle name="5_5225402107005(1) 4" xfId="42617" xr:uid="{00000000-0005-0000-0000-0000C5180000}"/>
    <cellStyle name="5_DeckblattNeu" xfId="197" xr:uid="{00000000-0005-0000-0000-0000C6180000}"/>
    <cellStyle name="5_DeckblattNeu 2" xfId="603" xr:uid="{00000000-0005-0000-0000-0000C7180000}"/>
    <cellStyle name="5_DeckblattNeu 2 2" xfId="604" xr:uid="{00000000-0005-0000-0000-0000C8180000}"/>
    <cellStyle name="5_DeckblattNeu 2 2 2" xfId="605" xr:uid="{00000000-0005-0000-0000-0000C9180000}"/>
    <cellStyle name="5_DeckblattNeu 2 2 2 2" xfId="12806" xr:uid="{00000000-0005-0000-0000-0000CA180000}"/>
    <cellStyle name="5_DeckblattNeu 2 2 2 2 2" xfId="14845" xr:uid="{00000000-0005-0000-0000-0000CB180000}"/>
    <cellStyle name="5_DeckblattNeu 2 2 2 2 2 2" xfId="17208" xr:uid="{00000000-0005-0000-0000-0000CC180000}"/>
    <cellStyle name="5_DeckblattNeu 2 2 2 2 2 2 2" xfId="24345" xr:uid="{00000000-0005-0000-0000-0000CD180000}"/>
    <cellStyle name="5_DeckblattNeu 2 2 2 2 2 2 2 2" xfId="38660" xr:uid="{00000000-0005-0000-0000-0000CE180000}"/>
    <cellStyle name="5_DeckblattNeu 2 2 2 2 2 2 3" xfId="31523" xr:uid="{00000000-0005-0000-0000-0000CF180000}"/>
    <cellStyle name="5_DeckblattNeu 2 2 2 2 2 3" xfId="19562" xr:uid="{00000000-0005-0000-0000-0000D0180000}"/>
    <cellStyle name="5_DeckblattNeu 2 2 2 2 2 3 2" xfId="26699" xr:uid="{00000000-0005-0000-0000-0000D1180000}"/>
    <cellStyle name="5_DeckblattNeu 2 2 2 2 2 3 2 2" xfId="41014" xr:uid="{00000000-0005-0000-0000-0000D2180000}"/>
    <cellStyle name="5_DeckblattNeu 2 2 2 2 2 3 3" xfId="33877" xr:uid="{00000000-0005-0000-0000-0000D3180000}"/>
    <cellStyle name="5_DeckblattNeu 2 2 2 2 2 4" xfId="20838" xr:uid="{00000000-0005-0000-0000-0000D4180000}"/>
    <cellStyle name="5_DeckblattNeu 2 2 2 2 2 4 2" xfId="27975" xr:uid="{00000000-0005-0000-0000-0000D5180000}"/>
    <cellStyle name="5_DeckblattNeu 2 2 2 2 2 4 2 2" xfId="42290" xr:uid="{00000000-0005-0000-0000-0000D6180000}"/>
    <cellStyle name="5_DeckblattNeu 2 2 2 2 2 4 3" xfId="35153" xr:uid="{00000000-0005-0000-0000-0000D7180000}"/>
    <cellStyle name="5_DeckblattNeu 2 2 2 2 2 5" xfId="22014" xr:uid="{00000000-0005-0000-0000-0000D8180000}"/>
    <cellStyle name="5_DeckblattNeu 2 2 2 2 2 5 2" xfId="36329" xr:uid="{00000000-0005-0000-0000-0000D9180000}"/>
    <cellStyle name="5_DeckblattNeu 2 2 2 2 2 6" xfId="29170" xr:uid="{00000000-0005-0000-0000-0000DA180000}"/>
    <cellStyle name="5_DeckblattNeu 2 2 2 2 3" xfId="15175" xr:uid="{00000000-0005-0000-0000-0000DB180000}"/>
    <cellStyle name="5_DeckblattNeu 2 2 2 2 3 2" xfId="22334" xr:uid="{00000000-0005-0000-0000-0000DC180000}"/>
    <cellStyle name="5_DeckblattNeu 2 2 2 2 3 2 2" xfId="36649" xr:uid="{00000000-0005-0000-0000-0000DD180000}"/>
    <cellStyle name="5_DeckblattNeu 2 2 2 2 3 3" xfId="29490" xr:uid="{00000000-0005-0000-0000-0000DE180000}"/>
    <cellStyle name="5_DeckblattNeu 2 2 2 2 4" xfId="17529" xr:uid="{00000000-0005-0000-0000-0000DF180000}"/>
    <cellStyle name="5_DeckblattNeu 2 2 2 2 4 2" xfId="24666" xr:uid="{00000000-0005-0000-0000-0000E0180000}"/>
    <cellStyle name="5_DeckblattNeu 2 2 2 2 4 2 2" xfId="38981" xr:uid="{00000000-0005-0000-0000-0000E1180000}"/>
    <cellStyle name="5_DeckblattNeu 2 2 2 2 4 3" xfId="31844" xr:uid="{00000000-0005-0000-0000-0000E2180000}"/>
    <cellStyle name="5_DeckblattNeu 2 2 3" xfId="606" xr:uid="{00000000-0005-0000-0000-0000E3180000}"/>
    <cellStyle name="5_DeckblattNeu 2 2 3 2" xfId="12807" xr:uid="{00000000-0005-0000-0000-0000E4180000}"/>
    <cellStyle name="5_DeckblattNeu 2 2 3 2 2" xfId="14854" xr:uid="{00000000-0005-0000-0000-0000E5180000}"/>
    <cellStyle name="5_DeckblattNeu 2 2 3 2 2 2" xfId="17217" xr:uid="{00000000-0005-0000-0000-0000E6180000}"/>
    <cellStyle name="5_DeckblattNeu 2 2 3 2 2 2 2" xfId="24354" xr:uid="{00000000-0005-0000-0000-0000E7180000}"/>
    <cellStyle name="5_DeckblattNeu 2 2 3 2 2 2 2 2" xfId="38669" xr:uid="{00000000-0005-0000-0000-0000E8180000}"/>
    <cellStyle name="5_DeckblattNeu 2 2 3 2 2 2 3" xfId="31532" xr:uid="{00000000-0005-0000-0000-0000E9180000}"/>
    <cellStyle name="5_DeckblattNeu 2 2 3 2 2 3" xfId="19571" xr:uid="{00000000-0005-0000-0000-0000EA180000}"/>
    <cellStyle name="5_DeckblattNeu 2 2 3 2 2 3 2" xfId="26708" xr:uid="{00000000-0005-0000-0000-0000EB180000}"/>
    <cellStyle name="5_DeckblattNeu 2 2 3 2 2 3 2 2" xfId="41023" xr:uid="{00000000-0005-0000-0000-0000EC180000}"/>
    <cellStyle name="5_DeckblattNeu 2 2 3 2 2 3 3" xfId="33886" xr:uid="{00000000-0005-0000-0000-0000ED180000}"/>
    <cellStyle name="5_DeckblattNeu 2 2 3 2 2 4" xfId="20847" xr:uid="{00000000-0005-0000-0000-0000EE180000}"/>
    <cellStyle name="5_DeckblattNeu 2 2 3 2 2 4 2" xfId="27984" xr:uid="{00000000-0005-0000-0000-0000EF180000}"/>
    <cellStyle name="5_DeckblattNeu 2 2 3 2 2 4 2 2" xfId="42299" xr:uid="{00000000-0005-0000-0000-0000F0180000}"/>
    <cellStyle name="5_DeckblattNeu 2 2 3 2 2 4 3" xfId="35162" xr:uid="{00000000-0005-0000-0000-0000F1180000}"/>
    <cellStyle name="5_DeckblattNeu 2 2 3 2 2 5" xfId="22023" xr:uid="{00000000-0005-0000-0000-0000F2180000}"/>
    <cellStyle name="5_DeckblattNeu 2 2 3 2 2 5 2" xfId="36338" xr:uid="{00000000-0005-0000-0000-0000F3180000}"/>
    <cellStyle name="5_DeckblattNeu 2 2 3 2 2 6" xfId="29179" xr:uid="{00000000-0005-0000-0000-0000F4180000}"/>
    <cellStyle name="5_DeckblattNeu 2 2 3 2 3" xfId="15176" xr:uid="{00000000-0005-0000-0000-0000F5180000}"/>
    <cellStyle name="5_DeckblattNeu 2 2 3 2 3 2" xfId="22335" xr:uid="{00000000-0005-0000-0000-0000F6180000}"/>
    <cellStyle name="5_DeckblattNeu 2 2 3 2 3 2 2" xfId="36650" xr:uid="{00000000-0005-0000-0000-0000F7180000}"/>
    <cellStyle name="5_DeckblattNeu 2 2 3 2 3 3" xfId="29491" xr:uid="{00000000-0005-0000-0000-0000F8180000}"/>
    <cellStyle name="5_DeckblattNeu 2 2 3 2 4" xfId="17530" xr:uid="{00000000-0005-0000-0000-0000F9180000}"/>
    <cellStyle name="5_DeckblattNeu 2 2 3 2 4 2" xfId="24667" xr:uid="{00000000-0005-0000-0000-0000FA180000}"/>
    <cellStyle name="5_DeckblattNeu 2 2 3 2 4 2 2" xfId="38982" xr:uid="{00000000-0005-0000-0000-0000FB180000}"/>
    <cellStyle name="5_DeckblattNeu 2 2 3 2 4 3" xfId="31845" xr:uid="{00000000-0005-0000-0000-0000FC180000}"/>
    <cellStyle name="5_DeckblattNeu 2 2 4" xfId="607" xr:uid="{00000000-0005-0000-0000-0000FD180000}"/>
    <cellStyle name="5_DeckblattNeu 2 2 4 2" xfId="12808" xr:uid="{00000000-0005-0000-0000-0000FE180000}"/>
    <cellStyle name="5_DeckblattNeu 2 2 4 2 2" xfId="13691" xr:uid="{00000000-0005-0000-0000-0000FF180000}"/>
    <cellStyle name="5_DeckblattNeu 2 2 4 2 2 2" xfId="16060" xr:uid="{00000000-0005-0000-0000-000000190000}"/>
    <cellStyle name="5_DeckblattNeu 2 2 4 2 2 2 2" xfId="23219" xr:uid="{00000000-0005-0000-0000-000001190000}"/>
    <cellStyle name="5_DeckblattNeu 2 2 4 2 2 2 2 2" xfId="37534" xr:uid="{00000000-0005-0000-0000-000002190000}"/>
    <cellStyle name="5_DeckblattNeu 2 2 4 2 2 2 3" xfId="30375" xr:uid="{00000000-0005-0000-0000-000003190000}"/>
    <cellStyle name="5_DeckblattNeu 2 2 4 2 2 3" xfId="18414" xr:uid="{00000000-0005-0000-0000-000004190000}"/>
    <cellStyle name="5_DeckblattNeu 2 2 4 2 2 3 2" xfId="25551" xr:uid="{00000000-0005-0000-0000-000005190000}"/>
    <cellStyle name="5_DeckblattNeu 2 2 4 2 2 3 2 2" xfId="39866" xr:uid="{00000000-0005-0000-0000-000006190000}"/>
    <cellStyle name="5_DeckblattNeu 2 2 4 2 2 3 3" xfId="32729" xr:uid="{00000000-0005-0000-0000-000007190000}"/>
    <cellStyle name="5_DeckblattNeu 2 2 4 2 2 4" xfId="19940" xr:uid="{00000000-0005-0000-0000-000008190000}"/>
    <cellStyle name="5_DeckblattNeu 2 2 4 2 2 4 2" xfId="27077" xr:uid="{00000000-0005-0000-0000-000009190000}"/>
    <cellStyle name="5_DeckblattNeu 2 2 4 2 2 4 2 2" xfId="41392" xr:uid="{00000000-0005-0000-0000-00000A190000}"/>
    <cellStyle name="5_DeckblattNeu 2 2 4 2 2 4 3" xfId="34255" xr:uid="{00000000-0005-0000-0000-00000B190000}"/>
    <cellStyle name="5_DeckblattNeu 2 2 4 2 2 5" xfId="21155" xr:uid="{00000000-0005-0000-0000-00000C190000}"/>
    <cellStyle name="5_DeckblattNeu 2 2 4 2 2 5 2" xfId="35470" xr:uid="{00000000-0005-0000-0000-00000D190000}"/>
    <cellStyle name="5_DeckblattNeu 2 2 4 2 2 6" xfId="28292" xr:uid="{00000000-0005-0000-0000-00000E190000}"/>
    <cellStyle name="5_DeckblattNeu 2 2 4 2 3" xfId="15177" xr:uid="{00000000-0005-0000-0000-00000F190000}"/>
    <cellStyle name="5_DeckblattNeu 2 2 4 2 3 2" xfId="22336" xr:uid="{00000000-0005-0000-0000-000010190000}"/>
    <cellStyle name="5_DeckblattNeu 2 2 4 2 3 2 2" xfId="36651" xr:uid="{00000000-0005-0000-0000-000011190000}"/>
    <cellStyle name="5_DeckblattNeu 2 2 4 2 3 3" xfId="29492" xr:uid="{00000000-0005-0000-0000-000012190000}"/>
    <cellStyle name="5_DeckblattNeu 2 2 4 2 4" xfId="17531" xr:uid="{00000000-0005-0000-0000-000013190000}"/>
    <cellStyle name="5_DeckblattNeu 2 2 4 2 4 2" xfId="24668" xr:uid="{00000000-0005-0000-0000-000014190000}"/>
    <cellStyle name="5_DeckblattNeu 2 2 4 2 4 2 2" xfId="38983" xr:uid="{00000000-0005-0000-0000-000015190000}"/>
    <cellStyle name="5_DeckblattNeu 2 2 4 2 4 3" xfId="31846" xr:uid="{00000000-0005-0000-0000-000016190000}"/>
    <cellStyle name="5_DeckblattNeu 2 2 5" xfId="608" xr:uid="{00000000-0005-0000-0000-000017190000}"/>
    <cellStyle name="5_DeckblattNeu 2 2 5 2" xfId="12809" xr:uid="{00000000-0005-0000-0000-000018190000}"/>
    <cellStyle name="5_DeckblattNeu 2 2 5 2 2" xfId="14853" xr:uid="{00000000-0005-0000-0000-000019190000}"/>
    <cellStyle name="5_DeckblattNeu 2 2 5 2 2 2" xfId="17216" xr:uid="{00000000-0005-0000-0000-00001A190000}"/>
    <cellStyle name="5_DeckblattNeu 2 2 5 2 2 2 2" xfId="24353" xr:uid="{00000000-0005-0000-0000-00001B190000}"/>
    <cellStyle name="5_DeckblattNeu 2 2 5 2 2 2 2 2" xfId="38668" xr:uid="{00000000-0005-0000-0000-00001C190000}"/>
    <cellStyle name="5_DeckblattNeu 2 2 5 2 2 2 3" xfId="31531" xr:uid="{00000000-0005-0000-0000-00001D190000}"/>
    <cellStyle name="5_DeckblattNeu 2 2 5 2 2 3" xfId="19570" xr:uid="{00000000-0005-0000-0000-00001E190000}"/>
    <cellStyle name="5_DeckblattNeu 2 2 5 2 2 3 2" xfId="26707" xr:uid="{00000000-0005-0000-0000-00001F190000}"/>
    <cellStyle name="5_DeckblattNeu 2 2 5 2 2 3 2 2" xfId="41022" xr:uid="{00000000-0005-0000-0000-000020190000}"/>
    <cellStyle name="5_DeckblattNeu 2 2 5 2 2 3 3" xfId="33885" xr:uid="{00000000-0005-0000-0000-000021190000}"/>
    <cellStyle name="5_DeckblattNeu 2 2 5 2 2 4" xfId="20846" xr:uid="{00000000-0005-0000-0000-000022190000}"/>
    <cellStyle name="5_DeckblattNeu 2 2 5 2 2 4 2" xfId="27983" xr:uid="{00000000-0005-0000-0000-000023190000}"/>
    <cellStyle name="5_DeckblattNeu 2 2 5 2 2 4 2 2" xfId="42298" xr:uid="{00000000-0005-0000-0000-000024190000}"/>
    <cellStyle name="5_DeckblattNeu 2 2 5 2 2 4 3" xfId="35161" xr:uid="{00000000-0005-0000-0000-000025190000}"/>
    <cellStyle name="5_DeckblattNeu 2 2 5 2 2 5" xfId="22022" xr:uid="{00000000-0005-0000-0000-000026190000}"/>
    <cellStyle name="5_DeckblattNeu 2 2 5 2 2 5 2" xfId="36337" xr:uid="{00000000-0005-0000-0000-000027190000}"/>
    <cellStyle name="5_DeckblattNeu 2 2 5 2 2 6" xfId="29178" xr:uid="{00000000-0005-0000-0000-000028190000}"/>
    <cellStyle name="5_DeckblattNeu 2 2 5 2 3" xfId="15178" xr:uid="{00000000-0005-0000-0000-000029190000}"/>
    <cellStyle name="5_DeckblattNeu 2 2 5 2 3 2" xfId="22337" xr:uid="{00000000-0005-0000-0000-00002A190000}"/>
    <cellStyle name="5_DeckblattNeu 2 2 5 2 3 2 2" xfId="36652" xr:uid="{00000000-0005-0000-0000-00002B190000}"/>
    <cellStyle name="5_DeckblattNeu 2 2 5 2 3 3" xfId="29493" xr:uid="{00000000-0005-0000-0000-00002C190000}"/>
    <cellStyle name="5_DeckblattNeu 2 2 5 2 4" xfId="17532" xr:uid="{00000000-0005-0000-0000-00002D190000}"/>
    <cellStyle name="5_DeckblattNeu 2 2 5 2 4 2" xfId="24669" xr:uid="{00000000-0005-0000-0000-00002E190000}"/>
    <cellStyle name="5_DeckblattNeu 2 2 5 2 4 2 2" xfId="38984" xr:uid="{00000000-0005-0000-0000-00002F190000}"/>
    <cellStyle name="5_DeckblattNeu 2 2 5 2 4 3" xfId="31847" xr:uid="{00000000-0005-0000-0000-000030190000}"/>
    <cellStyle name="5_DeckblattNeu 2 2 6" xfId="12805" xr:uid="{00000000-0005-0000-0000-000031190000}"/>
    <cellStyle name="5_DeckblattNeu 2 2 6 2" xfId="14209" xr:uid="{00000000-0005-0000-0000-000032190000}"/>
    <cellStyle name="5_DeckblattNeu 2 2 6 2 2" xfId="16578" xr:uid="{00000000-0005-0000-0000-000033190000}"/>
    <cellStyle name="5_DeckblattNeu 2 2 6 2 2 2" xfId="23737" xr:uid="{00000000-0005-0000-0000-000034190000}"/>
    <cellStyle name="5_DeckblattNeu 2 2 6 2 2 2 2" xfId="38052" xr:uid="{00000000-0005-0000-0000-000035190000}"/>
    <cellStyle name="5_DeckblattNeu 2 2 6 2 2 3" xfId="30893" xr:uid="{00000000-0005-0000-0000-000036190000}"/>
    <cellStyle name="5_DeckblattNeu 2 2 6 2 3" xfId="18932" xr:uid="{00000000-0005-0000-0000-000037190000}"/>
    <cellStyle name="5_DeckblattNeu 2 2 6 2 3 2" xfId="26069" xr:uid="{00000000-0005-0000-0000-000038190000}"/>
    <cellStyle name="5_DeckblattNeu 2 2 6 2 3 2 2" xfId="40384" xr:uid="{00000000-0005-0000-0000-000039190000}"/>
    <cellStyle name="5_DeckblattNeu 2 2 6 2 3 3" xfId="33247" xr:uid="{00000000-0005-0000-0000-00003A190000}"/>
    <cellStyle name="5_DeckblattNeu 2 2 6 2 4" xfId="20265" xr:uid="{00000000-0005-0000-0000-00003B190000}"/>
    <cellStyle name="5_DeckblattNeu 2 2 6 2 4 2" xfId="27402" xr:uid="{00000000-0005-0000-0000-00003C190000}"/>
    <cellStyle name="5_DeckblattNeu 2 2 6 2 4 2 2" xfId="41717" xr:uid="{00000000-0005-0000-0000-00003D190000}"/>
    <cellStyle name="5_DeckblattNeu 2 2 6 2 4 3" xfId="34580" xr:uid="{00000000-0005-0000-0000-00003E190000}"/>
    <cellStyle name="5_DeckblattNeu 2 2 6 2 5" xfId="21480" xr:uid="{00000000-0005-0000-0000-00003F190000}"/>
    <cellStyle name="5_DeckblattNeu 2 2 6 2 5 2" xfId="35795" xr:uid="{00000000-0005-0000-0000-000040190000}"/>
    <cellStyle name="5_DeckblattNeu 2 2 6 2 6" xfId="28617" xr:uid="{00000000-0005-0000-0000-000041190000}"/>
    <cellStyle name="5_DeckblattNeu 2 2 6 3" xfId="15174" xr:uid="{00000000-0005-0000-0000-000042190000}"/>
    <cellStyle name="5_DeckblattNeu 2 2 6 3 2" xfId="22333" xr:uid="{00000000-0005-0000-0000-000043190000}"/>
    <cellStyle name="5_DeckblattNeu 2 2 6 3 2 2" xfId="36648" xr:uid="{00000000-0005-0000-0000-000044190000}"/>
    <cellStyle name="5_DeckblattNeu 2 2 6 3 3" xfId="29489" xr:uid="{00000000-0005-0000-0000-000045190000}"/>
    <cellStyle name="5_DeckblattNeu 2 2 6 4" xfId="17528" xr:uid="{00000000-0005-0000-0000-000046190000}"/>
    <cellStyle name="5_DeckblattNeu 2 2 6 4 2" xfId="24665" xr:uid="{00000000-0005-0000-0000-000047190000}"/>
    <cellStyle name="5_DeckblattNeu 2 2 6 4 2 2" xfId="38980" xr:uid="{00000000-0005-0000-0000-000048190000}"/>
    <cellStyle name="5_DeckblattNeu 2 2 6 4 3" xfId="31843" xr:uid="{00000000-0005-0000-0000-000049190000}"/>
    <cellStyle name="5_DeckblattNeu 2 3" xfId="609" xr:uid="{00000000-0005-0000-0000-00004A190000}"/>
    <cellStyle name="5_DeckblattNeu 2 3 2" xfId="12810" xr:uid="{00000000-0005-0000-0000-00004B190000}"/>
    <cellStyle name="5_DeckblattNeu 2 3 2 2" xfId="13987" xr:uid="{00000000-0005-0000-0000-00004C190000}"/>
    <cellStyle name="5_DeckblattNeu 2 3 2 2 2" xfId="16356" xr:uid="{00000000-0005-0000-0000-00004D190000}"/>
    <cellStyle name="5_DeckblattNeu 2 3 2 2 2 2" xfId="23515" xr:uid="{00000000-0005-0000-0000-00004E190000}"/>
    <cellStyle name="5_DeckblattNeu 2 3 2 2 2 2 2" xfId="37830" xr:uid="{00000000-0005-0000-0000-00004F190000}"/>
    <cellStyle name="5_DeckblattNeu 2 3 2 2 2 3" xfId="30671" xr:uid="{00000000-0005-0000-0000-000050190000}"/>
    <cellStyle name="5_DeckblattNeu 2 3 2 2 3" xfId="18710" xr:uid="{00000000-0005-0000-0000-000051190000}"/>
    <cellStyle name="5_DeckblattNeu 2 3 2 2 3 2" xfId="25847" xr:uid="{00000000-0005-0000-0000-000052190000}"/>
    <cellStyle name="5_DeckblattNeu 2 3 2 2 3 2 2" xfId="40162" xr:uid="{00000000-0005-0000-0000-000053190000}"/>
    <cellStyle name="5_DeckblattNeu 2 3 2 2 3 3" xfId="33025" xr:uid="{00000000-0005-0000-0000-000054190000}"/>
    <cellStyle name="5_DeckblattNeu 2 3 2 2 4" xfId="20079" xr:uid="{00000000-0005-0000-0000-000055190000}"/>
    <cellStyle name="5_DeckblattNeu 2 3 2 2 4 2" xfId="27216" xr:uid="{00000000-0005-0000-0000-000056190000}"/>
    <cellStyle name="5_DeckblattNeu 2 3 2 2 4 2 2" xfId="41531" xr:uid="{00000000-0005-0000-0000-000057190000}"/>
    <cellStyle name="5_DeckblattNeu 2 3 2 2 4 3" xfId="34394" xr:uid="{00000000-0005-0000-0000-000058190000}"/>
    <cellStyle name="5_DeckblattNeu 2 3 2 2 5" xfId="21294" xr:uid="{00000000-0005-0000-0000-000059190000}"/>
    <cellStyle name="5_DeckblattNeu 2 3 2 2 5 2" xfId="35609" xr:uid="{00000000-0005-0000-0000-00005A190000}"/>
    <cellStyle name="5_DeckblattNeu 2 3 2 2 6" xfId="28431" xr:uid="{00000000-0005-0000-0000-00005B190000}"/>
    <cellStyle name="5_DeckblattNeu 2 3 2 3" xfId="15179" xr:uid="{00000000-0005-0000-0000-00005C190000}"/>
    <cellStyle name="5_DeckblattNeu 2 3 2 3 2" xfId="22338" xr:uid="{00000000-0005-0000-0000-00005D190000}"/>
    <cellStyle name="5_DeckblattNeu 2 3 2 3 2 2" xfId="36653" xr:uid="{00000000-0005-0000-0000-00005E190000}"/>
    <cellStyle name="5_DeckblattNeu 2 3 2 3 3" xfId="29494" xr:uid="{00000000-0005-0000-0000-00005F190000}"/>
    <cellStyle name="5_DeckblattNeu 2 3 2 4" xfId="17533" xr:uid="{00000000-0005-0000-0000-000060190000}"/>
    <cellStyle name="5_DeckblattNeu 2 3 2 4 2" xfId="24670" xr:uid="{00000000-0005-0000-0000-000061190000}"/>
    <cellStyle name="5_DeckblattNeu 2 3 2 4 2 2" xfId="38985" xr:uid="{00000000-0005-0000-0000-000062190000}"/>
    <cellStyle name="5_DeckblattNeu 2 3 2 4 3" xfId="31848" xr:uid="{00000000-0005-0000-0000-000063190000}"/>
    <cellStyle name="5_DeckblattNeu 2 4" xfId="610" xr:uid="{00000000-0005-0000-0000-000064190000}"/>
    <cellStyle name="5_DeckblattNeu 2 4 2" xfId="12811" xr:uid="{00000000-0005-0000-0000-000065190000}"/>
    <cellStyle name="5_DeckblattNeu 2 4 2 2" xfId="14852" xr:uid="{00000000-0005-0000-0000-000066190000}"/>
    <cellStyle name="5_DeckblattNeu 2 4 2 2 2" xfId="17215" xr:uid="{00000000-0005-0000-0000-000067190000}"/>
    <cellStyle name="5_DeckblattNeu 2 4 2 2 2 2" xfId="24352" xr:uid="{00000000-0005-0000-0000-000068190000}"/>
    <cellStyle name="5_DeckblattNeu 2 4 2 2 2 2 2" xfId="38667" xr:uid="{00000000-0005-0000-0000-000069190000}"/>
    <cellStyle name="5_DeckblattNeu 2 4 2 2 2 3" xfId="31530" xr:uid="{00000000-0005-0000-0000-00006A190000}"/>
    <cellStyle name="5_DeckblattNeu 2 4 2 2 3" xfId="19569" xr:uid="{00000000-0005-0000-0000-00006B190000}"/>
    <cellStyle name="5_DeckblattNeu 2 4 2 2 3 2" xfId="26706" xr:uid="{00000000-0005-0000-0000-00006C190000}"/>
    <cellStyle name="5_DeckblattNeu 2 4 2 2 3 2 2" xfId="41021" xr:uid="{00000000-0005-0000-0000-00006D190000}"/>
    <cellStyle name="5_DeckblattNeu 2 4 2 2 3 3" xfId="33884" xr:uid="{00000000-0005-0000-0000-00006E190000}"/>
    <cellStyle name="5_DeckblattNeu 2 4 2 2 4" xfId="20845" xr:uid="{00000000-0005-0000-0000-00006F190000}"/>
    <cellStyle name="5_DeckblattNeu 2 4 2 2 4 2" xfId="27982" xr:uid="{00000000-0005-0000-0000-000070190000}"/>
    <cellStyle name="5_DeckblattNeu 2 4 2 2 4 2 2" xfId="42297" xr:uid="{00000000-0005-0000-0000-000071190000}"/>
    <cellStyle name="5_DeckblattNeu 2 4 2 2 4 3" xfId="35160" xr:uid="{00000000-0005-0000-0000-000072190000}"/>
    <cellStyle name="5_DeckblattNeu 2 4 2 2 5" xfId="22021" xr:uid="{00000000-0005-0000-0000-000073190000}"/>
    <cellStyle name="5_DeckblattNeu 2 4 2 2 5 2" xfId="36336" xr:uid="{00000000-0005-0000-0000-000074190000}"/>
    <cellStyle name="5_DeckblattNeu 2 4 2 2 6" xfId="29177" xr:uid="{00000000-0005-0000-0000-000075190000}"/>
    <cellStyle name="5_DeckblattNeu 2 4 2 3" xfId="15180" xr:uid="{00000000-0005-0000-0000-000076190000}"/>
    <cellStyle name="5_DeckblattNeu 2 4 2 3 2" xfId="22339" xr:uid="{00000000-0005-0000-0000-000077190000}"/>
    <cellStyle name="5_DeckblattNeu 2 4 2 3 2 2" xfId="36654" xr:uid="{00000000-0005-0000-0000-000078190000}"/>
    <cellStyle name="5_DeckblattNeu 2 4 2 3 3" xfId="29495" xr:uid="{00000000-0005-0000-0000-000079190000}"/>
    <cellStyle name="5_DeckblattNeu 2 4 2 4" xfId="17534" xr:uid="{00000000-0005-0000-0000-00007A190000}"/>
    <cellStyle name="5_DeckblattNeu 2 4 2 4 2" xfId="24671" xr:uid="{00000000-0005-0000-0000-00007B190000}"/>
    <cellStyle name="5_DeckblattNeu 2 4 2 4 2 2" xfId="38986" xr:uid="{00000000-0005-0000-0000-00007C190000}"/>
    <cellStyle name="5_DeckblattNeu 2 4 2 4 3" xfId="31849" xr:uid="{00000000-0005-0000-0000-00007D190000}"/>
    <cellStyle name="5_DeckblattNeu 2 5" xfId="611" xr:uid="{00000000-0005-0000-0000-00007E190000}"/>
    <cellStyle name="5_DeckblattNeu 2 5 2" xfId="12812" xr:uid="{00000000-0005-0000-0000-00007F190000}"/>
    <cellStyle name="5_DeckblattNeu 2 5 2 2" xfId="14117" xr:uid="{00000000-0005-0000-0000-000080190000}"/>
    <cellStyle name="5_DeckblattNeu 2 5 2 2 2" xfId="16486" xr:uid="{00000000-0005-0000-0000-000081190000}"/>
    <cellStyle name="5_DeckblattNeu 2 5 2 2 2 2" xfId="23645" xr:uid="{00000000-0005-0000-0000-000082190000}"/>
    <cellStyle name="5_DeckblattNeu 2 5 2 2 2 2 2" xfId="37960" xr:uid="{00000000-0005-0000-0000-000083190000}"/>
    <cellStyle name="5_DeckblattNeu 2 5 2 2 2 3" xfId="30801" xr:uid="{00000000-0005-0000-0000-000084190000}"/>
    <cellStyle name="5_DeckblattNeu 2 5 2 2 3" xfId="18840" xr:uid="{00000000-0005-0000-0000-000085190000}"/>
    <cellStyle name="5_DeckblattNeu 2 5 2 2 3 2" xfId="25977" xr:uid="{00000000-0005-0000-0000-000086190000}"/>
    <cellStyle name="5_DeckblattNeu 2 5 2 2 3 2 2" xfId="40292" xr:uid="{00000000-0005-0000-0000-000087190000}"/>
    <cellStyle name="5_DeckblattNeu 2 5 2 2 3 3" xfId="33155" xr:uid="{00000000-0005-0000-0000-000088190000}"/>
    <cellStyle name="5_DeckblattNeu 2 5 2 2 4" xfId="20174" xr:uid="{00000000-0005-0000-0000-000089190000}"/>
    <cellStyle name="5_DeckblattNeu 2 5 2 2 4 2" xfId="27311" xr:uid="{00000000-0005-0000-0000-00008A190000}"/>
    <cellStyle name="5_DeckblattNeu 2 5 2 2 4 2 2" xfId="41626" xr:uid="{00000000-0005-0000-0000-00008B190000}"/>
    <cellStyle name="5_DeckblattNeu 2 5 2 2 4 3" xfId="34489" xr:uid="{00000000-0005-0000-0000-00008C190000}"/>
    <cellStyle name="5_DeckblattNeu 2 5 2 2 5" xfId="21389" xr:uid="{00000000-0005-0000-0000-00008D190000}"/>
    <cellStyle name="5_DeckblattNeu 2 5 2 2 5 2" xfId="35704" xr:uid="{00000000-0005-0000-0000-00008E190000}"/>
    <cellStyle name="5_DeckblattNeu 2 5 2 2 6" xfId="28526" xr:uid="{00000000-0005-0000-0000-00008F190000}"/>
    <cellStyle name="5_DeckblattNeu 2 5 2 3" xfId="15181" xr:uid="{00000000-0005-0000-0000-000090190000}"/>
    <cellStyle name="5_DeckblattNeu 2 5 2 3 2" xfId="22340" xr:uid="{00000000-0005-0000-0000-000091190000}"/>
    <cellStyle name="5_DeckblattNeu 2 5 2 3 2 2" xfId="36655" xr:uid="{00000000-0005-0000-0000-000092190000}"/>
    <cellStyle name="5_DeckblattNeu 2 5 2 3 3" xfId="29496" xr:uid="{00000000-0005-0000-0000-000093190000}"/>
    <cellStyle name="5_DeckblattNeu 2 5 2 4" xfId="17535" xr:uid="{00000000-0005-0000-0000-000094190000}"/>
    <cellStyle name="5_DeckblattNeu 2 5 2 4 2" xfId="24672" xr:uid="{00000000-0005-0000-0000-000095190000}"/>
    <cellStyle name="5_DeckblattNeu 2 5 2 4 2 2" xfId="38987" xr:uid="{00000000-0005-0000-0000-000096190000}"/>
    <cellStyle name="5_DeckblattNeu 2 5 2 4 3" xfId="31850" xr:uid="{00000000-0005-0000-0000-000097190000}"/>
    <cellStyle name="5_DeckblattNeu 2 6" xfId="612" xr:uid="{00000000-0005-0000-0000-000098190000}"/>
    <cellStyle name="5_DeckblattNeu 2 6 2" xfId="12813" xr:uid="{00000000-0005-0000-0000-000099190000}"/>
    <cellStyle name="5_DeckblattNeu 2 6 2 2" xfId="14851" xr:uid="{00000000-0005-0000-0000-00009A190000}"/>
    <cellStyle name="5_DeckblattNeu 2 6 2 2 2" xfId="17214" xr:uid="{00000000-0005-0000-0000-00009B190000}"/>
    <cellStyle name="5_DeckblattNeu 2 6 2 2 2 2" xfId="24351" xr:uid="{00000000-0005-0000-0000-00009C190000}"/>
    <cellStyle name="5_DeckblattNeu 2 6 2 2 2 2 2" xfId="38666" xr:uid="{00000000-0005-0000-0000-00009D190000}"/>
    <cellStyle name="5_DeckblattNeu 2 6 2 2 2 3" xfId="31529" xr:uid="{00000000-0005-0000-0000-00009E190000}"/>
    <cellStyle name="5_DeckblattNeu 2 6 2 2 3" xfId="19568" xr:uid="{00000000-0005-0000-0000-00009F190000}"/>
    <cellStyle name="5_DeckblattNeu 2 6 2 2 3 2" xfId="26705" xr:uid="{00000000-0005-0000-0000-0000A0190000}"/>
    <cellStyle name="5_DeckblattNeu 2 6 2 2 3 2 2" xfId="41020" xr:uid="{00000000-0005-0000-0000-0000A1190000}"/>
    <cellStyle name="5_DeckblattNeu 2 6 2 2 3 3" xfId="33883" xr:uid="{00000000-0005-0000-0000-0000A2190000}"/>
    <cellStyle name="5_DeckblattNeu 2 6 2 2 4" xfId="20844" xr:uid="{00000000-0005-0000-0000-0000A3190000}"/>
    <cellStyle name="5_DeckblattNeu 2 6 2 2 4 2" xfId="27981" xr:uid="{00000000-0005-0000-0000-0000A4190000}"/>
    <cellStyle name="5_DeckblattNeu 2 6 2 2 4 2 2" xfId="42296" xr:uid="{00000000-0005-0000-0000-0000A5190000}"/>
    <cellStyle name="5_DeckblattNeu 2 6 2 2 4 3" xfId="35159" xr:uid="{00000000-0005-0000-0000-0000A6190000}"/>
    <cellStyle name="5_DeckblattNeu 2 6 2 2 5" xfId="22020" xr:uid="{00000000-0005-0000-0000-0000A7190000}"/>
    <cellStyle name="5_DeckblattNeu 2 6 2 2 5 2" xfId="36335" xr:uid="{00000000-0005-0000-0000-0000A8190000}"/>
    <cellStyle name="5_DeckblattNeu 2 6 2 2 6" xfId="29176" xr:uid="{00000000-0005-0000-0000-0000A9190000}"/>
    <cellStyle name="5_DeckblattNeu 2 6 2 3" xfId="15182" xr:uid="{00000000-0005-0000-0000-0000AA190000}"/>
    <cellStyle name="5_DeckblattNeu 2 6 2 3 2" xfId="22341" xr:uid="{00000000-0005-0000-0000-0000AB190000}"/>
    <cellStyle name="5_DeckblattNeu 2 6 2 3 2 2" xfId="36656" xr:uid="{00000000-0005-0000-0000-0000AC190000}"/>
    <cellStyle name="5_DeckblattNeu 2 6 2 3 3" xfId="29497" xr:uid="{00000000-0005-0000-0000-0000AD190000}"/>
    <cellStyle name="5_DeckblattNeu 2 6 2 4" xfId="17536" xr:uid="{00000000-0005-0000-0000-0000AE190000}"/>
    <cellStyle name="5_DeckblattNeu 2 6 2 4 2" xfId="24673" xr:uid="{00000000-0005-0000-0000-0000AF190000}"/>
    <cellStyle name="5_DeckblattNeu 2 6 2 4 2 2" xfId="38988" xr:uid="{00000000-0005-0000-0000-0000B0190000}"/>
    <cellStyle name="5_DeckblattNeu 2 6 2 4 3" xfId="31851" xr:uid="{00000000-0005-0000-0000-0000B1190000}"/>
    <cellStyle name="5_DeckblattNeu 2 7" xfId="12804" xr:uid="{00000000-0005-0000-0000-0000B2190000}"/>
    <cellStyle name="5_DeckblattNeu 2 7 2" xfId="14178" xr:uid="{00000000-0005-0000-0000-0000B3190000}"/>
    <cellStyle name="5_DeckblattNeu 2 7 2 2" xfId="16547" xr:uid="{00000000-0005-0000-0000-0000B4190000}"/>
    <cellStyle name="5_DeckblattNeu 2 7 2 2 2" xfId="23706" xr:uid="{00000000-0005-0000-0000-0000B5190000}"/>
    <cellStyle name="5_DeckblattNeu 2 7 2 2 2 2" xfId="38021" xr:uid="{00000000-0005-0000-0000-0000B6190000}"/>
    <cellStyle name="5_DeckblattNeu 2 7 2 2 3" xfId="30862" xr:uid="{00000000-0005-0000-0000-0000B7190000}"/>
    <cellStyle name="5_DeckblattNeu 2 7 2 3" xfId="18901" xr:uid="{00000000-0005-0000-0000-0000B8190000}"/>
    <cellStyle name="5_DeckblattNeu 2 7 2 3 2" xfId="26038" xr:uid="{00000000-0005-0000-0000-0000B9190000}"/>
    <cellStyle name="5_DeckblattNeu 2 7 2 3 2 2" xfId="40353" xr:uid="{00000000-0005-0000-0000-0000BA190000}"/>
    <cellStyle name="5_DeckblattNeu 2 7 2 3 3" xfId="33216" xr:uid="{00000000-0005-0000-0000-0000BB190000}"/>
    <cellStyle name="5_DeckblattNeu 2 7 2 4" xfId="20235" xr:uid="{00000000-0005-0000-0000-0000BC190000}"/>
    <cellStyle name="5_DeckblattNeu 2 7 2 4 2" xfId="27372" xr:uid="{00000000-0005-0000-0000-0000BD190000}"/>
    <cellStyle name="5_DeckblattNeu 2 7 2 4 2 2" xfId="41687" xr:uid="{00000000-0005-0000-0000-0000BE190000}"/>
    <cellStyle name="5_DeckblattNeu 2 7 2 4 3" xfId="34550" xr:uid="{00000000-0005-0000-0000-0000BF190000}"/>
    <cellStyle name="5_DeckblattNeu 2 7 2 5" xfId="21450" xr:uid="{00000000-0005-0000-0000-0000C0190000}"/>
    <cellStyle name="5_DeckblattNeu 2 7 2 5 2" xfId="35765" xr:uid="{00000000-0005-0000-0000-0000C1190000}"/>
    <cellStyle name="5_DeckblattNeu 2 7 2 6" xfId="28587" xr:uid="{00000000-0005-0000-0000-0000C2190000}"/>
    <cellStyle name="5_DeckblattNeu 2 7 3" xfId="15173" xr:uid="{00000000-0005-0000-0000-0000C3190000}"/>
    <cellStyle name="5_DeckblattNeu 2 7 3 2" xfId="22332" xr:uid="{00000000-0005-0000-0000-0000C4190000}"/>
    <cellStyle name="5_DeckblattNeu 2 7 3 2 2" xfId="36647" xr:uid="{00000000-0005-0000-0000-0000C5190000}"/>
    <cellStyle name="5_DeckblattNeu 2 7 3 3" xfId="29488" xr:uid="{00000000-0005-0000-0000-0000C6190000}"/>
    <cellStyle name="5_DeckblattNeu 2 7 4" xfId="17527" xr:uid="{00000000-0005-0000-0000-0000C7190000}"/>
    <cellStyle name="5_DeckblattNeu 2 7 4 2" xfId="24664" xr:uid="{00000000-0005-0000-0000-0000C8190000}"/>
    <cellStyle name="5_DeckblattNeu 2 7 4 2 2" xfId="38979" xr:uid="{00000000-0005-0000-0000-0000C9190000}"/>
    <cellStyle name="5_DeckblattNeu 2 7 4 3" xfId="31842" xr:uid="{00000000-0005-0000-0000-0000CA190000}"/>
    <cellStyle name="5_DeckblattNeu 3" xfId="613" xr:uid="{00000000-0005-0000-0000-0000CB190000}"/>
    <cellStyle name="5_DeckblattNeu 3 2" xfId="614" xr:uid="{00000000-0005-0000-0000-0000CC190000}"/>
    <cellStyle name="5_DeckblattNeu 3 2 2" xfId="12815" xr:uid="{00000000-0005-0000-0000-0000CD190000}"/>
    <cellStyle name="5_DeckblattNeu 3 2 2 2" xfId="14846" xr:uid="{00000000-0005-0000-0000-0000CE190000}"/>
    <cellStyle name="5_DeckblattNeu 3 2 2 2 2" xfId="17209" xr:uid="{00000000-0005-0000-0000-0000CF190000}"/>
    <cellStyle name="5_DeckblattNeu 3 2 2 2 2 2" xfId="24346" xr:uid="{00000000-0005-0000-0000-0000D0190000}"/>
    <cellStyle name="5_DeckblattNeu 3 2 2 2 2 2 2" xfId="38661" xr:uid="{00000000-0005-0000-0000-0000D1190000}"/>
    <cellStyle name="5_DeckblattNeu 3 2 2 2 2 3" xfId="31524" xr:uid="{00000000-0005-0000-0000-0000D2190000}"/>
    <cellStyle name="5_DeckblattNeu 3 2 2 2 3" xfId="19563" xr:uid="{00000000-0005-0000-0000-0000D3190000}"/>
    <cellStyle name="5_DeckblattNeu 3 2 2 2 3 2" xfId="26700" xr:uid="{00000000-0005-0000-0000-0000D4190000}"/>
    <cellStyle name="5_DeckblattNeu 3 2 2 2 3 2 2" xfId="41015" xr:uid="{00000000-0005-0000-0000-0000D5190000}"/>
    <cellStyle name="5_DeckblattNeu 3 2 2 2 3 3" xfId="33878" xr:uid="{00000000-0005-0000-0000-0000D6190000}"/>
    <cellStyle name="5_DeckblattNeu 3 2 2 2 4" xfId="20839" xr:uid="{00000000-0005-0000-0000-0000D7190000}"/>
    <cellStyle name="5_DeckblattNeu 3 2 2 2 4 2" xfId="27976" xr:uid="{00000000-0005-0000-0000-0000D8190000}"/>
    <cellStyle name="5_DeckblattNeu 3 2 2 2 4 2 2" xfId="42291" xr:uid="{00000000-0005-0000-0000-0000D9190000}"/>
    <cellStyle name="5_DeckblattNeu 3 2 2 2 4 3" xfId="35154" xr:uid="{00000000-0005-0000-0000-0000DA190000}"/>
    <cellStyle name="5_DeckblattNeu 3 2 2 2 5" xfId="22015" xr:uid="{00000000-0005-0000-0000-0000DB190000}"/>
    <cellStyle name="5_DeckblattNeu 3 2 2 2 5 2" xfId="36330" xr:uid="{00000000-0005-0000-0000-0000DC190000}"/>
    <cellStyle name="5_DeckblattNeu 3 2 2 2 6" xfId="29171" xr:uid="{00000000-0005-0000-0000-0000DD190000}"/>
    <cellStyle name="5_DeckblattNeu 3 2 2 3" xfId="15184" xr:uid="{00000000-0005-0000-0000-0000DE190000}"/>
    <cellStyle name="5_DeckblattNeu 3 2 2 3 2" xfId="22343" xr:uid="{00000000-0005-0000-0000-0000DF190000}"/>
    <cellStyle name="5_DeckblattNeu 3 2 2 3 2 2" xfId="36658" xr:uid="{00000000-0005-0000-0000-0000E0190000}"/>
    <cellStyle name="5_DeckblattNeu 3 2 2 3 3" xfId="29499" xr:uid="{00000000-0005-0000-0000-0000E1190000}"/>
    <cellStyle name="5_DeckblattNeu 3 2 2 4" xfId="17538" xr:uid="{00000000-0005-0000-0000-0000E2190000}"/>
    <cellStyle name="5_DeckblattNeu 3 2 2 4 2" xfId="24675" xr:uid="{00000000-0005-0000-0000-0000E3190000}"/>
    <cellStyle name="5_DeckblattNeu 3 2 2 4 2 2" xfId="38990" xr:uid="{00000000-0005-0000-0000-0000E4190000}"/>
    <cellStyle name="5_DeckblattNeu 3 2 2 4 3" xfId="31853" xr:uid="{00000000-0005-0000-0000-0000E5190000}"/>
    <cellStyle name="5_DeckblattNeu 3 3" xfId="615" xr:uid="{00000000-0005-0000-0000-0000E6190000}"/>
    <cellStyle name="5_DeckblattNeu 3 3 2" xfId="12816" xr:uid="{00000000-0005-0000-0000-0000E7190000}"/>
    <cellStyle name="5_DeckblattNeu 3 3 2 2" xfId="14850" xr:uid="{00000000-0005-0000-0000-0000E8190000}"/>
    <cellStyle name="5_DeckblattNeu 3 3 2 2 2" xfId="17213" xr:uid="{00000000-0005-0000-0000-0000E9190000}"/>
    <cellStyle name="5_DeckblattNeu 3 3 2 2 2 2" xfId="24350" xr:uid="{00000000-0005-0000-0000-0000EA190000}"/>
    <cellStyle name="5_DeckblattNeu 3 3 2 2 2 2 2" xfId="38665" xr:uid="{00000000-0005-0000-0000-0000EB190000}"/>
    <cellStyle name="5_DeckblattNeu 3 3 2 2 2 3" xfId="31528" xr:uid="{00000000-0005-0000-0000-0000EC190000}"/>
    <cellStyle name="5_DeckblattNeu 3 3 2 2 3" xfId="19567" xr:uid="{00000000-0005-0000-0000-0000ED190000}"/>
    <cellStyle name="5_DeckblattNeu 3 3 2 2 3 2" xfId="26704" xr:uid="{00000000-0005-0000-0000-0000EE190000}"/>
    <cellStyle name="5_DeckblattNeu 3 3 2 2 3 2 2" xfId="41019" xr:uid="{00000000-0005-0000-0000-0000EF190000}"/>
    <cellStyle name="5_DeckblattNeu 3 3 2 2 3 3" xfId="33882" xr:uid="{00000000-0005-0000-0000-0000F0190000}"/>
    <cellStyle name="5_DeckblattNeu 3 3 2 2 4" xfId="20843" xr:uid="{00000000-0005-0000-0000-0000F1190000}"/>
    <cellStyle name="5_DeckblattNeu 3 3 2 2 4 2" xfId="27980" xr:uid="{00000000-0005-0000-0000-0000F2190000}"/>
    <cellStyle name="5_DeckblattNeu 3 3 2 2 4 2 2" xfId="42295" xr:uid="{00000000-0005-0000-0000-0000F3190000}"/>
    <cellStyle name="5_DeckblattNeu 3 3 2 2 4 3" xfId="35158" xr:uid="{00000000-0005-0000-0000-0000F4190000}"/>
    <cellStyle name="5_DeckblattNeu 3 3 2 2 5" xfId="22019" xr:uid="{00000000-0005-0000-0000-0000F5190000}"/>
    <cellStyle name="5_DeckblattNeu 3 3 2 2 5 2" xfId="36334" xr:uid="{00000000-0005-0000-0000-0000F6190000}"/>
    <cellStyle name="5_DeckblattNeu 3 3 2 2 6" xfId="29175" xr:uid="{00000000-0005-0000-0000-0000F7190000}"/>
    <cellStyle name="5_DeckblattNeu 3 3 2 3" xfId="15185" xr:uid="{00000000-0005-0000-0000-0000F8190000}"/>
    <cellStyle name="5_DeckblattNeu 3 3 2 3 2" xfId="22344" xr:uid="{00000000-0005-0000-0000-0000F9190000}"/>
    <cellStyle name="5_DeckblattNeu 3 3 2 3 2 2" xfId="36659" xr:uid="{00000000-0005-0000-0000-0000FA190000}"/>
    <cellStyle name="5_DeckblattNeu 3 3 2 3 3" xfId="29500" xr:uid="{00000000-0005-0000-0000-0000FB190000}"/>
    <cellStyle name="5_DeckblattNeu 3 3 2 4" xfId="17539" xr:uid="{00000000-0005-0000-0000-0000FC190000}"/>
    <cellStyle name="5_DeckblattNeu 3 3 2 4 2" xfId="24676" xr:uid="{00000000-0005-0000-0000-0000FD190000}"/>
    <cellStyle name="5_DeckblattNeu 3 3 2 4 2 2" xfId="38991" xr:uid="{00000000-0005-0000-0000-0000FE190000}"/>
    <cellStyle name="5_DeckblattNeu 3 3 2 4 3" xfId="31854" xr:uid="{00000000-0005-0000-0000-0000FF190000}"/>
    <cellStyle name="5_DeckblattNeu 3 4" xfId="616" xr:uid="{00000000-0005-0000-0000-0000001A0000}"/>
    <cellStyle name="5_DeckblattNeu 3 4 2" xfId="12817" xr:uid="{00000000-0005-0000-0000-0000011A0000}"/>
    <cellStyle name="5_DeckblattNeu 3 4 2 2" xfId="13854" xr:uid="{00000000-0005-0000-0000-0000021A0000}"/>
    <cellStyle name="5_DeckblattNeu 3 4 2 2 2" xfId="16223" xr:uid="{00000000-0005-0000-0000-0000031A0000}"/>
    <cellStyle name="5_DeckblattNeu 3 4 2 2 2 2" xfId="23382" xr:uid="{00000000-0005-0000-0000-0000041A0000}"/>
    <cellStyle name="5_DeckblattNeu 3 4 2 2 2 2 2" xfId="37697" xr:uid="{00000000-0005-0000-0000-0000051A0000}"/>
    <cellStyle name="5_DeckblattNeu 3 4 2 2 2 3" xfId="30538" xr:uid="{00000000-0005-0000-0000-0000061A0000}"/>
    <cellStyle name="5_DeckblattNeu 3 4 2 2 3" xfId="18577" xr:uid="{00000000-0005-0000-0000-0000071A0000}"/>
    <cellStyle name="5_DeckblattNeu 3 4 2 2 3 2" xfId="25714" xr:uid="{00000000-0005-0000-0000-0000081A0000}"/>
    <cellStyle name="5_DeckblattNeu 3 4 2 2 3 2 2" xfId="40029" xr:uid="{00000000-0005-0000-0000-0000091A0000}"/>
    <cellStyle name="5_DeckblattNeu 3 4 2 2 3 3" xfId="32892" xr:uid="{00000000-0005-0000-0000-00000A1A0000}"/>
    <cellStyle name="5_DeckblattNeu 3 4 2 2 4" xfId="20024" xr:uid="{00000000-0005-0000-0000-00000B1A0000}"/>
    <cellStyle name="5_DeckblattNeu 3 4 2 2 4 2" xfId="27161" xr:uid="{00000000-0005-0000-0000-00000C1A0000}"/>
    <cellStyle name="5_DeckblattNeu 3 4 2 2 4 2 2" xfId="41476" xr:uid="{00000000-0005-0000-0000-00000D1A0000}"/>
    <cellStyle name="5_DeckblattNeu 3 4 2 2 4 3" xfId="34339" xr:uid="{00000000-0005-0000-0000-00000E1A0000}"/>
    <cellStyle name="5_DeckblattNeu 3 4 2 2 5" xfId="21239" xr:uid="{00000000-0005-0000-0000-00000F1A0000}"/>
    <cellStyle name="5_DeckblattNeu 3 4 2 2 5 2" xfId="35554" xr:uid="{00000000-0005-0000-0000-0000101A0000}"/>
    <cellStyle name="5_DeckblattNeu 3 4 2 2 6" xfId="28376" xr:uid="{00000000-0005-0000-0000-0000111A0000}"/>
    <cellStyle name="5_DeckblattNeu 3 4 2 3" xfId="15186" xr:uid="{00000000-0005-0000-0000-0000121A0000}"/>
    <cellStyle name="5_DeckblattNeu 3 4 2 3 2" xfId="22345" xr:uid="{00000000-0005-0000-0000-0000131A0000}"/>
    <cellStyle name="5_DeckblattNeu 3 4 2 3 2 2" xfId="36660" xr:uid="{00000000-0005-0000-0000-0000141A0000}"/>
    <cellStyle name="5_DeckblattNeu 3 4 2 3 3" xfId="29501" xr:uid="{00000000-0005-0000-0000-0000151A0000}"/>
    <cellStyle name="5_DeckblattNeu 3 4 2 4" xfId="17540" xr:uid="{00000000-0005-0000-0000-0000161A0000}"/>
    <cellStyle name="5_DeckblattNeu 3 4 2 4 2" xfId="24677" xr:uid="{00000000-0005-0000-0000-0000171A0000}"/>
    <cellStyle name="5_DeckblattNeu 3 4 2 4 2 2" xfId="38992" xr:uid="{00000000-0005-0000-0000-0000181A0000}"/>
    <cellStyle name="5_DeckblattNeu 3 4 2 4 3" xfId="31855" xr:uid="{00000000-0005-0000-0000-0000191A0000}"/>
    <cellStyle name="5_DeckblattNeu 3 5" xfId="617" xr:uid="{00000000-0005-0000-0000-00001A1A0000}"/>
    <cellStyle name="5_DeckblattNeu 3 5 2" xfId="12818" xr:uid="{00000000-0005-0000-0000-00001B1A0000}"/>
    <cellStyle name="5_DeckblattNeu 3 5 2 2" xfId="14849" xr:uid="{00000000-0005-0000-0000-00001C1A0000}"/>
    <cellStyle name="5_DeckblattNeu 3 5 2 2 2" xfId="17212" xr:uid="{00000000-0005-0000-0000-00001D1A0000}"/>
    <cellStyle name="5_DeckblattNeu 3 5 2 2 2 2" xfId="24349" xr:uid="{00000000-0005-0000-0000-00001E1A0000}"/>
    <cellStyle name="5_DeckblattNeu 3 5 2 2 2 2 2" xfId="38664" xr:uid="{00000000-0005-0000-0000-00001F1A0000}"/>
    <cellStyle name="5_DeckblattNeu 3 5 2 2 2 3" xfId="31527" xr:uid="{00000000-0005-0000-0000-0000201A0000}"/>
    <cellStyle name="5_DeckblattNeu 3 5 2 2 3" xfId="19566" xr:uid="{00000000-0005-0000-0000-0000211A0000}"/>
    <cellStyle name="5_DeckblattNeu 3 5 2 2 3 2" xfId="26703" xr:uid="{00000000-0005-0000-0000-0000221A0000}"/>
    <cellStyle name="5_DeckblattNeu 3 5 2 2 3 2 2" xfId="41018" xr:uid="{00000000-0005-0000-0000-0000231A0000}"/>
    <cellStyle name="5_DeckblattNeu 3 5 2 2 3 3" xfId="33881" xr:uid="{00000000-0005-0000-0000-0000241A0000}"/>
    <cellStyle name="5_DeckblattNeu 3 5 2 2 4" xfId="20842" xr:uid="{00000000-0005-0000-0000-0000251A0000}"/>
    <cellStyle name="5_DeckblattNeu 3 5 2 2 4 2" xfId="27979" xr:uid="{00000000-0005-0000-0000-0000261A0000}"/>
    <cellStyle name="5_DeckblattNeu 3 5 2 2 4 2 2" xfId="42294" xr:uid="{00000000-0005-0000-0000-0000271A0000}"/>
    <cellStyle name="5_DeckblattNeu 3 5 2 2 4 3" xfId="35157" xr:uid="{00000000-0005-0000-0000-0000281A0000}"/>
    <cellStyle name="5_DeckblattNeu 3 5 2 2 5" xfId="22018" xr:uid="{00000000-0005-0000-0000-0000291A0000}"/>
    <cellStyle name="5_DeckblattNeu 3 5 2 2 5 2" xfId="36333" xr:uid="{00000000-0005-0000-0000-00002A1A0000}"/>
    <cellStyle name="5_DeckblattNeu 3 5 2 2 6" xfId="29174" xr:uid="{00000000-0005-0000-0000-00002B1A0000}"/>
    <cellStyle name="5_DeckblattNeu 3 5 2 3" xfId="15187" xr:uid="{00000000-0005-0000-0000-00002C1A0000}"/>
    <cellStyle name="5_DeckblattNeu 3 5 2 3 2" xfId="22346" xr:uid="{00000000-0005-0000-0000-00002D1A0000}"/>
    <cellStyle name="5_DeckblattNeu 3 5 2 3 2 2" xfId="36661" xr:uid="{00000000-0005-0000-0000-00002E1A0000}"/>
    <cellStyle name="5_DeckblattNeu 3 5 2 3 3" xfId="29502" xr:uid="{00000000-0005-0000-0000-00002F1A0000}"/>
    <cellStyle name="5_DeckblattNeu 3 5 2 4" xfId="17541" xr:uid="{00000000-0005-0000-0000-0000301A0000}"/>
    <cellStyle name="5_DeckblattNeu 3 5 2 4 2" xfId="24678" xr:uid="{00000000-0005-0000-0000-0000311A0000}"/>
    <cellStyle name="5_DeckblattNeu 3 5 2 4 2 2" xfId="38993" xr:uid="{00000000-0005-0000-0000-0000321A0000}"/>
    <cellStyle name="5_DeckblattNeu 3 5 2 4 3" xfId="31856" xr:uid="{00000000-0005-0000-0000-0000331A0000}"/>
    <cellStyle name="5_DeckblattNeu 3 6" xfId="12814" xr:uid="{00000000-0005-0000-0000-0000341A0000}"/>
    <cellStyle name="5_DeckblattNeu 3 6 2" xfId="14227" xr:uid="{00000000-0005-0000-0000-0000351A0000}"/>
    <cellStyle name="5_DeckblattNeu 3 6 2 2" xfId="16596" xr:uid="{00000000-0005-0000-0000-0000361A0000}"/>
    <cellStyle name="5_DeckblattNeu 3 6 2 2 2" xfId="23755" xr:uid="{00000000-0005-0000-0000-0000371A0000}"/>
    <cellStyle name="5_DeckblattNeu 3 6 2 2 2 2" xfId="38070" xr:uid="{00000000-0005-0000-0000-0000381A0000}"/>
    <cellStyle name="5_DeckblattNeu 3 6 2 2 3" xfId="30911" xr:uid="{00000000-0005-0000-0000-0000391A0000}"/>
    <cellStyle name="5_DeckblattNeu 3 6 2 3" xfId="18950" xr:uid="{00000000-0005-0000-0000-00003A1A0000}"/>
    <cellStyle name="5_DeckblattNeu 3 6 2 3 2" xfId="26087" xr:uid="{00000000-0005-0000-0000-00003B1A0000}"/>
    <cellStyle name="5_DeckblattNeu 3 6 2 3 2 2" xfId="40402" xr:uid="{00000000-0005-0000-0000-00003C1A0000}"/>
    <cellStyle name="5_DeckblattNeu 3 6 2 3 3" xfId="33265" xr:uid="{00000000-0005-0000-0000-00003D1A0000}"/>
    <cellStyle name="5_DeckblattNeu 3 6 2 4" xfId="20283" xr:uid="{00000000-0005-0000-0000-00003E1A0000}"/>
    <cellStyle name="5_DeckblattNeu 3 6 2 4 2" xfId="27420" xr:uid="{00000000-0005-0000-0000-00003F1A0000}"/>
    <cellStyle name="5_DeckblattNeu 3 6 2 4 2 2" xfId="41735" xr:uid="{00000000-0005-0000-0000-0000401A0000}"/>
    <cellStyle name="5_DeckblattNeu 3 6 2 4 3" xfId="34598" xr:uid="{00000000-0005-0000-0000-0000411A0000}"/>
    <cellStyle name="5_DeckblattNeu 3 6 2 5" xfId="21498" xr:uid="{00000000-0005-0000-0000-0000421A0000}"/>
    <cellStyle name="5_DeckblattNeu 3 6 2 5 2" xfId="35813" xr:uid="{00000000-0005-0000-0000-0000431A0000}"/>
    <cellStyle name="5_DeckblattNeu 3 6 2 6" xfId="28635" xr:uid="{00000000-0005-0000-0000-0000441A0000}"/>
    <cellStyle name="5_DeckblattNeu 3 6 3" xfId="15183" xr:uid="{00000000-0005-0000-0000-0000451A0000}"/>
    <cellStyle name="5_DeckblattNeu 3 6 3 2" xfId="22342" xr:uid="{00000000-0005-0000-0000-0000461A0000}"/>
    <cellStyle name="5_DeckblattNeu 3 6 3 2 2" xfId="36657" xr:uid="{00000000-0005-0000-0000-0000471A0000}"/>
    <cellStyle name="5_DeckblattNeu 3 6 3 3" xfId="29498" xr:uid="{00000000-0005-0000-0000-0000481A0000}"/>
    <cellStyle name="5_DeckblattNeu 3 6 4" xfId="17537" xr:uid="{00000000-0005-0000-0000-0000491A0000}"/>
    <cellStyle name="5_DeckblattNeu 3 6 4 2" xfId="24674" xr:uid="{00000000-0005-0000-0000-00004A1A0000}"/>
    <cellStyle name="5_DeckblattNeu 3 6 4 2 2" xfId="38989" xr:uid="{00000000-0005-0000-0000-00004B1A0000}"/>
    <cellStyle name="5_DeckblattNeu 3 6 4 3" xfId="31852" xr:uid="{00000000-0005-0000-0000-00004C1A0000}"/>
    <cellStyle name="5_DeckblattNeu 4" xfId="618" xr:uid="{00000000-0005-0000-0000-00004D1A0000}"/>
    <cellStyle name="5_DeckblattNeu 4 2" xfId="619" xr:uid="{00000000-0005-0000-0000-00004E1A0000}"/>
    <cellStyle name="5_DeckblattNeu 4 2 2" xfId="12820" xr:uid="{00000000-0005-0000-0000-00004F1A0000}"/>
    <cellStyle name="5_DeckblattNeu 4 2 2 2" xfId="14848" xr:uid="{00000000-0005-0000-0000-0000501A0000}"/>
    <cellStyle name="5_DeckblattNeu 4 2 2 2 2" xfId="17211" xr:uid="{00000000-0005-0000-0000-0000511A0000}"/>
    <cellStyle name="5_DeckblattNeu 4 2 2 2 2 2" xfId="24348" xr:uid="{00000000-0005-0000-0000-0000521A0000}"/>
    <cellStyle name="5_DeckblattNeu 4 2 2 2 2 2 2" xfId="38663" xr:uid="{00000000-0005-0000-0000-0000531A0000}"/>
    <cellStyle name="5_DeckblattNeu 4 2 2 2 2 3" xfId="31526" xr:uid="{00000000-0005-0000-0000-0000541A0000}"/>
    <cellStyle name="5_DeckblattNeu 4 2 2 2 3" xfId="19565" xr:uid="{00000000-0005-0000-0000-0000551A0000}"/>
    <cellStyle name="5_DeckblattNeu 4 2 2 2 3 2" xfId="26702" xr:uid="{00000000-0005-0000-0000-0000561A0000}"/>
    <cellStyle name="5_DeckblattNeu 4 2 2 2 3 2 2" xfId="41017" xr:uid="{00000000-0005-0000-0000-0000571A0000}"/>
    <cellStyle name="5_DeckblattNeu 4 2 2 2 3 3" xfId="33880" xr:uid="{00000000-0005-0000-0000-0000581A0000}"/>
    <cellStyle name="5_DeckblattNeu 4 2 2 2 4" xfId="20841" xr:uid="{00000000-0005-0000-0000-0000591A0000}"/>
    <cellStyle name="5_DeckblattNeu 4 2 2 2 4 2" xfId="27978" xr:uid="{00000000-0005-0000-0000-00005A1A0000}"/>
    <cellStyle name="5_DeckblattNeu 4 2 2 2 4 2 2" xfId="42293" xr:uid="{00000000-0005-0000-0000-00005B1A0000}"/>
    <cellStyle name="5_DeckblattNeu 4 2 2 2 4 3" xfId="35156" xr:uid="{00000000-0005-0000-0000-00005C1A0000}"/>
    <cellStyle name="5_DeckblattNeu 4 2 2 2 5" xfId="22017" xr:uid="{00000000-0005-0000-0000-00005D1A0000}"/>
    <cellStyle name="5_DeckblattNeu 4 2 2 2 5 2" xfId="36332" xr:uid="{00000000-0005-0000-0000-00005E1A0000}"/>
    <cellStyle name="5_DeckblattNeu 4 2 2 2 6" xfId="29173" xr:uid="{00000000-0005-0000-0000-00005F1A0000}"/>
    <cellStyle name="5_DeckblattNeu 4 2 2 3" xfId="15189" xr:uid="{00000000-0005-0000-0000-0000601A0000}"/>
    <cellStyle name="5_DeckblattNeu 4 2 2 3 2" xfId="22348" xr:uid="{00000000-0005-0000-0000-0000611A0000}"/>
    <cellStyle name="5_DeckblattNeu 4 2 2 3 2 2" xfId="36663" xr:uid="{00000000-0005-0000-0000-0000621A0000}"/>
    <cellStyle name="5_DeckblattNeu 4 2 2 3 3" xfId="29504" xr:uid="{00000000-0005-0000-0000-0000631A0000}"/>
    <cellStyle name="5_DeckblattNeu 4 2 2 4" xfId="17543" xr:uid="{00000000-0005-0000-0000-0000641A0000}"/>
    <cellStyle name="5_DeckblattNeu 4 2 2 4 2" xfId="24680" xr:uid="{00000000-0005-0000-0000-0000651A0000}"/>
    <cellStyle name="5_DeckblattNeu 4 2 2 4 2 2" xfId="38995" xr:uid="{00000000-0005-0000-0000-0000661A0000}"/>
    <cellStyle name="5_DeckblattNeu 4 2 2 4 3" xfId="31858" xr:uid="{00000000-0005-0000-0000-0000671A0000}"/>
    <cellStyle name="5_DeckblattNeu 4 3" xfId="620" xr:uid="{00000000-0005-0000-0000-0000681A0000}"/>
    <cellStyle name="5_DeckblattNeu 4 3 2" xfId="12821" xr:uid="{00000000-0005-0000-0000-0000691A0000}"/>
    <cellStyle name="5_DeckblattNeu 4 3 2 2" xfId="14499" xr:uid="{00000000-0005-0000-0000-00006A1A0000}"/>
    <cellStyle name="5_DeckblattNeu 4 3 2 2 2" xfId="16868" xr:uid="{00000000-0005-0000-0000-00006B1A0000}"/>
    <cellStyle name="5_DeckblattNeu 4 3 2 2 2 2" xfId="24027" xr:uid="{00000000-0005-0000-0000-00006C1A0000}"/>
    <cellStyle name="5_DeckblattNeu 4 3 2 2 2 2 2" xfId="38342" xr:uid="{00000000-0005-0000-0000-00006D1A0000}"/>
    <cellStyle name="5_DeckblattNeu 4 3 2 2 2 3" xfId="31183" xr:uid="{00000000-0005-0000-0000-00006E1A0000}"/>
    <cellStyle name="5_DeckblattNeu 4 3 2 2 3" xfId="19222" xr:uid="{00000000-0005-0000-0000-00006F1A0000}"/>
    <cellStyle name="5_DeckblattNeu 4 3 2 2 3 2" xfId="26359" xr:uid="{00000000-0005-0000-0000-0000701A0000}"/>
    <cellStyle name="5_DeckblattNeu 4 3 2 2 3 2 2" xfId="40674" xr:uid="{00000000-0005-0000-0000-0000711A0000}"/>
    <cellStyle name="5_DeckblattNeu 4 3 2 2 3 3" xfId="33537" xr:uid="{00000000-0005-0000-0000-0000721A0000}"/>
    <cellStyle name="5_DeckblattNeu 4 3 2 2 4" xfId="20523" xr:uid="{00000000-0005-0000-0000-0000731A0000}"/>
    <cellStyle name="5_DeckblattNeu 4 3 2 2 4 2" xfId="27660" xr:uid="{00000000-0005-0000-0000-0000741A0000}"/>
    <cellStyle name="5_DeckblattNeu 4 3 2 2 4 2 2" xfId="41975" xr:uid="{00000000-0005-0000-0000-0000751A0000}"/>
    <cellStyle name="5_DeckblattNeu 4 3 2 2 4 3" xfId="34838" xr:uid="{00000000-0005-0000-0000-0000761A0000}"/>
    <cellStyle name="5_DeckblattNeu 4 3 2 2 5" xfId="21738" xr:uid="{00000000-0005-0000-0000-0000771A0000}"/>
    <cellStyle name="5_DeckblattNeu 4 3 2 2 5 2" xfId="36053" xr:uid="{00000000-0005-0000-0000-0000781A0000}"/>
    <cellStyle name="5_DeckblattNeu 4 3 2 2 6" xfId="28875" xr:uid="{00000000-0005-0000-0000-0000791A0000}"/>
    <cellStyle name="5_DeckblattNeu 4 3 2 3" xfId="15190" xr:uid="{00000000-0005-0000-0000-00007A1A0000}"/>
    <cellStyle name="5_DeckblattNeu 4 3 2 3 2" xfId="22349" xr:uid="{00000000-0005-0000-0000-00007B1A0000}"/>
    <cellStyle name="5_DeckblattNeu 4 3 2 3 2 2" xfId="36664" xr:uid="{00000000-0005-0000-0000-00007C1A0000}"/>
    <cellStyle name="5_DeckblattNeu 4 3 2 3 3" xfId="29505" xr:uid="{00000000-0005-0000-0000-00007D1A0000}"/>
    <cellStyle name="5_DeckblattNeu 4 3 2 4" xfId="17544" xr:uid="{00000000-0005-0000-0000-00007E1A0000}"/>
    <cellStyle name="5_DeckblattNeu 4 3 2 4 2" xfId="24681" xr:uid="{00000000-0005-0000-0000-00007F1A0000}"/>
    <cellStyle name="5_DeckblattNeu 4 3 2 4 2 2" xfId="38996" xr:uid="{00000000-0005-0000-0000-0000801A0000}"/>
    <cellStyle name="5_DeckblattNeu 4 3 2 4 3" xfId="31859" xr:uid="{00000000-0005-0000-0000-0000811A0000}"/>
    <cellStyle name="5_DeckblattNeu 4 4" xfId="621" xr:uid="{00000000-0005-0000-0000-0000821A0000}"/>
    <cellStyle name="5_DeckblattNeu 4 4 2" xfId="12822" xr:uid="{00000000-0005-0000-0000-0000831A0000}"/>
    <cellStyle name="5_DeckblattNeu 4 4 2 2" xfId="14847" xr:uid="{00000000-0005-0000-0000-0000841A0000}"/>
    <cellStyle name="5_DeckblattNeu 4 4 2 2 2" xfId="17210" xr:uid="{00000000-0005-0000-0000-0000851A0000}"/>
    <cellStyle name="5_DeckblattNeu 4 4 2 2 2 2" xfId="24347" xr:uid="{00000000-0005-0000-0000-0000861A0000}"/>
    <cellStyle name="5_DeckblattNeu 4 4 2 2 2 2 2" xfId="38662" xr:uid="{00000000-0005-0000-0000-0000871A0000}"/>
    <cellStyle name="5_DeckblattNeu 4 4 2 2 2 3" xfId="31525" xr:uid="{00000000-0005-0000-0000-0000881A0000}"/>
    <cellStyle name="5_DeckblattNeu 4 4 2 2 3" xfId="19564" xr:uid="{00000000-0005-0000-0000-0000891A0000}"/>
    <cellStyle name="5_DeckblattNeu 4 4 2 2 3 2" xfId="26701" xr:uid="{00000000-0005-0000-0000-00008A1A0000}"/>
    <cellStyle name="5_DeckblattNeu 4 4 2 2 3 2 2" xfId="41016" xr:uid="{00000000-0005-0000-0000-00008B1A0000}"/>
    <cellStyle name="5_DeckblattNeu 4 4 2 2 3 3" xfId="33879" xr:uid="{00000000-0005-0000-0000-00008C1A0000}"/>
    <cellStyle name="5_DeckblattNeu 4 4 2 2 4" xfId="20840" xr:uid="{00000000-0005-0000-0000-00008D1A0000}"/>
    <cellStyle name="5_DeckblattNeu 4 4 2 2 4 2" xfId="27977" xr:uid="{00000000-0005-0000-0000-00008E1A0000}"/>
    <cellStyle name="5_DeckblattNeu 4 4 2 2 4 2 2" xfId="42292" xr:uid="{00000000-0005-0000-0000-00008F1A0000}"/>
    <cellStyle name="5_DeckblattNeu 4 4 2 2 4 3" xfId="35155" xr:uid="{00000000-0005-0000-0000-0000901A0000}"/>
    <cellStyle name="5_DeckblattNeu 4 4 2 2 5" xfId="22016" xr:uid="{00000000-0005-0000-0000-0000911A0000}"/>
    <cellStyle name="5_DeckblattNeu 4 4 2 2 5 2" xfId="36331" xr:uid="{00000000-0005-0000-0000-0000921A0000}"/>
    <cellStyle name="5_DeckblattNeu 4 4 2 2 6" xfId="29172" xr:uid="{00000000-0005-0000-0000-0000931A0000}"/>
    <cellStyle name="5_DeckblattNeu 4 4 2 3" xfId="15191" xr:uid="{00000000-0005-0000-0000-0000941A0000}"/>
    <cellStyle name="5_DeckblattNeu 4 4 2 3 2" xfId="22350" xr:uid="{00000000-0005-0000-0000-0000951A0000}"/>
    <cellStyle name="5_DeckblattNeu 4 4 2 3 2 2" xfId="36665" xr:uid="{00000000-0005-0000-0000-0000961A0000}"/>
    <cellStyle name="5_DeckblattNeu 4 4 2 3 3" xfId="29506" xr:uid="{00000000-0005-0000-0000-0000971A0000}"/>
    <cellStyle name="5_DeckblattNeu 4 4 2 4" xfId="17545" xr:uid="{00000000-0005-0000-0000-0000981A0000}"/>
    <cellStyle name="5_DeckblattNeu 4 4 2 4 2" xfId="24682" xr:uid="{00000000-0005-0000-0000-0000991A0000}"/>
    <cellStyle name="5_DeckblattNeu 4 4 2 4 2 2" xfId="38997" xr:uid="{00000000-0005-0000-0000-00009A1A0000}"/>
    <cellStyle name="5_DeckblattNeu 4 4 2 4 3" xfId="31860" xr:uid="{00000000-0005-0000-0000-00009B1A0000}"/>
    <cellStyle name="5_DeckblattNeu 4 5" xfId="622" xr:uid="{00000000-0005-0000-0000-00009C1A0000}"/>
    <cellStyle name="5_DeckblattNeu 4 5 2" xfId="12823" xr:uid="{00000000-0005-0000-0000-00009D1A0000}"/>
    <cellStyle name="5_DeckblattNeu 4 5 2 2" xfId="14118" xr:uid="{00000000-0005-0000-0000-00009E1A0000}"/>
    <cellStyle name="5_DeckblattNeu 4 5 2 2 2" xfId="16487" xr:uid="{00000000-0005-0000-0000-00009F1A0000}"/>
    <cellStyle name="5_DeckblattNeu 4 5 2 2 2 2" xfId="23646" xr:uid="{00000000-0005-0000-0000-0000A01A0000}"/>
    <cellStyle name="5_DeckblattNeu 4 5 2 2 2 2 2" xfId="37961" xr:uid="{00000000-0005-0000-0000-0000A11A0000}"/>
    <cellStyle name="5_DeckblattNeu 4 5 2 2 2 3" xfId="30802" xr:uid="{00000000-0005-0000-0000-0000A21A0000}"/>
    <cellStyle name="5_DeckblattNeu 4 5 2 2 3" xfId="18841" xr:uid="{00000000-0005-0000-0000-0000A31A0000}"/>
    <cellStyle name="5_DeckblattNeu 4 5 2 2 3 2" xfId="25978" xr:uid="{00000000-0005-0000-0000-0000A41A0000}"/>
    <cellStyle name="5_DeckblattNeu 4 5 2 2 3 2 2" xfId="40293" xr:uid="{00000000-0005-0000-0000-0000A51A0000}"/>
    <cellStyle name="5_DeckblattNeu 4 5 2 2 3 3" xfId="33156" xr:uid="{00000000-0005-0000-0000-0000A61A0000}"/>
    <cellStyle name="5_DeckblattNeu 4 5 2 2 4" xfId="20175" xr:uid="{00000000-0005-0000-0000-0000A71A0000}"/>
    <cellStyle name="5_DeckblattNeu 4 5 2 2 4 2" xfId="27312" xr:uid="{00000000-0005-0000-0000-0000A81A0000}"/>
    <cellStyle name="5_DeckblattNeu 4 5 2 2 4 2 2" xfId="41627" xr:uid="{00000000-0005-0000-0000-0000A91A0000}"/>
    <cellStyle name="5_DeckblattNeu 4 5 2 2 4 3" xfId="34490" xr:uid="{00000000-0005-0000-0000-0000AA1A0000}"/>
    <cellStyle name="5_DeckblattNeu 4 5 2 2 5" xfId="21390" xr:uid="{00000000-0005-0000-0000-0000AB1A0000}"/>
    <cellStyle name="5_DeckblattNeu 4 5 2 2 5 2" xfId="35705" xr:uid="{00000000-0005-0000-0000-0000AC1A0000}"/>
    <cellStyle name="5_DeckblattNeu 4 5 2 2 6" xfId="28527" xr:uid="{00000000-0005-0000-0000-0000AD1A0000}"/>
    <cellStyle name="5_DeckblattNeu 4 5 2 3" xfId="15192" xr:uid="{00000000-0005-0000-0000-0000AE1A0000}"/>
    <cellStyle name="5_DeckblattNeu 4 5 2 3 2" xfId="22351" xr:uid="{00000000-0005-0000-0000-0000AF1A0000}"/>
    <cellStyle name="5_DeckblattNeu 4 5 2 3 2 2" xfId="36666" xr:uid="{00000000-0005-0000-0000-0000B01A0000}"/>
    <cellStyle name="5_DeckblattNeu 4 5 2 3 3" xfId="29507" xr:uid="{00000000-0005-0000-0000-0000B11A0000}"/>
    <cellStyle name="5_DeckblattNeu 4 5 2 4" xfId="17546" xr:uid="{00000000-0005-0000-0000-0000B21A0000}"/>
    <cellStyle name="5_DeckblattNeu 4 5 2 4 2" xfId="24683" xr:uid="{00000000-0005-0000-0000-0000B31A0000}"/>
    <cellStyle name="5_DeckblattNeu 4 5 2 4 2 2" xfId="38998" xr:uid="{00000000-0005-0000-0000-0000B41A0000}"/>
    <cellStyle name="5_DeckblattNeu 4 5 2 4 3" xfId="31861" xr:uid="{00000000-0005-0000-0000-0000B51A0000}"/>
    <cellStyle name="5_DeckblattNeu 4 6" xfId="12819" xr:uid="{00000000-0005-0000-0000-0000B61A0000}"/>
    <cellStyle name="5_DeckblattNeu 4 6 2" xfId="14214" xr:uid="{00000000-0005-0000-0000-0000B71A0000}"/>
    <cellStyle name="5_DeckblattNeu 4 6 2 2" xfId="16583" xr:uid="{00000000-0005-0000-0000-0000B81A0000}"/>
    <cellStyle name="5_DeckblattNeu 4 6 2 2 2" xfId="23742" xr:uid="{00000000-0005-0000-0000-0000B91A0000}"/>
    <cellStyle name="5_DeckblattNeu 4 6 2 2 2 2" xfId="38057" xr:uid="{00000000-0005-0000-0000-0000BA1A0000}"/>
    <cellStyle name="5_DeckblattNeu 4 6 2 2 3" xfId="30898" xr:uid="{00000000-0005-0000-0000-0000BB1A0000}"/>
    <cellStyle name="5_DeckblattNeu 4 6 2 3" xfId="18937" xr:uid="{00000000-0005-0000-0000-0000BC1A0000}"/>
    <cellStyle name="5_DeckblattNeu 4 6 2 3 2" xfId="26074" xr:uid="{00000000-0005-0000-0000-0000BD1A0000}"/>
    <cellStyle name="5_DeckblattNeu 4 6 2 3 2 2" xfId="40389" xr:uid="{00000000-0005-0000-0000-0000BE1A0000}"/>
    <cellStyle name="5_DeckblattNeu 4 6 2 3 3" xfId="33252" xr:uid="{00000000-0005-0000-0000-0000BF1A0000}"/>
    <cellStyle name="5_DeckblattNeu 4 6 2 4" xfId="20270" xr:uid="{00000000-0005-0000-0000-0000C01A0000}"/>
    <cellStyle name="5_DeckblattNeu 4 6 2 4 2" xfId="27407" xr:uid="{00000000-0005-0000-0000-0000C11A0000}"/>
    <cellStyle name="5_DeckblattNeu 4 6 2 4 2 2" xfId="41722" xr:uid="{00000000-0005-0000-0000-0000C21A0000}"/>
    <cellStyle name="5_DeckblattNeu 4 6 2 4 3" xfId="34585" xr:uid="{00000000-0005-0000-0000-0000C31A0000}"/>
    <cellStyle name="5_DeckblattNeu 4 6 2 5" xfId="21485" xr:uid="{00000000-0005-0000-0000-0000C41A0000}"/>
    <cellStyle name="5_DeckblattNeu 4 6 2 5 2" xfId="35800" xr:uid="{00000000-0005-0000-0000-0000C51A0000}"/>
    <cellStyle name="5_DeckblattNeu 4 6 2 6" xfId="28622" xr:uid="{00000000-0005-0000-0000-0000C61A0000}"/>
    <cellStyle name="5_DeckblattNeu 4 6 3" xfId="15188" xr:uid="{00000000-0005-0000-0000-0000C71A0000}"/>
    <cellStyle name="5_DeckblattNeu 4 6 3 2" xfId="22347" xr:uid="{00000000-0005-0000-0000-0000C81A0000}"/>
    <cellStyle name="5_DeckblattNeu 4 6 3 2 2" xfId="36662" xr:uid="{00000000-0005-0000-0000-0000C91A0000}"/>
    <cellStyle name="5_DeckblattNeu 4 6 3 3" xfId="29503" xr:uid="{00000000-0005-0000-0000-0000CA1A0000}"/>
    <cellStyle name="5_DeckblattNeu 4 6 4" xfId="17542" xr:uid="{00000000-0005-0000-0000-0000CB1A0000}"/>
    <cellStyle name="5_DeckblattNeu 4 6 4 2" xfId="24679" xr:uid="{00000000-0005-0000-0000-0000CC1A0000}"/>
    <cellStyle name="5_DeckblattNeu 4 6 4 2 2" xfId="38994" xr:uid="{00000000-0005-0000-0000-0000CD1A0000}"/>
    <cellStyle name="5_DeckblattNeu 4 6 4 3" xfId="31857" xr:uid="{00000000-0005-0000-0000-0000CE1A0000}"/>
    <cellStyle name="5_DeckblattNeu 5" xfId="623" xr:uid="{00000000-0005-0000-0000-0000CF1A0000}"/>
    <cellStyle name="5_DeckblattNeu 5 2" xfId="12824" xr:uid="{00000000-0005-0000-0000-0000D01A0000}"/>
    <cellStyle name="5_DeckblattNeu 5 2 2" xfId="14450" xr:uid="{00000000-0005-0000-0000-0000D11A0000}"/>
    <cellStyle name="5_DeckblattNeu 5 2 2 2" xfId="16819" xr:uid="{00000000-0005-0000-0000-0000D21A0000}"/>
    <cellStyle name="5_DeckblattNeu 5 2 2 2 2" xfId="23978" xr:uid="{00000000-0005-0000-0000-0000D31A0000}"/>
    <cellStyle name="5_DeckblattNeu 5 2 2 2 2 2" xfId="38293" xr:uid="{00000000-0005-0000-0000-0000D41A0000}"/>
    <cellStyle name="5_DeckblattNeu 5 2 2 2 3" xfId="31134" xr:uid="{00000000-0005-0000-0000-0000D51A0000}"/>
    <cellStyle name="5_DeckblattNeu 5 2 2 3" xfId="19173" xr:uid="{00000000-0005-0000-0000-0000D61A0000}"/>
    <cellStyle name="5_DeckblattNeu 5 2 2 3 2" xfId="26310" xr:uid="{00000000-0005-0000-0000-0000D71A0000}"/>
    <cellStyle name="5_DeckblattNeu 5 2 2 3 2 2" xfId="40625" xr:uid="{00000000-0005-0000-0000-0000D81A0000}"/>
    <cellStyle name="5_DeckblattNeu 5 2 2 3 3" xfId="33488" xr:uid="{00000000-0005-0000-0000-0000D91A0000}"/>
    <cellStyle name="5_DeckblattNeu 5 2 2 4" xfId="20480" xr:uid="{00000000-0005-0000-0000-0000DA1A0000}"/>
    <cellStyle name="5_DeckblattNeu 5 2 2 4 2" xfId="27617" xr:uid="{00000000-0005-0000-0000-0000DB1A0000}"/>
    <cellStyle name="5_DeckblattNeu 5 2 2 4 2 2" xfId="41932" xr:uid="{00000000-0005-0000-0000-0000DC1A0000}"/>
    <cellStyle name="5_DeckblattNeu 5 2 2 4 3" xfId="34795" xr:uid="{00000000-0005-0000-0000-0000DD1A0000}"/>
    <cellStyle name="5_DeckblattNeu 5 2 2 5" xfId="21695" xr:uid="{00000000-0005-0000-0000-0000DE1A0000}"/>
    <cellStyle name="5_DeckblattNeu 5 2 2 5 2" xfId="36010" xr:uid="{00000000-0005-0000-0000-0000DF1A0000}"/>
    <cellStyle name="5_DeckblattNeu 5 2 2 6" xfId="28832" xr:uid="{00000000-0005-0000-0000-0000E01A0000}"/>
    <cellStyle name="5_DeckblattNeu 5 2 3" xfId="15193" xr:uid="{00000000-0005-0000-0000-0000E11A0000}"/>
    <cellStyle name="5_DeckblattNeu 5 2 3 2" xfId="22352" xr:uid="{00000000-0005-0000-0000-0000E21A0000}"/>
    <cellStyle name="5_DeckblattNeu 5 2 3 2 2" xfId="36667" xr:uid="{00000000-0005-0000-0000-0000E31A0000}"/>
    <cellStyle name="5_DeckblattNeu 5 2 3 3" xfId="29508" xr:uid="{00000000-0005-0000-0000-0000E41A0000}"/>
    <cellStyle name="5_DeckblattNeu 5 2 4" xfId="17547" xr:uid="{00000000-0005-0000-0000-0000E51A0000}"/>
    <cellStyle name="5_DeckblattNeu 5 2 4 2" xfId="24684" xr:uid="{00000000-0005-0000-0000-0000E61A0000}"/>
    <cellStyle name="5_DeckblattNeu 5 2 4 2 2" xfId="38999" xr:uid="{00000000-0005-0000-0000-0000E71A0000}"/>
    <cellStyle name="5_DeckblattNeu 5 2 4 3" xfId="31862" xr:uid="{00000000-0005-0000-0000-0000E81A0000}"/>
    <cellStyle name="5_DeckblattNeu 6" xfId="624" xr:uid="{00000000-0005-0000-0000-0000E91A0000}"/>
    <cellStyle name="5_DeckblattNeu 6 2" xfId="12825" xr:uid="{00000000-0005-0000-0000-0000EA1A0000}"/>
    <cellStyle name="5_DeckblattNeu 6 2 2" xfId="13737" xr:uid="{00000000-0005-0000-0000-0000EB1A0000}"/>
    <cellStyle name="5_DeckblattNeu 6 2 2 2" xfId="16106" xr:uid="{00000000-0005-0000-0000-0000EC1A0000}"/>
    <cellStyle name="5_DeckblattNeu 6 2 2 2 2" xfId="23265" xr:uid="{00000000-0005-0000-0000-0000ED1A0000}"/>
    <cellStyle name="5_DeckblattNeu 6 2 2 2 2 2" xfId="37580" xr:uid="{00000000-0005-0000-0000-0000EE1A0000}"/>
    <cellStyle name="5_DeckblattNeu 6 2 2 2 3" xfId="30421" xr:uid="{00000000-0005-0000-0000-0000EF1A0000}"/>
    <cellStyle name="5_DeckblattNeu 6 2 2 3" xfId="18460" xr:uid="{00000000-0005-0000-0000-0000F01A0000}"/>
    <cellStyle name="5_DeckblattNeu 6 2 2 3 2" xfId="25597" xr:uid="{00000000-0005-0000-0000-0000F11A0000}"/>
    <cellStyle name="5_DeckblattNeu 6 2 2 3 2 2" xfId="39912" xr:uid="{00000000-0005-0000-0000-0000F21A0000}"/>
    <cellStyle name="5_DeckblattNeu 6 2 2 3 3" xfId="32775" xr:uid="{00000000-0005-0000-0000-0000F31A0000}"/>
    <cellStyle name="5_DeckblattNeu 6 2 2 4" xfId="19985" xr:uid="{00000000-0005-0000-0000-0000F41A0000}"/>
    <cellStyle name="5_DeckblattNeu 6 2 2 4 2" xfId="27122" xr:uid="{00000000-0005-0000-0000-0000F51A0000}"/>
    <cellStyle name="5_DeckblattNeu 6 2 2 4 2 2" xfId="41437" xr:uid="{00000000-0005-0000-0000-0000F61A0000}"/>
    <cellStyle name="5_DeckblattNeu 6 2 2 4 3" xfId="34300" xr:uid="{00000000-0005-0000-0000-0000F71A0000}"/>
    <cellStyle name="5_DeckblattNeu 6 2 2 5" xfId="21200" xr:uid="{00000000-0005-0000-0000-0000F81A0000}"/>
    <cellStyle name="5_DeckblattNeu 6 2 2 5 2" xfId="35515" xr:uid="{00000000-0005-0000-0000-0000F91A0000}"/>
    <cellStyle name="5_DeckblattNeu 6 2 2 6" xfId="28337" xr:uid="{00000000-0005-0000-0000-0000FA1A0000}"/>
    <cellStyle name="5_DeckblattNeu 6 2 3" xfId="15194" xr:uid="{00000000-0005-0000-0000-0000FB1A0000}"/>
    <cellStyle name="5_DeckblattNeu 6 2 3 2" xfId="22353" xr:uid="{00000000-0005-0000-0000-0000FC1A0000}"/>
    <cellStyle name="5_DeckblattNeu 6 2 3 2 2" xfId="36668" xr:uid="{00000000-0005-0000-0000-0000FD1A0000}"/>
    <cellStyle name="5_DeckblattNeu 6 2 3 3" xfId="29509" xr:uid="{00000000-0005-0000-0000-0000FE1A0000}"/>
    <cellStyle name="5_DeckblattNeu 6 2 4" xfId="17548" xr:uid="{00000000-0005-0000-0000-0000FF1A0000}"/>
    <cellStyle name="5_DeckblattNeu 6 2 4 2" xfId="24685" xr:uid="{00000000-0005-0000-0000-0000001B0000}"/>
    <cellStyle name="5_DeckblattNeu 6 2 4 2 2" xfId="39000" xr:uid="{00000000-0005-0000-0000-0000011B0000}"/>
    <cellStyle name="5_DeckblattNeu 6 2 4 3" xfId="31863" xr:uid="{00000000-0005-0000-0000-0000021B0000}"/>
    <cellStyle name="5_DeckblattNeu 7" xfId="625" xr:uid="{00000000-0005-0000-0000-0000031B0000}"/>
    <cellStyle name="5_DeckblattNeu 7 2" xfId="12826" xr:uid="{00000000-0005-0000-0000-0000041B0000}"/>
    <cellStyle name="5_DeckblattNeu 7 2 2" xfId="13692" xr:uid="{00000000-0005-0000-0000-0000051B0000}"/>
    <cellStyle name="5_DeckblattNeu 7 2 2 2" xfId="16061" xr:uid="{00000000-0005-0000-0000-0000061B0000}"/>
    <cellStyle name="5_DeckblattNeu 7 2 2 2 2" xfId="23220" xr:uid="{00000000-0005-0000-0000-0000071B0000}"/>
    <cellStyle name="5_DeckblattNeu 7 2 2 2 2 2" xfId="37535" xr:uid="{00000000-0005-0000-0000-0000081B0000}"/>
    <cellStyle name="5_DeckblattNeu 7 2 2 2 3" xfId="30376" xr:uid="{00000000-0005-0000-0000-0000091B0000}"/>
    <cellStyle name="5_DeckblattNeu 7 2 2 3" xfId="18415" xr:uid="{00000000-0005-0000-0000-00000A1B0000}"/>
    <cellStyle name="5_DeckblattNeu 7 2 2 3 2" xfId="25552" xr:uid="{00000000-0005-0000-0000-00000B1B0000}"/>
    <cellStyle name="5_DeckblattNeu 7 2 2 3 2 2" xfId="39867" xr:uid="{00000000-0005-0000-0000-00000C1B0000}"/>
    <cellStyle name="5_DeckblattNeu 7 2 2 3 3" xfId="32730" xr:uid="{00000000-0005-0000-0000-00000D1B0000}"/>
    <cellStyle name="5_DeckblattNeu 7 2 2 4" xfId="19941" xr:uid="{00000000-0005-0000-0000-00000E1B0000}"/>
    <cellStyle name="5_DeckblattNeu 7 2 2 4 2" xfId="27078" xr:uid="{00000000-0005-0000-0000-00000F1B0000}"/>
    <cellStyle name="5_DeckblattNeu 7 2 2 4 2 2" xfId="41393" xr:uid="{00000000-0005-0000-0000-0000101B0000}"/>
    <cellStyle name="5_DeckblattNeu 7 2 2 4 3" xfId="34256" xr:uid="{00000000-0005-0000-0000-0000111B0000}"/>
    <cellStyle name="5_DeckblattNeu 7 2 2 5" xfId="21156" xr:uid="{00000000-0005-0000-0000-0000121B0000}"/>
    <cellStyle name="5_DeckblattNeu 7 2 2 5 2" xfId="35471" xr:uid="{00000000-0005-0000-0000-0000131B0000}"/>
    <cellStyle name="5_DeckblattNeu 7 2 2 6" xfId="28293" xr:uid="{00000000-0005-0000-0000-0000141B0000}"/>
    <cellStyle name="5_DeckblattNeu 7 2 3" xfId="15195" xr:uid="{00000000-0005-0000-0000-0000151B0000}"/>
    <cellStyle name="5_DeckblattNeu 7 2 3 2" xfId="22354" xr:uid="{00000000-0005-0000-0000-0000161B0000}"/>
    <cellStyle name="5_DeckblattNeu 7 2 3 2 2" xfId="36669" xr:uid="{00000000-0005-0000-0000-0000171B0000}"/>
    <cellStyle name="5_DeckblattNeu 7 2 3 3" xfId="29510" xr:uid="{00000000-0005-0000-0000-0000181B0000}"/>
    <cellStyle name="5_DeckblattNeu 7 2 4" xfId="17549" xr:uid="{00000000-0005-0000-0000-0000191B0000}"/>
    <cellStyle name="5_DeckblattNeu 7 2 4 2" xfId="24686" xr:uid="{00000000-0005-0000-0000-00001A1B0000}"/>
    <cellStyle name="5_DeckblattNeu 7 2 4 2 2" xfId="39001" xr:uid="{00000000-0005-0000-0000-00001B1B0000}"/>
    <cellStyle name="5_DeckblattNeu 7 2 4 3" xfId="31864" xr:uid="{00000000-0005-0000-0000-00001C1B0000}"/>
    <cellStyle name="5_DeckblattNeu 8" xfId="626" xr:uid="{00000000-0005-0000-0000-00001D1B0000}"/>
    <cellStyle name="5_DeckblattNeu 8 2" xfId="12827" xr:uid="{00000000-0005-0000-0000-00001E1B0000}"/>
    <cellStyle name="5_DeckblattNeu 8 2 2" xfId="14814" xr:uid="{00000000-0005-0000-0000-00001F1B0000}"/>
    <cellStyle name="5_DeckblattNeu 8 2 2 2" xfId="17177" xr:uid="{00000000-0005-0000-0000-0000201B0000}"/>
    <cellStyle name="5_DeckblattNeu 8 2 2 2 2" xfId="24314" xr:uid="{00000000-0005-0000-0000-0000211B0000}"/>
    <cellStyle name="5_DeckblattNeu 8 2 2 2 2 2" xfId="38629" xr:uid="{00000000-0005-0000-0000-0000221B0000}"/>
    <cellStyle name="5_DeckblattNeu 8 2 2 2 3" xfId="31492" xr:uid="{00000000-0005-0000-0000-0000231B0000}"/>
    <cellStyle name="5_DeckblattNeu 8 2 2 3" xfId="19531" xr:uid="{00000000-0005-0000-0000-0000241B0000}"/>
    <cellStyle name="5_DeckblattNeu 8 2 2 3 2" xfId="26668" xr:uid="{00000000-0005-0000-0000-0000251B0000}"/>
    <cellStyle name="5_DeckblattNeu 8 2 2 3 2 2" xfId="40983" xr:uid="{00000000-0005-0000-0000-0000261B0000}"/>
    <cellStyle name="5_DeckblattNeu 8 2 2 3 3" xfId="33846" xr:uid="{00000000-0005-0000-0000-0000271B0000}"/>
    <cellStyle name="5_DeckblattNeu 8 2 2 4" xfId="20807" xr:uid="{00000000-0005-0000-0000-0000281B0000}"/>
    <cellStyle name="5_DeckblattNeu 8 2 2 4 2" xfId="27944" xr:uid="{00000000-0005-0000-0000-0000291B0000}"/>
    <cellStyle name="5_DeckblattNeu 8 2 2 4 2 2" xfId="42259" xr:uid="{00000000-0005-0000-0000-00002A1B0000}"/>
    <cellStyle name="5_DeckblattNeu 8 2 2 4 3" xfId="35122" xr:uid="{00000000-0005-0000-0000-00002B1B0000}"/>
    <cellStyle name="5_DeckblattNeu 8 2 2 5" xfId="21983" xr:uid="{00000000-0005-0000-0000-00002C1B0000}"/>
    <cellStyle name="5_DeckblattNeu 8 2 2 5 2" xfId="36298" xr:uid="{00000000-0005-0000-0000-00002D1B0000}"/>
    <cellStyle name="5_DeckblattNeu 8 2 2 6" xfId="29139" xr:uid="{00000000-0005-0000-0000-00002E1B0000}"/>
    <cellStyle name="5_DeckblattNeu 8 2 3" xfId="15196" xr:uid="{00000000-0005-0000-0000-00002F1B0000}"/>
    <cellStyle name="5_DeckblattNeu 8 2 3 2" xfId="22355" xr:uid="{00000000-0005-0000-0000-0000301B0000}"/>
    <cellStyle name="5_DeckblattNeu 8 2 3 2 2" xfId="36670" xr:uid="{00000000-0005-0000-0000-0000311B0000}"/>
    <cellStyle name="5_DeckblattNeu 8 2 3 3" xfId="29511" xr:uid="{00000000-0005-0000-0000-0000321B0000}"/>
    <cellStyle name="5_DeckblattNeu 8 2 4" xfId="17550" xr:uid="{00000000-0005-0000-0000-0000331B0000}"/>
    <cellStyle name="5_DeckblattNeu 8 2 4 2" xfId="24687" xr:uid="{00000000-0005-0000-0000-0000341B0000}"/>
    <cellStyle name="5_DeckblattNeu 8 2 4 2 2" xfId="39002" xr:uid="{00000000-0005-0000-0000-0000351B0000}"/>
    <cellStyle name="5_DeckblattNeu 8 2 4 3" xfId="31865" xr:uid="{00000000-0005-0000-0000-0000361B0000}"/>
    <cellStyle name="5_DeckblattNeu 9" xfId="12803" xr:uid="{00000000-0005-0000-0000-0000371B0000}"/>
    <cellStyle name="5_DeckblattNeu 9 2" xfId="14856" xr:uid="{00000000-0005-0000-0000-0000381B0000}"/>
    <cellStyle name="5_DeckblattNeu 9 2 2" xfId="17219" xr:uid="{00000000-0005-0000-0000-0000391B0000}"/>
    <cellStyle name="5_DeckblattNeu 9 2 2 2" xfId="24356" xr:uid="{00000000-0005-0000-0000-00003A1B0000}"/>
    <cellStyle name="5_DeckblattNeu 9 2 2 2 2" xfId="38671" xr:uid="{00000000-0005-0000-0000-00003B1B0000}"/>
    <cellStyle name="5_DeckblattNeu 9 2 2 3" xfId="31534" xr:uid="{00000000-0005-0000-0000-00003C1B0000}"/>
    <cellStyle name="5_DeckblattNeu 9 2 3" xfId="19573" xr:uid="{00000000-0005-0000-0000-00003D1B0000}"/>
    <cellStyle name="5_DeckblattNeu 9 2 3 2" xfId="26710" xr:uid="{00000000-0005-0000-0000-00003E1B0000}"/>
    <cellStyle name="5_DeckblattNeu 9 2 3 2 2" xfId="41025" xr:uid="{00000000-0005-0000-0000-00003F1B0000}"/>
    <cellStyle name="5_DeckblattNeu 9 2 3 3" xfId="33888" xr:uid="{00000000-0005-0000-0000-0000401B0000}"/>
    <cellStyle name="5_DeckblattNeu 9 2 4" xfId="20849" xr:uid="{00000000-0005-0000-0000-0000411B0000}"/>
    <cellStyle name="5_DeckblattNeu 9 2 4 2" xfId="27986" xr:uid="{00000000-0005-0000-0000-0000421B0000}"/>
    <cellStyle name="5_DeckblattNeu 9 2 4 2 2" xfId="42301" xr:uid="{00000000-0005-0000-0000-0000431B0000}"/>
    <cellStyle name="5_DeckblattNeu 9 2 4 3" xfId="35164" xr:uid="{00000000-0005-0000-0000-0000441B0000}"/>
    <cellStyle name="5_DeckblattNeu 9 2 5" xfId="22025" xr:uid="{00000000-0005-0000-0000-0000451B0000}"/>
    <cellStyle name="5_DeckblattNeu 9 2 5 2" xfId="36340" xr:uid="{00000000-0005-0000-0000-0000461B0000}"/>
    <cellStyle name="5_DeckblattNeu 9 2 6" xfId="29181" xr:uid="{00000000-0005-0000-0000-0000471B0000}"/>
    <cellStyle name="5_DeckblattNeu 9 3" xfId="15172" xr:uid="{00000000-0005-0000-0000-0000481B0000}"/>
    <cellStyle name="5_DeckblattNeu 9 3 2" xfId="22331" xr:uid="{00000000-0005-0000-0000-0000491B0000}"/>
    <cellStyle name="5_DeckblattNeu 9 3 2 2" xfId="36646" xr:uid="{00000000-0005-0000-0000-00004A1B0000}"/>
    <cellStyle name="5_DeckblattNeu 9 3 3" xfId="29487" xr:uid="{00000000-0005-0000-0000-00004B1B0000}"/>
    <cellStyle name="5_DeckblattNeu 9 4" xfId="17526" xr:uid="{00000000-0005-0000-0000-00004C1B0000}"/>
    <cellStyle name="5_DeckblattNeu 9 4 2" xfId="24663" xr:uid="{00000000-0005-0000-0000-00004D1B0000}"/>
    <cellStyle name="5_DeckblattNeu 9 4 2 2" xfId="38978" xr:uid="{00000000-0005-0000-0000-00004E1B0000}"/>
    <cellStyle name="5_DeckblattNeu 9 4 3" xfId="31841" xr:uid="{00000000-0005-0000-0000-00004F1B0000}"/>
    <cellStyle name="5_III_Tagesbetreuung_2010_Rev1" xfId="198" xr:uid="{00000000-0005-0000-0000-0000501B0000}"/>
    <cellStyle name="5_III_Tagesbetreuung_2010_Rev1 2" xfId="627" xr:uid="{00000000-0005-0000-0000-0000511B0000}"/>
    <cellStyle name="5_III_Tagesbetreuung_2010_Rev1 2 2" xfId="628" xr:uid="{00000000-0005-0000-0000-0000521B0000}"/>
    <cellStyle name="5_III_Tagesbetreuung_2010_Rev1 2 2 2" xfId="629" xr:uid="{00000000-0005-0000-0000-0000531B0000}"/>
    <cellStyle name="5_III_Tagesbetreuung_2010_Rev1 2 2 2 2" xfId="12831" xr:uid="{00000000-0005-0000-0000-0000541B0000}"/>
    <cellStyle name="5_III_Tagesbetreuung_2010_Rev1 2 2 2 2 2" xfId="14119" xr:uid="{00000000-0005-0000-0000-0000551B0000}"/>
    <cellStyle name="5_III_Tagesbetreuung_2010_Rev1 2 2 2 2 2 2" xfId="16488" xr:uid="{00000000-0005-0000-0000-0000561B0000}"/>
    <cellStyle name="5_III_Tagesbetreuung_2010_Rev1 2 2 2 2 2 2 2" xfId="23647" xr:uid="{00000000-0005-0000-0000-0000571B0000}"/>
    <cellStyle name="5_III_Tagesbetreuung_2010_Rev1 2 2 2 2 2 2 2 2" xfId="37962" xr:uid="{00000000-0005-0000-0000-0000581B0000}"/>
    <cellStyle name="5_III_Tagesbetreuung_2010_Rev1 2 2 2 2 2 2 3" xfId="30803" xr:uid="{00000000-0005-0000-0000-0000591B0000}"/>
    <cellStyle name="5_III_Tagesbetreuung_2010_Rev1 2 2 2 2 2 3" xfId="18842" xr:uid="{00000000-0005-0000-0000-00005A1B0000}"/>
    <cellStyle name="5_III_Tagesbetreuung_2010_Rev1 2 2 2 2 2 3 2" xfId="25979" xr:uid="{00000000-0005-0000-0000-00005B1B0000}"/>
    <cellStyle name="5_III_Tagesbetreuung_2010_Rev1 2 2 2 2 2 3 2 2" xfId="40294" xr:uid="{00000000-0005-0000-0000-00005C1B0000}"/>
    <cellStyle name="5_III_Tagesbetreuung_2010_Rev1 2 2 2 2 2 3 3" xfId="33157" xr:uid="{00000000-0005-0000-0000-00005D1B0000}"/>
    <cellStyle name="5_III_Tagesbetreuung_2010_Rev1 2 2 2 2 2 4" xfId="20176" xr:uid="{00000000-0005-0000-0000-00005E1B0000}"/>
    <cellStyle name="5_III_Tagesbetreuung_2010_Rev1 2 2 2 2 2 4 2" xfId="27313" xr:uid="{00000000-0005-0000-0000-00005F1B0000}"/>
    <cellStyle name="5_III_Tagesbetreuung_2010_Rev1 2 2 2 2 2 4 2 2" xfId="41628" xr:uid="{00000000-0005-0000-0000-0000601B0000}"/>
    <cellStyle name="5_III_Tagesbetreuung_2010_Rev1 2 2 2 2 2 4 3" xfId="34491" xr:uid="{00000000-0005-0000-0000-0000611B0000}"/>
    <cellStyle name="5_III_Tagesbetreuung_2010_Rev1 2 2 2 2 2 5" xfId="21391" xr:uid="{00000000-0005-0000-0000-0000621B0000}"/>
    <cellStyle name="5_III_Tagesbetreuung_2010_Rev1 2 2 2 2 2 5 2" xfId="35706" xr:uid="{00000000-0005-0000-0000-0000631B0000}"/>
    <cellStyle name="5_III_Tagesbetreuung_2010_Rev1 2 2 2 2 2 6" xfId="28528" xr:uid="{00000000-0005-0000-0000-0000641B0000}"/>
    <cellStyle name="5_III_Tagesbetreuung_2010_Rev1 2 2 2 2 3" xfId="15200" xr:uid="{00000000-0005-0000-0000-0000651B0000}"/>
    <cellStyle name="5_III_Tagesbetreuung_2010_Rev1 2 2 2 2 3 2" xfId="22359" xr:uid="{00000000-0005-0000-0000-0000661B0000}"/>
    <cellStyle name="5_III_Tagesbetreuung_2010_Rev1 2 2 2 2 3 2 2" xfId="36674" xr:uid="{00000000-0005-0000-0000-0000671B0000}"/>
    <cellStyle name="5_III_Tagesbetreuung_2010_Rev1 2 2 2 2 3 3" xfId="29515" xr:uid="{00000000-0005-0000-0000-0000681B0000}"/>
    <cellStyle name="5_III_Tagesbetreuung_2010_Rev1 2 2 2 2 4" xfId="17554" xr:uid="{00000000-0005-0000-0000-0000691B0000}"/>
    <cellStyle name="5_III_Tagesbetreuung_2010_Rev1 2 2 2 2 4 2" xfId="24691" xr:uid="{00000000-0005-0000-0000-00006A1B0000}"/>
    <cellStyle name="5_III_Tagesbetreuung_2010_Rev1 2 2 2 2 4 2 2" xfId="39006" xr:uid="{00000000-0005-0000-0000-00006B1B0000}"/>
    <cellStyle name="5_III_Tagesbetreuung_2010_Rev1 2 2 2 2 4 3" xfId="31869" xr:uid="{00000000-0005-0000-0000-00006C1B0000}"/>
    <cellStyle name="5_III_Tagesbetreuung_2010_Rev1 2 2 3" xfId="630" xr:uid="{00000000-0005-0000-0000-00006D1B0000}"/>
    <cellStyle name="5_III_Tagesbetreuung_2010_Rev1 2 2 3 2" xfId="12832" xr:uid="{00000000-0005-0000-0000-00006E1B0000}"/>
    <cellStyle name="5_III_Tagesbetreuung_2010_Rev1 2 2 3 2 2" xfId="14841" xr:uid="{00000000-0005-0000-0000-00006F1B0000}"/>
    <cellStyle name="5_III_Tagesbetreuung_2010_Rev1 2 2 3 2 2 2" xfId="17204" xr:uid="{00000000-0005-0000-0000-0000701B0000}"/>
    <cellStyle name="5_III_Tagesbetreuung_2010_Rev1 2 2 3 2 2 2 2" xfId="24341" xr:uid="{00000000-0005-0000-0000-0000711B0000}"/>
    <cellStyle name="5_III_Tagesbetreuung_2010_Rev1 2 2 3 2 2 2 2 2" xfId="38656" xr:uid="{00000000-0005-0000-0000-0000721B0000}"/>
    <cellStyle name="5_III_Tagesbetreuung_2010_Rev1 2 2 3 2 2 2 3" xfId="31519" xr:uid="{00000000-0005-0000-0000-0000731B0000}"/>
    <cellStyle name="5_III_Tagesbetreuung_2010_Rev1 2 2 3 2 2 3" xfId="19558" xr:uid="{00000000-0005-0000-0000-0000741B0000}"/>
    <cellStyle name="5_III_Tagesbetreuung_2010_Rev1 2 2 3 2 2 3 2" xfId="26695" xr:uid="{00000000-0005-0000-0000-0000751B0000}"/>
    <cellStyle name="5_III_Tagesbetreuung_2010_Rev1 2 2 3 2 2 3 2 2" xfId="41010" xr:uid="{00000000-0005-0000-0000-0000761B0000}"/>
    <cellStyle name="5_III_Tagesbetreuung_2010_Rev1 2 2 3 2 2 3 3" xfId="33873" xr:uid="{00000000-0005-0000-0000-0000771B0000}"/>
    <cellStyle name="5_III_Tagesbetreuung_2010_Rev1 2 2 3 2 2 4" xfId="20834" xr:uid="{00000000-0005-0000-0000-0000781B0000}"/>
    <cellStyle name="5_III_Tagesbetreuung_2010_Rev1 2 2 3 2 2 4 2" xfId="27971" xr:uid="{00000000-0005-0000-0000-0000791B0000}"/>
    <cellStyle name="5_III_Tagesbetreuung_2010_Rev1 2 2 3 2 2 4 2 2" xfId="42286" xr:uid="{00000000-0005-0000-0000-00007A1B0000}"/>
    <cellStyle name="5_III_Tagesbetreuung_2010_Rev1 2 2 3 2 2 4 3" xfId="35149" xr:uid="{00000000-0005-0000-0000-00007B1B0000}"/>
    <cellStyle name="5_III_Tagesbetreuung_2010_Rev1 2 2 3 2 2 5" xfId="22010" xr:uid="{00000000-0005-0000-0000-00007C1B0000}"/>
    <cellStyle name="5_III_Tagesbetreuung_2010_Rev1 2 2 3 2 2 5 2" xfId="36325" xr:uid="{00000000-0005-0000-0000-00007D1B0000}"/>
    <cellStyle name="5_III_Tagesbetreuung_2010_Rev1 2 2 3 2 2 6" xfId="29166" xr:uid="{00000000-0005-0000-0000-00007E1B0000}"/>
    <cellStyle name="5_III_Tagesbetreuung_2010_Rev1 2 2 3 2 3" xfId="15201" xr:uid="{00000000-0005-0000-0000-00007F1B0000}"/>
    <cellStyle name="5_III_Tagesbetreuung_2010_Rev1 2 2 3 2 3 2" xfId="22360" xr:uid="{00000000-0005-0000-0000-0000801B0000}"/>
    <cellStyle name="5_III_Tagesbetreuung_2010_Rev1 2 2 3 2 3 2 2" xfId="36675" xr:uid="{00000000-0005-0000-0000-0000811B0000}"/>
    <cellStyle name="5_III_Tagesbetreuung_2010_Rev1 2 2 3 2 3 3" xfId="29516" xr:uid="{00000000-0005-0000-0000-0000821B0000}"/>
    <cellStyle name="5_III_Tagesbetreuung_2010_Rev1 2 2 3 2 4" xfId="17555" xr:uid="{00000000-0005-0000-0000-0000831B0000}"/>
    <cellStyle name="5_III_Tagesbetreuung_2010_Rev1 2 2 3 2 4 2" xfId="24692" xr:uid="{00000000-0005-0000-0000-0000841B0000}"/>
    <cellStyle name="5_III_Tagesbetreuung_2010_Rev1 2 2 3 2 4 2 2" xfId="39007" xr:uid="{00000000-0005-0000-0000-0000851B0000}"/>
    <cellStyle name="5_III_Tagesbetreuung_2010_Rev1 2 2 3 2 4 3" xfId="31870" xr:uid="{00000000-0005-0000-0000-0000861B0000}"/>
    <cellStyle name="5_III_Tagesbetreuung_2010_Rev1 2 2 4" xfId="631" xr:uid="{00000000-0005-0000-0000-0000871B0000}"/>
    <cellStyle name="5_III_Tagesbetreuung_2010_Rev1 2 2 4 2" xfId="12833" xr:uid="{00000000-0005-0000-0000-0000881B0000}"/>
    <cellStyle name="5_III_Tagesbetreuung_2010_Rev1 2 2 4 2 2" xfId="14451" xr:uid="{00000000-0005-0000-0000-0000891B0000}"/>
    <cellStyle name="5_III_Tagesbetreuung_2010_Rev1 2 2 4 2 2 2" xfId="16820" xr:uid="{00000000-0005-0000-0000-00008A1B0000}"/>
    <cellStyle name="5_III_Tagesbetreuung_2010_Rev1 2 2 4 2 2 2 2" xfId="23979" xr:uid="{00000000-0005-0000-0000-00008B1B0000}"/>
    <cellStyle name="5_III_Tagesbetreuung_2010_Rev1 2 2 4 2 2 2 2 2" xfId="38294" xr:uid="{00000000-0005-0000-0000-00008C1B0000}"/>
    <cellStyle name="5_III_Tagesbetreuung_2010_Rev1 2 2 4 2 2 2 3" xfId="31135" xr:uid="{00000000-0005-0000-0000-00008D1B0000}"/>
    <cellStyle name="5_III_Tagesbetreuung_2010_Rev1 2 2 4 2 2 3" xfId="19174" xr:uid="{00000000-0005-0000-0000-00008E1B0000}"/>
    <cellStyle name="5_III_Tagesbetreuung_2010_Rev1 2 2 4 2 2 3 2" xfId="26311" xr:uid="{00000000-0005-0000-0000-00008F1B0000}"/>
    <cellStyle name="5_III_Tagesbetreuung_2010_Rev1 2 2 4 2 2 3 2 2" xfId="40626" xr:uid="{00000000-0005-0000-0000-0000901B0000}"/>
    <cellStyle name="5_III_Tagesbetreuung_2010_Rev1 2 2 4 2 2 3 3" xfId="33489" xr:uid="{00000000-0005-0000-0000-0000911B0000}"/>
    <cellStyle name="5_III_Tagesbetreuung_2010_Rev1 2 2 4 2 2 4" xfId="20481" xr:uid="{00000000-0005-0000-0000-0000921B0000}"/>
    <cellStyle name="5_III_Tagesbetreuung_2010_Rev1 2 2 4 2 2 4 2" xfId="27618" xr:uid="{00000000-0005-0000-0000-0000931B0000}"/>
    <cellStyle name="5_III_Tagesbetreuung_2010_Rev1 2 2 4 2 2 4 2 2" xfId="41933" xr:uid="{00000000-0005-0000-0000-0000941B0000}"/>
    <cellStyle name="5_III_Tagesbetreuung_2010_Rev1 2 2 4 2 2 4 3" xfId="34796" xr:uid="{00000000-0005-0000-0000-0000951B0000}"/>
    <cellStyle name="5_III_Tagesbetreuung_2010_Rev1 2 2 4 2 2 5" xfId="21696" xr:uid="{00000000-0005-0000-0000-0000961B0000}"/>
    <cellStyle name="5_III_Tagesbetreuung_2010_Rev1 2 2 4 2 2 5 2" xfId="36011" xr:uid="{00000000-0005-0000-0000-0000971B0000}"/>
    <cellStyle name="5_III_Tagesbetreuung_2010_Rev1 2 2 4 2 2 6" xfId="28833" xr:uid="{00000000-0005-0000-0000-0000981B0000}"/>
    <cellStyle name="5_III_Tagesbetreuung_2010_Rev1 2 2 4 2 3" xfId="15202" xr:uid="{00000000-0005-0000-0000-0000991B0000}"/>
    <cellStyle name="5_III_Tagesbetreuung_2010_Rev1 2 2 4 2 3 2" xfId="22361" xr:uid="{00000000-0005-0000-0000-00009A1B0000}"/>
    <cellStyle name="5_III_Tagesbetreuung_2010_Rev1 2 2 4 2 3 2 2" xfId="36676" xr:uid="{00000000-0005-0000-0000-00009B1B0000}"/>
    <cellStyle name="5_III_Tagesbetreuung_2010_Rev1 2 2 4 2 3 3" xfId="29517" xr:uid="{00000000-0005-0000-0000-00009C1B0000}"/>
    <cellStyle name="5_III_Tagesbetreuung_2010_Rev1 2 2 4 2 4" xfId="17556" xr:uid="{00000000-0005-0000-0000-00009D1B0000}"/>
    <cellStyle name="5_III_Tagesbetreuung_2010_Rev1 2 2 4 2 4 2" xfId="24693" xr:uid="{00000000-0005-0000-0000-00009E1B0000}"/>
    <cellStyle name="5_III_Tagesbetreuung_2010_Rev1 2 2 4 2 4 2 2" xfId="39008" xr:uid="{00000000-0005-0000-0000-00009F1B0000}"/>
    <cellStyle name="5_III_Tagesbetreuung_2010_Rev1 2 2 4 2 4 3" xfId="31871" xr:uid="{00000000-0005-0000-0000-0000A01B0000}"/>
    <cellStyle name="5_III_Tagesbetreuung_2010_Rev1 2 2 5" xfId="632" xr:uid="{00000000-0005-0000-0000-0000A11B0000}"/>
    <cellStyle name="5_III_Tagesbetreuung_2010_Rev1 2 2 5 2" xfId="12834" xr:uid="{00000000-0005-0000-0000-0000A21B0000}"/>
    <cellStyle name="5_III_Tagesbetreuung_2010_Rev1 2 2 5 2 2" xfId="14840" xr:uid="{00000000-0005-0000-0000-0000A31B0000}"/>
    <cellStyle name="5_III_Tagesbetreuung_2010_Rev1 2 2 5 2 2 2" xfId="17203" xr:uid="{00000000-0005-0000-0000-0000A41B0000}"/>
    <cellStyle name="5_III_Tagesbetreuung_2010_Rev1 2 2 5 2 2 2 2" xfId="24340" xr:uid="{00000000-0005-0000-0000-0000A51B0000}"/>
    <cellStyle name="5_III_Tagesbetreuung_2010_Rev1 2 2 5 2 2 2 2 2" xfId="38655" xr:uid="{00000000-0005-0000-0000-0000A61B0000}"/>
    <cellStyle name="5_III_Tagesbetreuung_2010_Rev1 2 2 5 2 2 2 3" xfId="31518" xr:uid="{00000000-0005-0000-0000-0000A71B0000}"/>
    <cellStyle name="5_III_Tagesbetreuung_2010_Rev1 2 2 5 2 2 3" xfId="19557" xr:uid="{00000000-0005-0000-0000-0000A81B0000}"/>
    <cellStyle name="5_III_Tagesbetreuung_2010_Rev1 2 2 5 2 2 3 2" xfId="26694" xr:uid="{00000000-0005-0000-0000-0000A91B0000}"/>
    <cellStyle name="5_III_Tagesbetreuung_2010_Rev1 2 2 5 2 2 3 2 2" xfId="41009" xr:uid="{00000000-0005-0000-0000-0000AA1B0000}"/>
    <cellStyle name="5_III_Tagesbetreuung_2010_Rev1 2 2 5 2 2 3 3" xfId="33872" xr:uid="{00000000-0005-0000-0000-0000AB1B0000}"/>
    <cellStyle name="5_III_Tagesbetreuung_2010_Rev1 2 2 5 2 2 4" xfId="20833" xr:uid="{00000000-0005-0000-0000-0000AC1B0000}"/>
    <cellStyle name="5_III_Tagesbetreuung_2010_Rev1 2 2 5 2 2 4 2" xfId="27970" xr:uid="{00000000-0005-0000-0000-0000AD1B0000}"/>
    <cellStyle name="5_III_Tagesbetreuung_2010_Rev1 2 2 5 2 2 4 2 2" xfId="42285" xr:uid="{00000000-0005-0000-0000-0000AE1B0000}"/>
    <cellStyle name="5_III_Tagesbetreuung_2010_Rev1 2 2 5 2 2 4 3" xfId="35148" xr:uid="{00000000-0005-0000-0000-0000AF1B0000}"/>
    <cellStyle name="5_III_Tagesbetreuung_2010_Rev1 2 2 5 2 2 5" xfId="22009" xr:uid="{00000000-0005-0000-0000-0000B01B0000}"/>
    <cellStyle name="5_III_Tagesbetreuung_2010_Rev1 2 2 5 2 2 5 2" xfId="36324" xr:uid="{00000000-0005-0000-0000-0000B11B0000}"/>
    <cellStyle name="5_III_Tagesbetreuung_2010_Rev1 2 2 5 2 2 6" xfId="29165" xr:uid="{00000000-0005-0000-0000-0000B21B0000}"/>
    <cellStyle name="5_III_Tagesbetreuung_2010_Rev1 2 2 5 2 3" xfId="15203" xr:uid="{00000000-0005-0000-0000-0000B31B0000}"/>
    <cellStyle name="5_III_Tagesbetreuung_2010_Rev1 2 2 5 2 3 2" xfId="22362" xr:uid="{00000000-0005-0000-0000-0000B41B0000}"/>
    <cellStyle name="5_III_Tagesbetreuung_2010_Rev1 2 2 5 2 3 2 2" xfId="36677" xr:uid="{00000000-0005-0000-0000-0000B51B0000}"/>
    <cellStyle name="5_III_Tagesbetreuung_2010_Rev1 2 2 5 2 3 3" xfId="29518" xr:uid="{00000000-0005-0000-0000-0000B61B0000}"/>
    <cellStyle name="5_III_Tagesbetreuung_2010_Rev1 2 2 5 2 4" xfId="17557" xr:uid="{00000000-0005-0000-0000-0000B71B0000}"/>
    <cellStyle name="5_III_Tagesbetreuung_2010_Rev1 2 2 5 2 4 2" xfId="24694" xr:uid="{00000000-0005-0000-0000-0000B81B0000}"/>
    <cellStyle name="5_III_Tagesbetreuung_2010_Rev1 2 2 5 2 4 2 2" xfId="39009" xr:uid="{00000000-0005-0000-0000-0000B91B0000}"/>
    <cellStyle name="5_III_Tagesbetreuung_2010_Rev1 2 2 5 2 4 3" xfId="31872" xr:uid="{00000000-0005-0000-0000-0000BA1B0000}"/>
    <cellStyle name="5_III_Tagesbetreuung_2010_Rev1 2 2 6" xfId="12830" xr:uid="{00000000-0005-0000-0000-0000BB1B0000}"/>
    <cellStyle name="5_III_Tagesbetreuung_2010_Rev1 2 2 6 2" xfId="14842" xr:uid="{00000000-0005-0000-0000-0000BC1B0000}"/>
    <cellStyle name="5_III_Tagesbetreuung_2010_Rev1 2 2 6 2 2" xfId="17205" xr:uid="{00000000-0005-0000-0000-0000BD1B0000}"/>
    <cellStyle name="5_III_Tagesbetreuung_2010_Rev1 2 2 6 2 2 2" xfId="24342" xr:uid="{00000000-0005-0000-0000-0000BE1B0000}"/>
    <cellStyle name="5_III_Tagesbetreuung_2010_Rev1 2 2 6 2 2 2 2" xfId="38657" xr:uid="{00000000-0005-0000-0000-0000BF1B0000}"/>
    <cellStyle name="5_III_Tagesbetreuung_2010_Rev1 2 2 6 2 2 3" xfId="31520" xr:uid="{00000000-0005-0000-0000-0000C01B0000}"/>
    <cellStyle name="5_III_Tagesbetreuung_2010_Rev1 2 2 6 2 3" xfId="19559" xr:uid="{00000000-0005-0000-0000-0000C11B0000}"/>
    <cellStyle name="5_III_Tagesbetreuung_2010_Rev1 2 2 6 2 3 2" xfId="26696" xr:uid="{00000000-0005-0000-0000-0000C21B0000}"/>
    <cellStyle name="5_III_Tagesbetreuung_2010_Rev1 2 2 6 2 3 2 2" xfId="41011" xr:uid="{00000000-0005-0000-0000-0000C31B0000}"/>
    <cellStyle name="5_III_Tagesbetreuung_2010_Rev1 2 2 6 2 3 3" xfId="33874" xr:uid="{00000000-0005-0000-0000-0000C41B0000}"/>
    <cellStyle name="5_III_Tagesbetreuung_2010_Rev1 2 2 6 2 4" xfId="20835" xr:uid="{00000000-0005-0000-0000-0000C51B0000}"/>
    <cellStyle name="5_III_Tagesbetreuung_2010_Rev1 2 2 6 2 4 2" xfId="27972" xr:uid="{00000000-0005-0000-0000-0000C61B0000}"/>
    <cellStyle name="5_III_Tagesbetreuung_2010_Rev1 2 2 6 2 4 2 2" xfId="42287" xr:uid="{00000000-0005-0000-0000-0000C71B0000}"/>
    <cellStyle name="5_III_Tagesbetreuung_2010_Rev1 2 2 6 2 4 3" xfId="35150" xr:uid="{00000000-0005-0000-0000-0000C81B0000}"/>
    <cellStyle name="5_III_Tagesbetreuung_2010_Rev1 2 2 6 2 5" xfId="22011" xr:uid="{00000000-0005-0000-0000-0000C91B0000}"/>
    <cellStyle name="5_III_Tagesbetreuung_2010_Rev1 2 2 6 2 5 2" xfId="36326" xr:uid="{00000000-0005-0000-0000-0000CA1B0000}"/>
    <cellStyle name="5_III_Tagesbetreuung_2010_Rev1 2 2 6 2 6" xfId="29167" xr:uid="{00000000-0005-0000-0000-0000CB1B0000}"/>
    <cellStyle name="5_III_Tagesbetreuung_2010_Rev1 2 2 6 3" xfId="15199" xr:uid="{00000000-0005-0000-0000-0000CC1B0000}"/>
    <cellStyle name="5_III_Tagesbetreuung_2010_Rev1 2 2 6 3 2" xfId="22358" xr:uid="{00000000-0005-0000-0000-0000CD1B0000}"/>
    <cellStyle name="5_III_Tagesbetreuung_2010_Rev1 2 2 6 3 2 2" xfId="36673" xr:uid="{00000000-0005-0000-0000-0000CE1B0000}"/>
    <cellStyle name="5_III_Tagesbetreuung_2010_Rev1 2 2 6 3 3" xfId="29514" xr:uid="{00000000-0005-0000-0000-0000CF1B0000}"/>
    <cellStyle name="5_III_Tagesbetreuung_2010_Rev1 2 2 6 4" xfId="17553" xr:uid="{00000000-0005-0000-0000-0000D01B0000}"/>
    <cellStyle name="5_III_Tagesbetreuung_2010_Rev1 2 2 6 4 2" xfId="24690" xr:uid="{00000000-0005-0000-0000-0000D11B0000}"/>
    <cellStyle name="5_III_Tagesbetreuung_2010_Rev1 2 2 6 4 2 2" xfId="39005" xr:uid="{00000000-0005-0000-0000-0000D21B0000}"/>
    <cellStyle name="5_III_Tagesbetreuung_2010_Rev1 2 2 6 4 3" xfId="31868" xr:uid="{00000000-0005-0000-0000-0000D31B0000}"/>
    <cellStyle name="5_III_Tagesbetreuung_2010_Rev1 2 3" xfId="633" xr:uid="{00000000-0005-0000-0000-0000D41B0000}"/>
    <cellStyle name="5_III_Tagesbetreuung_2010_Rev1 2 3 2" xfId="12835" xr:uid="{00000000-0005-0000-0000-0000D51B0000}"/>
    <cellStyle name="5_III_Tagesbetreuung_2010_Rev1 2 3 2 2" xfId="13881" xr:uid="{00000000-0005-0000-0000-0000D61B0000}"/>
    <cellStyle name="5_III_Tagesbetreuung_2010_Rev1 2 3 2 2 2" xfId="16250" xr:uid="{00000000-0005-0000-0000-0000D71B0000}"/>
    <cellStyle name="5_III_Tagesbetreuung_2010_Rev1 2 3 2 2 2 2" xfId="23409" xr:uid="{00000000-0005-0000-0000-0000D81B0000}"/>
    <cellStyle name="5_III_Tagesbetreuung_2010_Rev1 2 3 2 2 2 2 2" xfId="37724" xr:uid="{00000000-0005-0000-0000-0000D91B0000}"/>
    <cellStyle name="5_III_Tagesbetreuung_2010_Rev1 2 3 2 2 2 3" xfId="30565" xr:uid="{00000000-0005-0000-0000-0000DA1B0000}"/>
    <cellStyle name="5_III_Tagesbetreuung_2010_Rev1 2 3 2 2 3" xfId="18604" xr:uid="{00000000-0005-0000-0000-0000DB1B0000}"/>
    <cellStyle name="5_III_Tagesbetreuung_2010_Rev1 2 3 2 2 3 2" xfId="25741" xr:uid="{00000000-0005-0000-0000-0000DC1B0000}"/>
    <cellStyle name="5_III_Tagesbetreuung_2010_Rev1 2 3 2 2 3 2 2" xfId="40056" xr:uid="{00000000-0005-0000-0000-0000DD1B0000}"/>
    <cellStyle name="5_III_Tagesbetreuung_2010_Rev1 2 3 2 2 3 3" xfId="32919" xr:uid="{00000000-0005-0000-0000-0000DE1B0000}"/>
    <cellStyle name="5_III_Tagesbetreuung_2010_Rev1 2 3 2 2 4" xfId="20047" xr:uid="{00000000-0005-0000-0000-0000DF1B0000}"/>
    <cellStyle name="5_III_Tagesbetreuung_2010_Rev1 2 3 2 2 4 2" xfId="27184" xr:uid="{00000000-0005-0000-0000-0000E01B0000}"/>
    <cellStyle name="5_III_Tagesbetreuung_2010_Rev1 2 3 2 2 4 2 2" xfId="41499" xr:uid="{00000000-0005-0000-0000-0000E11B0000}"/>
    <cellStyle name="5_III_Tagesbetreuung_2010_Rev1 2 3 2 2 4 3" xfId="34362" xr:uid="{00000000-0005-0000-0000-0000E21B0000}"/>
    <cellStyle name="5_III_Tagesbetreuung_2010_Rev1 2 3 2 2 5" xfId="21262" xr:uid="{00000000-0005-0000-0000-0000E31B0000}"/>
    <cellStyle name="5_III_Tagesbetreuung_2010_Rev1 2 3 2 2 5 2" xfId="35577" xr:uid="{00000000-0005-0000-0000-0000E41B0000}"/>
    <cellStyle name="5_III_Tagesbetreuung_2010_Rev1 2 3 2 2 6" xfId="28399" xr:uid="{00000000-0005-0000-0000-0000E51B0000}"/>
    <cellStyle name="5_III_Tagesbetreuung_2010_Rev1 2 3 2 3" xfId="15204" xr:uid="{00000000-0005-0000-0000-0000E61B0000}"/>
    <cellStyle name="5_III_Tagesbetreuung_2010_Rev1 2 3 2 3 2" xfId="22363" xr:uid="{00000000-0005-0000-0000-0000E71B0000}"/>
    <cellStyle name="5_III_Tagesbetreuung_2010_Rev1 2 3 2 3 2 2" xfId="36678" xr:uid="{00000000-0005-0000-0000-0000E81B0000}"/>
    <cellStyle name="5_III_Tagesbetreuung_2010_Rev1 2 3 2 3 3" xfId="29519" xr:uid="{00000000-0005-0000-0000-0000E91B0000}"/>
    <cellStyle name="5_III_Tagesbetreuung_2010_Rev1 2 3 2 4" xfId="17558" xr:uid="{00000000-0005-0000-0000-0000EA1B0000}"/>
    <cellStyle name="5_III_Tagesbetreuung_2010_Rev1 2 3 2 4 2" xfId="24695" xr:uid="{00000000-0005-0000-0000-0000EB1B0000}"/>
    <cellStyle name="5_III_Tagesbetreuung_2010_Rev1 2 3 2 4 2 2" xfId="39010" xr:uid="{00000000-0005-0000-0000-0000EC1B0000}"/>
    <cellStyle name="5_III_Tagesbetreuung_2010_Rev1 2 3 2 4 3" xfId="31873" xr:uid="{00000000-0005-0000-0000-0000ED1B0000}"/>
    <cellStyle name="5_III_Tagesbetreuung_2010_Rev1 2 4" xfId="634" xr:uid="{00000000-0005-0000-0000-0000EE1B0000}"/>
    <cellStyle name="5_III_Tagesbetreuung_2010_Rev1 2 4 2" xfId="12836" xr:uid="{00000000-0005-0000-0000-0000EF1B0000}"/>
    <cellStyle name="5_III_Tagesbetreuung_2010_Rev1 2 4 2 2" xfId="14835" xr:uid="{00000000-0005-0000-0000-0000F01B0000}"/>
    <cellStyle name="5_III_Tagesbetreuung_2010_Rev1 2 4 2 2 2" xfId="17198" xr:uid="{00000000-0005-0000-0000-0000F11B0000}"/>
    <cellStyle name="5_III_Tagesbetreuung_2010_Rev1 2 4 2 2 2 2" xfId="24335" xr:uid="{00000000-0005-0000-0000-0000F21B0000}"/>
    <cellStyle name="5_III_Tagesbetreuung_2010_Rev1 2 4 2 2 2 2 2" xfId="38650" xr:uid="{00000000-0005-0000-0000-0000F31B0000}"/>
    <cellStyle name="5_III_Tagesbetreuung_2010_Rev1 2 4 2 2 2 3" xfId="31513" xr:uid="{00000000-0005-0000-0000-0000F41B0000}"/>
    <cellStyle name="5_III_Tagesbetreuung_2010_Rev1 2 4 2 2 3" xfId="19552" xr:uid="{00000000-0005-0000-0000-0000F51B0000}"/>
    <cellStyle name="5_III_Tagesbetreuung_2010_Rev1 2 4 2 2 3 2" xfId="26689" xr:uid="{00000000-0005-0000-0000-0000F61B0000}"/>
    <cellStyle name="5_III_Tagesbetreuung_2010_Rev1 2 4 2 2 3 2 2" xfId="41004" xr:uid="{00000000-0005-0000-0000-0000F71B0000}"/>
    <cellStyle name="5_III_Tagesbetreuung_2010_Rev1 2 4 2 2 3 3" xfId="33867" xr:uid="{00000000-0005-0000-0000-0000F81B0000}"/>
    <cellStyle name="5_III_Tagesbetreuung_2010_Rev1 2 4 2 2 4" xfId="20828" xr:uid="{00000000-0005-0000-0000-0000F91B0000}"/>
    <cellStyle name="5_III_Tagesbetreuung_2010_Rev1 2 4 2 2 4 2" xfId="27965" xr:uid="{00000000-0005-0000-0000-0000FA1B0000}"/>
    <cellStyle name="5_III_Tagesbetreuung_2010_Rev1 2 4 2 2 4 2 2" xfId="42280" xr:uid="{00000000-0005-0000-0000-0000FB1B0000}"/>
    <cellStyle name="5_III_Tagesbetreuung_2010_Rev1 2 4 2 2 4 3" xfId="35143" xr:uid="{00000000-0005-0000-0000-0000FC1B0000}"/>
    <cellStyle name="5_III_Tagesbetreuung_2010_Rev1 2 4 2 2 5" xfId="22004" xr:uid="{00000000-0005-0000-0000-0000FD1B0000}"/>
    <cellStyle name="5_III_Tagesbetreuung_2010_Rev1 2 4 2 2 5 2" xfId="36319" xr:uid="{00000000-0005-0000-0000-0000FE1B0000}"/>
    <cellStyle name="5_III_Tagesbetreuung_2010_Rev1 2 4 2 2 6" xfId="29160" xr:uid="{00000000-0005-0000-0000-0000FF1B0000}"/>
    <cellStyle name="5_III_Tagesbetreuung_2010_Rev1 2 4 2 3" xfId="15205" xr:uid="{00000000-0005-0000-0000-0000001C0000}"/>
    <cellStyle name="5_III_Tagesbetreuung_2010_Rev1 2 4 2 3 2" xfId="22364" xr:uid="{00000000-0005-0000-0000-0000011C0000}"/>
    <cellStyle name="5_III_Tagesbetreuung_2010_Rev1 2 4 2 3 2 2" xfId="36679" xr:uid="{00000000-0005-0000-0000-0000021C0000}"/>
    <cellStyle name="5_III_Tagesbetreuung_2010_Rev1 2 4 2 3 3" xfId="29520" xr:uid="{00000000-0005-0000-0000-0000031C0000}"/>
    <cellStyle name="5_III_Tagesbetreuung_2010_Rev1 2 4 2 4" xfId="17559" xr:uid="{00000000-0005-0000-0000-0000041C0000}"/>
    <cellStyle name="5_III_Tagesbetreuung_2010_Rev1 2 4 2 4 2" xfId="24696" xr:uid="{00000000-0005-0000-0000-0000051C0000}"/>
    <cellStyle name="5_III_Tagesbetreuung_2010_Rev1 2 4 2 4 2 2" xfId="39011" xr:uid="{00000000-0005-0000-0000-0000061C0000}"/>
    <cellStyle name="5_III_Tagesbetreuung_2010_Rev1 2 4 2 4 3" xfId="31874" xr:uid="{00000000-0005-0000-0000-0000071C0000}"/>
    <cellStyle name="5_III_Tagesbetreuung_2010_Rev1 2 5" xfId="635" xr:uid="{00000000-0005-0000-0000-0000081C0000}"/>
    <cellStyle name="5_III_Tagesbetreuung_2010_Rev1 2 5 2" xfId="12837" xr:uid="{00000000-0005-0000-0000-0000091C0000}"/>
    <cellStyle name="5_III_Tagesbetreuung_2010_Rev1 2 5 2 2" xfId="14839" xr:uid="{00000000-0005-0000-0000-00000A1C0000}"/>
    <cellStyle name="5_III_Tagesbetreuung_2010_Rev1 2 5 2 2 2" xfId="17202" xr:uid="{00000000-0005-0000-0000-00000B1C0000}"/>
    <cellStyle name="5_III_Tagesbetreuung_2010_Rev1 2 5 2 2 2 2" xfId="24339" xr:uid="{00000000-0005-0000-0000-00000C1C0000}"/>
    <cellStyle name="5_III_Tagesbetreuung_2010_Rev1 2 5 2 2 2 2 2" xfId="38654" xr:uid="{00000000-0005-0000-0000-00000D1C0000}"/>
    <cellStyle name="5_III_Tagesbetreuung_2010_Rev1 2 5 2 2 2 3" xfId="31517" xr:uid="{00000000-0005-0000-0000-00000E1C0000}"/>
    <cellStyle name="5_III_Tagesbetreuung_2010_Rev1 2 5 2 2 3" xfId="19556" xr:uid="{00000000-0005-0000-0000-00000F1C0000}"/>
    <cellStyle name="5_III_Tagesbetreuung_2010_Rev1 2 5 2 2 3 2" xfId="26693" xr:uid="{00000000-0005-0000-0000-0000101C0000}"/>
    <cellStyle name="5_III_Tagesbetreuung_2010_Rev1 2 5 2 2 3 2 2" xfId="41008" xr:uid="{00000000-0005-0000-0000-0000111C0000}"/>
    <cellStyle name="5_III_Tagesbetreuung_2010_Rev1 2 5 2 2 3 3" xfId="33871" xr:uid="{00000000-0005-0000-0000-0000121C0000}"/>
    <cellStyle name="5_III_Tagesbetreuung_2010_Rev1 2 5 2 2 4" xfId="20832" xr:uid="{00000000-0005-0000-0000-0000131C0000}"/>
    <cellStyle name="5_III_Tagesbetreuung_2010_Rev1 2 5 2 2 4 2" xfId="27969" xr:uid="{00000000-0005-0000-0000-0000141C0000}"/>
    <cellStyle name="5_III_Tagesbetreuung_2010_Rev1 2 5 2 2 4 2 2" xfId="42284" xr:uid="{00000000-0005-0000-0000-0000151C0000}"/>
    <cellStyle name="5_III_Tagesbetreuung_2010_Rev1 2 5 2 2 4 3" xfId="35147" xr:uid="{00000000-0005-0000-0000-0000161C0000}"/>
    <cellStyle name="5_III_Tagesbetreuung_2010_Rev1 2 5 2 2 5" xfId="22008" xr:uid="{00000000-0005-0000-0000-0000171C0000}"/>
    <cellStyle name="5_III_Tagesbetreuung_2010_Rev1 2 5 2 2 5 2" xfId="36323" xr:uid="{00000000-0005-0000-0000-0000181C0000}"/>
    <cellStyle name="5_III_Tagesbetreuung_2010_Rev1 2 5 2 2 6" xfId="29164" xr:uid="{00000000-0005-0000-0000-0000191C0000}"/>
    <cellStyle name="5_III_Tagesbetreuung_2010_Rev1 2 5 2 3" xfId="15206" xr:uid="{00000000-0005-0000-0000-00001A1C0000}"/>
    <cellStyle name="5_III_Tagesbetreuung_2010_Rev1 2 5 2 3 2" xfId="22365" xr:uid="{00000000-0005-0000-0000-00001B1C0000}"/>
    <cellStyle name="5_III_Tagesbetreuung_2010_Rev1 2 5 2 3 2 2" xfId="36680" xr:uid="{00000000-0005-0000-0000-00001C1C0000}"/>
    <cellStyle name="5_III_Tagesbetreuung_2010_Rev1 2 5 2 3 3" xfId="29521" xr:uid="{00000000-0005-0000-0000-00001D1C0000}"/>
    <cellStyle name="5_III_Tagesbetreuung_2010_Rev1 2 5 2 4" xfId="17560" xr:uid="{00000000-0005-0000-0000-00001E1C0000}"/>
    <cellStyle name="5_III_Tagesbetreuung_2010_Rev1 2 5 2 4 2" xfId="24697" xr:uid="{00000000-0005-0000-0000-00001F1C0000}"/>
    <cellStyle name="5_III_Tagesbetreuung_2010_Rev1 2 5 2 4 2 2" xfId="39012" xr:uid="{00000000-0005-0000-0000-0000201C0000}"/>
    <cellStyle name="5_III_Tagesbetreuung_2010_Rev1 2 5 2 4 3" xfId="31875" xr:uid="{00000000-0005-0000-0000-0000211C0000}"/>
    <cellStyle name="5_III_Tagesbetreuung_2010_Rev1 2 6" xfId="636" xr:uid="{00000000-0005-0000-0000-0000221C0000}"/>
    <cellStyle name="5_III_Tagesbetreuung_2010_Rev1 2 6 2" xfId="12838" xr:uid="{00000000-0005-0000-0000-0000231C0000}"/>
    <cellStyle name="5_III_Tagesbetreuung_2010_Rev1 2 6 2 2" xfId="14483" xr:uid="{00000000-0005-0000-0000-0000241C0000}"/>
    <cellStyle name="5_III_Tagesbetreuung_2010_Rev1 2 6 2 2 2" xfId="16852" xr:uid="{00000000-0005-0000-0000-0000251C0000}"/>
    <cellStyle name="5_III_Tagesbetreuung_2010_Rev1 2 6 2 2 2 2" xfId="24011" xr:uid="{00000000-0005-0000-0000-0000261C0000}"/>
    <cellStyle name="5_III_Tagesbetreuung_2010_Rev1 2 6 2 2 2 2 2" xfId="38326" xr:uid="{00000000-0005-0000-0000-0000271C0000}"/>
    <cellStyle name="5_III_Tagesbetreuung_2010_Rev1 2 6 2 2 2 3" xfId="31167" xr:uid="{00000000-0005-0000-0000-0000281C0000}"/>
    <cellStyle name="5_III_Tagesbetreuung_2010_Rev1 2 6 2 2 3" xfId="19206" xr:uid="{00000000-0005-0000-0000-0000291C0000}"/>
    <cellStyle name="5_III_Tagesbetreuung_2010_Rev1 2 6 2 2 3 2" xfId="26343" xr:uid="{00000000-0005-0000-0000-00002A1C0000}"/>
    <cellStyle name="5_III_Tagesbetreuung_2010_Rev1 2 6 2 2 3 2 2" xfId="40658" xr:uid="{00000000-0005-0000-0000-00002B1C0000}"/>
    <cellStyle name="5_III_Tagesbetreuung_2010_Rev1 2 6 2 2 3 3" xfId="33521" xr:uid="{00000000-0005-0000-0000-00002C1C0000}"/>
    <cellStyle name="5_III_Tagesbetreuung_2010_Rev1 2 6 2 2 4" xfId="20513" xr:uid="{00000000-0005-0000-0000-00002D1C0000}"/>
    <cellStyle name="5_III_Tagesbetreuung_2010_Rev1 2 6 2 2 4 2" xfId="27650" xr:uid="{00000000-0005-0000-0000-00002E1C0000}"/>
    <cellStyle name="5_III_Tagesbetreuung_2010_Rev1 2 6 2 2 4 2 2" xfId="41965" xr:uid="{00000000-0005-0000-0000-00002F1C0000}"/>
    <cellStyle name="5_III_Tagesbetreuung_2010_Rev1 2 6 2 2 4 3" xfId="34828" xr:uid="{00000000-0005-0000-0000-0000301C0000}"/>
    <cellStyle name="5_III_Tagesbetreuung_2010_Rev1 2 6 2 2 5" xfId="21728" xr:uid="{00000000-0005-0000-0000-0000311C0000}"/>
    <cellStyle name="5_III_Tagesbetreuung_2010_Rev1 2 6 2 2 5 2" xfId="36043" xr:uid="{00000000-0005-0000-0000-0000321C0000}"/>
    <cellStyle name="5_III_Tagesbetreuung_2010_Rev1 2 6 2 2 6" xfId="28865" xr:uid="{00000000-0005-0000-0000-0000331C0000}"/>
    <cellStyle name="5_III_Tagesbetreuung_2010_Rev1 2 6 2 3" xfId="15207" xr:uid="{00000000-0005-0000-0000-0000341C0000}"/>
    <cellStyle name="5_III_Tagesbetreuung_2010_Rev1 2 6 2 3 2" xfId="22366" xr:uid="{00000000-0005-0000-0000-0000351C0000}"/>
    <cellStyle name="5_III_Tagesbetreuung_2010_Rev1 2 6 2 3 2 2" xfId="36681" xr:uid="{00000000-0005-0000-0000-0000361C0000}"/>
    <cellStyle name="5_III_Tagesbetreuung_2010_Rev1 2 6 2 3 3" xfId="29522" xr:uid="{00000000-0005-0000-0000-0000371C0000}"/>
    <cellStyle name="5_III_Tagesbetreuung_2010_Rev1 2 6 2 4" xfId="17561" xr:uid="{00000000-0005-0000-0000-0000381C0000}"/>
    <cellStyle name="5_III_Tagesbetreuung_2010_Rev1 2 6 2 4 2" xfId="24698" xr:uid="{00000000-0005-0000-0000-0000391C0000}"/>
    <cellStyle name="5_III_Tagesbetreuung_2010_Rev1 2 6 2 4 2 2" xfId="39013" xr:uid="{00000000-0005-0000-0000-00003A1C0000}"/>
    <cellStyle name="5_III_Tagesbetreuung_2010_Rev1 2 6 2 4 3" xfId="31876" xr:uid="{00000000-0005-0000-0000-00003B1C0000}"/>
    <cellStyle name="5_III_Tagesbetreuung_2010_Rev1 2 7" xfId="12829" xr:uid="{00000000-0005-0000-0000-00003C1C0000}"/>
    <cellStyle name="5_III_Tagesbetreuung_2010_Rev1 2 7 2" xfId="13753" xr:uid="{00000000-0005-0000-0000-00003D1C0000}"/>
    <cellStyle name="5_III_Tagesbetreuung_2010_Rev1 2 7 2 2" xfId="16122" xr:uid="{00000000-0005-0000-0000-00003E1C0000}"/>
    <cellStyle name="5_III_Tagesbetreuung_2010_Rev1 2 7 2 2 2" xfId="23281" xr:uid="{00000000-0005-0000-0000-00003F1C0000}"/>
    <cellStyle name="5_III_Tagesbetreuung_2010_Rev1 2 7 2 2 2 2" xfId="37596" xr:uid="{00000000-0005-0000-0000-0000401C0000}"/>
    <cellStyle name="5_III_Tagesbetreuung_2010_Rev1 2 7 2 2 3" xfId="30437" xr:uid="{00000000-0005-0000-0000-0000411C0000}"/>
    <cellStyle name="5_III_Tagesbetreuung_2010_Rev1 2 7 2 3" xfId="18476" xr:uid="{00000000-0005-0000-0000-0000421C0000}"/>
    <cellStyle name="5_III_Tagesbetreuung_2010_Rev1 2 7 2 3 2" xfId="25613" xr:uid="{00000000-0005-0000-0000-0000431C0000}"/>
    <cellStyle name="5_III_Tagesbetreuung_2010_Rev1 2 7 2 3 2 2" xfId="39928" xr:uid="{00000000-0005-0000-0000-0000441C0000}"/>
    <cellStyle name="5_III_Tagesbetreuung_2010_Rev1 2 7 2 3 3" xfId="32791" xr:uid="{00000000-0005-0000-0000-0000451C0000}"/>
    <cellStyle name="5_III_Tagesbetreuung_2010_Rev1 2 7 2 4" xfId="20001" xr:uid="{00000000-0005-0000-0000-0000461C0000}"/>
    <cellStyle name="5_III_Tagesbetreuung_2010_Rev1 2 7 2 4 2" xfId="27138" xr:uid="{00000000-0005-0000-0000-0000471C0000}"/>
    <cellStyle name="5_III_Tagesbetreuung_2010_Rev1 2 7 2 4 2 2" xfId="41453" xr:uid="{00000000-0005-0000-0000-0000481C0000}"/>
    <cellStyle name="5_III_Tagesbetreuung_2010_Rev1 2 7 2 4 3" xfId="34316" xr:uid="{00000000-0005-0000-0000-0000491C0000}"/>
    <cellStyle name="5_III_Tagesbetreuung_2010_Rev1 2 7 2 5" xfId="21216" xr:uid="{00000000-0005-0000-0000-00004A1C0000}"/>
    <cellStyle name="5_III_Tagesbetreuung_2010_Rev1 2 7 2 5 2" xfId="35531" xr:uid="{00000000-0005-0000-0000-00004B1C0000}"/>
    <cellStyle name="5_III_Tagesbetreuung_2010_Rev1 2 7 2 6" xfId="28353" xr:uid="{00000000-0005-0000-0000-00004C1C0000}"/>
    <cellStyle name="5_III_Tagesbetreuung_2010_Rev1 2 7 3" xfId="15198" xr:uid="{00000000-0005-0000-0000-00004D1C0000}"/>
    <cellStyle name="5_III_Tagesbetreuung_2010_Rev1 2 7 3 2" xfId="22357" xr:uid="{00000000-0005-0000-0000-00004E1C0000}"/>
    <cellStyle name="5_III_Tagesbetreuung_2010_Rev1 2 7 3 2 2" xfId="36672" xr:uid="{00000000-0005-0000-0000-00004F1C0000}"/>
    <cellStyle name="5_III_Tagesbetreuung_2010_Rev1 2 7 3 3" xfId="29513" xr:uid="{00000000-0005-0000-0000-0000501C0000}"/>
    <cellStyle name="5_III_Tagesbetreuung_2010_Rev1 2 7 4" xfId="17552" xr:uid="{00000000-0005-0000-0000-0000511C0000}"/>
    <cellStyle name="5_III_Tagesbetreuung_2010_Rev1 2 7 4 2" xfId="24689" xr:uid="{00000000-0005-0000-0000-0000521C0000}"/>
    <cellStyle name="5_III_Tagesbetreuung_2010_Rev1 2 7 4 2 2" xfId="39004" xr:uid="{00000000-0005-0000-0000-0000531C0000}"/>
    <cellStyle name="5_III_Tagesbetreuung_2010_Rev1 2 7 4 3" xfId="31867" xr:uid="{00000000-0005-0000-0000-0000541C0000}"/>
    <cellStyle name="5_III_Tagesbetreuung_2010_Rev1 3" xfId="637" xr:uid="{00000000-0005-0000-0000-0000551C0000}"/>
    <cellStyle name="5_III_Tagesbetreuung_2010_Rev1 3 2" xfId="638" xr:uid="{00000000-0005-0000-0000-0000561C0000}"/>
    <cellStyle name="5_III_Tagesbetreuung_2010_Rev1 3 2 2" xfId="639" xr:uid="{00000000-0005-0000-0000-0000571C0000}"/>
    <cellStyle name="5_III_Tagesbetreuung_2010_Rev1 3 2 2 2" xfId="12841" xr:uid="{00000000-0005-0000-0000-0000581C0000}"/>
    <cellStyle name="5_III_Tagesbetreuung_2010_Rev1 3 2 2 2 2" xfId="14837" xr:uid="{00000000-0005-0000-0000-0000591C0000}"/>
    <cellStyle name="5_III_Tagesbetreuung_2010_Rev1 3 2 2 2 2 2" xfId="17200" xr:uid="{00000000-0005-0000-0000-00005A1C0000}"/>
    <cellStyle name="5_III_Tagesbetreuung_2010_Rev1 3 2 2 2 2 2 2" xfId="24337" xr:uid="{00000000-0005-0000-0000-00005B1C0000}"/>
    <cellStyle name="5_III_Tagesbetreuung_2010_Rev1 3 2 2 2 2 2 2 2" xfId="38652" xr:uid="{00000000-0005-0000-0000-00005C1C0000}"/>
    <cellStyle name="5_III_Tagesbetreuung_2010_Rev1 3 2 2 2 2 2 3" xfId="31515" xr:uid="{00000000-0005-0000-0000-00005D1C0000}"/>
    <cellStyle name="5_III_Tagesbetreuung_2010_Rev1 3 2 2 2 2 3" xfId="19554" xr:uid="{00000000-0005-0000-0000-00005E1C0000}"/>
    <cellStyle name="5_III_Tagesbetreuung_2010_Rev1 3 2 2 2 2 3 2" xfId="26691" xr:uid="{00000000-0005-0000-0000-00005F1C0000}"/>
    <cellStyle name="5_III_Tagesbetreuung_2010_Rev1 3 2 2 2 2 3 2 2" xfId="41006" xr:uid="{00000000-0005-0000-0000-0000601C0000}"/>
    <cellStyle name="5_III_Tagesbetreuung_2010_Rev1 3 2 2 2 2 3 3" xfId="33869" xr:uid="{00000000-0005-0000-0000-0000611C0000}"/>
    <cellStyle name="5_III_Tagesbetreuung_2010_Rev1 3 2 2 2 2 4" xfId="20830" xr:uid="{00000000-0005-0000-0000-0000621C0000}"/>
    <cellStyle name="5_III_Tagesbetreuung_2010_Rev1 3 2 2 2 2 4 2" xfId="27967" xr:uid="{00000000-0005-0000-0000-0000631C0000}"/>
    <cellStyle name="5_III_Tagesbetreuung_2010_Rev1 3 2 2 2 2 4 2 2" xfId="42282" xr:uid="{00000000-0005-0000-0000-0000641C0000}"/>
    <cellStyle name="5_III_Tagesbetreuung_2010_Rev1 3 2 2 2 2 4 3" xfId="35145" xr:uid="{00000000-0005-0000-0000-0000651C0000}"/>
    <cellStyle name="5_III_Tagesbetreuung_2010_Rev1 3 2 2 2 2 5" xfId="22006" xr:uid="{00000000-0005-0000-0000-0000661C0000}"/>
    <cellStyle name="5_III_Tagesbetreuung_2010_Rev1 3 2 2 2 2 5 2" xfId="36321" xr:uid="{00000000-0005-0000-0000-0000671C0000}"/>
    <cellStyle name="5_III_Tagesbetreuung_2010_Rev1 3 2 2 2 2 6" xfId="29162" xr:uid="{00000000-0005-0000-0000-0000681C0000}"/>
    <cellStyle name="5_III_Tagesbetreuung_2010_Rev1 3 2 2 2 3" xfId="15210" xr:uid="{00000000-0005-0000-0000-0000691C0000}"/>
    <cellStyle name="5_III_Tagesbetreuung_2010_Rev1 3 2 2 2 3 2" xfId="22369" xr:uid="{00000000-0005-0000-0000-00006A1C0000}"/>
    <cellStyle name="5_III_Tagesbetreuung_2010_Rev1 3 2 2 2 3 2 2" xfId="36684" xr:uid="{00000000-0005-0000-0000-00006B1C0000}"/>
    <cellStyle name="5_III_Tagesbetreuung_2010_Rev1 3 2 2 2 3 3" xfId="29525" xr:uid="{00000000-0005-0000-0000-00006C1C0000}"/>
    <cellStyle name="5_III_Tagesbetreuung_2010_Rev1 3 2 2 2 4" xfId="17564" xr:uid="{00000000-0005-0000-0000-00006D1C0000}"/>
    <cellStyle name="5_III_Tagesbetreuung_2010_Rev1 3 2 2 2 4 2" xfId="24701" xr:uid="{00000000-0005-0000-0000-00006E1C0000}"/>
    <cellStyle name="5_III_Tagesbetreuung_2010_Rev1 3 2 2 2 4 2 2" xfId="39016" xr:uid="{00000000-0005-0000-0000-00006F1C0000}"/>
    <cellStyle name="5_III_Tagesbetreuung_2010_Rev1 3 2 2 2 4 3" xfId="31879" xr:uid="{00000000-0005-0000-0000-0000701C0000}"/>
    <cellStyle name="5_III_Tagesbetreuung_2010_Rev1 3 2 3" xfId="640" xr:uid="{00000000-0005-0000-0000-0000711C0000}"/>
    <cellStyle name="5_III_Tagesbetreuung_2010_Rev1 3 2 3 2" xfId="12842" xr:uid="{00000000-0005-0000-0000-0000721C0000}"/>
    <cellStyle name="5_III_Tagesbetreuung_2010_Rev1 3 2 3 2 2" xfId="14187" xr:uid="{00000000-0005-0000-0000-0000731C0000}"/>
    <cellStyle name="5_III_Tagesbetreuung_2010_Rev1 3 2 3 2 2 2" xfId="16556" xr:uid="{00000000-0005-0000-0000-0000741C0000}"/>
    <cellStyle name="5_III_Tagesbetreuung_2010_Rev1 3 2 3 2 2 2 2" xfId="23715" xr:uid="{00000000-0005-0000-0000-0000751C0000}"/>
    <cellStyle name="5_III_Tagesbetreuung_2010_Rev1 3 2 3 2 2 2 2 2" xfId="38030" xr:uid="{00000000-0005-0000-0000-0000761C0000}"/>
    <cellStyle name="5_III_Tagesbetreuung_2010_Rev1 3 2 3 2 2 2 3" xfId="30871" xr:uid="{00000000-0005-0000-0000-0000771C0000}"/>
    <cellStyle name="5_III_Tagesbetreuung_2010_Rev1 3 2 3 2 2 3" xfId="18910" xr:uid="{00000000-0005-0000-0000-0000781C0000}"/>
    <cellStyle name="5_III_Tagesbetreuung_2010_Rev1 3 2 3 2 2 3 2" xfId="26047" xr:uid="{00000000-0005-0000-0000-0000791C0000}"/>
    <cellStyle name="5_III_Tagesbetreuung_2010_Rev1 3 2 3 2 2 3 2 2" xfId="40362" xr:uid="{00000000-0005-0000-0000-00007A1C0000}"/>
    <cellStyle name="5_III_Tagesbetreuung_2010_Rev1 3 2 3 2 2 3 3" xfId="33225" xr:uid="{00000000-0005-0000-0000-00007B1C0000}"/>
    <cellStyle name="5_III_Tagesbetreuung_2010_Rev1 3 2 3 2 2 4" xfId="20244" xr:uid="{00000000-0005-0000-0000-00007C1C0000}"/>
    <cellStyle name="5_III_Tagesbetreuung_2010_Rev1 3 2 3 2 2 4 2" xfId="27381" xr:uid="{00000000-0005-0000-0000-00007D1C0000}"/>
    <cellStyle name="5_III_Tagesbetreuung_2010_Rev1 3 2 3 2 2 4 2 2" xfId="41696" xr:uid="{00000000-0005-0000-0000-00007E1C0000}"/>
    <cellStyle name="5_III_Tagesbetreuung_2010_Rev1 3 2 3 2 2 4 3" xfId="34559" xr:uid="{00000000-0005-0000-0000-00007F1C0000}"/>
    <cellStyle name="5_III_Tagesbetreuung_2010_Rev1 3 2 3 2 2 5" xfId="21459" xr:uid="{00000000-0005-0000-0000-0000801C0000}"/>
    <cellStyle name="5_III_Tagesbetreuung_2010_Rev1 3 2 3 2 2 5 2" xfId="35774" xr:uid="{00000000-0005-0000-0000-0000811C0000}"/>
    <cellStyle name="5_III_Tagesbetreuung_2010_Rev1 3 2 3 2 2 6" xfId="28596" xr:uid="{00000000-0005-0000-0000-0000821C0000}"/>
    <cellStyle name="5_III_Tagesbetreuung_2010_Rev1 3 2 3 2 3" xfId="15211" xr:uid="{00000000-0005-0000-0000-0000831C0000}"/>
    <cellStyle name="5_III_Tagesbetreuung_2010_Rev1 3 2 3 2 3 2" xfId="22370" xr:uid="{00000000-0005-0000-0000-0000841C0000}"/>
    <cellStyle name="5_III_Tagesbetreuung_2010_Rev1 3 2 3 2 3 2 2" xfId="36685" xr:uid="{00000000-0005-0000-0000-0000851C0000}"/>
    <cellStyle name="5_III_Tagesbetreuung_2010_Rev1 3 2 3 2 3 3" xfId="29526" xr:uid="{00000000-0005-0000-0000-0000861C0000}"/>
    <cellStyle name="5_III_Tagesbetreuung_2010_Rev1 3 2 3 2 4" xfId="17565" xr:uid="{00000000-0005-0000-0000-0000871C0000}"/>
    <cellStyle name="5_III_Tagesbetreuung_2010_Rev1 3 2 3 2 4 2" xfId="24702" xr:uid="{00000000-0005-0000-0000-0000881C0000}"/>
    <cellStyle name="5_III_Tagesbetreuung_2010_Rev1 3 2 3 2 4 2 2" xfId="39017" xr:uid="{00000000-0005-0000-0000-0000891C0000}"/>
    <cellStyle name="5_III_Tagesbetreuung_2010_Rev1 3 2 3 2 4 3" xfId="31880" xr:uid="{00000000-0005-0000-0000-00008A1C0000}"/>
    <cellStyle name="5_III_Tagesbetreuung_2010_Rev1 3 2 4" xfId="641" xr:uid="{00000000-0005-0000-0000-00008B1C0000}"/>
    <cellStyle name="5_III_Tagesbetreuung_2010_Rev1 3 2 4 2" xfId="12843" xr:uid="{00000000-0005-0000-0000-00008C1C0000}"/>
    <cellStyle name="5_III_Tagesbetreuung_2010_Rev1 3 2 4 2 2" xfId="14836" xr:uid="{00000000-0005-0000-0000-00008D1C0000}"/>
    <cellStyle name="5_III_Tagesbetreuung_2010_Rev1 3 2 4 2 2 2" xfId="17199" xr:uid="{00000000-0005-0000-0000-00008E1C0000}"/>
    <cellStyle name="5_III_Tagesbetreuung_2010_Rev1 3 2 4 2 2 2 2" xfId="24336" xr:uid="{00000000-0005-0000-0000-00008F1C0000}"/>
    <cellStyle name="5_III_Tagesbetreuung_2010_Rev1 3 2 4 2 2 2 2 2" xfId="38651" xr:uid="{00000000-0005-0000-0000-0000901C0000}"/>
    <cellStyle name="5_III_Tagesbetreuung_2010_Rev1 3 2 4 2 2 2 3" xfId="31514" xr:uid="{00000000-0005-0000-0000-0000911C0000}"/>
    <cellStyle name="5_III_Tagesbetreuung_2010_Rev1 3 2 4 2 2 3" xfId="19553" xr:uid="{00000000-0005-0000-0000-0000921C0000}"/>
    <cellStyle name="5_III_Tagesbetreuung_2010_Rev1 3 2 4 2 2 3 2" xfId="26690" xr:uid="{00000000-0005-0000-0000-0000931C0000}"/>
    <cellStyle name="5_III_Tagesbetreuung_2010_Rev1 3 2 4 2 2 3 2 2" xfId="41005" xr:uid="{00000000-0005-0000-0000-0000941C0000}"/>
    <cellStyle name="5_III_Tagesbetreuung_2010_Rev1 3 2 4 2 2 3 3" xfId="33868" xr:uid="{00000000-0005-0000-0000-0000951C0000}"/>
    <cellStyle name="5_III_Tagesbetreuung_2010_Rev1 3 2 4 2 2 4" xfId="20829" xr:uid="{00000000-0005-0000-0000-0000961C0000}"/>
    <cellStyle name="5_III_Tagesbetreuung_2010_Rev1 3 2 4 2 2 4 2" xfId="27966" xr:uid="{00000000-0005-0000-0000-0000971C0000}"/>
    <cellStyle name="5_III_Tagesbetreuung_2010_Rev1 3 2 4 2 2 4 2 2" xfId="42281" xr:uid="{00000000-0005-0000-0000-0000981C0000}"/>
    <cellStyle name="5_III_Tagesbetreuung_2010_Rev1 3 2 4 2 2 4 3" xfId="35144" xr:uid="{00000000-0005-0000-0000-0000991C0000}"/>
    <cellStyle name="5_III_Tagesbetreuung_2010_Rev1 3 2 4 2 2 5" xfId="22005" xr:uid="{00000000-0005-0000-0000-00009A1C0000}"/>
    <cellStyle name="5_III_Tagesbetreuung_2010_Rev1 3 2 4 2 2 5 2" xfId="36320" xr:uid="{00000000-0005-0000-0000-00009B1C0000}"/>
    <cellStyle name="5_III_Tagesbetreuung_2010_Rev1 3 2 4 2 2 6" xfId="29161" xr:uid="{00000000-0005-0000-0000-00009C1C0000}"/>
    <cellStyle name="5_III_Tagesbetreuung_2010_Rev1 3 2 4 2 3" xfId="15212" xr:uid="{00000000-0005-0000-0000-00009D1C0000}"/>
    <cellStyle name="5_III_Tagesbetreuung_2010_Rev1 3 2 4 2 3 2" xfId="22371" xr:uid="{00000000-0005-0000-0000-00009E1C0000}"/>
    <cellStyle name="5_III_Tagesbetreuung_2010_Rev1 3 2 4 2 3 2 2" xfId="36686" xr:uid="{00000000-0005-0000-0000-00009F1C0000}"/>
    <cellStyle name="5_III_Tagesbetreuung_2010_Rev1 3 2 4 2 3 3" xfId="29527" xr:uid="{00000000-0005-0000-0000-0000A01C0000}"/>
    <cellStyle name="5_III_Tagesbetreuung_2010_Rev1 3 2 4 2 4" xfId="17566" xr:uid="{00000000-0005-0000-0000-0000A11C0000}"/>
    <cellStyle name="5_III_Tagesbetreuung_2010_Rev1 3 2 4 2 4 2" xfId="24703" xr:uid="{00000000-0005-0000-0000-0000A21C0000}"/>
    <cellStyle name="5_III_Tagesbetreuung_2010_Rev1 3 2 4 2 4 2 2" xfId="39018" xr:uid="{00000000-0005-0000-0000-0000A31C0000}"/>
    <cellStyle name="5_III_Tagesbetreuung_2010_Rev1 3 2 4 2 4 3" xfId="31881" xr:uid="{00000000-0005-0000-0000-0000A41C0000}"/>
    <cellStyle name="5_III_Tagesbetreuung_2010_Rev1 3 2 5" xfId="642" xr:uid="{00000000-0005-0000-0000-0000A51C0000}"/>
    <cellStyle name="5_III_Tagesbetreuung_2010_Rev1 3 2 5 2" xfId="12844" xr:uid="{00000000-0005-0000-0000-0000A61C0000}"/>
    <cellStyle name="5_III_Tagesbetreuung_2010_Rev1 3 2 5 2 2" xfId="14120" xr:uid="{00000000-0005-0000-0000-0000A71C0000}"/>
    <cellStyle name="5_III_Tagesbetreuung_2010_Rev1 3 2 5 2 2 2" xfId="16489" xr:uid="{00000000-0005-0000-0000-0000A81C0000}"/>
    <cellStyle name="5_III_Tagesbetreuung_2010_Rev1 3 2 5 2 2 2 2" xfId="23648" xr:uid="{00000000-0005-0000-0000-0000A91C0000}"/>
    <cellStyle name="5_III_Tagesbetreuung_2010_Rev1 3 2 5 2 2 2 2 2" xfId="37963" xr:uid="{00000000-0005-0000-0000-0000AA1C0000}"/>
    <cellStyle name="5_III_Tagesbetreuung_2010_Rev1 3 2 5 2 2 2 3" xfId="30804" xr:uid="{00000000-0005-0000-0000-0000AB1C0000}"/>
    <cellStyle name="5_III_Tagesbetreuung_2010_Rev1 3 2 5 2 2 3" xfId="18843" xr:uid="{00000000-0005-0000-0000-0000AC1C0000}"/>
    <cellStyle name="5_III_Tagesbetreuung_2010_Rev1 3 2 5 2 2 3 2" xfId="25980" xr:uid="{00000000-0005-0000-0000-0000AD1C0000}"/>
    <cellStyle name="5_III_Tagesbetreuung_2010_Rev1 3 2 5 2 2 3 2 2" xfId="40295" xr:uid="{00000000-0005-0000-0000-0000AE1C0000}"/>
    <cellStyle name="5_III_Tagesbetreuung_2010_Rev1 3 2 5 2 2 3 3" xfId="33158" xr:uid="{00000000-0005-0000-0000-0000AF1C0000}"/>
    <cellStyle name="5_III_Tagesbetreuung_2010_Rev1 3 2 5 2 2 4" xfId="20177" xr:uid="{00000000-0005-0000-0000-0000B01C0000}"/>
    <cellStyle name="5_III_Tagesbetreuung_2010_Rev1 3 2 5 2 2 4 2" xfId="27314" xr:uid="{00000000-0005-0000-0000-0000B11C0000}"/>
    <cellStyle name="5_III_Tagesbetreuung_2010_Rev1 3 2 5 2 2 4 2 2" xfId="41629" xr:uid="{00000000-0005-0000-0000-0000B21C0000}"/>
    <cellStyle name="5_III_Tagesbetreuung_2010_Rev1 3 2 5 2 2 4 3" xfId="34492" xr:uid="{00000000-0005-0000-0000-0000B31C0000}"/>
    <cellStyle name="5_III_Tagesbetreuung_2010_Rev1 3 2 5 2 2 5" xfId="21392" xr:uid="{00000000-0005-0000-0000-0000B41C0000}"/>
    <cellStyle name="5_III_Tagesbetreuung_2010_Rev1 3 2 5 2 2 5 2" xfId="35707" xr:uid="{00000000-0005-0000-0000-0000B51C0000}"/>
    <cellStyle name="5_III_Tagesbetreuung_2010_Rev1 3 2 5 2 2 6" xfId="28529" xr:uid="{00000000-0005-0000-0000-0000B61C0000}"/>
    <cellStyle name="5_III_Tagesbetreuung_2010_Rev1 3 2 5 2 3" xfId="15213" xr:uid="{00000000-0005-0000-0000-0000B71C0000}"/>
    <cellStyle name="5_III_Tagesbetreuung_2010_Rev1 3 2 5 2 3 2" xfId="22372" xr:uid="{00000000-0005-0000-0000-0000B81C0000}"/>
    <cellStyle name="5_III_Tagesbetreuung_2010_Rev1 3 2 5 2 3 2 2" xfId="36687" xr:uid="{00000000-0005-0000-0000-0000B91C0000}"/>
    <cellStyle name="5_III_Tagesbetreuung_2010_Rev1 3 2 5 2 3 3" xfId="29528" xr:uid="{00000000-0005-0000-0000-0000BA1C0000}"/>
    <cellStyle name="5_III_Tagesbetreuung_2010_Rev1 3 2 5 2 4" xfId="17567" xr:uid="{00000000-0005-0000-0000-0000BB1C0000}"/>
    <cellStyle name="5_III_Tagesbetreuung_2010_Rev1 3 2 5 2 4 2" xfId="24704" xr:uid="{00000000-0005-0000-0000-0000BC1C0000}"/>
    <cellStyle name="5_III_Tagesbetreuung_2010_Rev1 3 2 5 2 4 2 2" xfId="39019" xr:uid="{00000000-0005-0000-0000-0000BD1C0000}"/>
    <cellStyle name="5_III_Tagesbetreuung_2010_Rev1 3 2 5 2 4 3" xfId="31882" xr:uid="{00000000-0005-0000-0000-0000BE1C0000}"/>
    <cellStyle name="5_III_Tagesbetreuung_2010_Rev1 3 2 6" xfId="12840" xr:uid="{00000000-0005-0000-0000-0000BF1C0000}"/>
    <cellStyle name="5_III_Tagesbetreuung_2010_Rev1 3 2 6 2" xfId="13870" xr:uid="{00000000-0005-0000-0000-0000C01C0000}"/>
    <cellStyle name="5_III_Tagesbetreuung_2010_Rev1 3 2 6 2 2" xfId="16239" xr:uid="{00000000-0005-0000-0000-0000C11C0000}"/>
    <cellStyle name="5_III_Tagesbetreuung_2010_Rev1 3 2 6 2 2 2" xfId="23398" xr:uid="{00000000-0005-0000-0000-0000C21C0000}"/>
    <cellStyle name="5_III_Tagesbetreuung_2010_Rev1 3 2 6 2 2 2 2" xfId="37713" xr:uid="{00000000-0005-0000-0000-0000C31C0000}"/>
    <cellStyle name="5_III_Tagesbetreuung_2010_Rev1 3 2 6 2 2 3" xfId="30554" xr:uid="{00000000-0005-0000-0000-0000C41C0000}"/>
    <cellStyle name="5_III_Tagesbetreuung_2010_Rev1 3 2 6 2 3" xfId="18593" xr:uid="{00000000-0005-0000-0000-0000C51C0000}"/>
    <cellStyle name="5_III_Tagesbetreuung_2010_Rev1 3 2 6 2 3 2" xfId="25730" xr:uid="{00000000-0005-0000-0000-0000C61C0000}"/>
    <cellStyle name="5_III_Tagesbetreuung_2010_Rev1 3 2 6 2 3 2 2" xfId="40045" xr:uid="{00000000-0005-0000-0000-0000C71C0000}"/>
    <cellStyle name="5_III_Tagesbetreuung_2010_Rev1 3 2 6 2 3 3" xfId="32908" xr:uid="{00000000-0005-0000-0000-0000C81C0000}"/>
    <cellStyle name="5_III_Tagesbetreuung_2010_Rev1 3 2 6 2 4" xfId="20040" xr:uid="{00000000-0005-0000-0000-0000C91C0000}"/>
    <cellStyle name="5_III_Tagesbetreuung_2010_Rev1 3 2 6 2 4 2" xfId="27177" xr:uid="{00000000-0005-0000-0000-0000CA1C0000}"/>
    <cellStyle name="5_III_Tagesbetreuung_2010_Rev1 3 2 6 2 4 2 2" xfId="41492" xr:uid="{00000000-0005-0000-0000-0000CB1C0000}"/>
    <cellStyle name="5_III_Tagesbetreuung_2010_Rev1 3 2 6 2 4 3" xfId="34355" xr:uid="{00000000-0005-0000-0000-0000CC1C0000}"/>
    <cellStyle name="5_III_Tagesbetreuung_2010_Rev1 3 2 6 2 5" xfId="21255" xr:uid="{00000000-0005-0000-0000-0000CD1C0000}"/>
    <cellStyle name="5_III_Tagesbetreuung_2010_Rev1 3 2 6 2 5 2" xfId="35570" xr:uid="{00000000-0005-0000-0000-0000CE1C0000}"/>
    <cellStyle name="5_III_Tagesbetreuung_2010_Rev1 3 2 6 2 6" xfId="28392" xr:uid="{00000000-0005-0000-0000-0000CF1C0000}"/>
    <cellStyle name="5_III_Tagesbetreuung_2010_Rev1 3 2 6 3" xfId="15209" xr:uid="{00000000-0005-0000-0000-0000D01C0000}"/>
    <cellStyle name="5_III_Tagesbetreuung_2010_Rev1 3 2 6 3 2" xfId="22368" xr:uid="{00000000-0005-0000-0000-0000D11C0000}"/>
    <cellStyle name="5_III_Tagesbetreuung_2010_Rev1 3 2 6 3 2 2" xfId="36683" xr:uid="{00000000-0005-0000-0000-0000D21C0000}"/>
    <cellStyle name="5_III_Tagesbetreuung_2010_Rev1 3 2 6 3 3" xfId="29524" xr:uid="{00000000-0005-0000-0000-0000D31C0000}"/>
    <cellStyle name="5_III_Tagesbetreuung_2010_Rev1 3 2 6 4" xfId="17563" xr:uid="{00000000-0005-0000-0000-0000D41C0000}"/>
    <cellStyle name="5_III_Tagesbetreuung_2010_Rev1 3 2 6 4 2" xfId="24700" xr:uid="{00000000-0005-0000-0000-0000D51C0000}"/>
    <cellStyle name="5_III_Tagesbetreuung_2010_Rev1 3 2 6 4 2 2" xfId="39015" xr:uid="{00000000-0005-0000-0000-0000D61C0000}"/>
    <cellStyle name="5_III_Tagesbetreuung_2010_Rev1 3 2 6 4 3" xfId="31878" xr:uid="{00000000-0005-0000-0000-0000D71C0000}"/>
    <cellStyle name="5_III_Tagesbetreuung_2010_Rev1 3 3" xfId="643" xr:uid="{00000000-0005-0000-0000-0000D81C0000}"/>
    <cellStyle name="5_III_Tagesbetreuung_2010_Rev1 3 3 2" xfId="12845" xr:uid="{00000000-0005-0000-0000-0000D91C0000}"/>
    <cellStyle name="5_III_Tagesbetreuung_2010_Rev1 3 3 2 2" xfId="14452" xr:uid="{00000000-0005-0000-0000-0000DA1C0000}"/>
    <cellStyle name="5_III_Tagesbetreuung_2010_Rev1 3 3 2 2 2" xfId="16821" xr:uid="{00000000-0005-0000-0000-0000DB1C0000}"/>
    <cellStyle name="5_III_Tagesbetreuung_2010_Rev1 3 3 2 2 2 2" xfId="23980" xr:uid="{00000000-0005-0000-0000-0000DC1C0000}"/>
    <cellStyle name="5_III_Tagesbetreuung_2010_Rev1 3 3 2 2 2 2 2" xfId="38295" xr:uid="{00000000-0005-0000-0000-0000DD1C0000}"/>
    <cellStyle name="5_III_Tagesbetreuung_2010_Rev1 3 3 2 2 2 3" xfId="31136" xr:uid="{00000000-0005-0000-0000-0000DE1C0000}"/>
    <cellStyle name="5_III_Tagesbetreuung_2010_Rev1 3 3 2 2 3" xfId="19175" xr:uid="{00000000-0005-0000-0000-0000DF1C0000}"/>
    <cellStyle name="5_III_Tagesbetreuung_2010_Rev1 3 3 2 2 3 2" xfId="26312" xr:uid="{00000000-0005-0000-0000-0000E01C0000}"/>
    <cellStyle name="5_III_Tagesbetreuung_2010_Rev1 3 3 2 2 3 2 2" xfId="40627" xr:uid="{00000000-0005-0000-0000-0000E11C0000}"/>
    <cellStyle name="5_III_Tagesbetreuung_2010_Rev1 3 3 2 2 3 3" xfId="33490" xr:uid="{00000000-0005-0000-0000-0000E21C0000}"/>
    <cellStyle name="5_III_Tagesbetreuung_2010_Rev1 3 3 2 2 4" xfId="20482" xr:uid="{00000000-0005-0000-0000-0000E31C0000}"/>
    <cellStyle name="5_III_Tagesbetreuung_2010_Rev1 3 3 2 2 4 2" xfId="27619" xr:uid="{00000000-0005-0000-0000-0000E41C0000}"/>
    <cellStyle name="5_III_Tagesbetreuung_2010_Rev1 3 3 2 2 4 2 2" xfId="41934" xr:uid="{00000000-0005-0000-0000-0000E51C0000}"/>
    <cellStyle name="5_III_Tagesbetreuung_2010_Rev1 3 3 2 2 4 3" xfId="34797" xr:uid="{00000000-0005-0000-0000-0000E61C0000}"/>
    <cellStyle name="5_III_Tagesbetreuung_2010_Rev1 3 3 2 2 5" xfId="21697" xr:uid="{00000000-0005-0000-0000-0000E71C0000}"/>
    <cellStyle name="5_III_Tagesbetreuung_2010_Rev1 3 3 2 2 5 2" xfId="36012" xr:uid="{00000000-0005-0000-0000-0000E81C0000}"/>
    <cellStyle name="5_III_Tagesbetreuung_2010_Rev1 3 3 2 2 6" xfId="28834" xr:uid="{00000000-0005-0000-0000-0000E91C0000}"/>
    <cellStyle name="5_III_Tagesbetreuung_2010_Rev1 3 3 2 3" xfId="15214" xr:uid="{00000000-0005-0000-0000-0000EA1C0000}"/>
    <cellStyle name="5_III_Tagesbetreuung_2010_Rev1 3 3 2 3 2" xfId="22373" xr:uid="{00000000-0005-0000-0000-0000EB1C0000}"/>
    <cellStyle name="5_III_Tagesbetreuung_2010_Rev1 3 3 2 3 2 2" xfId="36688" xr:uid="{00000000-0005-0000-0000-0000EC1C0000}"/>
    <cellStyle name="5_III_Tagesbetreuung_2010_Rev1 3 3 2 3 3" xfId="29529" xr:uid="{00000000-0005-0000-0000-0000ED1C0000}"/>
    <cellStyle name="5_III_Tagesbetreuung_2010_Rev1 3 3 2 4" xfId="17568" xr:uid="{00000000-0005-0000-0000-0000EE1C0000}"/>
    <cellStyle name="5_III_Tagesbetreuung_2010_Rev1 3 3 2 4 2" xfId="24705" xr:uid="{00000000-0005-0000-0000-0000EF1C0000}"/>
    <cellStyle name="5_III_Tagesbetreuung_2010_Rev1 3 3 2 4 2 2" xfId="39020" xr:uid="{00000000-0005-0000-0000-0000F01C0000}"/>
    <cellStyle name="5_III_Tagesbetreuung_2010_Rev1 3 3 2 4 3" xfId="31883" xr:uid="{00000000-0005-0000-0000-0000F11C0000}"/>
    <cellStyle name="5_III_Tagesbetreuung_2010_Rev1 3 4" xfId="644" xr:uid="{00000000-0005-0000-0000-0000F21C0000}"/>
    <cellStyle name="5_III_Tagesbetreuung_2010_Rev1 3 4 2" xfId="12846" xr:uid="{00000000-0005-0000-0000-0000F31C0000}"/>
    <cellStyle name="5_III_Tagesbetreuung_2010_Rev1 3 4 2 2" xfId="14825" xr:uid="{00000000-0005-0000-0000-0000F41C0000}"/>
    <cellStyle name="5_III_Tagesbetreuung_2010_Rev1 3 4 2 2 2" xfId="17188" xr:uid="{00000000-0005-0000-0000-0000F51C0000}"/>
    <cellStyle name="5_III_Tagesbetreuung_2010_Rev1 3 4 2 2 2 2" xfId="24325" xr:uid="{00000000-0005-0000-0000-0000F61C0000}"/>
    <cellStyle name="5_III_Tagesbetreuung_2010_Rev1 3 4 2 2 2 2 2" xfId="38640" xr:uid="{00000000-0005-0000-0000-0000F71C0000}"/>
    <cellStyle name="5_III_Tagesbetreuung_2010_Rev1 3 4 2 2 2 3" xfId="31503" xr:uid="{00000000-0005-0000-0000-0000F81C0000}"/>
    <cellStyle name="5_III_Tagesbetreuung_2010_Rev1 3 4 2 2 3" xfId="19542" xr:uid="{00000000-0005-0000-0000-0000F91C0000}"/>
    <cellStyle name="5_III_Tagesbetreuung_2010_Rev1 3 4 2 2 3 2" xfId="26679" xr:uid="{00000000-0005-0000-0000-0000FA1C0000}"/>
    <cellStyle name="5_III_Tagesbetreuung_2010_Rev1 3 4 2 2 3 2 2" xfId="40994" xr:uid="{00000000-0005-0000-0000-0000FB1C0000}"/>
    <cellStyle name="5_III_Tagesbetreuung_2010_Rev1 3 4 2 2 3 3" xfId="33857" xr:uid="{00000000-0005-0000-0000-0000FC1C0000}"/>
    <cellStyle name="5_III_Tagesbetreuung_2010_Rev1 3 4 2 2 4" xfId="20818" xr:uid="{00000000-0005-0000-0000-0000FD1C0000}"/>
    <cellStyle name="5_III_Tagesbetreuung_2010_Rev1 3 4 2 2 4 2" xfId="27955" xr:uid="{00000000-0005-0000-0000-0000FE1C0000}"/>
    <cellStyle name="5_III_Tagesbetreuung_2010_Rev1 3 4 2 2 4 2 2" xfId="42270" xr:uid="{00000000-0005-0000-0000-0000FF1C0000}"/>
    <cellStyle name="5_III_Tagesbetreuung_2010_Rev1 3 4 2 2 4 3" xfId="35133" xr:uid="{00000000-0005-0000-0000-0000001D0000}"/>
    <cellStyle name="5_III_Tagesbetreuung_2010_Rev1 3 4 2 2 5" xfId="21994" xr:uid="{00000000-0005-0000-0000-0000011D0000}"/>
    <cellStyle name="5_III_Tagesbetreuung_2010_Rev1 3 4 2 2 5 2" xfId="36309" xr:uid="{00000000-0005-0000-0000-0000021D0000}"/>
    <cellStyle name="5_III_Tagesbetreuung_2010_Rev1 3 4 2 2 6" xfId="29150" xr:uid="{00000000-0005-0000-0000-0000031D0000}"/>
    <cellStyle name="5_III_Tagesbetreuung_2010_Rev1 3 4 2 3" xfId="15215" xr:uid="{00000000-0005-0000-0000-0000041D0000}"/>
    <cellStyle name="5_III_Tagesbetreuung_2010_Rev1 3 4 2 3 2" xfId="22374" xr:uid="{00000000-0005-0000-0000-0000051D0000}"/>
    <cellStyle name="5_III_Tagesbetreuung_2010_Rev1 3 4 2 3 2 2" xfId="36689" xr:uid="{00000000-0005-0000-0000-0000061D0000}"/>
    <cellStyle name="5_III_Tagesbetreuung_2010_Rev1 3 4 2 3 3" xfId="29530" xr:uid="{00000000-0005-0000-0000-0000071D0000}"/>
    <cellStyle name="5_III_Tagesbetreuung_2010_Rev1 3 4 2 4" xfId="17569" xr:uid="{00000000-0005-0000-0000-0000081D0000}"/>
    <cellStyle name="5_III_Tagesbetreuung_2010_Rev1 3 4 2 4 2" xfId="24706" xr:uid="{00000000-0005-0000-0000-0000091D0000}"/>
    <cellStyle name="5_III_Tagesbetreuung_2010_Rev1 3 4 2 4 2 2" xfId="39021" xr:uid="{00000000-0005-0000-0000-00000A1D0000}"/>
    <cellStyle name="5_III_Tagesbetreuung_2010_Rev1 3 4 2 4 3" xfId="31884" xr:uid="{00000000-0005-0000-0000-00000B1D0000}"/>
    <cellStyle name="5_III_Tagesbetreuung_2010_Rev1 3 5" xfId="645" xr:uid="{00000000-0005-0000-0000-00000C1D0000}"/>
    <cellStyle name="5_III_Tagesbetreuung_2010_Rev1 3 5 2" xfId="12847" xr:uid="{00000000-0005-0000-0000-00000D1D0000}"/>
    <cellStyle name="5_III_Tagesbetreuung_2010_Rev1 3 5 2 2" xfId="14834" xr:uid="{00000000-0005-0000-0000-00000E1D0000}"/>
    <cellStyle name="5_III_Tagesbetreuung_2010_Rev1 3 5 2 2 2" xfId="17197" xr:uid="{00000000-0005-0000-0000-00000F1D0000}"/>
    <cellStyle name="5_III_Tagesbetreuung_2010_Rev1 3 5 2 2 2 2" xfId="24334" xr:uid="{00000000-0005-0000-0000-0000101D0000}"/>
    <cellStyle name="5_III_Tagesbetreuung_2010_Rev1 3 5 2 2 2 2 2" xfId="38649" xr:uid="{00000000-0005-0000-0000-0000111D0000}"/>
    <cellStyle name="5_III_Tagesbetreuung_2010_Rev1 3 5 2 2 2 3" xfId="31512" xr:uid="{00000000-0005-0000-0000-0000121D0000}"/>
    <cellStyle name="5_III_Tagesbetreuung_2010_Rev1 3 5 2 2 3" xfId="19551" xr:uid="{00000000-0005-0000-0000-0000131D0000}"/>
    <cellStyle name="5_III_Tagesbetreuung_2010_Rev1 3 5 2 2 3 2" xfId="26688" xr:uid="{00000000-0005-0000-0000-0000141D0000}"/>
    <cellStyle name="5_III_Tagesbetreuung_2010_Rev1 3 5 2 2 3 2 2" xfId="41003" xr:uid="{00000000-0005-0000-0000-0000151D0000}"/>
    <cellStyle name="5_III_Tagesbetreuung_2010_Rev1 3 5 2 2 3 3" xfId="33866" xr:uid="{00000000-0005-0000-0000-0000161D0000}"/>
    <cellStyle name="5_III_Tagesbetreuung_2010_Rev1 3 5 2 2 4" xfId="20827" xr:uid="{00000000-0005-0000-0000-0000171D0000}"/>
    <cellStyle name="5_III_Tagesbetreuung_2010_Rev1 3 5 2 2 4 2" xfId="27964" xr:uid="{00000000-0005-0000-0000-0000181D0000}"/>
    <cellStyle name="5_III_Tagesbetreuung_2010_Rev1 3 5 2 2 4 2 2" xfId="42279" xr:uid="{00000000-0005-0000-0000-0000191D0000}"/>
    <cellStyle name="5_III_Tagesbetreuung_2010_Rev1 3 5 2 2 4 3" xfId="35142" xr:uid="{00000000-0005-0000-0000-00001A1D0000}"/>
    <cellStyle name="5_III_Tagesbetreuung_2010_Rev1 3 5 2 2 5" xfId="22003" xr:uid="{00000000-0005-0000-0000-00001B1D0000}"/>
    <cellStyle name="5_III_Tagesbetreuung_2010_Rev1 3 5 2 2 5 2" xfId="36318" xr:uid="{00000000-0005-0000-0000-00001C1D0000}"/>
    <cellStyle name="5_III_Tagesbetreuung_2010_Rev1 3 5 2 2 6" xfId="29159" xr:uid="{00000000-0005-0000-0000-00001D1D0000}"/>
    <cellStyle name="5_III_Tagesbetreuung_2010_Rev1 3 5 2 3" xfId="15216" xr:uid="{00000000-0005-0000-0000-00001E1D0000}"/>
    <cellStyle name="5_III_Tagesbetreuung_2010_Rev1 3 5 2 3 2" xfId="22375" xr:uid="{00000000-0005-0000-0000-00001F1D0000}"/>
    <cellStyle name="5_III_Tagesbetreuung_2010_Rev1 3 5 2 3 2 2" xfId="36690" xr:uid="{00000000-0005-0000-0000-0000201D0000}"/>
    <cellStyle name="5_III_Tagesbetreuung_2010_Rev1 3 5 2 3 3" xfId="29531" xr:uid="{00000000-0005-0000-0000-0000211D0000}"/>
    <cellStyle name="5_III_Tagesbetreuung_2010_Rev1 3 5 2 4" xfId="17570" xr:uid="{00000000-0005-0000-0000-0000221D0000}"/>
    <cellStyle name="5_III_Tagesbetreuung_2010_Rev1 3 5 2 4 2" xfId="24707" xr:uid="{00000000-0005-0000-0000-0000231D0000}"/>
    <cellStyle name="5_III_Tagesbetreuung_2010_Rev1 3 5 2 4 2 2" xfId="39022" xr:uid="{00000000-0005-0000-0000-0000241D0000}"/>
    <cellStyle name="5_III_Tagesbetreuung_2010_Rev1 3 5 2 4 3" xfId="31885" xr:uid="{00000000-0005-0000-0000-0000251D0000}"/>
    <cellStyle name="5_III_Tagesbetreuung_2010_Rev1 3 6" xfId="646" xr:uid="{00000000-0005-0000-0000-0000261D0000}"/>
    <cellStyle name="5_III_Tagesbetreuung_2010_Rev1 3 6 2" xfId="12848" xr:uid="{00000000-0005-0000-0000-0000271D0000}"/>
    <cellStyle name="5_III_Tagesbetreuung_2010_Rev1 3 6 2 2" xfId="13855" xr:uid="{00000000-0005-0000-0000-0000281D0000}"/>
    <cellStyle name="5_III_Tagesbetreuung_2010_Rev1 3 6 2 2 2" xfId="16224" xr:uid="{00000000-0005-0000-0000-0000291D0000}"/>
    <cellStyle name="5_III_Tagesbetreuung_2010_Rev1 3 6 2 2 2 2" xfId="23383" xr:uid="{00000000-0005-0000-0000-00002A1D0000}"/>
    <cellStyle name="5_III_Tagesbetreuung_2010_Rev1 3 6 2 2 2 2 2" xfId="37698" xr:uid="{00000000-0005-0000-0000-00002B1D0000}"/>
    <cellStyle name="5_III_Tagesbetreuung_2010_Rev1 3 6 2 2 2 3" xfId="30539" xr:uid="{00000000-0005-0000-0000-00002C1D0000}"/>
    <cellStyle name="5_III_Tagesbetreuung_2010_Rev1 3 6 2 2 3" xfId="18578" xr:uid="{00000000-0005-0000-0000-00002D1D0000}"/>
    <cellStyle name="5_III_Tagesbetreuung_2010_Rev1 3 6 2 2 3 2" xfId="25715" xr:uid="{00000000-0005-0000-0000-00002E1D0000}"/>
    <cellStyle name="5_III_Tagesbetreuung_2010_Rev1 3 6 2 2 3 2 2" xfId="40030" xr:uid="{00000000-0005-0000-0000-00002F1D0000}"/>
    <cellStyle name="5_III_Tagesbetreuung_2010_Rev1 3 6 2 2 3 3" xfId="32893" xr:uid="{00000000-0005-0000-0000-0000301D0000}"/>
    <cellStyle name="5_III_Tagesbetreuung_2010_Rev1 3 6 2 2 4" xfId="20025" xr:uid="{00000000-0005-0000-0000-0000311D0000}"/>
    <cellStyle name="5_III_Tagesbetreuung_2010_Rev1 3 6 2 2 4 2" xfId="27162" xr:uid="{00000000-0005-0000-0000-0000321D0000}"/>
    <cellStyle name="5_III_Tagesbetreuung_2010_Rev1 3 6 2 2 4 2 2" xfId="41477" xr:uid="{00000000-0005-0000-0000-0000331D0000}"/>
    <cellStyle name="5_III_Tagesbetreuung_2010_Rev1 3 6 2 2 4 3" xfId="34340" xr:uid="{00000000-0005-0000-0000-0000341D0000}"/>
    <cellStyle name="5_III_Tagesbetreuung_2010_Rev1 3 6 2 2 5" xfId="21240" xr:uid="{00000000-0005-0000-0000-0000351D0000}"/>
    <cellStyle name="5_III_Tagesbetreuung_2010_Rev1 3 6 2 2 5 2" xfId="35555" xr:uid="{00000000-0005-0000-0000-0000361D0000}"/>
    <cellStyle name="5_III_Tagesbetreuung_2010_Rev1 3 6 2 2 6" xfId="28377" xr:uid="{00000000-0005-0000-0000-0000371D0000}"/>
    <cellStyle name="5_III_Tagesbetreuung_2010_Rev1 3 6 2 3" xfId="15217" xr:uid="{00000000-0005-0000-0000-0000381D0000}"/>
    <cellStyle name="5_III_Tagesbetreuung_2010_Rev1 3 6 2 3 2" xfId="22376" xr:uid="{00000000-0005-0000-0000-0000391D0000}"/>
    <cellStyle name="5_III_Tagesbetreuung_2010_Rev1 3 6 2 3 2 2" xfId="36691" xr:uid="{00000000-0005-0000-0000-00003A1D0000}"/>
    <cellStyle name="5_III_Tagesbetreuung_2010_Rev1 3 6 2 3 3" xfId="29532" xr:uid="{00000000-0005-0000-0000-00003B1D0000}"/>
    <cellStyle name="5_III_Tagesbetreuung_2010_Rev1 3 6 2 4" xfId="17571" xr:uid="{00000000-0005-0000-0000-00003C1D0000}"/>
    <cellStyle name="5_III_Tagesbetreuung_2010_Rev1 3 6 2 4 2" xfId="24708" xr:uid="{00000000-0005-0000-0000-00003D1D0000}"/>
    <cellStyle name="5_III_Tagesbetreuung_2010_Rev1 3 6 2 4 2 2" xfId="39023" xr:uid="{00000000-0005-0000-0000-00003E1D0000}"/>
    <cellStyle name="5_III_Tagesbetreuung_2010_Rev1 3 6 2 4 3" xfId="31886" xr:uid="{00000000-0005-0000-0000-00003F1D0000}"/>
    <cellStyle name="5_III_Tagesbetreuung_2010_Rev1 3 7" xfId="12839" xr:uid="{00000000-0005-0000-0000-0000401D0000}"/>
    <cellStyle name="5_III_Tagesbetreuung_2010_Rev1 3 7 2" xfId="14838" xr:uid="{00000000-0005-0000-0000-0000411D0000}"/>
    <cellStyle name="5_III_Tagesbetreuung_2010_Rev1 3 7 2 2" xfId="17201" xr:uid="{00000000-0005-0000-0000-0000421D0000}"/>
    <cellStyle name="5_III_Tagesbetreuung_2010_Rev1 3 7 2 2 2" xfId="24338" xr:uid="{00000000-0005-0000-0000-0000431D0000}"/>
    <cellStyle name="5_III_Tagesbetreuung_2010_Rev1 3 7 2 2 2 2" xfId="38653" xr:uid="{00000000-0005-0000-0000-0000441D0000}"/>
    <cellStyle name="5_III_Tagesbetreuung_2010_Rev1 3 7 2 2 3" xfId="31516" xr:uid="{00000000-0005-0000-0000-0000451D0000}"/>
    <cellStyle name="5_III_Tagesbetreuung_2010_Rev1 3 7 2 3" xfId="19555" xr:uid="{00000000-0005-0000-0000-0000461D0000}"/>
    <cellStyle name="5_III_Tagesbetreuung_2010_Rev1 3 7 2 3 2" xfId="26692" xr:uid="{00000000-0005-0000-0000-0000471D0000}"/>
    <cellStyle name="5_III_Tagesbetreuung_2010_Rev1 3 7 2 3 2 2" xfId="41007" xr:uid="{00000000-0005-0000-0000-0000481D0000}"/>
    <cellStyle name="5_III_Tagesbetreuung_2010_Rev1 3 7 2 3 3" xfId="33870" xr:uid="{00000000-0005-0000-0000-0000491D0000}"/>
    <cellStyle name="5_III_Tagesbetreuung_2010_Rev1 3 7 2 4" xfId="20831" xr:uid="{00000000-0005-0000-0000-00004A1D0000}"/>
    <cellStyle name="5_III_Tagesbetreuung_2010_Rev1 3 7 2 4 2" xfId="27968" xr:uid="{00000000-0005-0000-0000-00004B1D0000}"/>
    <cellStyle name="5_III_Tagesbetreuung_2010_Rev1 3 7 2 4 2 2" xfId="42283" xr:uid="{00000000-0005-0000-0000-00004C1D0000}"/>
    <cellStyle name="5_III_Tagesbetreuung_2010_Rev1 3 7 2 4 3" xfId="35146" xr:uid="{00000000-0005-0000-0000-00004D1D0000}"/>
    <cellStyle name="5_III_Tagesbetreuung_2010_Rev1 3 7 2 5" xfId="22007" xr:uid="{00000000-0005-0000-0000-00004E1D0000}"/>
    <cellStyle name="5_III_Tagesbetreuung_2010_Rev1 3 7 2 5 2" xfId="36322" xr:uid="{00000000-0005-0000-0000-00004F1D0000}"/>
    <cellStyle name="5_III_Tagesbetreuung_2010_Rev1 3 7 2 6" xfId="29163" xr:uid="{00000000-0005-0000-0000-0000501D0000}"/>
    <cellStyle name="5_III_Tagesbetreuung_2010_Rev1 3 7 3" xfId="15208" xr:uid="{00000000-0005-0000-0000-0000511D0000}"/>
    <cellStyle name="5_III_Tagesbetreuung_2010_Rev1 3 7 3 2" xfId="22367" xr:uid="{00000000-0005-0000-0000-0000521D0000}"/>
    <cellStyle name="5_III_Tagesbetreuung_2010_Rev1 3 7 3 2 2" xfId="36682" xr:uid="{00000000-0005-0000-0000-0000531D0000}"/>
    <cellStyle name="5_III_Tagesbetreuung_2010_Rev1 3 7 3 3" xfId="29523" xr:uid="{00000000-0005-0000-0000-0000541D0000}"/>
    <cellStyle name="5_III_Tagesbetreuung_2010_Rev1 3 7 4" xfId="17562" xr:uid="{00000000-0005-0000-0000-0000551D0000}"/>
    <cellStyle name="5_III_Tagesbetreuung_2010_Rev1 3 7 4 2" xfId="24699" xr:uid="{00000000-0005-0000-0000-0000561D0000}"/>
    <cellStyle name="5_III_Tagesbetreuung_2010_Rev1 3 7 4 2 2" xfId="39014" xr:uid="{00000000-0005-0000-0000-0000571D0000}"/>
    <cellStyle name="5_III_Tagesbetreuung_2010_Rev1 3 7 4 3" xfId="31877" xr:uid="{00000000-0005-0000-0000-0000581D0000}"/>
    <cellStyle name="5_III_Tagesbetreuung_2010_Rev1 4" xfId="647" xr:uid="{00000000-0005-0000-0000-0000591D0000}"/>
    <cellStyle name="5_III_Tagesbetreuung_2010_Rev1 4 2" xfId="648" xr:uid="{00000000-0005-0000-0000-00005A1D0000}"/>
    <cellStyle name="5_III_Tagesbetreuung_2010_Rev1 4 2 2" xfId="12850" xr:uid="{00000000-0005-0000-0000-00005B1D0000}"/>
    <cellStyle name="5_III_Tagesbetreuung_2010_Rev1 4 2 2 2" xfId="14121" xr:uid="{00000000-0005-0000-0000-00005C1D0000}"/>
    <cellStyle name="5_III_Tagesbetreuung_2010_Rev1 4 2 2 2 2" xfId="16490" xr:uid="{00000000-0005-0000-0000-00005D1D0000}"/>
    <cellStyle name="5_III_Tagesbetreuung_2010_Rev1 4 2 2 2 2 2" xfId="23649" xr:uid="{00000000-0005-0000-0000-00005E1D0000}"/>
    <cellStyle name="5_III_Tagesbetreuung_2010_Rev1 4 2 2 2 2 2 2" xfId="37964" xr:uid="{00000000-0005-0000-0000-00005F1D0000}"/>
    <cellStyle name="5_III_Tagesbetreuung_2010_Rev1 4 2 2 2 2 3" xfId="30805" xr:uid="{00000000-0005-0000-0000-0000601D0000}"/>
    <cellStyle name="5_III_Tagesbetreuung_2010_Rev1 4 2 2 2 3" xfId="18844" xr:uid="{00000000-0005-0000-0000-0000611D0000}"/>
    <cellStyle name="5_III_Tagesbetreuung_2010_Rev1 4 2 2 2 3 2" xfId="25981" xr:uid="{00000000-0005-0000-0000-0000621D0000}"/>
    <cellStyle name="5_III_Tagesbetreuung_2010_Rev1 4 2 2 2 3 2 2" xfId="40296" xr:uid="{00000000-0005-0000-0000-0000631D0000}"/>
    <cellStyle name="5_III_Tagesbetreuung_2010_Rev1 4 2 2 2 3 3" xfId="33159" xr:uid="{00000000-0005-0000-0000-0000641D0000}"/>
    <cellStyle name="5_III_Tagesbetreuung_2010_Rev1 4 2 2 2 4" xfId="20178" xr:uid="{00000000-0005-0000-0000-0000651D0000}"/>
    <cellStyle name="5_III_Tagesbetreuung_2010_Rev1 4 2 2 2 4 2" xfId="27315" xr:uid="{00000000-0005-0000-0000-0000661D0000}"/>
    <cellStyle name="5_III_Tagesbetreuung_2010_Rev1 4 2 2 2 4 2 2" xfId="41630" xr:uid="{00000000-0005-0000-0000-0000671D0000}"/>
    <cellStyle name="5_III_Tagesbetreuung_2010_Rev1 4 2 2 2 4 3" xfId="34493" xr:uid="{00000000-0005-0000-0000-0000681D0000}"/>
    <cellStyle name="5_III_Tagesbetreuung_2010_Rev1 4 2 2 2 5" xfId="21393" xr:uid="{00000000-0005-0000-0000-0000691D0000}"/>
    <cellStyle name="5_III_Tagesbetreuung_2010_Rev1 4 2 2 2 5 2" xfId="35708" xr:uid="{00000000-0005-0000-0000-00006A1D0000}"/>
    <cellStyle name="5_III_Tagesbetreuung_2010_Rev1 4 2 2 2 6" xfId="28530" xr:uid="{00000000-0005-0000-0000-00006B1D0000}"/>
    <cellStyle name="5_III_Tagesbetreuung_2010_Rev1 4 2 2 3" xfId="15219" xr:uid="{00000000-0005-0000-0000-00006C1D0000}"/>
    <cellStyle name="5_III_Tagesbetreuung_2010_Rev1 4 2 2 3 2" xfId="22378" xr:uid="{00000000-0005-0000-0000-00006D1D0000}"/>
    <cellStyle name="5_III_Tagesbetreuung_2010_Rev1 4 2 2 3 2 2" xfId="36693" xr:uid="{00000000-0005-0000-0000-00006E1D0000}"/>
    <cellStyle name="5_III_Tagesbetreuung_2010_Rev1 4 2 2 3 3" xfId="29534" xr:uid="{00000000-0005-0000-0000-00006F1D0000}"/>
    <cellStyle name="5_III_Tagesbetreuung_2010_Rev1 4 2 2 4" xfId="17573" xr:uid="{00000000-0005-0000-0000-0000701D0000}"/>
    <cellStyle name="5_III_Tagesbetreuung_2010_Rev1 4 2 2 4 2" xfId="24710" xr:uid="{00000000-0005-0000-0000-0000711D0000}"/>
    <cellStyle name="5_III_Tagesbetreuung_2010_Rev1 4 2 2 4 2 2" xfId="39025" xr:uid="{00000000-0005-0000-0000-0000721D0000}"/>
    <cellStyle name="5_III_Tagesbetreuung_2010_Rev1 4 2 2 4 3" xfId="31888" xr:uid="{00000000-0005-0000-0000-0000731D0000}"/>
    <cellStyle name="5_III_Tagesbetreuung_2010_Rev1 4 3" xfId="649" xr:uid="{00000000-0005-0000-0000-0000741D0000}"/>
    <cellStyle name="5_III_Tagesbetreuung_2010_Rev1 4 3 2" xfId="12851" xr:uid="{00000000-0005-0000-0000-0000751D0000}"/>
    <cellStyle name="5_III_Tagesbetreuung_2010_Rev1 4 3 2 2" xfId="14832" xr:uid="{00000000-0005-0000-0000-0000761D0000}"/>
    <cellStyle name="5_III_Tagesbetreuung_2010_Rev1 4 3 2 2 2" xfId="17195" xr:uid="{00000000-0005-0000-0000-0000771D0000}"/>
    <cellStyle name="5_III_Tagesbetreuung_2010_Rev1 4 3 2 2 2 2" xfId="24332" xr:uid="{00000000-0005-0000-0000-0000781D0000}"/>
    <cellStyle name="5_III_Tagesbetreuung_2010_Rev1 4 3 2 2 2 2 2" xfId="38647" xr:uid="{00000000-0005-0000-0000-0000791D0000}"/>
    <cellStyle name="5_III_Tagesbetreuung_2010_Rev1 4 3 2 2 2 3" xfId="31510" xr:uid="{00000000-0005-0000-0000-00007A1D0000}"/>
    <cellStyle name="5_III_Tagesbetreuung_2010_Rev1 4 3 2 2 3" xfId="19549" xr:uid="{00000000-0005-0000-0000-00007B1D0000}"/>
    <cellStyle name="5_III_Tagesbetreuung_2010_Rev1 4 3 2 2 3 2" xfId="26686" xr:uid="{00000000-0005-0000-0000-00007C1D0000}"/>
    <cellStyle name="5_III_Tagesbetreuung_2010_Rev1 4 3 2 2 3 2 2" xfId="41001" xr:uid="{00000000-0005-0000-0000-00007D1D0000}"/>
    <cellStyle name="5_III_Tagesbetreuung_2010_Rev1 4 3 2 2 3 3" xfId="33864" xr:uid="{00000000-0005-0000-0000-00007E1D0000}"/>
    <cellStyle name="5_III_Tagesbetreuung_2010_Rev1 4 3 2 2 4" xfId="20825" xr:uid="{00000000-0005-0000-0000-00007F1D0000}"/>
    <cellStyle name="5_III_Tagesbetreuung_2010_Rev1 4 3 2 2 4 2" xfId="27962" xr:uid="{00000000-0005-0000-0000-0000801D0000}"/>
    <cellStyle name="5_III_Tagesbetreuung_2010_Rev1 4 3 2 2 4 2 2" xfId="42277" xr:uid="{00000000-0005-0000-0000-0000811D0000}"/>
    <cellStyle name="5_III_Tagesbetreuung_2010_Rev1 4 3 2 2 4 3" xfId="35140" xr:uid="{00000000-0005-0000-0000-0000821D0000}"/>
    <cellStyle name="5_III_Tagesbetreuung_2010_Rev1 4 3 2 2 5" xfId="22001" xr:uid="{00000000-0005-0000-0000-0000831D0000}"/>
    <cellStyle name="5_III_Tagesbetreuung_2010_Rev1 4 3 2 2 5 2" xfId="36316" xr:uid="{00000000-0005-0000-0000-0000841D0000}"/>
    <cellStyle name="5_III_Tagesbetreuung_2010_Rev1 4 3 2 2 6" xfId="29157" xr:uid="{00000000-0005-0000-0000-0000851D0000}"/>
    <cellStyle name="5_III_Tagesbetreuung_2010_Rev1 4 3 2 3" xfId="15220" xr:uid="{00000000-0005-0000-0000-0000861D0000}"/>
    <cellStyle name="5_III_Tagesbetreuung_2010_Rev1 4 3 2 3 2" xfId="22379" xr:uid="{00000000-0005-0000-0000-0000871D0000}"/>
    <cellStyle name="5_III_Tagesbetreuung_2010_Rev1 4 3 2 3 2 2" xfId="36694" xr:uid="{00000000-0005-0000-0000-0000881D0000}"/>
    <cellStyle name="5_III_Tagesbetreuung_2010_Rev1 4 3 2 3 3" xfId="29535" xr:uid="{00000000-0005-0000-0000-0000891D0000}"/>
    <cellStyle name="5_III_Tagesbetreuung_2010_Rev1 4 3 2 4" xfId="17574" xr:uid="{00000000-0005-0000-0000-00008A1D0000}"/>
    <cellStyle name="5_III_Tagesbetreuung_2010_Rev1 4 3 2 4 2" xfId="24711" xr:uid="{00000000-0005-0000-0000-00008B1D0000}"/>
    <cellStyle name="5_III_Tagesbetreuung_2010_Rev1 4 3 2 4 2 2" xfId="39026" xr:uid="{00000000-0005-0000-0000-00008C1D0000}"/>
    <cellStyle name="5_III_Tagesbetreuung_2010_Rev1 4 3 2 4 3" xfId="31889" xr:uid="{00000000-0005-0000-0000-00008D1D0000}"/>
    <cellStyle name="5_III_Tagesbetreuung_2010_Rev1 4 4" xfId="650" xr:uid="{00000000-0005-0000-0000-00008E1D0000}"/>
    <cellStyle name="5_III_Tagesbetreuung_2010_Rev1 4 4 2" xfId="12852" xr:uid="{00000000-0005-0000-0000-00008F1D0000}"/>
    <cellStyle name="5_III_Tagesbetreuung_2010_Rev1 4 4 2 2" xfId="14453" xr:uid="{00000000-0005-0000-0000-0000901D0000}"/>
    <cellStyle name="5_III_Tagesbetreuung_2010_Rev1 4 4 2 2 2" xfId="16822" xr:uid="{00000000-0005-0000-0000-0000911D0000}"/>
    <cellStyle name="5_III_Tagesbetreuung_2010_Rev1 4 4 2 2 2 2" xfId="23981" xr:uid="{00000000-0005-0000-0000-0000921D0000}"/>
    <cellStyle name="5_III_Tagesbetreuung_2010_Rev1 4 4 2 2 2 2 2" xfId="38296" xr:uid="{00000000-0005-0000-0000-0000931D0000}"/>
    <cellStyle name="5_III_Tagesbetreuung_2010_Rev1 4 4 2 2 2 3" xfId="31137" xr:uid="{00000000-0005-0000-0000-0000941D0000}"/>
    <cellStyle name="5_III_Tagesbetreuung_2010_Rev1 4 4 2 2 3" xfId="19176" xr:uid="{00000000-0005-0000-0000-0000951D0000}"/>
    <cellStyle name="5_III_Tagesbetreuung_2010_Rev1 4 4 2 2 3 2" xfId="26313" xr:uid="{00000000-0005-0000-0000-0000961D0000}"/>
    <cellStyle name="5_III_Tagesbetreuung_2010_Rev1 4 4 2 2 3 2 2" xfId="40628" xr:uid="{00000000-0005-0000-0000-0000971D0000}"/>
    <cellStyle name="5_III_Tagesbetreuung_2010_Rev1 4 4 2 2 3 3" xfId="33491" xr:uid="{00000000-0005-0000-0000-0000981D0000}"/>
    <cellStyle name="5_III_Tagesbetreuung_2010_Rev1 4 4 2 2 4" xfId="20483" xr:uid="{00000000-0005-0000-0000-0000991D0000}"/>
    <cellStyle name="5_III_Tagesbetreuung_2010_Rev1 4 4 2 2 4 2" xfId="27620" xr:uid="{00000000-0005-0000-0000-00009A1D0000}"/>
    <cellStyle name="5_III_Tagesbetreuung_2010_Rev1 4 4 2 2 4 2 2" xfId="41935" xr:uid="{00000000-0005-0000-0000-00009B1D0000}"/>
    <cellStyle name="5_III_Tagesbetreuung_2010_Rev1 4 4 2 2 4 3" xfId="34798" xr:uid="{00000000-0005-0000-0000-00009C1D0000}"/>
    <cellStyle name="5_III_Tagesbetreuung_2010_Rev1 4 4 2 2 5" xfId="21698" xr:uid="{00000000-0005-0000-0000-00009D1D0000}"/>
    <cellStyle name="5_III_Tagesbetreuung_2010_Rev1 4 4 2 2 5 2" xfId="36013" xr:uid="{00000000-0005-0000-0000-00009E1D0000}"/>
    <cellStyle name="5_III_Tagesbetreuung_2010_Rev1 4 4 2 2 6" xfId="28835" xr:uid="{00000000-0005-0000-0000-00009F1D0000}"/>
    <cellStyle name="5_III_Tagesbetreuung_2010_Rev1 4 4 2 3" xfId="15221" xr:uid="{00000000-0005-0000-0000-0000A01D0000}"/>
    <cellStyle name="5_III_Tagesbetreuung_2010_Rev1 4 4 2 3 2" xfId="22380" xr:uid="{00000000-0005-0000-0000-0000A11D0000}"/>
    <cellStyle name="5_III_Tagesbetreuung_2010_Rev1 4 4 2 3 2 2" xfId="36695" xr:uid="{00000000-0005-0000-0000-0000A21D0000}"/>
    <cellStyle name="5_III_Tagesbetreuung_2010_Rev1 4 4 2 3 3" xfId="29536" xr:uid="{00000000-0005-0000-0000-0000A31D0000}"/>
    <cellStyle name="5_III_Tagesbetreuung_2010_Rev1 4 4 2 4" xfId="17575" xr:uid="{00000000-0005-0000-0000-0000A41D0000}"/>
    <cellStyle name="5_III_Tagesbetreuung_2010_Rev1 4 4 2 4 2" xfId="24712" xr:uid="{00000000-0005-0000-0000-0000A51D0000}"/>
    <cellStyle name="5_III_Tagesbetreuung_2010_Rev1 4 4 2 4 2 2" xfId="39027" xr:uid="{00000000-0005-0000-0000-0000A61D0000}"/>
    <cellStyle name="5_III_Tagesbetreuung_2010_Rev1 4 4 2 4 3" xfId="31890" xr:uid="{00000000-0005-0000-0000-0000A71D0000}"/>
    <cellStyle name="5_III_Tagesbetreuung_2010_Rev1 4 5" xfId="651" xr:uid="{00000000-0005-0000-0000-0000A81D0000}"/>
    <cellStyle name="5_III_Tagesbetreuung_2010_Rev1 4 5 2" xfId="12853" xr:uid="{00000000-0005-0000-0000-0000A91D0000}"/>
    <cellStyle name="5_III_Tagesbetreuung_2010_Rev1 4 5 2 2" xfId="14831" xr:uid="{00000000-0005-0000-0000-0000AA1D0000}"/>
    <cellStyle name="5_III_Tagesbetreuung_2010_Rev1 4 5 2 2 2" xfId="17194" xr:uid="{00000000-0005-0000-0000-0000AB1D0000}"/>
    <cellStyle name="5_III_Tagesbetreuung_2010_Rev1 4 5 2 2 2 2" xfId="24331" xr:uid="{00000000-0005-0000-0000-0000AC1D0000}"/>
    <cellStyle name="5_III_Tagesbetreuung_2010_Rev1 4 5 2 2 2 2 2" xfId="38646" xr:uid="{00000000-0005-0000-0000-0000AD1D0000}"/>
    <cellStyle name="5_III_Tagesbetreuung_2010_Rev1 4 5 2 2 2 3" xfId="31509" xr:uid="{00000000-0005-0000-0000-0000AE1D0000}"/>
    <cellStyle name="5_III_Tagesbetreuung_2010_Rev1 4 5 2 2 3" xfId="19548" xr:uid="{00000000-0005-0000-0000-0000AF1D0000}"/>
    <cellStyle name="5_III_Tagesbetreuung_2010_Rev1 4 5 2 2 3 2" xfId="26685" xr:uid="{00000000-0005-0000-0000-0000B01D0000}"/>
    <cellStyle name="5_III_Tagesbetreuung_2010_Rev1 4 5 2 2 3 2 2" xfId="41000" xr:uid="{00000000-0005-0000-0000-0000B11D0000}"/>
    <cellStyle name="5_III_Tagesbetreuung_2010_Rev1 4 5 2 2 3 3" xfId="33863" xr:uid="{00000000-0005-0000-0000-0000B21D0000}"/>
    <cellStyle name="5_III_Tagesbetreuung_2010_Rev1 4 5 2 2 4" xfId="20824" xr:uid="{00000000-0005-0000-0000-0000B31D0000}"/>
    <cellStyle name="5_III_Tagesbetreuung_2010_Rev1 4 5 2 2 4 2" xfId="27961" xr:uid="{00000000-0005-0000-0000-0000B41D0000}"/>
    <cellStyle name="5_III_Tagesbetreuung_2010_Rev1 4 5 2 2 4 2 2" xfId="42276" xr:uid="{00000000-0005-0000-0000-0000B51D0000}"/>
    <cellStyle name="5_III_Tagesbetreuung_2010_Rev1 4 5 2 2 4 3" xfId="35139" xr:uid="{00000000-0005-0000-0000-0000B61D0000}"/>
    <cellStyle name="5_III_Tagesbetreuung_2010_Rev1 4 5 2 2 5" xfId="22000" xr:uid="{00000000-0005-0000-0000-0000B71D0000}"/>
    <cellStyle name="5_III_Tagesbetreuung_2010_Rev1 4 5 2 2 5 2" xfId="36315" xr:uid="{00000000-0005-0000-0000-0000B81D0000}"/>
    <cellStyle name="5_III_Tagesbetreuung_2010_Rev1 4 5 2 2 6" xfId="29156" xr:uid="{00000000-0005-0000-0000-0000B91D0000}"/>
    <cellStyle name="5_III_Tagesbetreuung_2010_Rev1 4 5 2 3" xfId="15222" xr:uid="{00000000-0005-0000-0000-0000BA1D0000}"/>
    <cellStyle name="5_III_Tagesbetreuung_2010_Rev1 4 5 2 3 2" xfId="22381" xr:uid="{00000000-0005-0000-0000-0000BB1D0000}"/>
    <cellStyle name="5_III_Tagesbetreuung_2010_Rev1 4 5 2 3 2 2" xfId="36696" xr:uid="{00000000-0005-0000-0000-0000BC1D0000}"/>
    <cellStyle name="5_III_Tagesbetreuung_2010_Rev1 4 5 2 3 3" xfId="29537" xr:uid="{00000000-0005-0000-0000-0000BD1D0000}"/>
    <cellStyle name="5_III_Tagesbetreuung_2010_Rev1 4 5 2 4" xfId="17576" xr:uid="{00000000-0005-0000-0000-0000BE1D0000}"/>
    <cellStyle name="5_III_Tagesbetreuung_2010_Rev1 4 5 2 4 2" xfId="24713" xr:uid="{00000000-0005-0000-0000-0000BF1D0000}"/>
    <cellStyle name="5_III_Tagesbetreuung_2010_Rev1 4 5 2 4 2 2" xfId="39028" xr:uid="{00000000-0005-0000-0000-0000C01D0000}"/>
    <cellStyle name="5_III_Tagesbetreuung_2010_Rev1 4 5 2 4 3" xfId="31891" xr:uid="{00000000-0005-0000-0000-0000C11D0000}"/>
    <cellStyle name="5_III_Tagesbetreuung_2010_Rev1 4 6" xfId="12849" xr:uid="{00000000-0005-0000-0000-0000C21D0000}"/>
    <cellStyle name="5_III_Tagesbetreuung_2010_Rev1 4 6 2" xfId="14833" xr:uid="{00000000-0005-0000-0000-0000C31D0000}"/>
    <cellStyle name="5_III_Tagesbetreuung_2010_Rev1 4 6 2 2" xfId="17196" xr:uid="{00000000-0005-0000-0000-0000C41D0000}"/>
    <cellStyle name="5_III_Tagesbetreuung_2010_Rev1 4 6 2 2 2" xfId="24333" xr:uid="{00000000-0005-0000-0000-0000C51D0000}"/>
    <cellStyle name="5_III_Tagesbetreuung_2010_Rev1 4 6 2 2 2 2" xfId="38648" xr:uid="{00000000-0005-0000-0000-0000C61D0000}"/>
    <cellStyle name="5_III_Tagesbetreuung_2010_Rev1 4 6 2 2 3" xfId="31511" xr:uid="{00000000-0005-0000-0000-0000C71D0000}"/>
    <cellStyle name="5_III_Tagesbetreuung_2010_Rev1 4 6 2 3" xfId="19550" xr:uid="{00000000-0005-0000-0000-0000C81D0000}"/>
    <cellStyle name="5_III_Tagesbetreuung_2010_Rev1 4 6 2 3 2" xfId="26687" xr:uid="{00000000-0005-0000-0000-0000C91D0000}"/>
    <cellStyle name="5_III_Tagesbetreuung_2010_Rev1 4 6 2 3 2 2" xfId="41002" xr:uid="{00000000-0005-0000-0000-0000CA1D0000}"/>
    <cellStyle name="5_III_Tagesbetreuung_2010_Rev1 4 6 2 3 3" xfId="33865" xr:uid="{00000000-0005-0000-0000-0000CB1D0000}"/>
    <cellStyle name="5_III_Tagesbetreuung_2010_Rev1 4 6 2 4" xfId="20826" xr:uid="{00000000-0005-0000-0000-0000CC1D0000}"/>
    <cellStyle name="5_III_Tagesbetreuung_2010_Rev1 4 6 2 4 2" xfId="27963" xr:uid="{00000000-0005-0000-0000-0000CD1D0000}"/>
    <cellStyle name="5_III_Tagesbetreuung_2010_Rev1 4 6 2 4 2 2" xfId="42278" xr:uid="{00000000-0005-0000-0000-0000CE1D0000}"/>
    <cellStyle name="5_III_Tagesbetreuung_2010_Rev1 4 6 2 4 3" xfId="35141" xr:uid="{00000000-0005-0000-0000-0000CF1D0000}"/>
    <cellStyle name="5_III_Tagesbetreuung_2010_Rev1 4 6 2 5" xfId="22002" xr:uid="{00000000-0005-0000-0000-0000D01D0000}"/>
    <cellStyle name="5_III_Tagesbetreuung_2010_Rev1 4 6 2 5 2" xfId="36317" xr:uid="{00000000-0005-0000-0000-0000D11D0000}"/>
    <cellStyle name="5_III_Tagesbetreuung_2010_Rev1 4 6 2 6" xfId="29158" xr:uid="{00000000-0005-0000-0000-0000D21D0000}"/>
    <cellStyle name="5_III_Tagesbetreuung_2010_Rev1 4 6 3" xfId="15218" xr:uid="{00000000-0005-0000-0000-0000D31D0000}"/>
    <cellStyle name="5_III_Tagesbetreuung_2010_Rev1 4 6 3 2" xfId="22377" xr:uid="{00000000-0005-0000-0000-0000D41D0000}"/>
    <cellStyle name="5_III_Tagesbetreuung_2010_Rev1 4 6 3 2 2" xfId="36692" xr:uid="{00000000-0005-0000-0000-0000D51D0000}"/>
    <cellStyle name="5_III_Tagesbetreuung_2010_Rev1 4 6 3 3" xfId="29533" xr:uid="{00000000-0005-0000-0000-0000D61D0000}"/>
    <cellStyle name="5_III_Tagesbetreuung_2010_Rev1 4 6 4" xfId="17572" xr:uid="{00000000-0005-0000-0000-0000D71D0000}"/>
    <cellStyle name="5_III_Tagesbetreuung_2010_Rev1 4 6 4 2" xfId="24709" xr:uid="{00000000-0005-0000-0000-0000D81D0000}"/>
    <cellStyle name="5_III_Tagesbetreuung_2010_Rev1 4 6 4 2 2" xfId="39024" xr:uid="{00000000-0005-0000-0000-0000D91D0000}"/>
    <cellStyle name="5_III_Tagesbetreuung_2010_Rev1 4 6 4 3" xfId="31887" xr:uid="{00000000-0005-0000-0000-0000DA1D0000}"/>
    <cellStyle name="5_III_Tagesbetreuung_2010_Rev1 5" xfId="652" xr:uid="{00000000-0005-0000-0000-0000DB1D0000}"/>
    <cellStyle name="5_III_Tagesbetreuung_2010_Rev1 5 2" xfId="12854" xr:uid="{00000000-0005-0000-0000-0000DC1D0000}"/>
    <cellStyle name="5_III_Tagesbetreuung_2010_Rev1 5 2 2" xfId="14122" xr:uid="{00000000-0005-0000-0000-0000DD1D0000}"/>
    <cellStyle name="5_III_Tagesbetreuung_2010_Rev1 5 2 2 2" xfId="16491" xr:uid="{00000000-0005-0000-0000-0000DE1D0000}"/>
    <cellStyle name="5_III_Tagesbetreuung_2010_Rev1 5 2 2 2 2" xfId="23650" xr:uid="{00000000-0005-0000-0000-0000DF1D0000}"/>
    <cellStyle name="5_III_Tagesbetreuung_2010_Rev1 5 2 2 2 2 2" xfId="37965" xr:uid="{00000000-0005-0000-0000-0000E01D0000}"/>
    <cellStyle name="5_III_Tagesbetreuung_2010_Rev1 5 2 2 2 3" xfId="30806" xr:uid="{00000000-0005-0000-0000-0000E11D0000}"/>
    <cellStyle name="5_III_Tagesbetreuung_2010_Rev1 5 2 2 3" xfId="18845" xr:uid="{00000000-0005-0000-0000-0000E21D0000}"/>
    <cellStyle name="5_III_Tagesbetreuung_2010_Rev1 5 2 2 3 2" xfId="25982" xr:uid="{00000000-0005-0000-0000-0000E31D0000}"/>
    <cellStyle name="5_III_Tagesbetreuung_2010_Rev1 5 2 2 3 2 2" xfId="40297" xr:uid="{00000000-0005-0000-0000-0000E41D0000}"/>
    <cellStyle name="5_III_Tagesbetreuung_2010_Rev1 5 2 2 3 3" xfId="33160" xr:uid="{00000000-0005-0000-0000-0000E51D0000}"/>
    <cellStyle name="5_III_Tagesbetreuung_2010_Rev1 5 2 2 4" xfId="20179" xr:uid="{00000000-0005-0000-0000-0000E61D0000}"/>
    <cellStyle name="5_III_Tagesbetreuung_2010_Rev1 5 2 2 4 2" xfId="27316" xr:uid="{00000000-0005-0000-0000-0000E71D0000}"/>
    <cellStyle name="5_III_Tagesbetreuung_2010_Rev1 5 2 2 4 2 2" xfId="41631" xr:uid="{00000000-0005-0000-0000-0000E81D0000}"/>
    <cellStyle name="5_III_Tagesbetreuung_2010_Rev1 5 2 2 4 3" xfId="34494" xr:uid="{00000000-0005-0000-0000-0000E91D0000}"/>
    <cellStyle name="5_III_Tagesbetreuung_2010_Rev1 5 2 2 5" xfId="21394" xr:uid="{00000000-0005-0000-0000-0000EA1D0000}"/>
    <cellStyle name="5_III_Tagesbetreuung_2010_Rev1 5 2 2 5 2" xfId="35709" xr:uid="{00000000-0005-0000-0000-0000EB1D0000}"/>
    <cellStyle name="5_III_Tagesbetreuung_2010_Rev1 5 2 2 6" xfId="28531" xr:uid="{00000000-0005-0000-0000-0000EC1D0000}"/>
    <cellStyle name="5_III_Tagesbetreuung_2010_Rev1 5 2 3" xfId="15223" xr:uid="{00000000-0005-0000-0000-0000ED1D0000}"/>
    <cellStyle name="5_III_Tagesbetreuung_2010_Rev1 5 2 3 2" xfId="22382" xr:uid="{00000000-0005-0000-0000-0000EE1D0000}"/>
    <cellStyle name="5_III_Tagesbetreuung_2010_Rev1 5 2 3 2 2" xfId="36697" xr:uid="{00000000-0005-0000-0000-0000EF1D0000}"/>
    <cellStyle name="5_III_Tagesbetreuung_2010_Rev1 5 2 3 3" xfId="29538" xr:uid="{00000000-0005-0000-0000-0000F01D0000}"/>
    <cellStyle name="5_III_Tagesbetreuung_2010_Rev1 5 2 4" xfId="17577" xr:uid="{00000000-0005-0000-0000-0000F11D0000}"/>
    <cellStyle name="5_III_Tagesbetreuung_2010_Rev1 5 2 4 2" xfId="24714" xr:uid="{00000000-0005-0000-0000-0000F21D0000}"/>
    <cellStyle name="5_III_Tagesbetreuung_2010_Rev1 5 2 4 2 2" xfId="39029" xr:uid="{00000000-0005-0000-0000-0000F31D0000}"/>
    <cellStyle name="5_III_Tagesbetreuung_2010_Rev1 5 2 4 3" xfId="31892" xr:uid="{00000000-0005-0000-0000-0000F41D0000}"/>
    <cellStyle name="5_III_Tagesbetreuung_2010_Rev1 6" xfId="653" xr:uid="{00000000-0005-0000-0000-0000F51D0000}"/>
    <cellStyle name="5_III_Tagesbetreuung_2010_Rev1 6 2" xfId="12855" xr:uid="{00000000-0005-0000-0000-0000F61D0000}"/>
    <cellStyle name="5_III_Tagesbetreuung_2010_Rev1 6 2 2" xfId="14826" xr:uid="{00000000-0005-0000-0000-0000F71D0000}"/>
    <cellStyle name="5_III_Tagesbetreuung_2010_Rev1 6 2 2 2" xfId="17189" xr:uid="{00000000-0005-0000-0000-0000F81D0000}"/>
    <cellStyle name="5_III_Tagesbetreuung_2010_Rev1 6 2 2 2 2" xfId="24326" xr:uid="{00000000-0005-0000-0000-0000F91D0000}"/>
    <cellStyle name="5_III_Tagesbetreuung_2010_Rev1 6 2 2 2 2 2" xfId="38641" xr:uid="{00000000-0005-0000-0000-0000FA1D0000}"/>
    <cellStyle name="5_III_Tagesbetreuung_2010_Rev1 6 2 2 2 3" xfId="31504" xr:uid="{00000000-0005-0000-0000-0000FB1D0000}"/>
    <cellStyle name="5_III_Tagesbetreuung_2010_Rev1 6 2 2 3" xfId="19543" xr:uid="{00000000-0005-0000-0000-0000FC1D0000}"/>
    <cellStyle name="5_III_Tagesbetreuung_2010_Rev1 6 2 2 3 2" xfId="26680" xr:uid="{00000000-0005-0000-0000-0000FD1D0000}"/>
    <cellStyle name="5_III_Tagesbetreuung_2010_Rev1 6 2 2 3 2 2" xfId="40995" xr:uid="{00000000-0005-0000-0000-0000FE1D0000}"/>
    <cellStyle name="5_III_Tagesbetreuung_2010_Rev1 6 2 2 3 3" xfId="33858" xr:uid="{00000000-0005-0000-0000-0000FF1D0000}"/>
    <cellStyle name="5_III_Tagesbetreuung_2010_Rev1 6 2 2 4" xfId="20819" xr:uid="{00000000-0005-0000-0000-0000001E0000}"/>
    <cellStyle name="5_III_Tagesbetreuung_2010_Rev1 6 2 2 4 2" xfId="27956" xr:uid="{00000000-0005-0000-0000-0000011E0000}"/>
    <cellStyle name="5_III_Tagesbetreuung_2010_Rev1 6 2 2 4 2 2" xfId="42271" xr:uid="{00000000-0005-0000-0000-0000021E0000}"/>
    <cellStyle name="5_III_Tagesbetreuung_2010_Rev1 6 2 2 4 3" xfId="35134" xr:uid="{00000000-0005-0000-0000-0000031E0000}"/>
    <cellStyle name="5_III_Tagesbetreuung_2010_Rev1 6 2 2 5" xfId="21995" xr:uid="{00000000-0005-0000-0000-0000041E0000}"/>
    <cellStyle name="5_III_Tagesbetreuung_2010_Rev1 6 2 2 5 2" xfId="36310" xr:uid="{00000000-0005-0000-0000-0000051E0000}"/>
    <cellStyle name="5_III_Tagesbetreuung_2010_Rev1 6 2 2 6" xfId="29151" xr:uid="{00000000-0005-0000-0000-0000061E0000}"/>
    <cellStyle name="5_III_Tagesbetreuung_2010_Rev1 6 2 3" xfId="15224" xr:uid="{00000000-0005-0000-0000-0000071E0000}"/>
    <cellStyle name="5_III_Tagesbetreuung_2010_Rev1 6 2 3 2" xfId="22383" xr:uid="{00000000-0005-0000-0000-0000081E0000}"/>
    <cellStyle name="5_III_Tagesbetreuung_2010_Rev1 6 2 3 2 2" xfId="36698" xr:uid="{00000000-0005-0000-0000-0000091E0000}"/>
    <cellStyle name="5_III_Tagesbetreuung_2010_Rev1 6 2 3 3" xfId="29539" xr:uid="{00000000-0005-0000-0000-00000A1E0000}"/>
    <cellStyle name="5_III_Tagesbetreuung_2010_Rev1 6 2 4" xfId="17578" xr:uid="{00000000-0005-0000-0000-00000B1E0000}"/>
    <cellStyle name="5_III_Tagesbetreuung_2010_Rev1 6 2 4 2" xfId="24715" xr:uid="{00000000-0005-0000-0000-00000C1E0000}"/>
    <cellStyle name="5_III_Tagesbetreuung_2010_Rev1 6 2 4 2 2" xfId="39030" xr:uid="{00000000-0005-0000-0000-00000D1E0000}"/>
    <cellStyle name="5_III_Tagesbetreuung_2010_Rev1 6 2 4 3" xfId="31893" xr:uid="{00000000-0005-0000-0000-00000E1E0000}"/>
    <cellStyle name="5_III_Tagesbetreuung_2010_Rev1 7" xfId="654" xr:uid="{00000000-0005-0000-0000-00000F1E0000}"/>
    <cellStyle name="5_III_Tagesbetreuung_2010_Rev1 7 2" xfId="12856" xr:uid="{00000000-0005-0000-0000-0000101E0000}"/>
    <cellStyle name="5_III_Tagesbetreuung_2010_Rev1 7 2 2" xfId="14830" xr:uid="{00000000-0005-0000-0000-0000111E0000}"/>
    <cellStyle name="5_III_Tagesbetreuung_2010_Rev1 7 2 2 2" xfId="17193" xr:uid="{00000000-0005-0000-0000-0000121E0000}"/>
    <cellStyle name="5_III_Tagesbetreuung_2010_Rev1 7 2 2 2 2" xfId="24330" xr:uid="{00000000-0005-0000-0000-0000131E0000}"/>
    <cellStyle name="5_III_Tagesbetreuung_2010_Rev1 7 2 2 2 2 2" xfId="38645" xr:uid="{00000000-0005-0000-0000-0000141E0000}"/>
    <cellStyle name="5_III_Tagesbetreuung_2010_Rev1 7 2 2 2 3" xfId="31508" xr:uid="{00000000-0005-0000-0000-0000151E0000}"/>
    <cellStyle name="5_III_Tagesbetreuung_2010_Rev1 7 2 2 3" xfId="19547" xr:uid="{00000000-0005-0000-0000-0000161E0000}"/>
    <cellStyle name="5_III_Tagesbetreuung_2010_Rev1 7 2 2 3 2" xfId="26684" xr:uid="{00000000-0005-0000-0000-0000171E0000}"/>
    <cellStyle name="5_III_Tagesbetreuung_2010_Rev1 7 2 2 3 2 2" xfId="40999" xr:uid="{00000000-0005-0000-0000-0000181E0000}"/>
    <cellStyle name="5_III_Tagesbetreuung_2010_Rev1 7 2 2 3 3" xfId="33862" xr:uid="{00000000-0005-0000-0000-0000191E0000}"/>
    <cellStyle name="5_III_Tagesbetreuung_2010_Rev1 7 2 2 4" xfId="20823" xr:uid="{00000000-0005-0000-0000-00001A1E0000}"/>
    <cellStyle name="5_III_Tagesbetreuung_2010_Rev1 7 2 2 4 2" xfId="27960" xr:uid="{00000000-0005-0000-0000-00001B1E0000}"/>
    <cellStyle name="5_III_Tagesbetreuung_2010_Rev1 7 2 2 4 2 2" xfId="42275" xr:uid="{00000000-0005-0000-0000-00001C1E0000}"/>
    <cellStyle name="5_III_Tagesbetreuung_2010_Rev1 7 2 2 4 3" xfId="35138" xr:uid="{00000000-0005-0000-0000-00001D1E0000}"/>
    <cellStyle name="5_III_Tagesbetreuung_2010_Rev1 7 2 2 5" xfId="21999" xr:uid="{00000000-0005-0000-0000-00001E1E0000}"/>
    <cellStyle name="5_III_Tagesbetreuung_2010_Rev1 7 2 2 5 2" xfId="36314" xr:uid="{00000000-0005-0000-0000-00001F1E0000}"/>
    <cellStyle name="5_III_Tagesbetreuung_2010_Rev1 7 2 2 6" xfId="29155" xr:uid="{00000000-0005-0000-0000-0000201E0000}"/>
    <cellStyle name="5_III_Tagesbetreuung_2010_Rev1 7 2 3" xfId="15225" xr:uid="{00000000-0005-0000-0000-0000211E0000}"/>
    <cellStyle name="5_III_Tagesbetreuung_2010_Rev1 7 2 3 2" xfId="22384" xr:uid="{00000000-0005-0000-0000-0000221E0000}"/>
    <cellStyle name="5_III_Tagesbetreuung_2010_Rev1 7 2 3 2 2" xfId="36699" xr:uid="{00000000-0005-0000-0000-0000231E0000}"/>
    <cellStyle name="5_III_Tagesbetreuung_2010_Rev1 7 2 3 3" xfId="29540" xr:uid="{00000000-0005-0000-0000-0000241E0000}"/>
    <cellStyle name="5_III_Tagesbetreuung_2010_Rev1 7 2 4" xfId="17579" xr:uid="{00000000-0005-0000-0000-0000251E0000}"/>
    <cellStyle name="5_III_Tagesbetreuung_2010_Rev1 7 2 4 2" xfId="24716" xr:uid="{00000000-0005-0000-0000-0000261E0000}"/>
    <cellStyle name="5_III_Tagesbetreuung_2010_Rev1 7 2 4 2 2" xfId="39031" xr:uid="{00000000-0005-0000-0000-0000271E0000}"/>
    <cellStyle name="5_III_Tagesbetreuung_2010_Rev1 7 2 4 3" xfId="31894" xr:uid="{00000000-0005-0000-0000-0000281E0000}"/>
    <cellStyle name="5_III_Tagesbetreuung_2010_Rev1 8" xfId="655" xr:uid="{00000000-0005-0000-0000-0000291E0000}"/>
    <cellStyle name="5_III_Tagesbetreuung_2010_Rev1 8 2" xfId="12857" xr:uid="{00000000-0005-0000-0000-00002A1E0000}"/>
    <cellStyle name="5_III_Tagesbetreuung_2010_Rev1 8 2 2" xfId="14454" xr:uid="{00000000-0005-0000-0000-00002B1E0000}"/>
    <cellStyle name="5_III_Tagesbetreuung_2010_Rev1 8 2 2 2" xfId="16823" xr:uid="{00000000-0005-0000-0000-00002C1E0000}"/>
    <cellStyle name="5_III_Tagesbetreuung_2010_Rev1 8 2 2 2 2" xfId="23982" xr:uid="{00000000-0005-0000-0000-00002D1E0000}"/>
    <cellStyle name="5_III_Tagesbetreuung_2010_Rev1 8 2 2 2 2 2" xfId="38297" xr:uid="{00000000-0005-0000-0000-00002E1E0000}"/>
    <cellStyle name="5_III_Tagesbetreuung_2010_Rev1 8 2 2 2 3" xfId="31138" xr:uid="{00000000-0005-0000-0000-00002F1E0000}"/>
    <cellStyle name="5_III_Tagesbetreuung_2010_Rev1 8 2 2 3" xfId="19177" xr:uid="{00000000-0005-0000-0000-0000301E0000}"/>
    <cellStyle name="5_III_Tagesbetreuung_2010_Rev1 8 2 2 3 2" xfId="26314" xr:uid="{00000000-0005-0000-0000-0000311E0000}"/>
    <cellStyle name="5_III_Tagesbetreuung_2010_Rev1 8 2 2 3 2 2" xfId="40629" xr:uid="{00000000-0005-0000-0000-0000321E0000}"/>
    <cellStyle name="5_III_Tagesbetreuung_2010_Rev1 8 2 2 3 3" xfId="33492" xr:uid="{00000000-0005-0000-0000-0000331E0000}"/>
    <cellStyle name="5_III_Tagesbetreuung_2010_Rev1 8 2 2 4" xfId="20484" xr:uid="{00000000-0005-0000-0000-0000341E0000}"/>
    <cellStyle name="5_III_Tagesbetreuung_2010_Rev1 8 2 2 4 2" xfId="27621" xr:uid="{00000000-0005-0000-0000-0000351E0000}"/>
    <cellStyle name="5_III_Tagesbetreuung_2010_Rev1 8 2 2 4 2 2" xfId="41936" xr:uid="{00000000-0005-0000-0000-0000361E0000}"/>
    <cellStyle name="5_III_Tagesbetreuung_2010_Rev1 8 2 2 4 3" xfId="34799" xr:uid="{00000000-0005-0000-0000-0000371E0000}"/>
    <cellStyle name="5_III_Tagesbetreuung_2010_Rev1 8 2 2 5" xfId="21699" xr:uid="{00000000-0005-0000-0000-0000381E0000}"/>
    <cellStyle name="5_III_Tagesbetreuung_2010_Rev1 8 2 2 5 2" xfId="36014" xr:uid="{00000000-0005-0000-0000-0000391E0000}"/>
    <cellStyle name="5_III_Tagesbetreuung_2010_Rev1 8 2 2 6" xfId="28836" xr:uid="{00000000-0005-0000-0000-00003A1E0000}"/>
    <cellStyle name="5_III_Tagesbetreuung_2010_Rev1 8 2 3" xfId="15226" xr:uid="{00000000-0005-0000-0000-00003B1E0000}"/>
    <cellStyle name="5_III_Tagesbetreuung_2010_Rev1 8 2 3 2" xfId="22385" xr:uid="{00000000-0005-0000-0000-00003C1E0000}"/>
    <cellStyle name="5_III_Tagesbetreuung_2010_Rev1 8 2 3 2 2" xfId="36700" xr:uid="{00000000-0005-0000-0000-00003D1E0000}"/>
    <cellStyle name="5_III_Tagesbetreuung_2010_Rev1 8 2 3 3" xfId="29541" xr:uid="{00000000-0005-0000-0000-00003E1E0000}"/>
    <cellStyle name="5_III_Tagesbetreuung_2010_Rev1 8 2 4" xfId="17580" xr:uid="{00000000-0005-0000-0000-00003F1E0000}"/>
    <cellStyle name="5_III_Tagesbetreuung_2010_Rev1 8 2 4 2" xfId="24717" xr:uid="{00000000-0005-0000-0000-0000401E0000}"/>
    <cellStyle name="5_III_Tagesbetreuung_2010_Rev1 8 2 4 2 2" xfId="39032" xr:uid="{00000000-0005-0000-0000-0000411E0000}"/>
    <cellStyle name="5_III_Tagesbetreuung_2010_Rev1 8 2 4 3" xfId="31895" xr:uid="{00000000-0005-0000-0000-0000421E0000}"/>
    <cellStyle name="5_III_Tagesbetreuung_2010_Rev1 9" xfId="12828" xr:uid="{00000000-0005-0000-0000-0000431E0000}"/>
    <cellStyle name="5_III_Tagesbetreuung_2010_Rev1 9 2" xfId="14843" xr:uid="{00000000-0005-0000-0000-0000441E0000}"/>
    <cellStyle name="5_III_Tagesbetreuung_2010_Rev1 9 2 2" xfId="17206" xr:uid="{00000000-0005-0000-0000-0000451E0000}"/>
    <cellStyle name="5_III_Tagesbetreuung_2010_Rev1 9 2 2 2" xfId="24343" xr:uid="{00000000-0005-0000-0000-0000461E0000}"/>
    <cellStyle name="5_III_Tagesbetreuung_2010_Rev1 9 2 2 2 2" xfId="38658" xr:uid="{00000000-0005-0000-0000-0000471E0000}"/>
    <cellStyle name="5_III_Tagesbetreuung_2010_Rev1 9 2 2 3" xfId="31521" xr:uid="{00000000-0005-0000-0000-0000481E0000}"/>
    <cellStyle name="5_III_Tagesbetreuung_2010_Rev1 9 2 3" xfId="19560" xr:uid="{00000000-0005-0000-0000-0000491E0000}"/>
    <cellStyle name="5_III_Tagesbetreuung_2010_Rev1 9 2 3 2" xfId="26697" xr:uid="{00000000-0005-0000-0000-00004A1E0000}"/>
    <cellStyle name="5_III_Tagesbetreuung_2010_Rev1 9 2 3 2 2" xfId="41012" xr:uid="{00000000-0005-0000-0000-00004B1E0000}"/>
    <cellStyle name="5_III_Tagesbetreuung_2010_Rev1 9 2 3 3" xfId="33875" xr:uid="{00000000-0005-0000-0000-00004C1E0000}"/>
    <cellStyle name="5_III_Tagesbetreuung_2010_Rev1 9 2 4" xfId="20836" xr:uid="{00000000-0005-0000-0000-00004D1E0000}"/>
    <cellStyle name="5_III_Tagesbetreuung_2010_Rev1 9 2 4 2" xfId="27973" xr:uid="{00000000-0005-0000-0000-00004E1E0000}"/>
    <cellStyle name="5_III_Tagesbetreuung_2010_Rev1 9 2 4 2 2" xfId="42288" xr:uid="{00000000-0005-0000-0000-00004F1E0000}"/>
    <cellStyle name="5_III_Tagesbetreuung_2010_Rev1 9 2 4 3" xfId="35151" xr:uid="{00000000-0005-0000-0000-0000501E0000}"/>
    <cellStyle name="5_III_Tagesbetreuung_2010_Rev1 9 2 5" xfId="22012" xr:uid="{00000000-0005-0000-0000-0000511E0000}"/>
    <cellStyle name="5_III_Tagesbetreuung_2010_Rev1 9 2 5 2" xfId="36327" xr:uid="{00000000-0005-0000-0000-0000521E0000}"/>
    <cellStyle name="5_III_Tagesbetreuung_2010_Rev1 9 2 6" xfId="29168" xr:uid="{00000000-0005-0000-0000-0000531E0000}"/>
    <cellStyle name="5_III_Tagesbetreuung_2010_Rev1 9 3" xfId="15197" xr:uid="{00000000-0005-0000-0000-0000541E0000}"/>
    <cellStyle name="5_III_Tagesbetreuung_2010_Rev1 9 3 2" xfId="22356" xr:uid="{00000000-0005-0000-0000-0000551E0000}"/>
    <cellStyle name="5_III_Tagesbetreuung_2010_Rev1 9 3 2 2" xfId="36671" xr:uid="{00000000-0005-0000-0000-0000561E0000}"/>
    <cellStyle name="5_III_Tagesbetreuung_2010_Rev1 9 3 3" xfId="29512" xr:uid="{00000000-0005-0000-0000-0000571E0000}"/>
    <cellStyle name="5_III_Tagesbetreuung_2010_Rev1 9 4" xfId="17551" xr:uid="{00000000-0005-0000-0000-0000581E0000}"/>
    <cellStyle name="5_III_Tagesbetreuung_2010_Rev1 9 4 2" xfId="24688" xr:uid="{00000000-0005-0000-0000-0000591E0000}"/>
    <cellStyle name="5_III_Tagesbetreuung_2010_Rev1 9 4 2 2" xfId="39003" xr:uid="{00000000-0005-0000-0000-00005A1E0000}"/>
    <cellStyle name="5_III_Tagesbetreuung_2010_Rev1 9 4 3" xfId="31866" xr:uid="{00000000-0005-0000-0000-00005B1E0000}"/>
    <cellStyle name="5_leertabellen_teil_iii" xfId="199" xr:uid="{00000000-0005-0000-0000-00005C1E0000}"/>
    <cellStyle name="5_leertabellen_teil_iii 2" xfId="656" xr:uid="{00000000-0005-0000-0000-00005D1E0000}"/>
    <cellStyle name="5_leertabellen_teil_iii 2 2" xfId="657" xr:uid="{00000000-0005-0000-0000-00005E1E0000}"/>
    <cellStyle name="5_leertabellen_teil_iii 2 2 2" xfId="658" xr:uid="{00000000-0005-0000-0000-00005F1E0000}"/>
    <cellStyle name="5_leertabellen_teil_iii 2 2 2 2" xfId="12861" xr:uid="{00000000-0005-0000-0000-0000601E0000}"/>
    <cellStyle name="5_leertabellen_teil_iii 2 2 2 2 2" xfId="14179" xr:uid="{00000000-0005-0000-0000-0000611E0000}"/>
    <cellStyle name="5_leertabellen_teil_iii 2 2 2 2 2 2" xfId="16548" xr:uid="{00000000-0005-0000-0000-0000621E0000}"/>
    <cellStyle name="5_leertabellen_teil_iii 2 2 2 2 2 2 2" xfId="23707" xr:uid="{00000000-0005-0000-0000-0000631E0000}"/>
    <cellStyle name="5_leertabellen_teil_iii 2 2 2 2 2 2 2 2" xfId="38022" xr:uid="{00000000-0005-0000-0000-0000641E0000}"/>
    <cellStyle name="5_leertabellen_teil_iii 2 2 2 2 2 2 3" xfId="30863" xr:uid="{00000000-0005-0000-0000-0000651E0000}"/>
    <cellStyle name="5_leertabellen_teil_iii 2 2 2 2 2 3" xfId="18902" xr:uid="{00000000-0005-0000-0000-0000661E0000}"/>
    <cellStyle name="5_leertabellen_teil_iii 2 2 2 2 2 3 2" xfId="26039" xr:uid="{00000000-0005-0000-0000-0000671E0000}"/>
    <cellStyle name="5_leertabellen_teil_iii 2 2 2 2 2 3 2 2" xfId="40354" xr:uid="{00000000-0005-0000-0000-0000681E0000}"/>
    <cellStyle name="5_leertabellen_teil_iii 2 2 2 2 2 3 3" xfId="33217" xr:uid="{00000000-0005-0000-0000-0000691E0000}"/>
    <cellStyle name="5_leertabellen_teil_iii 2 2 2 2 2 4" xfId="20236" xr:uid="{00000000-0005-0000-0000-00006A1E0000}"/>
    <cellStyle name="5_leertabellen_teil_iii 2 2 2 2 2 4 2" xfId="27373" xr:uid="{00000000-0005-0000-0000-00006B1E0000}"/>
    <cellStyle name="5_leertabellen_teil_iii 2 2 2 2 2 4 2 2" xfId="41688" xr:uid="{00000000-0005-0000-0000-00006C1E0000}"/>
    <cellStyle name="5_leertabellen_teil_iii 2 2 2 2 2 4 3" xfId="34551" xr:uid="{00000000-0005-0000-0000-00006D1E0000}"/>
    <cellStyle name="5_leertabellen_teil_iii 2 2 2 2 2 5" xfId="21451" xr:uid="{00000000-0005-0000-0000-00006E1E0000}"/>
    <cellStyle name="5_leertabellen_teil_iii 2 2 2 2 2 5 2" xfId="35766" xr:uid="{00000000-0005-0000-0000-00006F1E0000}"/>
    <cellStyle name="5_leertabellen_teil_iii 2 2 2 2 2 6" xfId="28588" xr:uid="{00000000-0005-0000-0000-0000701E0000}"/>
    <cellStyle name="5_leertabellen_teil_iii 2 2 2 2 3" xfId="15230" xr:uid="{00000000-0005-0000-0000-0000711E0000}"/>
    <cellStyle name="5_leertabellen_teil_iii 2 2 2 2 3 2" xfId="22389" xr:uid="{00000000-0005-0000-0000-0000721E0000}"/>
    <cellStyle name="5_leertabellen_teil_iii 2 2 2 2 3 2 2" xfId="36704" xr:uid="{00000000-0005-0000-0000-0000731E0000}"/>
    <cellStyle name="5_leertabellen_teil_iii 2 2 2 2 3 3" xfId="29545" xr:uid="{00000000-0005-0000-0000-0000741E0000}"/>
    <cellStyle name="5_leertabellen_teil_iii 2 2 2 2 4" xfId="17584" xr:uid="{00000000-0005-0000-0000-0000751E0000}"/>
    <cellStyle name="5_leertabellen_teil_iii 2 2 2 2 4 2" xfId="24721" xr:uid="{00000000-0005-0000-0000-0000761E0000}"/>
    <cellStyle name="5_leertabellen_teil_iii 2 2 2 2 4 2 2" xfId="39036" xr:uid="{00000000-0005-0000-0000-0000771E0000}"/>
    <cellStyle name="5_leertabellen_teil_iii 2 2 2 2 4 3" xfId="31899" xr:uid="{00000000-0005-0000-0000-0000781E0000}"/>
    <cellStyle name="5_leertabellen_teil_iii 2 2 3" xfId="659" xr:uid="{00000000-0005-0000-0000-0000791E0000}"/>
    <cellStyle name="5_leertabellen_teil_iii 2 2 3 2" xfId="12862" xr:uid="{00000000-0005-0000-0000-00007A1E0000}"/>
    <cellStyle name="5_leertabellen_teil_iii 2 2 3 2 2" xfId="14827" xr:uid="{00000000-0005-0000-0000-00007B1E0000}"/>
    <cellStyle name="5_leertabellen_teil_iii 2 2 3 2 2 2" xfId="17190" xr:uid="{00000000-0005-0000-0000-00007C1E0000}"/>
    <cellStyle name="5_leertabellen_teil_iii 2 2 3 2 2 2 2" xfId="24327" xr:uid="{00000000-0005-0000-0000-00007D1E0000}"/>
    <cellStyle name="5_leertabellen_teil_iii 2 2 3 2 2 2 2 2" xfId="38642" xr:uid="{00000000-0005-0000-0000-00007E1E0000}"/>
    <cellStyle name="5_leertabellen_teil_iii 2 2 3 2 2 2 3" xfId="31505" xr:uid="{00000000-0005-0000-0000-00007F1E0000}"/>
    <cellStyle name="5_leertabellen_teil_iii 2 2 3 2 2 3" xfId="19544" xr:uid="{00000000-0005-0000-0000-0000801E0000}"/>
    <cellStyle name="5_leertabellen_teil_iii 2 2 3 2 2 3 2" xfId="26681" xr:uid="{00000000-0005-0000-0000-0000811E0000}"/>
    <cellStyle name="5_leertabellen_teil_iii 2 2 3 2 2 3 2 2" xfId="40996" xr:uid="{00000000-0005-0000-0000-0000821E0000}"/>
    <cellStyle name="5_leertabellen_teil_iii 2 2 3 2 2 3 3" xfId="33859" xr:uid="{00000000-0005-0000-0000-0000831E0000}"/>
    <cellStyle name="5_leertabellen_teil_iii 2 2 3 2 2 4" xfId="20820" xr:uid="{00000000-0005-0000-0000-0000841E0000}"/>
    <cellStyle name="5_leertabellen_teil_iii 2 2 3 2 2 4 2" xfId="27957" xr:uid="{00000000-0005-0000-0000-0000851E0000}"/>
    <cellStyle name="5_leertabellen_teil_iii 2 2 3 2 2 4 2 2" xfId="42272" xr:uid="{00000000-0005-0000-0000-0000861E0000}"/>
    <cellStyle name="5_leertabellen_teil_iii 2 2 3 2 2 4 3" xfId="35135" xr:uid="{00000000-0005-0000-0000-0000871E0000}"/>
    <cellStyle name="5_leertabellen_teil_iii 2 2 3 2 2 5" xfId="21996" xr:uid="{00000000-0005-0000-0000-0000881E0000}"/>
    <cellStyle name="5_leertabellen_teil_iii 2 2 3 2 2 5 2" xfId="36311" xr:uid="{00000000-0005-0000-0000-0000891E0000}"/>
    <cellStyle name="5_leertabellen_teil_iii 2 2 3 2 2 6" xfId="29152" xr:uid="{00000000-0005-0000-0000-00008A1E0000}"/>
    <cellStyle name="5_leertabellen_teil_iii 2 2 3 2 3" xfId="15231" xr:uid="{00000000-0005-0000-0000-00008B1E0000}"/>
    <cellStyle name="5_leertabellen_teil_iii 2 2 3 2 3 2" xfId="22390" xr:uid="{00000000-0005-0000-0000-00008C1E0000}"/>
    <cellStyle name="5_leertabellen_teil_iii 2 2 3 2 3 2 2" xfId="36705" xr:uid="{00000000-0005-0000-0000-00008D1E0000}"/>
    <cellStyle name="5_leertabellen_teil_iii 2 2 3 2 3 3" xfId="29546" xr:uid="{00000000-0005-0000-0000-00008E1E0000}"/>
    <cellStyle name="5_leertabellen_teil_iii 2 2 3 2 4" xfId="17585" xr:uid="{00000000-0005-0000-0000-00008F1E0000}"/>
    <cellStyle name="5_leertabellen_teil_iii 2 2 3 2 4 2" xfId="24722" xr:uid="{00000000-0005-0000-0000-0000901E0000}"/>
    <cellStyle name="5_leertabellen_teil_iii 2 2 3 2 4 2 2" xfId="39037" xr:uid="{00000000-0005-0000-0000-0000911E0000}"/>
    <cellStyle name="5_leertabellen_teil_iii 2 2 3 2 4 3" xfId="31900" xr:uid="{00000000-0005-0000-0000-0000921E0000}"/>
    <cellStyle name="5_leertabellen_teil_iii 2 2 4" xfId="660" xr:uid="{00000000-0005-0000-0000-0000931E0000}"/>
    <cellStyle name="5_leertabellen_teil_iii 2 2 4 2" xfId="12863" xr:uid="{00000000-0005-0000-0000-0000941E0000}"/>
    <cellStyle name="5_leertabellen_teil_iii 2 2 4 2 2" xfId="14210" xr:uid="{00000000-0005-0000-0000-0000951E0000}"/>
    <cellStyle name="5_leertabellen_teil_iii 2 2 4 2 2 2" xfId="16579" xr:uid="{00000000-0005-0000-0000-0000961E0000}"/>
    <cellStyle name="5_leertabellen_teil_iii 2 2 4 2 2 2 2" xfId="23738" xr:uid="{00000000-0005-0000-0000-0000971E0000}"/>
    <cellStyle name="5_leertabellen_teil_iii 2 2 4 2 2 2 2 2" xfId="38053" xr:uid="{00000000-0005-0000-0000-0000981E0000}"/>
    <cellStyle name="5_leertabellen_teil_iii 2 2 4 2 2 2 3" xfId="30894" xr:uid="{00000000-0005-0000-0000-0000991E0000}"/>
    <cellStyle name="5_leertabellen_teil_iii 2 2 4 2 2 3" xfId="18933" xr:uid="{00000000-0005-0000-0000-00009A1E0000}"/>
    <cellStyle name="5_leertabellen_teil_iii 2 2 4 2 2 3 2" xfId="26070" xr:uid="{00000000-0005-0000-0000-00009B1E0000}"/>
    <cellStyle name="5_leertabellen_teil_iii 2 2 4 2 2 3 2 2" xfId="40385" xr:uid="{00000000-0005-0000-0000-00009C1E0000}"/>
    <cellStyle name="5_leertabellen_teil_iii 2 2 4 2 2 3 3" xfId="33248" xr:uid="{00000000-0005-0000-0000-00009D1E0000}"/>
    <cellStyle name="5_leertabellen_teil_iii 2 2 4 2 2 4" xfId="20266" xr:uid="{00000000-0005-0000-0000-00009E1E0000}"/>
    <cellStyle name="5_leertabellen_teil_iii 2 2 4 2 2 4 2" xfId="27403" xr:uid="{00000000-0005-0000-0000-00009F1E0000}"/>
    <cellStyle name="5_leertabellen_teil_iii 2 2 4 2 2 4 2 2" xfId="41718" xr:uid="{00000000-0005-0000-0000-0000A01E0000}"/>
    <cellStyle name="5_leertabellen_teil_iii 2 2 4 2 2 4 3" xfId="34581" xr:uid="{00000000-0005-0000-0000-0000A11E0000}"/>
    <cellStyle name="5_leertabellen_teil_iii 2 2 4 2 2 5" xfId="21481" xr:uid="{00000000-0005-0000-0000-0000A21E0000}"/>
    <cellStyle name="5_leertabellen_teil_iii 2 2 4 2 2 5 2" xfId="35796" xr:uid="{00000000-0005-0000-0000-0000A31E0000}"/>
    <cellStyle name="5_leertabellen_teil_iii 2 2 4 2 2 6" xfId="28618" xr:uid="{00000000-0005-0000-0000-0000A41E0000}"/>
    <cellStyle name="5_leertabellen_teil_iii 2 2 4 2 3" xfId="15232" xr:uid="{00000000-0005-0000-0000-0000A51E0000}"/>
    <cellStyle name="5_leertabellen_teil_iii 2 2 4 2 3 2" xfId="22391" xr:uid="{00000000-0005-0000-0000-0000A61E0000}"/>
    <cellStyle name="5_leertabellen_teil_iii 2 2 4 2 3 2 2" xfId="36706" xr:uid="{00000000-0005-0000-0000-0000A71E0000}"/>
    <cellStyle name="5_leertabellen_teil_iii 2 2 4 2 3 3" xfId="29547" xr:uid="{00000000-0005-0000-0000-0000A81E0000}"/>
    <cellStyle name="5_leertabellen_teil_iii 2 2 4 2 4" xfId="17586" xr:uid="{00000000-0005-0000-0000-0000A91E0000}"/>
    <cellStyle name="5_leertabellen_teil_iii 2 2 4 2 4 2" xfId="24723" xr:uid="{00000000-0005-0000-0000-0000AA1E0000}"/>
    <cellStyle name="5_leertabellen_teil_iii 2 2 4 2 4 2 2" xfId="39038" xr:uid="{00000000-0005-0000-0000-0000AB1E0000}"/>
    <cellStyle name="5_leertabellen_teil_iii 2 2 4 2 4 3" xfId="31901" xr:uid="{00000000-0005-0000-0000-0000AC1E0000}"/>
    <cellStyle name="5_leertabellen_teil_iii 2 2 5" xfId="661" xr:uid="{00000000-0005-0000-0000-0000AD1E0000}"/>
    <cellStyle name="5_leertabellen_teil_iii 2 2 5 2" xfId="12864" xr:uid="{00000000-0005-0000-0000-0000AE1E0000}"/>
    <cellStyle name="5_leertabellen_teil_iii 2 2 5 2 2" xfId="13693" xr:uid="{00000000-0005-0000-0000-0000AF1E0000}"/>
    <cellStyle name="5_leertabellen_teil_iii 2 2 5 2 2 2" xfId="16062" xr:uid="{00000000-0005-0000-0000-0000B01E0000}"/>
    <cellStyle name="5_leertabellen_teil_iii 2 2 5 2 2 2 2" xfId="23221" xr:uid="{00000000-0005-0000-0000-0000B11E0000}"/>
    <cellStyle name="5_leertabellen_teil_iii 2 2 5 2 2 2 2 2" xfId="37536" xr:uid="{00000000-0005-0000-0000-0000B21E0000}"/>
    <cellStyle name="5_leertabellen_teil_iii 2 2 5 2 2 2 3" xfId="30377" xr:uid="{00000000-0005-0000-0000-0000B31E0000}"/>
    <cellStyle name="5_leertabellen_teil_iii 2 2 5 2 2 3" xfId="18416" xr:uid="{00000000-0005-0000-0000-0000B41E0000}"/>
    <cellStyle name="5_leertabellen_teil_iii 2 2 5 2 2 3 2" xfId="25553" xr:uid="{00000000-0005-0000-0000-0000B51E0000}"/>
    <cellStyle name="5_leertabellen_teil_iii 2 2 5 2 2 3 2 2" xfId="39868" xr:uid="{00000000-0005-0000-0000-0000B61E0000}"/>
    <cellStyle name="5_leertabellen_teil_iii 2 2 5 2 2 3 3" xfId="32731" xr:uid="{00000000-0005-0000-0000-0000B71E0000}"/>
    <cellStyle name="5_leertabellen_teil_iii 2 2 5 2 2 4" xfId="19942" xr:uid="{00000000-0005-0000-0000-0000B81E0000}"/>
    <cellStyle name="5_leertabellen_teil_iii 2 2 5 2 2 4 2" xfId="27079" xr:uid="{00000000-0005-0000-0000-0000B91E0000}"/>
    <cellStyle name="5_leertabellen_teil_iii 2 2 5 2 2 4 2 2" xfId="41394" xr:uid="{00000000-0005-0000-0000-0000BA1E0000}"/>
    <cellStyle name="5_leertabellen_teil_iii 2 2 5 2 2 4 3" xfId="34257" xr:uid="{00000000-0005-0000-0000-0000BB1E0000}"/>
    <cellStyle name="5_leertabellen_teil_iii 2 2 5 2 2 5" xfId="21157" xr:uid="{00000000-0005-0000-0000-0000BC1E0000}"/>
    <cellStyle name="5_leertabellen_teil_iii 2 2 5 2 2 5 2" xfId="35472" xr:uid="{00000000-0005-0000-0000-0000BD1E0000}"/>
    <cellStyle name="5_leertabellen_teil_iii 2 2 5 2 2 6" xfId="28294" xr:uid="{00000000-0005-0000-0000-0000BE1E0000}"/>
    <cellStyle name="5_leertabellen_teil_iii 2 2 5 2 3" xfId="15233" xr:uid="{00000000-0005-0000-0000-0000BF1E0000}"/>
    <cellStyle name="5_leertabellen_teil_iii 2 2 5 2 3 2" xfId="22392" xr:uid="{00000000-0005-0000-0000-0000C01E0000}"/>
    <cellStyle name="5_leertabellen_teil_iii 2 2 5 2 3 2 2" xfId="36707" xr:uid="{00000000-0005-0000-0000-0000C11E0000}"/>
    <cellStyle name="5_leertabellen_teil_iii 2 2 5 2 3 3" xfId="29548" xr:uid="{00000000-0005-0000-0000-0000C21E0000}"/>
    <cellStyle name="5_leertabellen_teil_iii 2 2 5 2 4" xfId="17587" xr:uid="{00000000-0005-0000-0000-0000C31E0000}"/>
    <cellStyle name="5_leertabellen_teil_iii 2 2 5 2 4 2" xfId="24724" xr:uid="{00000000-0005-0000-0000-0000C41E0000}"/>
    <cellStyle name="5_leertabellen_teil_iii 2 2 5 2 4 2 2" xfId="39039" xr:uid="{00000000-0005-0000-0000-0000C51E0000}"/>
    <cellStyle name="5_leertabellen_teil_iii 2 2 5 2 4 3" xfId="31902" xr:uid="{00000000-0005-0000-0000-0000C61E0000}"/>
    <cellStyle name="5_leertabellen_teil_iii 2 2 6" xfId="12860" xr:uid="{00000000-0005-0000-0000-0000C71E0000}"/>
    <cellStyle name="5_leertabellen_teil_iii 2 2 6 2" xfId="14828" xr:uid="{00000000-0005-0000-0000-0000C81E0000}"/>
    <cellStyle name="5_leertabellen_teil_iii 2 2 6 2 2" xfId="17191" xr:uid="{00000000-0005-0000-0000-0000C91E0000}"/>
    <cellStyle name="5_leertabellen_teil_iii 2 2 6 2 2 2" xfId="24328" xr:uid="{00000000-0005-0000-0000-0000CA1E0000}"/>
    <cellStyle name="5_leertabellen_teil_iii 2 2 6 2 2 2 2" xfId="38643" xr:uid="{00000000-0005-0000-0000-0000CB1E0000}"/>
    <cellStyle name="5_leertabellen_teil_iii 2 2 6 2 2 3" xfId="31506" xr:uid="{00000000-0005-0000-0000-0000CC1E0000}"/>
    <cellStyle name="5_leertabellen_teil_iii 2 2 6 2 3" xfId="19545" xr:uid="{00000000-0005-0000-0000-0000CD1E0000}"/>
    <cellStyle name="5_leertabellen_teil_iii 2 2 6 2 3 2" xfId="26682" xr:uid="{00000000-0005-0000-0000-0000CE1E0000}"/>
    <cellStyle name="5_leertabellen_teil_iii 2 2 6 2 3 2 2" xfId="40997" xr:uid="{00000000-0005-0000-0000-0000CF1E0000}"/>
    <cellStyle name="5_leertabellen_teil_iii 2 2 6 2 3 3" xfId="33860" xr:uid="{00000000-0005-0000-0000-0000D01E0000}"/>
    <cellStyle name="5_leertabellen_teil_iii 2 2 6 2 4" xfId="20821" xr:uid="{00000000-0005-0000-0000-0000D11E0000}"/>
    <cellStyle name="5_leertabellen_teil_iii 2 2 6 2 4 2" xfId="27958" xr:uid="{00000000-0005-0000-0000-0000D21E0000}"/>
    <cellStyle name="5_leertabellen_teil_iii 2 2 6 2 4 2 2" xfId="42273" xr:uid="{00000000-0005-0000-0000-0000D31E0000}"/>
    <cellStyle name="5_leertabellen_teil_iii 2 2 6 2 4 3" xfId="35136" xr:uid="{00000000-0005-0000-0000-0000D41E0000}"/>
    <cellStyle name="5_leertabellen_teil_iii 2 2 6 2 5" xfId="21997" xr:uid="{00000000-0005-0000-0000-0000D51E0000}"/>
    <cellStyle name="5_leertabellen_teil_iii 2 2 6 2 5 2" xfId="36312" xr:uid="{00000000-0005-0000-0000-0000D61E0000}"/>
    <cellStyle name="5_leertabellen_teil_iii 2 2 6 2 6" xfId="29153" xr:uid="{00000000-0005-0000-0000-0000D71E0000}"/>
    <cellStyle name="5_leertabellen_teil_iii 2 2 6 3" xfId="15229" xr:uid="{00000000-0005-0000-0000-0000D81E0000}"/>
    <cellStyle name="5_leertabellen_teil_iii 2 2 6 3 2" xfId="22388" xr:uid="{00000000-0005-0000-0000-0000D91E0000}"/>
    <cellStyle name="5_leertabellen_teil_iii 2 2 6 3 2 2" xfId="36703" xr:uid="{00000000-0005-0000-0000-0000DA1E0000}"/>
    <cellStyle name="5_leertabellen_teil_iii 2 2 6 3 3" xfId="29544" xr:uid="{00000000-0005-0000-0000-0000DB1E0000}"/>
    <cellStyle name="5_leertabellen_teil_iii 2 2 6 4" xfId="17583" xr:uid="{00000000-0005-0000-0000-0000DC1E0000}"/>
    <cellStyle name="5_leertabellen_teil_iii 2 2 6 4 2" xfId="24720" xr:uid="{00000000-0005-0000-0000-0000DD1E0000}"/>
    <cellStyle name="5_leertabellen_teil_iii 2 2 6 4 2 2" xfId="39035" xr:uid="{00000000-0005-0000-0000-0000DE1E0000}"/>
    <cellStyle name="5_leertabellen_teil_iii 2 2 6 4 3" xfId="31898" xr:uid="{00000000-0005-0000-0000-0000DF1E0000}"/>
    <cellStyle name="5_leertabellen_teil_iii 2 3" xfId="662" xr:uid="{00000000-0005-0000-0000-0000E01E0000}"/>
    <cellStyle name="5_leertabellen_teil_iii 2 3 2" xfId="12865" xr:uid="{00000000-0005-0000-0000-0000E11E0000}"/>
    <cellStyle name="5_leertabellen_teil_iii 2 3 2 2" xfId="13988" xr:uid="{00000000-0005-0000-0000-0000E21E0000}"/>
    <cellStyle name="5_leertabellen_teil_iii 2 3 2 2 2" xfId="16357" xr:uid="{00000000-0005-0000-0000-0000E31E0000}"/>
    <cellStyle name="5_leertabellen_teil_iii 2 3 2 2 2 2" xfId="23516" xr:uid="{00000000-0005-0000-0000-0000E41E0000}"/>
    <cellStyle name="5_leertabellen_teil_iii 2 3 2 2 2 2 2" xfId="37831" xr:uid="{00000000-0005-0000-0000-0000E51E0000}"/>
    <cellStyle name="5_leertabellen_teil_iii 2 3 2 2 2 3" xfId="30672" xr:uid="{00000000-0005-0000-0000-0000E61E0000}"/>
    <cellStyle name="5_leertabellen_teil_iii 2 3 2 2 3" xfId="18711" xr:uid="{00000000-0005-0000-0000-0000E71E0000}"/>
    <cellStyle name="5_leertabellen_teil_iii 2 3 2 2 3 2" xfId="25848" xr:uid="{00000000-0005-0000-0000-0000E81E0000}"/>
    <cellStyle name="5_leertabellen_teil_iii 2 3 2 2 3 2 2" xfId="40163" xr:uid="{00000000-0005-0000-0000-0000E91E0000}"/>
    <cellStyle name="5_leertabellen_teil_iii 2 3 2 2 3 3" xfId="33026" xr:uid="{00000000-0005-0000-0000-0000EA1E0000}"/>
    <cellStyle name="5_leertabellen_teil_iii 2 3 2 2 4" xfId="20080" xr:uid="{00000000-0005-0000-0000-0000EB1E0000}"/>
    <cellStyle name="5_leertabellen_teil_iii 2 3 2 2 4 2" xfId="27217" xr:uid="{00000000-0005-0000-0000-0000EC1E0000}"/>
    <cellStyle name="5_leertabellen_teil_iii 2 3 2 2 4 2 2" xfId="41532" xr:uid="{00000000-0005-0000-0000-0000ED1E0000}"/>
    <cellStyle name="5_leertabellen_teil_iii 2 3 2 2 4 3" xfId="34395" xr:uid="{00000000-0005-0000-0000-0000EE1E0000}"/>
    <cellStyle name="5_leertabellen_teil_iii 2 3 2 2 5" xfId="21295" xr:uid="{00000000-0005-0000-0000-0000EF1E0000}"/>
    <cellStyle name="5_leertabellen_teil_iii 2 3 2 2 5 2" xfId="35610" xr:uid="{00000000-0005-0000-0000-0000F01E0000}"/>
    <cellStyle name="5_leertabellen_teil_iii 2 3 2 2 6" xfId="28432" xr:uid="{00000000-0005-0000-0000-0000F11E0000}"/>
    <cellStyle name="5_leertabellen_teil_iii 2 3 2 3" xfId="15234" xr:uid="{00000000-0005-0000-0000-0000F21E0000}"/>
    <cellStyle name="5_leertabellen_teil_iii 2 3 2 3 2" xfId="22393" xr:uid="{00000000-0005-0000-0000-0000F31E0000}"/>
    <cellStyle name="5_leertabellen_teil_iii 2 3 2 3 2 2" xfId="36708" xr:uid="{00000000-0005-0000-0000-0000F41E0000}"/>
    <cellStyle name="5_leertabellen_teil_iii 2 3 2 3 3" xfId="29549" xr:uid="{00000000-0005-0000-0000-0000F51E0000}"/>
    <cellStyle name="5_leertabellen_teil_iii 2 3 2 4" xfId="17588" xr:uid="{00000000-0005-0000-0000-0000F61E0000}"/>
    <cellStyle name="5_leertabellen_teil_iii 2 3 2 4 2" xfId="24725" xr:uid="{00000000-0005-0000-0000-0000F71E0000}"/>
    <cellStyle name="5_leertabellen_teil_iii 2 3 2 4 2 2" xfId="39040" xr:uid="{00000000-0005-0000-0000-0000F81E0000}"/>
    <cellStyle name="5_leertabellen_teil_iii 2 3 2 4 3" xfId="31903" xr:uid="{00000000-0005-0000-0000-0000F91E0000}"/>
    <cellStyle name="5_leertabellen_teil_iii 2 4" xfId="663" xr:uid="{00000000-0005-0000-0000-0000FA1E0000}"/>
    <cellStyle name="5_leertabellen_teil_iii 2 4 2" xfId="12866" xr:uid="{00000000-0005-0000-0000-0000FB1E0000}"/>
    <cellStyle name="5_leertabellen_teil_iii 2 4 2 2" xfId="14815" xr:uid="{00000000-0005-0000-0000-0000FC1E0000}"/>
    <cellStyle name="5_leertabellen_teil_iii 2 4 2 2 2" xfId="17178" xr:uid="{00000000-0005-0000-0000-0000FD1E0000}"/>
    <cellStyle name="5_leertabellen_teil_iii 2 4 2 2 2 2" xfId="24315" xr:uid="{00000000-0005-0000-0000-0000FE1E0000}"/>
    <cellStyle name="5_leertabellen_teil_iii 2 4 2 2 2 2 2" xfId="38630" xr:uid="{00000000-0005-0000-0000-0000FF1E0000}"/>
    <cellStyle name="5_leertabellen_teil_iii 2 4 2 2 2 3" xfId="31493" xr:uid="{00000000-0005-0000-0000-0000001F0000}"/>
    <cellStyle name="5_leertabellen_teil_iii 2 4 2 2 3" xfId="19532" xr:uid="{00000000-0005-0000-0000-0000011F0000}"/>
    <cellStyle name="5_leertabellen_teil_iii 2 4 2 2 3 2" xfId="26669" xr:uid="{00000000-0005-0000-0000-0000021F0000}"/>
    <cellStyle name="5_leertabellen_teil_iii 2 4 2 2 3 2 2" xfId="40984" xr:uid="{00000000-0005-0000-0000-0000031F0000}"/>
    <cellStyle name="5_leertabellen_teil_iii 2 4 2 2 3 3" xfId="33847" xr:uid="{00000000-0005-0000-0000-0000041F0000}"/>
    <cellStyle name="5_leertabellen_teil_iii 2 4 2 2 4" xfId="20808" xr:uid="{00000000-0005-0000-0000-0000051F0000}"/>
    <cellStyle name="5_leertabellen_teil_iii 2 4 2 2 4 2" xfId="27945" xr:uid="{00000000-0005-0000-0000-0000061F0000}"/>
    <cellStyle name="5_leertabellen_teil_iii 2 4 2 2 4 2 2" xfId="42260" xr:uid="{00000000-0005-0000-0000-0000071F0000}"/>
    <cellStyle name="5_leertabellen_teil_iii 2 4 2 2 4 3" xfId="35123" xr:uid="{00000000-0005-0000-0000-0000081F0000}"/>
    <cellStyle name="5_leertabellen_teil_iii 2 4 2 2 5" xfId="21984" xr:uid="{00000000-0005-0000-0000-0000091F0000}"/>
    <cellStyle name="5_leertabellen_teil_iii 2 4 2 2 5 2" xfId="36299" xr:uid="{00000000-0005-0000-0000-00000A1F0000}"/>
    <cellStyle name="5_leertabellen_teil_iii 2 4 2 2 6" xfId="29140" xr:uid="{00000000-0005-0000-0000-00000B1F0000}"/>
    <cellStyle name="5_leertabellen_teil_iii 2 4 2 3" xfId="15235" xr:uid="{00000000-0005-0000-0000-00000C1F0000}"/>
    <cellStyle name="5_leertabellen_teil_iii 2 4 2 3 2" xfId="22394" xr:uid="{00000000-0005-0000-0000-00000D1F0000}"/>
    <cellStyle name="5_leertabellen_teil_iii 2 4 2 3 2 2" xfId="36709" xr:uid="{00000000-0005-0000-0000-00000E1F0000}"/>
    <cellStyle name="5_leertabellen_teil_iii 2 4 2 3 3" xfId="29550" xr:uid="{00000000-0005-0000-0000-00000F1F0000}"/>
    <cellStyle name="5_leertabellen_teil_iii 2 4 2 4" xfId="17589" xr:uid="{00000000-0005-0000-0000-0000101F0000}"/>
    <cellStyle name="5_leertabellen_teil_iii 2 4 2 4 2" xfId="24726" xr:uid="{00000000-0005-0000-0000-0000111F0000}"/>
    <cellStyle name="5_leertabellen_teil_iii 2 4 2 4 2 2" xfId="39041" xr:uid="{00000000-0005-0000-0000-0000121F0000}"/>
    <cellStyle name="5_leertabellen_teil_iii 2 4 2 4 3" xfId="31904" xr:uid="{00000000-0005-0000-0000-0000131F0000}"/>
    <cellStyle name="5_leertabellen_teil_iii 2 5" xfId="664" xr:uid="{00000000-0005-0000-0000-0000141F0000}"/>
    <cellStyle name="5_leertabellen_teil_iii 2 5 2" xfId="12867" xr:uid="{00000000-0005-0000-0000-0000151F0000}"/>
    <cellStyle name="5_leertabellen_teil_iii 2 5 2 2" xfId="14824" xr:uid="{00000000-0005-0000-0000-0000161F0000}"/>
    <cellStyle name="5_leertabellen_teil_iii 2 5 2 2 2" xfId="17187" xr:uid="{00000000-0005-0000-0000-0000171F0000}"/>
    <cellStyle name="5_leertabellen_teil_iii 2 5 2 2 2 2" xfId="24324" xr:uid="{00000000-0005-0000-0000-0000181F0000}"/>
    <cellStyle name="5_leertabellen_teil_iii 2 5 2 2 2 2 2" xfId="38639" xr:uid="{00000000-0005-0000-0000-0000191F0000}"/>
    <cellStyle name="5_leertabellen_teil_iii 2 5 2 2 2 3" xfId="31502" xr:uid="{00000000-0005-0000-0000-00001A1F0000}"/>
    <cellStyle name="5_leertabellen_teil_iii 2 5 2 2 3" xfId="19541" xr:uid="{00000000-0005-0000-0000-00001B1F0000}"/>
    <cellStyle name="5_leertabellen_teil_iii 2 5 2 2 3 2" xfId="26678" xr:uid="{00000000-0005-0000-0000-00001C1F0000}"/>
    <cellStyle name="5_leertabellen_teil_iii 2 5 2 2 3 2 2" xfId="40993" xr:uid="{00000000-0005-0000-0000-00001D1F0000}"/>
    <cellStyle name="5_leertabellen_teil_iii 2 5 2 2 3 3" xfId="33856" xr:uid="{00000000-0005-0000-0000-00001E1F0000}"/>
    <cellStyle name="5_leertabellen_teil_iii 2 5 2 2 4" xfId="20817" xr:uid="{00000000-0005-0000-0000-00001F1F0000}"/>
    <cellStyle name="5_leertabellen_teil_iii 2 5 2 2 4 2" xfId="27954" xr:uid="{00000000-0005-0000-0000-0000201F0000}"/>
    <cellStyle name="5_leertabellen_teil_iii 2 5 2 2 4 2 2" xfId="42269" xr:uid="{00000000-0005-0000-0000-0000211F0000}"/>
    <cellStyle name="5_leertabellen_teil_iii 2 5 2 2 4 3" xfId="35132" xr:uid="{00000000-0005-0000-0000-0000221F0000}"/>
    <cellStyle name="5_leertabellen_teil_iii 2 5 2 2 5" xfId="21993" xr:uid="{00000000-0005-0000-0000-0000231F0000}"/>
    <cellStyle name="5_leertabellen_teil_iii 2 5 2 2 5 2" xfId="36308" xr:uid="{00000000-0005-0000-0000-0000241F0000}"/>
    <cellStyle name="5_leertabellen_teil_iii 2 5 2 2 6" xfId="29149" xr:uid="{00000000-0005-0000-0000-0000251F0000}"/>
    <cellStyle name="5_leertabellen_teil_iii 2 5 2 3" xfId="15236" xr:uid="{00000000-0005-0000-0000-0000261F0000}"/>
    <cellStyle name="5_leertabellen_teil_iii 2 5 2 3 2" xfId="22395" xr:uid="{00000000-0005-0000-0000-0000271F0000}"/>
    <cellStyle name="5_leertabellen_teil_iii 2 5 2 3 2 2" xfId="36710" xr:uid="{00000000-0005-0000-0000-0000281F0000}"/>
    <cellStyle name="5_leertabellen_teil_iii 2 5 2 3 3" xfId="29551" xr:uid="{00000000-0005-0000-0000-0000291F0000}"/>
    <cellStyle name="5_leertabellen_teil_iii 2 5 2 4" xfId="17590" xr:uid="{00000000-0005-0000-0000-00002A1F0000}"/>
    <cellStyle name="5_leertabellen_teil_iii 2 5 2 4 2" xfId="24727" xr:uid="{00000000-0005-0000-0000-00002B1F0000}"/>
    <cellStyle name="5_leertabellen_teil_iii 2 5 2 4 2 2" xfId="39042" xr:uid="{00000000-0005-0000-0000-00002C1F0000}"/>
    <cellStyle name="5_leertabellen_teil_iii 2 5 2 4 3" xfId="31905" xr:uid="{00000000-0005-0000-0000-00002D1F0000}"/>
    <cellStyle name="5_leertabellen_teil_iii 2 6" xfId="665" xr:uid="{00000000-0005-0000-0000-00002E1F0000}"/>
    <cellStyle name="5_leertabellen_teil_iii 2 6 2" xfId="12868" xr:uid="{00000000-0005-0000-0000-00002F1F0000}"/>
    <cellStyle name="5_leertabellen_teil_iii 2 6 2 2" xfId="14124" xr:uid="{00000000-0005-0000-0000-0000301F0000}"/>
    <cellStyle name="5_leertabellen_teil_iii 2 6 2 2 2" xfId="16493" xr:uid="{00000000-0005-0000-0000-0000311F0000}"/>
    <cellStyle name="5_leertabellen_teil_iii 2 6 2 2 2 2" xfId="23652" xr:uid="{00000000-0005-0000-0000-0000321F0000}"/>
    <cellStyle name="5_leertabellen_teil_iii 2 6 2 2 2 2 2" xfId="37967" xr:uid="{00000000-0005-0000-0000-0000331F0000}"/>
    <cellStyle name="5_leertabellen_teil_iii 2 6 2 2 2 3" xfId="30808" xr:uid="{00000000-0005-0000-0000-0000341F0000}"/>
    <cellStyle name="5_leertabellen_teil_iii 2 6 2 2 3" xfId="18847" xr:uid="{00000000-0005-0000-0000-0000351F0000}"/>
    <cellStyle name="5_leertabellen_teil_iii 2 6 2 2 3 2" xfId="25984" xr:uid="{00000000-0005-0000-0000-0000361F0000}"/>
    <cellStyle name="5_leertabellen_teil_iii 2 6 2 2 3 2 2" xfId="40299" xr:uid="{00000000-0005-0000-0000-0000371F0000}"/>
    <cellStyle name="5_leertabellen_teil_iii 2 6 2 2 3 3" xfId="33162" xr:uid="{00000000-0005-0000-0000-0000381F0000}"/>
    <cellStyle name="5_leertabellen_teil_iii 2 6 2 2 4" xfId="20181" xr:uid="{00000000-0005-0000-0000-0000391F0000}"/>
    <cellStyle name="5_leertabellen_teil_iii 2 6 2 2 4 2" xfId="27318" xr:uid="{00000000-0005-0000-0000-00003A1F0000}"/>
    <cellStyle name="5_leertabellen_teil_iii 2 6 2 2 4 2 2" xfId="41633" xr:uid="{00000000-0005-0000-0000-00003B1F0000}"/>
    <cellStyle name="5_leertabellen_teil_iii 2 6 2 2 4 3" xfId="34496" xr:uid="{00000000-0005-0000-0000-00003C1F0000}"/>
    <cellStyle name="5_leertabellen_teil_iii 2 6 2 2 5" xfId="21396" xr:uid="{00000000-0005-0000-0000-00003D1F0000}"/>
    <cellStyle name="5_leertabellen_teil_iii 2 6 2 2 5 2" xfId="35711" xr:uid="{00000000-0005-0000-0000-00003E1F0000}"/>
    <cellStyle name="5_leertabellen_teil_iii 2 6 2 2 6" xfId="28533" xr:uid="{00000000-0005-0000-0000-00003F1F0000}"/>
    <cellStyle name="5_leertabellen_teil_iii 2 6 2 3" xfId="15237" xr:uid="{00000000-0005-0000-0000-0000401F0000}"/>
    <cellStyle name="5_leertabellen_teil_iii 2 6 2 3 2" xfId="22396" xr:uid="{00000000-0005-0000-0000-0000411F0000}"/>
    <cellStyle name="5_leertabellen_teil_iii 2 6 2 3 2 2" xfId="36711" xr:uid="{00000000-0005-0000-0000-0000421F0000}"/>
    <cellStyle name="5_leertabellen_teil_iii 2 6 2 3 3" xfId="29552" xr:uid="{00000000-0005-0000-0000-0000431F0000}"/>
    <cellStyle name="5_leertabellen_teil_iii 2 6 2 4" xfId="17591" xr:uid="{00000000-0005-0000-0000-0000441F0000}"/>
    <cellStyle name="5_leertabellen_teil_iii 2 6 2 4 2" xfId="24728" xr:uid="{00000000-0005-0000-0000-0000451F0000}"/>
    <cellStyle name="5_leertabellen_teil_iii 2 6 2 4 2 2" xfId="39043" xr:uid="{00000000-0005-0000-0000-0000461F0000}"/>
    <cellStyle name="5_leertabellen_teil_iii 2 6 2 4 3" xfId="31906" xr:uid="{00000000-0005-0000-0000-0000471F0000}"/>
    <cellStyle name="5_leertabellen_teil_iii 2 7" xfId="12859" xr:uid="{00000000-0005-0000-0000-0000481F0000}"/>
    <cellStyle name="5_leertabellen_teil_iii 2 7 2" xfId="14123" xr:uid="{00000000-0005-0000-0000-0000491F0000}"/>
    <cellStyle name="5_leertabellen_teil_iii 2 7 2 2" xfId="16492" xr:uid="{00000000-0005-0000-0000-00004A1F0000}"/>
    <cellStyle name="5_leertabellen_teil_iii 2 7 2 2 2" xfId="23651" xr:uid="{00000000-0005-0000-0000-00004B1F0000}"/>
    <cellStyle name="5_leertabellen_teil_iii 2 7 2 2 2 2" xfId="37966" xr:uid="{00000000-0005-0000-0000-00004C1F0000}"/>
    <cellStyle name="5_leertabellen_teil_iii 2 7 2 2 3" xfId="30807" xr:uid="{00000000-0005-0000-0000-00004D1F0000}"/>
    <cellStyle name="5_leertabellen_teil_iii 2 7 2 3" xfId="18846" xr:uid="{00000000-0005-0000-0000-00004E1F0000}"/>
    <cellStyle name="5_leertabellen_teil_iii 2 7 2 3 2" xfId="25983" xr:uid="{00000000-0005-0000-0000-00004F1F0000}"/>
    <cellStyle name="5_leertabellen_teil_iii 2 7 2 3 2 2" xfId="40298" xr:uid="{00000000-0005-0000-0000-0000501F0000}"/>
    <cellStyle name="5_leertabellen_teil_iii 2 7 2 3 3" xfId="33161" xr:uid="{00000000-0005-0000-0000-0000511F0000}"/>
    <cellStyle name="5_leertabellen_teil_iii 2 7 2 4" xfId="20180" xr:uid="{00000000-0005-0000-0000-0000521F0000}"/>
    <cellStyle name="5_leertabellen_teil_iii 2 7 2 4 2" xfId="27317" xr:uid="{00000000-0005-0000-0000-0000531F0000}"/>
    <cellStyle name="5_leertabellen_teil_iii 2 7 2 4 2 2" xfId="41632" xr:uid="{00000000-0005-0000-0000-0000541F0000}"/>
    <cellStyle name="5_leertabellen_teil_iii 2 7 2 4 3" xfId="34495" xr:uid="{00000000-0005-0000-0000-0000551F0000}"/>
    <cellStyle name="5_leertabellen_teil_iii 2 7 2 5" xfId="21395" xr:uid="{00000000-0005-0000-0000-0000561F0000}"/>
    <cellStyle name="5_leertabellen_teil_iii 2 7 2 5 2" xfId="35710" xr:uid="{00000000-0005-0000-0000-0000571F0000}"/>
    <cellStyle name="5_leertabellen_teil_iii 2 7 2 6" xfId="28532" xr:uid="{00000000-0005-0000-0000-0000581F0000}"/>
    <cellStyle name="5_leertabellen_teil_iii 2 7 3" xfId="15228" xr:uid="{00000000-0005-0000-0000-0000591F0000}"/>
    <cellStyle name="5_leertabellen_teil_iii 2 7 3 2" xfId="22387" xr:uid="{00000000-0005-0000-0000-00005A1F0000}"/>
    <cellStyle name="5_leertabellen_teil_iii 2 7 3 2 2" xfId="36702" xr:uid="{00000000-0005-0000-0000-00005B1F0000}"/>
    <cellStyle name="5_leertabellen_teil_iii 2 7 3 3" xfId="29543" xr:uid="{00000000-0005-0000-0000-00005C1F0000}"/>
    <cellStyle name="5_leertabellen_teil_iii 2 7 4" xfId="17582" xr:uid="{00000000-0005-0000-0000-00005D1F0000}"/>
    <cellStyle name="5_leertabellen_teil_iii 2 7 4 2" xfId="24719" xr:uid="{00000000-0005-0000-0000-00005E1F0000}"/>
    <cellStyle name="5_leertabellen_teil_iii 2 7 4 2 2" xfId="39034" xr:uid="{00000000-0005-0000-0000-00005F1F0000}"/>
    <cellStyle name="5_leertabellen_teil_iii 2 7 4 3" xfId="31897" xr:uid="{00000000-0005-0000-0000-0000601F0000}"/>
    <cellStyle name="5_leertabellen_teil_iii 3" xfId="666" xr:uid="{00000000-0005-0000-0000-0000611F0000}"/>
    <cellStyle name="5_leertabellen_teil_iii 3 2" xfId="667" xr:uid="{00000000-0005-0000-0000-0000621F0000}"/>
    <cellStyle name="5_leertabellen_teil_iii 3 2 2" xfId="668" xr:uid="{00000000-0005-0000-0000-0000631F0000}"/>
    <cellStyle name="5_leertabellen_teil_iii 3 2 2 2" xfId="12871" xr:uid="{00000000-0005-0000-0000-0000641F0000}"/>
    <cellStyle name="5_leertabellen_teil_iii 3 2 2 2 2" xfId="14822" xr:uid="{00000000-0005-0000-0000-0000651F0000}"/>
    <cellStyle name="5_leertabellen_teil_iii 3 2 2 2 2 2" xfId="17185" xr:uid="{00000000-0005-0000-0000-0000661F0000}"/>
    <cellStyle name="5_leertabellen_teil_iii 3 2 2 2 2 2 2" xfId="24322" xr:uid="{00000000-0005-0000-0000-0000671F0000}"/>
    <cellStyle name="5_leertabellen_teil_iii 3 2 2 2 2 2 2 2" xfId="38637" xr:uid="{00000000-0005-0000-0000-0000681F0000}"/>
    <cellStyle name="5_leertabellen_teil_iii 3 2 2 2 2 2 3" xfId="31500" xr:uid="{00000000-0005-0000-0000-0000691F0000}"/>
    <cellStyle name="5_leertabellen_teil_iii 3 2 2 2 2 3" xfId="19539" xr:uid="{00000000-0005-0000-0000-00006A1F0000}"/>
    <cellStyle name="5_leertabellen_teil_iii 3 2 2 2 2 3 2" xfId="26676" xr:uid="{00000000-0005-0000-0000-00006B1F0000}"/>
    <cellStyle name="5_leertabellen_teil_iii 3 2 2 2 2 3 2 2" xfId="40991" xr:uid="{00000000-0005-0000-0000-00006C1F0000}"/>
    <cellStyle name="5_leertabellen_teil_iii 3 2 2 2 2 3 3" xfId="33854" xr:uid="{00000000-0005-0000-0000-00006D1F0000}"/>
    <cellStyle name="5_leertabellen_teil_iii 3 2 2 2 2 4" xfId="20815" xr:uid="{00000000-0005-0000-0000-00006E1F0000}"/>
    <cellStyle name="5_leertabellen_teil_iii 3 2 2 2 2 4 2" xfId="27952" xr:uid="{00000000-0005-0000-0000-00006F1F0000}"/>
    <cellStyle name="5_leertabellen_teil_iii 3 2 2 2 2 4 2 2" xfId="42267" xr:uid="{00000000-0005-0000-0000-0000701F0000}"/>
    <cellStyle name="5_leertabellen_teil_iii 3 2 2 2 2 4 3" xfId="35130" xr:uid="{00000000-0005-0000-0000-0000711F0000}"/>
    <cellStyle name="5_leertabellen_teil_iii 3 2 2 2 2 5" xfId="21991" xr:uid="{00000000-0005-0000-0000-0000721F0000}"/>
    <cellStyle name="5_leertabellen_teil_iii 3 2 2 2 2 5 2" xfId="36306" xr:uid="{00000000-0005-0000-0000-0000731F0000}"/>
    <cellStyle name="5_leertabellen_teil_iii 3 2 2 2 2 6" xfId="29147" xr:uid="{00000000-0005-0000-0000-0000741F0000}"/>
    <cellStyle name="5_leertabellen_teil_iii 3 2 2 2 3" xfId="15240" xr:uid="{00000000-0005-0000-0000-0000751F0000}"/>
    <cellStyle name="5_leertabellen_teil_iii 3 2 2 2 3 2" xfId="22399" xr:uid="{00000000-0005-0000-0000-0000761F0000}"/>
    <cellStyle name="5_leertabellen_teil_iii 3 2 2 2 3 2 2" xfId="36714" xr:uid="{00000000-0005-0000-0000-0000771F0000}"/>
    <cellStyle name="5_leertabellen_teil_iii 3 2 2 2 3 3" xfId="29555" xr:uid="{00000000-0005-0000-0000-0000781F0000}"/>
    <cellStyle name="5_leertabellen_teil_iii 3 2 2 2 4" xfId="17594" xr:uid="{00000000-0005-0000-0000-0000791F0000}"/>
    <cellStyle name="5_leertabellen_teil_iii 3 2 2 2 4 2" xfId="24731" xr:uid="{00000000-0005-0000-0000-00007A1F0000}"/>
    <cellStyle name="5_leertabellen_teil_iii 3 2 2 2 4 2 2" xfId="39046" xr:uid="{00000000-0005-0000-0000-00007B1F0000}"/>
    <cellStyle name="5_leertabellen_teil_iii 3 2 2 2 4 3" xfId="31909" xr:uid="{00000000-0005-0000-0000-00007C1F0000}"/>
    <cellStyle name="5_leertabellen_teil_iii 3 2 3" xfId="669" xr:uid="{00000000-0005-0000-0000-00007D1F0000}"/>
    <cellStyle name="5_leertabellen_teil_iii 3 2 3 2" xfId="12872" xr:uid="{00000000-0005-0000-0000-00007E1F0000}"/>
    <cellStyle name="5_leertabellen_teil_iii 3 2 3 2 2" xfId="13856" xr:uid="{00000000-0005-0000-0000-00007F1F0000}"/>
    <cellStyle name="5_leertabellen_teil_iii 3 2 3 2 2 2" xfId="16225" xr:uid="{00000000-0005-0000-0000-0000801F0000}"/>
    <cellStyle name="5_leertabellen_teil_iii 3 2 3 2 2 2 2" xfId="23384" xr:uid="{00000000-0005-0000-0000-0000811F0000}"/>
    <cellStyle name="5_leertabellen_teil_iii 3 2 3 2 2 2 2 2" xfId="37699" xr:uid="{00000000-0005-0000-0000-0000821F0000}"/>
    <cellStyle name="5_leertabellen_teil_iii 3 2 3 2 2 2 3" xfId="30540" xr:uid="{00000000-0005-0000-0000-0000831F0000}"/>
    <cellStyle name="5_leertabellen_teil_iii 3 2 3 2 2 3" xfId="18579" xr:uid="{00000000-0005-0000-0000-0000841F0000}"/>
    <cellStyle name="5_leertabellen_teil_iii 3 2 3 2 2 3 2" xfId="25716" xr:uid="{00000000-0005-0000-0000-0000851F0000}"/>
    <cellStyle name="5_leertabellen_teil_iii 3 2 3 2 2 3 2 2" xfId="40031" xr:uid="{00000000-0005-0000-0000-0000861F0000}"/>
    <cellStyle name="5_leertabellen_teil_iii 3 2 3 2 2 3 3" xfId="32894" xr:uid="{00000000-0005-0000-0000-0000871F0000}"/>
    <cellStyle name="5_leertabellen_teil_iii 3 2 3 2 2 4" xfId="20026" xr:uid="{00000000-0005-0000-0000-0000881F0000}"/>
    <cellStyle name="5_leertabellen_teil_iii 3 2 3 2 2 4 2" xfId="27163" xr:uid="{00000000-0005-0000-0000-0000891F0000}"/>
    <cellStyle name="5_leertabellen_teil_iii 3 2 3 2 2 4 2 2" xfId="41478" xr:uid="{00000000-0005-0000-0000-00008A1F0000}"/>
    <cellStyle name="5_leertabellen_teil_iii 3 2 3 2 2 4 3" xfId="34341" xr:uid="{00000000-0005-0000-0000-00008B1F0000}"/>
    <cellStyle name="5_leertabellen_teil_iii 3 2 3 2 2 5" xfId="21241" xr:uid="{00000000-0005-0000-0000-00008C1F0000}"/>
    <cellStyle name="5_leertabellen_teil_iii 3 2 3 2 2 5 2" xfId="35556" xr:uid="{00000000-0005-0000-0000-00008D1F0000}"/>
    <cellStyle name="5_leertabellen_teil_iii 3 2 3 2 2 6" xfId="28378" xr:uid="{00000000-0005-0000-0000-00008E1F0000}"/>
    <cellStyle name="5_leertabellen_teil_iii 3 2 3 2 3" xfId="15241" xr:uid="{00000000-0005-0000-0000-00008F1F0000}"/>
    <cellStyle name="5_leertabellen_teil_iii 3 2 3 2 3 2" xfId="22400" xr:uid="{00000000-0005-0000-0000-0000901F0000}"/>
    <cellStyle name="5_leertabellen_teil_iii 3 2 3 2 3 2 2" xfId="36715" xr:uid="{00000000-0005-0000-0000-0000911F0000}"/>
    <cellStyle name="5_leertabellen_teil_iii 3 2 3 2 3 3" xfId="29556" xr:uid="{00000000-0005-0000-0000-0000921F0000}"/>
    <cellStyle name="5_leertabellen_teil_iii 3 2 3 2 4" xfId="17595" xr:uid="{00000000-0005-0000-0000-0000931F0000}"/>
    <cellStyle name="5_leertabellen_teil_iii 3 2 3 2 4 2" xfId="24732" xr:uid="{00000000-0005-0000-0000-0000941F0000}"/>
    <cellStyle name="5_leertabellen_teil_iii 3 2 3 2 4 2 2" xfId="39047" xr:uid="{00000000-0005-0000-0000-0000951F0000}"/>
    <cellStyle name="5_leertabellen_teil_iii 3 2 3 2 4 3" xfId="31910" xr:uid="{00000000-0005-0000-0000-0000961F0000}"/>
    <cellStyle name="5_leertabellen_teil_iii 3 2 4" xfId="670" xr:uid="{00000000-0005-0000-0000-0000971F0000}"/>
    <cellStyle name="5_leertabellen_teil_iii 3 2 4 2" xfId="12873" xr:uid="{00000000-0005-0000-0000-0000981F0000}"/>
    <cellStyle name="5_leertabellen_teil_iii 3 2 4 2 2" xfId="14821" xr:uid="{00000000-0005-0000-0000-0000991F0000}"/>
    <cellStyle name="5_leertabellen_teil_iii 3 2 4 2 2 2" xfId="17184" xr:uid="{00000000-0005-0000-0000-00009A1F0000}"/>
    <cellStyle name="5_leertabellen_teil_iii 3 2 4 2 2 2 2" xfId="24321" xr:uid="{00000000-0005-0000-0000-00009B1F0000}"/>
    <cellStyle name="5_leertabellen_teil_iii 3 2 4 2 2 2 2 2" xfId="38636" xr:uid="{00000000-0005-0000-0000-00009C1F0000}"/>
    <cellStyle name="5_leertabellen_teil_iii 3 2 4 2 2 2 3" xfId="31499" xr:uid="{00000000-0005-0000-0000-00009D1F0000}"/>
    <cellStyle name="5_leertabellen_teil_iii 3 2 4 2 2 3" xfId="19538" xr:uid="{00000000-0005-0000-0000-00009E1F0000}"/>
    <cellStyle name="5_leertabellen_teil_iii 3 2 4 2 2 3 2" xfId="26675" xr:uid="{00000000-0005-0000-0000-00009F1F0000}"/>
    <cellStyle name="5_leertabellen_teil_iii 3 2 4 2 2 3 2 2" xfId="40990" xr:uid="{00000000-0005-0000-0000-0000A01F0000}"/>
    <cellStyle name="5_leertabellen_teil_iii 3 2 4 2 2 3 3" xfId="33853" xr:uid="{00000000-0005-0000-0000-0000A11F0000}"/>
    <cellStyle name="5_leertabellen_teil_iii 3 2 4 2 2 4" xfId="20814" xr:uid="{00000000-0005-0000-0000-0000A21F0000}"/>
    <cellStyle name="5_leertabellen_teil_iii 3 2 4 2 2 4 2" xfId="27951" xr:uid="{00000000-0005-0000-0000-0000A31F0000}"/>
    <cellStyle name="5_leertabellen_teil_iii 3 2 4 2 2 4 2 2" xfId="42266" xr:uid="{00000000-0005-0000-0000-0000A41F0000}"/>
    <cellStyle name="5_leertabellen_teil_iii 3 2 4 2 2 4 3" xfId="35129" xr:uid="{00000000-0005-0000-0000-0000A51F0000}"/>
    <cellStyle name="5_leertabellen_teil_iii 3 2 4 2 2 5" xfId="21990" xr:uid="{00000000-0005-0000-0000-0000A61F0000}"/>
    <cellStyle name="5_leertabellen_teil_iii 3 2 4 2 2 5 2" xfId="36305" xr:uid="{00000000-0005-0000-0000-0000A71F0000}"/>
    <cellStyle name="5_leertabellen_teil_iii 3 2 4 2 2 6" xfId="29146" xr:uid="{00000000-0005-0000-0000-0000A81F0000}"/>
    <cellStyle name="5_leertabellen_teil_iii 3 2 4 2 3" xfId="15242" xr:uid="{00000000-0005-0000-0000-0000A91F0000}"/>
    <cellStyle name="5_leertabellen_teil_iii 3 2 4 2 3 2" xfId="22401" xr:uid="{00000000-0005-0000-0000-0000AA1F0000}"/>
    <cellStyle name="5_leertabellen_teil_iii 3 2 4 2 3 2 2" xfId="36716" xr:uid="{00000000-0005-0000-0000-0000AB1F0000}"/>
    <cellStyle name="5_leertabellen_teil_iii 3 2 4 2 3 3" xfId="29557" xr:uid="{00000000-0005-0000-0000-0000AC1F0000}"/>
    <cellStyle name="5_leertabellen_teil_iii 3 2 4 2 4" xfId="17596" xr:uid="{00000000-0005-0000-0000-0000AD1F0000}"/>
    <cellStyle name="5_leertabellen_teil_iii 3 2 4 2 4 2" xfId="24733" xr:uid="{00000000-0005-0000-0000-0000AE1F0000}"/>
    <cellStyle name="5_leertabellen_teil_iii 3 2 4 2 4 2 2" xfId="39048" xr:uid="{00000000-0005-0000-0000-0000AF1F0000}"/>
    <cellStyle name="5_leertabellen_teil_iii 3 2 4 2 4 3" xfId="31911" xr:uid="{00000000-0005-0000-0000-0000B01F0000}"/>
    <cellStyle name="5_leertabellen_teil_iii 3 2 5" xfId="671" xr:uid="{00000000-0005-0000-0000-0000B11F0000}"/>
    <cellStyle name="5_leertabellen_teil_iii 3 2 5 2" xfId="12874" xr:uid="{00000000-0005-0000-0000-0000B21F0000}"/>
    <cellStyle name="5_leertabellen_teil_iii 3 2 5 2 2" xfId="14215" xr:uid="{00000000-0005-0000-0000-0000B31F0000}"/>
    <cellStyle name="5_leertabellen_teil_iii 3 2 5 2 2 2" xfId="16584" xr:uid="{00000000-0005-0000-0000-0000B41F0000}"/>
    <cellStyle name="5_leertabellen_teil_iii 3 2 5 2 2 2 2" xfId="23743" xr:uid="{00000000-0005-0000-0000-0000B51F0000}"/>
    <cellStyle name="5_leertabellen_teil_iii 3 2 5 2 2 2 2 2" xfId="38058" xr:uid="{00000000-0005-0000-0000-0000B61F0000}"/>
    <cellStyle name="5_leertabellen_teil_iii 3 2 5 2 2 2 3" xfId="30899" xr:uid="{00000000-0005-0000-0000-0000B71F0000}"/>
    <cellStyle name="5_leertabellen_teil_iii 3 2 5 2 2 3" xfId="18938" xr:uid="{00000000-0005-0000-0000-0000B81F0000}"/>
    <cellStyle name="5_leertabellen_teil_iii 3 2 5 2 2 3 2" xfId="26075" xr:uid="{00000000-0005-0000-0000-0000B91F0000}"/>
    <cellStyle name="5_leertabellen_teil_iii 3 2 5 2 2 3 2 2" xfId="40390" xr:uid="{00000000-0005-0000-0000-0000BA1F0000}"/>
    <cellStyle name="5_leertabellen_teil_iii 3 2 5 2 2 3 3" xfId="33253" xr:uid="{00000000-0005-0000-0000-0000BB1F0000}"/>
    <cellStyle name="5_leertabellen_teil_iii 3 2 5 2 2 4" xfId="20271" xr:uid="{00000000-0005-0000-0000-0000BC1F0000}"/>
    <cellStyle name="5_leertabellen_teil_iii 3 2 5 2 2 4 2" xfId="27408" xr:uid="{00000000-0005-0000-0000-0000BD1F0000}"/>
    <cellStyle name="5_leertabellen_teil_iii 3 2 5 2 2 4 2 2" xfId="41723" xr:uid="{00000000-0005-0000-0000-0000BE1F0000}"/>
    <cellStyle name="5_leertabellen_teil_iii 3 2 5 2 2 4 3" xfId="34586" xr:uid="{00000000-0005-0000-0000-0000BF1F0000}"/>
    <cellStyle name="5_leertabellen_teil_iii 3 2 5 2 2 5" xfId="21486" xr:uid="{00000000-0005-0000-0000-0000C01F0000}"/>
    <cellStyle name="5_leertabellen_teil_iii 3 2 5 2 2 5 2" xfId="35801" xr:uid="{00000000-0005-0000-0000-0000C11F0000}"/>
    <cellStyle name="5_leertabellen_teil_iii 3 2 5 2 2 6" xfId="28623" xr:uid="{00000000-0005-0000-0000-0000C21F0000}"/>
    <cellStyle name="5_leertabellen_teil_iii 3 2 5 2 3" xfId="15243" xr:uid="{00000000-0005-0000-0000-0000C31F0000}"/>
    <cellStyle name="5_leertabellen_teil_iii 3 2 5 2 3 2" xfId="22402" xr:uid="{00000000-0005-0000-0000-0000C41F0000}"/>
    <cellStyle name="5_leertabellen_teil_iii 3 2 5 2 3 2 2" xfId="36717" xr:uid="{00000000-0005-0000-0000-0000C51F0000}"/>
    <cellStyle name="5_leertabellen_teil_iii 3 2 5 2 3 3" xfId="29558" xr:uid="{00000000-0005-0000-0000-0000C61F0000}"/>
    <cellStyle name="5_leertabellen_teil_iii 3 2 5 2 4" xfId="17597" xr:uid="{00000000-0005-0000-0000-0000C71F0000}"/>
    <cellStyle name="5_leertabellen_teil_iii 3 2 5 2 4 2" xfId="24734" xr:uid="{00000000-0005-0000-0000-0000C81F0000}"/>
    <cellStyle name="5_leertabellen_teil_iii 3 2 5 2 4 2 2" xfId="39049" xr:uid="{00000000-0005-0000-0000-0000C91F0000}"/>
    <cellStyle name="5_leertabellen_teil_iii 3 2 5 2 4 3" xfId="31912" xr:uid="{00000000-0005-0000-0000-0000CA1F0000}"/>
    <cellStyle name="5_leertabellen_teil_iii 3 2 6" xfId="12870" xr:uid="{00000000-0005-0000-0000-0000CB1F0000}"/>
    <cellStyle name="5_leertabellen_teil_iii 3 2 6 2" xfId="14228" xr:uid="{00000000-0005-0000-0000-0000CC1F0000}"/>
    <cellStyle name="5_leertabellen_teil_iii 3 2 6 2 2" xfId="16597" xr:uid="{00000000-0005-0000-0000-0000CD1F0000}"/>
    <cellStyle name="5_leertabellen_teil_iii 3 2 6 2 2 2" xfId="23756" xr:uid="{00000000-0005-0000-0000-0000CE1F0000}"/>
    <cellStyle name="5_leertabellen_teil_iii 3 2 6 2 2 2 2" xfId="38071" xr:uid="{00000000-0005-0000-0000-0000CF1F0000}"/>
    <cellStyle name="5_leertabellen_teil_iii 3 2 6 2 2 3" xfId="30912" xr:uid="{00000000-0005-0000-0000-0000D01F0000}"/>
    <cellStyle name="5_leertabellen_teil_iii 3 2 6 2 3" xfId="18951" xr:uid="{00000000-0005-0000-0000-0000D11F0000}"/>
    <cellStyle name="5_leertabellen_teil_iii 3 2 6 2 3 2" xfId="26088" xr:uid="{00000000-0005-0000-0000-0000D21F0000}"/>
    <cellStyle name="5_leertabellen_teil_iii 3 2 6 2 3 2 2" xfId="40403" xr:uid="{00000000-0005-0000-0000-0000D31F0000}"/>
    <cellStyle name="5_leertabellen_teil_iii 3 2 6 2 3 3" xfId="33266" xr:uid="{00000000-0005-0000-0000-0000D41F0000}"/>
    <cellStyle name="5_leertabellen_teil_iii 3 2 6 2 4" xfId="20284" xr:uid="{00000000-0005-0000-0000-0000D51F0000}"/>
    <cellStyle name="5_leertabellen_teil_iii 3 2 6 2 4 2" xfId="27421" xr:uid="{00000000-0005-0000-0000-0000D61F0000}"/>
    <cellStyle name="5_leertabellen_teil_iii 3 2 6 2 4 2 2" xfId="41736" xr:uid="{00000000-0005-0000-0000-0000D71F0000}"/>
    <cellStyle name="5_leertabellen_teil_iii 3 2 6 2 4 3" xfId="34599" xr:uid="{00000000-0005-0000-0000-0000D81F0000}"/>
    <cellStyle name="5_leertabellen_teil_iii 3 2 6 2 5" xfId="21499" xr:uid="{00000000-0005-0000-0000-0000D91F0000}"/>
    <cellStyle name="5_leertabellen_teil_iii 3 2 6 2 5 2" xfId="35814" xr:uid="{00000000-0005-0000-0000-0000DA1F0000}"/>
    <cellStyle name="5_leertabellen_teil_iii 3 2 6 2 6" xfId="28636" xr:uid="{00000000-0005-0000-0000-0000DB1F0000}"/>
    <cellStyle name="5_leertabellen_teil_iii 3 2 6 3" xfId="15239" xr:uid="{00000000-0005-0000-0000-0000DC1F0000}"/>
    <cellStyle name="5_leertabellen_teil_iii 3 2 6 3 2" xfId="22398" xr:uid="{00000000-0005-0000-0000-0000DD1F0000}"/>
    <cellStyle name="5_leertabellen_teil_iii 3 2 6 3 2 2" xfId="36713" xr:uid="{00000000-0005-0000-0000-0000DE1F0000}"/>
    <cellStyle name="5_leertabellen_teil_iii 3 2 6 3 3" xfId="29554" xr:uid="{00000000-0005-0000-0000-0000DF1F0000}"/>
    <cellStyle name="5_leertabellen_teil_iii 3 2 6 4" xfId="17593" xr:uid="{00000000-0005-0000-0000-0000E01F0000}"/>
    <cellStyle name="5_leertabellen_teil_iii 3 2 6 4 2" xfId="24730" xr:uid="{00000000-0005-0000-0000-0000E11F0000}"/>
    <cellStyle name="5_leertabellen_teil_iii 3 2 6 4 2 2" xfId="39045" xr:uid="{00000000-0005-0000-0000-0000E21F0000}"/>
    <cellStyle name="5_leertabellen_teil_iii 3 2 6 4 3" xfId="31908" xr:uid="{00000000-0005-0000-0000-0000E31F0000}"/>
    <cellStyle name="5_leertabellen_teil_iii 3 3" xfId="672" xr:uid="{00000000-0005-0000-0000-0000E41F0000}"/>
    <cellStyle name="5_leertabellen_teil_iii 3 3 2" xfId="12875" xr:uid="{00000000-0005-0000-0000-0000E51F0000}"/>
    <cellStyle name="5_leertabellen_teil_iii 3 3 2 2" xfId="14816" xr:uid="{00000000-0005-0000-0000-0000E61F0000}"/>
    <cellStyle name="5_leertabellen_teil_iii 3 3 2 2 2" xfId="17179" xr:uid="{00000000-0005-0000-0000-0000E71F0000}"/>
    <cellStyle name="5_leertabellen_teil_iii 3 3 2 2 2 2" xfId="24316" xr:uid="{00000000-0005-0000-0000-0000E81F0000}"/>
    <cellStyle name="5_leertabellen_teil_iii 3 3 2 2 2 2 2" xfId="38631" xr:uid="{00000000-0005-0000-0000-0000E91F0000}"/>
    <cellStyle name="5_leertabellen_teil_iii 3 3 2 2 2 3" xfId="31494" xr:uid="{00000000-0005-0000-0000-0000EA1F0000}"/>
    <cellStyle name="5_leertabellen_teil_iii 3 3 2 2 3" xfId="19533" xr:uid="{00000000-0005-0000-0000-0000EB1F0000}"/>
    <cellStyle name="5_leertabellen_teil_iii 3 3 2 2 3 2" xfId="26670" xr:uid="{00000000-0005-0000-0000-0000EC1F0000}"/>
    <cellStyle name="5_leertabellen_teil_iii 3 3 2 2 3 2 2" xfId="40985" xr:uid="{00000000-0005-0000-0000-0000ED1F0000}"/>
    <cellStyle name="5_leertabellen_teil_iii 3 3 2 2 3 3" xfId="33848" xr:uid="{00000000-0005-0000-0000-0000EE1F0000}"/>
    <cellStyle name="5_leertabellen_teil_iii 3 3 2 2 4" xfId="20809" xr:uid="{00000000-0005-0000-0000-0000EF1F0000}"/>
    <cellStyle name="5_leertabellen_teil_iii 3 3 2 2 4 2" xfId="27946" xr:uid="{00000000-0005-0000-0000-0000F01F0000}"/>
    <cellStyle name="5_leertabellen_teil_iii 3 3 2 2 4 2 2" xfId="42261" xr:uid="{00000000-0005-0000-0000-0000F11F0000}"/>
    <cellStyle name="5_leertabellen_teil_iii 3 3 2 2 4 3" xfId="35124" xr:uid="{00000000-0005-0000-0000-0000F21F0000}"/>
    <cellStyle name="5_leertabellen_teil_iii 3 3 2 2 5" xfId="21985" xr:uid="{00000000-0005-0000-0000-0000F31F0000}"/>
    <cellStyle name="5_leertabellen_teil_iii 3 3 2 2 5 2" xfId="36300" xr:uid="{00000000-0005-0000-0000-0000F41F0000}"/>
    <cellStyle name="5_leertabellen_teil_iii 3 3 2 2 6" xfId="29141" xr:uid="{00000000-0005-0000-0000-0000F51F0000}"/>
    <cellStyle name="5_leertabellen_teil_iii 3 3 2 3" xfId="15244" xr:uid="{00000000-0005-0000-0000-0000F61F0000}"/>
    <cellStyle name="5_leertabellen_teil_iii 3 3 2 3 2" xfId="22403" xr:uid="{00000000-0005-0000-0000-0000F71F0000}"/>
    <cellStyle name="5_leertabellen_teil_iii 3 3 2 3 2 2" xfId="36718" xr:uid="{00000000-0005-0000-0000-0000F81F0000}"/>
    <cellStyle name="5_leertabellen_teil_iii 3 3 2 3 3" xfId="29559" xr:uid="{00000000-0005-0000-0000-0000F91F0000}"/>
    <cellStyle name="5_leertabellen_teil_iii 3 3 2 4" xfId="17598" xr:uid="{00000000-0005-0000-0000-0000FA1F0000}"/>
    <cellStyle name="5_leertabellen_teil_iii 3 3 2 4 2" xfId="24735" xr:uid="{00000000-0005-0000-0000-0000FB1F0000}"/>
    <cellStyle name="5_leertabellen_teil_iii 3 3 2 4 2 2" xfId="39050" xr:uid="{00000000-0005-0000-0000-0000FC1F0000}"/>
    <cellStyle name="5_leertabellen_teil_iii 3 3 2 4 3" xfId="31913" xr:uid="{00000000-0005-0000-0000-0000FD1F0000}"/>
    <cellStyle name="5_leertabellen_teil_iii 3 4" xfId="673" xr:uid="{00000000-0005-0000-0000-0000FE1F0000}"/>
    <cellStyle name="5_leertabellen_teil_iii 3 4 2" xfId="12876" xr:uid="{00000000-0005-0000-0000-0000FF1F0000}"/>
    <cellStyle name="5_leertabellen_teil_iii 3 4 2 2" xfId="14820" xr:uid="{00000000-0005-0000-0000-000000200000}"/>
    <cellStyle name="5_leertabellen_teil_iii 3 4 2 2 2" xfId="17183" xr:uid="{00000000-0005-0000-0000-000001200000}"/>
    <cellStyle name="5_leertabellen_teil_iii 3 4 2 2 2 2" xfId="24320" xr:uid="{00000000-0005-0000-0000-000002200000}"/>
    <cellStyle name="5_leertabellen_teil_iii 3 4 2 2 2 2 2" xfId="38635" xr:uid="{00000000-0005-0000-0000-000003200000}"/>
    <cellStyle name="5_leertabellen_teil_iii 3 4 2 2 2 3" xfId="31498" xr:uid="{00000000-0005-0000-0000-000004200000}"/>
    <cellStyle name="5_leertabellen_teil_iii 3 4 2 2 3" xfId="19537" xr:uid="{00000000-0005-0000-0000-000005200000}"/>
    <cellStyle name="5_leertabellen_teil_iii 3 4 2 2 3 2" xfId="26674" xr:uid="{00000000-0005-0000-0000-000006200000}"/>
    <cellStyle name="5_leertabellen_teil_iii 3 4 2 2 3 2 2" xfId="40989" xr:uid="{00000000-0005-0000-0000-000007200000}"/>
    <cellStyle name="5_leertabellen_teil_iii 3 4 2 2 3 3" xfId="33852" xr:uid="{00000000-0005-0000-0000-000008200000}"/>
    <cellStyle name="5_leertabellen_teil_iii 3 4 2 2 4" xfId="20813" xr:uid="{00000000-0005-0000-0000-000009200000}"/>
    <cellStyle name="5_leertabellen_teil_iii 3 4 2 2 4 2" xfId="27950" xr:uid="{00000000-0005-0000-0000-00000A200000}"/>
    <cellStyle name="5_leertabellen_teil_iii 3 4 2 2 4 2 2" xfId="42265" xr:uid="{00000000-0005-0000-0000-00000B200000}"/>
    <cellStyle name="5_leertabellen_teil_iii 3 4 2 2 4 3" xfId="35128" xr:uid="{00000000-0005-0000-0000-00000C200000}"/>
    <cellStyle name="5_leertabellen_teil_iii 3 4 2 2 5" xfId="21989" xr:uid="{00000000-0005-0000-0000-00000D200000}"/>
    <cellStyle name="5_leertabellen_teil_iii 3 4 2 2 5 2" xfId="36304" xr:uid="{00000000-0005-0000-0000-00000E200000}"/>
    <cellStyle name="5_leertabellen_teil_iii 3 4 2 2 6" xfId="29145" xr:uid="{00000000-0005-0000-0000-00000F200000}"/>
    <cellStyle name="5_leertabellen_teil_iii 3 4 2 3" xfId="15245" xr:uid="{00000000-0005-0000-0000-000010200000}"/>
    <cellStyle name="5_leertabellen_teil_iii 3 4 2 3 2" xfId="22404" xr:uid="{00000000-0005-0000-0000-000011200000}"/>
    <cellStyle name="5_leertabellen_teil_iii 3 4 2 3 2 2" xfId="36719" xr:uid="{00000000-0005-0000-0000-000012200000}"/>
    <cellStyle name="5_leertabellen_teil_iii 3 4 2 3 3" xfId="29560" xr:uid="{00000000-0005-0000-0000-000013200000}"/>
    <cellStyle name="5_leertabellen_teil_iii 3 4 2 4" xfId="17599" xr:uid="{00000000-0005-0000-0000-000014200000}"/>
    <cellStyle name="5_leertabellen_teil_iii 3 4 2 4 2" xfId="24736" xr:uid="{00000000-0005-0000-0000-000015200000}"/>
    <cellStyle name="5_leertabellen_teil_iii 3 4 2 4 2 2" xfId="39051" xr:uid="{00000000-0005-0000-0000-000016200000}"/>
    <cellStyle name="5_leertabellen_teil_iii 3 4 2 4 3" xfId="31914" xr:uid="{00000000-0005-0000-0000-000017200000}"/>
    <cellStyle name="5_leertabellen_teil_iii 3 5" xfId="674" xr:uid="{00000000-0005-0000-0000-000018200000}"/>
    <cellStyle name="5_leertabellen_teil_iii 3 5 2" xfId="12877" xr:uid="{00000000-0005-0000-0000-000019200000}"/>
    <cellStyle name="5_leertabellen_teil_iii 3 5 2 2" xfId="14500" xr:uid="{00000000-0005-0000-0000-00001A200000}"/>
    <cellStyle name="5_leertabellen_teil_iii 3 5 2 2 2" xfId="16869" xr:uid="{00000000-0005-0000-0000-00001B200000}"/>
    <cellStyle name="5_leertabellen_teil_iii 3 5 2 2 2 2" xfId="24028" xr:uid="{00000000-0005-0000-0000-00001C200000}"/>
    <cellStyle name="5_leertabellen_teil_iii 3 5 2 2 2 2 2" xfId="38343" xr:uid="{00000000-0005-0000-0000-00001D200000}"/>
    <cellStyle name="5_leertabellen_teil_iii 3 5 2 2 2 3" xfId="31184" xr:uid="{00000000-0005-0000-0000-00001E200000}"/>
    <cellStyle name="5_leertabellen_teil_iii 3 5 2 2 3" xfId="19223" xr:uid="{00000000-0005-0000-0000-00001F200000}"/>
    <cellStyle name="5_leertabellen_teil_iii 3 5 2 2 3 2" xfId="26360" xr:uid="{00000000-0005-0000-0000-000020200000}"/>
    <cellStyle name="5_leertabellen_teil_iii 3 5 2 2 3 2 2" xfId="40675" xr:uid="{00000000-0005-0000-0000-000021200000}"/>
    <cellStyle name="5_leertabellen_teil_iii 3 5 2 2 3 3" xfId="33538" xr:uid="{00000000-0005-0000-0000-000022200000}"/>
    <cellStyle name="5_leertabellen_teil_iii 3 5 2 2 4" xfId="20524" xr:uid="{00000000-0005-0000-0000-000023200000}"/>
    <cellStyle name="5_leertabellen_teil_iii 3 5 2 2 4 2" xfId="27661" xr:uid="{00000000-0005-0000-0000-000024200000}"/>
    <cellStyle name="5_leertabellen_teil_iii 3 5 2 2 4 2 2" xfId="41976" xr:uid="{00000000-0005-0000-0000-000025200000}"/>
    <cellStyle name="5_leertabellen_teil_iii 3 5 2 2 4 3" xfId="34839" xr:uid="{00000000-0005-0000-0000-000026200000}"/>
    <cellStyle name="5_leertabellen_teil_iii 3 5 2 2 5" xfId="21739" xr:uid="{00000000-0005-0000-0000-000027200000}"/>
    <cellStyle name="5_leertabellen_teil_iii 3 5 2 2 5 2" xfId="36054" xr:uid="{00000000-0005-0000-0000-000028200000}"/>
    <cellStyle name="5_leertabellen_teil_iii 3 5 2 2 6" xfId="28876" xr:uid="{00000000-0005-0000-0000-000029200000}"/>
    <cellStyle name="5_leertabellen_teil_iii 3 5 2 3" xfId="15246" xr:uid="{00000000-0005-0000-0000-00002A200000}"/>
    <cellStyle name="5_leertabellen_teil_iii 3 5 2 3 2" xfId="22405" xr:uid="{00000000-0005-0000-0000-00002B200000}"/>
    <cellStyle name="5_leertabellen_teil_iii 3 5 2 3 2 2" xfId="36720" xr:uid="{00000000-0005-0000-0000-00002C200000}"/>
    <cellStyle name="5_leertabellen_teil_iii 3 5 2 3 3" xfId="29561" xr:uid="{00000000-0005-0000-0000-00002D200000}"/>
    <cellStyle name="5_leertabellen_teil_iii 3 5 2 4" xfId="17600" xr:uid="{00000000-0005-0000-0000-00002E200000}"/>
    <cellStyle name="5_leertabellen_teil_iii 3 5 2 4 2" xfId="24737" xr:uid="{00000000-0005-0000-0000-00002F200000}"/>
    <cellStyle name="5_leertabellen_teil_iii 3 5 2 4 2 2" xfId="39052" xr:uid="{00000000-0005-0000-0000-000030200000}"/>
    <cellStyle name="5_leertabellen_teil_iii 3 5 2 4 3" xfId="31915" xr:uid="{00000000-0005-0000-0000-000031200000}"/>
    <cellStyle name="5_leertabellen_teil_iii 3 6" xfId="675" xr:uid="{00000000-0005-0000-0000-000032200000}"/>
    <cellStyle name="5_leertabellen_teil_iii 3 6 2" xfId="12878" xr:uid="{00000000-0005-0000-0000-000033200000}"/>
    <cellStyle name="5_leertabellen_teil_iii 3 6 2 2" xfId="14819" xr:uid="{00000000-0005-0000-0000-000034200000}"/>
    <cellStyle name="5_leertabellen_teil_iii 3 6 2 2 2" xfId="17182" xr:uid="{00000000-0005-0000-0000-000035200000}"/>
    <cellStyle name="5_leertabellen_teil_iii 3 6 2 2 2 2" xfId="24319" xr:uid="{00000000-0005-0000-0000-000036200000}"/>
    <cellStyle name="5_leertabellen_teil_iii 3 6 2 2 2 2 2" xfId="38634" xr:uid="{00000000-0005-0000-0000-000037200000}"/>
    <cellStyle name="5_leertabellen_teil_iii 3 6 2 2 2 3" xfId="31497" xr:uid="{00000000-0005-0000-0000-000038200000}"/>
    <cellStyle name="5_leertabellen_teil_iii 3 6 2 2 3" xfId="19536" xr:uid="{00000000-0005-0000-0000-000039200000}"/>
    <cellStyle name="5_leertabellen_teil_iii 3 6 2 2 3 2" xfId="26673" xr:uid="{00000000-0005-0000-0000-00003A200000}"/>
    <cellStyle name="5_leertabellen_teil_iii 3 6 2 2 3 2 2" xfId="40988" xr:uid="{00000000-0005-0000-0000-00003B200000}"/>
    <cellStyle name="5_leertabellen_teil_iii 3 6 2 2 3 3" xfId="33851" xr:uid="{00000000-0005-0000-0000-00003C200000}"/>
    <cellStyle name="5_leertabellen_teil_iii 3 6 2 2 4" xfId="20812" xr:uid="{00000000-0005-0000-0000-00003D200000}"/>
    <cellStyle name="5_leertabellen_teil_iii 3 6 2 2 4 2" xfId="27949" xr:uid="{00000000-0005-0000-0000-00003E200000}"/>
    <cellStyle name="5_leertabellen_teil_iii 3 6 2 2 4 2 2" xfId="42264" xr:uid="{00000000-0005-0000-0000-00003F200000}"/>
    <cellStyle name="5_leertabellen_teil_iii 3 6 2 2 4 3" xfId="35127" xr:uid="{00000000-0005-0000-0000-000040200000}"/>
    <cellStyle name="5_leertabellen_teil_iii 3 6 2 2 5" xfId="21988" xr:uid="{00000000-0005-0000-0000-000041200000}"/>
    <cellStyle name="5_leertabellen_teil_iii 3 6 2 2 5 2" xfId="36303" xr:uid="{00000000-0005-0000-0000-000042200000}"/>
    <cellStyle name="5_leertabellen_teil_iii 3 6 2 2 6" xfId="29144" xr:uid="{00000000-0005-0000-0000-000043200000}"/>
    <cellStyle name="5_leertabellen_teil_iii 3 6 2 3" xfId="15247" xr:uid="{00000000-0005-0000-0000-000044200000}"/>
    <cellStyle name="5_leertabellen_teil_iii 3 6 2 3 2" xfId="22406" xr:uid="{00000000-0005-0000-0000-000045200000}"/>
    <cellStyle name="5_leertabellen_teil_iii 3 6 2 3 2 2" xfId="36721" xr:uid="{00000000-0005-0000-0000-000046200000}"/>
    <cellStyle name="5_leertabellen_teil_iii 3 6 2 3 3" xfId="29562" xr:uid="{00000000-0005-0000-0000-000047200000}"/>
    <cellStyle name="5_leertabellen_teil_iii 3 6 2 4" xfId="17601" xr:uid="{00000000-0005-0000-0000-000048200000}"/>
    <cellStyle name="5_leertabellen_teil_iii 3 6 2 4 2" xfId="24738" xr:uid="{00000000-0005-0000-0000-000049200000}"/>
    <cellStyle name="5_leertabellen_teil_iii 3 6 2 4 2 2" xfId="39053" xr:uid="{00000000-0005-0000-0000-00004A200000}"/>
    <cellStyle name="5_leertabellen_teil_iii 3 6 2 4 3" xfId="31916" xr:uid="{00000000-0005-0000-0000-00004B200000}"/>
    <cellStyle name="5_leertabellen_teil_iii 3 7" xfId="12869" xr:uid="{00000000-0005-0000-0000-00004C200000}"/>
    <cellStyle name="5_leertabellen_teil_iii 3 7 2" xfId="14823" xr:uid="{00000000-0005-0000-0000-00004D200000}"/>
    <cellStyle name="5_leertabellen_teil_iii 3 7 2 2" xfId="17186" xr:uid="{00000000-0005-0000-0000-00004E200000}"/>
    <cellStyle name="5_leertabellen_teil_iii 3 7 2 2 2" xfId="24323" xr:uid="{00000000-0005-0000-0000-00004F200000}"/>
    <cellStyle name="5_leertabellen_teil_iii 3 7 2 2 2 2" xfId="38638" xr:uid="{00000000-0005-0000-0000-000050200000}"/>
    <cellStyle name="5_leertabellen_teil_iii 3 7 2 2 3" xfId="31501" xr:uid="{00000000-0005-0000-0000-000051200000}"/>
    <cellStyle name="5_leertabellen_teil_iii 3 7 2 3" xfId="19540" xr:uid="{00000000-0005-0000-0000-000052200000}"/>
    <cellStyle name="5_leertabellen_teil_iii 3 7 2 3 2" xfId="26677" xr:uid="{00000000-0005-0000-0000-000053200000}"/>
    <cellStyle name="5_leertabellen_teil_iii 3 7 2 3 2 2" xfId="40992" xr:uid="{00000000-0005-0000-0000-000054200000}"/>
    <cellStyle name="5_leertabellen_teil_iii 3 7 2 3 3" xfId="33855" xr:uid="{00000000-0005-0000-0000-000055200000}"/>
    <cellStyle name="5_leertabellen_teil_iii 3 7 2 4" xfId="20816" xr:uid="{00000000-0005-0000-0000-000056200000}"/>
    <cellStyle name="5_leertabellen_teil_iii 3 7 2 4 2" xfId="27953" xr:uid="{00000000-0005-0000-0000-000057200000}"/>
    <cellStyle name="5_leertabellen_teil_iii 3 7 2 4 2 2" xfId="42268" xr:uid="{00000000-0005-0000-0000-000058200000}"/>
    <cellStyle name="5_leertabellen_teil_iii 3 7 2 4 3" xfId="35131" xr:uid="{00000000-0005-0000-0000-000059200000}"/>
    <cellStyle name="5_leertabellen_teil_iii 3 7 2 5" xfId="21992" xr:uid="{00000000-0005-0000-0000-00005A200000}"/>
    <cellStyle name="5_leertabellen_teil_iii 3 7 2 5 2" xfId="36307" xr:uid="{00000000-0005-0000-0000-00005B200000}"/>
    <cellStyle name="5_leertabellen_teil_iii 3 7 2 6" xfId="29148" xr:uid="{00000000-0005-0000-0000-00005C200000}"/>
    <cellStyle name="5_leertabellen_teil_iii 3 7 3" xfId="15238" xr:uid="{00000000-0005-0000-0000-00005D200000}"/>
    <cellStyle name="5_leertabellen_teil_iii 3 7 3 2" xfId="22397" xr:uid="{00000000-0005-0000-0000-00005E200000}"/>
    <cellStyle name="5_leertabellen_teil_iii 3 7 3 2 2" xfId="36712" xr:uid="{00000000-0005-0000-0000-00005F200000}"/>
    <cellStyle name="5_leertabellen_teil_iii 3 7 3 3" xfId="29553" xr:uid="{00000000-0005-0000-0000-000060200000}"/>
    <cellStyle name="5_leertabellen_teil_iii 3 7 4" xfId="17592" xr:uid="{00000000-0005-0000-0000-000061200000}"/>
    <cellStyle name="5_leertabellen_teil_iii 3 7 4 2" xfId="24729" xr:uid="{00000000-0005-0000-0000-000062200000}"/>
    <cellStyle name="5_leertabellen_teil_iii 3 7 4 2 2" xfId="39044" xr:uid="{00000000-0005-0000-0000-000063200000}"/>
    <cellStyle name="5_leertabellen_teil_iii 3 7 4 3" xfId="31907" xr:uid="{00000000-0005-0000-0000-000064200000}"/>
    <cellStyle name="5_leertabellen_teil_iii 4" xfId="676" xr:uid="{00000000-0005-0000-0000-000065200000}"/>
    <cellStyle name="5_leertabellen_teil_iii 4 2" xfId="677" xr:uid="{00000000-0005-0000-0000-000066200000}"/>
    <cellStyle name="5_leertabellen_teil_iii 4 2 2" xfId="12880" xr:uid="{00000000-0005-0000-0000-000067200000}"/>
    <cellStyle name="5_leertabellen_teil_iii 4 2 2 2" xfId="14818" xr:uid="{00000000-0005-0000-0000-000068200000}"/>
    <cellStyle name="5_leertabellen_teil_iii 4 2 2 2 2" xfId="17181" xr:uid="{00000000-0005-0000-0000-000069200000}"/>
    <cellStyle name="5_leertabellen_teil_iii 4 2 2 2 2 2" xfId="24318" xr:uid="{00000000-0005-0000-0000-00006A200000}"/>
    <cellStyle name="5_leertabellen_teil_iii 4 2 2 2 2 2 2" xfId="38633" xr:uid="{00000000-0005-0000-0000-00006B200000}"/>
    <cellStyle name="5_leertabellen_teil_iii 4 2 2 2 2 3" xfId="31496" xr:uid="{00000000-0005-0000-0000-00006C200000}"/>
    <cellStyle name="5_leertabellen_teil_iii 4 2 2 2 3" xfId="19535" xr:uid="{00000000-0005-0000-0000-00006D200000}"/>
    <cellStyle name="5_leertabellen_teil_iii 4 2 2 2 3 2" xfId="26672" xr:uid="{00000000-0005-0000-0000-00006E200000}"/>
    <cellStyle name="5_leertabellen_teil_iii 4 2 2 2 3 2 2" xfId="40987" xr:uid="{00000000-0005-0000-0000-00006F200000}"/>
    <cellStyle name="5_leertabellen_teil_iii 4 2 2 2 3 3" xfId="33850" xr:uid="{00000000-0005-0000-0000-000070200000}"/>
    <cellStyle name="5_leertabellen_teil_iii 4 2 2 2 4" xfId="20811" xr:uid="{00000000-0005-0000-0000-000071200000}"/>
    <cellStyle name="5_leertabellen_teil_iii 4 2 2 2 4 2" xfId="27948" xr:uid="{00000000-0005-0000-0000-000072200000}"/>
    <cellStyle name="5_leertabellen_teil_iii 4 2 2 2 4 2 2" xfId="42263" xr:uid="{00000000-0005-0000-0000-000073200000}"/>
    <cellStyle name="5_leertabellen_teil_iii 4 2 2 2 4 3" xfId="35126" xr:uid="{00000000-0005-0000-0000-000074200000}"/>
    <cellStyle name="5_leertabellen_teil_iii 4 2 2 2 5" xfId="21987" xr:uid="{00000000-0005-0000-0000-000075200000}"/>
    <cellStyle name="5_leertabellen_teil_iii 4 2 2 2 5 2" xfId="36302" xr:uid="{00000000-0005-0000-0000-000076200000}"/>
    <cellStyle name="5_leertabellen_teil_iii 4 2 2 2 6" xfId="29143" xr:uid="{00000000-0005-0000-0000-000077200000}"/>
    <cellStyle name="5_leertabellen_teil_iii 4 2 2 3" xfId="15249" xr:uid="{00000000-0005-0000-0000-000078200000}"/>
    <cellStyle name="5_leertabellen_teil_iii 4 2 2 3 2" xfId="22408" xr:uid="{00000000-0005-0000-0000-000079200000}"/>
    <cellStyle name="5_leertabellen_teil_iii 4 2 2 3 2 2" xfId="36723" xr:uid="{00000000-0005-0000-0000-00007A200000}"/>
    <cellStyle name="5_leertabellen_teil_iii 4 2 2 3 3" xfId="29564" xr:uid="{00000000-0005-0000-0000-00007B200000}"/>
    <cellStyle name="5_leertabellen_teil_iii 4 2 2 4" xfId="17603" xr:uid="{00000000-0005-0000-0000-00007C200000}"/>
    <cellStyle name="5_leertabellen_teil_iii 4 2 2 4 2" xfId="24740" xr:uid="{00000000-0005-0000-0000-00007D200000}"/>
    <cellStyle name="5_leertabellen_teil_iii 4 2 2 4 2 2" xfId="39055" xr:uid="{00000000-0005-0000-0000-00007E200000}"/>
    <cellStyle name="5_leertabellen_teil_iii 4 2 2 4 3" xfId="31918" xr:uid="{00000000-0005-0000-0000-00007F200000}"/>
    <cellStyle name="5_leertabellen_teil_iii 4 3" xfId="678" xr:uid="{00000000-0005-0000-0000-000080200000}"/>
    <cellStyle name="5_leertabellen_teil_iii 4 3 2" xfId="12881" xr:uid="{00000000-0005-0000-0000-000081200000}"/>
    <cellStyle name="5_leertabellen_teil_iii 4 3 2 2" xfId="13694" xr:uid="{00000000-0005-0000-0000-000082200000}"/>
    <cellStyle name="5_leertabellen_teil_iii 4 3 2 2 2" xfId="16063" xr:uid="{00000000-0005-0000-0000-000083200000}"/>
    <cellStyle name="5_leertabellen_teil_iii 4 3 2 2 2 2" xfId="23222" xr:uid="{00000000-0005-0000-0000-000084200000}"/>
    <cellStyle name="5_leertabellen_teil_iii 4 3 2 2 2 2 2" xfId="37537" xr:uid="{00000000-0005-0000-0000-000085200000}"/>
    <cellStyle name="5_leertabellen_teil_iii 4 3 2 2 2 3" xfId="30378" xr:uid="{00000000-0005-0000-0000-000086200000}"/>
    <cellStyle name="5_leertabellen_teil_iii 4 3 2 2 3" xfId="18417" xr:uid="{00000000-0005-0000-0000-000087200000}"/>
    <cellStyle name="5_leertabellen_teil_iii 4 3 2 2 3 2" xfId="25554" xr:uid="{00000000-0005-0000-0000-000088200000}"/>
    <cellStyle name="5_leertabellen_teil_iii 4 3 2 2 3 2 2" xfId="39869" xr:uid="{00000000-0005-0000-0000-000089200000}"/>
    <cellStyle name="5_leertabellen_teil_iii 4 3 2 2 3 3" xfId="32732" xr:uid="{00000000-0005-0000-0000-00008A200000}"/>
    <cellStyle name="5_leertabellen_teil_iii 4 3 2 2 4" xfId="19943" xr:uid="{00000000-0005-0000-0000-00008B200000}"/>
    <cellStyle name="5_leertabellen_teil_iii 4 3 2 2 4 2" xfId="27080" xr:uid="{00000000-0005-0000-0000-00008C200000}"/>
    <cellStyle name="5_leertabellen_teil_iii 4 3 2 2 4 2 2" xfId="41395" xr:uid="{00000000-0005-0000-0000-00008D200000}"/>
    <cellStyle name="5_leertabellen_teil_iii 4 3 2 2 4 3" xfId="34258" xr:uid="{00000000-0005-0000-0000-00008E200000}"/>
    <cellStyle name="5_leertabellen_teil_iii 4 3 2 2 5" xfId="21158" xr:uid="{00000000-0005-0000-0000-00008F200000}"/>
    <cellStyle name="5_leertabellen_teil_iii 4 3 2 2 5 2" xfId="35473" xr:uid="{00000000-0005-0000-0000-000090200000}"/>
    <cellStyle name="5_leertabellen_teil_iii 4 3 2 2 6" xfId="28295" xr:uid="{00000000-0005-0000-0000-000091200000}"/>
    <cellStyle name="5_leertabellen_teil_iii 4 3 2 3" xfId="15250" xr:uid="{00000000-0005-0000-0000-000092200000}"/>
    <cellStyle name="5_leertabellen_teil_iii 4 3 2 3 2" xfId="22409" xr:uid="{00000000-0005-0000-0000-000093200000}"/>
    <cellStyle name="5_leertabellen_teil_iii 4 3 2 3 2 2" xfId="36724" xr:uid="{00000000-0005-0000-0000-000094200000}"/>
    <cellStyle name="5_leertabellen_teil_iii 4 3 2 3 3" xfId="29565" xr:uid="{00000000-0005-0000-0000-000095200000}"/>
    <cellStyle name="5_leertabellen_teil_iii 4 3 2 4" xfId="17604" xr:uid="{00000000-0005-0000-0000-000096200000}"/>
    <cellStyle name="5_leertabellen_teil_iii 4 3 2 4 2" xfId="24741" xr:uid="{00000000-0005-0000-0000-000097200000}"/>
    <cellStyle name="5_leertabellen_teil_iii 4 3 2 4 2 2" xfId="39056" xr:uid="{00000000-0005-0000-0000-000098200000}"/>
    <cellStyle name="5_leertabellen_teil_iii 4 3 2 4 3" xfId="31919" xr:uid="{00000000-0005-0000-0000-000099200000}"/>
    <cellStyle name="5_leertabellen_teil_iii 4 4" xfId="679" xr:uid="{00000000-0005-0000-0000-00009A200000}"/>
    <cellStyle name="5_leertabellen_teil_iii 4 4 2" xfId="12882" xr:uid="{00000000-0005-0000-0000-00009B200000}"/>
    <cellStyle name="5_leertabellen_teil_iii 4 4 2 2" xfId="14817" xr:uid="{00000000-0005-0000-0000-00009C200000}"/>
    <cellStyle name="5_leertabellen_teil_iii 4 4 2 2 2" xfId="17180" xr:uid="{00000000-0005-0000-0000-00009D200000}"/>
    <cellStyle name="5_leertabellen_teil_iii 4 4 2 2 2 2" xfId="24317" xr:uid="{00000000-0005-0000-0000-00009E200000}"/>
    <cellStyle name="5_leertabellen_teil_iii 4 4 2 2 2 2 2" xfId="38632" xr:uid="{00000000-0005-0000-0000-00009F200000}"/>
    <cellStyle name="5_leertabellen_teil_iii 4 4 2 2 2 3" xfId="31495" xr:uid="{00000000-0005-0000-0000-0000A0200000}"/>
    <cellStyle name="5_leertabellen_teil_iii 4 4 2 2 3" xfId="19534" xr:uid="{00000000-0005-0000-0000-0000A1200000}"/>
    <cellStyle name="5_leertabellen_teil_iii 4 4 2 2 3 2" xfId="26671" xr:uid="{00000000-0005-0000-0000-0000A2200000}"/>
    <cellStyle name="5_leertabellen_teil_iii 4 4 2 2 3 2 2" xfId="40986" xr:uid="{00000000-0005-0000-0000-0000A3200000}"/>
    <cellStyle name="5_leertabellen_teil_iii 4 4 2 2 3 3" xfId="33849" xr:uid="{00000000-0005-0000-0000-0000A4200000}"/>
    <cellStyle name="5_leertabellen_teil_iii 4 4 2 2 4" xfId="20810" xr:uid="{00000000-0005-0000-0000-0000A5200000}"/>
    <cellStyle name="5_leertabellen_teil_iii 4 4 2 2 4 2" xfId="27947" xr:uid="{00000000-0005-0000-0000-0000A6200000}"/>
    <cellStyle name="5_leertabellen_teil_iii 4 4 2 2 4 2 2" xfId="42262" xr:uid="{00000000-0005-0000-0000-0000A7200000}"/>
    <cellStyle name="5_leertabellen_teil_iii 4 4 2 2 4 3" xfId="35125" xr:uid="{00000000-0005-0000-0000-0000A8200000}"/>
    <cellStyle name="5_leertabellen_teil_iii 4 4 2 2 5" xfId="21986" xr:uid="{00000000-0005-0000-0000-0000A9200000}"/>
    <cellStyle name="5_leertabellen_teil_iii 4 4 2 2 5 2" xfId="36301" xr:uid="{00000000-0005-0000-0000-0000AA200000}"/>
    <cellStyle name="5_leertabellen_teil_iii 4 4 2 2 6" xfId="29142" xr:uid="{00000000-0005-0000-0000-0000AB200000}"/>
    <cellStyle name="5_leertabellen_teil_iii 4 4 2 3" xfId="15251" xr:uid="{00000000-0005-0000-0000-0000AC200000}"/>
    <cellStyle name="5_leertabellen_teil_iii 4 4 2 3 2" xfId="22410" xr:uid="{00000000-0005-0000-0000-0000AD200000}"/>
    <cellStyle name="5_leertabellen_teil_iii 4 4 2 3 2 2" xfId="36725" xr:uid="{00000000-0005-0000-0000-0000AE200000}"/>
    <cellStyle name="5_leertabellen_teil_iii 4 4 2 3 3" xfId="29566" xr:uid="{00000000-0005-0000-0000-0000AF200000}"/>
    <cellStyle name="5_leertabellen_teil_iii 4 4 2 4" xfId="17605" xr:uid="{00000000-0005-0000-0000-0000B0200000}"/>
    <cellStyle name="5_leertabellen_teil_iii 4 4 2 4 2" xfId="24742" xr:uid="{00000000-0005-0000-0000-0000B1200000}"/>
    <cellStyle name="5_leertabellen_teil_iii 4 4 2 4 2 2" xfId="39057" xr:uid="{00000000-0005-0000-0000-0000B2200000}"/>
    <cellStyle name="5_leertabellen_teil_iii 4 4 2 4 3" xfId="31920" xr:uid="{00000000-0005-0000-0000-0000B3200000}"/>
    <cellStyle name="5_leertabellen_teil_iii 4 5" xfId="680" xr:uid="{00000000-0005-0000-0000-0000B4200000}"/>
    <cellStyle name="5_leertabellen_teil_iii 4 5 2" xfId="12883" xr:uid="{00000000-0005-0000-0000-0000B5200000}"/>
    <cellStyle name="5_leertabellen_teil_iii 4 5 2 2" xfId="13754" xr:uid="{00000000-0005-0000-0000-0000B6200000}"/>
    <cellStyle name="5_leertabellen_teil_iii 4 5 2 2 2" xfId="16123" xr:uid="{00000000-0005-0000-0000-0000B7200000}"/>
    <cellStyle name="5_leertabellen_teil_iii 4 5 2 2 2 2" xfId="23282" xr:uid="{00000000-0005-0000-0000-0000B8200000}"/>
    <cellStyle name="5_leertabellen_teil_iii 4 5 2 2 2 2 2" xfId="37597" xr:uid="{00000000-0005-0000-0000-0000B9200000}"/>
    <cellStyle name="5_leertabellen_teil_iii 4 5 2 2 2 3" xfId="30438" xr:uid="{00000000-0005-0000-0000-0000BA200000}"/>
    <cellStyle name="5_leertabellen_teil_iii 4 5 2 2 3" xfId="18477" xr:uid="{00000000-0005-0000-0000-0000BB200000}"/>
    <cellStyle name="5_leertabellen_teil_iii 4 5 2 2 3 2" xfId="25614" xr:uid="{00000000-0005-0000-0000-0000BC200000}"/>
    <cellStyle name="5_leertabellen_teil_iii 4 5 2 2 3 2 2" xfId="39929" xr:uid="{00000000-0005-0000-0000-0000BD200000}"/>
    <cellStyle name="5_leertabellen_teil_iii 4 5 2 2 3 3" xfId="32792" xr:uid="{00000000-0005-0000-0000-0000BE200000}"/>
    <cellStyle name="5_leertabellen_teil_iii 4 5 2 2 4" xfId="20002" xr:uid="{00000000-0005-0000-0000-0000BF200000}"/>
    <cellStyle name="5_leertabellen_teil_iii 4 5 2 2 4 2" xfId="27139" xr:uid="{00000000-0005-0000-0000-0000C0200000}"/>
    <cellStyle name="5_leertabellen_teil_iii 4 5 2 2 4 2 2" xfId="41454" xr:uid="{00000000-0005-0000-0000-0000C1200000}"/>
    <cellStyle name="5_leertabellen_teil_iii 4 5 2 2 4 3" xfId="34317" xr:uid="{00000000-0005-0000-0000-0000C2200000}"/>
    <cellStyle name="5_leertabellen_teil_iii 4 5 2 2 5" xfId="21217" xr:uid="{00000000-0005-0000-0000-0000C3200000}"/>
    <cellStyle name="5_leertabellen_teil_iii 4 5 2 2 5 2" xfId="35532" xr:uid="{00000000-0005-0000-0000-0000C4200000}"/>
    <cellStyle name="5_leertabellen_teil_iii 4 5 2 2 6" xfId="28354" xr:uid="{00000000-0005-0000-0000-0000C5200000}"/>
    <cellStyle name="5_leertabellen_teil_iii 4 5 2 3" xfId="15252" xr:uid="{00000000-0005-0000-0000-0000C6200000}"/>
    <cellStyle name="5_leertabellen_teil_iii 4 5 2 3 2" xfId="22411" xr:uid="{00000000-0005-0000-0000-0000C7200000}"/>
    <cellStyle name="5_leertabellen_teil_iii 4 5 2 3 2 2" xfId="36726" xr:uid="{00000000-0005-0000-0000-0000C8200000}"/>
    <cellStyle name="5_leertabellen_teil_iii 4 5 2 3 3" xfId="29567" xr:uid="{00000000-0005-0000-0000-0000C9200000}"/>
    <cellStyle name="5_leertabellen_teil_iii 4 5 2 4" xfId="17606" xr:uid="{00000000-0005-0000-0000-0000CA200000}"/>
    <cellStyle name="5_leertabellen_teil_iii 4 5 2 4 2" xfId="24743" xr:uid="{00000000-0005-0000-0000-0000CB200000}"/>
    <cellStyle name="5_leertabellen_teil_iii 4 5 2 4 2 2" xfId="39058" xr:uid="{00000000-0005-0000-0000-0000CC200000}"/>
    <cellStyle name="5_leertabellen_teil_iii 4 5 2 4 3" xfId="31921" xr:uid="{00000000-0005-0000-0000-0000CD200000}"/>
    <cellStyle name="5_leertabellen_teil_iii 4 6" xfId="12879" xr:uid="{00000000-0005-0000-0000-0000CE200000}"/>
    <cellStyle name="5_leertabellen_teil_iii 4 6 2" xfId="13738" xr:uid="{00000000-0005-0000-0000-0000CF200000}"/>
    <cellStyle name="5_leertabellen_teil_iii 4 6 2 2" xfId="16107" xr:uid="{00000000-0005-0000-0000-0000D0200000}"/>
    <cellStyle name="5_leertabellen_teil_iii 4 6 2 2 2" xfId="23266" xr:uid="{00000000-0005-0000-0000-0000D1200000}"/>
    <cellStyle name="5_leertabellen_teil_iii 4 6 2 2 2 2" xfId="37581" xr:uid="{00000000-0005-0000-0000-0000D2200000}"/>
    <cellStyle name="5_leertabellen_teil_iii 4 6 2 2 3" xfId="30422" xr:uid="{00000000-0005-0000-0000-0000D3200000}"/>
    <cellStyle name="5_leertabellen_teil_iii 4 6 2 3" xfId="18461" xr:uid="{00000000-0005-0000-0000-0000D4200000}"/>
    <cellStyle name="5_leertabellen_teil_iii 4 6 2 3 2" xfId="25598" xr:uid="{00000000-0005-0000-0000-0000D5200000}"/>
    <cellStyle name="5_leertabellen_teil_iii 4 6 2 3 2 2" xfId="39913" xr:uid="{00000000-0005-0000-0000-0000D6200000}"/>
    <cellStyle name="5_leertabellen_teil_iii 4 6 2 3 3" xfId="32776" xr:uid="{00000000-0005-0000-0000-0000D7200000}"/>
    <cellStyle name="5_leertabellen_teil_iii 4 6 2 4" xfId="19986" xr:uid="{00000000-0005-0000-0000-0000D8200000}"/>
    <cellStyle name="5_leertabellen_teil_iii 4 6 2 4 2" xfId="27123" xr:uid="{00000000-0005-0000-0000-0000D9200000}"/>
    <cellStyle name="5_leertabellen_teil_iii 4 6 2 4 2 2" xfId="41438" xr:uid="{00000000-0005-0000-0000-0000DA200000}"/>
    <cellStyle name="5_leertabellen_teil_iii 4 6 2 4 3" xfId="34301" xr:uid="{00000000-0005-0000-0000-0000DB200000}"/>
    <cellStyle name="5_leertabellen_teil_iii 4 6 2 5" xfId="21201" xr:uid="{00000000-0005-0000-0000-0000DC200000}"/>
    <cellStyle name="5_leertabellen_teil_iii 4 6 2 5 2" xfId="35516" xr:uid="{00000000-0005-0000-0000-0000DD200000}"/>
    <cellStyle name="5_leertabellen_teil_iii 4 6 2 6" xfId="28338" xr:uid="{00000000-0005-0000-0000-0000DE200000}"/>
    <cellStyle name="5_leertabellen_teil_iii 4 6 3" xfId="15248" xr:uid="{00000000-0005-0000-0000-0000DF200000}"/>
    <cellStyle name="5_leertabellen_teil_iii 4 6 3 2" xfId="22407" xr:uid="{00000000-0005-0000-0000-0000E0200000}"/>
    <cellStyle name="5_leertabellen_teil_iii 4 6 3 2 2" xfId="36722" xr:uid="{00000000-0005-0000-0000-0000E1200000}"/>
    <cellStyle name="5_leertabellen_teil_iii 4 6 3 3" xfId="29563" xr:uid="{00000000-0005-0000-0000-0000E2200000}"/>
    <cellStyle name="5_leertabellen_teil_iii 4 6 4" xfId="17602" xr:uid="{00000000-0005-0000-0000-0000E3200000}"/>
    <cellStyle name="5_leertabellen_teil_iii 4 6 4 2" xfId="24739" xr:uid="{00000000-0005-0000-0000-0000E4200000}"/>
    <cellStyle name="5_leertabellen_teil_iii 4 6 4 2 2" xfId="39054" xr:uid="{00000000-0005-0000-0000-0000E5200000}"/>
    <cellStyle name="5_leertabellen_teil_iii 4 6 4 3" xfId="31917" xr:uid="{00000000-0005-0000-0000-0000E6200000}"/>
    <cellStyle name="5_leertabellen_teil_iii 5" xfId="681" xr:uid="{00000000-0005-0000-0000-0000E7200000}"/>
    <cellStyle name="5_leertabellen_teil_iii 5 2" xfId="12884" xr:uid="{00000000-0005-0000-0000-0000E8200000}"/>
    <cellStyle name="5_leertabellen_teil_iii 5 2 2" xfId="14125" xr:uid="{00000000-0005-0000-0000-0000E9200000}"/>
    <cellStyle name="5_leertabellen_teil_iii 5 2 2 2" xfId="16494" xr:uid="{00000000-0005-0000-0000-0000EA200000}"/>
    <cellStyle name="5_leertabellen_teil_iii 5 2 2 2 2" xfId="23653" xr:uid="{00000000-0005-0000-0000-0000EB200000}"/>
    <cellStyle name="5_leertabellen_teil_iii 5 2 2 2 2 2" xfId="37968" xr:uid="{00000000-0005-0000-0000-0000EC200000}"/>
    <cellStyle name="5_leertabellen_teil_iii 5 2 2 2 3" xfId="30809" xr:uid="{00000000-0005-0000-0000-0000ED200000}"/>
    <cellStyle name="5_leertabellen_teil_iii 5 2 2 3" xfId="18848" xr:uid="{00000000-0005-0000-0000-0000EE200000}"/>
    <cellStyle name="5_leertabellen_teil_iii 5 2 2 3 2" xfId="25985" xr:uid="{00000000-0005-0000-0000-0000EF200000}"/>
    <cellStyle name="5_leertabellen_teil_iii 5 2 2 3 2 2" xfId="40300" xr:uid="{00000000-0005-0000-0000-0000F0200000}"/>
    <cellStyle name="5_leertabellen_teil_iii 5 2 2 3 3" xfId="33163" xr:uid="{00000000-0005-0000-0000-0000F1200000}"/>
    <cellStyle name="5_leertabellen_teil_iii 5 2 2 4" xfId="20182" xr:uid="{00000000-0005-0000-0000-0000F2200000}"/>
    <cellStyle name="5_leertabellen_teil_iii 5 2 2 4 2" xfId="27319" xr:uid="{00000000-0005-0000-0000-0000F3200000}"/>
    <cellStyle name="5_leertabellen_teil_iii 5 2 2 4 2 2" xfId="41634" xr:uid="{00000000-0005-0000-0000-0000F4200000}"/>
    <cellStyle name="5_leertabellen_teil_iii 5 2 2 4 3" xfId="34497" xr:uid="{00000000-0005-0000-0000-0000F5200000}"/>
    <cellStyle name="5_leertabellen_teil_iii 5 2 2 5" xfId="21397" xr:uid="{00000000-0005-0000-0000-0000F6200000}"/>
    <cellStyle name="5_leertabellen_teil_iii 5 2 2 5 2" xfId="35712" xr:uid="{00000000-0005-0000-0000-0000F7200000}"/>
    <cellStyle name="5_leertabellen_teil_iii 5 2 2 6" xfId="28534" xr:uid="{00000000-0005-0000-0000-0000F8200000}"/>
    <cellStyle name="5_leertabellen_teil_iii 5 2 3" xfId="15253" xr:uid="{00000000-0005-0000-0000-0000F9200000}"/>
    <cellStyle name="5_leertabellen_teil_iii 5 2 3 2" xfId="22412" xr:uid="{00000000-0005-0000-0000-0000FA200000}"/>
    <cellStyle name="5_leertabellen_teil_iii 5 2 3 2 2" xfId="36727" xr:uid="{00000000-0005-0000-0000-0000FB200000}"/>
    <cellStyle name="5_leertabellen_teil_iii 5 2 3 3" xfId="29568" xr:uid="{00000000-0005-0000-0000-0000FC200000}"/>
    <cellStyle name="5_leertabellen_teil_iii 5 2 4" xfId="17607" xr:uid="{00000000-0005-0000-0000-0000FD200000}"/>
    <cellStyle name="5_leertabellen_teil_iii 5 2 4 2" xfId="24744" xr:uid="{00000000-0005-0000-0000-0000FE200000}"/>
    <cellStyle name="5_leertabellen_teil_iii 5 2 4 2 2" xfId="39059" xr:uid="{00000000-0005-0000-0000-0000FF200000}"/>
    <cellStyle name="5_leertabellen_teil_iii 5 2 4 3" xfId="31922" xr:uid="{00000000-0005-0000-0000-000000210000}"/>
    <cellStyle name="5_leertabellen_teil_iii 6" xfId="682" xr:uid="{00000000-0005-0000-0000-000001210000}"/>
    <cellStyle name="5_leertabellen_teil_iii 6 2" xfId="12885" xr:uid="{00000000-0005-0000-0000-000002210000}"/>
    <cellStyle name="5_leertabellen_teil_iii 6 2 2" xfId="14455" xr:uid="{00000000-0005-0000-0000-000003210000}"/>
    <cellStyle name="5_leertabellen_teil_iii 6 2 2 2" xfId="16824" xr:uid="{00000000-0005-0000-0000-000004210000}"/>
    <cellStyle name="5_leertabellen_teil_iii 6 2 2 2 2" xfId="23983" xr:uid="{00000000-0005-0000-0000-000005210000}"/>
    <cellStyle name="5_leertabellen_teil_iii 6 2 2 2 2 2" xfId="38298" xr:uid="{00000000-0005-0000-0000-000006210000}"/>
    <cellStyle name="5_leertabellen_teil_iii 6 2 2 2 3" xfId="31139" xr:uid="{00000000-0005-0000-0000-000007210000}"/>
    <cellStyle name="5_leertabellen_teil_iii 6 2 2 3" xfId="19178" xr:uid="{00000000-0005-0000-0000-000008210000}"/>
    <cellStyle name="5_leertabellen_teil_iii 6 2 2 3 2" xfId="26315" xr:uid="{00000000-0005-0000-0000-000009210000}"/>
    <cellStyle name="5_leertabellen_teil_iii 6 2 2 3 2 2" xfId="40630" xr:uid="{00000000-0005-0000-0000-00000A210000}"/>
    <cellStyle name="5_leertabellen_teil_iii 6 2 2 3 3" xfId="33493" xr:uid="{00000000-0005-0000-0000-00000B210000}"/>
    <cellStyle name="5_leertabellen_teil_iii 6 2 2 4" xfId="20485" xr:uid="{00000000-0005-0000-0000-00000C210000}"/>
    <cellStyle name="5_leertabellen_teil_iii 6 2 2 4 2" xfId="27622" xr:uid="{00000000-0005-0000-0000-00000D210000}"/>
    <cellStyle name="5_leertabellen_teil_iii 6 2 2 4 2 2" xfId="41937" xr:uid="{00000000-0005-0000-0000-00000E210000}"/>
    <cellStyle name="5_leertabellen_teil_iii 6 2 2 4 3" xfId="34800" xr:uid="{00000000-0005-0000-0000-00000F210000}"/>
    <cellStyle name="5_leertabellen_teil_iii 6 2 2 5" xfId="21700" xr:uid="{00000000-0005-0000-0000-000010210000}"/>
    <cellStyle name="5_leertabellen_teil_iii 6 2 2 5 2" xfId="36015" xr:uid="{00000000-0005-0000-0000-000011210000}"/>
    <cellStyle name="5_leertabellen_teil_iii 6 2 2 6" xfId="28837" xr:uid="{00000000-0005-0000-0000-000012210000}"/>
    <cellStyle name="5_leertabellen_teil_iii 6 2 3" xfId="15254" xr:uid="{00000000-0005-0000-0000-000013210000}"/>
    <cellStyle name="5_leertabellen_teil_iii 6 2 3 2" xfId="22413" xr:uid="{00000000-0005-0000-0000-000014210000}"/>
    <cellStyle name="5_leertabellen_teil_iii 6 2 3 2 2" xfId="36728" xr:uid="{00000000-0005-0000-0000-000015210000}"/>
    <cellStyle name="5_leertabellen_teil_iii 6 2 3 3" xfId="29569" xr:uid="{00000000-0005-0000-0000-000016210000}"/>
    <cellStyle name="5_leertabellen_teil_iii 6 2 4" xfId="17608" xr:uid="{00000000-0005-0000-0000-000017210000}"/>
    <cellStyle name="5_leertabellen_teil_iii 6 2 4 2" xfId="24745" xr:uid="{00000000-0005-0000-0000-000018210000}"/>
    <cellStyle name="5_leertabellen_teil_iii 6 2 4 2 2" xfId="39060" xr:uid="{00000000-0005-0000-0000-000019210000}"/>
    <cellStyle name="5_leertabellen_teil_iii 6 2 4 3" xfId="31923" xr:uid="{00000000-0005-0000-0000-00001A210000}"/>
    <cellStyle name="5_leertabellen_teil_iii 7" xfId="683" xr:uid="{00000000-0005-0000-0000-00001B210000}"/>
    <cellStyle name="5_leertabellen_teil_iii 7 2" xfId="12886" xr:uid="{00000000-0005-0000-0000-00001C210000}"/>
    <cellStyle name="5_leertabellen_teil_iii 7 2 2" xfId="13882" xr:uid="{00000000-0005-0000-0000-00001D210000}"/>
    <cellStyle name="5_leertabellen_teil_iii 7 2 2 2" xfId="16251" xr:uid="{00000000-0005-0000-0000-00001E210000}"/>
    <cellStyle name="5_leertabellen_teil_iii 7 2 2 2 2" xfId="23410" xr:uid="{00000000-0005-0000-0000-00001F210000}"/>
    <cellStyle name="5_leertabellen_teil_iii 7 2 2 2 2 2" xfId="37725" xr:uid="{00000000-0005-0000-0000-000020210000}"/>
    <cellStyle name="5_leertabellen_teil_iii 7 2 2 2 3" xfId="30566" xr:uid="{00000000-0005-0000-0000-000021210000}"/>
    <cellStyle name="5_leertabellen_teil_iii 7 2 2 3" xfId="18605" xr:uid="{00000000-0005-0000-0000-000022210000}"/>
    <cellStyle name="5_leertabellen_teil_iii 7 2 2 3 2" xfId="25742" xr:uid="{00000000-0005-0000-0000-000023210000}"/>
    <cellStyle name="5_leertabellen_teil_iii 7 2 2 3 2 2" xfId="40057" xr:uid="{00000000-0005-0000-0000-000024210000}"/>
    <cellStyle name="5_leertabellen_teil_iii 7 2 2 3 3" xfId="32920" xr:uid="{00000000-0005-0000-0000-000025210000}"/>
    <cellStyle name="5_leertabellen_teil_iii 7 2 2 4" xfId="20048" xr:uid="{00000000-0005-0000-0000-000026210000}"/>
    <cellStyle name="5_leertabellen_teil_iii 7 2 2 4 2" xfId="27185" xr:uid="{00000000-0005-0000-0000-000027210000}"/>
    <cellStyle name="5_leertabellen_teil_iii 7 2 2 4 2 2" xfId="41500" xr:uid="{00000000-0005-0000-0000-000028210000}"/>
    <cellStyle name="5_leertabellen_teil_iii 7 2 2 4 3" xfId="34363" xr:uid="{00000000-0005-0000-0000-000029210000}"/>
    <cellStyle name="5_leertabellen_teil_iii 7 2 2 5" xfId="21263" xr:uid="{00000000-0005-0000-0000-00002A210000}"/>
    <cellStyle name="5_leertabellen_teil_iii 7 2 2 5 2" xfId="35578" xr:uid="{00000000-0005-0000-0000-00002B210000}"/>
    <cellStyle name="5_leertabellen_teil_iii 7 2 2 6" xfId="28400" xr:uid="{00000000-0005-0000-0000-00002C210000}"/>
    <cellStyle name="5_leertabellen_teil_iii 7 2 3" xfId="15255" xr:uid="{00000000-0005-0000-0000-00002D210000}"/>
    <cellStyle name="5_leertabellen_teil_iii 7 2 3 2" xfId="22414" xr:uid="{00000000-0005-0000-0000-00002E210000}"/>
    <cellStyle name="5_leertabellen_teil_iii 7 2 3 2 2" xfId="36729" xr:uid="{00000000-0005-0000-0000-00002F210000}"/>
    <cellStyle name="5_leertabellen_teil_iii 7 2 3 3" xfId="29570" xr:uid="{00000000-0005-0000-0000-000030210000}"/>
    <cellStyle name="5_leertabellen_teil_iii 7 2 4" xfId="17609" xr:uid="{00000000-0005-0000-0000-000031210000}"/>
    <cellStyle name="5_leertabellen_teil_iii 7 2 4 2" xfId="24746" xr:uid="{00000000-0005-0000-0000-000032210000}"/>
    <cellStyle name="5_leertabellen_teil_iii 7 2 4 2 2" xfId="39061" xr:uid="{00000000-0005-0000-0000-000033210000}"/>
    <cellStyle name="5_leertabellen_teil_iii 7 2 4 3" xfId="31924" xr:uid="{00000000-0005-0000-0000-000034210000}"/>
    <cellStyle name="5_leertabellen_teil_iii 8" xfId="684" xr:uid="{00000000-0005-0000-0000-000035210000}"/>
    <cellStyle name="5_leertabellen_teil_iii 8 2" xfId="12887" xr:uid="{00000000-0005-0000-0000-000036210000}"/>
    <cellStyle name="5_leertabellen_teil_iii 8 2 2" xfId="14784" xr:uid="{00000000-0005-0000-0000-000037210000}"/>
    <cellStyle name="5_leertabellen_teil_iii 8 2 2 2" xfId="17147" xr:uid="{00000000-0005-0000-0000-000038210000}"/>
    <cellStyle name="5_leertabellen_teil_iii 8 2 2 2 2" xfId="24284" xr:uid="{00000000-0005-0000-0000-000039210000}"/>
    <cellStyle name="5_leertabellen_teil_iii 8 2 2 2 2 2" xfId="38599" xr:uid="{00000000-0005-0000-0000-00003A210000}"/>
    <cellStyle name="5_leertabellen_teil_iii 8 2 2 2 3" xfId="31462" xr:uid="{00000000-0005-0000-0000-00003B210000}"/>
    <cellStyle name="5_leertabellen_teil_iii 8 2 2 3" xfId="19501" xr:uid="{00000000-0005-0000-0000-00003C210000}"/>
    <cellStyle name="5_leertabellen_teil_iii 8 2 2 3 2" xfId="26638" xr:uid="{00000000-0005-0000-0000-00003D210000}"/>
    <cellStyle name="5_leertabellen_teil_iii 8 2 2 3 2 2" xfId="40953" xr:uid="{00000000-0005-0000-0000-00003E210000}"/>
    <cellStyle name="5_leertabellen_teil_iii 8 2 2 3 3" xfId="33816" xr:uid="{00000000-0005-0000-0000-00003F210000}"/>
    <cellStyle name="5_leertabellen_teil_iii 8 2 2 4" xfId="20777" xr:uid="{00000000-0005-0000-0000-000040210000}"/>
    <cellStyle name="5_leertabellen_teil_iii 8 2 2 4 2" xfId="27914" xr:uid="{00000000-0005-0000-0000-000041210000}"/>
    <cellStyle name="5_leertabellen_teil_iii 8 2 2 4 2 2" xfId="42229" xr:uid="{00000000-0005-0000-0000-000042210000}"/>
    <cellStyle name="5_leertabellen_teil_iii 8 2 2 4 3" xfId="35092" xr:uid="{00000000-0005-0000-0000-000043210000}"/>
    <cellStyle name="5_leertabellen_teil_iii 8 2 2 5" xfId="21953" xr:uid="{00000000-0005-0000-0000-000044210000}"/>
    <cellStyle name="5_leertabellen_teil_iii 8 2 2 5 2" xfId="36268" xr:uid="{00000000-0005-0000-0000-000045210000}"/>
    <cellStyle name="5_leertabellen_teil_iii 8 2 2 6" xfId="29109" xr:uid="{00000000-0005-0000-0000-000046210000}"/>
    <cellStyle name="5_leertabellen_teil_iii 8 2 3" xfId="15256" xr:uid="{00000000-0005-0000-0000-000047210000}"/>
    <cellStyle name="5_leertabellen_teil_iii 8 2 3 2" xfId="22415" xr:uid="{00000000-0005-0000-0000-000048210000}"/>
    <cellStyle name="5_leertabellen_teil_iii 8 2 3 2 2" xfId="36730" xr:uid="{00000000-0005-0000-0000-000049210000}"/>
    <cellStyle name="5_leertabellen_teil_iii 8 2 3 3" xfId="29571" xr:uid="{00000000-0005-0000-0000-00004A210000}"/>
    <cellStyle name="5_leertabellen_teil_iii 8 2 4" xfId="17610" xr:uid="{00000000-0005-0000-0000-00004B210000}"/>
    <cellStyle name="5_leertabellen_teil_iii 8 2 4 2" xfId="24747" xr:uid="{00000000-0005-0000-0000-00004C210000}"/>
    <cellStyle name="5_leertabellen_teil_iii 8 2 4 2 2" xfId="39062" xr:uid="{00000000-0005-0000-0000-00004D210000}"/>
    <cellStyle name="5_leertabellen_teil_iii 8 2 4 3" xfId="31925" xr:uid="{00000000-0005-0000-0000-00004E210000}"/>
    <cellStyle name="5_leertabellen_teil_iii 9" xfId="12858" xr:uid="{00000000-0005-0000-0000-00004F210000}"/>
    <cellStyle name="5_leertabellen_teil_iii 9 2" xfId="14829" xr:uid="{00000000-0005-0000-0000-000050210000}"/>
    <cellStyle name="5_leertabellen_teil_iii 9 2 2" xfId="17192" xr:uid="{00000000-0005-0000-0000-000051210000}"/>
    <cellStyle name="5_leertabellen_teil_iii 9 2 2 2" xfId="24329" xr:uid="{00000000-0005-0000-0000-000052210000}"/>
    <cellStyle name="5_leertabellen_teil_iii 9 2 2 2 2" xfId="38644" xr:uid="{00000000-0005-0000-0000-000053210000}"/>
    <cellStyle name="5_leertabellen_teil_iii 9 2 2 3" xfId="31507" xr:uid="{00000000-0005-0000-0000-000054210000}"/>
    <cellStyle name="5_leertabellen_teil_iii 9 2 3" xfId="19546" xr:uid="{00000000-0005-0000-0000-000055210000}"/>
    <cellStyle name="5_leertabellen_teil_iii 9 2 3 2" xfId="26683" xr:uid="{00000000-0005-0000-0000-000056210000}"/>
    <cellStyle name="5_leertabellen_teil_iii 9 2 3 2 2" xfId="40998" xr:uid="{00000000-0005-0000-0000-000057210000}"/>
    <cellStyle name="5_leertabellen_teil_iii 9 2 3 3" xfId="33861" xr:uid="{00000000-0005-0000-0000-000058210000}"/>
    <cellStyle name="5_leertabellen_teil_iii 9 2 4" xfId="20822" xr:uid="{00000000-0005-0000-0000-000059210000}"/>
    <cellStyle name="5_leertabellen_teil_iii 9 2 4 2" xfId="27959" xr:uid="{00000000-0005-0000-0000-00005A210000}"/>
    <cellStyle name="5_leertabellen_teil_iii 9 2 4 2 2" xfId="42274" xr:uid="{00000000-0005-0000-0000-00005B210000}"/>
    <cellStyle name="5_leertabellen_teil_iii 9 2 4 3" xfId="35137" xr:uid="{00000000-0005-0000-0000-00005C210000}"/>
    <cellStyle name="5_leertabellen_teil_iii 9 2 5" xfId="21998" xr:uid="{00000000-0005-0000-0000-00005D210000}"/>
    <cellStyle name="5_leertabellen_teil_iii 9 2 5 2" xfId="36313" xr:uid="{00000000-0005-0000-0000-00005E210000}"/>
    <cellStyle name="5_leertabellen_teil_iii 9 2 6" xfId="29154" xr:uid="{00000000-0005-0000-0000-00005F210000}"/>
    <cellStyle name="5_leertabellen_teil_iii 9 3" xfId="15227" xr:uid="{00000000-0005-0000-0000-000060210000}"/>
    <cellStyle name="5_leertabellen_teil_iii 9 3 2" xfId="22386" xr:uid="{00000000-0005-0000-0000-000061210000}"/>
    <cellStyle name="5_leertabellen_teil_iii 9 3 2 2" xfId="36701" xr:uid="{00000000-0005-0000-0000-000062210000}"/>
    <cellStyle name="5_leertabellen_teil_iii 9 3 3" xfId="29542" xr:uid="{00000000-0005-0000-0000-000063210000}"/>
    <cellStyle name="5_leertabellen_teil_iii 9 4" xfId="17581" xr:uid="{00000000-0005-0000-0000-000064210000}"/>
    <cellStyle name="5_leertabellen_teil_iii 9 4 2" xfId="24718" xr:uid="{00000000-0005-0000-0000-000065210000}"/>
    <cellStyle name="5_leertabellen_teil_iii 9 4 2 2" xfId="39033" xr:uid="{00000000-0005-0000-0000-000066210000}"/>
    <cellStyle name="5_leertabellen_teil_iii 9 4 3" xfId="31896" xr:uid="{00000000-0005-0000-0000-000067210000}"/>
    <cellStyle name="5_Merkmalsuebersicht_neu" xfId="200" xr:uid="{00000000-0005-0000-0000-000068210000}"/>
    <cellStyle name="5_Merkmalsuebersicht_neu 2" xfId="685" xr:uid="{00000000-0005-0000-0000-000069210000}"/>
    <cellStyle name="5_Merkmalsuebersicht_neu 2 2" xfId="686" xr:uid="{00000000-0005-0000-0000-00006A210000}"/>
    <cellStyle name="5_Merkmalsuebersicht_neu 2 2 2" xfId="687" xr:uid="{00000000-0005-0000-0000-00006B210000}"/>
    <cellStyle name="5_Merkmalsuebersicht_neu 2 2 2 2" xfId="12891" xr:uid="{00000000-0005-0000-0000-00006C210000}"/>
    <cellStyle name="5_Merkmalsuebersicht_neu 2 2 2 2 2" xfId="13871" xr:uid="{00000000-0005-0000-0000-00006D210000}"/>
    <cellStyle name="5_Merkmalsuebersicht_neu 2 2 2 2 2 2" xfId="16240" xr:uid="{00000000-0005-0000-0000-00006E210000}"/>
    <cellStyle name="5_Merkmalsuebersicht_neu 2 2 2 2 2 2 2" xfId="23399" xr:uid="{00000000-0005-0000-0000-00006F210000}"/>
    <cellStyle name="5_Merkmalsuebersicht_neu 2 2 2 2 2 2 2 2" xfId="37714" xr:uid="{00000000-0005-0000-0000-000070210000}"/>
    <cellStyle name="5_Merkmalsuebersicht_neu 2 2 2 2 2 2 3" xfId="30555" xr:uid="{00000000-0005-0000-0000-000071210000}"/>
    <cellStyle name="5_Merkmalsuebersicht_neu 2 2 2 2 2 3" xfId="18594" xr:uid="{00000000-0005-0000-0000-000072210000}"/>
    <cellStyle name="5_Merkmalsuebersicht_neu 2 2 2 2 2 3 2" xfId="25731" xr:uid="{00000000-0005-0000-0000-000073210000}"/>
    <cellStyle name="5_Merkmalsuebersicht_neu 2 2 2 2 2 3 2 2" xfId="40046" xr:uid="{00000000-0005-0000-0000-000074210000}"/>
    <cellStyle name="5_Merkmalsuebersicht_neu 2 2 2 2 2 3 3" xfId="32909" xr:uid="{00000000-0005-0000-0000-000075210000}"/>
    <cellStyle name="5_Merkmalsuebersicht_neu 2 2 2 2 2 4" xfId="20041" xr:uid="{00000000-0005-0000-0000-000076210000}"/>
    <cellStyle name="5_Merkmalsuebersicht_neu 2 2 2 2 2 4 2" xfId="27178" xr:uid="{00000000-0005-0000-0000-000077210000}"/>
    <cellStyle name="5_Merkmalsuebersicht_neu 2 2 2 2 2 4 2 2" xfId="41493" xr:uid="{00000000-0005-0000-0000-000078210000}"/>
    <cellStyle name="5_Merkmalsuebersicht_neu 2 2 2 2 2 4 3" xfId="34356" xr:uid="{00000000-0005-0000-0000-000079210000}"/>
    <cellStyle name="5_Merkmalsuebersicht_neu 2 2 2 2 2 5" xfId="21256" xr:uid="{00000000-0005-0000-0000-00007A210000}"/>
    <cellStyle name="5_Merkmalsuebersicht_neu 2 2 2 2 2 5 2" xfId="35571" xr:uid="{00000000-0005-0000-0000-00007B210000}"/>
    <cellStyle name="5_Merkmalsuebersicht_neu 2 2 2 2 2 6" xfId="28393" xr:uid="{00000000-0005-0000-0000-00007C210000}"/>
    <cellStyle name="5_Merkmalsuebersicht_neu 2 2 2 2 3" xfId="15260" xr:uid="{00000000-0005-0000-0000-00007D210000}"/>
    <cellStyle name="5_Merkmalsuebersicht_neu 2 2 2 2 3 2" xfId="22419" xr:uid="{00000000-0005-0000-0000-00007E210000}"/>
    <cellStyle name="5_Merkmalsuebersicht_neu 2 2 2 2 3 2 2" xfId="36734" xr:uid="{00000000-0005-0000-0000-00007F210000}"/>
    <cellStyle name="5_Merkmalsuebersicht_neu 2 2 2 2 3 3" xfId="29575" xr:uid="{00000000-0005-0000-0000-000080210000}"/>
    <cellStyle name="5_Merkmalsuebersicht_neu 2 2 2 2 4" xfId="17614" xr:uid="{00000000-0005-0000-0000-000081210000}"/>
    <cellStyle name="5_Merkmalsuebersicht_neu 2 2 2 2 4 2" xfId="24751" xr:uid="{00000000-0005-0000-0000-000082210000}"/>
    <cellStyle name="5_Merkmalsuebersicht_neu 2 2 2 2 4 2 2" xfId="39066" xr:uid="{00000000-0005-0000-0000-000083210000}"/>
    <cellStyle name="5_Merkmalsuebersicht_neu 2 2 2 2 4 3" xfId="31929" xr:uid="{00000000-0005-0000-0000-000084210000}"/>
    <cellStyle name="5_Merkmalsuebersicht_neu 2 2 3" xfId="688" xr:uid="{00000000-0005-0000-0000-000085210000}"/>
    <cellStyle name="5_Merkmalsuebersicht_neu 2 2 3 2" xfId="12892" xr:uid="{00000000-0005-0000-0000-000086210000}"/>
    <cellStyle name="5_Merkmalsuebersicht_neu 2 2 3 2 2" xfId="14811" xr:uid="{00000000-0005-0000-0000-000087210000}"/>
    <cellStyle name="5_Merkmalsuebersicht_neu 2 2 3 2 2 2" xfId="17174" xr:uid="{00000000-0005-0000-0000-000088210000}"/>
    <cellStyle name="5_Merkmalsuebersicht_neu 2 2 3 2 2 2 2" xfId="24311" xr:uid="{00000000-0005-0000-0000-000089210000}"/>
    <cellStyle name="5_Merkmalsuebersicht_neu 2 2 3 2 2 2 2 2" xfId="38626" xr:uid="{00000000-0005-0000-0000-00008A210000}"/>
    <cellStyle name="5_Merkmalsuebersicht_neu 2 2 3 2 2 2 3" xfId="31489" xr:uid="{00000000-0005-0000-0000-00008B210000}"/>
    <cellStyle name="5_Merkmalsuebersicht_neu 2 2 3 2 2 3" xfId="19528" xr:uid="{00000000-0005-0000-0000-00008C210000}"/>
    <cellStyle name="5_Merkmalsuebersicht_neu 2 2 3 2 2 3 2" xfId="26665" xr:uid="{00000000-0005-0000-0000-00008D210000}"/>
    <cellStyle name="5_Merkmalsuebersicht_neu 2 2 3 2 2 3 2 2" xfId="40980" xr:uid="{00000000-0005-0000-0000-00008E210000}"/>
    <cellStyle name="5_Merkmalsuebersicht_neu 2 2 3 2 2 3 3" xfId="33843" xr:uid="{00000000-0005-0000-0000-00008F210000}"/>
    <cellStyle name="5_Merkmalsuebersicht_neu 2 2 3 2 2 4" xfId="20804" xr:uid="{00000000-0005-0000-0000-000090210000}"/>
    <cellStyle name="5_Merkmalsuebersicht_neu 2 2 3 2 2 4 2" xfId="27941" xr:uid="{00000000-0005-0000-0000-000091210000}"/>
    <cellStyle name="5_Merkmalsuebersicht_neu 2 2 3 2 2 4 2 2" xfId="42256" xr:uid="{00000000-0005-0000-0000-000092210000}"/>
    <cellStyle name="5_Merkmalsuebersicht_neu 2 2 3 2 2 4 3" xfId="35119" xr:uid="{00000000-0005-0000-0000-000093210000}"/>
    <cellStyle name="5_Merkmalsuebersicht_neu 2 2 3 2 2 5" xfId="21980" xr:uid="{00000000-0005-0000-0000-000094210000}"/>
    <cellStyle name="5_Merkmalsuebersicht_neu 2 2 3 2 2 5 2" xfId="36295" xr:uid="{00000000-0005-0000-0000-000095210000}"/>
    <cellStyle name="5_Merkmalsuebersicht_neu 2 2 3 2 2 6" xfId="29136" xr:uid="{00000000-0005-0000-0000-000096210000}"/>
    <cellStyle name="5_Merkmalsuebersicht_neu 2 2 3 2 3" xfId="15261" xr:uid="{00000000-0005-0000-0000-000097210000}"/>
    <cellStyle name="5_Merkmalsuebersicht_neu 2 2 3 2 3 2" xfId="22420" xr:uid="{00000000-0005-0000-0000-000098210000}"/>
    <cellStyle name="5_Merkmalsuebersicht_neu 2 2 3 2 3 2 2" xfId="36735" xr:uid="{00000000-0005-0000-0000-000099210000}"/>
    <cellStyle name="5_Merkmalsuebersicht_neu 2 2 3 2 3 3" xfId="29576" xr:uid="{00000000-0005-0000-0000-00009A210000}"/>
    <cellStyle name="5_Merkmalsuebersicht_neu 2 2 3 2 4" xfId="17615" xr:uid="{00000000-0005-0000-0000-00009B210000}"/>
    <cellStyle name="5_Merkmalsuebersicht_neu 2 2 3 2 4 2" xfId="24752" xr:uid="{00000000-0005-0000-0000-00009C210000}"/>
    <cellStyle name="5_Merkmalsuebersicht_neu 2 2 3 2 4 2 2" xfId="39067" xr:uid="{00000000-0005-0000-0000-00009D210000}"/>
    <cellStyle name="5_Merkmalsuebersicht_neu 2 2 3 2 4 3" xfId="31930" xr:uid="{00000000-0005-0000-0000-00009E210000}"/>
    <cellStyle name="5_Merkmalsuebersicht_neu 2 2 4" xfId="689" xr:uid="{00000000-0005-0000-0000-00009F210000}"/>
    <cellStyle name="5_Merkmalsuebersicht_neu 2 2 4 2" xfId="12893" xr:uid="{00000000-0005-0000-0000-0000A0210000}"/>
    <cellStyle name="5_Merkmalsuebersicht_neu 2 2 4 2 2" xfId="14188" xr:uid="{00000000-0005-0000-0000-0000A1210000}"/>
    <cellStyle name="5_Merkmalsuebersicht_neu 2 2 4 2 2 2" xfId="16557" xr:uid="{00000000-0005-0000-0000-0000A2210000}"/>
    <cellStyle name="5_Merkmalsuebersicht_neu 2 2 4 2 2 2 2" xfId="23716" xr:uid="{00000000-0005-0000-0000-0000A3210000}"/>
    <cellStyle name="5_Merkmalsuebersicht_neu 2 2 4 2 2 2 2 2" xfId="38031" xr:uid="{00000000-0005-0000-0000-0000A4210000}"/>
    <cellStyle name="5_Merkmalsuebersicht_neu 2 2 4 2 2 2 3" xfId="30872" xr:uid="{00000000-0005-0000-0000-0000A5210000}"/>
    <cellStyle name="5_Merkmalsuebersicht_neu 2 2 4 2 2 3" xfId="18911" xr:uid="{00000000-0005-0000-0000-0000A6210000}"/>
    <cellStyle name="5_Merkmalsuebersicht_neu 2 2 4 2 2 3 2" xfId="26048" xr:uid="{00000000-0005-0000-0000-0000A7210000}"/>
    <cellStyle name="5_Merkmalsuebersicht_neu 2 2 4 2 2 3 2 2" xfId="40363" xr:uid="{00000000-0005-0000-0000-0000A8210000}"/>
    <cellStyle name="5_Merkmalsuebersicht_neu 2 2 4 2 2 3 3" xfId="33226" xr:uid="{00000000-0005-0000-0000-0000A9210000}"/>
    <cellStyle name="5_Merkmalsuebersicht_neu 2 2 4 2 2 4" xfId="20245" xr:uid="{00000000-0005-0000-0000-0000AA210000}"/>
    <cellStyle name="5_Merkmalsuebersicht_neu 2 2 4 2 2 4 2" xfId="27382" xr:uid="{00000000-0005-0000-0000-0000AB210000}"/>
    <cellStyle name="5_Merkmalsuebersicht_neu 2 2 4 2 2 4 2 2" xfId="41697" xr:uid="{00000000-0005-0000-0000-0000AC210000}"/>
    <cellStyle name="5_Merkmalsuebersicht_neu 2 2 4 2 2 4 3" xfId="34560" xr:uid="{00000000-0005-0000-0000-0000AD210000}"/>
    <cellStyle name="5_Merkmalsuebersicht_neu 2 2 4 2 2 5" xfId="21460" xr:uid="{00000000-0005-0000-0000-0000AE210000}"/>
    <cellStyle name="5_Merkmalsuebersicht_neu 2 2 4 2 2 5 2" xfId="35775" xr:uid="{00000000-0005-0000-0000-0000AF210000}"/>
    <cellStyle name="5_Merkmalsuebersicht_neu 2 2 4 2 2 6" xfId="28597" xr:uid="{00000000-0005-0000-0000-0000B0210000}"/>
    <cellStyle name="5_Merkmalsuebersicht_neu 2 2 4 2 3" xfId="15262" xr:uid="{00000000-0005-0000-0000-0000B1210000}"/>
    <cellStyle name="5_Merkmalsuebersicht_neu 2 2 4 2 3 2" xfId="22421" xr:uid="{00000000-0005-0000-0000-0000B2210000}"/>
    <cellStyle name="5_Merkmalsuebersicht_neu 2 2 4 2 3 2 2" xfId="36736" xr:uid="{00000000-0005-0000-0000-0000B3210000}"/>
    <cellStyle name="5_Merkmalsuebersicht_neu 2 2 4 2 3 3" xfId="29577" xr:uid="{00000000-0005-0000-0000-0000B4210000}"/>
    <cellStyle name="5_Merkmalsuebersicht_neu 2 2 4 2 4" xfId="17616" xr:uid="{00000000-0005-0000-0000-0000B5210000}"/>
    <cellStyle name="5_Merkmalsuebersicht_neu 2 2 4 2 4 2" xfId="24753" xr:uid="{00000000-0005-0000-0000-0000B6210000}"/>
    <cellStyle name="5_Merkmalsuebersicht_neu 2 2 4 2 4 2 2" xfId="39068" xr:uid="{00000000-0005-0000-0000-0000B7210000}"/>
    <cellStyle name="5_Merkmalsuebersicht_neu 2 2 4 2 4 3" xfId="31931" xr:uid="{00000000-0005-0000-0000-0000B8210000}"/>
    <cellStyle name="5_Merkmalsuebersicht_neu 2 2 5" xfId="690" xr:uid="{00000000-0005-0000-0000-0000B9210000}"/>
    <cellStyle name="5_Merkmalsuebersicht_neu 2 2 5 2" xfId="12894" xr:uid="{00000000-0005-0000-0000-0000BA210000}"/>
    <cellStyle name="5_Merkmalsuebersicht_neu 2 2 5 2 2" xfId="14810" xr:uid="{00000000-0005-0000-0000-0000BB210000}"/>
    <cellStyle name="5_Merkmalsuebersicht_neu 2 2 5 2 2 2" xfId="17173" xr:uid="{00000000-0005-0000-0000-0000BC210000}"/>
    <cellStyle name="5_Merkmalsuebersicht_neu 2 2 5 2 2 2 2" xfId="24310" xr:uid="{00000000-0005-0000-0000-0000BD210000}"/>
    <cellStyle name="5_Merkmalsuebersicht_neu 2 2 5 2 2 2 2 2" xfId="38625" xr:uid="{00000000-0005-0000-0000-0000BE210000}"/>
    <cellStyle name="5_Merkmalsuebersicht_neu 2 2 5 2 2 2 3" xfId="31488" xr:uid="{00000000-0005-0000-0000-0000BF210000}"/>
    <cellStyle name="5_Merkmalsuebersicht_neu 2 2 5 2 2 3" xfId="19527" xr:uid="{00000000-0005-0000-0000-0000C0210000}"/>
    <cellStyle name="5_Merkmalsuebersicht_neu 2 2 5 2 2 3 2" xfId="26664" xr:uid="{00000000-0005-0000-0000-0000C1210000}"/>
    <cellStyle name="5_Merkmalsuebersicht_neu 2 2 5 2 2 3 2 2" xfId="40979" xr:uid="{00000000-0005-0000-0000-0000C2210000}"/>
    <cellStyle name="5_Merkmalsuebersicht_neu 2 2 5 2 2 3 3" xfId="33842" xr:uid="{00000000-0005-0000-0000-0000C3210000}"/>
    <cellStyle name="5_Merkmalsuebersicht_neu 2 2 5 2 2 4" xfId="20803" xr:uid="{00000000-0005-0000-0000-0000C4210000}"/>
    <cellStyle name="5_Merkmalsuebersicht_neu 2 2 5 2 2 4 2" xfId="27940" xr:uid="{00000000-0005-0000-0000-0000C5210000}"/>
    <cellStyle name="5_Merkmalsuebersicht_neu 2 2 5 2 2 4 2 2" xfId="42255" xr:uid="{00000000-0005-0000-0000-0000C6210000}"/>
    <cellStyle name="5_Merkmalsuebersicht_neu 2 2 5 2 2 4 3" xfId="35118" xr:uid="{00000000-0005-0000-0000-0000C7210000}"/>
    <cellStyle name="5_Merkmalsuebersicht_neu 2 2 5 2 2 5" xfId="21979" xr:uid="{00000000-0005-0000-0000-0000C8210000}"/>
    <cellStyle name="5_Merkmalsuebersicht_neu 2 2 5 2 2 5 2" xfId="36294" xr:uid="{00000000-0005-0000-0000-0000C9210000}"/>
    <cellStyle name="5_Merkmalsuebersicht_neu 2 2 5 2 2 6" xfId="29135" xr:uid="{00000000-0005-0000-0000-0000CA210000}"/>
    <cellStyle name="5_Merkmalsuebersicht_neu 2 2 5 2 3" xfId="15263" xr:uid="{00000000-0005-0000-0000-0000CB210000}"/>
    <cellStyle name="5_Merkmalsuebersicht_neu 2 2 5 2 3 2" xfId="22422" xr:uid="{00000000-0005-0000-0000-0000CC210000}"/>
    <cellStyle name="5_Merkmalsuebersicht_neu 2 2 5 2 3 2 2" xfId="36737" xr:uid="{00000000-0005-0000-0000-0000CD210000}"/>
    <cellStyle name="5_Merkmalsuebersicht_neu 2 2 5 2 3 3" xfId="29578" xr:uid="{00000000-0005-0000-0000-0000CE210000}"/>
    <cellStyle name="5_Merkmalsuebersicht_neu 2 2 5 2 4" xfId="17617" xr:uid="{00000000-0005-0000-0000-0000CF210000}"/>
    <cellStyle name="5_Merkmalsuebersicht_neu 2 2 5 2 4 2" xfId="24754" xr:uid="{00000000-0005-0000-0000-0000D0210000}"/>
    <cellStyle name="5_Merkmalsuebersicht_neu 2 2 5 2 4 2 2" xfId="39069" xr:uid="{00000000-0005-0000-0000-0000D1210000}"/>
    <cellStyle name="5_Merkmalsuebersicht_neu 2 2 5 2 4 3" xfId="31932" xr:uid="{00000000-0005-0000-0000-0000D2210000}"/>
    <cellStyle name="5_Merkmalsuebersicht_neu 2 2 6" xfId="12890" xr:uid="{00000000-0005-0000-0000-0000D3210000}"/>
    <cellStyle name="5_Merkmalsuebersicht_neu 2 2 6 2" xfId="14812" xr:uid="{00000000-0005-0000-0000-0000D4210000}"/>
    <cellStyle name="5_Merkmalsuebersicht_neu 2 2 6 2 2" xfId="17175" xr:uid="{00000000-0005-0000-0000-0000D5210000}"/>
    <cellStyle name="5_Merkmalsuebersicht_neu 2 2 6 2 2 2" xfId="24312" xr:uid="{00000000-0005-0000-0000-0000D6210000}"/>
    <cellStyle name="5_Merkmalsuebersicht_neu 2 2 6 2 2 2 2" xfId="38627" xr:uid="{00000000-0005-0000-0000-0000D7210000}"/>
    <cellStyle name="5_Merkmalsuebersicht_neu 2 2 6 2 2 3" xfId="31490" xr:uid="{00000000-0005-0000-0000-0000D8210000}"/>
    <cellStyle name="5_Merkmalsuebersicht_neu 2 2 6 2 3" xfId="19529" xr:uid="{00000000-0005-0000-0000-0000D9210000}"/>
    <cellStyle name="5_Merkmalsuebersicht_neu 2 2 6 2 3 2" xfId="26666" xr:uid="{00000000-0005-0000-0000-0000DA210000}"/>
    <cellStyle name="5_Merkmalsuebersicht_neu 2 2 6 2 3 2 2" xfId="40981" xr:uid="{00000000-0005-0000-0000-0000DB210000}"/>
    <cellStyle name="5_Merkmalsuebersicht_neu 2 2 6 2 3 3" xfId="33844" xr:uid="{00000000-0005-0000-0000-0000DC210000}"/>
    <cellStyle name="5_Merkmalsuebersicht_neu 2 2 6 2 4" xfId="20805" xr:uid="{00000000-0005-0000-0000-0000DD210000}"/>
    <cellStyle name="5_Merkmalsuebersicht_neu 2 2 6 2 4 2" xfId="27942" xr:uid="{00000000-0005-0000-0000-0000DE210000}"/>
    <cellStyle name="5_Merkmalsuebersicht_neu 2 2 6 2 4 2 2" xfId="42257" xr:uid="{00000000-0005-0000-0000-0000DF210000}"/>
    <cellStyle name="5_Merkmalsuebersicht_neu 2 2 6 2 4 3" xfId="35120" xr:uid="{00000000-0005-0000-0000-0000E0210000}"/>
    <cellStyle name="5_Merkmalsuebersicht_neu 2 2 6 2 5" xfId="21981" xr:uid="{00000000-0005-0000-0000-0000E1210000}"/>
    <cellStyle name="5_Merkmalsuebersicht_neu 2 2 6 2 5 2" xfId="36296" xr:uid="{00000000-0005-0000-0000-0000E2210000}"/>
    <cellStyle name="5_Merkmalsuebersicht_neu 2 2 6 2 6" xfId="29137" xr:uid="{00000000-0005-0000-0000-0000E3210000}"/>
    <cellStyle name="5_Merkmalsuebersicht_neu 2 2 6 3" xfId="15259" xr:uid="{00000000-0005-0000-0000-0000E4210000}"/>
    <cellStyle name="5_Merkmalsuebersicht_neu 2 2 6 3 2" xfId="22418" xr:uid="{00000000-0005-0000-0000-0000E5210000}"/>
    <cellStyle name="5_Merkmalsuebersicht_neu 2 2 6 3 2 2" xfId="36733" xr:uid="{00000000-0005-0000-0000-0000E6210000}"/>
    <cellStyle name="5_Merkmalsuebersicht_neu 2 2 6 3 3" xfId="29574" xr:uid="{00000000-0005-0000-0000-0000E7210000}"/>
    <cellStyle name="5_Merkmalsuebersicht_neu 2 2 6 4" xfId="17613" xr:uid="{00000000-0005-0000-0000-0000E8210000}"/>
    <cellStyle name="5_Merkmalsuebersicht_neu 2 2 6 4 2" xfId="24750" xr:uid="{00000000-0005-0000-0000-0000E9210000}"/>
    <cellStyle name="5_Merkmalsuebersicht_neu 2 2 6 4 2 2" xfId="39065" xr:uid="{00000000-0005-0000-0000-0000EA210000}"/>
    <cellStyle name="5_Merkmalsuebersicht_neu 2 2 6 4 3" xfId="31928" xr:uid="{00000000-0005-0000-0000-0000EB210000}"/>
    <cellStyle name="5_Merkmalsuebersicht_neu 2 3" xfId="691" xr:uid="{00000000-0005-0000-0000-0000EC210000}"/>
    <cellStyle name="5_Merkmalsuebersicht_neu 2 3 2" xfId="12895" xr:uid="{00000000-0005-0000-0000-0000ED210000}"/>
    <cellStyle name="5_Merkmalsuebersicht_neu 2 3 2 2" xfId="14126" xr:uid="{00000000-0005-0000-0000-0000EE210000}"/>
    <cellStyle name="5_Merkmalsuebersicht_neu 2 3 2 2 2" xfId="16495" xr:uid="{00000000-0005-0000-0000-0000EF210000}"/>
    <cellStyle name="5_Merkmalsuebersicht_neu 2 3 2 2 2 2" xfId="23654" xr:uid="{00000000-0005-0000-0000-0000F0210000}"/>
    <cellStyle name="5_Merkmalsuebersicht_neu 2 3 2 2 2 2 2" xfId="37969" xr:uid="{00000000-0005-0000-0000-0000F1210000}"/>
    <cellStyle name="5_Merkmalsuebersicht_neu 2 3 2 2 2 3" xfId="30810" xr:uid="{00000000-0005-0000-0000-0000F2210000}"/>
    <cellStyle name="5_Merkmalsuebersicht_neu 2 3 2 2 3" xfId="18849" xr:uid="{00000000-0005-0000-0000-0000F3210000}"/>
    <cellStyle name="5_Merkmalsuebersicht_neu 2 3 2 2 3 2" xfId="25986" xr:uid="{00000000-0005-0000-0000-0000F4210000}"/>
    <cellStyle name="5_Merkmalsuebersicht_neu 2 3 2 2 3 2 2" xfId="40301" xr:uid="{00000000-0005-0000-0000-0000F5210000}"/>
    <cellStyle name="5_Merkmalsuebersicht_neu 2 3 2 2 3 3" xfId="33164" xr:uid="{00000000-0005-0000-0000-0000F6210000}"/>
    <cellStyle name="5_Merkmalsuebersicht_neu 2 3 2 2 4" xfId="20183" xr:uid="{00000000-0005-0000-0000-0000F7210000}"/>
    <cellStyle name="5_Merkmalsuebersicht_neu 2 3 2 2 4 2" xfId="27320" xr:uid="{00000000-0005-0000-0000-0000F8210000}"/>
    <cellStyle name="5_Merkmalsuebersicht_neu 2 3 2 2 4 2 2" xfId="41635" xr:uid="{00000000-0005-0000-0000-0000F9210000}"/>
    <cellStyle name="5_Merkmalsuebersicht_neu 2 3 2 2 4 3" xfId="34498" xr:uid="{00000000-0005-0000-0000-0000FA210000}"/>
    <cellStyle name="5_Merkmalsuebersicht_neu 2 3 2 2 5" xfId="21398" xr:uid="{00000000-0005-0000-0000-0000FB210000}"/>
    <cellStyle name="5_Merkmalsuebersicht_neu 2 3 2 2 5 2" xfId="35713" xr:uid="{00000000-0005-0000-0000-0000FC210000}"/>
    <cellStyle name="5_Merkmalsuebersicht_neu 2 3 2 2 6" xfId="28535" xr:uid="{00000000-0005-0000-0000-0000FD210000}"/>
    <cellStyle name="5_Merkmalsuebersicht_neu 2 3 2 3" xfId="15264" xr:uid="{00000000-0005-0000-0000-0000FE210000}"/>
    <cellStyle name="5_Merkmalsuebersicht_neu 2 3 2 3 2" xfId="22423" xr:uid="{00000000-0005-0000-0000-0000FF210000}"/>
    <cellStyle name="5_Merkmalsuebersicht_neu 2 3 2 3 2 2" xfId="36738" xr:uid="{00000000-0005-0000-0000-000000220000}"/>
    <cellStyle name="5_Merkmalsuebersicht_neu 2 3 2 3 3" xfId="29579" xr:uid="{00000000-0005-0000-0000-000001220000}"/>
    <cellStyle name="5_Merkmalsuebersicht_neu 2 3 2 4" xfId="17618" xr:uid="{00000000-0005-0000-0000-000002220000}"/>
    <cellStyle name="5_Merkmalsuebersicht_neu 2 3 2 4 2" xfId="24755" xr:uid="{00000000-0005-0000-0000-000003220000}"/>
    <cellStyle name="5_Merkmalsuebersicht_neu 2 3 2 4 2 2" xfId="39070" xr:uid="{00000000-0005-0000-0000-000004220000}"/>
    <cellStyle name="5_Merkmalsuebersicht_neu 2 3 2 4 3" xfId="31933" xr:uid="{00000000-0005-0000-0000-000005220000}"/>
    <cellStyle name="5_Merkmalsuebersicht_neu 2 4" xfId="692" xr:uid="{00000000-0005-0000-0000-000006220000}"/>
    <cellStyle name="5_Merkmalsuebersicht_neu 2 4 2" xfId="12896" xr:uid="{00000000-0005-0000-0000-000007220000}"/>
    <cellStyle name="5_Merkmalsuebersicht_neu 2 4 2 2" xfId="14805" xr:uid="{00000000-0005-0000-0000-000008220000}"/>
    <cellStyle name="5_Merkmalsuebersicht_neu 2 4 2 2 2" xfId="17168" xr:uid="{00000000-0005-0000-0000-000009220000}"/>
    <cellStyle name="5_Merkmalsuebersicht_neu 2 4 2 2 2 2" xfId="24305" xr:uid="{00000000-0005-0000-0000-00000A220000}"/>
    <cellStyle name="5_Merkmalsuebersicht_neu 2 4 2 2 2 2 2" xfId="38620" xr:uid="{00000000-0005-0000-0000-00000B220000}"/>
    <cellStyle name="5_Merkmalsuebersicht_neu 2 4 2 2 2 3" xfId="31483" xr:uid="{00000000-0005-0000-0000-00000C220000}"/>
    <cellStyle name="5_Merkmalsuebersicht_neu 2 4 2 2 3" xfId="19522" xr:uid="{00000000-0005-0000-0000-00000D220000}"/>
    <cellStyle name="5_Merkmalsuebersicht_neu 2 4 2 2 3 2" xfId="26659" xr:uid="{00000000-0005-0000-0000-00000E220000}"/>
    <cellStyle name="5_Merkmalsuebersicht_neu 2 4 2 2 3 2 2" xfId="40974" xr:uid="{00000000-0005-0000-0000-00000F220000}"/>
    <cellStyle name="5_Merkmalsuebersicht_neu 2 4 2 2 3 3" xfId="33837" xr:uid="{00000000-0005-0000-0000-000010220000}"/>
    <cellStyle name="5_Merkmalsuebersicht_neu 2 4 2 2 4" xfId="20798" xr:uid="{00000000-0005-0000-0000-000011220000}"/>
    <cellStyle name="5_Merkmalsuebersicht_neu 2 4 2 2 4 2" xfId="27935" xr:uid="{00000000-0005-0000-0000-000012220000}"/>
    <cellStyle name="5_Merkmalsuebersicht_neu 2 4 2 2 4 2 2" xfId="42250" xr:uid="{00000000-0005-0000-0000-000013220000}"/>
    <cellStyle name="5_Merkmalsuebersicht_neu 2 4 2 2 4 3" xfId="35113" xr:uid="{00000000-0005-0000-0000-000014220000}"/>
    <cellStyle name="5_Merkmalsuebersicht_neu 2 4 2 2 5" xfId="21974" xr:uid="{00000000-0005-0000-0000-000015220000}"/>
    <cellStyle name="5_Merkmalsuebersicht_neu 2 4 2 2 5 2" xfId="36289" xr:uid="{00000000-0005-0000-0000-000016220000}"/>
    <cellStyle name="5_Merkmalsuebersicht_neu 2 4 2 2 6" xfId="29130" xr:uid="{00000000-0005-0000-0000-000017220000}"/>
    <cellStyle name="5_Merkmalsuebersicht_neu 2 4 2 3" xfId="15265" xr:uid="{00000000-0005-0000-0000-000018220000}"/>
    <cellStyle name="5_Merkmalsuebersicht_neu 2 4 2 3 2" xfId="22424" xr:uid="{00000000-0005-0000-0000-000019220000}"/>
    <cellStyle name="5_Merkmalsuebersicht_neu 2 4 2 3 2 2" xfId="36739" xr:uid="{00000000-0005-0000-0000-00001A220000}"/>
    <cellStyle name="5_Merkmalsuebersicht_neu 2 4 2 3 3" xfId="29580" xr:uid="{00000000-0005-0000-0000-00001B220000}"/>
    <cellStyle name="5_Merkmalsuebersicht_neu 2 4 2 4" xfId="17619" xr:uid="{00000000-0005-0000-0000-00001C220000}"/>
    <cellStyle name="5_Merkmalsuebersicht_neu 2 4 2 4 2" xfId="24756" xr:uid="{00000000-0005-0000-0000-00001D220000}"/>
    <cellStyle name="5_Merkmalsuebersicht_neu 2 4 2 4 2 2" xfId="39071" xr:uid="{00000000-0005-0000-0000-00001E220000}"/>
    <cellStyle name="5_Merkmalsuebersicht_neu 2 4 2 4 3" xfId="31934" xr:uid="{00000000-0005-0000-0000-00001F220000}"/>
    <cellStyle name="5_Merkmalsuebersicht_neu 2 5" xfId="693" xr:uid="{00000000-0005-0000-0000-000020220000}"/>
    <cellStyle name="5_Merkmalsuebersicht_neu 2 5 2" xfId="12897" xr:uid="{00000000-0005-0000-0000-000021220000}"/>
    <cellStyle name="5_Merkmalsuebersicht_neu 2 5 2 2" xfId="14809" xr:uid="{00000000-0005-0000-0000-000022220000}"/>
    <cellStyle name="5_Merkmalsuebersicht_neu 2 5 2 2 2" xfId="17172" xr:uid="{00000000-0005-0000-0000-000023220000}"/>
    <cellStyle name="5_Merkmalsuebersicht_neu 2 5 2 2 2 2" xfId="24309" xr:uid="{00000000-0005-0000-0000-000024220000}"/>
    <cellStyle name="5_Merkmalsuebersicht_neu 2 5 2 2 2 2 2" xfId="38624" xr:uid="{00000000-0005-0000-0000-000025220000}"/>
    <cellStyle name="5_Merkmalsuebersicht_neu 2 5 2 2 2 3" xfId="31487" xr:uid="{00000000-0005-0000-0000-000026220000}"/>
    <cellStyle name="5_Merkmalsuebersicht_neu 2 5 2 2 3" xfId="19526" xr:uid="{00000000-0005-0000-0000-000027220000}"/>
    <cellStyle name="5_Merkmalsuebersicht_neu 2 5 2 2 3 2" xfId="26663" xr:uid="{00000000-0005-0000-0000-000028220000}"/>
    <cellStyle name="5_Merkmalsuebersicht_neu 2 5 2 2 3 2 2" xfId="40978" xr:uid="{00000000-0005-0000-0000-000029220000}"/>
    <cellStyle name="5_Merkmalsuebersicht_neu 2 5 2 2 3 3" xfId="33841" xr:uid="{00000000-0005-0000-0000-00002A220000}"/>
    <cellStyle name="5_Merkmalsuebersicht_neu 2 5 2 2 4" xfId="20802" xr:uid="{00000000-0005-0000-0000-00002B220000}"/>
    <cellStyle name="5_Merkmalsuebersicht_neu 2 5 2 2 4 2" xfId="27939" xr:uid="{00000000-0005-0000-0000-00002C220000}"/>
    <cellStyle name="5_Merkmalsuebersicht_neu 2 5 2 2 4 2 2" xfId="42254" xr:uid="{00000000-0005-0000-0000-00002D220000}"/>
    <cellStyle name="5_Merkmalsuebersicht_neu 2 5 2 2 4 3" xfId="35117" xr:uid="{00000000-0005-0000-0000-00002E220000}"/>
    <cellStyle name="5_Merkmalsuebersicht_neu 2 5 2 2 5" xfId="21978" xr:uid="{00000000-0005-0000-0000-00002F220000}"/>
    <cellStyle name="5_Merkmalsuebersicht_neu 2 5 2 2 5 2" xfId="36293" xr:uid="{00000000-0005-0000-0000-000030220000}"/>
    <cellStyle name="5_Merkmalsuebersicht_neu 2 5 2 2 6" xfId="29134" xr:uid="{00000000-0005-0000-0000-000031220000}"/>
    <cellStyle name="5_Merkmalsuebersicht_neu 2 5 2 3" xfId="15266" xr:uid="{00000000-0005-0000-0000-000032220000}"/>
    <cellStyle name="5_Merkmalsuebersicht_neu 2 5 2 3 2" xfId="22425" xr:uid="{00000000-0005-0000-0000-000033220000}"/>
    <cellStyle name="5_Merkmalsuebersicht_neu 2 5 2 3 2 2" xfId="36740" xr:uid="{00000000-0005-0000-0000-000034220000}"/>
    <cellStyle name="5_Merkmalsuebersicht_neu 2 5 2 3 3" xfId="29581" xr:uid="{00000000-0005-0000-0000-000035220000}"/>
    <cellStyle name="5_Merkmalsuebersicht_neu 2 5 2 4" xfId="17620" xr:uid="{00000000-0005-0000-0000-000036220000}"/>
    <cellStyle name="5_Merkmalsuebersicht_neu 2 5 2 4 2" xfId="24757" xr:uid="{00000000-0005-0000-0000-000037220000}"/>
    <cellStyle name="5_Merkmalsuebersicht_neu 2 5 2 4 2 2" xfId="39072" xr:uid="{00000000-0005-0000-0000-000038220000}"/>
    <cellStyle name="5_Merkmalsuebersicht_neu 2 5 2 4 3" xfId="31935" xr:uid="{00000000-0005-0000-0000-000039220000}"/>
    <cellStyle name="5_Merkmalsuebersicht_neu 2 6" xfId="694" xr:uid="{00000000-0005-0000-0000-00003A220000}"/>
    <cellStyle name="5_Merkmalsuebersicht_neu 2 6 2" xfId="12898" xr:uid="{00000000-0005-0000-0000-00003B220000}"/>
    <cellStyle name="5_Merkmalsuebersicht_neu 2 6 2 2" xfId="14456" xr:uid="{00000000-0005-0000-0000-00003C220000}"/>
    <cellStyle name="5_Merkmalsuebersicht_neu 2 6 2 2 2" xfId="16825" xr:uid="{00000000-0005-0000-0000-00003D220000}"/>
    <cellStyle name="5_Merkmalsuebersicht_neu 2 6 2 2 2 2" xfId="23984" xr:uid="{00000000-0005-0000-0000-00003E220000}"/>
    <cellStyle name="5_Merkmalsuebersicht_neu 2 6 2 2 2 2 2" xfId="38299" xr:uid="{00000000-0005-0000-0000-00003F220000}"/>
    <cellStyle name="5_Merkmalsuebersicht_neu 2 6 2 2 2 3" xfId="31140" xr:uid="{00000000-0005-0000-0000-000040220000}"/>
    <cellStyle name="5_Merkmalsuebersicht_neu 2 6 2 2 3" xfId="19179" xr:uid="{00000000-0005-0000-0000-000041220000}"/>
    <cellStyle name="5_Merkmalsuebersicht_neu 2 6 2 2 3 2" xfId="26316" xr:uid="{00000000-0005-0000-0000-000042220000}"/>
    <cellStyle name="5_Merkmalsuebersicht_neu 2 6 2 2 3 2 2" xfId="40631" xr:uid="{00000000-0005-0000-0000-000043220000}"/>
    <cellStyle name="5_Merkmalsuebersicht_neu 2 6 2 2 3 3" xfId="33494" xr:uid="{00000000-0005-0000-0000-000044220000}"/>
    <cellStyle name="5_Merkmalsuebersicht_neu 2 6 2 2 4" xfId="20486" xr:uid="{00000000-0005-0000-0000-000045220000}"/>
    <cellStyle name="5_Merkmalsuebersicht_neu 2 6 2 2 4 2" xfId="27623" xr:uid="{00000000-0005-0000-0000-000046220000}"/>
    <cellStyle name="5_Merkmalsuebersicht_neu 2 6 2 2 4 2 2" xfId="41938" xr:uid="{00000000-0005-0000-0000-000047220000}"/>
    <cellStyle name="5_Merkmalsuebersicht_neu 2 6 2 2 4 3" xfId="34801" xr:uid="{00000000-0005-0000-0000-000048220000}"/>
    <cellStyle name="5_Merkmalsuebersicht_neu 2 6 2 2 5" xfId="21701" xr:uid="{00000000-0005-0000-0000-000049220000}"/>
    <cellStyle name="5_Merkmalsuebersicht_neu 2 6 2 2 5 2" xfId="36016" xr:uid="{00000000-0005-0000-0000-00004A220000}"/>
    <cellStyle name="5_Merkmalsuebersicht_neu 2 6 2 2 6" xfId="28838" xr:uid="{00000000-0005-0000-0000-00004B220000}"/>
    <cellStyle name="5_Merkmalsuebersicht_neu 2 6 2 3" xfId="15267" xr:uid="{00000000-0005-0000-0000-00004C220000}"/>
    <cellStyle name="5_Merkmalsuebersicht_neu 2 6 2 3 2" xfId="22426" xr:uid="{00000000-0005-0000-0000-00004D220000}"/>
    <cellStyle name="5_Merkmalsuebersicht_neu 2 6 2 3 2 2" xfId="36741" xr:uid="{00000000-0005-0000-0000-00004E220000}"/>
    <cellStyle name="5_Merkmalsuebersicht_neu 2 6 2 3 3" xfId="29582" xr:uid="{00000000-0005-0000-0000-00004F220000}"/>
    <cellStyle name="5_Merkmalsuebersicht_neu 2 6 2 4" xfId="17621" xr:uid="{00000000-0005-0000-0000-000050220000}"/>
    <cellStyle name="5_Merkmalsuebersicht_neu 2 6 2 4 2" xfId="24758" xr:uid="{00000000-0005-0000-0000-000051220000}"/>
    <cellStyle name="5_Merkmalsuebersicht_neu 2 6 2 4 2 2" xfId="39073" xr:uid="{00000000-0005-0000-0000-000052220000}"/>
    <cellStyle name="5_Merkmalsuebersicht_neu 2 6 2 4 3" xfId="31936" xr:uid="{00000000-0005-0000-0000-000053220000}"/>
    <cellStyle name="5_Merkmalsuebersicht_neu 2 7" xfId="12889" xr:uid="{00000000-0005-0000-0000-000054220000}"/>
    <cellStyle name="5_Merkmalsuebersicht_neu 2 7 2" xfId="14484" xr:uid="{00000000-0005-0000-0000-000055220000}"/>
    <cellStyle name="5_Merkmalsuebersicht_neu 2 7 2 2" xfId="16853" xr:uid="{00000000-0005-0000-0000-000056220000}"/>
    <cellStyle name="5_Merkmalsuebersicht_neu 2 7 2 2 2" xfId="24012" xr:uid="{00000000-0005-0000-0000-000057220000}"/>
    <cellStyle name="5_Merkmalsuebersicht_neu 2 7 2 2 2 2" xfId="38327" xr:uid="{00000000-0005-0000-0000-000058220000}"/>
    <cellStyle name="5_Merkmalsuebersicht_neu 2 7 2 2 3" xfId="31168" xr:uid="{00000000-0005-0000-0000-000059220000}"/>
    <cellStyle name="5_Merkmalsuebersicht_neu 2 7 2 3" xfId="19207" xr:uid="{00000000-0005-0000-0000-00005A220000}"/>
    <cellStyle name="5_Merkmalsuebersicht_neu 2 7 2 3 2" xfId="26344" xr:uid="{00000000-0005-0000-0000-00005B220000}"/>
    <cellStyle name="5_Merkmalsuebersicht_neu 2 7 2 3 2 2" xfId="40659" xr:uid="{00000000-0005-0000-0000-00005C220000}"/>
    <cellStyle name="5_Merkmalsuebersicht_neu 2 7 2 3 3" xfId="33522" xr:uid="{00000000-0005-0000-0000-00005D220000}"/>
    <cellStyle name="5_Merkmalsuebersicht_neu 2 7 2 4" xfId="20514" xr:uid="{00000000-0005-0000-0000-00005E220000}"/>
    <cellStyle name="5_Merkmalsuebersicht_neu 2 7 2 4 2" xfId="27651" xr:uid="{00000000-0005-0000-0000-00005F220000}"/>
    <cellStyle name="5_Merkmalsuebersicht_neu 2 7 2 4 2 2" xfId="41966" xr:uid="{00000000-0005-0000-0000-000060220000}"/>
    <cellStyle name="5_Merkmalsuebersicht_neu 2 7 2 4 3" xfId="34829" xr:uid="{00000000-0005-0000-0000-000061220000}"/>
    <cellStyle name="5_Merkmalsuebersicht_neu 2 7 2 5" xfId="21729" xr:uid="{00000000-0005-0000-0000-000062220000}"/>
    <cellStyle name="5_Merkmalsuebersicht_neu 2 7 2 5 2" xfId="36044" xr:uid="{00000000-0005-0000-0000-000063220000}"/>
    <cellStyle name="5_Merkmalsuebersicht_neu 2 7 2 6" xfId="28866" xr:uid="{00000000-0005-0000-0000-000064220000}"/>
    <cellStyle name="5_Merkmalsuebersicht_neu 2 7 3" xfId="15258" xr:uid="{00000000-0005-0000-0000-000065220000}"/>
    <cellStyle name="5_Merkmalsuebersicht_neu 2 7 3 2" xfId="22417" xr:uid="{00000000-0005-0000-0000-000066220000}"/>
    <cellStyle name="5_Merkmalsuebersicht_neu 2 7 3 2 2" xfId="36732" xr:uid="{00000000-0005-0000-0000-000067220000}"/>
    <cellStyle name="5_Merkmalsuebersicht_neu 2 7 3 3" xfId="29573" xr:uid="{00000000-0005-0000-0000-000068220000}"/>
    <cellStyle name="5_Merkmalsuebersicht_neu 2 7 4" xfId="17612" xr:uid="{00000000-0005-0000-0000-000069220000}"/>
    <cellStyle name="5_Merkmalsuebersicht_neu 2 7 4 2" xfId="24749" xr:uid="{00000000-0005-0000-0000-00006A220000}"/>
    <cellStyle name="5_Merkmalsuebersicht_neu 2 7 4 2 2" xfId="39064" xr:uid="{00000000-0005-0000-0000-00006B220000}"/>
    <cellStyle name="5_Merkmalsuebersicht_neu 2 7 4 3" xfId="31927" xr:uid="{00000000-0005-0000-0000-00006C220000}"/>
    <cellStyle name="5_Merkmalsuebersicht_neu 3" xfId="695" xr:uid="{00000000-0005-0000-0000-00006D220000}"/>
    <cellStyle name="5_Merkmalsuebersicht_neu 3 2" xfId="696" xr:uid="{00000000-0005-0000-0000-00006E220000}"/>
    <cellStyle name="5_Merkmalsuebersicht_neu 3 2 2" xfId="12900" xr:uid="{00000000-0005-0000-0000-00006F220000}"/>
    <cellStyle name="5_Merkmalsuebersicht_neu 3 2 2 2" xfId="13857" xr:uid="{00000000-0005-0000-0000-000070220000}"/>
    <cellStyle name="5_Merkmalsuebersicht_neu 3 2 2 2 2" xfId="16226" xr:uid="{00000000-0005-0000-0000-000071220000}"/>
    <cellStyle name="5_Merkmalsuebersicht_neu 3 2 2 2 2 2" xfId="23385" xr:uid="{00000000-0005-0000-0000-000072220000}"/>
    <cellStyle name="5_Merkmalsuebersicht_neu 3 2 2 2 2 2 2" xfId="37700" xr:uid="{00000000-0005-0000-0000-000073220000}"/>
    <cellStyle name="5_Merkmalsuebersicht_neu 3 2 2 2 2 3" xfId="30541" xr:uid="{00000000-0005-0000-0000-000074220000}"/>
    <cellStyle name="5_Merkmalsuebersicht_neu 3 2 2 2 3" xfId="18580" xr:uid="{00000000-0005-0000-0000-000075220000}"/>
    <cellStyle name="5_Merkmalsuebersicht_neu 3 2 2 2 3 2" xfId="25717" xr:uid="{00000000-0005-0000-0000-000076220000}"/>
    <cellStyle name="5_Merkmalsuebersicht_neu 3 2 2 2 3 2 2" xfId="40032" xr:uid="{00000000-0005-0000-0000-000077220000}"/>
    <cellStyle name="5_Merkmalsuebersicht_neu 3 2 2 2 3 3" xfId="32895" xr:uid="{00000000-0005-0000-0000-000078220000}"/>
    <cellStyle name="5_Merkmalsuebersicht_neu 3 2 2 2 4" xfId="20027" xr:uid="{00000000-0005-0000-0000-000079220000}"/>
    <cellStyle name="5_Merkmalsuebersicht_neu 3 2 2 2 4 2" xfId="27164" xr:uid="{00000000-0005-0000-0000-00007A220000}"/>
    <cellStyle name="5_Merkmalsuebersicht_neu 3 2 2 2 4 2 2" xfId="41479" xr:uid="{00000000-0005-0000-0000-00007B220000}"/>
    <cellStyle name="5_Merkmalsuebersicht_neu 3 2 2 2 4 3" xfId="34342" xr:uid="{00000000-0005-0000-0000-00007C220000}"/>
    <cellStyle name="5_Merkmalsuebersicht_neu 3 2 2 2 5" xfId="21242" xr:uid="{00000000-0005-0000-0000-00007D220000}"/>
    <cellStyle name="5_Merkmalsuebersicht_neu 3 2 2 2 5 2" xfId="35557" xr:uid="{00000000-0005-0000-0000-00007E220000}"/>
    <cellStyle name="5_Merkmalsuebersicht_neu 3 2 2 2 6" xfId="28379" xr:uid="{00000000-0005-0000-0000-00007F220000}"/>
    <cellStyle name="5_Merkmalsuebersicht_neu 3 2 2 3" xfId="15269" xr:uid="{00000000-0005-0000-0000-000080220000}"/>
    <cellStyle name="5_Merkmalsuebersicht_neu 3 2 2 3 2" xfId="22428" xr:uid="{00000000-0005-0000-0000-000081220000}"/>
    <cellStyle name="5_Merkmalsuebersicht_neu 3 2 2 3 2 2" xfId="36743" xr:uid="{00000000-0005-0000-0000-000082220000}"/>
    <cellStyle name="5_Merkmalsuebersicht_neu 3 2 2 3 3" xfId="29584" xr:uid="{00000000-0005-0000-0000-000083220000}"/>
    <cellStyle name="5_Merkmalsuebersicht_neu 3 2 2 4" xfId="17623" xr:uid="{00000000-0005-0000-0000-000084220000}"/>
    <cellStyle name="5_Merkmalsuebersicht_neu 3 2 2 4 2" xfId="24760" xr:uid="{00000000-0005-0000-0000-000085220000}"/>
    <cellStyle name="5_Merkmalsuebersicht_neu 3 2 2 4 2 2" xfId="39075" xr:uid="{00000000-0005-0000-0000-000086220000}"/>
    <cellStyle name="5_Merkmalsuebersicht_neu 3 2 2 4 3" xfId="31938" xr:uid="{00000000-0005-0000-0000-000087220000}"/>
    <cellStyle name="5_Merkmalsuebersicht_neu 3 3" xfId="697" xr:uid="{00000000-0005-0000-0000-000088220000}"/>
    <cellStyle name="5_Merkmalsuebersicht_neu 3 3 2" xfId="12901" xr:uid="{00000000-0005-0000-0000-000089220000}"/>
    <cellStyle name="5_Merkmalsuebersicht_neu 3 3 2 2" xfId="14807" xr:uid="{00000000-0005-0000-0000-00008A220000}"/>
    <cellStyle name="5_Merkmalsuebersicht_neu 3 3 2 2 2" xfId="17170" xr:uid="{00000000-0005-0000-0000-00008B220000}"/>
    <cellStyle name="5_Merkmalsuebersicht_neu 3 3 2 2 2 2" xfId="24307" xr:uid="{00000000-0005-0000-0000-00008C220000}"/>
    <cellStyle name="5_Merkmalsuebersicht_neu 3 3 2 2 2 2 2" xfId="38622" xr:uid="{00000000-0005-0000-0000-00008D220000}"/>
    <cellStyle name="5_Merkmalsuebersicht_neu 3 3 2 2 2 3" xfId="31485" xr:uid="{00000000-0005-0000-0000-00008E220000}"/>
    <cellStyle name="5_Merkmalsuebersicht_neu 3 3 2 2 3" xfId="19524" xr:uid="{00000000-0005-0000-0000-00008F220000}"/>
    <cellStyle name="5_Merkmalsuebersicht_neu 3 3 2 2 3 2" xfId="26661" xr:uid="{00000000-0005-0000-0000-000090220000}"/>
    <cellStyle name="5_Merkmalsuebersicht_neu 3 3 2 2 3 2 2" xfId="40976" xr:uid="{00000000-0005-0000-0000-000091220000}"/>
    <cellStyle name="5_Merkmalsuebersicht_neu 3 3 2 2 3 3" xfId="33839" xr:uid="{00000000-0005-0000-0000-000092220000}"/>
    <cellStyle name="5_Merkmalsuebersicht_neu 3 3 2 2 4" xfId="20800" xr:uid="{00000000-0005-0000-0000-000093220000}"/>
    <cellStyle name="5_Merkmalsuebersicht_neu 3 3 2 2 4 2" xfId="27937" xr:uid="{00000000-0005-0000-0000-000094220000}"/>
    <cellStyle name="5_Merkmalsuebersicht_neu 3 3 2 2 4 2 2" xfId="42252" xr:uid="{00000000-0005-0000-0000-000095220000}"/>
    <cellStyle name="5_Merkmalsuebersicht_neu 3 3 2 2 4 3" xfId="35115" xr:uid="{00000000-0005-0000-0000-000096220000}"/>
    <cellStyle name="5_Merkmalsuebersicht_neu 3 3 2 2 5" xfId="21976" xr:uid="{00000000-0005-0000-0000-000097220000}"/>
    <cellStyle name="5_Merkmalsuebersicht_neu 3 3 2 2 5 2" xfId="36291" xr:uid="{00000000-0005-0000-0000-000098220000}"/>
    <cellStyle name="5_Merkmalsuebersicht_neu 3 3 2 2 6" xfId="29132" xr:uid="{00000000-0005-0000-0000-000099220000}"/>
    <cellStyle name="5_Merkmalsuebersicht_neu 3 3 2 3" xfId="15270" xr:uid="{00000000-0005-0000-0000-00009A220000}"/>
    <cellStyle name="5_Merkmalsuebersicht_neu 3 3 2 3 2" xfId="22429" xr:uid="{00000000-0005-0000-0000-00009B220000}"/>
    <cellStyle name="5_Merkmalsuebersicht_neu 3 3 2 3 2 2" xfId="36744" xr:uid="{00000000-0005-0000-0000-00009C220000}"/>
    <cellStyle name="5_Merkmalsuebersicht_neu 3 3 2 3 3" xfId="29585" xr:uid="{00000000-0005-0000-0000-00009D220000}"/>
    <cellStyle name="5_Merkmalsuebersicht_neu 3 3 2 4" xfId="17624" xr:uid="{00000000-0005-0000-0000-00009E220000}"/>
    <cellStyle name="5_Merkmalsuebersicht_neu 3 3 2 4 2" xfId="24761" xr:uid="{00000000-0005-0000-0000-00009F220000}"/>
    <cellStyle name="5_Merkmalsuebersicht_neu 3 3 2 4 2 2" xfId="39076" xr:uid="{00000000-0005-0000-0000-0000A0220000}"/>
    <cellStyle name="5_Merkmalsuebersicht_neu 3 3 2 4 3" xfId="31939" xr:uid="{00000000-0005-0000-0000-0000A1220000}"/>
    <cellStyle name="5_Merkmalsuebersicht_neu 3 4" xfId="698" xr:uid="{00000000-0005-0000-0000-0000A2220000}"/>
    <cellStyle name="5_Merkmalsuebersicht_neu 3 4 2" xfId="12902" xr:uid="{00000000-0005-0000-0000-0000A3220000}"/>
    <cellStyle name="5_Merkmalsuebersicht_neu 3 4 2 2" xfId="14127" xr:uid="{00000000-0005-0000-0000-0000A4220000}"/>
    <cellStyle name="5_Merkmalsuebersicht_neu 3 4 2 2 2" xfId="16496" xr:uid="{00000000-0005-0000-0000-0000A5220000}"/>
    <cellStyle name="5_Merkmalsuebersicht_neu 3 4 2 2 2 2" xfId="23655" xr:uid="{00000000-0005-0000-0000-0000A6220000}"/>
    <cellStyle name="5_Merkmalsuebersicht_neu 3 4 2 2 2 2 2" xfId="37970" xr:uid="{00000000-0005-0000-0000-0000A7220000}"/>
    <cellStyle name="5_Merkmalsuebersicht_neu 3 4 2 2 2 3" xfId="30811" xr:uid="{00000000-0005-0000-0000-0000A8220000}"/>
    <cellStyle name="5_Merkmalsuebersicht_neu 3 4 2 2 3" xfId="18850" xr:uid="{00000000-0005-0000-0000-0000A9220000}"/>
    <cellStyle name="5_Merkmalsuebersicht_neu 3 4 2 2 3 2" xfId="25987" xr:uid="{00000000-0005-0000-0000-0000AA220000}"/>
    <cellStyle name="5_Merkmalsuebersicht_neu 3 4 2 2 3 2 2" xfId="40302" xr:uid="{00000000-0005-0000-0000-0000AB220000}"/>
    <cellStyle name="5_Merkmalsuebersicht_neu 3 4 2 2 3 3" xfId="33165" xr:uid="{00000000-0005-0000-0000-0000AC220000}"/>
    <cellStyle name="5_Merkmalsuebersicht_neu 3 4 2 2 4" xfId="20184" xr:uid="{00000000-0005-0000-0000-0000AD220000}"/>
    <cellStyle name="5_Merkmalsuebersicht_neu 3 4 2 2 4 2" xfId="27321" xr:uid="{00000000-0005-0000-0000-0000AE220000}"/>
    <cellStyle name="5_Merkmalsuebersicht_neu 3 4 2 2 4 2 2" xfId="41636" xr:uid="{00000000-0005-0000-0000-0000AF220000}"/>
    <cellStyle name="5_Merkmalsuebersicht_neu 3 4 2 2 4 3" xfId="34499" xr:uid="{00000000-0005-0000-0000-0000B0220000}"/>
    <cellStyle name="5_Merkmalsuebersicht_neu 3 4 2 2 5" xfId="21399" xr:uid="{00000000-0005-0000-0000-0000B1220000}"/>
    <cellStyle name="5_Merkmalsuebersicht_neu 3 4 2 2 5 2" xfId="35714" xr:uid="{00000000-0005-0000-0000-0000B2220000}"/>
    <cellStyle name="5_Merkmalsuebersicht_neu 3 4 2 2 6" xfId="28536" xr:uid="{00000000-0005-0000-0000-0000B3220000}"/>
    <cellStyle name="5_Merkmalsuebersicht_neu 3 4 2 3" xfId="15271" xr:uid="{00000000-0005-0000-0000-0000B4220000}"/>
    <cellStyle name="5_Merkmalsuebersicht_neu 3 4 2 3 2" xfId="22430" xr:uid="{00000000-0005-0000-0000-0000B5220000}"/>
    <cellStyle name="5_Merkmalsuebersicht_neu 3 4 2 3 2 2" xfId="36745" xr:uid="{00000000-0005-0000-0000-0000B6220000}"/>
    <cellStyle name="5_Merkmalsuebersicht_neu 3 4 2 3 3" xfId="29586" xr:uid="{00000000-0005-0000-0000-0000B7220000}"/>
    <cellStyle name="5_Merkmalsuebersicht_neu 3 4 2 4" xfId="17625" xr:uid="{00000000-0005-0000-0000-0000B8220000}"/>
    <cellStyle name="5_Merkmalsuebersicht_neu 3 4 2 4 2" xfId="24762" xr:uid="{00000000-0005-0000-0000-0000B9220000}"/>
    <cellStyle name="5_Merkmalsuebersicht_neu 3 4 2 4 2 2" xfId="39077" xr:uid="{00000000-0005-0000-0000-0000BA220000}"/>
    <cellStyle name="5_Merkmalsuebersicht_neu 3 4 2 4 3" xfId="31940" xr:uid="{00000000-0005-0000-0000-0000BB220000}"/>
    <cellStyle name="5_Merkmalsuebersicht_neu 3 5" xfId="699" xr:uid="{00000000-0005-0000-0000-0000BC220000}"/>
    <cellStyle name="5_Merkmalsuebersicht_neu 3 5 2" xfId="12903" xr:uid="{00000000-0005-0000-0000-0000BD220000}"/>
    <cellStyle name="5_Merkmalsuebersicht_neu 3 5 2 2" xfId="14806" xr:uid="{00000000-0005-0000-0000-0000BE220000}"/>
    <cellStyle name="5_Merkmalsuebersicht_neu 3 5 2 2 2" xfId="17169" xr:uid="{00000000-0005-0000-0000-0000BF220000}"/>
    <cellStyle name="5_Merkmalsuebersicht_neu 3 5 2 2 2 2" xfId="24306" xr:uid="{00000000-0005-0000-0000-0000C0220000}"/>
    <cellStyle name="5_Merkmalsuebersicht_neu 3 5 2 2 2 2 2" xfId="38621" xr:uid="{00000000-0005-0000-0000-0000C1220000}"/>
    <cellStyle name="5_Merkmalsuebersicht_neu 3 5 2 2 2 3" xfId="31484" xr:uid="{00000000-0005-0000-0000-0000C2220000}"/>
    <cellStyle name="5_Merkmalsuebersicht_neu 3 5 2 2 3" xfId="19523" xr:uid="{00000000-0005-0000-0000-0000C3220000}"/>
    <cellStyle name="5_Merkmalsuebersicht_neu 3 5 2 2 3 2" xfId="26660" xr:uid="{00000000-0005-0000-0000-0000C4220000}"/>
    <cellStyle name="5_Merkmalsuebersicht_neu 3 5 2 2 3 2 2" xfId="40975" xr:uid="{00000000-0005-0000-0000-0000C5220000}"/>
    <cellStyle name="5_Merkmalsuebersicht_neu 3 5 2 2 3 3" xfId="33838" xr:uid="{00000000-0005-0000-0000-0000C6220000}"/>
    <cellStyle name="5_Merkmalsuebersicht_neu 3 5 2 2 4" xfId="20799" xr:uid="{00000000-0005-0000-0000-0000C7220000}"/>
    <cellStyle name="5_Merkmalsuebersicht_neu 3 5 2 2 4 2" xfId="27936" xr:uid="{00000000-0005-0000-0000-0000C8220000}"/>
    <cellStyle name="5_Merkmalsuebersicht_neu 3 5 2 2 4 2 2" xfId="42251" xr:uid="{00000000-0005-0000-0000-0000C9220000}"/>
    <cellStyle name="5_Merkmalsuebersicht_neu 3 5 2 2 4 3" xfId="35114" xr:uid="{00000000-0005-0000-0000-0000CA220000}"/>
    <cellStyle name="5_Merkmalsuebersicht_neu 3 5 2 2 5" xfId="21975" xr:uid="{00000000-0005-0000-0000-0000CB220000}"/>
    <cellStyle name="5_Merkmalsuebersicht_neu 3 5 2 2 5 2" xfId="36290" xr:uid="{00000000-0005-0000-0000-0000CC220000}"/>
    <cellStyle name="5_Merkmalsuebersicht_neu 3 5 2 2 6" xfId="29131" xr:uid="{00000000-0005-0000-0000-0000CD220000}"/>
    <cellStyle name="5_Merkmalsuebersicht_neu 3 5 2 3" xfId="15272" xr:uid="{00000000-0005-0000-0000-0000CE220000}"/>
    <cellStyle name="5_Merkmalsuebersicht_neu 3 5 2 3 2" xfId="22431" xr:uid="{00000000-0005-0000-0000-0000CF220000}"/>
    <cellStyle name="5_Merkmalsuebersicht_neu 3 5 2 3 2 2" xfId="36746" xr:uid="{00000000-0005-0000-0000-0000D0220000}"/>
    <cellStyle name="5_Merkmalsuebersicht_neu 3 5 2 3 3" xfId="29587" xr:uid="{00000000-0005-0000-0000-0000D1220000}"/>
    <cellStyle name="5_Merkmalsuebersicht_neu 3 5 2 4" xfId="17626" xr:uid="{00000000-0005-0000-0000-0000D2220000}"/>
    <cellStyle name="5_Merkmalsuebersicht_neu 3 5 2 4 2" xfId="24763" xr:uid="{00000000-0005-0000-0000-0000D3220000}"/>
    <cellStyle name="5_Merkmalsuebersicht_neu 3 5 2 4 2 2" xfId="39078" xr:uid="{00000000-0005-0000-0000-0000D4220000}"/>
    <cellStyle name="5_Merkmalsuebersicht_neu 3 5 2 4 3" xfId="31941" xr:uid="{00000000-0005-0000-0000-0000D5220000}"/>
    <cellStyle name="5_Merkmalsuebersicht_neu 3 6" xfId="12899" xr:uid="{00000000-0005-0000-0000-0000D6220000}"/>
    <cellStyle name="5_Merkmalsuebersicht_neu 3 6 2" xfId="14808" xr:uid="{00000000-0005-0000-0000-0000D7220000}"/>
    <cellStyle name="5_Merkmalsuebersicht_neu 3 6 2 2" xfId="17171" xr:uid="{00000000-0005-0000-0000-0000D8220000}"/>
    <cellStyle name="5_Merkmalsuebersicht_neu 3 6 2 2 2" xfId="24308" xr:uid="{00000000-0005-0000-0000-0000D9220000}"/>
    <cellStyle name="5_Merkmalsuebersicht_neu 3 6 2 2 2 2" xfId="38623" xr:uid="{00000000-0005-0000-0000-0000DA220000}"/>
    <cellStyle name="5_Merkmalsuebersicht_neu 3 6 2 2 3" xfId="31486" xr:uid="{00000000-0005-0000-0000-0000DB220000}"/>
    <cellStyle name="5_Merkmalsuebersicht_neu 3 6 2 3" xfId="19525" xr:uid="{00000000-0005-0000-0000-0000DC220000}"/>
    <cellStyle name="5_Merkmalsuebersicht_neu 3 6 2 3 2" xfId="26662" xr:uid="{00000000-0005-0000-0000-0000DD220000}"/>
    <cellStyle name="5_Merkmalsuebersicht_neu 3 6 2 3 2 2" xfId="40977" xr:uid="{00000000-0005-0000-0000-0000DE220000}"/>
    <cellStyle name="5_Merkmalsuebersicht_neu 3 6 2 3 3" xfId="33840" xr:uid="{00000000-0005-0000-0000-0000DF220000}"/>
    <cellStyle name="5_Merkmalsuebersicht_neu 3 6 2 4" xfId="20801" xr:uid="{00000000-0005-0000-0000-0000E0220000}"/>
    <cellStyle name="5_Merkmalsuebersicht_neu 3 6 2 4 2" xfId="27938" xr:uid="{00000000-0005-0000-0000-0000E1220000}"/>
    <cellStyle name="5_Merkmalsuebersicht_neu 3 6 2 4 2 2" xfId="42253" xr:uid="{00000000-0005-0000-0000-0000E2220000}"/>
    <cellStyle name="5_Merkmalsuebersicht_neu 3 6 2 4 3" xfId="35116" xr:uid="{00000000-0005-0000-0000-0000E3220000}"/>
    <cellStyle name="5_Merkmalsuebersicht_neu 3 6 2 5" xfId="21977" xr:uid="{00000000-0005-0000-0000-0000E4220000}"/>
    <cellStyle name="5_Merkmalsuebersicht_neu 3 6 2 5 2" xfId="36292" xr:uid="{00000000-0005-0000-0000-0000E5220000}"/>
    <cellStyle name="5_Merkmalsuebersicht_neu 3 6 2 6" xfId="29133" xr:uid="{00000000-0005-0000-0000-0000E6220000}"/>
    <cellStyle name="5_Merkmalsuebersicht_neu 3 6 3" xfId="15268" xr:uid="{00000000-0005-0000-0000-0000E7220000}"/>
    <cellStyle name="5_Merkmalsuebersicht_neu 3 6 3 2" xfId="22427" xr:uid="{00000000-0005-0000-0000-0000E8220000}"/>
    <cellStyle name="5_Merkmalsuebersicht_neu 3 6 3 2 2" xfId="36742" xr:uid="{00000000-0005-0000-0000-0000E9220000}"/>
    <cellStyle name="5_Merkmalsuebersicht_neu 3 6 3 3" xfId="29583" xr:uid="{00000000-0005-0000-0000-0000EA220000}"/>
    <cellStyle name="5_Merkmalsuebersicht_neu 3 6 4" xfId="17622" xr:uid="{00000000-0005-0000-0000-0000EB220000}"/>
    <cellStyle name="5_Merkmalsuebersicht_neu 3 6 4 2" xfId="24759" xr:uid="{00000000-0005-0000-0000-0000EC220000}"/>
    <cellStyle name="5_Merkmalsuebersicht_neu 3 6 4 2 2" xfId="39074" xr:uid="{00000000-0005-0000-0000-0000ED220000}"/>
    <cellStyle name="5_Merkmalsuebersicht_neu 3 6 4 3" xfId="31937" xr:uid="{00000000-0005-0000-0000-0000EE220000}"/>
    <cellStyle name="5_Merkmalsuebersicht_neu 4" xfId="700" xr:uid="{00000000-0005-0000-0000-0000EF220000}"/>
    <cellStyle name="5_Merkmalsuebersicht_neu 4 2" xfId="701" xr:uid="{00000000-0005-0000-0000-0000F0220000}"/>
    <cellStyle name="5_Merkmalsuebersicht_neu 4 2 2" xfId="12905" xr:uid="{00000000-0005-0000-0000-0000F1220000}"/>
    <cellStyle name="5_Merkmalsuebersicht_neu 4 2 2 2" xfId="14128" xr:uid="{00000000-0005-0000-0000-0000F2220000}"/>
    <cellStyle name="5_Merkmalsuebersicht_neu 4 2 2 2 2" xfId="16497" xr:uid="{00000000-0005-0000-0000-0000F3220000}"/>
    <cellStyle name="5_Merkmalsuebersicht_neu 4 2 2 2 2 2" xfId="23656" xr:uid="{00000000-0005-0000-0000-0000F4220000}"/>
    <cellStyle name="5_Merkmalsuebersicht_neu 4 2 2 2 2 2 2" xfId="37971" xr:uid="{00000000-0005-0000-0000-0000F5220000}"/>
    <cellStyle name="5_Merkmalsuebersicht_neu 4 2 2 2 2 3" xfId="30812" xr:uid="{00000000-0005-0000-0000-0000F6220000}"/>
    <cellStyle name="5_Merkmalsuebersicht_neu 4 2 2 2 3" xfId="18851" xr:uid="{00000000-0005-0000-0000-0000F7220000}"/>
    <cellStyle name="5_Merkmalsuebersicht_neu 4 2 2 2 3 2" xfId="25988" xr:uid="{00000000-0005-0000-0000-0000F8220000}"/>
    <cellStyle name="5_Merkmalsuebersicht_neu 4 2 2 2 3 2 2" xfId="40303" xr:uid="{00000000-0005-0000-0000-0000F9220000}"/>
    <cellStyle name="5_Merkmalsuebersicht_neu 4 2 2 2 3 3" xfId="33166" xr:uid="{00000000-0005-0000-0000-0000FA220000}"/>
    <cellStyle name="5_Merkmalsuebersicht_neu 4 2 2 2 4" xfId="20185" xr:uid="{00000000-0005-0000-0000-0000FB220000}"/>
    <cellStyle name="5_Merkmalsuebersicht_neu 4 2 2 2 4 2" xfId="27322" xr:uid="{00000000-0005-0000-0000-0000FC220000}"/>
    <cellStyle name="5_Merkmalsuebersicht_neu 4 2 2 2 4 2 2" xfId="41637" xr:uid="{00000000-0005-0000-0000-0000FD220000}"/>
    <cellStyle name="5_Merkmalsuebersicht_neu 4 2 2 2 4 3" xfId="34500" xr:uid="{00000000-0005-0000-0000-0000FE220000}"/>
    <cellStyle name="5_Merkmalsuebersicht_neu 4 2 2 2 5" xfId="21400" xr:uid="{00000000-0005-0000-0000-0000FF220000}"/>
    <cellStyle name="5_Merkmalsuebersicht_neu 4 2 2 2 5 2" xfId="35715" xr:uid="{00000000-0005-0000-0000-000000230000}"/>
    <cellStyle name="5_Merkmalsuebersicht_neu 4 2 2 2 6" xfId="28537" xr:uid="{00000000-0005-0000-0000-000001230000}"/>
    <cellStyle name="5_Merkmalsuebersicht_neu 4 2 2 3" xfId="15274" xr:uid="{00000000-0005-0000-0000-000002230000}"/>
    <cellStyle name="5_Merkmalsuebersicht_neu 4 2 2 3 2" xfId="22433" xr:uid="{00000000-0005-0000-0000-000003230000}"/>
    <cellStyle name="5_Merkmalsuebersicht_neu 4 2 2 3 2 2" xfId="36748" xr:uid="{00000000-0005-0000-0000-000004230000}"/>
    <cellStyle name="5_Merkmalsuebersicht_neu 4 2 2 3 3" xfId="29589" xr:uid="{00000000-0005-0000-0000-000005230000}"/>
    <cellStyle name="5_Merkmalsuebersicht_neu 4 2 2 4" xfId="17628" xr:uid="{00000000-0005-0000-0000-000006230000}"/>
    <cellStyle name="5_Merkmalsuebersicht_neu 4 2 2 4 2" xfId="24765" xr:uid="{00000000-0005-0000-0000-000007230000}"/>
    <cellStyle name="5_Merkmalsuebersicht_neu 4 2 2 4 2 2" xfId="39080" xr:uid="{00000000-0005-0000-0000-000008230000}"/>
    <cellStyle name="5_Merkmalsuebersicht_neu 4 2 2 4 3" xfId="31943" xr:uid="{00000000-0005-0000-0000-000009230000}"/>
    <cellStyle name="5_Merkmalsuebersicht_neu 4 3" xfId="702" xr:uid="{00000000-0005-0000-0000-00000A230000}"/>
    <cellStyle name="5_Merkmalsuebersicht_neu 4 3 2" xfId="12906" xr:uid="{00000000-0005-0000-0000-00000B230000}"/>
    <cellStyle name="5_Merkmalsuebersicht_neu 4 3 2 2" xfId="14795" xr:uid="{00000000-0005-0000-0000-00000C230000}"/>
    <cellStyle name="5_Merkmalsuebersicht_neu 4 3 2 2 2" xfId="17158" xr:uid="{00000000-0005-0000-0000-00000D230000}"/>
    <cellStyle name="5_Merkmalsuebersicht_neu 4 3 2 2 2 2" xfId="24295" xr:uid="{00000000-0005-0000-0000-00000E230000}"/>
    <cellStyle name="5_Merkmalsuebersicht_neu 4 3 2 2 2 2 2" xfId="38610" xr:uid="{00000000-0005-0000-0000-00000F230000}"/>
    <cellStyle name="5_Merkmalsuebersicht_neu 4 3 2 2 2 3" xfId="31473" xr:uid="{00000000-0005-0000-0000-000010230000}"/>
    <cellStyle name="5_Merkmalsuebersicht_neu 4 3 2 2 3" xfId="19512" xr:uid="{00000000-0005-0000-0000-000011230000}"/>
    <cellStyle name="5_Merkmalsuebersicht_neu 4 3 2 2 3 2" xfId="26649" xr:uid="{00000000-0005-0000-0000-000012230000}"/>
    <cellStyle name="5_Merkmalsuebersicht_neu 4 3 2 2 3 2 2" xfId="40964" xr:uid="{00000000-0005-0000-0000-000013230000}"/>
    <cellStyle name="5_Merkmalsuebersicht_neu 4 3 2 2 3 3" xfId="33827" xr:uid="{00000000-0005-0000-0000-000014230000}"/>
    <cellStyle name="5_Merkmalsuebersicht_neu 4 3 2 2 4" xfId="20788" xr:uid="{00000000-0005-0000-0000-000015230000}"/>
    <cellStyle name="5_Merkmalsuebersicht_neu 4 3 2 2 4 2" xfId="27925" xr:uid="{00000000-0005-0000-0000-000016230000}"/>
    <cellStyle name="5_Merkmalsuebersicht_neu 4 3 2 2 4 2 2" xfId="42240" xr:uid="{00000000-0005-0000-0000-000017230000}"/>
    <cellStyle name="5_Merkmalsuebersicht_neu 4 3 2 2 4 3" xfId="35103" xr:uid="{00000000-0005-0000-0000-000018230000}"/>
    <cellStyle name="5_Merkmalsuebersicht_neu 4 3 2 2 5" xfId="21964" xr:uid="{00000000-0005-0000-0000-000019230000}"/>
    <cellStyle name="5_Merkmalsuebersicht_neu 4 3 2 2 5 2" xfId="36279" xr:uid="{00000000-0005-0000-0000-00001A230000}"/>
    <cellStyle name="5_Merkmalsuebersicht_neu 4 3 2 2 6" xfId="29120" xr:uid="{00000000-0005-0000-0000-00001B230000}"/>
    <cellStyle name="5_Merkmalsuebersicht_neu 4 3 2 3" xfId="15275" xr:uid="{00000000-0005-0000-0000-00001C230000}"/>
    <cellStyle name="5_Merkmalsuebersicht_neu 4 3 2 3 2" xfId="22434" xr:uid="{00000000-0005-0000-0000-00001D230000}"/>
    <cellStyle name="5_Merkmalsuebersicht_neu 4 3 2 3 2 2" xfId="36749" xr:uid="{00000000-0005-0000-0000-00001E230000}"/>
    <cellStyle name="5_Merkmalsuebersicht_neu 4 3 2 3 3" xfId="29590" xr:uid="{00000000-0005-0000-0000-00001F230000}"/>
    <cellStyle name="5_Merkmalsuebersicht_neu 4 3 2 4" xfId="17629" xr:uid="{00000000-0005-0000-0000-000020230000}"/>
    <cellStyle name="5_Merkmalsuebersicht_neu 4 3 2 4 2" xfId="24766" xr:uid="{00000000-0005-0000-0000-000021230000}"/>
    <cellStyle name="5_Merkmalsuebersicht_neu 4 3 2 4 2 2" xfId="39081" xr:uid="{00000000-0005-0000-0000-000022230000}"/>
    <cellStyle name="5_Merkmalsuebersicht_neu 4 3 2 4 3" xfId="31944" xr:uid="{00000000-0005-0000-0000-000023230000}"/>
    <cellStyle name="5_Merkmalsuebersicht_neu 4 4" xfId="703" xr:uid="{00000000-0005-0000-0000-000024230000}"/>
    <cellStyle name="5_Merkmalsuebersicht_neu 4 4 2" xfId="12907" xr:uid="{00000000-0005-0000-0000-000025230000}"/>
    <cellStyle name="5_Merkmalsuebersicht_neu 4 4 2 2" xfId="14804" xr:uid="{00000000-0005-0000-0000-000026230000}"/>
    <cellStyle name="5_Merkmalsuebersicht_neu 4 4 2 2 2" xfId="17167" xr:uid="{00000000-0005-0000-0000-000027230000}"/>
    <cellStyle name="5_Merkmalsuebersicht_neu 4 4 2 2 2 2" xfId="24304" xr:uid="{00000000-0005-0000-0000-000028230000}"/>
    <cellStyle name="5_Merkmalsuebersicht_neu 4 4 2 2 2 2 2" xfId="38619" xr:uid="{00000000-0005-0000-0000-000029230000}"/>
    <cellStyle name="5_Merkmalsuebersicht_neu 4 4 2 2 2 3" xfId="31482" xr:uid="{00000000-0005-0000-0000-00002A230000}"/>
    <cellStyle name="5_Merkmalsuebersicht_neu 4 4 2 2 3" xfId="19521" xr:uid="{00000000-0005-0000-0000-00002B230000}"/>
    <cellStyle name="5_Merkmalsuebersicht_neu 4 4 2 2 3 2" xfId="26658" xr:uid="{00000000-0005-0000-0000-00002C230000}"/>
    <cellStyle name="5_Merkmalsuebersicht_neu 4 4 2 2 3 2 2" xfId="40973" xr:uid="{00000000-0005-0000-0000-00002D230000}"/>
    <cellStyle name="5_Merkmalsuebersicht_neu 4 4 2 2 3 3" xfId="33836" xr:uid="{00000000-0005-0000-0000-00002E230000}"/>
    <cellStyle name="5_Merkmalsuebersicht_neu 4 4 2 2 4" xfId="20797" xr:uid="{00000000-0005-0000-0000-00002F230000}"/>
    <cellStyle name="5_Merkmalsuebersicht_neu 4 4 2 2 4 2" xfId="27934" xr:uid="{00000000-0005-0000-0000-000030230000}"/>
    <cellStyle name="5_Merkmalsuebersicht_neu 4 4 2 2 4 2 2" xfId="42249" xr:uid="{00000000-0005-0000-0000-000031230000}"/>
    <cellStyle name="5_Merkmalsuebersicht_neu 4 4 2 2 4 3" xfId="35112" xr:uid="{00000000-0005-0000-0000-000032230000}"/>
    <cellStyle name="5_Merkmalsuebersicht_neu 4 4 2 2 5" xfId="21973" xr:uid="{00000000-0005-0000-0000-000033230000}"/>
    <cellStyle name="5_Merkmalsuebersicht_neu 4 4 2 2 5 2" xfId="36288" xr:uid="{00000000-0005-0000-0000-000034230000}"/>
    <cellStyle name="5_Merkmalsuebersicht_neu 4 4 2 2 6" xfId="29129" xr:uid="{00000000-0005-0000-0000-000035230000}"/>
    <cellStyle name="5_Merkmalsuebersicht_neu 4 4 2 3" xfId="15276" xr:uid="{00000000-0005-0000-0000-000036230000}"/>
    <cellStyle name="5_Merkmalsuebersicht_neu 4 4 2 3 2" xfId="22435" xr:uid="{00000000-0005-0000-0000-000037230000}"/>
    <cellStyle name="5_Merkmalsuebersicht_neu 4 4 2 3 2 2" xfId="36750" xr:uid="{00000000-0005-0000-0000-000038230000}"/>
    <cellStyle name="5_Merkmalsuebersicht_neu 4 4 2 3 3" xfId="29591" xr:uid="{00000000-0005-0000-0000-000039230000}"/>
    <cellStyle name="5_Merkmalsuebersicht_neu 4 4 2 4" xfId="17630" xr:uid="{00000000-0005-0000-0000-00003A230000}"/>
    <cellStyle name="5_Merkmalsuebersicht_neu 4 4 2 4 2" xfId="24767" xr:uid="{00000000-0005-0000-0000-00003B230000}"/>
    <cellStyle name="5_Merkmalsuebersicht_neu 4 4 2 4 2 2" xfId="39082" xr:uid="{00000000-0005-0000-0000-00003C230000}"/>
    <cellStyle name="5_Merkmalsuebersicht_neu 4 4 2 4 3" xfId="31945" xr:uid="{00000000-0005-0000-0000-00003D230000}"/>
    <cellStyle name="5_Merkmalsuebersicht_neu 4 5" xfId="704" xr:uid="{00000000-0005-0000-0000-00003E230000}"/>
    <cellStyle name="5_Merkmalsuebersicht_neu 4 5 2" xfId="12908" xr:uid="{00000000-0005-0000-0000-00003F230000}"/>
    <cellStyle name="5_Merkmalsuebersicht_neu 4 5 2 2" xfId="14458" xr:uid="{00000000-0005-0000-0000-000040230000}"/>
    <cellStyle name="5_Merkmalsuebersicht_neu 4 5 2 2 2" xfId="16827" xr:uid="{00000000-0005-0000-0000-000041230000}"/>
    <cellStyle name="5_Merkmalsuebersicht_neu 4 5 2 2 2 2" xfId="23986" xr:uid="{00000000-0005-0000-0000-000042230000}"/>
    <cellStyle name="5_Merkmalsuebersicht_neu 4 5 2 2 2 2 2" xfId="38301" xr:uid="{00000000-0005-0000-0000-000043230000}"/>
    <cellStyle name="5_Merkmalsuebersicht_neu 4 5 2 2 2 3" xfId="31142" xr:uid="{00000000-0005-0000-0000-000044230000}"/>
    <cellStyle name="5_Merkmalsuebersicht_neu 4 5 2 2 3" xfId="19181" xr:uid="{00000000-0005-0000-0000-000045230000}"/>
    <cellStyle name="5_Merkmalsuebersicht_neu 4 5 2 2 3 2" xfId="26318" xr:uid="{00000000-0005-0000-0000-000046230000}"/>
    <cellStyle name="5_Merkmalsuebersicht_neu 4 5 2 2 3 2 2" xfId="40633" xr:uid="{00000000-0005-0000-0000-000047230000}"/>
    <cellStyle name="5_Merkmalsuebersicht_neu 4 5 2 2 3 3" xfId="33496" xr:uid="{00000000-0005-0000-0000-000048230000}"/>
    <cellStyle name="5_Merkmalsuebersicht_neu 4 5 2 2 4" xfId="20488" xr:uid="{00000000-0005-0000-0000-000049230000}"/>
    <cellStyle name="5_Merkmalsuebersicht_neu 4 5 2 2 4 2" xfId="27625" xr:uid="{00000000-0005-0000-0000-00004A230000}"/>
    <cellStyle name="5_Merkmalsuebersicht_neu 4 5 2 2 4 2 2" xfId="41940" xr:uid="{00000000-0005-0000-0000-00004B230000}"/>
    <cellStyle name="5_Merkmalsuebersicht_neu 4 5 2 2 4 3" xfId="34803" xr:uid="{00000000-0005-0000-0000-00004C230000}"/>
    <cellStyle name="5_Merkmalsuebersicht_neu 4 5 2 2 5" xfId="21703" xr:uid="{00000000-0005-0000-0000-00004D230000}"/>
    <cellStyle name="5_Merkmalsuebersicht_neu 4 5 2 2 5 2" xfId="36018" xr:uid="{00000000-0005-0000-0000-00004E230000}"/>
    <cellStyle name="5_Merkmalsuebersicht_neu 4 5 2 2 6" xfId="28840" xr:uid="{00000000-0005-0000-0000-00004F230000}"/>
    <cellStyle name="5_Merkmalsuebersicht_neu 4 5 2 3" xfId="15277" xr:uid="{00000000-0005-0000-0000-000050230000}"/>
    <cellStyle name="5_Merkmalsuebersicht_neu 4 5 2 3 2" xfId="22436" xr:uid="{00000000-0005-0000-0000-000051230000}"/>
    <cellStyle name="5_Merkmalsuebersicht_neu 4 5 2 3 2 2" xfId="36751" xr:uid="{00000000-0005-0000-0000-000052230000}"/>
    <cellStyle name="5_Merkmalsuebersicht_neu 4 5 2 3 3" xfId="29592" xr:uid="{00000000-0005-0000-0000-000053230000}"/>
    <cellStyle name="5_Merkmalsuebersicht_neu 4 5 2 4" xfId="17631" xr:uid="{00000000-0005-0000-0000-000054230000}"/>
    <cellStyle name="5_Merkmalsuebersicht_neu 4 5 2 4 2" xfId="24768" xr:uid="{00000000-0005-0000-0000-000055230000}"/>
    <cellStyle name="5_Merkmalsuebersicht_neu 4 5 2 4 2 2" xfId="39083" xr:uid="{00000000-0005-0000-0000-000056230000}"/>
    <cellStyle name="5_Merkmalsuebersicht_neu 4 5 2 4 3" xfId="31946" xr:uid="{00000000-0005-0000-0000-000057230000}"/>
    <cellStyle name="5_Merkmalsuebersicht_neu 4 6" xfId="12904" xr:uid="{00000000-0005-0000-0000-000058230000}"/>
    <cellStyle name="5_Merkmalsuebersicht_neu 4 6 2" xfId="14457" xr:uid="{00000000-0005-0000-0000-000059230000}"/>
    <cellStyle name="5_Merkmalsuebersicht_neu 4 6 2 2" xfId="16826" xr:uid="{00000000-0005-0000-0000-00005A230000}"/>
    <cellStyle name="5_Merkmalsuebersicht_neu 4 6 2 2 2" xfId="23985" xr:uid="{00000000-0005-0000-0000-00005B230000}"/>
    <cellStyle name="5_Merkmalsuebersicht_neu 4 6 2 2 2 2" xfId="38300" xr:uid="{00000000-0005-0000-0000-00005C230000}"/>
    <cellStyle name="5_Merkmalsuebersicht_neu 4 6 2 2 3" xfId="31141" xr:uid="{00000000-0005-0000-0000-00005D230000}"/>
    <cellStyle name="5_Merkmalsuebersicht_neu 4 6 2 3" xfId="19180" xr:uid="{00000000-0005-0000-0000-00005E230000}"/>
    <cellStyle name="5_Merkmalsuebersicht_neu 4 6 2 3 2" xfId="26317" xr:uid="{00000000-0005-0000-0000-00005F230000}"/>
    <cellStyle name="5_Merkmalsuebersicht_neu 4 6 2 3 2 2" xfId="40632" xr:uid="{00000000-0005-0000-0000-000060230000}"/>
    <cellStyle name="5_Merkmalsuebersicht_neu 4 6 2 3 3" xfId="33495" xr:uid="{00000000-0005-0000-0000-000061230000}"/>
    <cellStyle name="5_Merkmalsuebersicht_neu 4 6 2 4" xfId="20487" xr:uid="{00000000-0005-0000-0000-000062230000}"/>
    <cellStyle name="5_Merkmalsuebersicht_neu 4 6 2 4 2" xfId="27624" xr:uid="{00000000-0005-0000-0000-000063230000}"/>
    <cellStyle name="5_Merkmalsuebersicht_neu 4 6 2 4 2 2" xfId="41939" xr:uid="{00000000-0005-0000-0000-000064230000}"/>
    <cellStyle name="5_Merkmalsuebersicht_neu 4 6 2 4 3" xfId="34802" xr:uid="{00000000-0005-0000-0000-000065230000}"/>
    <cellStyle name="5_Merkmalsuebersicht_neu 4 6 2 5" xfId="21702" xr:uid="{00000000-0005-0000-0000-000066230000}"/>
    <cellStyle name="5_Merkmalsuebersicht_neu 4 6 2 5 2" xfId="36017" xr:uid="{00000000-0005-0000-0000-000067230000}"/>
    <cellStyle name="5_Merkmalsuebersicht_neu 4 6 2 6" xfId="28839" xr:uid="{00000000-0005-0000-0000-000068230000}"/>
    <cellStyle name="5_Merkmalsuebersicht_neu 4 6 3" xfId="15273" xr:uid="{00000000-0005-0000-0000-000069230000}"/>
    <cellStyle name="5_Merkmalsuebersicht_neu 4 6 3 2" xfId="22432" xr:uid="{00000000-0005-0000-0000-00006A230000}"/>
    <cellStyle name="5_Merkmalsuebersicht_neu 4 6 3 2 2" xfId="36747" xr:uid="{00000000-0005-0000-0000-00006B230000}"/>
    <cellStyle name="5_Merkmalsuebersicht_neu 4 6 3 3" xfId="29588" xr:uid="{00000000-0005-0000-0000-00006C230000}"/>
    <cellStyle name="5_Merkmalsuebersicht_neu 4 6 4" xfId="17627" xr:uid="{00000000-0005-0000-0000-00006D230000}"/>
    <cellStyle name="5_Merkmalsuebersicht_neu 4 6 4 2" xfId="24764" xr:uid="{00000000-0005-0000-0000-00006E230000}"/>
    <cellStyle name="5_Merkmalsuebersicht_neu 4 6 4 2 2" xfId="39079" xr:uid="{00000000-0005-0000-0000-00006F230000}"/>
    <cellStyle name="5_Merkmalsuebersicht_neu 4 6 4 3" xfId="31942" xr:uid="{00000000-0005-0000-0000-000070230000}"/>
    <cellStyle name="5_Merkmalsuebersicht_neu 5" xfId="705" xr:uid="{00000000-0005-0000-0000-000071230000}"/>
    <cellStyle name="5_Merkmalsuebersicht_neu 5 2" xfId="12909" xr:uid="{00000000-0005-0000-0000-000072230000}"/>
    <cellStyle name="5_Merkmalsuebersicht_neu 5 2 2" xfId="14803" xr:uid="{00000000-0005-0000-0000-000073230000}"/>
    <cellStyle name="5_Merkmalsuebersicht_neu 5 2 2 2" xfId="17166" xr:uid="{00000000-0005-0000-0000-000074230000}"/>
    <cellStyle name="5_Merkmalsuebersicht_neu 5 2 2 2 2" xfId="24303" xr:uid="{00000000-0005-0000-0000-000075230000}"/>
    <cellStyle name="5_Merkmalsuebersicht_neu 5 2 2 2 2 2" xfId="38618" xr:uid="{00000000-0005-0000-0000-000076230000}"/>
    <cellStyle name="5_Merkmalsuebersicht_neu 5 2 2 2 3" xfId="31481" xr:uid="{00000000-0005-0000-0000-000077230000}"/>
    <cellStyle name="5_Merkmalsuebersicht_neu 5 2 2 3" xfId="19520" xr:uid="{00000000-0005-0000-0000-000078230000}"/>
    <cellStyle name="5_Merkmalsuebersicht_neu 5 2 2 3 2" xfId="26657" xr:uid="{00000000-0005-0000-0000-000079230000}"/>
    <cellStyle name="5_Merkmalsuebersicht_neu 5 2 2 3 2 2" xfId="40972" xr:uid="{00000000-0005-0000-0000-00007A230000}"/>
    <cellStyle name="5_Merkmalsuebersicht_neu 5 2 2 3 3" xfId="33835" xr:uid="{00000000-0005-0000-0000-00007B230000}"/>
    <cellStyle name="5_Merkmalsuebersicht_neu 5 2 2 4" xfId="20796" xr:uid="{00000000-0005-0000-0000-00007C230000}"/>
    <cellStyle name="5_Merkmalsuebersicht_neu 5 2 2 4 2" xfId="27933" xr:uid="{00000000-0005-0000-0000-00007D230000}"/>
    <cellStyle name="5_Merkmalsuebersicht_neu 5 2 2 4 2 2" xfId="42248" xr:uid="{00000000-0005-0000-0000-00007E230000}"/>
    <cellStyle name="5_Merkmalsuebersicht_neu 5 2 2 4 3" xfId="35111" xr:uid="{00000000-0005-0000-0000-00007F230000}"/>
    <cellStyle name="5_Merkmalsuebersicht_neu 5 2 2 5" xfId="21972" xr:uid="{00000000-0005-0000-0000-000080230000}"/>
    <cellStyle name="5_Merkmalsuebersicht_neu 5 2 2 5 2" xfId="36287" xr:uid="{00000000-0005-0000-0000-000081230000}"/>
    <cellStyle name="5_Merkmalsuebersicht_neu 5 2 2 6" xfId="29128" xr:uid="{00000000-0005-0000-0000-000082230000}"/>
    <cellStyle name="5_Merkmalsuebersicht_neu 5 2 3" xfId="15278" xr:uid="{00000000-0005-0000-0000-000083230000}"/>
    <cellStyle name="5_Merkmalsuebersicht_neu 5 2 3 2" xfId="22437" xr:uid="{00000000-0005-0000-0000-000084230000}"/>
    <cellStyle name="5_Merkmalsuebersicht_neu 5 2 3 2 2" xfId="36752" xr:uid="{00000000-0005-0000-0000-000085230000}"/>
    <cellStyle name="5_Merkmalsuebersicht_neu 5 2 3 3" xfId="29593" xr:uid="{00000000-0005-0000-0000-000086230000}"/>
    <cellStyle name="5_Merkmalsuebersicht_neu 5 2 4" xfId="17632" xr:uid="{00000000-0005-0000-0000-000087230000}"/>
    <cellStyle name="5_Merkmalsuebersicht_neu 5 2 4 2" xfId="24769" xr:uid="{00000000-0005-0000-0000-000088230000}"/>
    <cellStyle name="5_Merkmalsuebersicht_neu 5 2 4 2 2" xfId="39084" xr:uid="{00000000-0005-0000-0000-000089230000}"/>
    <cellStyle name="5_Merkmalsuebersicht_neu 5 2 4 3" xfId="31947" xr:uid="{00000000-0005-0000-0000-00008A230000}"/>
    <cellStyle name="5_Merkmalsuebersicht_neu 6" xfId="706" xr:uid="{00000000-0005-0000-0000-00008B230000}"/>
    <cellStyle name="5_Merkmalsuebersicht_neu 6 2" xfId="12910" xr:uid="{00000000-0005-0000-0000-00008C230000}"/>
    <cellStyle name="5_Merkmalsuebersicht_neu 6 2 2" xfId="14129" xr:uid="{00000000-0005-0000-0000-00008D230000}"/>
    <cellStyle name="5_Merkmalsuebersicht_neu 6 2 2 2" xfId="16498" xr:uid="{00000000-0005-0000-0000-00008E230000}"/>
    <cellStyle name="5_Merkmalsuebersicht_neu 6 2 2 2 2" xfId="23657" xr:uid="{00000000-0005-0000-0000-00008F230000}"/>
    <cellStyle name="5_Merkmalsuebersicht_neu 6 2 2 2 2 2" xfId="37972" xr:uid="{00000000-0005-0000-0000-000090230000}"/>
    <cellStyle name="5_Merkmalsuebersicht_neu 6 2 2 2 3" xfId="30813" xr:uid="{00000000-0005-0000-0000-000091230000}"/>
    <cellStyle name="5_Merkmalsuebersicht_neu 6 2 2 3" xfId="18852" xr:uid="{00000000-0005-0000-0000-000092230000}"/>
    <cellStyle name="5_Merkmalsuebersicht_neu 6 2 2 3 2" xfId="25989" xr:uid="{00000000-0005-0000-0000-000093230000}"/>
    <cellStyle name="5_Merkmalsuebersicht_neu 6 2 2 3 2 2" xfId="40304" xr:uid="{00000000-0005-0000-0000-000094230000}"/>
    <cellStyle name="5_Merkmalsuebersicht_neu 6 2 2 3 3" xfId="33167" xr:uid="{00000000-0005-0000-0000-000095230000}"/>
    <cellStyle name="5_Merkmalsuebersicht_neu 6 2 2 4" xfId="20186" xr:uid="{00000000-0005-0000-0000-000096230000}"/>
    <cellStyle name="5_Merkmalsuebersicht_neu 6 2 2 4 2" xfId="27323" xr:uid="{00000000-0005-0000-0000-000097230000}"/>
    <cellStyle name="5_Merkmalsuebersicht_neu 6 2 2 4 2 2" xfId="41638" xr:uid="{00000000-0005-0000-0000-000098230000}"/>
    <cellStyle name="5_Merkmalsuebersicht_neu 6 2 2 4 3" xfId="34501" xr:uid="{00000000-0005-0000-0000-000099230000}"/>
    <cellStyle name="5_Merkmalsuebersicht_neu 6 2 2 5" xfId="21401" xr:uid="{00000000-0005-0000-0000-00009A230000}"/>
    <cellStyle name="5_Merkmalsuebersicht_neu 6 2 2 5 2" xfId="35716" xr:uid="{00000000-0005-0000-0000-00009B230000}"/>
    <cellStyle name="5_Merkmalsuebersicht_neu 6 2 2 6" xfId="28538" xr:uid="{00000000-0005-0000-0000-00009C230000}"/>
    <cellStyle name="5_Merkmalsuebersicht_neu 6 2 3" xfId="15279" xr:uid="{00000000-0005-0000-0000-00009D230000}"/>
    <cellStyle name="5_Merkmalsuebersicht_neu 6 2 3 2" xfId="22438" xr:uid="{00000000-0005-0000-0000-00009E230000}"/>
    <cellStyle name="5_Merkmalsuebersicht_neu 6 2 3 2 2" xfId="36753" xr:uid="{00000000-0005-0000-0000-00009F230000}"/>
    <cellStyle name="5_Merkmalsuebersicht_neu 6 2 3 3" xfId="29594" xr:uid="{00000000-0005-0000-0000-0000A0230000}"/>
    <cellStyle name="5_Merkmalsuebersicht_neu 6 2 4" xfId="17633" xr:uid="{00000000-0005-0000-0000-0000A1230000}"/>
    <cellStyle name="5_Merkmalsuebersicht_neu 6 2 4 2" xfId="24770" xr:uid="{00000000-0005-0000-0000-0000A2230000}"/>
    <cellStyle name="5_Merkmalsuebersicht_neu 6 2 4 2 2" xfId="39085" xr:uid="{00000000-0005-0000-0000-0000A3230000}"/>
    <cellStyle name="5_Merkmalsuebersicht_neu 6 2 4 3" xfId="31948" xr:uid="{00000000-0005-0000-0000-0000A4230000}"/>
    <cellStyle name="5_Merkmalsuebersicht_neu 7" xfId="707" xr:uid="{00000000-0005-0000-0000-0000A5230000}"/>
    <cellStyle name="5_Merkmalsuebersicht_neu 7 2" xfId="12911" xr:uid="{00000000-0005-0000-0000-0000A6230000}"/>
    <cellStyle name="5_Merkmalsuebersicht_neu 7 2 2" xfId="14802" xr:uid="{00000000-0005-0000-0000-0000A7230000}"/>
    <cellStyle name="5_Merkmalsuebersicht_neu 7 2 2 2" xfId="17165" xr:uid="{00000000-0005-0000-0000-0000A8230000}"/>
    <cellStyle name="5_Merkmalsuebersicht_neu 7 2 2 2 2" xfId="24302" xr:uid="{00000000-0005-0000-0000-0000A9230000}"/>
    <cellStyle name="5_Merkmalsuebersicht_neu 7 2 2 2 2 2" xfId="38617" xr:uid="{00000000-0005-0000-0000-0000AA230000}"/>
    <cellStyle name="5_Merkmalsuebersicht_neu 7 2 2 2 3" xfId="31480" xr:uid="{00000000-0005-0000-0000-0000AB230000}"/>
    <cellStyle name="5_Merkmalsuebersicht_neu 7 2 2 3" xfId="19519" xr:uid="{00000000-0005-0000-0000-0000AC230000}"/>
    <cellStyle name="5_Merkmalsuebersicht_neu 7 2 2 3 2" xfId="26656" xr:uid="{00000000-0005-0000-0000-0000AD230000}"/>
    <cellStyle name="5_Merkmalsuebersicht_neu 7 2 2 3 2 2" xfId="40971" xr:uid="{00000000-0005-0000-0000-0000AE230000}"/>
    <cellStyle name="5_Merkmalsuebersicht_neu 7 2 2 3 3" xfId="33834" xr:uid="{00000000-0005-0000-0000-0000AF230000}"/>
    <cellStyle name="5_Merkmalsuebersicht_neu 7 2 2 4" xfId="20795" xr:uid="{00000000-0005-0000-0000-0000B0230000}"/>
    <cellStyle name="5_Merkmalsuebersicht_neu 7 2 2 4 2" xfId="27932" xr:uid="{00000000-0005-0000-0000-0000B1230000}"/>
    <cellStyle name="5_Merkmalsuebersicht_neu 7 2 2 4 2 2" xfId="42247" xr:uid="{00000000-0005-0000-0000-0000B2230000}"/>
    <cellStyle name="5_Merkmalsuebersicht_neu 7 2 2 4 3" xfId="35110" xr:uid="{00000000-0005-0000-0000-0000B3230000}"/>
    <cellStyle name="5_Merkmalsuebersicht_neu 7 2 2 5" xfId="21971" xr:uid="{00000000-0005-0000-0000-0000B4230000}"/>
    <cellStyle name="5_Merkmalsuebersicht_neu 7 2 2 5 2" xfId="36286" xr:uid="{00000000-0005-0000-0000-0000B5230000}"/>
    <cellStyle name="5_Merkmalsuebersicht_neu 7 2 2 6" xfId="29127" xr:uid="{00000000-0005-0000-0000-0000B6230000}"/>
    <cellStyle name="5_Merkmalsuebersicht_neu 7 2 3" xfId="15280" xr:uid="{00000000-0005-0000-0000-0000B7230000}"/>
    <cellStyle name="5_Merkmalsuebersicht_neu 7 2 3 2" xfId="22439" xr:uid="{00000000-0005-0000-0000-0000B8230000}"/>
    <cellStyle name="5_Merkmalsuebersicht_neu 7 2 3 2 2" xfId="36754" xr:uid="{00000000-0005-0000-0000-0000B9230000}"/>
    <cellStyle name="5_Merkmalsuebersicht_neu 7 2 3 3" xfId="29595" xr:uid="{00000000-0005-0000-0000-0000BA230000}"/>
    <cellStyle name="5_Merkmalsuebersicht_neu 7 2 4" xfId="17634" xr:uid="{00000000-0005-0000-0000-0000BB230000}"/>
    <cellStyle name="5_Merkmalsuebersicht_neu 7 2 4 2" xfId="24771" xr:uid="{00000000-0005-0000-0000-0000BC230000}"/>
    <cellStyle name="5_Merkmalsuebersicht_neu 7 2 4 2 2" xfId="39086" xr:uid="{00000000-0005-0000-0000-0000BD230000}"/>
    <cellStyle name="5_Merkmalsuebersicht_neu 7 2 4 3" xfId="31949" xr:uid="{00000000-0005-0000-0000-0000BE230000}"/>
    <cellStyle name="5_Merkmalsuebersicht_neu 8" xfId="708" xr:uid="{00000000-0005-0000-0000-0000BF230000}"/>
    <cellStyle name="5_Merkmalsuebersicht_neu 8 2" xfId="12912" xr:uid="{00000000-0005-0000-0000-0000C0230000}"/>
    <cellStyle name="5_Merkmalsuebersicht_neu 8 2 2" xfId="14180" xr:uid="{00000000-0005-0000-0000-0000C1230000}"/>
    <cellStyle name="5_Merkmalsuebersicht_neu 8 2 2 2" xfId="16549" xr:uid="{00000000-0005-0000-0000-0000C2230000}"/>
    <cellStyle name="5_Merkmalsuebersicht_neu 8 2 2 2 2" xfId="23708" xr:uid="{00000000-0005-0000-0000-0000C3230000}"/>
    <cellStyle name="5_Merkmalsuebersicht_neu 8 2 2 2 2 2" xfId="38023" xr:uid="{00000000-0005-0000-0000-0000C4230000}"/>
    <cellStyle name="5_Merkmalsuebersicht_neu 8 2 2 2 3" xfId="30864" xr:uid="{00000000-0005-0000-0000-0000C5230000}"/>
    <cellStyle name="5_Merkmalsuebersicht_neu 8 2 2 3" xfId="18903" xr:uid="{00000000-0005-0000-0000-0000C6230000}"/>
    <cellStyle name="5_Merkmalsuebersicht_neu 8 2 2 3 2" xfId="26040" xr:uid="{00000000-0005-0000-0000-0000C7230000}"/>
    <cellStyle name="5_Merkmalsuebersicht_neu 8 2 2 3 2 2" xfId="40355" xr:uid="{00000000-0005-0000-0000-0000C8230000}"/>
    <cellStyle name="5_Merkmalsuebersicht_neu 8 2 2 3 3" xfId="33218" xr:uid="{00000000-0005-0000-0000-0000C9230000}"/>
    <cellStyle name="5_Merkmalsuebersicht_neu 8 2 2 4" xfId="20237" xr:uid="{00000000-0005-0000-0000-0000CA230000}"/>
    <cellStyle name="5_Merkmalsuebersicht_neu 8 2 2 4 2" xfId="27374" xr:uid="{00000000-0005-0000-0000-0000CB230000}"/>
    <cellStyle name="5_Merkmalsuebersicht_neu 8 2 2 4 2 2" xfId="41689" xr:uid="{00000000-0005-0000-0000-0000CC230000}"/>
    <cellStyle name="5_Merkmalsuebersicht_neu 8 2 2 4 3" xfId="34552" xr:uid="{00000000-0005-0000-0000-0000CD230000}"/>
    <cellStyle name="5_Merkmalsuebersicht_neu 8 2 2 5" xfId="21452" xr:uid="{00000000-0005-0000-0000-0000CE230000}"/>
    <cellStyle name="5_Merkmalsuebersicht_neu 8 2 2 5 2" xfId="35767" xr:uid="{00000000-0005-0000-0000-0000CF230000}"/>
    <cellStyle name="5_Merkmalsuebersicht_neu 8 2 2 6" xfId="28589" xr:uid="{00000000-0005-0000-0000-0000D0230000}"/>
    <cellStyle name="5_Merkmalsuebersicht_neu 8 2 3" xfId="15281" xr:uid="{00000000-0005-0000-0000-0000D1230000}"/>
    <cellStyle name="5_Merkmalsuebersicht_neu 8 2 3 2" xfId="22440" xr:uid="{00000000-0005-0000-0000-0000D2230000}"/>
    <cellStyle name="5_Merkmalsuebersicht_neu 8 2 3 2 2" xfId="36755" xr:uid="{00000000-0005-0000-0000-0000D3230000}"/>
    <cellStyle name="5_Merkmalsuebersicht_neu 8 2 3 3" xfId="29596" xr:uid="{00000000-0005-0000-0000-0000D4230000}"/>
    <cellStyle name="5_Merkmalsuebersicht_neu 8 2 4" xfId="17635" xr:uid="{00000000-0005-0000-0000-0000D5230000}"/>
    <cellStyle name="5_Merkmalsuebersicht_neu 8 2 4 2" xfId="24772" xr:uid="{00000000-0005-0000-0000-0000D6230000}"/>
    <cellStyle name="5_Merkmalsuebersicht_neu 8 2 4 2 2" xfId="39087" xr:uid="{00000000-0005-0000-0000-0000D7230000}"/>
    <cellStyle name="5_Merkmalsuebersicht_neu 8 2 4 3" xfId="31950" xr:uid="{00000000-0005-0000-0000-0000D8230000}"/>
    <cellStyle name="5_Merkmalsuebersicht_neu 9" xfId="12888" xr:uid="{00000000-0005-0000-0000-0000D9230000}"/>
    <cellStyle name="5_Merkmalsuebersicht_neu 9 2" xfId="14813" xr:uid="{00000000-0005-0000-0000-0000DA230000}"/>
    <cellStyle name="5_Merkmalsuebersicht_neu 9 2 2" xfId="17176" xr:uid="{00000000-0005-0000-0000-0000DB230000}"/>
    <cellStyle name="5_Merkmalsuebersicht_neu 9 2 2 2" xfId="24313" xr:uid="{00000000-0005-0000-0000-0000DC230000}"/>
    <cellStyle name="5_Merkmalsuebersicht_neu 9 2 2 2 2" xfId="38628" xr:uid="{00000000-0005-0000-0000-0000DD230000}"/>
    <cellStyle name="5_Merkmalsuebersicht_neu 9 2 2 3" xfId="31491" xr:uid="{00000000-0005-0000-0000-0000DE230000}"/>
    <cellStyle name="5_Merkmalsuebersicht_neu 9 2 3" xfId="19530" xr:uid="{00000000-0005-0000-0000-0000DF230000}"/>
    <cellStyle name="5_Merkmalsuebersicht_neu 9 2 3 2" xfId="26667" xr:uid="{00000000-0005-0000-0000-0000E0230000}"/>
    <cellStyle name="5_Merkmalsuebersicht_neu 9 2 3 2 2" xfId="40982" xr:uid="{00000000-0005-0000-0000-0000E1230000}"/>
    <cellStyle name="5_Merkmalsuebersicht_neu 9 2 3 3" xfId="33845" xr:uid="{00000000-0005-0000-0000-0000E2230000}"/>
    <cellStyle name="5_Merkmalsuebersicht_neu 9 2 4" xfId="20806" xr:uid="{00000000-0005-0000-0000-0000E3230000}"/>
    <cellStyle name="5_Merkmalsuebersicht_neu 9 2 4 2" xfId="27943" xr:uid="{00000000-0005-0000-0000-0000E4230000}"/>
    <cellStyle name="5_Merkmalsuebersicht_neu 9 2 4 2 2" xfId="42258" xr:uid="{00000000-0005-0000-0000-0000E5230000}"/>
    <cellStyle name="5_Merkmalsuebersicht_neu 9 2 4 3" xfId="35121" xr:uid="{00000000-0005-0000-0000-0000E6230000}"/>
    <cellStyle name="5_Merkmalsuebersicht_neu 9 2 5" xfId="21982" xr:uid="{00000000-0005-0000-0000-0000E7230000}"/>
    <cellStyle name="5_Merkmalsuebersicht_neu 9 2 5 2" xfId="36297" xr:uid="{00000000-0005-0000-0000-0000E8230000}"/>
    <cellStyle name="5_Merkmalsuebersicht_neu 9 2 6" xfId="29138" xr:uid="{00000000-0005-0000-0000-0000E9230000}"/>
    <cellStyle name="5_Merkmalsuebersicht_neu 9 3" xfId="15257" xr:uid="{00000000-0005-0000-0000-0000EA230000}"/>
    <cellStyle name="5_Merkmalsuebersicht_neu 9 3 2" xfId="22416" xr:uid="{00000000-0005-0000-0000-0000EB230000}"/>
    <cellStyle name="5_Merkmalsuebersicht_neu 9 3 2 2" xfId="36731" xr:uid="{00000000-0005-0000-0000-0000EC230000}"/>
    <cellStyle name="5_Merkmalsuebersicht_neu 9 3 3" xfId="29572" xr:uid="{00000000-0005-0000-0000-0000ED230000}"/>
    <cellStyle name="5_Merkmalsuebersicht_neu 9 4" xfId="17611" xr:uid="{00000000-0005-0000-0000-0000EE230000}"/>
    <cellStyle name="5_Merkmalsuebersicht_neu 9 4 2" xfId="24748" xr:uid="{00000000-0005-0000-0000-0000EF230000}"/>
    <cellStyle name="5_Merkmalsuebersicht_neu 9 4 2 2" xfId="39063" xr:uid="{00000000-0005-0000-0000-0000F0230000}"/>
    <cellStyle name="5_Merkmalsuebersicht_neu 9 4 3" xfId="31926" xr:uid="{00000000-0005-0000-0000-0000F1230000}"/>
    <cellStyle name="5_Tab. F1-3" xfId="3224" xr:uid="{00000000-0005-0000-0000-0000F2230000}"/>
    <cellStyle name="5_Tab. F1-3 2" xfId="12594" xr:uid="{00000000-0005-0000-0000-0000F3230000}"/>
    <cellStyle name="5_Tab. F1-3 2 2" xfId="14717" xr:uid="{00000000-0005-0000-0000-0000F4230000}"/>
    <cellStyle name="5_Tab. F1-3 2 2 2" xfId="17080" xr:uid="{00000000-0005-0000-0000-0000F5230000}"/>
    <cellStyle name="5_Tab. F1-3 2 2 2 2" xfId="24224" xr:uid="{00000000-0005-0000-0000-0000F6230000}"/>
    <cellStyle name="5_Tab. F1-3 2 2 2 2 2" xfId="38539" xr:uid="{00000000-0005-0000-0000-0000F7230000}"/>
    <cellStyle name="5_Tab. F1-3 2 2 2 3" xfId="31395" xr:uid="{00000000-0005-0000-0000-0000F8230000}"/>
    <cellStyle name="5_Tab. F1-3 2 2 3" xfId="19434" xr:uid="{00000000-0005-0000-0000-0000F9230000}"/>
    <cellStyle name="5_Tab. F1-3 2 2 3 2" xfId="26571" xr:uid="{00000000-0005-0000-0000-0000FA230000}"/>
    <cellStyle name="5_Tab. F1-3 2 2 3 2 2" xfId="40886" xr:uid="{00000000-0005-0000-0000-0000FB230000}"/>
    <cellStyle name="5_Tab. F1-3 2 2 3 3" xfId="33749" xr:uid="{00000000-0005-0000-0000-0000FC230000}"/>
    <cellStyle name="5_Tab. F1-3 2 2 4" xfId="20717" xr:uid="{00000000-0005-0000-0000-0000FD230000}"/>
    <cellStyle name="5_Tab. F1-3 2 2 4 2" xfId="27854" xr:uid="{00000000-0005-0000-0000-0000FE230000}"/>
    <cellStyle name="5_Tab. F1-3 2 2 4 2 2" xfId="42169" xr:uid="{00000000-0005-0000-0000-0000FF230000}"/>
    <cellStyle name="5_Tab. F1-3 2 2 4 3" xfId="35032" xr:uid="{00000000-0005-0000-0000-000000240000}"/>
    <cellStyle name="5_Tab. F1-3 2 3" xfId="13621" xr:uid="{00000000-0005-0000-0000-000001240000}"/>
    <cellStyle name="5_Tab. F1-3 2 3 2" xfId="15990" xr:uid="{00000000-0005-0000-0000-000002240000}"/>
    <cellStyle name="5_Tab. F1-3 2 3 2 2" xfId="23149" xr:uid="{00000000-0005-0000-0000-000003240000}"/>
    <cellStyle name="5_Tab. F1-3 2 3 2 2 2" xfId="37464" xr:uid="{00000000-0005-0000-0000-000004240000}"/>
    <cellStyle name="5_Tab. F1-3 2 3 2 3" xfId="30305" xr:uid="{00000000-0005-0000-0000-000005240000}"/>
    <cellStyle name="5_Tab. F1-3 2 3 3" xfId="18344" xr:uid="{00000000-0005-0000-0000-000006240000}"/>
    <cellStyle name="5_Tab. F1-3 2 3 3 2" xfId="25481" xr:uid="{00000000-0005-0000-0000-000007240000}"/>
    <cellStyle name="5_Tab. F1-3 2 3 3 2 2" xfId="39796" xr:uid="{00000000-0005-0000-0000-000008240000}"/>
    <cellStyle name="5_Tab. F1-3 2 3 3 3" xfId="32659" xr:uid="{00000000-0005-0000-0000-000009240000}"/>
    <cellStyle name="5_Tab. F1-3 2 3 4" xfId="19870" xr:uid="{00000000-0005-0000-0000-00000A240000}"/>
    <cellStyle name="5_Tab. F1-3 2 3 4 2" xfId="27007" xr:uid="{00000000-0005-0000-0000-00000B240000}"/>
    <cellStyle name="5_Tab. F1-3 2 3 4 2 2" xfId="41322" xr:uid="{00000000-0005-0000-0000-00000C240000}"/>
    <cellStyle name="5_Tab. F1-3 2 3 4 3" xfId="34185" xr:uid="{00000000-0005-0000-0000-00000D240000}"/>
    <cellStyle name="5_Tab. F1-3 2 3 5" xfId="21085" xr:uid="{00000000-0005-0000-0000-00000E240000}"/>
    <cellStyle name="5_Tab. F1-3 2 3 5 2" xfId="35400" xr:uid="{00000000-0005-0000-0000-00000F240000}"/>
    <cellStyle name="5_Tab. F1-3 2 3 6" xfId="28222" xr:uid="{00000000-0005-0000-0000-000010240000}"/>
    <cellStyle name="5_Tab. F1-3 2 4" xfId="19732" xr:uid="{00000000-0005-0000-0000-000011240000}"/>
    <cellStyle name="5_Tab. F1-3 2 4 2" xfId="26869" xr:uid="{00000000-0005-0000-0000-000012240000}"/>
    <cellStyle name="5_Tab. F1-3 2 4 2 2" xfId="41184" xr:uid="{00000000-0005-0000-0000-000013240000}"/>
    <cellStyle name="5_Tab. F1-3 2 4 3" xfId="34047" xr:uid="{00000000-0005-0000-0000-000014240000}"/>
    <cellStyle name="5_Tab_III_1_1-10_neu_Endgueltig" xfId="201" xr:uid="{00000000-0005-0000-0000-000015240000}"/>
    <cellStyle name="5_Tab_III_1_1-10_neu_Endgueltig 2" xfId="709" xr:uid="{00000000-0005-0000-0000-000016240000}"/>
    <cellStyle name="5_Tab_III_1_1-10_neu_Endgueltig 2 2" xfId="12567" xr:uid="{00000000-0005-0000-0000-000017240000}"/>
    <cellStyle name="5_Tab_III_1_1-10_neu_Endgueltig 2 2 2" xfId="14690" xr:uid="{00000000-0005-0000-0000-000018240000}"/>
    <cellStyle name="5_Tab_III_1_1-10_neu_Endgueltig 2 2 2 2" xfId="17053" xr:uid="{00000000-0005-0000-0000-000019240000}"/>
    <cellStyle name="5_Tab_III_1_1-10_neu_Endgueltig 2 2 2 2 2" xfId="24212" xr:uid="{00000000-0005-0000-0000-00001A240000}"/>
    <cellStyle name="5_Tab_III_1_1-10_neu_Endgueltig 2 2 2 2 2 2" xfId="38527" xr:uid="{00000000-0005-0000-0000-00001B240000}"/>
    <cellStyle name="5_Tab_III_1_1-10_neu_Endgueltig 2 2 2 2 3" xfId="31368" xr:uid="{00000000-0005-0000-0000-00001C240000}"/>
    <cellStyle name="5_Tab_III_1_1-10_neu_Endgueltig 2 2 2 3" xfId="19407" xr:uid="{00000000-0005-0000-0000-00001D240000}"/>
    <cellStyle name="5_Tab_III_1_1-10_neu_Endgueltig 2 2 2 3 2" xfId="26544" xr:uid="{00000000-0005-0000-0000-00001E240000}"/>
    <cellStyle name="5_Tab_III_1_1-10_neu_Endgueltig 2 2 2 3 2 2" xfId="40859" xr:uid="{00000000-0005-0000-0000-00001F240000}"/>
    <cellStyle name="5_Tab_III_1_1-10_neu_Endgueltig 2 2 2 3 3" xfId="33722" xr:uid="{00000000-0005-0000-0000-000020240000}"/>
    <cellStyle name="5_Tab_III_1_1-10_neu_Endgueltig 2 2 2 4" xfId="20705" xr:uid="{00000000-0005-0000-0000-000021240000}"/>
    <cellStyle name="5_Tab_III_1_1-10_neu_Endgueltig 2 2 2 4 2" xfId="27842" xr:uid="{00000000-0005-0000-0000-000022240000}"/>
    <cellStyle name="5_Tab_III_1_1-10_neu_Endgueltig 2 2 2 4 2 2" xfId="42157" xr:uid="{00000000-0005-0000-0000-000023240000}"/>
    <cellStyle name="5_Tab_III_1_1-10_neu_Endgueltig 2 2 2 4 3" xfId="35020" xr:uid="{00000000-0005-0000-0000-000024240000}"/>
    <cellStyle name="5_Tab_III_1_1-10_neu_Endgueltig 2 2 3" xfId="14423" xr:uid="{00000000-0005-0000-0000-000025240000}"/>
    <cellStyle name="5_Tab_III_1_1-10_neu_Endgueltig 2 2 3 2" xfId="16792" xr:uid="{00000000-0005-0000-0000-000026240000}"/>
    <cellStyle name="5_Tab_III_1_1-10_neu_Endgueltig 2 2 3 2 2" xfId="23951" xr:uid="{00000000-0005-0000-0000-000027240000}"/>
    <cellStyle name="5_Tab_III_1_1-10_neu_Endgueltig 2 2 3 2 2 2" xfId="38266" xr:uid="{00000000-0005-0000-0000-000028240000}"/>
    <cellStyle name="5_Tab_III_1_1-10_neu_Endgueltig 2 2 3 2 3" xfId="31107" xr:uid="{00000000-0005-0000-0000-000029240000}"/>
    <cellStyle name="5_Tab_III_1_1-10_neu_Endgueltig 2 2 3 3" xfId="19146" xr:uid="{00000000-0005-0000-0000-00002A240000}"/>
    <cellStyle name="5_Tab_III_1_1-10_neu_Endgueltig 2 2 3 3 2" xfId="26283" xr:uid="{00000000-0005-0000-0000-00002B240000}"/>
    <cellStyle name="5_Tab_III_1_1-10_neu_Endgueltig 2 2 3 3 2 2" xfId="40598" xr:uid="{00000000-0005-0000-0000-00002C240000}"/>
    <cellStyle name="5_Tab_III_1_1-10_neu_Endgueltig 2 2 3 3 3" xfId="33461" xr:uid="{00000000-0005-0000-0000-00002D240000}"/>
    <cellStyle name="5_Tab_III_1_1-10_neu_Endgueltig 2 2 3 4" xfId="20466" xr:uid="{00000000-0005-0000-0000-00002E240000}"/>
    <cellStyle name="5_Tab_III_1_1-10_neu_Endgueltig 2 2 3 4 2" xfId="27603" xr:uid="{00000000-0005-0000-0000-00002F240000}"/>
    <cellStyle name="5_Tab_III_1_1-10_neu_Endgueltig 2 2 3 4 2 2" xfId="41918" xr:uid="{00000000-0005-0000-0000-000030240000}"/>
    <cellStyle name="5_Tab_III_1_1-10_neu_Endgueltig 2 2 3 4 3" xfId="34781" xr:uid="{00000000-0005-0000-0000-000031240000}"/>
    <cellStyle name="5_Tab_III_1_1-10_neu_Endgueltig 2 2 3 5" xfId="21681" xr:uid="{00000000-0005-0000-0000-000032240000}"/>
    <cellStyle name="5_Tab_III_1_1-10_neu_Endgueltig 2 2 3 5 2" xfId="35996" xr:uid="{00000000-0005-0000-0000-000033240000}"/>
    <cellStyle name="5_Tab_III_1_1-10_neu_Endgueltig 2 2 3 6" xfId="28818" xr:uid="{00000000-0005-0000-0000-000034240000}"/>
    <cellStyle name="5_Tab_III_1_1-10_neu_Endgueltig 2 2 4" xfId="19705" xr:uid="{00000000-0005-0000-0000-000035240000}"/>
    <cellStyle name="5_Tab_III_1_1-10_neu_Endgueltig 2 2 4 2" xfId="26842" xr:uid="{00000000-0005-0000-0000-000036240000}"/>
    <cellStyle name="5_Tab_III_1_1-10_neu_Endgueltig 2 2 4 2 2" xfId="41157" xr:uid="{00000000-0005-0000-0000-000037240000}"/>
    <cellStyle name="5_Tab_III_1_1-10_neu_Endgueltig 2 2 4 3" xfId="34020" xr:uid="{00000000-0005-0000-0000-000038240000}"/>
    <cellStyle name="5_Tab_III_1_1-10_neu_Endgueltig 3" xfId="12555" xr:uid="{00000000-0005-0000-0000-000039240000}"/>
    <cellStyle name="5_Tab_III_1_1-10_neu_Endgueltig 3 2" xfId="14678" xr:uid="{00000000-0005-0000-0000-00003A240000}"/>
    <cellStyle name="5_Tab_III_1_1-10_neu_Endgueltig 3 2 2" xfId="17041" xr:uid="{00000000-0005-0000-0000-00003B240000}"/>
    <cellStyle name="5_Tab_III_1_1-10_neu_Endgueltig 3 2 2 2" xfId="24200" xr:uid="{00000000-0005-0000-0000-00003C240000}"/>
    <cellStyle name="5_Tab_III_1_1-10_neu_Endgueltig 3 2 2 2 2" xfId="38515" xr:uid="{00000000-0005-0000-0000-00003D240000}"/>
    <cellStyle name="5_Tab_III_1_1-10_neu_Endgueltig 3 2 2 3" xfId="31356" xr:uid="{00000000-0005-0000-0000-00003E240000}"/>
    <cellStyle name="5_Tab_III_1_1-10_neu_Endgueltig 3 2 3" xfId="19395" xr:uid="{00000000-0005-0000-0000-00003F240000}"/>
    <cellStyle name="5_Tab_III_1_1-10_neu_Endgueltig 3 2 3 2" xfId="26532" xr:uid="{00000000-0005-0000-0000-000040240000}"/>
    <cellStyle name="5_Tab_III_1_1-10_neu_Endgueltig 3 2 3 2 2" xfId="40847" xr:uid="{00000000-0005-0000-0000-000041240000}"/>
    <cellStyle name="5_Tab_III_1_1-10_neu_Endgueltig 3 2 3 3" xfId="33710" xr:uid="{00000000-0005-0000-0000-000042240000}"/>
    <cellStyle name="5_Tab_III_1_1-10_neu_Endgueltig 3 2 4" xfId="20693" xr:uid="{00000000-0005-0000-0000-000043240000}"/>
    <cellStyle name="5_Tab_III_1_1-10_neu_Endgueltig 3 2 4 2" xfId="27830" xr:uid="{00000000-0005-0000-0000-000044240000}"/>
    <cellStyle name="5_Tab_III_1_1-10_neu_Endgueltig 3 2 4 2 2" xfId="42145" xr:uid="{00000000-0005-0000-0000-000045240000}"/>
    <cellStyle name="5_Tab_III_1_1-10_neu_Endgueltig 3 2 4 3" xfId="35008" xr:uid="{00000000-0005-0000-0000-000046240000}"/>
    <cellStyle name="5_Tab_III_1_1-10_neu_Endgueltig 3 3" xfId="14626" xr:uid="{00000000-0005-0000-0000-000047240000}"/>
    <cellStyle name="5_Tab_III_1_1-10_neu_Endgueltig 3 3 2" xfId="16989" xr:uid="{00000000-0005-0000-0000-000048240000}"/>
    <cellStyle name="5_Tab_III_1_1-10_neu_Endgueltig 3 3 2 2" xfId="24148" xr:uid="{00000000-0005-0000-0000-000049240000}"/>
    <cellStyle name="5_Tab_III_1_1-10_neu_Endgueltig 3 3 2 2 2" xfId="38463" xr:uid="{00000000-0005-0000-0000-00004A240000}"/>
    <cellStyle name="5_Tab_III_1_1-10_neu_Endgueltig 3 3 2 3" xfId="31304" xr:uid="{00000000-0005-0000-0000-00004B240000}"/>
    <cellStyle name="5_Tab_III_1_1-10_neu_Endgueltig 3 3 3" xfId="19343" xr:uid="{00000000-0005-0000-0000-00004C240000}"/>
    <cellStyle name="5_Tab_III_1_1-10_neu_Endgueltig 3 3 3 2" xfId="26480" xr:uid="{00000000-0005-0000-0000-00004D240000}"/>
    <cellStyle name="5_Tab_III_1_1-10_neu_Endgueltig 3 3 3 2 2" xfId="40795" xr:uid="{00000000-0005-0000-0000-00004E240000}"/>
    <cellStyle name="5_Tab_III_1_1-10_neu_Endgueltig 3 3 3 3" xfId="33658" xr:uid="{00000000-0005-0000-0000-00004F240000}"/>
    <cellStyle name="5_Tab_III_1_1-10_neu_Endgueltig 3 3 4" xfId="20641" xr:uid="{00000000-0005-0000-0000-000050240000}"/>
    <cellStyle name="5_Tab_III_1_1-10_neu_Endgueltig 3 3 4 2" xfId="27778" xr:uid="{00000000-0005-0000-0000-000051240000}"/>
    <cellStyle name="5_Tab_III_1_1-10_neu_Endgueltig 3 3 4 2 2" xfId="42093" xr:uid="{00000000-0005-0000-0000-000052240000}"/>
    <cellStyle name="5_Tab_III_1_1-10_neu_Endgueltig 3 3 4 3" xfId="34956" xr:uid="{00000000-0005-0000-0000-000053240000}"/>
    <cellStyle name="5_Tab_III_1_1-10_neu_Endgueltig 3 3 5" xfId="21856" xr:uid="{00000000-0005-0000-0000-000054240000}"/>
    <cellStyle name="5_Tab_III_1_1-10_neu_Endgueltig 3 3 5 2" xfId="36171" xr:uid="{00000000-0005-0000-0000-000055240000}"/>
    <cellStyle name="5_Tab_III_1_1-10_neu_Endgueltig 3 3 6" xfId="28993" xr:uid="{00000000-0005-0000-0000-000056240000}"/>
    <cellStyle name="5_Tab_III_1_1-10_neu_Endgueltig 3 4" xfId="19693" xr:uid="{00000000-0005-0000-0000-000057240000}"/>
    <cellStyle name="5_Tab_III_1_1-10_neu_Endgueltig 3 4 2" xfId="26830" xr:uid="{00000000-0005-0000-0000-000058240000}"/>
    <cellStyle name="5_Tab_III_1_1-10_neu_Endgueltig 3 4 2 2" xfId="41145" xr:uid="{00000000-0005-0000-0000-000059240000}"/>
    <cellStyle name="5_Tab_III_1_1-10_neu_Endgueltig 3 4 3" xfId="34008" xr:uid="{00000000-0005-0000-0000-00005A240000}"/>
    <cellStyle name="5_Tab_III_1_1-10_neu_Endgueltig 4" xfId="42618" xr:uid="{00000000-0005-0000-0000-00005B240000}"/>
    <cellStyle name="5_tabellen_teil_iii_2011_l12" xfId="202" xr:uid="{00000000-0005-0000-0000-00005C240000}"/>
    <cellStyle name="5_tabellen_teil_iii_2011_l12 2" xfId="710" xr:uid="{00000000-0005-0000-0000-00005D240000}"/>
    <cellStyle name="5_tabellen_teil_iii_2011_l12 2 2" xfId="711" xr:uid="{00000000-0005-0000-0000-00005E240000}"/>
    <cellStyle name="5_tabellen_teil_iii_2011_l12 2 2 2" xfId="712" xr:uid="{00000000-0005-0000-0000-00005F240000}"/>
    <cellStyle name="5_tabellen_teil_iii_2011_l12 2 2 2 2" xfId="12916" xr:uid="{00000000-0005-0000-0000-000060240000}"/>
    <cellStyle name="5_tabellen_teil_iii_2011_l12 2 2 2 2 2" xfId="14800" xr:uid="{00000000-0005-0000-0000-000061240000}"/>
    <cellStyle name="5_tabellen_teil_iii_2011_l12 2 2 2 2 2 2" xfId="17163" xr:uid="{00000000-0005-0000-0000-000062240000}"/>
    <cellStyle name="5_tabellen_teil_iii_2011_l12 2 2 2 2 2 2 2" xfId="24300" xr:uid="{00000000-0005-0000-0000-000063240000}"/>
    <cellStyle name="5_tabellen_teil_iii_2011_l12 2 2 2 2 2 2 2 2" xfId="38615" xr:uid="{00000000-0005-0000-0000-000064240000}"/>
    <cellStyle name="5_tabellen_teil_iii_2011_l12 2 2 2 2 2 2 3" xfId="31478" xr:uid="{00000000-0005-0000-0000-000065240000}"/>
    <cellStyle name="5_tabellen_teil_iii_2011_l12 2 2 2 2 2 3" xfId="19517" xr:uid="{00000000-0005-0000-0000-000066240000}"/>
    <cellStyle name="5_tabellen_teil_iii_2011_l12 2 2 2 2 2 3 2" xfId="26654" xr:uid="{00000000-0005-0000-0000-000067240000}"/>
    <cellStyle name="5_tabellen_teil_iii_2011_l12 2 2 2 2 2 3 2 2" xfId="40969" xr:uid="{00000000-0005-0000-0000-000068240000}"/>
    <cellStyle name="5_tabellen_teil_iii_2011_l12 2 2 2 2 2 3 3" xfId="33832" xr:uid="{00000000-0005-0000-0000-000069240000}"/>
    <cellStyle name="5_tabellen_teil_iii_2011_l12 2 2 2 2 2 4" xfId="20793" xr:uid="{00000000-0005-0000-0000-00006A240000}"/>
    <cellStyle name="5_tabellen_teil_iii_2011_l12 2 2 2 2 2 4 2" xfId="27930" xr:uid="{00000000-0005-0000-0000-00006B240000}"/>
    <cellStyle name="5_tabellen_teil_iii_2011_l12 2 2 2 2 2 4 2 2" xfId="42245" xr:uid="{00000000-0005-0000-0000-00006C240000}"/>
    <cellStyle name="5_tabellen_teil_iii_2011_l12 2 2 2 2 2 4 3" xfId="35108" xr:uid="{00000000-0005-0000-0000-00006D240000}"/>
    <cellStyle name="5_tabellen_teil_iii_2011_l12 2 2 2 2 2 5" xfId="21969" xr:uid="{00000000-0005-0000-0000-00006E240000}"/>
    <cellStyle name="5_tabellen_teil_iii_2011_l12 2 2 2 2 2 5 2" xfId="36284" xr:uid="{00000000-0005-0000-0000-00006F240000}"/>
    <cellStyle name="5_tabellen_teil_iii_2011_l12 2 2 2 2 2 6" xfId="29125" xr:uid="{00000000-0005-0000-0000-000070240000}"/>
    <cellStyle name="5_tabellen_teil_iii_2011_l12 2 2 2 2 3" xfId="15285" xr:uid="{00000000-0005-0000-0000-000071240000}"/>
    <cellStyle name="5_tabellen_teil_iii_2011_l12 2 2 2 2 3 2" xfId="22444" xr:uid="{00000000-0005-0000-0000-000072240000}"/>
    <cellStyle name="5_tabellen_teil_iii_2011_l12 2 2 2 2 3 2 2" xfId="36759" xr:uid="{00000000-0005-0000-0000-000073240000}"/>
    <cellStyle name="5_tabellen_teil_iii_2011_l12 2 2 2 2 3 3" xfId="29600" xr:uid="{00000000-0005-0000-0000-000074240000}"/>
    <cellStyle name="5_tabellen_teil_iii_2011_l12 2 2 2 2 4" xfId="17639" xr:uid="{00000000-0005-0000-0000-000075240000}"/>
    <cellStyle name="5_tabellen_teil_iii_2011_l12 2 2 2 2 4 2" xfId="24776" xr:uid="{00000000-0005-0000-0000-000076240000}"/>
    <cellStyle name="5_tabellen_teil_iii_2011_l12 2 2 2 2 4 2 2" xfId="39091" xr:uid="{00000000-0005-0000-0000-000077240000}"/>
    <cellStyle name="5_tabellen_teil_iii_2011_l12 2 2 2 2 4 3" xfId="31954" xr:uid="{00000000-0005-0000-0000-000078240000}"/>
    <cellStyle name="5_tabellen_teil_iii_2011_l12 2 2 3" xfId="713" xr:uid="{00000000-0005-0000-0000-000079240000}"/>
    <cellStyle name="5_tabellen_teil_iii_2011_l12 2 2 3 2" xfId="12917" xr:uid="{00000000-0005-0000-0000-00007A240000}"/>
    <cellStyle name="5_tabellen_teil_iii_2011_l12 2 2 3 2 2" xfId="13695" xr:uid="{00000000-0005-0000-0000-00007B240000}"/>
    <cellStyle name="5_tabellen_teil_iii_2011_l12 2 2 3 2 2 2" xfId="16064" xr:uid="{00000000-0005-0000-0000-00007C240000}"/>
    <cellStyle name="5_tabellen_teil_iii_2011_l12 2 2 3 2 2 2 2" xfId="23223" xr:uid="{00000000-0005-0000-0000-00007D240000}"/>
    <cellStyle name="5_tabellen_teil_iii_2011_l12 2 2 3 2 2 2 2 2" xfId="37538" xr:uid="{00000000-0005-0000-0000-00007E240000}"/>
    <cellStyle name="5_tabellen_teil_iii_2011_l12 2 2 3 2 2 2 3" xfId="30379" xr:uid="{00000000-0005-0000-0000-00007F240000}"/>
    <cellStyle name="5_tabellen_teil_iii_2011_l12 2 2 3 2 2 3" xfId="18418" xr:uid="{00000000-0005-0000-0000-000080240000}"/>
    <cellStyle name="5_tabellen_teil_iii_2011_l12 2 2 3 2 2 3 2" xfId="25555" xr:uid="{00000000-0005-0000-0000-000081240000}"/>
    <cellStyle name="5_tabellen_teil_iii_2011_l12 2 2 3 2 2 3 2 2" xfId="39870" xr:uid="{00000000-0005-0000-0000-000082240000}"/>
    <cellStyle name="5_tabellen_teil_iii_2011_l12 2 2 3 2 2 3 3" xfId="32733" xr:uid="{00000000-0005-0000-0000-000083240000}"/>
    <cellStyle name="5_tabellen_teil_iii_2011_l12 2 2 3 2 2 4" xfId="19944" xr:uid="{00000000-0005-0000-0000-000084240000}"/>
    <cellStyle name="5_tabellen_teil_iii_2011_l12 2 2 3 2 2 4 2" xfId="27081" xr:uid="{00000000-0005-0000-0000-000085240000}"/>
    <cellStyle name="5_tabellen_teil_iii_2011_l12 2 2 3 2 2 4 2 2" xfId="41396" xr:uid="{00000000-0005-0000-0000-000086240000}"/>
    <cellStyle name="5_tabellen_teil_iii_2011_l12 2 2 3 2 2 4 3" xfId="34259" xr:uid="{00000000-0005-0000-0000-000087240000}"/>
    <cellStyle name="5_tabellen_teil_iii_2011_l12 2 2 3 2 2 5" xfId="21159" xr:uid="{00000000-0005-0000-0000-000088240000}"/>
    <cellStyle name="5_tabellen_teil_iii_2011_l12 2 2 3 2 2 5 2" xfId="35474" xr:uid="{00000000-0005-0000-0000-000089240000}"/>
    <cellStyle name="5_tabellen_teil_iii_2011_l12 2 2 3 2 2 6" xfId="28296" xr:uid="{00000000-0005-0000-0000-00008A240000}"/>
    <cellStyle name="5_tabellen_teil_iii_2011_l12 2 2 3 2 3" xfId="15286" xr:uid="{00000000-0005-0000-0000-00008B240000}"/>
    <cellStyle name="5_tabellen_teil_iii_2011_l12 2 2 3 2 3 2" xfId="22445" xr:uid="{00000000-0005-0000-0000-00008C240000}"/>
    <cellStyle name="5_tabellen_teil_iii_2011_l12 2 2 3 2 3 2 2" xfId="36760" xr:uid="{00000000-0005-0000-0000-00008D240000}"/>
    <cellStyle name="5_tabellen_teil_iii_2011_l12 2 2 3 2 3 3" xfId="29601" xr:uid="{00000000-0005-0000-0000-00008E240000}"/>
    <cellStyle name="5_tabellen_teil_iii_2011_l12 2 2 3 2 4" xfId="17640" xr:uid="{00000000-0005-0000-0000-00008F240000}"/>
    <cellStyle name="5_tabellen_teil_iii_2011_l12 2 2 3 2 4 2" xfId="24777" xr:uid="{00000000-0005-0000-0000-000090240000}"/>
    <cellStyle name="5_tabellen_teil_iii_2011_l12 2 2 3 2 4 2 2" xfId="39092" xr:uid="{00000000-0005-0000-0000-000091240000}"/>
    <cellStyle name="5_tabellen_teil_iii_2011_l12 2 2 3 2 4 3" xfId="31955" xr:uid="{00000000-0005-0000-0000-000092240000}"/>
    <cellStyle name="5_tabellen_teil_iii_2011_l12 2 2 4" xfId="714" xr:uid="{00000000-0005-0000-0000-000093240000}"/>
    <cellStyle name="5_tabellen_teil_iii_2011_l12 2 2 4 2" xfId="12918" xr:uid="{00000000-0005-0000-0000-000094240000}"/>
    <cellStyle name="5_tabellen_teil_iii_2011_l12 2 2 4 2 2" xfId="14799" xr:uid="{00000000-0005-0000-0000-000095240000}"/>
    <cellStyle name="5_tabellen_teil_iii_2011_l12 2 2 4 2 2 2" xfId="17162" xr:uid="{00000000-0005-0000-0000-000096240000}"/>
    <cellStyle name="5_tabellen_teil_iii_2011_l12 2 2 4 2 2 2 2" xfId="24299" xr:uid="{00000000-0005-0000-0000-000097240000}"/>
    <cellStyle name="5_tabellen_teil_iii_2011_l12 2 2 4 2 2 2 2 2" xfId="38614" xr:uid="{00000000-0005-0000-0000-000098240000}"/>
    <cellStyle name="5_tabellen_teil_iii_2011_l12 2 2 4 2 2 2 3" xfId="31477" xr:uid="{00000000-0005-0000-0000-000099240000}"/>
    <cellStyle name="5_tabellen_teil_iii_2011_l12 2 2 4 2 2 3" xfId="19516" xr:uid="{00000000-0005-0000-0000-00009A240000}"/>
    <cellStyle name="5_tabellen_teil_iii_2011_l12 2 2 4 2 2 3 2" xfId="26653" xr:uid="{00000000-0005-0000-0000-00009B240000}"/>
    <cellStyle name="5_tabellen_teil_iii_2011_l12 2 2 4 2 2 3 2 2" xfId="40968" xr:uid="{00000000-0005-0000-0000-00009C240000}"/>
    <cellStyle name="5_tabellen_teil_iii_2011_l12 2 2 4 2 2 3 3" xfId="33831" xr:uid="{00000000-0005-0000-0000-00009D240000}"/>
    <cellStyle name="5_tabellen_teil_iii_2011_l12 2 2 4 2 2 4" xfId="20792" xr:uid="{00000000-0005-0000-0000-00009E240000}"/>
    <cellStyle name="5_tabellen_teil_iii_2011_l12 2 2 4 2 2 4 2" xfId="27929" xr:uid="{00000000-0005-0000-0000-00009F240000}"/>
    <cellStyle name="5_tabellen_teil_iii_2011_l12 2 2 4 2 2 4 2 2" xfId="42244" xr:uid="{00000000-0005-0000-0000-0000A0240000}"/>
    <cellStyle name="5_tabellen_teil_iii_2011_l12 2 2 4 2 2 4 3" xfId="35107" xr:uid="{00000000-0005-0000-0000-0000A1240000}"/>
    <cellStyle name="5_tabellen_teil_iii_2011_l12 2 2 4 2 2 5" xfId="21968" xr:uid="{00000000-0005-0000-0000-0000A2240000}"/>
    <cellStyle name="5_tabellen_teil_iii_2011_l12 2 2 4 2 2 5 2" xfId="36283" xr:uid="{00000000-0005-0000-0000-0000A3240000}"/>
    <cellStyle name="5_tabellen_teil_iii_2011_l12 2 2 4 2 2 6" xfId="29124" xr:uid="{00000000-0005-0000-0000-0000A4240000}"/>
    <cellStyle name="5_tabellen_teil_iii_2011_l12 2 2 4 2 3" xfId="15287" xr:uid="{00000000-0005-0000-0000-0000A5240000}"/>
    <cellStyle name="5_tabellen_teil_iii_2011_l12 2 2 4 2 3 2" xfId="22446" xr:uid="{00000000-0005-0000-0000-0000A6240000}"/>
    <cellStyle name="5_tabellen_teil_iii_2011_l12 2 2 4 2 3 2 2" xfId="36761" xr:uid="{00000000-0005-0000-0000-0000A7240000}"/>
    <cellStyle name="5_tabellen_teil_iii_2011_l12 2 2 4 2 3 3" xfId="29602" xr:uid="{00000000-0005-0000-0000-0000A8240000}"/>
    <cellStyle name="5_tabellen_teil_iii_2011_l12 2 2 4 2 4" xfId="17641" xr:uid="{00000000-0005-0000-0000-0000A9240000}"/>
    <cellStyle name="5_tabellen_teil_iii_2011_l12 2 2 4 2 4 2" xfId="24778" xr:uid="{00000000-0005-0000-0000-0000AA240000}"/>
    <cellStyle name="5_tabellen_teil_iii_2011_l12 2 2 4 2 4 2 2" xfId="39093" xr:uid="{00000000-0005-0000-0000-0000AB240000}"/>
    <cellStyle name="5_tabellen_teil_iii_2011_l12 2 2 4 2 4 3" xfId="31956" xr:uid="{00000000-0005-0000-0000-0000AC240000}"/>
    <cellStyle name="5_tabellen_teil_iii_2011_l12 2 2 5" xfId="715" xr:uid="{00000000-0005-0000-0000-0000AD240000}"/>
    <cellStyle name="5_tabellen_teil_iii_2011_l12 2 2 5 2" xfId="12919" xr:uid="{00000000-0005-0000-0000-0000AE240000}"/>
    <cellStyle name="5_tabellen_teil_iii_2011_l12 2 2 5 2 2" xfId="13989" xr:uid="{00000000-0005-0000-0000-0000AF240000}"/>
    <cellStyle name="5_tabellen_teil_iii_2011_l12 2 2 5 2 2 2" xfId="16358" xr:uid="{00000000-0005-0000-0000-0000B0240000}"/>
    <cellStyle name="5_tabellen_teil_iii_2011_l12 2 2 5 2 2 2 2" xfId="23517" xr:uid="{00000000-0005-0000-0000-0000B1240000}"/>
    <cellStyle name="5_tabellen_teil_iii_2011_l12 2 2 5 2 2 2 2 2" xfId="37832" xr:uid="{00000000-0005-0000-0000-0000B2240000}"/>
    <cellStyle name="5_tabellen_teil_iii_2011_l12 2 2 5 2 2 2 3" xfId="30673" xr:uid="{00000000-0005-0000-0000-0000B3240000}"/>
    <cellStyle name="5_tabellen_teil_iii_2011_l12 2 2 5 2 2 3" xfId="18712" xr:uid="{00000000-0005-0000-0000-0000B4240000}"/>
    <cellStyle name="5_tabellen_teil_iii_2011_l12 2 2 5 2 2 3 2" xfId="25849" xr:uid="{00000000-0005-0000-0000-0000B5240000}"/>
    <cellStyle name="5_tabellen_teil_iii_2011_l12 2 2 5 2 2 3 2 2" xfId="40164" xr:uid="{00000000-0005-0000-0000-0000B6240000}"/>
    <cellStyle name="5_tabellen_teil_iii_2011_l12 2 2 5 2 2 3 3" xfId="33027" xr:uid="{00000000-0005-0000-0000-0000B7240000}"/>
    <cellStyle name="5_tabellen_teil_iii_2011_l12 2 2 5 2 2 4" xfId="20081" xr:uid="{00000000-0005-0000-0000-0000B8240000}"/>
    <cellStyle name="5_tabellen_teil_iii_2011_l12 2 2 5 2 2 4 2" xfId="27218" xr:uid="{00000000-0005-0000-0000-0000B9240000}"/>
    <cellStyle name="5_tabellen_teil_iii_2011_l12 2 2 5 2 2 4 2 2" xfId="41533" xr:uid="{00000000-0005-0000-0000-0000BA240000}"/>
    <cellStyle name="5_tabellen_teil_iii_2011_l12 2 2 5 2 2 4 3" xfId="34396" xr:uid="{00000000-0005-0000-0000-0000BB240000}"/>
    <cellStyle name="5_tabellen_teil_iii_2011_l12 2 2 5 2 2 5" xfId="21296" xr:uid="{00000000-0005-0000-0000-0000BC240000}"/>
    <cellStyle name="5_tabellen_teil_iii_2011_l12 2 2 5 2 2 5 2" xfId="35611" xr:uid="{00000000-0005-0000-0000-0000BD240000}"/>
    <cellStyle name="5_tabellen_teil_iii_2011_l12 2 2 5 2 2 6" xfId="28433" xr:uid="{00000000-0005-0000-0000-0000BE240000}"/>
    <cellStyle name="5_tabellen_teil_iii_2011_l12 2 2 5 2 3" xfId="15288" xr:uid="{00000000-0005-0000-0000-0000BF240000}"/>
    <cellStyle name="5_tabellen_teil_iii_2011_l12 2 2 5 2 3 2" xfId="22447" xr:uid="{00000000-0005-0000-0000-0000C0240000}"/>
    <cellStyle name="5_tabellen_teil_iii_2011_l12 2 2 5 2 3 2 2" xfId="36762" xr:uid="{00000000-0005-0000-0000-0000C1240000}"/>
    <cellStyle name="5_tabellen_teil_iii_2011_l12 2 2 5 2 3 3" xfId="29603" xr:uid="{00000000-0005-0000-0000-0000C2240000}"/>
    <cellStyle name="5_tabellen_teil_iii_2011_l12 2 2 5 2 4" xfId="17642" xr:uid="{00000000-0005-0000-0000-0000C3240000}"/>
    <cellStyle name="5_tabellen_teil_iii_2011_l12 2 2 5 2 4 2" xfId="24779" xr:uid="{00000000-0005-0000-0000-0000C4240000}"/>
    <cellStyle name="5_tabellen_teil_iii_2011_l12 2 2 5 2 4 2 2" xfId="39094" xr:uid="{00000000-0005-0000-0000-0000C5240000}"/>
    <cellStyle name="5_tabellen_teil_iii_2011_l12 2 2 5 2 4 3" xfId="31957" xr:uid="{00000000-0005-0000-0000-0000C6240000}"/>
    <cellStyle name="5_tabellen_teil_iii_2011_l12 2 2 6" xfId="12915" xr:uid="{00000000-0005-0000-0000-0000C7240000}"/>
    <cellStyle name="5_tabellen_teil_iii_2011_l12 2 2 6 2" xfId="14796" xr:uid="{00000000-0005-0000-0000-0000C8240000}"/>
    <cellStyle name="5_tabellen_teil_iii_2011_l12 2 2 6 2 2" xfId="17159" xr:uid="{00000000-0005-0000-0000-0000C9240000}"/>
    <cellStyle name="5_tabellen_teil_iii_2011_l12 2 2 6 2 2 2" xfId="24296" xr:uid="{00000000-0005-0000-0000-0000CA240000}"/>
    <cellStyle name="5_tabellen_teil_iii_2011_l12 2 2 6 2 2 2 2" xfId="38611" xr:uid="{00000000-0005-0000-0000-0000CB240000}"/>
    <cellStyle name="5_tabellen_teil_iii_2011_l12 2 2 6 2 2 3" xfId="31474" xr:uid="{00000000-0005-0000-0000-0000CC240000}"/>
    <cellStyle name="5_tabellen_teil_iii_2011_l12 2 2 6 2 3" xfId="19513" xr:uid="{00000000-0005-0000-0000-0000CD240000}"/>
    <cellStyle name="5_tabellen_teil_iii_2011_l12 2 2 6 2 3 2" xfId="26650" xr:uid="{00000000-0005-0000-0000-0000CE240000}"/>
    <cellStyle name="5_tabellen_teil_iii_2011_l12 2 2 6 2 3 2 2" xfId="40965" xr:uid="{00000000-0005-0000-0000-0000CF240000}"/>
    <cellStyle name="5_tabellen_teil_iii_2011_l12 2 2 6 2 3 3" xfId="33828" xr:uid="{00000000-0005-0000-0000-0000D0240000}"/>
    <cellStyle name="5_tabellen_teil_iii_2011_l12 2 2 6 2 4" xfId="20789" xr:uid="{00000000-0005-0000-0000-0000D1240000}"/>
    <cellStyle name="5_tabellen_teil_iii_2011_l12 2 2 6 2 4 2" xfId="27926" xr:uid="{00000000-0005-0000-0000-0000D2240000}"/>
    <cellStyle name="5_tabellen_teil_iii_2011_l12 2 2 6 2 4 2 2" xfId="42241" xr:uid="{00000000-0005-0000-0000-0000D3240000}"/>
    <cellStyle name="5_tabellen_teil_iii_2011_l12 2 2 6 2 4 3" xfId="35104" xr:uid="{00000000-0005-0000-0000-0000D4240000}"/>
    <cellStyle name="5_tabellen_teil_iii_2011_l12 2 2 6 2 5" xfId="21965" xr:uid="{00000000-0005-0000-0000-0000D5240000}"/>
    <cellStyle name="5_tabellen_teil_iii_2011_l12 2 2 6 2 5 2" xfId="36280" xr:uid="{00000000-0005-0000-0000-0000D6240000}"/>
    <cellStyle name="5_tabellen_teil_iii_2011_l12 2 2 6 2 6" xfId="29121" xr:uid="{00000000-0005-0000-0000-0000D7240000}"/>
    <cellStyle name="5_tabellen_teil_iii_2011_l12 2 2 6 3" xfId="15284" xr:uid="{00000000-0005-0000-0000-0000D8240000}"/>
    <cellStyle name="5_tabellen_teil_iii_2011_l12 2 2 6 3 2" xfId="22443" xr:uid="{00000000-0005-0000-0000-0000D9240000}"/>
    <cellStyle name="5_tabellen_teil_iii_2011_l12 2 2 6 3 2 2" xfId="36758" xr:uid="{00000000-0005-0000-0000-0000DA240000}"/>
    <cellStyle name="5_tabellen_teil_iii_2011_l12 2 2 6 3 3" xfId="29599" xr:uid="{00000000-0005-0000-0000-0000DB240000}"/>
    <cellStyle name="5_tabellen_teil_iii_2011_l12 2 2 6 4" xfId="17638" xr:uid="{00000000-0005-0000-0000-0000DC240000}"/>
    <cellStyle name="5_tabellen_teil_iii_2011_l12 2 2 6 4 2" xfId="24775" xr:uid="{00000000-0005-0000-0000-0000DD240000}"/>
    <cellStyle name="5_tabellen_teil_iii_2011_l12 2 2 6 4 2 2" xfId="39090" xr:uid="{00000000-0005-0000-0000-0000DE240000}"/>
    <cellStyle name="5_tabellen_teil_iii_2011_l12 2 2 6 4 3" xfId="31953" xr:uid="{00000000-0005-0000-0000-0000DF240000}"/>
    <cellStyle name="5_tabellen_teil_iii_2011_l12 2 3" xfId="716" xr:uid="{00000000-0005-0000-0000-0000E0240000}"/>
    <cellStyle name="5_tabellen_teil_iii_2011_l12 2 3 2" xfId="12920" xr:uid="{00000000-0005-0000-0000-0000E1240000}"/>
    <cellStyle name="5_tabellen_teil_iii_2011_l12 2 3 2 2" xfId="14798" xr:uid="{00000000-0005-0000-0000-0000E2240000}"/>
    <cellStyle name="5_tabellen_teil_iii_2011_l12 2 3 2 2 2" xfId="17161" xr:uid="{00000000-0005-0000-0000-0000E3240000}"/>
    <cellStyle name="5_tabellen_teil_iii_2011_l12 2 3 2 2 2 2" xfId="24298" xr:uid="{00000000-0005-0000-0000-0000E4240000}"/>
    <cellStyle name="5_tabellen_teil_iii_2011_l12 2 3 2 2 2 2 2" xfId="38613" xr:uid="{00000000-0005-0000-0000-0000E5240000}"/>
    <cellStyle name="5_tabellen_teil_iii_2011_l12 2 3 2 2 2 3" xfId="31476" xr:uid="{00000000-0005-0000-0000-0000E6240000}"/>
    <cellStyle name="5_tabellen_teil_iii_2011_l12 2 3 2 2 3" xfId="19515" xr:uid="{00000000-0005-0000-0000-0000E7240000}"/>
    <cellStyle name="5_tabellen_teil_iii_2011_l12 2 3 2 2 3 2" xfId="26652" xr:uid="{00000000-0005-0000-0000-0000E8240000}"/>
    <cellStyle name="5_tabellen_teil_iii_2011_l12 2 3 2 2 3 2 2" xfId="40967" xr:uid="{00000000-0005-0000-0000-0000E9240000}"/>
    <cellStyle name="5_tabellen_teil_iii_2011_l12 2 3 2 2 3 3" xfId="33830" xr:uid="{00000000-0005-0000-0000-0000EA240000}"/>
    <cellStyle name="5_tabellen_teil_iii_2011_l12 2 3 2 2 4" xfId="20791" xr:uid="{00000000-0005-0000-0000-0000EB240000}"/>
    <cellStyle name="5_tabellen_teil_iii_2011_l12 2 3 2 2 4 2" xfId="27928" xr:uid="{00000000-0005-0000-0000-0000EC240000}"/>
    <cellStyle name="5_tabellen_teil_iii_2011_l12 2 3 2 2 4 2 2" xfId="42243" xr:uid="{00000000-0005-0000-0000-0000ED240000}"/>
    <cellStyle name="5_tabellen_teil_iii_2011_l12 2 3 2 2 4 3" xfId="35106" xr:uid="{00000000-0005-0000-0000-0000EE240000}"/>
    <cellStyle name="5_tabellen_teil_iii_2011_l12 2 3 2 2 5" xfId="21967" xr:uid="{00000000-0005-0000-0000-0000EF240000}"/>
    <cellStyle name="5_tabellen_teil_iii_2011_l12 2 3 2 2 5 2" xfId="36282" xr:uid="{00000000-0005-0000-0000-0000F0240000}"/>
    <cellStyle name="5_tabellen_teil_iii_2011_l12 2 3 2 2 6" xfId="29123" xr:uid="{00000000-0005-0000-0000-0000F1240000}"/>
    <cellStyle name="5_tabellen_teil_iii_2011_l12 2 3 2 3" xfId="15289" xr:uid="{00000000-0005-0000-0000-0000F2240000}"/>
    <cellStyle name="5_tabellen_teil_iii_2011_l12 2 3 2 3 2" xfId="22448" xr:uid="{00000000-0005-0000-0000-0000F3240000}"/>
    <cellStyle name="5_tabellen_teil_iii_2011_l12 2 3 2 3 2 2" xfId="36763" xr:uid="{00000000-0005-0000-0000-0000F4240000}"/>
    <cellStyle name="5_tabellen_teil_iii_2011_l12 2 3 2 3 3" xfId="29604" xr:uid="{00000000-0005-0000-0000-0000F5240000}"/>
    <cellStyle name="5_tabellen_teil_iii_2011_l12 2 3 2 4" xfId="17643" xr:uid="{00000000-0005-0000-0000-0000F6240000}"/>
    <cellStyle name="5_tabellen_teil_iii_2011_l12 2 3 2 4 2" xfId="24780" xr:uid="{00000000-0005-0000-0000-0000F7240000}"/>
    <cellStyle name="5_tabellen_teil_iii_2011_l12 2 3 2 4 2 2" xfId="39095" xr:uid="{00000000-0005-0000-0000-0000F8240000}"/>
    <cellStyle name="5_tabellen_teil_iii_2011_l12 2 3 2 4 3" xfId="31958" xr:uid="{00000000-0005-0000-0000-0000F9240000}"/>
    <cellStyle name="5_tabellen_teil_iii_2011_l12 2 4" xfId="717" xr:uid="{00000000-0005-0000-0000-0000FA240000}"/>
    <cellStyle name="5_tabellen_teil_iii_2011_l12 2 4 2" xfId="12921" xr:uid="{00000000-0005-0000-0000-0000FB240000}"/>
    <cellStyle name="5_tabellen_teil_iii_2011_l12 2 4 2 2" xfId="14130" xr:uid="{00000000-0005-0000-0000-0000FC240000}"/>
    <cellStyle name="5_tabellen_teil_iii_2011_l12 2 4 2 2 2" xfId="16499" xr:uid="{00000000-0005-0000-0000-0000FD240000}"/>
    <cellStyle name="5_tabellen_teil_iii_2011_l12 2 4 2 2 2 2" xfId="23658" xr:uid="{00000000-0005-0000-0000-0000FE240000}"/>
    <cellStyle name="5_tabellen_teil_iii_2011_l12 2 4 2 2 2 2 2" xfId="37973" xr:uid="{00000000-0005-0000-0000-0000FF240000}"/>
    <cellStyle name="5_tabellen_teil_iii_2011_l12 2 4 2 2 2 3" xfId="30814" xr:uid="{00000000-0005-0000-0000-000000250000}"/>
    <cellStyle name="5_tabellen_teil_iii_2011_l12 2 4 2 2 3" xfId="18853" xr:uid="{00000000-0005-0000-0000-000001250000}"/>
    <cellStyle name="5_tabellen_teil_iii_2011_l12 2 4 2 2 3 2" xfId="25990" xr:uid="{00000000-0005-0000-0000-000002250000}"/>
    <cellStyle name="5_tabellen_teil_iii_2011_l12 2 4 2 2 3 2 2" xfId="40305" xr:uid="{00000000-0005-0000-0000-000003250000}"/>
    <cellStyle name="5_tabellen_teil_iii_2011_l12 2 4 2 2 3 3" xfId="33168" xr:uid="{00000000-0005-0000-0000-000004250000}"/>
    <cellStyle name="5_tabellen_teil_iii_2011_l12 2 4 2 2 4" xfId="20187" xr:uid="{00000000-0005-0000-0000-000005250000}"/>
    <cellStyle name="5_tabellen_teil_iii_2011_l12 2 4 2 2 4 2" xfId="27324" xr:uid="{00000000-0005-0000-0000-000006250000}"/>
    <cellStyle name="5_tabellen_teil_iii_2011_l12 2 4 2 2 4 2 2" xfId="41639" xr:uid="{00000000-0005-0000-0000-000007250000}"/>
    <cellStyle name="5_tabellen_teil_iii_2011_l12 2 4 2 2 4 3" xfId="34502" xr:uid="{00000000-0005-0000-0000-000008250000}"/>
    <cellStyle name="5_tabellen_teil_iii_2011_l12 2 4 2 2 5" xfId="21402" xr:uid="{00000000-0005-0000-0000-000009250000}"/>
    <cellStyle name="5_tabellen_teil_iii_2011_l12 2 4 2 2 5 2" xfId="35717" xr:uid="{00000000-0005-0000-0000-00000A250000}"/>
    <cellStyle name="5_tabellen_teil_iii_2011_l12 2 4 2 2 6" xfId="28539" xr:uid="{00000000-0005-0000-0000-00000B250000}"/>
    <cellStyle name="5_tabellen_teil_iii_2011_l12 2 4 2 3" xfId="15290" xr:uid="{00000000-0005-0000-0000-00000C250000}"/>
    <cellStyle name="5_tabellen_teil_iii_2011_l12 2 4 2 3 2" xfId="22449" xr:uid="{00000000-0005-0000-0000-00000D250000}"/>
    <cellStyle name="5_tabellen_teil_iii_2011_l12 2 4 2 3 2 2" xfId="36764" xr:uid="{00000000-0005-0000-0000-00000E250000}"/>
    <cellStyle name="5_tabellen_teil_iii_2011_l12 2 4 2 3 3" xfId="29605" xr:uid="{00000000-0005-0000-0000-00000F250000}"/>
    <cellStyle name="5_tabellen_teil_iii_2011_l12 2 4 2 4" xfId="17644" xr:uid="{00000000-0005-0000-0000-000010250000}"/>
    <cellStyle name="5_tabellen_teil_iii_2011_l12 2 4 2 4 2" xfId="24781" xr:uid="{00000000-0005-0000-0000-000011250000}"/>
    <cellStyle name="5_tabellen_teil_iii_2011_l12 2 4 2 4 2 2" xfId="39096" xr:uid="{00000000-0005-0000-0000-000012250000}"/>
    <cellStyle name="5_tabellen_teil_iii_2011_l12 2 4 2 4 3" xfId="31959" xr:uid="{00000000-0005-0000-0000-000013250000}"/>
    <cellStyle name="5_tabellen_teil_iii_2011_l12 2 5" xfId="718" xr:uid="{00000000-0005-0000-0000-000014250000}"/>
    <cellStyle name="5_tabellen_teil_iii_2011_l12 2 5 2" xfId="12922" xr:uid="{00000000-0005-0000-0000-000015250000}"/>
    <cellStyle name="5_tabellen_teil_iii_2011_l12 2 5 2 2" xfId="14797" xr:uid="{00000000-0005-0000-0000-000016250000}"/>
    <cellStyle name="5_tabellen_teil_iii_2011_l12 2 5 2 2 2" xfId="17160" xr:uid="{00000000-0005-0000-0000-000017250000}"/>
    <cellStyle name="5_tabellen_teil_iii_2011_l12 2 5 2 2 2 2" xfId="24297" xr:uid="{00000000-0005-0000-0000-000018250000}"/>
    <cellStyle name="5_tabellen_teil_iii_2011_l12 2 5 2 2 2 2 2" xfId="38612" xr:uid="{00000000-0005-0000-0000-000019250000}"/>
    <cellStyle name="5_tabellen_teil_iii_2011_l12 2 5 2 2 2 3" xfId="31475" xr:uid="{00000000-0005-0000-0000-00001A250000}"/>
    <cellStyle name="5_tabellen_teil_iii_2011_l12 2 5 2 2 3" xfId="19514" xr:uid="{00000000-0005-0000-0000-00001B250000}"/>
    <cellStyle name="5_tabellen_teil_iii_2011_l12 2 5 2 2 3 2" xfId="26651" xr:uid="{00000000-0005-0000-0000-00001C250000}"/>
    <cellStyle name="5_tabellen_teil_iii_2011_l12 2 5 2 2 3 2 2" xfId="40966" xr:uid="{00000000-0005-0000-0000-00001D250000}"/>
    <cellStyle name="5_tabellen_teil_iii_2011_l12 2 5 2 2 3 3" xfId="33829" xr:uid="{00000000-0005-0000-0000-00001E250000}"/>
    <cellStyle name="5_tabellen_teil_iii_2011_l12 2 5 2 2 4" xfId="20790" xr:uid="{00000000-0005-0000-0000-00001F250000}"/>
    <cellStyle name="5_tabellen_teil_iii_2011_l12 2 5 2 2 4 2" xfId="27927" xr:uid="{00000000-0005-0000-0000-000020250000}"/>
    <cellStyle name="5_tabellen_teil_iii_2011_l12 2 5 2 2 4 2 2" xfId="42242" xr:uid="{00000000-0005-0000-0000-000021250000}"/>
    <cellStyle name="5_tabellen_teil_iii_2011_l12 2 5 2 2 4 3" xfId="35105" xr:uid="{00000000-0005-0000-0000-000022250000}"/>
    <cellStyle name="5_tabellen_teil_iii_2011_l12 2 5 2 2 5" xfId="21966" xr:uid="{00000000-0005-0000-0000-000023250000}"/>
    <cellStyle name="5_tabellen_teil_iii_2011_l12 2 5 2 2 5 2" xfId="36281" xr:uid="{00000000-0005-0000-0000-000024250000}"/>
    <cellStyle name="5_tabellen_teil_iii_2011_l12 2 5 2 2 6" xfId="29122" xr:uid="{00000000-0005-0000-0000-000025250000}"/>
    <cellStyle name="5_tabellen_teil_iii_2011_l12 2 5 2 3" xfId="15291" xr:uid="{00000000-0005-0000-0000-000026250000}"/>
    <cellStyle name="5_tabellen_teil_iii_2011_l12 2 5 2 3 2" xfId="22450" xr:uid="{00000000-0005-0000-0000-000027250000}"/>
    <cellStyle name="5_tabellen_teil_iii_2011_l12 2 5 2 3 2 2" xfId="36765" xr:uid="{00000000-0005-0000-0000-000028250000}"/>
    <cellStyle name="5_tabellen_teil_iii_2011_l12 2 5 2 3 3" xfId="29606" xr:uid="{00000000-0005-0000-0000-000029250000}"/>
    <cellStyle name="5_tabellen_teil_iii_2011_l12 2 5 2 4" xfId="17645" xr:uid="{00000000-0005-0000-0000-00002A250000}"/>
    <cellStyle name="5_tabellen_teil_iii_2011_l12 2 5 2 4 2" xfId="24782" xr:uid="{00000000-0005-0000-0000-00002B250000}"/>
    <cellStyle name="5_tabellen_teil_iii_2011_l12 2 5 2 4 2 2" xfId="39097" xr:uid="{00000000-0005-0000-0000-00002C250000}"/>
    <cellStyle name="5_tabellen_teil_iii_2011_l12 2 5 2 4 3" xfId="31960" xr:uid="{00000000-0005-0000-0000-00002D250000}"/>
    <cellStyle name="5_tabellen_teil_iii_2011_l12 2 6" xfId="719" xr:uid="{00000000-0005-0000-0000-00002E250000}"/>
    <cellStyle name="5_tabellen_teil_iii_2011_l12 2 6 2" xfId="12923" xr:uid="{00000000-0005-0000-0000-00002F250000}"/>
    <cellStyle name="5_tabellen_teil_iii_2011_l12 2 6 2 2" xfId="14229" xr:uid="{00000000-0005-0000-0000-000030250000}"/>
    <cellStyle name="5_tabellen_teil_iii_2011_l12 2 6 2 2 2" xfId="16598" xr:uid="{00000000-0005-0000-0000-000031250000}"/>
    <cellStyle name="5_tabellen_teil_iii_2011_l12 2 6 2 2 2 2" xfId="23757" xr:uid="{00000000-0005-0000-0000-000032250000}"/>
    <cellStyle name="5_tabellen_teil_iii_2011_l12 2 6 2 2 2 2 2" xfId="38072" xr:uid="{00000000-0005-0000-0000-000033250000}"/>
    <cellStyle name="5_tabellen_teil_iii_2011_l12 2 6 2 2 2 3" xfId="30913" xr:uid="{00000000-0005-0000-0000-000034250000}"/>
    <cellStyle name="5_tabellen_teil_iii_2011_l12 2 6 2 2 3" xfId="18952" xr:uid="{00000000-0005-0000-0000-000035250000}"/>
    <cellStyle name="5_tabellen_teil_iii_2011_l12 2 6 2 2 3 2" xfId="26089" xr:uid="{00000000-0005-0000-0000-000036250000}"/>
    <cellStyle name="5_tabellen_teil_iii_2011_l12 2 6 2 2 3 2 2" xfId="40404" xr:uid="{00000000-0005-0000-0000-000037250000}"/>
    <cellStyle name="5_tabellen_teil_iii_2011_l12 2 6 2 2 3 3" xfId="33267" xr:uid="{00000000-0005-0000-0000-000038250000}"/>
    <cellStyle name="5_tabellen_teil_iii_2011_l12 2 6 2 2 4" xfId="20285" xr:uid="{00000000-0005-0000-0000-000039250000}"/>
    <cellStyle name="5_tabellen_teil_iii_2011_l12 2 6 2 2 4 2" xfId="27422" xr:uid="{00000000-0005-0000-0000-00003A250000}"/>
    <cellStyle name="5_tabellen_teil_iii_2011_l12 2 6 2 2 4 2 2" xfId="41737" xr:uid="{00000000-0005-0000-0000-00003B250000}"/>
    <cellStyle name="5_tabellen_teil_iii_2011_l12 2 6 2 2 4 3" xfId="34600" xr:uid="{00000000-0005-0000-0000-00003C250000}"/>
    <cellStyle name="5_tabellen_teil_iii_2011_l12 2 6 2 2 5" xfId="21500" xr:uid="{00000000-0005-0000-0000-00003D250000}"/>
    <cellStyle name="5_tabellen_teil_iii_2011_l12 2 6 2 2 5 2" xfId="35815" xr:uid="{00000000-0005-0000-0000-00003E250000}"/>
    <cellStyle name="5_tabellen_teil_iii_2011_l12 2 6 2 2 6" xfId="28637" xr:uid="{00000000-0005-0000-0000-00003F250000}"/>
    <cellStyle name="5_tabellen_teil_iii_2011_l12 2 6 2 3" xfId="15292" xr:uid="{00000000-0005-0000-0000-000040250000}"/>
    <cellStyle name="5_tabellen_teil_iii_2011_l12 2 6 2 3 2" xfId="22451" xr:uid="{00000000-0005-0000-0000-000041250000}"/>
    <cellStyle name="5_tabellen_teil_iii_2011_l12 2 6 2 3 2 2" xfId="36766" xr:uid="{00000000-0005-0000-0000-000042250000}"/>
    <cellStyle name="5_tabellen_teil_iii_2011_l12 2 6 2 3 3" xfId="29607" xr:uid="{00000000-0005-0000-0000-000043250000}"/>
    <cellStyle name="5_tabellen_teil_iii_2011_l12 2 6 2 4" xfId="17646" xr:uid="{00000000-0005-0000-0000-000044250000}"/>
    <cellStyle name="5_tabellen_teil_iii_2011_l12 2 6 2 4 2" xfId="24783" xr:uid="{00000000-0005-0000-0000-000045250000}"/>
    <cellStyle name="5_tabellen_teil_iii_2011_l12 2 6 2 4 2 2" xfId="39098" xr:uid="{00000000-0005-0000-0000-000046250000}"/>
    <cellStyle name="5_tabellen_teil_iii_2011_l12 2 6 2 4 3" xfId="31961" xr:uid="{00000000-0005-0000-0000-000047250000}"/>
    <cellStyle name="5_tabellen_teil_iii_2011_l12 2 7" xfId="12914" xr:uid="{00000000-0005-0000-0000-000048250000}"/>
    <cellStyle name="5_tabellen_teil_iii_2011_l12 2 7 2" xfId="14211" xr:uid="{00000000-0005-0000-0000-000049250000}"/>
    <cellStyle name="5_tabellen_teil_iii_2011_l12 2 7 2 2" xfId="16580" xr:uid="{00000000-0005-0000-0000-00004A250000}"/>
    <cellStyle name="5_tabellen_teil_iii_2011_l12 2 7 2 2 2" xfId="23739" xr:uid="{00000000-0005-0000-0000-00004B250000}"/>
    <cellStyle name="5_tabellen_teil_iii_2011_l12 2 7 2 2 2 2" xfId="38054" xr:uid="{00000000-0005-0000-0000-00004C250000}"/>
    <cellStyle name="5_tabellen_teil_iii_2011_l12 2 7 2 2 3" xfId="30895" xr:uid="{00000000-0005-0000-0000-00004D250000}"/>
    <cellStyle name="5_tabellen_teil_iii_2011_l12 2 7 2 3" xfId="18934" xr:uid="{00000000-0005-0000-0000-00004E250000}"/>
    <cellStyle name="5_tabellen_teil_iii_2011_l12 2 7 2 3 2" xfId="26071" xr:uid="{00000000-0005-0000-0000-00004F250000}"/>
    <cellStyle name="5_tabellen_teil_iii_2011_l12 2 7 2 3 2 2" xfId="40386" xr:uid="{00000000-0005-0000-0000-000050250000}"/>
    <cellStyle name="5_tabellen_teil_iii_2011_l12 2 7 2 3 3" xfId="33249" xr:uid="{00000000-0005-0000-0000-000051250000}"/>
    <cellStyle name="5_tabellen_teil_iii_2011_l12 2 7 2 4" xfId="20267" xr:uid="{00000000-0005-0000-0000-000052250000}"/>
    <cellStyle name="5_tabellen_teil_iii_2011_l12 2 7 2 4 2" xfId="27404" xr:uid="{00000000-0005-0000-0000-000053250000}"/>
    <cellStyle name="5_tabellen_teil_iii_2011_l12 2 7 2 4 2 2" xfId="41719" xr:uid="{00000000-0005-0000-0000-000054250000}"/>
    <cellStyle name="5_tabellen_teil_iii_2011_l12 2 7 2 4 3" xfId="34582" xr:uid="{00000000-0005-0000-0000-000055250000}"/>
    <cellStyle name="5_tabellen_teil_iii_2011_l12 2 7 2 5" xfId="21482" xr:uid="{00000000-0005-0000-0000-000056250000}"/>
    <cellStyle name="5_tabellen_teil_iii_2011_l12 2 7 2 5 2" xfId="35797" xr:uid="{00000000-0005-0000-0000-000057250000}"/>
    <cellStyle name="5_tabellen_teil_iii_2011_l12 2 7 2 6" xfId="28619" xr:uid="{00000000-0005-0000-0000-000058250000}"/>
    <cellStyle name="5_tabellen_teil_iii_2011_l12 2 7 3" xfId="15283" xr:uid="{00000000-0005-0000-0000-000059250000}"/>
    <cellStyle name="5_tabellen_teil_iii_2011_l12 2 7 3 2" xfId="22442" xr:uid="{00000000-0005-0000-0000-00005A250000}"/>
    <cellStyle name="5_tabellen_teil_iii_2011_l12 2 7 3 2 2" xfId="36757" xr:uid="{00000000-0005-0000-0000-00005B250000}"/>
    <cellStyle name="5_tabellen_teil_iii_2011_l12 2 7 3 3" xfId="29598" xr:uid="{00000000-0005-0000-0000-00005C250000}"/>
    <cellStyle name="5_tabellen_teil_iii_2011_l12 2 7 4" xfId="17637" xr:uid="{00000000-0005-0000-0000-00005D250000}"/>
    <cellStyle name="5_tabellen_teil_iii_2011_l12 2 7 4 2" xfId="24774" xr:uid="{00000000-0005-0000-0000-00005E250000}"/>
    <cellStyle name="5_tabellen_teil_iii_2011_l12 2 7 4 2 2" xfId="39089" xr:uid="{00000000-0005-0000-0000-00005F250000}"/>
    <cellStyle name="5_tabellen_teil_iii_2011_l12 2 7 4 3" xfId="31952" xr:uid="{00000000-0005-0000-0000-000060250000}"/>
    <cellStyle name="5_tabellen_teil_iii_2011_l12 3" xfId="720" xr:uid="{00000000-0005-0000-0000-000061250000}"/>
    <cellStyle name="5_tabellen_teil_iii_2011_l12 3 2" xfId="721" xr:uid="{00000000-0005-0000-0000-000062250000}"/>
    <cellStyle name="5_tabellen_teil_iii_2011_l12 3 2 2" xfId="12925" xr:uid="{00000000-0005-0000-0000-000063250000}"/>
    <cellStyle name="5_tabellen_teil_iii_2011_l12 3 2 2 2" xfId="14216" xr:uid="{00000000-0005-0000-0000-000064250000}"/>
    <cellStyle name="5_tabellen_teil_iii_2011_l12 3 2 2 2 2" xfId="16585" xr:uid="{00000000-0005-0000-0000-000065250000}"/>
    <cellStyle name="5_tabellen_teil_iii_2011_l12 3 2 2 2 2 2" xfId="23744" xr:uid="{00000000-0005-0000-0000-000066250000}"/>
    <cellStyle name="5_tabellen_teil_iii_2011_l12 3 2 2 2 2 2 2" xfId="38059" xr:uid="{00000000-0005-0000-0000-000067250000}"/>
    <cellStyle name="5_tabellen_teil_iii_2011_l12 3 2 2 2 2 3" xfId="30900" xr:uid="{00000000-0005-0000-0000-000068250000}"/>
    <cellStyle name="5_tabellen_teil_iii_2011_l12 3 2 2 2 3" xfId="18939" xr:uid="{00000000-0005-0000-0000-000069250000}"/>
    <cellStyle name="5_tabellen_teil_iii_2011_l12 3 2 2 2 3 2" xfId="26076" xr:uid="{00000000-0005-0000-0000-00006A250000}"/>
    <cellStyle name="5_tabellen_teil_iii_2011_l12 3 2 2 2 3 2 2" xfId="40391" xr:uid="{00000000-0005-0000-0000-00006B250000}"/>
    <cellStyle name="5_tabellen_teil_iii_2011_l12 3 2 2 2 3 3" xfId="33254" xr:uid="{00000000-0005-0000-0000-00006C250000}"/>
    <cellStyle name="5_tabellen_teil_iii_2011_l12 3 2 2 2 4" xfId="20272" xr:uid="{00000000-0005-0000-0000-00006D250000}"/>
    <cellStyle name="5_tabellen_teil_iii_2011_l12 3 2 2 2 4 2" xfId="27409" xr:uid="{00000000-0005-0000-0000-00006E250000}"/>
    <cellStyle name="5_tabellen_teil_iii_2011_l12 3 2 2 2 4 2 2" xfId="41724" xr:uid="{00000000-0005-0000-0000-00006F250000}"/>
    <cellStyle name="5_tabellen_teil_iii_2011_l12 3 2 2 2 4 3" xfId="34587" xr:uid="{00000000-0005-0000-0000-000070250000}"/>
    <cellStyle name="5_tabellen_teil_iii_2011_l12 3 2 2 2 5" xfId="21487" xr:uid="{00000000-0005-0000-0000-000071250000}"/>
    <cellStyle name="5_tabellen_teil_iii_2011_l12 3 2 2 2 5 2" xfId="35802" xr:uid="{00000000-0005-0000-0000-000072250000}"/>
    <cellStyle name="5_tabellen_teil_iii_2011_l12 3 2 2 2 6" xfId="28624" xr:uid="{00000000-0005-0000-0000-000073250000}"/>
    <cellStyle name="5_tabellen_teil_iii_2011_l12 3 2 2 3" xfId="15294" xr:uid="{00000000-0005-0000-0000-000074250000}"/>
    <cellStyle name="5_tabellen_teil_iii_2011_l12 3 2 2 3 2" xfId="22453" xr:uid="{00000000-0005-0000-0000-000075250000}"/>
    <cellStyle name="5_tabellen_teil_iii_2011_l12 3 2 2 3 2 2" xfId="36768" xr:uid="{00000000-0005-0000-0000-000076250000}"/>
    <cellStyle name="5_tabellen_teil_iii_2011_l12 3 2 2 3 3" xfId="29609" xr:uid="{00000000-0005-0000-0000-000077250000}"/>
    <cellStyle name="5_tabellen_teil_iii_2011_l12 3 2 2 4" xfId="17648" xr:uid="{00000000-0005-0000-0000-000078250000}"/>
    <cellStyle name="5_tabellen_teil_iii_2011_l12 3 2 2 4 2" xfId="24785" xr:uid="{00000000-0005-0000-0000-000079250000}"/>
    <cellStyle name="5_tabellen_teil_iii_2011_l12 3 2 2 4 2 2" xfId="39100" xr:uid="{00000000-0005-0000-0000-00007A250000}"/>
    <cellStyle name="5_tabellen_teil_iii_2011_l12 3 2 2 4 3" xfId="31963" xr:uid="{00000000-0005-0000-0000-00007B250000}"/>
    <cellStyle name="5_tabellen_teil_iii_2011_l12 3 3" xfId="722" xr:uid="{00000000-0005-0000-0000-00007C250000}"/>
    <cellStyle name="5_tabellen_teil_iii_2011_l12 3 3 2" xfId="12926" xr:uid="{00000000-0005-0000-0000-00007D250000}"/>
    <cellStyle name="5_tabellen_teil_iii_2011_l12 3 3 2 2" xfId="14785" xr:uid="{00000000-0005-0000-0000-00007E250000}"/>
    <cellStyle name="5_tabellen_teil_iii_2011_l12 3 3 2 2 2" xfId="17148" xr:uid="{00000000-0005-0000-0000-00007F250000}"/>
    <cellStyle name="5_tabellen_teil_iii_2011_l12 3 3 2 2 2 2" xfId="24285" xr:uid="{00000000-0005-0000-0000-000080250000}"/>
    <cellStyle name="5_tabellen_teil_iii_2011_l12 3 3 2 2 2 2 2" xfId="38600" xr:uid="{00000000-0005-0000-0000-000081250000}"/>
    <cellStyle name="5_tabellen_teil_iii_2011_l12 3 3 2 2 2 3" xfId="31463" xr:uid="{00000000-0005-0000-0000-000082250000}"/>
    <cellStyle name="5_tabellen_teil_iii_2011_l12 3 3 2 2 3" xfId="19502" xr:uid="{00000000-0005-0000-0000-000083250000}"/>
    <cellStyle name="5_tabellen_teil_iii_2011_l12 3 3 2 2 3 2" xfId="26639" xr:uid="{00000000-0005-0000-0000-000084250000}"/>
    <cellStyle name="5_tabellen_teil_iii_2011_l12 3 3 2 2 3 2 2" xfId="40954" xr:uid="{00000000-0005-0000-0000-000085250000}"/>
    <cellStyle name="5_tabellen_teil_iii_2011_l12 3 3 2 2 3 3" xfId="33817" xr:uid="{00000000-0005-0000-0000-000086250000}"/>
    <cellStyle name="5_tabellen_teil_iii_2011_l12 3 3 2 2 4" xfId="20778" xr:uid="{00000000-0005-0000-0000-000087250000}"/>
    <cellStyle name="5_tabellen_teil_iii_2011_l12 3 3 2 2 4 2" xfId="27915" xr:uid="{00000000-0005-0000-0000-000088250000}"/>
    <cellStyle name="5_tabellen_teil_iii_2011_l12 3 3 2 2 4 2 2" xfId="42230" xr:uid="{00000000-0005-0000-0000-000089250000}"/>
    <cellStyle name="5_tabellen_teil_iii_2011_l12 3 3 2 2 4 3" xfId="35093" xr:uid="{00000000-0005-0000-0000-00008A250000}"/>
    <cellStyle name="5_tabellen_teil_iii_2011_l12 3 3 2 2 5" xfId="21954" xr:uid="{00000000-0005-0000-0000-00008B250000}"/>
    <cellStyle name="5_tabellen_teil_iii_2011_l12 3 3 2 2 5 2" xfId="36269" xr:uid="{00000000-0005-0000-0000-00008C250000}"/>
    <cellStyle name="5_tabellen_teil_iii_2011_l12 3 3 2 2 6" xfId="29110" xr:uid="{00000000-0005-0000-0000-00008D250000}"/>
    <cellStyle name="5_tabellen_teil_iii_2011_l12 3 3 2 3" xfId="15295" xr:uid="{00000000-0005-0000-0000-00008E250000}"/>
    <cellStyle name="5_tabellen_teil_iii_2011_l12 3 3 2 3 2" xfId="22454" xr:uid="{00000000-0005-0000-0000-00008F250000}"/>
    <cellStyle name="5_tabellen_teil_iii_2011_l12 3 3 2 3 2 2" xfId="36769" xr:uid="{00000000-0005-0000-0000-000090250000}"/>
    <cellStyle name="5_tabellen_teil_iii_2011_l12 3 3 2 3 3" xfId="29610" xr:uid="{00000000-0005-0000-0000-000091250000}"/>
    <cellStyle name="5_tabellen_teil_iii_2011_l12 3 3 2 4" xfId="17649" xr:uid="{00000000-0005-0000-0000-000092250000}"/>
    <cellStyle name="5_tabellen_teil_iii_2011_l12 3 3 2 4 2" xfId="24786" xr:uid="{00000000-0005-0000-0000-000093250000}"/>
    <cellStyle name="5_tabellen_teil_iii_2011_l12 3 3 2 4 2 2" xfId="39101" xr:uid="{00000000-0005-0000-0000-000094250000}"/>
    <cellStyle name="5_tabellen_teil_iii_2011_l12 3 3 2 4 3" xfId="31964" xr:uid="{00000000-0005-0000-0000-000095250000}"/>
    <cellStyle name="5_tabellen_teil_iii_2011_l12 3 4" xfId="723" xr:uid="{00000000-0005-0000-0000-000096250000}"/>
    <cellStyle name="5_tabellen_teil_iii_2011_l12 3 4 2" xfId="12927" xr:uid="{00000000-0005-0000-0000-000097250000}"/>
    <cellStyle name="5_tabellen_teil_iii_2011_l12 3 4 2 2" xfId="14794" xr:uid="{00000000-0005-0000-0000-000098250000}"/>
    <cellStyle name="5_tabellen_teil_iii_2011_l12 3 4 2 2 2" xfId="17157" xr:uid="{00000000-0005-0000-0000-000099250000}"/>
    <cellStyle name="5_tabellen_teil_iii_2011_l12 3 4 2 2 2 2" xfId="24294" xr:uid="{00000000-0005-0000-0000-00009A250000}"/>
    <cellStyle name="5_tabellen_teil_iii_2011_l12 3 4 2 2 2 2 2" xfId="38609" xr:uid="{00000000-0005-0000-0000-00009B250000}"/>
    <cellStyle name="5_tabellen_teil_iii_2011_l12 3 4 2 2 2 3" xfId="31472" xr:uid="{00000000-0005-0000-0000-00009C250000}"/>
    <cellStyle name="5_tabellen_teil_iii_2011_l12 3 4 2 2 3" xfId="19511" xr:uid="{00000000-0005-0000-0000-00009D250000}"/>
    <cellStyle name="5_tabellen_teil_iii_2011_l12 3 4 2 2 3 2" xfId="26648" xr:uid="{00000000-0005-0000-0000-00009E250000}"/>
    <cellStyle name="5_tabellen_teil_iii_2011_l12 3 4 2 2 3 2 2" xfId="40963" xr:uid="{00000000-0005-0000-0000-00009F250000}"/>
    <cellStyle name="5_tabellen_teil_iii_2011_l12 3 4 2 2 3 3" xfId="33826" xr:uid="{00000000-0005-0000-0000-0000A0250000}"/>
    <cellStyle name="5_tabellen_teil_iii_2011_l12 3 4 2 2 4" xfId="20787" xr:uid="{00000000-0005-0000-0000-0000A1250000}"/>
    <cellStyle name="5_tabellen_teil_iii_2011_l12 3 4 2 2 4 2" xfId="27924" xr:uid="{00000000-0005-0000-0000-0000A2250000}"/>
    <cellStyle name="5_tabellen_teil_iii_2011_l12 3 4 2 2 4 2 2" xfId="42239" xr:uid="{00000000-0005-0000-0000-0000A3250000}"/>
    <cellStyle name="5_tabellen_teil_iii_2011_l12 3 4 2 2 4 3" xfId="35102" xr:uid="{00000000-0005-0000-0000-0000A4250000}"/>
    <cellStyle name="5_tabellen_teil_iii_2011_l12 3 4 2 2 5" xfId="21963" xr:uid="{00000000-0005-0000-0000-0000A5250000}"/>
    <cellStyle name="5_tabellen_teil_iii_2011_l12 3 4 2 2 5 2" xfId="36278" xr:uid="{00000000-0005-0000-0000-0000A6250000}"/>
    <cellStyle name="5_tabellen_teil_iii_2011_l12 3 4 2 2 6" xfId="29119" xr:uid="{00000000-0005-0000-0000-0000A7250000}"/>
    <cellStyle name="5_tabellen_teil_iii_2011_l12 3 4 2 3" xfId="15296" xr:uid="{00000000-0005-0000-0000-0000A8250000}"/>
    <cellStyle name="5_tabellen_teil_iii_2011_l12 3 4 2 3 2" xfId="22455" xr:uid="{00000000-0005-0000-0000-0000A9250000}"/>
    <cellStyle name="5_tabellen_teil_iii_2011_l12 3 4 2 3 2 2" xfId="36770" xr:uid="{00000000-0005-0000-0000-0000AA250000}"/>
    <cellStyle name="5_tabellen_teil_iii_2011_l12 3 4 2 3 3" xfId="29611" xr:uid="{00000000-0005-0000-0000-0000AB250000}"/>
    <cellStyle name="5_tabellen_teil_iii_2011_l12 3 4 2 4" xfId="17650" xr:uid="{00000000-0005-0000-0000-0000AC250000}"/>
    <cellStyle name="5_tabellen_teil_iii_2011_l12 3 4 2 4 2" xfId="24787" xr:uid="{00000000-0005-0000-0000-0000AD250000}"/>
    <cellStyle name="5_tabellen_teil_iii_2011_l12 3 4 2 4 2 2" xfId="39102" xr:uid="{00000000-0005-0000-0000-0000AE250000}"/>
    <cellStyle name="5_tabellen_teil_iii_2011_l12 3 4 2 4 3" xfId="31965" xr:uid="{00000000-0005-0000-0000-0000AF250000}"/>
    <cellStyle name="5_tabellen_teil_iii_2011_l12 3 5" xfId="724" xr:uid="{00000000-0005-0000-0000-0000B0250000}"/>
    <cellStyle name="5_tabellen_teil_iii_2011_l12 3 5 2" xfId="12928" xr:uid="{00000000-0005-0000-0000-0000B1250000}"/>
    <cellStyle name="5_tabellen_teil_iii_2011_l12 3 5 2 2" xfId="14501" xr:uid="{00000000-0005-0000-0000-0000B2250000}"/>
    <cellStyle name="5_tabellen_teil_iii_2011_l12 3 5 2 2 2" xfId="16870" xr:uid="{00000000-0005-0000-0000-0000B3250000}"/>
    <cellStyle name="5_tabellen_teil_iii_2011_l12 3 5 2 2 2 2" xfId="24029" xr:uid="{00000000-0005-0000-0000-0000B4250000}"/>
    <cellStyle name="5_tabellen_teil_iii_2011_l12 3 5 2 2 2 2 2" xfId="38344" xr:uid="{00000000-0005-0000-0000-0000B5250000}"/>
    <cellStyle name="5_tabellen_teil_iii_2011_l12 3 5 2 2 2 3" xfId="31185" xr:uid="{00000000-0005-0000-0000-0000B6250000}"/>
    <cellStyle name="5_tabellen_teil_iii_2011_l12 3 5 2 2 3" xfId="19224" xr:uid="{00000000-0005-0000-0000-0000B7250000}"/>
    <cellStyle name="5_tabellen_teil_iii_2011_l12 3 5 2 2 3 2" xfId="26361" xr:uid="{00000000-0005-0000-0000-0000B8250000}"/>
    <cellStyle name="5_tabellen_teil_iii_2011_l12 3 5 2 2 3 2 2" xfId="40676" xr:uid="{00000000-0005-0000-0000-0000B9250000}"/>
    <cellStyle name="5_tabellen_teil_iii_2011_l12 3 5 2 2 3 3" xfId="33539" xr:uid="{00000000-0005-0000-0000-0000BA250000}"/>
    <cellStyle name="5_tabellen_teil_iii_2011_l12 3 5 2 2 4" xfId="20525" xr:uid="{00000000-0005-0000-0000-0000BB250000}"/>
    <cellStyle name="5_tabellen_teil_iii_2011_l12 3 5 2 2 4 2" xfId="27662" xr:uid="{00000000-0005-0000-0000-0000BC250000}"/>
    <cellStyle name="5_tabellen_teil_iii_2011_l12 3 5 2 2 4 2 2" xfId="41977" xr:uid="{00000000-0005-0000-0000-0000BD250000}"/>
    <cellStyle name="5_tabellen_teil_iii_2011_l12 3 5 2 2 4 3" xfId="34840" xr:uid="{00000000-0005-0000-0000-0000BE250000}"/>
    <cellStyle name="5_tabellen_teil_iii_2011_l12 3 5 2 2 5" xfId="21740" xr:uid="{00000000-0005-0000-0000-0000BF250000}"/>
    <cellStyle name="5_tabellen_teil_iii_2011_l12 3 5 2 2 5 2" xfId="36055" xr:uid="{00000000-0005-0000-0000-0000C0250000}"/>
    <cellStyle name="5_tabellen_teil_iii_2011_l12 3 5 2 2 6" xfId="28877" xr:uid="{00000000-0005-0000-0000-0000C1250000}"/>
    <cellStyle name="5_tabellen_teil_iii_2011_l12 3 5 2 3" xfId="15297" xr:uid="{00000000-0005-0000-0000-0000C2250000}"/>
    <cellStyle name="5_tabellen_teil_iii_2011_l12 3 5 2 3 2" xfId="22456" xr:uid="{00000000-0005-0000-0000-0000C3250000}"/>
    <cellStyle name="5_tabellen_teil_iii_2011_l12 3 5 2 3 2 2" xfId="36771" xr:uid="{00000000-0005-0000-0000-0000C4250000}"/>
    <cellStyle name="5_tabellen_teil_iii_2011_l12 3 5 2 3 3" xfId="29612" xr:uid="{00000000-0005-0000-0000-0000C5250000}"/>
    <cellStyle name="5_tabellen_teil_iii_2011_l12 3 5 2 4" xfId="17651" xr:uid="{00000000-0005-0000-0000-0000C6250000}"/>
    <cellStyle name="5_tabellen_teil_iii_2011_l12 3 5 2 4 2" xfId="24788" xr:uid="{00000000-0005-0000-0000-0000C7250000}"/>
    <cellStyle name="5_tabellen_teil_iii_2011_l12 3 5 2 4 2 2" xfId="39103" xr:uid="{00000000-0005-0000-0000-0000C8250000}"/>
    <cellStyle name="5_tabellen_teil_iii_2011_l12 3 5 2 4 3" xfId="31966" xr:uid="{00000000-0005-0000-0000-0000C9250000}"/>
    <cellStyle name="5_tabellen_teil_iii_2011_l12 3 6" xfId="12924" xr:uid="{00000000-0005-0000-0000-0000CA250000}"/>
    <cellStyle name="5_tabellen_teil_iii_2011_l12 3 6 2" xfId="13858" xr:uid="{00000000-0005-0000-0000-0000CB250000}"/>
    <cellStyle name="5_tabellen_teil_iii_2011_l12 3 6 2 2" xfId="16227" xr:uid="{00000000-0005-0000-0000-0000CC250000}"/>
    <cellStyle name="5_tabellen_teil_iii_2011_l12 3 6 2 2 2" xfId="23386" xr:uid="{00000000-0005-0000-0000-0000CD250000}"/>
    <cellStyle name="5_tabellen_teil_iii_2011_l12 3 6 2 2 2 2" xfId="37701" xr:uid="{00000000-0005-0000-0000-0000CE250000}"/>
    <cellStyle name="5_tabellen_teil_iii_2011_l12 3 6 2 2 3" xfId="30542" xr:uid="{00000000-0005-0000-0000-0000CF250000}"/>
    <cellStyle name="5_tabellen_teil_iii_2011_l12 3 6 2 3" xfId="18581" xr:uid="{00000000-0005-0000-0000-0000D0250000}"/>
    <cellStyle name="5_tabellen_teil_iii_2011_l12 3 6 2 3 2" xfId="25718" xr:uid="{00000000-0005-0000-0000-0000D1250000}"/>
    <cellStyle name="5_tabellen_teil_iii_2011_l12 3 6 2 3 2 2" xfId="40033" xr:uid="{00000000-0005-0000-0000-0000D2250000}"/>
    <cellStyle name="5_tabellen_teil_iii_2011_l12 3 6 2 3 3" xfId="32896" xr:uid="{00000000-0005-0000-0000-0000D3250000}"/>
    <cellStyle name="5_tabellen_teil_iii_2011_l12 3 6 2 4" xfId="20028" xr:uid="{00000000-0005-0000-0000-0000D4250000}"/>
    <cellStyle name="5_tabellen_teil_iii_2011_l12 3 6 2 4 2" xfId="27165" xr:uid="{00000000-0005-0000-0000-0000D5250000}"/>
    <cellStyle name="5_tabellen_teil_iii_2011_l12 3 6 2 4 2 2" xfId="41480" xr:uid="{00000000-0005-0000-0000-0000D6250000}"/>
    <cellStyle name="5_tabellen_teil_iii_2011_l12 3 6 2 4 3" xfId="34343" xr:uid="{00000000-0005-0000-0000-0000D7250000}"/>
    <cellStyle name="5_tabellen_teil_iii_2011_l12 3 6 2 5" xfId="21243" xr:uid="{00000000-0005-0000-0000-0000D8250000}"/>
    <cellStyle name="5_tabellen_teil_iii_2011_l12 3 6 2 5 2" xfId="35558" xr:uid="{00000000-0005-0000-0000-0000D9250000}"/>
    <cellStyle name="5_tabellen_teil_iii_2011_l12 3 6 2 6" xfId="28380" xr:uid="{00000000-0005-0000-0000-0000DA250000}"/>
    <cellStyle name="5_tabellen_teil_iii_2011_l12 3 6 3" xfId="15293" xr:uid="{00000000-0005-0000-0000-0000DB250000}"/>
    <cellStyle name="5_tabellen_teil_iii_2011_l12 3 6 3 2" xfId="22452" xr:uid="{00000000-0005-0000-0000-0000DC250000}"/>
    <cellStyle name="5_tabellen_teil_iii_2011_l12 3 6 3 2 2" xfId="36767" xr:uid="{00000000-0005-0000-0000-0000DD250000}"/>
    <cellStyle name="5_tabellen_teil_iii_2011_l12 3 6 3 3" xfId="29608" xr:uid="{00000000-0005-0000-0000-0000DE250000}"/>
    <cellStyle name="5_tabellen_teil_iii_2011_l12 3 6 4" xfId="17647" xr:uid="{00000000-0005-0000-0000-0000DF250000}"/>
    <cellStyle name="5_tabellen_teil_iii_2011_l12 3 6 4 2" xfId="24784" xr:uid="{00000000-0005-0000-0000-0000E0250000}"/>
    <cellStyle name="5_tabellen_teil_iii_2011_l12 3 6 4 2 2" xfId="39099" xr:uid="{00000000-0005-0000-0000-0000E1250000}"/>
    <cellStyle name="5_tabellen_teil_iii_2011_l12 3 6 4 3" xfId="31962" xr:uid="{00000000-0005-0000-0000-0000E2250000}"/>
    <cellStyle name="5_tabellen_teil_iii_2011_l12 4" xfId="725" xr:uid="{00000000-0005-0000-0000-0000E3250000}"/>
    <cellStyle name="5_tabellen_teil_iii_2011_l12 4 2" xfId="726" xr:uid="{00000000-0005-0000-0000-0000E4250000}"/>
    <cellStyle name="5_tabellen_teil_iii_2011_l12 4 2 2" xfId="12930" xr:uid="{00000000-0005-0000-0000-0000E5250000}"/>
    <cellStyle name="5_tabellen_teil_iii_2011_l12 4 2 2 2" xfId="13739" xr:uid="{00000000-0005-0000-0000-0000E6250000}"/>
    <cellStyle name="5_tabellen_teil_iii_2011_l12 4 2 2 2 2" xfId="16108" xr:uid="{00000000-0005-0000-0000-0000E7250000}"/>
    <cellStyle name="5_tabellen_teil_iii_2011_l12 4 2 2 2 2 2" xfId="23267" xr:uid="{00000000-0005-0000-0000-0000E8250000}"/>
    <cellStyle name="5_tabellen_teil_iii_2011_l12 4 2 2 2 2 2 2" xfId="37582" xr:uid="{00000000-0005-0000-0000-0000E9250000}"/>
    <cellStyle name="5_tabellen_teil_iii_2011_l12 4 2 2 2 2 3" xfId="30423" xr:uid="{00000000-0005-0000-0000-0000EA250000}"/>
    <cellStyle name="5_tabellen_teil_iii_2011_l12 4 2 2 2 3" xfId="18462" xr:uid="{00000000-0005-0000-0000-0000EB250000}"/>
    <cellStyle name="5_tabellen_teil_iii_2011_l12 4 2 2 2 3 2" xfId="25599" xr:uid="{00000000-0005-0000-0000-0000EC250000}"/>
    <cellStyle name="5_tabellen_teil_iii_2011_l12 4 2 2 2 3 2 2" xfId="39914" xr:uid="{00000000-0005-0000-0000-0000ED250000}"/>
    <cellStyle name="5_tabellen_teil_iii_2011_l12 4 2 2 2 3 3" xfId="32777" xr:uid="{00000000-0005-0000-0000-0000EE250000}"/>
    <cellStyle name="5_tabellen_teil_iii_2011_l12 4 2 2 2 4" xfId="19987" xr:uid="{00000000-0005-0000-0000-0000EF250000}"/>
    <cellStyle name="5_tabellen_teil_iii_2011_l12 4 2 2 2 4 2" xfId="27124" xr:uid="{00000000-0005-0000-0000-0000F0250000}"/>
    <cellStyle name="5_tabellen_teil_iii_2011_l12 4 2 2 2 4 2 2" xfId="41439" xr:uid="{00000000-0005-0000-0000-0000F1250000}"/>
    <cellStyle name="5_tabellen_teil_iii_2011_l12 4 2 2 2 4 3" xfId="34302" xr:uid="{00000000-0005-0000-0000-0000F2250000}"/>
    <cellStyle name="5_tabellen_teil_iii_2011_l12 4 2 2 2 5" xfId="21202" xr:uid="{00000000-0005-0000-0000-0000F3250000}"/>
    <cellStyle name="5_tabellen_teil_iii_2011_l12 4 2 2 2 5 2" xfId="35517" xr:uid="{00000000-0005-0000-0000-0000F4250000}"/>
    <cellStyle name="5_tabellen_teil_iii_2011_l12 4 2 2 2 6" xfId="28339" xr:uid="{00000000-0005-0000-0000-0000F5250000}"/>
    <cellStyle name="5_tabellen_teil_iii_2011_l12 4 2 2 3" xfId="15299" xr:uid="{00000000-0005-0000-0000-0000F6250000}"/>
    <cellStyle name="5_tabellen_teil_iii_2011_l12 4 2 2 3 2" xfId="22458" xr:uid="{00000000-0005-0000-0000-0000F7250000}"/>
    <cellStyle name="5_tabellen_teil_iii_2011_l12 4 2 2 3 2 2" xfId="36773" xr:uid="{00000000-0005-0000-0000-0000F8250000}"/>
    <cellStyle name="5_tabellen_teil_iii_2011_l12 4 2 2 3 3" xfId="29614" xr:uid="{00000000-0005-0000-0000-0000F9250000}"/>
    <cellStyle name="5_tabellen_teil_iii_2011_l12 4 2 2 4" xfId="17653" xr:uid="{00000000-0005-0000-0000-0000FA250000}"/>
    <cellStyle name="5_tabellen_teil_iii_2011_l12 4 2 2 4 2" xfId="24790" xr:uid="{00000000-0005-0000-0000-0000FB250000}"/>
    <cellStyle name="5_tabellen_teil_iii_2011_l12 4 2 2 4 2 2" xfId="39105" xr:uid="{00000000-0005-0000-0000-0000FC250000}"/>
    <cellStyle name="5_tabellen_teil_iii_2011_l12 4 2 2 4 3" xfId="31968" xr:uid="{00000000-0005-0000-0000-0000FD250000}"/>
    <cellStyle name="5_tabellen_teil_iii_2011_l12 4 3" xfId="727" xr:uid="{00000000-0005-0000-0000-0000FE250000}"/>
    <cellStyle name="5_tabellen_teil_iii_2011_l12 4 3 2" xfId="12931" xr:uid="{00000000-0005-0000-0000-0000FF250000}"/>
    <cellStyle name="5_tabellen_teil_iii_2011_l12 4 3 2 2" xfId="14792" xr:uid="{00000000-0005-0000-0000-000000260000}"/>
    <cellStyle name="5_tabellen_teil_iii_2011_l12 4 3 2 2 2" xfId="17155" xr:uid="{00000000-0005-0000-0000-000001260000}"/>
    <cellStyle name="5_tabellen_teil_iii_2011_l12 4 3 2 2 2 2" xfId="24292" xr:uid="{00000000-0005-0000-0000-000002260000}"/>
    <cellStyle name="5_tabellen_teil_iii_2011_l12 4 3 2 2 2 2 2" xfId="38607" xr:uid="{00000000-0005-0000-0000-000003260000}"/>
    <cellStyle name="5_tabellen_teil_iii_2011_l12 4 3 2 2 2 3" xfId="31470" xr:uid="{00000000-0005-0000-0000-000004260000}"/>
    <cellStyle name="5_tabellen_teil_iii_2011_l12 4 3 2 2 3" xfId="19509" xr:uid="{00000000-0005-0000-0000-000005260000}"/>
    <cellStyle name="5_tabellen_teil_iii_2011_l12 4 3 2 2 3 2" xfId="26646" xr:uid="{00000000-0005-0000-0000-000006260000}"/>
    <cellStyle name="5_tabellen_teil_iii_2011_l12 4 3 2 2 3 2 2" xfId="40961" xr:uid="{00000000-0005-0000-0000-000007260000}"/>
    <cellStyle name="5_tabellen_teil_iii_2011_l12 4 3 2 2 3 3" xfId="33824" xr:uid="{00000000-0005-0000-0000-000008260000}"/>
    <cellStyle name="5_tabellen_teil_iii_2011_l12 4 3 2 2 4" xfId="20785" xr:uid="{00000000-0005-0000-0000-000009260000}"/>
    <cellStyle name="5_tabellen_teil_iii_2011_l12 4 3 2 2 4 2" xfId="27922" xr:uid="{00000000-0005-0000-0000-00000A260000}"/>
    <cellStyle name="5_tabellen_teil_iii_2011_l12 4 3 2 2 4 2 2" xfId="42237" xr:uid="{00000000-0005-0000-0000-00000B260000}"/>
    <cellStyle name="5_tabellen_teil_iii_2011_l12 4 3 2 2 4 3" xfId="35100" xr:uid="{00000000-0005-0000-0000-00000C260000}"/>
    <cellStyle name="5_tabellen_teil_iii_2011_l12 4 3 2 2 5" xfId="21961" xr:uid="{00000000-0005-0000-0000-00000D260000}"/>
    <cellStyle name="5_tabellen_teil_iii_2011_l12 4 3 2 2 5 2" xfId="36276" xr:uid="{00000000-0005-0000-0000-00000E260000}"/>
    <cellStyle name="5_tabellen_teil_iii_2011_l12 4 3 2 2 6" xfId="29117" xr:uid="{00000000-0005-0000-0000-00000F260000}"/>
    <cellStyle name="5_tabellen_teil_iii_2011_l12 4 3 2 3" xfId="15300" xr:uid="{00000000-0005-0000-0000-000010260000}"/>
    <cellStyle name="5_tabellen_teil_iii_2011_l12 4 3 2 3 2" xfId="22459" xr:uid="{00000000-0005-0000-0000-000011260000}"/>
    <cellStyle name="5_tabellen_teil_iii_2011_l12 4 3 2 3 2 2" xfId="36774" xr:uid="{00000000-0005-0000-0000-000012260000}"/>
    <cellStyle name="5_tabellen_teil_iii_2011_l12 4 3 2 3 3" xfId="29615" xr:uid="{00000000-0005-0000-0000-000013260000}"/>
    <cellStyle name="5_tabellen_teil_iii_2011_l12 4 3 2 4" xfId="17654" xr:uid="{00000000-0005-0000-0000-000014260000}"/>
    <cellStyle name="5_tabellen_teil_iii_2011_l12 4 3 2 4 2" xfId="24791" xr:uid="{00000000-0005-0000-0000-000015260000}"/>
    <cellStyle name="5_tabellen_teil_iii_2011_l12 4 3 2 4 2 2" xfId="39106" xr:uid="{00000000-0005-0000-0000-000016260000}"/>
    <cellStyle name="5_tabellen_teil_iii_2011_l12 4 3 2 4 3" xfId="31969" xr:uid="{00000000-0005-0000-0000-000017260000}"/>
    <cellStyle name="5_tabellen_teil_iii_2011_l12 4 4" xfId="728" xr:uid="{00000000-0005-0000-0000-000018260000}"/>
    <cellStyle name="5_tabellen_teil_iii_2011_l12 4 4 2" xfId="12932" xr:uid="{00000000-0005-0000-0000-000019260000}"/>
    <cellStyle name="5_tabellen_teil_iii_2011_l12 4 4 2 2" xfId="13696" xr:uid="{00000000-0005-0000-0000-00001A260000}"/>
    <cellStyle name="5_tabellen_teil_iii_2011_l12 4 4 2 2 2" xfId="16065" xr:uid="{00000000-0005-0000-0000-00001B260000}"/>
    <cellStyle name="5_tabellen_teil_iii_2011_l12 4 4 2 2 2 2" xfId="23224" xr:uid="{00000000-0005-0000-0000-00001C260000}"/>
    <cellStyle name="5_tabellen_teil_iii_2011_l12 4 4 2 2 2 2 2" xfId="37539" xr:uid="{00000000-0005-0000-0000-00001D260000}"/>
    <cellStyle name="5_tabellen_teil_iii_2011_l12 4 4 2 2 2 3" xfId="30380" xr:uid="{00000000-0005-0000-0000-00001E260000}"/>
    <cellStyle name="5_tabellen_teil_iii_2011_l12 4 4 2 2 3" xfId="18419" xr:uid="{00000000-0005-0000-0000-00001F260000}"/>
    <cellStyle name="5_tabellen_teil_iii_2011_l12 4 4 2 2 3 2" xfId="25556" xr:uid="{00000000-0005-0000-0000-000020260000}"/>
    <cellStyle name="5_tabellen_teil_iii_2011_l12 4 4 2 2 3 2 2" xfId="39871" xr:uid="{00000000-0005-0000-0000-000021260000}"/>
    <cellStyle name="5_tabellen_teil_iii_2011_l12 4 4 2 2 3 3" xfId="32734" xr:uid="{00000000-0005-0000-0000-000022260000}"/>
    <cellStyle name="5_tabellen_teil_iii_2011_l12 4 4 2 2 4" xfId="19945" xr:uid="{00000000-0005-0000-0000-000023260000}"/>
    <cellStyle name="5_tabellen_teil_iii_2011_l12 4 4 2 2 4 2" xfId="27082" xr:uid="{00000000-0005-0000-0000-000024260000}"/>
    <cellStyle name="5_tabellen_teil_iii_2011_l12 4 4 2 2 4 2 2" xfId="41397" xr:uid="{00000000-0005-0000-0000-000025260000}"/>
    <cellStyle name="5_tabellen_teil_iii_2011_l12 4 4 2 2 4 3" xfId="34260" xr:uid="{00000000-0005-0000-0000-000026260000}"/>
    <cellStyle name="5_tabellen_teil_iii_2011_l12 4 4 2 2 5" xfId="21160" xr:uid="{00000000-0005-0000-0000-000027260000}"/>
    <cellStyle name="5_tabellen_teil_iii_2011_l12 4 4 2 2 5 2" xfId="35475" xr:uid="{00000000-0005-0000-0000-000028260000}"/>
    <cellStyle name="5_tabellen_teil_iii_2011_l12 4 4 2 2 6" xfId="28297" xr:uid="{00000000-0005-0000-0000-000029260000}"/>
    <cellStyle name="5_tabellen_teil_iii_2011_l12 4 4 2 3" xfId="15301" xr:uid="{00000000-0005-0000-0000-00002A260000}"/>
    <cellStyle name="5_tabellen_teil_iii_2011_l12 4 4 2 3 2" xfId="22460" xr:uid="{00000000-0005-0000-0000-00002B260000}"/>
    <cellStyle name="5_tabellen_teil_iii_2011_l12 4 4 2 3 2 2" xfId="36775" xr:uid="{00000000-0005-0000-0000-00002C260000}"/>
    <cellStyle name="5_tabellen_teil_iii_2011_l12 4 4 2 3 3" xfId="29616" xr:uid="{00000000-0005-0000-0000-00002D260000}"/>
    <cellStyle name="5_tabellen_teil_iii_2011_l12 4 4 2 4" xfId="17655" xr:uid="{00000000-0005-0000-0000-00002E260000}"/>
    <cellStyle name="5_tabellen_teil_iii_2011_l12 4 4 2 4 2" xfId="24792" xr:uid="{00000000-0005-0000-0000-00002F260000}"/>
    <cellStyle name="5_tabellen_teil_iii_2011_l12 4 4 2 4 2 2" xfId="39107" xr:uid="{00000000-0005-0000-0000-000030260000}"/>
    <cellStyle name="5_tabellen_teil_iii_2011_l12 4 4 2 4 3" xfId="31970" xr:uid="{00000000-0005-0000-0000-000031260000}"/>
    <cellStyle name="5_tabellen_teil_iii_2011_l12 4 5" xfId="729" xr:uid="{00000000-0005-0000-0000-000032260000}"/>
    <cellStyle name="5_tabellen_teil_iii_2011_l12 4 5 2" xfId="12933" xr:uid="{00000000-0005-0000-0000-000033260000}"/>
    <cellStyle name="5_tabellen_teil_iii_2011_l12 4 5 2 2" xfId="14791" xr:uid="{00000000-0005-0000-0000-000034260000}"/>
    <cellStyle name="5_tabellen_teil_iii_2011_l12 4 5 2 2 2" xfId="17154" xr:uid="{00000000-0005-0000-0000-000035260000}"/>
    <cellStyle name="5_tabellen_teil_iii_2011_l12 4 5 2 2 2 2" xfId="24291" xr:uid="{00000000-0005-0000-0000-000036260000}"/>
    <cellStyle name="5_tabellen_teil_iii_2011_l12 4 5 2 2 2 2 2" xfId="38606" xr:uid="{00000000-0005-0000-0000-000037260000}"/>
    <cellStyle name="5_tabellen_teil_iii_2011_l12 4 5 2 2 2 3" xfId="31469" xr:uid="{00000000-0005-0000-0000-000038260000}"/>
    <cellStyle name="5_tabellen_teil_iii_2011_l12 4 5 2 2 3" xfId="19508" xr:uid="{00000000-0005-0000-0000-000039260000}"/>
    <cellStyle name="5_tabellen_teil_iii_2011_l12 4 5 2 2 3 2" xfId="26645" xr:uid="{00000000-0005-0000-0000-00003A260000}"/>
    <cellStyle name="5_tabellen_teil_iii_2011_l12 4 5 2 2 3 2 2" xfId="40960" xr:uid="{00000000-0005-0000-0000-00003B260000}"/>
    <cellStyle name="5_tabellen_teil_iii_2011_l12 4 5 2 2 3 3" xfId="33823" xr:uid="{00000000-0005-0000-0000-00003C260000}"/>
    <cellStyle name="5_tabellen_teil_iii_2011_l12 4 5 2 2 4" xfId="20784" xr:uid="{00000000-0005-0000-0000-00003D260000}"/>
    <cellStyle name="5_tabellen_teil_iii_2011_l12 4 5 2 2 4 2" xfId="27921" xr:uid="{00000000-0005-0000-0000-00003E260000}"/>
    <cellStyle name="5_tabellen_teil_iii_2011_l12 4 5 2 2 4 2 2" xfId="42236" xr:uid="{00000000-0005-0000-0000-00003F260000}"/>
    <cellStyle name="5_tabellen_teil_iii_2011_l12 4 5 2 2 4 3" xfId="35099" xr:uid="{00000000-0005-0000-0000-000040260000}"/>
    <cellStyle name="5_tabellen_teil_iii_2011_l12 4 5 2 2 5" xfId="21960" xr:uid="{00000000-0005-0000-0000-000041260000}"/>
    <cellStyle name="5_tabellen_teil_iii_2011_l12 4 5 2 2 5 2" xfId="36275" xr:uid="{00000000-0005-0000-0000-000042260000}"/>
    <cellStyle name="5_tabellen_teil_iii_2011_l12 4 5 2 2 6" xfId="29116" xr:uid="{00000000-0005-0000-0000-000043260000}"/>
    <cellStyle name="5_tabellen_teil_iii_2011_l12 4 5 2 3" xfId="15302" xr:uid="{00000000-0005-0000-0000-000044260000}"/>
    <cellStyle name="5_tabellen_teil_iii_2011_l12 4 5 2 3 2" xfId="22461" xr:uid="{00000000-0005-0000-0000-000045260000}"/>
    <cellStyle name="5_tabellen_teil_iii_2011_l12 4 5 2 3 2 2" xfId="36776" xr:uid="{00000000-0005-0000-0000-000046260000}"/>
    <cellStyle name="5_tabellen_teil_iii_2011_l12 4 5 2 3 3" xfId="29617" xr:uid="{00000000-0005-0000-0000-000047260000}"/>
    <cellStyle name="5_tabellen_teil_iii_2011_l12 4 5 2 4" xfId="17656" xr:uid="{00000000-0005-0000-0000-000048260000}"/>
    <cellStyle name="5_tabellen_teil_iii_2011_l12 4 5 2 4 2" xfId="24793" xr:uid="{00000000-0005-0000-0000-000049260000}"/>
    <cellStyle name="5_tabellen_teil_iii_2011_l12 4 5 2 4 2 2" xfId="39108" xr:uid="{00000000-0005-0000-0000-00004A260000}"/>
    <cellStyle name="5_tabellen_teil_iii_2011_l12 4 5 2 4 3" xfId="31971" xr:uid="{00000000-0005-0000-0000-00004B260000}"/>
    <cellStyle name="5_tabellen_teil_iii_2011_l12 4 6" xfId="12929" xr:uid="{00000000-0005-0000-0000-00004C260000}"/>
    <cellStyle name="5_tabellen_teil_iii_2011_l12 4 6 2" xfId="14793" xr:uid="{00000000-0005-0000-0000-00004D260000}"/>
    <cellStyle name="5_tabellen_teil_iii_2011_l12 4 6 2 2" xfId="17156" xr:uid="{00000000-0005-0000-0000-00004E260000}"/>
    <cellStyle name="5_tabellen_teil_iii_2011_l12 4 6 2 2 2" xfId="24293" xr:uid="{00000000-0005-0000-0000-00004F260000}"/>
    <cellStyle name="5_tabellen_teil_iii_2011_l12 4 6 2 2 2 2" xfId="38608" xr:uid="{00000000-0005-0000-0000-000050260000}"/>
    <cellStyle name="5_tabellen_teil_iii_2011_l12 4 6 2 2 3" xfId="31471" xr:uid="{00000000-0005-0000-0000-000051260000}"/>
    <cellStyle name="5_tabellen_teil_iii_2011_l12 4 6 2 3" xfId="19510" xr:uid="{00000000-0005-0000-0000-000052260000}"/>
    <cellStyle name="5_tabellen_teil_iii_2011_l12 4 6 2 3 2" xfId="26647" xr:uid="{00000000-0005-0000-0000-000053260000}"/>
    <cellStyle name="5_tabellen_teil_iii_2011_l12 4 6 2 3 2 2" xfId="40962" xr:uid="{00000000-0005-0000-0000-000054260000}"/>
    <cellStyle name="5_tabellen_teil_iii_2011_l12 4 6 2 3 3" xfId="33825" xr:uid="{00000000-0005-0000-0000-000055260000}"/>
    <cellStyle name="5_tabellen_teil_iii_2011_l12 4 6 2 4" xfId="20786" xr:uid="{00000000-0005-0000-0000-000056260000}"/>
    <cellStyle name="5_tabellen_teil_iii_2011_l12 4 6 2 4 2" xfId="27923" xr:uid="{00000000-0005-0000-0000-000057260000}"/>
    <cellStyle name="5_tabellen_teil_iii_2011_l12 4 6 2 4 2 2" xfId="42238" xr:uid="{00000000-0005-0000-0000-000058260000}"/>
    <cellStyle name="5_tabellen_teil_iii_2011_l12 4 6 2 4 3" xfId="35101" xr:uid="{00000000-0005-0000-0000-000059260000}"/>
    <cellStyle name="5_tabellen_teil_iii_2011_l12 4 6 2 5" xfId="21962" xr:uid="{00000000-0005-0000-0000-00005A260000}"/>
    <cellStyle name="5_tabellen_teil_iii_2011_l12 4 6 2 5 2" xfId="36277" xr:uid="{00000000-0005-0000-0000-00005B260000}"/>
    <cellStyle name="5_tabellen_teil_iii_2011_l12 4 6 2 6" xfId="29118" xr:uid="{00000000-0005-0000-0000-00005C260000}"/>
    <cellStyle name="5_tabellen_teil_iii_2011_l12 4 6 3" xfId="15298" xr:uid="{00000000-0005-0000-0000-00005D260000}"/>
    <cellStyle name="5_tabellen_teil_iii_2011_l12 4 6 3 2" xfId="22457" xr:uid="{00000000-0005-0000-0000-00005E260000}"/>
    <cellStyle name="5_tabellen_teil_iii_2011_l12 4 6 3 2 2" xfId="36772" xr:uid="{00000000-0005-0000-0000-00005F260000}"/>
    <cellStyle name="5_tabellen_teil_iii_2011_l12 4 6 3 3" xfId="29613" xr:uid="{00000000-0005-0000-0000-000060260000}"/>
    <cellStyle name="5_tabellen_teil_iii_2011_l12 4 6 4" xfId="17652" xr:uid="{00000000-0005-0000-0000-000061260000}"/>
    <cellStyle name="5_tabellen_teil_iii_2011_l12 4 6 4 2" xfId="24789" xr:uid="{00000000-0005-0000-0000-000062260000}"/>
    <cellStyle name="5_tabellen_teil_iii_2011_l12 4 6 4 2 2" xfId="39104" xr:uid="{00000000-0005-0000-0000-000063260000}"/>
    <cellStyle name="5_tabellen_teil_iii_2011_l12 4 6 4 3" xfId="31967" xr:uid="{00000000-0005-0000-0000-000064260000}"/>
    <cellStyle name="5_tabellen_teil_iii_2011_l12 5" xfId="730" xr:uid="{00000000-0005-0000-0000-000065260000}"/>
    <cellStyle name="5_tabellen_teil_iii_2011_l12 5 2" xfId="12934" xr:uid="{00000000-0005-0000-0000-000066260000}"/>
    <cellStyle name="5_tabellen_teil_iii_2011_l12 5 2 2" xfId="13755" xr:uid="{00000000-0005-0000-0000-000067260000}"/>
    <cellStyle name="5_tabellen_teil_iii_2011_l12 5 2 2 2" xfId="16124" xr:uid="{00000000-0005-0000-0000-000068260000}"/>
    <cellStyle name="5_tabellen_teil_iii_2011_l12 5 2 2 2 2" xfId="23283" xr:uid="{00000000-0005-0000-0000-000069260000}"/>
    <cellStyle name="5_tabellen_teil_iii_2011_l12 5 2 2 2 2 2" xfId="37598" xr:uid="{00000000-0005-0000-0000-00006A260000}"/>
    <cellStyle name="5_tabellen_teil_iii_2011_l12 5 2 2 2 3" xfId="30439" xr:uid="{00000000-0005-0000-0000-00006B260000}"/>
    <cellStyle name="5_tabellen_teil_iii_2011_l12 5 2 2 3" xfId="18478" xr:uid="{00000000-0005-0000-0000-00006C260000}"/>
    <cellStyle name="5_tabellen_teil_iii_2011_l12 5 2 2 3 2" xfId="25615" xr:uid="{00000000-0005-0000-0000-00006D260000}"/>
    <cellStyle name="5_tabellen_teil_iii_2011_l12 5 2 2 3 2 2" xfId="39930" xr:uid="{00000000-0005-0000-0000-00006E260000}"/>
    <cellStyle name="5_tabellen_teil_iii_2011_l12 5 2 2 3 3" xfId="32793" xr:uid="{00000000-0005-0000-0000-00006F260000}"/>
    <cellStyle name="5_tabellen_teil_iii_2011_l12 5 2 2 4" xfId="20003" xr:uid="{00000000-0005-0000-0000-000070260000}"/>
    <cellStyle name="5_tabellen_teil_iii_2011_l12 5 2 2 4 2" xfId="27140" xr:uid="{00000000-0005-0000-0000-000071260000}"/>
    <cellStyle name="5_tabellen_teil_iii_2011_l12 5 2 2 4 2 2" xfId="41455" xr:uid="{00000000-0005-0000-0000-000072260000}"/>
    <cellStyle name="5_tabellen_teil_iii_2011_l12 5 2 2 4 3" xfId="34318" xr:uid="{00000000-0005-0000-0000-000073260000}"/>
    <cellStyle name="5_tabellen_teil_iii_2011_l12 5 2 2 5" xfId="21218" xr:uid="{00000000-0005-0000-0000-000074260000}"/>
    <cellStyle name="5_tabellen_teil_iii_2011_l12 5 2 2 5 2" xfId="35533" xr:uid="{00000000-0005-0000-0000-000075260000}"/>
    <cellStyle name="5_tabellen_teil_iii_2011_l12 5 2 2 6" xfId="28355" xr:uid="{00000000-0005-0000-0000-000076260000}"/>
    <cellStyle name="5_tabellen_teil_iii_2011_l12 5 2 3" xfId="15303" xr:uid="{00000000-0005-0000-0000-000077260000}"/>
    <cellStyle name="5_tabellen_teil_iii_2011_l12 5 2 3 2" xfId="22462" xr:uid="{00000000-0005-0000-0000-000078260000}"/>
    <cellStyle name="5_tabellen_teil_iii_2011_l12 5 2 3 2 2" xfId="36777" xr:uid="{00000000-0005-0000-0000-000079260000}"/>
    <cellStyle name="5_tabellen_teil_iii_2011_l12 5 2 3 3" xfId="29618" xr:uid="{00000000-0005-0000-0000-00007A260000}"/>
    <cellStyle name="5_tabellen_teil_iii_2011_l12 5 2 4" xfId="17657" xr:uid="{00000000-0005-0000-0000-00007B260000}"/>
    <cellStyle name="5_tabellen_teil_iii_2011_l12 5 2 4 2" xfId="24794" xr:uid="{00000000-0005-0000-0000-00007C260000}"/>
    <cellStyle name="5_tabellen_teil_iii_2011_l12 5 2 4 2 2" xfId="39109" xr:uid="{00000000-0005-0000-0000-00007D260000}"/>
    <cellStyle name="5_tabellen_teil_iii_2011_l12 5 2 4 3" xfId="31972" xr:uid="{00000000-0005-0000-0000-00007E260000}"/>
    <cellStyle name="5_tabellen_teil_iii_2011_l12 6" xfId="731" xr:uid="{00000000-0005-0000-0000-00007F260000}"/>
    <cellStyle name="5_tabellen_teil_iii_2011_l12 6 2" xfId="12935" xr:uid="{00000000-0005-0000-0000-000080260000}"/>
    <cellStyle name="5_tabellen_teil_iii_2011_l12 6 2 2" xfId="14786" xr:uid="{00000000-0005-0000-0000-000081260000}"/>
    <cellStyle name="5_tabellen_teil_iii_2011_l12 6 2 2 2" xfId="17149" xr:uid="{00000000-0005-0000-0000-000082260000}"/>
    <cellStyle name="5_tabellen_teil_iii_2011_l12 6 2 2 2 2" xfId="24286" xr:uid="{00000000-0005-0000-0000-000083260000}"/>
    <cellStyle name="5_tabellen_teil_iii_2011_l12 6 2 2 2 2 2" xfId="38601" xr:uid="{00000000-0005-0000-0000-000084260000}"/>
    <cellStyle name="5_tabellen_teil_iii_2011_l12 6 2 2 2 3" xfId="31464" xr:uid="{00000000-0005-0000-0000-000085260000}"/>
    <cellStyle name="5_tabellen_teil_iii_2011_l12 6 2 2 3" xfId="19503" xr:uid="{00000000-0005-0000-0000-000086260000}"/>
    <cellStyle name="5_tabellen_teil_iii_2011_l12 6 2 2 3 2" xfId="26640" xr:uid="{00000000-0005-0000-0000-000087260000}"/>
    <cellStyle name="5_tabellen_teil_iii_2011_l12 6 2 2 3 2 2" xfId="40955" xr:uid="{00000000-0005-0000-0000-000088260000}"/>
    <cellStyle name="5_tabellen_teil_iii_2011_l12 6 2 2 3 3" xfId="33818" xr:uid="{00000000-0005-0000-0000-000089260000}"/>
    <cellStyle name="5_tabellen_teil_iii_2011_l12 6 2 2 4" xfId="20779" xr:uid="{00000000-0005-0000-0000-00008A260000}"/>
    <cellStyle name="5_tabellen_teil_iii_2011_l12 6 2 2 4 2" xfId="27916" xr:uid="{00000000-0005-0000-0000-00008B260000}"/>
    <cellStyle name="5_tabellen_teil_iii_2011_l12 6 2 2 4 2 2" xfId="42231" xr:uid="{00000000-0005-0000-0000-00008C260000}"/>
    <cellStyle name="5_tabellen_teil_iii_2011_l12 6 2 2 4 3" xfId="35094" xr:uid="{00000000-0005-0000-0000-00008D260000}"/>
    <cellStyle name="5_tabellen_teil_iii_2011_l12 6 2 2 5" xfId="21955" xr:uid="{00000000-0005-0000-0000-00008E260000}"/>
    <cellStyle name="5_tabellen_teil_iii_2011_l12 6 2 2 5 2" xfId="36270" xr:uid="{00000000-0005-0000-0000-00008F260000}"/>
    <cellStyle name="5_tabellen_teil_iii_2011_l12 6 2 2 6" xfId="29111" xr:uid="{00000000-0005-0000-0000-000090260000}"/>
    <cellStyle name="5_tabellen_teil_iii_2011_l12 6 2 3" xfId="15304" xr:uid="{00000000-0005-0000-0000-000091260000}"/>
    <cellStyle name="5_tabellen_teil_iii_2011_l12 6 2 3 2" xfId="22463" xr:uid="{00000000-0005-0000-0000-000092260000}"/>
    <cellStyle name="5_tabellen_teil_iii_2011_l12 6 2 3 2 2" xfId="36778" xr:uid="{00000000-0005-0000-0000-000093260000}"/>
    <cellStyle name="5_tabellen_teil_iii_2011_l12 6 2 3 3" xfId="29619" xr:uid="{00000000-0005-0000-0000-000094260000}"/>
    <cellStyle name="5_tabellen_teil_iii_2011_l12 6 2 4" xfId="17658" xr:uid="{00000000-0005-0000-0000-000095260000}"/>
    <cellStyle name="5_tabellen_teil_iii_2011_l12 6 2 4 2" xfId="24795" xr:uid="{00000000-0005-0000-0000-000096260000}"/>
    <cellStyle name="5_tabellen_teil_iii_2011_l12 6 2 4 2 2" xfId="39110" xr:uid="{00000000-0005-0000-0000-000097260000}"/>
    <cellStyle name="5_tabellen_teil_iii_2011_l12 6 2 4 3" xfId="31973" xr:uid="{00000000-0005-0000-0000-000098260000}"/>
    <cellStyle name="5_tabellen_teil_iii_2011_l12 7" xfId="732" xr:uid="{00000000-0005-0000-0000-000099260000}"/>
    <cellStyle name="5_tabellen_teil_iii_2011_l12 7 2" xfId="12936" xr:uid="{00000000-0005-0000-0000-00009A260000}"/>
    <cellStyle name="5_tabellen_teil_iii_2011_l12 7 2 2" xfId="14790" xr:uid="{00000000-0005-0000-0000-00009B260000}"/>
    <cellStyle name="5_tabellen_teil_iii_2011_l12 7 2 2 2" xfId="17153" xr:uid="{00000000-0005-0000-0000-00009C260000}"/>
    <cellStyle name="5_tabellen_teil_iii_2011_l12 7 2 2 2 2" xfId="24290" xr:uid="{00000000-0005-0000-0000-00009D260000}"/>
    <cellStyle name="5_tabellen_teil_iii_2011_l12 7 2 2 2 2 2" xfId="38605" xr:uid="{00000000-0005-0000-0000-00009E260000}"/>
    <cellStyle name="5_tabellen_teil_iii_2011_l12 7 2 2 2 3" xfId="31468" xr:uid="{00000000-0005-0000-0000-00009F260000}"/>
    <cellStyle name="5_tabellen_teil_iii_2011_l12 7 2 2 3" xfId="19507" xr:uid="{00000000-0005-0000-0000-0000A0260000}"/>
    <cellStyle name="5_tabellen_teil_iii_2011_l12 7 2 2 3 2" xfId="26644" xr:uid="{00000000-0005-0000-0000-0000A1260000}"/>
    <cellStyle name="5_tabellen_teil_iii_2011_l12 7 2 2 3 2 2" xfId="40959" xr:uid="{00000000-0005-0000-0000-0000A2260000}"/>
    <cellStyle name="5_tabellen_teil_iii_2011_l12 7 2 2 3 3" xfId="33822" xr:uid="{00000000-0005-0000-0000-0000A3260000}"/>
    <cellStyle name="5_tabellen_teil_iii_2011_l12 7 2 2 4" xfId="20783" xr:uid="{00000000-0005-0000-0000-0000A4260000}"/>
    <cellStyle name="5_tabellen_teil_iii_2011_l12 7 2 2 4 2" xfId="27920" xr:uid="{00000000-0005-0000-0000-0000A5260000}"/>
    <cellStyle name="5_tabellen_teil_iii_2011_l12 7 2 2 4 2 2" xfId="42235" xr:uid="{00000000-0005-0000-0000-0000A6260000}"/>
    <cellStyle name="5_tabellen_teil_iii_2011_l12 7 2 2 4 3" xfId="35098" xr:uid="{00000000-0005-0000-0000-0000A7260000}"/>
    <cellStyle name="5_tabellen_teil_iii_2011_l12 7 2 2 5" xfId="21959" xr:uid="{00000000-0005-0000-0000-0000A8260000}"/>
    <cellStyle name="5_tabellen_teil_iii_2011_l12 7 2 2 5 2" xfId="36274" xr:uid="{00000000-0005-0000-0000-0000A9260000}"/>
    <cellStyle name="5_tabellen_teil_iii_2011_l12 7 2 2 6" xfId="29115" xr:uid="{00000000-0005-0000-0000-0000AA260000}"/>
    <cellStyle name="5_tabellen_teil_iii_2011_l12 7 2 3" xfId="15305" xr:uid="{00000000-0005-0000-0000-0000AB260000}"/>
    <cellStyle name="5_tabellen_teil_iii_2011_l12 7 2 3 2" xfId="22464" xr:uid="{00000000-0005-0000-0000-0000AC260000}"/>
    <cellStyle name="5_tabellen_teil_iii_2011_l12 7 2 3 2 2" xfId="36779" xr:uid="{00000000-0005-0000-0000-0000AD260000}"/>
    <cellStyle name="5_tabellen_teil_iii_2011_l12 7 2 3 3" xfId="29620" xr:uid="{00000000-0005-0000-0000-0000AE260000}"/>
    <cellStyle name="5_tabellen_teil_iii_2011_l12 7 2 4" xfId="17659" xr:uid="{00000000-0005-0000-0000-0000AF260000}"/>
    <cellStyle name="5_tabellen_teil_iii_2011_l12 7 2 4 2" xfId="24796" xr:uid="{00000000-0005-0000-0000-0000B0260000}"/>
    <cellStyle name="5_tabellen_teil_iii_2011_l12 7 2 4 2 2" xfId="39111" xr:uid="{00000000-0005-0000-0000-0000B1260000}"/>
    <cellStyle name="5_tabellen_teil_iii_2011_l12 7 2 4 3" xfId="31974" xr:uid="{00000000-0005-0000-0000-0000B2260000}"/>
    <cellStyle name="5_tabellen_teil_iii_2011_l12 8" xfId="733" xr:uid="{00000000-0005-0000-0000-0000B3260000}"/>
    <cellStyle name="5_tabellen_teil_iii_2011_l12 8 2" xfId="12937" xr:uid="{00000000-0005-0000-0000-0000B4260000}"/>
    <cellStyle name="5_tabellen_teil_iii_2011_l12 8 2 2" xfId="14131" xr:uid="{00000000-0005-0000-0000-0000B5260000}"/>
    <cellStyle name="5_tabellen_teil_iii_2011_l12 8 2 2 2" xfId="16500" xr:uid="{00000000-0005-0000-0000-0000B6260000}"/>
    <cellStyle name="5_tabellen_teil_iii_2011_l12 8 2 2 2 2" xfId="23659" xr:uid="{00000000-0005-0000-0000-0000B7260000}"/>
    <cellStyle name="5_tabellen_teil_iii_2011_l12 8 2 2 2 2 2" xfId="37974" xr:uid="{00000000-0005-0000-0000-0000B8260000}"/>
    <cellStyle name="5_tabellen_teil_iii_2011_l12 8 2 2 2 3" xfId="30815" xr:uid="{00000000-0005-0000-0000-0000B9260000}"/>
    <cellStyle name="5_tabellen_teil_iii_2011_l12 8 2 2 3" xfId="18854" xr:uid="{00000000-0005-0000-0000-0000BA260000}"/>
    <cellStyle name="5_tabellen_teil_iii_2011_l12 8 2 2 3 2" xfId="25991" xr:uid="{00000000-0005-0000-0000-0000BB260000}"/>
    <cellStyle name="5_tabellen_teil_iii_2011_l12 8 2 2 3 2 2" xfId="40306" xr:uid="{00000000-0005-0000-0000-0000BC260000}"/>
    <cellStyle name="5_tabellen_teil_iii_2011_l12 8 2 2 3 3" xfId="33169" xr:uid="{00000000-0005-0000-0000-0000BD260000}"/>
    <cellStyle name="5_tabellen_teil_iii_2011_l12 8 2 2 4" xfId="20188" xr:uid="{00000000-0005-0000-0000-0000BE260000}"/>
    <cellStyle name="5_tabellen_teil_iii_2011_l12 8 2 2 4 2" xfId="27325" xr:uid="{00000000-0005-0000-0000-0000BF260000}"/>
    <cellStyle name="5_tabellen_teil_iii_2011_l12 8 2 2 4 2 2" xfId="41640" xr:uid="{00000000-0005-0000-0000-0000C0260000}"/>
    <cellStyle name="5_tabellen_teil_iii_2011_l12 8 2 2 4 3" xfId="34503" xr:uid="{00000000-0005-0000-0000-0000C1260000}"/>
    <cellStyle name="5_tabellen_teil_iii_2011_l12 8 2 2 5" xfId="21403" xr:uid="{00000000-0005-0000-0000-0000C2260000}"/>
    <cellStyle name="5_tabellen_teil_iii_2011_l12 8 2 2 5 2" xfId="35718" xr:uid="{00000000-0005-0000-0000-0000C3260000}"/>
    <cellStyle name="5_tabellen_teil_iii_2011_l12 8 2 2 6" xfId="28540" xr:uid="{00000000-0005-0000-0000-0000C4260000}"/>
    <cellStyle name="5_tabellen_teil_iii_2011_l12 8 2 3" xfId="15306" xr:uid="{00000000-0005-0000-0000-0000C5260000}"/>
    <cellStyle name="5_tabellen_teil_iii_2011_l12 8 2 3 2" xfId="22465" xr:uid="{00000000-0005-0000-0000-0000C6260000}"/>
    <cellStyle name="5_tabellen_teil_iii_2011_l12 8 2 3 2 2" xfId="36780" xr:uid="{00000000-0005-0000-0000-0000C7260000}"/>
    <cellStyle name="5_tabellen_teil_iii_2011_l12 8 2 3 3" xfId="29621" xr:uid="{00000000-0005-0000-0000-0000C8260000}"/>
    <cellStyle name="5_tabellen_teil_iii_2011_l12 8 2 4" xfId="17660" xr:uid="{00000000-0005-0000-0000-0000C9260000}"/>
    <cellStyle name="5_tabellen_teil_iii_2011_l12 8 2 4 2" xfId="24797" xr:uid="{00000000-0005-0000-0000-0000CA260000}"/>
    <cellStyle name="5_tabellen_teil_iii_2011_l12 8 2 4 2 2" xfId="39112" xr:uid="{00000000-0005-0000-0000-0000CB260000}"/>
    <cellStyle name="5_tabellen_teil_iii_2011_l12 8 2 4 3" xfId="31975" xr:uid="{00000000-0005-0000-0000-0000CC260000}"/>
    <cellStyle name="5_tabellen_teil_iii_2011_l12 9" xfId="12913" xr:uid="{00000000-0005-0000-0000-0000CD260000}"/>
    <cellStyle name="5_tabellen_teil_iii_2011_l12 9 2" xfId="14801" xr:uid="{00000000-0005-0000-0000-0000CE260000}"/>
    <cellStyle name="5_tabellen_teil_iii_2011_l12 9 2 2" xfId="17164" xr:uid="{00000000-0005-0000-0000-0000CF260000}"/>
    <cellStyle name="5_tabellen_teil_iii_2011_l12 9 2 2 2" xfId="24301" xr:uid="{00000000-0005-0000-0000-0000D0260000}"/>
    <cellStyle name="5_tabellen_teil_iii_2011_l12 9 2 2 2 2" xfId="38616" xr:uid="{00000000-0005-0000-0000-0000D1260000}"/>
    <cellStyle name="5_tabellen_teil_iii_2011_l12 9 2 2 3" xfId="31479" xr:uid="{00000000-0005-0000-0000-0000D2260000}"/>
    <cellStyle name="5_tabellen_teil_iii_2011_l12 9 2 3" xfId="19518" xr:uid="{00000000-0005-0000-0000-0000D3260000}"/>
    <cellStyle name="5_tabellen_teil_iii_2011_l12 9 2 3 2" xfId="26655" xr:uid="{00000000-0005-0000-0000-0000D4260000}"/>
    <cellStyle name="5_tabellen_teil_iii_2011_l12 9 2 3 2 2" xfId="40970" xr:uid="{00000000-0005-0000-0000-0000D5260000}"/>
    <cellStyle name="5_tabellen_teil_iii_2011_l12 9 2 3 3" xfId="33833" xr:uid="{00000000-0005-0000-0000-0000D6260000}"/>
    <cellStyle name="5_tabellen_teil_iii_2011_l12 9 2 4" xfId="20794" xr:uid="{00000000-0005-0000-0000-0000D7260000}"/>
    <cellStyle name="5_tabellen_teil_iii_2011_l12 9 2 4 2" xfId="27931" xr:uid="{00000000-0005-0000-0000-0000D8260000}"/>
    <cellStyle name="5_tabellen_teil_iii_2011_l12 9 2 4 2 2" xfId="42246" xr:uid="{00000000-0005-0000-0000-0000D9260000}"/>
    <cellStyle name="5_tabellen_teil_iii_2011_l12 9 2 4 3" xfId="35109" xr:uid="{00000000-0005-0000-0000-0000DA260000}"/>
    <cellStyle name="5_tabellen_teil_iii_2011_l12 9 2 5" xfId="21970" xr:uid="{00000000-0005-0000-0000-0000DB260000}"/>
    <cellStyle name="5_tabellen_teil_iii_2011_l12 9 2 5 2" xfId="36285" xr:uid="{00000000-0005-0000-0000-0000DC260000}"/>
    <cellStyle name="5_tabellen_teil_iii_2011_l12 9 2 6" xfId="29126" xr:uid="{00000000-0005-0000-0000-0000DD260000}"/>
    <cellStyle name="5_tabellen_teil_iii_2011_l12 9 3" xfId="15282" xr:uid="{00000000-0005-0000-0000-0000DE260000}"/>
    <cellStyle name="5_tabellen_teil_iii_2011_l12 9 3 2" xfId="22441" xr:uid="{00000000-0005-0000-0000-0000DF260000}"/>
    <cellStyle name="5_tabellen_teil_iii_2011_l12 9 3 2 2" xfId="36756" xr:uid="{00000000-0005-0000-0000-0000E0260000}"/>
    <cellStyle name="5_tabellen_teil_iii_2011_l12 9 3 3" xfId="29597" xr:uid="{00000000-0005-0000-0000-0000E1260000}"/>
    <cellStyle name="5_tabellen_teil_iii_2011_l12 9 4" xfId="17636" xr:uid="{00000000-0005-0000-0000-0000E2260000}"/>
    <cellStyle name="5_tabellen_teil_iii_2011_l12 9 4 2" xfId="24773" xr:uid="{00000000-0005-0000-0000-0000E3260000}"/>
    <cellStyle name="5_tabellen_teil_iii_2011_l12 9 4 2 2" xfId="39088" xr:uid="{00000000-0005-0000-0000-0000E4260000}"/>
    <cellStyle name="5_tabellen_teil_iii_2011_l12 9 4 3" xfId="31951" xr:uid="{00000000-0005-0000-0000-0000E5260000}"/>
    <cellStyle name="6" xfId="203" xr:uid="{00000000-0005-0000-0000-0000E6260000}"/>
    <cellStyle name="6 2" xfId="734" xr:uid="{00000000-0005-0000-0000-0000E7260000}"/>
    <cellStyle name="6 2 2" xfId="735" xr:uid="{00000000-0005-0000-0000-0000E8260000}"/>
    <cellStyle name="6 2 2 2" xfId="736" xr:uid="{00000000-0005-0000-0000-0000E9260000}"/>
    <cellStyle name="6 2 2 2 2" xfId="737" xr:uid="{00000000-0005-0000-0000-0000EA260000}"/>
    <cellStyle name="6 2 2 2 2 2" xfId="12940" xr:uid="{00000000-0005-0000-0000-0000EB260000}"/>
    <cellStyle name="6 2 2 2 2 2 2" xfId="14788" xr:uid="{00000000-0005-0000-0000-0000EC260000}"/>
    <cellStyle name="6 2 2 2 2 2 2 2" xfId="17151" xr:uid="{00000000-0005-0000-0000-0000ED260000}"/>
    <cellStyle name="6 2 2 2 2 2 2 2 2" xfId="24288" xr:uid="{00000000-0005-0000-0000-0000EE260000}"/>
    <cellStyle name="6 2 2 2 2 2 2 2 2 2" xfId="38603" xr:uid="{00000000-0005-0000-0000-0000EF260000}"/>
    <cellStyle name="6 2 2 2 2 2 2 2 3" xfId="31466" xr:uid="{00000000-0005-0000-0000-0000F0260000}"/>
    <cellStyle name="6 2 2 2 2 2 2 3" xfId="19505" xr:uid="{00000000-0005-0000-0000-0000F1260000}"/>
    <cellStyle name="6 2 2 2 2 2 2 3 2" xfId="26642" xr:uid="{00000000-0005-0000-0000-0000F2260000}"/>
    <cellStyle name="6 2 2 2 2 2 2 3 2 2" xfId="40957" xr:uid="{00000000-0005-0000-0000-0000F3260000}"/>
    <cellStyle name="6 2 2 2 2 2 2 3 3" xfId="33820" xr:uid="{00000000-0005-0000-0000-0000F4260000}"/>
    <cellStyle name="6 2 2 2 2 2 2 4" xfId="20781" xr:uid="{00000000-0005-0000-0000-0000F5260000}"/>
    <cellStyle name="6 2 2 2 2 2 2 4 2" xfId="27918" xr:uid="{00000000-0005-0000-0000-0000F6260000}"/>
    <cellStyle name="6 2 2 2 2 2 2 4 2 2" xfId="42233" xr:uid="{00000000-0005-0000-0000-0000F7260000}"/>
    <cellStyle name="6 2 2 2 2 2 2 4 3" xfId="35096" xr:uid="{00000000-0005-0000-0000-0000F8260000}"/>
    <cellStyle name="6 2 2 2 2 2 2 5" xfId="21957" xr:uid="{00000000-0005-0000-0000-0000F9260000}"/>
    <cellStyle name="6 2 2 2 2 2 2 5 2" xfId="36272" xr:uid="{00000000-0005-0000-0000-0000FA260000}"/>
    <cellStyle name="6 2 2 2 2 2 2 6" xfId="29113" xr:uid="{00000000-0005-0000-0000-0000FB260000}"/>
    <cellStyle name="6 2 2 2 2 2 3" xfId="15309" xr:uid="{00000000-0005-0000-0000-0000FC260000}"/>
    <cellStyle name="6 2 2 2 2 2 3 2" xfId="22468" xr:uid="{00000000-0005-0000-0000-0000FD260000}"/>
    <cellStyle name="6 2 2 2 2 2 3 2 2" xfId="36783" xr:uid="{00000000-0005-0000-0000-0000FE260000}"/>
    <cellStyle name="6 2 2 2 2 2 3 3" xfId="29624" xr:uid="{00000000-0005-0000-0000-0000FF260000}"/>
    <cellStyle name="6 2 2 2 2 2 4" xfId="17663" xr:uid="{00000000-0005-0000-0000-000000270000}"/>
    <cellStyle name="6 2 2 2 2 2 4 2" xfId="24800" xr:uid="{00000000-0005-0000-0000-000001270000}"/>
    <cellStyle name="6 2 2 2 2 2 4 2 2" xfId="39115" xr:uid="{00000000-0005-0000-0000-000002270000}"/>
    <cellStyle name="6 2 2 2 2 2 4 3" xfId="31978" xr:uid="{00000000-0005-0000-0000-000003270000}"/>
    <cellStyle name="6 2 2 2 3" xfId="738" xr:uid="{00000000-0005-0000-0000-000004270000}"/>
    <cellStyle name="6 2 2 2 3 2" xfId="12941" xr:uid="{00000000-0005-0000-0000-000005270000}"/>
    <cellStyle name="6 2 2 2 3 2 2" xfId="13883" xr:uid="{00000000-0005-0000-0000-000006270000}"/>
    <cellStyle name="6 2 2 2 3 2 2 2" xfId="16252" xr:uid="{00000000-0005-0000-0000-000007270000}"/>
    <cellStyle name="6 2 2 2 3 2 2 2 2" xfId="23411" xr:uid="{00000000-0005-0000-0000-000008270000}"/>
    <cellStyle name="6 2 2 2 3 2 2 2 2 2" xfId="37726" xr:uid="{00000000-0005-0000-0000-000009270000}"/>
    <cellStyle name="6 2 2 2 3 2 2 2 3" xfId="30567" xr:uid="{00000000-0005-0000-0000-00000A270000}"/>
    <cellStyle name="6 2 2 2 3 2 2 3" xfId="18606" xr:uid="{00000000-0005-0000-0000-00000B270000}"/>
    <cellStyle name="6 2 2 2 3 2 2 3 2" xfId="25743" xr:uid="{00000000-0005-0000-0000-00000C270000}"/>
    <cellStyle name="6 2 2 2 3 2 2 3 2 2" xfId="40058" xr:uid="{00000000-0005-0000-0000-00000D270000}"/>
    <cellStyle name="6 2 2 2 3 2 2 3 3" xfId="32921" xr:uid="{00000000-0005-0000-0000-00000E270000}"/>
    <cellStyle name="6 2 2 2 3 2 2 4" xfId="20049" xr:uid="{00000000-0005-0000-0000-00000F270000}"/>
    <cellStyle name="6 2 2 2 3 2 2 4 2" xfId="27186" xr:uid="{00000000-0005-0000-0000-000010270000}"/>
    <cellStyle name="6 2 2 2 3 2 2 4 2 2" xfId="41501" xr:uid="{00000000-0005-0000-0000-000011270000}"/>
    <cellStyle name="6 2 2 2 3 2 2 4 3" xfId="34364" xr:uid="{00000000-0005-0000-0000-000012270000}"/>
    <cellStyle name="6 2 2 2 3 2 2 5" xfId="21264" xr:uid="{00000000-0005-0000-0000-000013270000}"/>
    <cellStyle name="6 2 2 2 3 2 2 5 2" xfId="35579" xr:uid="{00000000-0005-0000-0000-000014270000}"/>
    <cellStyle name="6 2 2 2 3 2 2 6" xfId="28401" xr:uid="{00000000-0005-0000-0000-000015270000}"/>
    <cellStyle name="6 2 2 2 3 2 3" xfId="15310" xr:uid="{00000000-0005-0000-0000-000016270000}"/>
    <cellStyle name="6 2 2 2 3 2 3 2" xfId="22469" xr:uid="{00000000-0005-0000-0000-000017270000}"/>
    <cellStyle name="6 2 2 2 3 2 3 2 2" xfId="36784" xr:uid="{00000000-0005-0000-0000-000018270000}"/>
    <cellStyle name="6 2 2 2 3 2 3 3" xfId="29625" xr:uid="{00000000-0005-0000-0000-000019270000}"/>
    <cellStyle name="6 2 2 2 3 2 4" xfId="17664" xr:uid="{00000000-0005-0000-0000-00001A270000}"/>
    <cellStyle name="6 2 2 2 3 2 4 2" xfId="24801" xr:uid="{00000000-0005-0000-0000-00001B270000}"/>
    <cellStyle name="6 2 2 2 3 2 4 2 2" xfId="39116" xr:uid="{00000000-0005-0000-0000-00001C270000}"/>
    <cellStyle name="6 2 2 2 3 2 4 3" xfId="31979" xr:uid="{00000000-0005-0000-0000-00001D270000}"/>
    <cellStyle name="6 2 2 2 4" xfId="739" xr:uid="{00000000-0005-0000-0000-00001E270000}"/>
    <cellStyle name="6 2 2 2 4 2" xfId="12942" xr:uid="{00000000-0005-0000-0000-00001F270000}"/>
    <cellStyle name="6 2 2 2 4 2 2" xfId="14787" xr:uid="{00000000-0005-0000-0000-000020270000}"/>
    <cellStyle name="6 2 2 2 4 2 2 2" xfId="17150" xr:uid="{00000000-0005-0000-0000-000021270000}"/>
    <cellStyle name="6 2 2 2 4 2 2 2 2" xfId="24287" xr:uid="{00000000-0005-0000-0000-000022270000}"/>
    <cellStyle name="6 2 2 2 4 2 2 2 2 2" xfId="38602" xr:uid="{00000000-0005-0000-0000-000023270000}"/>
    <cellStyle name="6 2 2 2 4 2 2 2 3" xfId="31465" xr:uid="{00000000-0005-0000-0000-000024270000}"/>
    <cellStyle name="6 2 2 2 4 2 2 3" xfId="19504" xr:uid="{00000000-0005-0000-0000-000025270000}"/>
    <cellStyle name="6 2 2 2 4 2 2 3 2" xfId="26641" xr:uid="{00000000-0005-0000-0000-000026270000}"/>
    <cellStyle name="6 2 2 2 4 2 2 3 2 2" xfId="40956" xr:uid="{00000000-0005-0000-0000-000027270000}"/>
    <cellStyle name="6 2 2 2 4 2 2 3 3" xfId="33819" xr:uid="{00000000-0005-0000-0000-000028270000}"/>
    <cellStyle name="6 2 2 2 4 2 2 4" xfId="20780" xr:uid="{00000000-0005-0000-0000-000029270000}"/>
    <cellStyle name="6 2 2 2 4 2 2 4 2" xfId="27917" xr:uid="{00000000-0005-0000-0000-00002A270000}"/>
    <cellStyle name="6 2 2 2 4 2 2 4 2 2" xfId="42232" xr:uid="{00000000-0005-0000-0000-00002B270000}"/>
    <cellStyle name="6 2 2 2 4 2 2 4 3" xfId="35095" xr:uid="{00000000-0005-0000-0000-00002C270000}"/>
    <cellStyle name="6 2 2 2 4 2 2 5" xfId="21956" xr:uid="{00000000-0005-0000-0000-00002D270000}"/>
    <cellStyle name="6 2 2 2 4 2 2 5 2" xfId="36271" xr:uid="{00000000-0005-0000-0000-00002E270000}"/>
    <cellStyle name="6 2 2 2 4 2 2 6" xfId="29112" xr:uid="{00000000-0005-0000-0000-00002F270000}"/>
    <cellStyle name="6 2 2 2 4 2 3" xfId="15311" xr:uid="{00000000-0005-0000-0000-000030270000}"/>
    <cellStyle name="6 2 2 2 4 2 3 2" xfId="22470" xr:uid="{00000000-0005-0000-0000-000031270000}"/>
    <cellStyle name="6 2 2 2 4 2 3 2 2" xfId="36785" xr:uid="{00000000-0005-0000-0000-000032270000}"/>
    <cellStyle name="6 2 2 2 4 2 3 3" xfId="29626" xr:uid="{00000000-0005-0000-0000-000033270000}"/>
    <cellStyle name="6 2 2 2 4 2 4" xfId="17665" xr:uid="{00000000-0005-0000-0000-000034270000}"/>
    <cellStyle name="6 2 2 2 4 2 4 2" xfId="24802" xr:uid="{00000000-0005-0000-0000-000035270000}"/>
    <cellStyle name="6 2 2 2 4 2 4 2 2" xfId="39117" xr:uid="{00000000-0005-0000-0000-000036270000}"/>
    <cellStyle name="6 2 2 2 4 2 4 3" xfId="31980" xr:uid="{00000000-0005-0000-0000-000037270000}"/>
    <cellStyle name="6 2 2 2 5" xfId="740" xr:uid="{00000000-0005-0000-0000-000038270000}"/>
    <cellStyle name="6 2 2 2 5 2" xfId="12943" xr:uid="{00000000-0005-0000-0000-000039270000}"/>
    <cellStyle name="6 2 2 2 5 2 2" xfId="14485" xr:uid="{00000000-0005-0000-0000-00003A270000}"/>
    <cellStyle name="6 2 2 2 5 2 2 2" xfId="16854" xr:uid="{00000000-0005-0000-0000-00003B270000}"/>
    <cellStyle name="6 2 2 2 5 2 2 2 2" xfId="24013" xr:uid="{00000000-0005-0000-0000-00003C270000}"/>
    <cellStyle name="6 2 2 2 5 2 2 2 2 2" xfId="38328" xr:uid="{00000000-0005-0000-0000-00003D270000}"/>
    <cellStyle name="6 2 2 2 5 2 2 2 3" xfId="31169" xr:uid="{00000000-0005-0000-0000-00003E270000}"/>
    <cellStyle name="6 2 2 2 5 2 2 3" xfId="19208" xr:uid="{00000000-0005-0000-0000-00003F270000}"/>
    <cellStyle name="6 2 2 2 5 2 2 3 2" xfId="26345" xr:uid="{00000000-0005-0000-0000-000040270000}"/>
    <cellStyle name="6 2 2 2 5 2 2 3 2 2" xfId="40660" xr:uid="{00000000-0005-0000-0000-000041270000}"/>
    <cellStyle name="6 2 2 2 5 2 2 3 3" xfId="33523" xr:uid="{00000000-0005-0000-0000-000042270000}"/>
    <cellStyle name="6 2 2 2 5 2 2 4" xfId="20515" xr:uid="{00000000-0005-0000-0000-000043270000}"/>
    <cellStyle name="6 2 2 2 5 2 2 4 2" xfId="27652" xr:uid="{00000000-0005-0000-0000-000044270000}"/>
    <cellStyle name="6 2 2 2 5 2 2 4 2 2" xfId="41967" xr:uid="{00000000-0005-0000-0000-000045270000}"/>
    <cellStyle name="6 2 2 2 5 2 2 4 3" xfId="34830" xr:uid="{00000000-0005-0000-0000-000046270000}"/>
    <cellStyle name="6 2 2 2 5 2 2 5" xfId="21730" xr:uid="{00000000-0005-0000-0000-000047270000}"/>
    <cellStyle name="6 2 2 2 5 2 2 5 2" xfId="36045" xr:uid="{00000000-0005-0000-0000-000048270000}"/>
    <cellStyle name="6 2 2 2 5 2 2 6" xfId="28867" xr:uid="{00000000-0005-0000-0000-000049270000}"/>
    <cellStyle name="6 2 2 2 5 2 3" xfId="15312" xr:uid="{00000000-0005-0000-0000-00004A270000}"/>
    <cellStyle name="6 2 2 2 5 2 3 2" xfId="22471" xr:uid="{00000000-0005-0000-0000-00004B270000}"/>
    <cellStyle name="6 2 2 2 5 2 3 2 2" xfId="36786" xr:uid="{00000000-0005-0000-0000-00004C270000}"/>
    <cellStyle name="6 2 2 2 5 2 3 3" xfId="29627" xr:uid="{00000000-0005-0000-0000-00004D270000}"/>
    <cellStyle name="6 2 2 2 5 2 4" xfId="17666" xr:uid="{00000000-0005-0000-0000-00004E270000}"/>
    <cellStyle name="6 2 2 2 5 2 4 2" xfId="24803" xr:uid="{00000000-0005-0000-0000-00004F270000}"/>
    <cellStyle name="6 2 2 2 5 2 4 2 2" xfId="39118" xr:uid="{00000000-0005-0000-0000-000050270000}"/>
    <cellStyle name="6 2 2 2 5 2 4 3" xfId="31981" xr:uid="{00000000-0005-0000-0000-000051270000}"/>
    <cellStyle name="6 2 2 2 6" xfId="12939" xr:uid="{00000000-0005-0000-0000-000052270000}"/>
    <cellStyle name="6 2 2 2 6 2" xfId="14459" xr:uid="{00000000-0005-0000-0000-000053270000}"/>
    <cellStyle name="6 2 2 2 6 2 2" xfId="16828" xr:uid="{00000000-0005-0000-0000-000054270000}"/>
    <cellStyle name="6 2 2 2 6 2 2 2" xfId="23987" xr:uid="{00000000-0005-0000-0000-000055270000}"/>
    <cellStyle name="6 2 2 2 6 2 2 2 2" xfId="38302" xr:uid="{00000000-0005-0000-0000-000056270000}"/>
    <cellStyle name="6 2 2 2 6 2 2 3" xfId="31143" xr:uid="{00000000-0005-0000-0000-000057270000}"/>
    <cellStyle name="6 2 2 2 6 2 3" xfId="19182" xr:uid="{00000000-0005-0000-0000-000058270000}"/>
    <cellStyle name="6 2 2 2 6 2 3 2" xfId="26319" xr:uid="{00000000-0005-0000-0000-000059270000}"/>
    <cellStyle name="6 2 2 2 6 2 3 2 2" xfId="40634" xr:uid="{00000000-0005-0000-0000-00005A270000}"/>
    <cellStyle name="6 2 2 2 6 2 3 3" xfId="33497" xr:uid="{00000000-0005-0000-0000-00005B270000}"/>
    <cellStyle name="6 2 2 2 6 2 4" xfId="20489" xr:uid="{00000000-0005-0000-0000-00005C270000}"/>
    <cellStyle name="6 2 2 2 6 2 4 2" xfId="27626" xr:uid="{00000000-0005-0000-0000-00005D270000}"/>
    <cellStyle name="6 2 2 2 6 2 4 2 2" xfId="41941" xr:uid="{00000000-0005-0000-0000-00005E270000}"/>
    <cellStyle name="6 2 2 2 6 2 4 3" xfId="34804" xr:uid="{00000000-0005-0000-0000-00005F270000}"/>
    <cellStyle name="6 2 2 2 6 2 5" xfId="21704" xr:uid="{00000000-0005-0000-0000-000060270000}"/>
    <cellStyle name="6 2 2 2 6 2 5 2" xfId="36019" xr:uid="{00000000-0005-0000-0000-000061270000}"/>
    <cellStyle name="6 2 2 2 6 2 6" xfId="28841" xr:uid="{00000000-0005-0000-0000-000062270000}"/>
    <cellStyle name="6 2 2 2 6 3" xfId="15308" xr:uid="{00000000-0005-0000-0000-000063270000}"/>
    <cellStyle name="6 2 2 2 6 3 2" xfId="22467" xr:uid="{00000000-0005-0000-0000-000064270000}"/>
    <cellStyle name="6 2 2 2 6 3 2 2" xfId="36782" xr:uid="{00000000-0005-0000-0000-000065270000}"/>
    <cellStyle name="6 2 2 2 6 3 3" xfId="29623" xr:uid="{00000000-0005-0000-0000-000066270000}"/>
    <cellStyle name="6 2 2 2 6 4" xfId="17662" xr:uid="{00000000-0005-0000-0000-000067270000}"/>
    <cellStyle name="6 2 2 2 6 4 2" xfId="24799" xr:uid="{00000000-0005-0000-0000-000068270000}"/>
    <cellStyle name="6 2 2 2 6 4 2 2" xfId="39114" xr:uid="{00000000-0005-0000-0000-000069270000}"/>
    <cellStyle name="6 2 2 2 6 4 3" xfId="31977" xr:uid="{00000000-0005-0000-0000-00006A270000}"/>
    <cellStyle name="6 2 2 3" xfId="741" xr:uid="{00000000-0005-0000-0000-00006B270000}"/>
    <cellStyle name="6 2 2 3 2" xfId="12944" xr:uid="{00000000-0005-0000-0000-00006C270000}"/>
    <cellStyle name="6 2 2 3 2 2" xfId="13872" xr:uid="{00000000-0005-0000-0000-00006D270000}"/>
    <cellStyle name="6 2 2 3 2 2 2" xfId="16241" xr:uid="{00000000-0005-0000-0000-00006E270000}"/>
    <cellStyle name="6 2 2 3 2 2 2 2" xfId="23400" xr:uid="{00000000-0005-0000-0000-00006F270000}"/>
    <cellStyle name="6 2 2 3 2 2 2 2 2" xfId="37715" xr:uid="{00000000-0005-0000-0000-000070270000}"/>
    <cellStyle name="6 2 2 3 2 2 2 3" xfId="30556" xr:uid="{00000000-0005-0000-0000-000071270000}"/>
    <cellStyle name="6 2 2 3 2 2 3" xfId="18595" xr:uid="{00000000-0005-0000-0000-000072270000}"/>
    <cellStyle name="6 2 2 3 2 2 3 2" xfId="25732" xr:uid="{00000000-0005-0000-0000-000073270000}"/>
    <cellStyle name="6 2 2 3 2 2 3 2 2" xfId="40047" xr:uid="{00000000-0005-0000-0000-000074270000}"/>
    <cellStyle name="6 2 2 3 2 2 3 3" xfId="32910" xr:uid="{00000000-0005-0000-0000-000075270000}"/>
    <cellStyle name="6 2 2 3 2 2 4" xfId="20042" xr:uid="{00000000-0005-0000-0000-000076270000}"/>
    <cellStyle name="6 2 2 3 2 2 4 2" xfId="27179" xr:uid="{00000000-0005-0000-0000-000077270000}"/>
    <cellStyle name="6 2 2 3 2 2 4 2 2" xfId="41494" xr:uid="{00000000-0005-0000-0000-000078270000}"/>
    <cellStyle name="6 2 2 3 2 2 4 3" xfId="34357" xr:uid="{00000000-0005-0000-0000-000079270000}"/>
    <cellStyle name="6 2 2 3 2 2 5" xfId="21257" xr:uid="{00000000-0005-0000-0000-00007A270000}"/>
    <cellStyle name="6 2 2 3 2 2 5 2" xfId="35572" xr:uid="{00000000-0005-0000-0000-00007B270000}"/>
    <cellStyle name="6 2 2 3 2 2 6" xfId="28394" xr:uid="{00000000-0005-0000-0000-00007C270000}"/>
    <cellStyle name="6 2 2 3 2 3" xfId="15313" xr:uid="{00000000-0005-0000-0000-00007D270000}"/>
    <cellStyle name="6 2 2 3 2 3 2" xfId="22472" xr:uid="{00000000-0005-0000-0000-00007E270000}"/>
    <cellStyle name="6 2 2 3 2 3 2 2" xfId="36787" xr:uid="{00000000-0005-0000-0000-00007F270000}"/>
    <cellStyle name="6 2 2 3 2 3 3" xfId="29628" xr:uid="{00000000-0005-0000-0000-000080270000}"/>
    <cellStyle name="6 2 2 3 2 4" xfId="17667" xr:uid="{00000000-0005-0000-0000-000081270000}"/>
    <cellStyle name="6 2 2 3 2 4 2" xfId="24804" xr:uid="{00000000-0005-0000-0000-000082270000}"/>
    <cellStyle name="6 2 2 3 2 4 2 2" xfId="39119" xr:uid="{00000000-0005-0000-0000-000083270000}"/>
    <cellStyle name="6 2 2 3 2 4 3" xfId="31982" xr:uid="{00000000-0005-0000-0000-000084270000}"/>
    <cellStyle name="6 2 2 4" xfId="742" xr:uid="{00000000-0005-0000-0000-000085270000}"/>
    <cellStyle name="6 2 2 4 2" xfId="12945" xr:uid="{00000000-0005-0000-0000-000086270000}"/>
    <cellStyle name="6 2 2 4 2 2" xfId="14189" xr:uid="{00000000-0005-0000-0000-000087270000}"/>
    <cellStyle name="6 2 2 4 2 2 2" xfId="16558" xr:uid="{00000000-0005-0000-0000-000088270000}"/>
    <cellStyle name="6 2 2 4 2 2 2 2" xfId="23717" xr:uid="{00000000-0005-0000-0000-000089270000}"/>
    <cellStyle name="6 2 2 4 2 2 2 2 2" xfId="38032" xr:uid="{00000000-0005-0000-0000-00008A270000}"/>
    <cellStyle name="6 2 2 4 2 2 2 3" xfId="30873" xr:uid="{00000000-0005-0000-0000-00008B270000}"/>
    <cellStyle name="6 2 2 4 2 2 3" xfId="18912" xr:uid="{00000000-0005-0000-0000-00008C270000}"/>
    <cellStyle name="6 2 2 4 2 2 3 2" xfId="26049" xr:uid="{00000000-0005-0000-0000-00008D270000}"/>
    <cellStyle name="6 2 2 4 2 2 3 2 2" xfId="40364" xr:uid="{00000000-0005-0000-0000-00008E270000}"/>
    <cellStyle name="6 2 2 4 2 2 3 3" xfId="33227" xr:uid="{00000000-0005-0000-0000-00008F270000}"/>
    <cellStyle name="6 2 2 4 2 2 4" xfId="20246" xr:uid="{00000000-0005-0000-0000-000090270000}"/>
    <cellStyle name="6 2 2 4 2 2 4 2" xfId="27383" xr:uid="{00000000-0005-0000-0000-000091270000}"/>
    <cellStyle name="6 2 2 4 2 2 4 2 2" xfId="41698" xr:uid="{00000000-0005-0000-0000-000092270000}"/>
    <cellStyle name="6 2 2 4 2 2 4 3" xfId="34561" xr:uid="{00000000-0005-0000-0000-000093270000}"/>
    <cellStyle name="6 2 2 4 2 2 5" xfId="21461" xr:uid="{00000000-0005-0000-0000-000094270000}"/>
    <cellStyle name="6 2 2 4 2 2 5 2" xfId="35776" xr:uid="{00000000-0005-0000-0000-000095270000}"/>
    <cellStyle name="6 2 2 4 2 2 6" xfId="28598" xr:uid="{00000000-0005-0000-0000-000096270000}"/>
    <cellStyle name="6 2 2 4 2 3" xfId="15314" xr:uid="{00000000-0005-0000-0000-000097270000}"/>
    <cellStyle name="6 2 2 4 2 3 2" xfId="22473" xr:uid="{00000000-0005-0000-0000-000098270000}"/>
    <cellStyle name="6 2 2 4 2 3 2 2" xfId="36788" xr:uid="{00000000-0005-0000-0000-000099270000}"/>
    <cellStyle name="6 2 2 4 2 3 3" xfId="29629" xr:uid="{00000000-0005-0000-0000-00009A270000}"/>
    <cellStyle name="6 2 2 4 2 4" xfId="17668" xr:uid="{00000000-0005-0000-0000-00009B270000}"/>
    <cellStyle name="6 2 2 4 2 4 2" xfId="24805" xr:uid="{00000000-0005-0000-0000-00009C270000}"/>
    <cellStyle name="6 2 2 4 2 4 2 2" xfId="39120" xr:uid="{00000000-0005-0000-0000-00009D270000}"/>
    <cellStyle name="6 2 2 4 2 4 3" xfId="31983" xr:uid="{00000000-0005-0000-0000-00009E270000}"/>
    <cellStyle name="6 2 2 5" xfId="743" xr:uid="{00000000-0005-0000-0000-00009F270000}"/>
    <cellStyle name="6 2 2 5 2" xfId="12946" xr:uid="{00000000-0005-0000-0000-0000A0270000}"/>
    <cellStyle name="6 2 2 5 2 2" xfId="14132" xr:uid="{00000000-0005-0000-0000-0000A1270000}"/>
    <cellStyle name="6 2 2 5 2 2 2" xfId="16501" xr:uid="{00000000-0005-0000-0000-0000A2270000}"/>
    <cellStyle name="6 2 2 5 2 2 2 2" xfId="23660" xr:uid="{00000000-0005-0000-0000-0000A3270000}"/>
    <cellStyle name="6 2 2 5 2 2 2 2 2" xfId="37975" xr:uid="{00000000-0005-0000-0000-0000A4270000}"/>
    <cellStyle name="6 2 2 5 2 2 2 3" xfId="30816" xr:uid="{00000000-0005-0000-0000-0000A5270000}"/>
    <cellStyle name="6 2 2 5 2 2 3" xfId="18855" xr:uid="{00000000-0005-0000-0000-0000A6270000}"/>
    <cellStyle name="6 2 2 5 2 2 3 2" xfId="25992" xr:uid="{00000000-0005-0000-0000-0000A7270000}"/>
    <cellStyle name="6 2 2 5 2 2 3 2 2" xfId="40307" xr:uid="{00000000-0005-0000-0000-0000A8270000}"/>
    <cellStyle name="6 2 2 5 2 2 3 3" xfId="33170" xr:uid="{00000000-0005-0000-0000-0000A9270000}"/>
    <cellStyle name="6 2 2 5 2 2 4" xfId="20189" xr:uid="{00000000-0005-0000-0000-0000AA270000}"/>
    <cellStyle name="6 2 2 5 2 2 4 2" xfId="27326" xr:uid="{00000000-0005-0000-0000-0000AB270000}"/>
    <cellStyle name="6 2 2 5 2 2 4 2 2" xfId="41641" xr:uid="{00000000-0005-0000-0000-0000AC270000}"/>
    <cellStyle name="6 2 2 5 2 2 4 3" xfId="34504" xr:uid="{00000000-0005-0000-0000-0000AD270000}"/>
    <cellStyle name="6 2 2 5 2 2 5" xfId="21404" xr:uid="{00000000-0005-0000-0000-0000AE270000}"/>
    <cellStyle name="6 2 2 5 2 2 5 2" xfId="35719" xr:uid="{00000000-0005-0000-0000-0000AF270000}"/>
    <cellStyle name="6 2 2 5 2 2 6" xfId="28541" xr:uid="{00000000-0005-0000-0000-0000B0270000}"/>
    <cellStyle name="6 2 2 5 2 3" xfId="15315" xr:uid="{00000000-0005-0000-0000-0000B1270000}"/>
    <cellStyle name="6 2 2 5 2 3 2" xfId="22474" xr:uid="{00000000-0005-0000-0000-0000B2270000}"/>
    <cellStyle name="6 2 2 5 2 3 2 2" xfId="36789" xr:uid="{00000000-0005-0000-0000-0000B3270000}"/>
    <cellStyle name="6 2 2 5 2 3 3" xfId="29630" xr:uid="{00000000-0005-0000-0000-0000B4270000}"/>
    <cellStyle name="6 2 2 5 2 4" xfId="17669" xr:uid="{00000000-0005-0000-0000-0000B5270000}"/>
    <cellStyle name="6 2 2 5 2 4 2" xfId="24806" xr:uid="{00000000-0005-0000-0000-0000B6270000}"/>
    <cellStyle name="6 2 2 5 2 4 2 2" xfId="39121" xr:uid="{00000000-0005-0000-0000-0000B7270000}"/>
    <cellStyle name="6 2 2 5 2 4 3" xfId="31984" xr:uid="{00000000-0005-0000-0000-0000B8270000}"/>
    <cellStyle name="6 2 2 6" xfId="744" xr:uid="{00000000-0005-0000-0000-0000B9270000}"/>
    <cellStyle name="6 2 2 6 2" xfId="12947" xr:uid="{00000000-0005-0000-0000-0000BA270000}"/>
    <cellStyle name="6 2 2 6 2 2" xfId="14759" xr:uid="{00000000-0005-0000-0000-0000BB270000}"/>
    <cellStyle name="6 2 2 6 2 2 2" xfId="17122" xr:uid="{00000000-0005-0000-0000-0000BC270000}"/>
    <cellStyle name="6 2 2 6 2 2 2 2" xfId="24259" xr:uid="{00000000-0005-0000-0000-0000BD270000}"/>
    <cellStyle name="6 2 2 6 2 2 2 2 2" xfId="38574" xr:uid="{00000000-0005-0000-0000-0000BE270000}"/>
    <cellStyle name="6 2 2 6 2 2 2 3" xfId="31437" xr:uid="{00000000-0005-0000-0000-0000BF270000}"/>
    <cellStyle name="6 2 2 6 2 2 3" xfId="19476" xr:uid="{00000000-0005-0000-0000-0000C0270000}"/>
    <cellStyle name="6 2 2 6 2 2 3 2" xfId="26613" xr:uid="{00000000-0005-0000-0000-0000C1270000}"/>
    <cellStyle name="6 2 2 6 2 2 3 2 2" xfId="40928" xr:uid="{00000000-0005-0000-0000-0000C2270000}"/>
    <cellStyle name="6 2 2 6 2 2 3 3" xfId="33791" xr:uid="{00000000-0005-0000-0000-0000C3270000}"/>
    <cellStyle name="6 2 2 6 2 2 4" xfId="20752" xr:uid="{00000000-0005-0000-0000-0000C4270000}"/>
    <cellStyle name="6 2 2 6 2 2 4 2" xfId="27889" xr:uid="{00000000-0005-0000-0000-0000C5270000}"/>
    <cellStyle name="6 2 2 6 2 2 4 2 2" xfId="42204" xr:uid="{00000000-0005-0000-0000-0000C6270000}"/>
    <cellStyle name="6 2 2 6 2 2 4 3" xfId="35067" xr:uid="{00000000-0005-0000-0000-0000C7270000}"/>
    <cellStyle name="6 2 2 6 2 2 5" xfId="21928" xr:uid="{00000000-0005-0000-0000-0000C8270000}"/>
    <cellStyle name="6 2 2 6 2 2 5 2" xfId="36243" xr:uid="{00000000-0005-0000-0000-0000C9270000}"/>
    <cellStyle name="6 2 2 6 2 2 6" xfId="29084" xr:uid="{00000000-0005-0000-0000-0000CA270000}"/>
    <cellStyle name="6 2 2 6 2 3" xfId="15316" xr:uid="{00000000-0005-0000-0000-0000CB270000}"/>
    <cellStyle name="6 2 2 6 2 3 2" xfId="22475" xr:uid="{00000000-0005-0000-0000-0000CC270000}"/>
    <cellStyle name="6 2 2 6 2 3 2 2" xfId="36790" xr:uid="{00000000-0005-0000-0000-0000CD270000}"/>
    <cellStyle name="6 2 2 6 2 3 3" xfId="29631" xr:uid="{00000000-0005-0000-0000-0000CE270000}"/>
    <cellStyle name="6 2 2 6 2 4" xfId="17670" xr:uid="{00000000-0005-0000-0000-0000CF270000}"/>
    <cellStyle name="6 2 2 6 2 4 2" xfId="24807" xr:uid="{00000000-0005-0000-0000-0000D0270000}"/>
    <cellStyle name="6 2 2 6 2 4 2 2" xfId="39122" xr:uid="{00000000-0005-0000-0000-0000D1270000}"/>
    <cellStyle name="6 2 2 6 2 4 3" xfId="31985" xr:uid="{00000000-0005-0000-0000-0000D2270000}"/>
    <cellStyle name="6 2 2 7" xfId="12938" xr:uid="{00000000-0005-0000-0000-0000D3270000}"/>
    <cellStyle name="6 2 2 7 2" xfId="14789" xr:uid="{00000000-0005-0000-0000-0000D4270000}"/>
    <cellStyle name="6 2 2 7 2 2" xfId="17152" xr:uid="{00000000-0005-0000-0000-0000D5270000}"/>
    <cellStyle name="6 2 2 7 2 2 2" xfId="24289" xr:uid="{00000000-0005-0000-0000-0000D6270000}"/>
    <cellStyle name="6 2 2 7 2 2 2 2" xfId="38604" xr:uid="{00000000-0005-0000-0000-0000D7270000}"/>
    <cellStyle name="6 2 2 7 2 2 3" xfId="31467" xr:uid="{00000000-0005-0000-0000-0000D8270000}"/>
    <cellStyle name="6 2 2 7 2 3" xfId="19506" xr:uid="{00000000-0005-0000-0000-0000D9270000}"/>
    <cellStyle name="6 2 2 7 2 3 2" xfId="26643" xr:uid="{00000000-0005-0000-0000-0000DA270000}"/>
    <cellStyle name="6 2 2 7 2 3 2 2" xfId="40958" xr:uid="{00000000-0005-0000-0000-0000DB270000}"/>
    <cellStyle name="6 2 2 7 2 3 3" xfId="33821" xr:uid="{00000000-0005-0000-0000-0000DC270000}"/>
    <cellStyle name="6 2 2 7 2 4" xfId="20782" xr:uid="{00000000-0005-0000-0000-0000DD270000}"/>
    <cellStyle name="6 2 2 7 2 4 2" xfId="27919" xr:uid="{00000000-0005-0000-0000-0000DE270000}"/>
    <cellStyle name="6 2 2 7 2 4 2 2" xfId="42234" xr:uid="{00000000-0005-0000-0000-0000DF270000}"/>
    <cellStyle name="6 2 2 7 2 4 3" xfId="35097" xr:uid="{00000000-0005-0000-0000-0000E0270000}"/>
    <cellStyle name="6 2 2 7 2 5" xfId="21958" xr:uid="{00000000-0005-0000-0000-0000E1270000}"/>
    <cellStyle name="6 2 2 7 2 5 2" xfId="36273" xr:uid="{00000000-0005-0000-0000-0000E2270000}"/>
    <cellStyle name="6 2 2 7 2 6" xfId="29114" xr:uid="{00000000-0005-0000-0000-0000E3270000}"/>
    <cellStyle name="6 2 2 7 3" xfId="15307" xr:uid="{00000000-0005-0000-0000-0000E4270000}"/>
    <cellStyle name="6 2 2 7 3 2" xfId="22466" xr:uid="{00000000-0005-0000-0000-0000E5270000}"/>
    <cellStyle name="6 2 2 7 3 2 2" xfId="36781" xr:uid="{00000000-0005-0000-0000-0000E6270000}"/>
    <cellStyle name="6 2 2 7 3 3" xfId="29622" xr:uid="{00000000-0005-0000-0000-0000E7270000}"/>
    <cellStyle name="6 2 2 7 4" xfId="17661" xr:uid="{00000000-0005-0000-0000-0000E8270000}"/>
    <cellStyle name="6 2 2 7 4 2" xfId="24798" xr:uid="{00000000-0005-0000-0000-0000E9270000}"/>
    <cellStyle name="6 2 2 7 4 2 2" xfId="39113" xr:uid="{00000000-0005-0000-0000-0000EA270000}"/>
    <cellStyle name="6 2 2 7 4 3" xfId="31976" xr:uid="{00000000-0005-0000-0000-0000EB270000}"/>
    <cellStyle name="6 2 3" xfId="745" xr:uid="{00000000-0005-0000-0000-0000EC270000}"/>
    <cellStyle name="6 2 3 2" xfId="746" xr:uid="{00000000-0005-0000-0000-0000ED270000}"/>
    <cellStyle name="6 2 3 2 2" xfId="747" xr:uid="{00000000-0005-0000-0000-0000EE270000}"/>
    <cellStyle name="6 2 3 2 2 2" xfId="12950" xr:uid="{00000000-0005-0000-0000-0000EF270000}"/>
    <cellStyle name="6 2 3 2 2 2 2" xfId="14782" xr:uid="{00000000-0005-0000-0000-0000F0270000}"/>
    <cellStyle name="6 2 3 2 2 2 2 2" xfId="17145" xr:uid="{00000000-0005-0000-0000-0000F1270000}"/>
    <cellStyle name="6 2 3 2 2 2 2 2 2" xfId="24282" xr:uid="{00000000-0005-0000-0000-0000F2270000}"/>
    <cellStyle name="6 2 3 2 2 2 2 2 2 2" xfId="38597" xr:uid="{00000000-0005-0000-0000-0000F3270000}"/>
    <cellStyle name="6 2 3 2 2 2 2 2 3" xfId="31460" xr:uid="{00000000-0005-0000-0000-0000F4270000}"/>
    <cellStyle name="6 2 3 2 2 2 2 3" xfId="19499" xr:uid="{00000000-0005-0000-0000-0000F5270000}"/>
    <cellStyle name="6 2 3 2 2 2 2 3 2" xfId="26636" xr:uid="{00000000-0005-0000-0000-0000F6270000}"/>
    <cellStyle name="6 2 3 2 2 2 2 3 2 2" xfId="40951" xr:uid="{00000000-0005-0000-0000-0000F7270000}"/>
    <cellStyle name="6 2 3 2 2 2 2 3 3" xfId="33814" xr:uid="{00000000-0005-0000-0000-0000F8270000}"/>
    <cellStyle name="6 2 3 2 2 2 2 4" xfId="20775" xr:uid="{00000000-0005-0000-0000-0000F9270000}"/>
    <cellStyle name="6 2 3 2 2 2 2 4 2" xfId="27912" xr:uid="{00000000-0005-0000-0000-0000FA270000}"/>
    <cellStyle name="6 2 3 2 2 2 2 4 2 2" xfId="42227" xr:uid="{00000000-0005-0000-0000-0000FB270000}"/>
    <cellStyle name="6 2 3 2 2 2 2 4 3" xfId="35090" xr:uid="{00000000-0005-0000-0000-0000FC270000}"/>
    <cellStyle name="6 2 3 2 2 2 2 5" xfId="21951" xr:uid="{00000000-0005-0000-0000-0000FD270000}"/>
    <cellStyle name="6 2 3 2 2 2 2 5 2" xfId="36266" xr:uid="{00000000-0005-0000-0000-0000FE270000}"/>
    <cellStyle name="6 2 3 2 2 2 2 6" xfId="29107" xr:uid="{00000000-0005-0000-0000-0000FF270000}"/>
    <cellStyle name="6 2 3 2 2 2 3" xfId="15319" xr:uid="{00000000-0005-0000-0000-000000280000}"/>
    <cellStyle name="6 2 3 2 2 2 3 2" xfId="22478" xr:uid="{00000000-0005-0000-0000-000001280000}"/>
    <cellStyle name="6 2 3 2 2 2 3 2 2" xfId="36793" xr:uid="{00000000-0005-0000-0000-000002280000}"/>
    <cellStyle name="6 2 3 2 2 2 3 3" xfId="29634" xr:uid="{00000000-0005-0000-0000-000003280000}"/>
    <cellStyle name="6 2 3 2 2 2 4" xfId="17673" xr:uid="{00000000-0005-0000-0000-000004280000}"/>
    <cellStyle name="6 2 3 2 2 2 4 2" xfId="24810" xr:uid="{00000000-0005-0000-0000-000005280000}"/>
    <cellStyle name="6 2 3 2 2 2 4 2 2" xfId="39125" xr:uid="{00000000-0005-0000-0000-000006280000}"/>
    <cellStyle name="6 2 3 2 2 2 4 3" xfId="31988" xr:uid="{00000000-0005-0000-0000-000007280000}"/>
    <cellStyle name="6 2 3 2 3" xfId="748" xr:uid="{00000000-0005-0000-0000-000008280000}"/>
    <cellStyle name="6 2 3 2 3 2" xfId="12951" xr:uid="{00000000-0005-0000-0000-000009280000}"/>
    <cellStyle name="6 2 3 2 3 2 2" xfId="13859" xr:uid="{00000000-0005-0000-0000-00000A280000}"/>
    <cellStyle name="6 2 3 2 3 2 2 2" xfId="16228" xr:uid="{00000000-0005-0000-0000-00000B280000}"/>
    <cellStyle name="6 2 3 2 3 2 2 2 2" xfId="23387" xr:uid="{00000000-0005-0000-0000-00000C280000}"/>
    <cellStyle name="6 2 3 2 3 2 2 2 2 2" xfId="37702" xr:uid="{00000000-0005-0000-0000-00000D280000}"/>
    <cellStyle name="6 2 3 2 3 2 2 2 3" xfId="30543" xr:uid="{00000000-0005-0000-0000-00000E280000}"/>
    <cellStyle name="6 2 3 2 3 2 2 3" xfId="18582" xr:uid="{00000000-0005-0000-0000-00000F280000}"/>
    <cellStyle name="6 2 3 2 3 2 2 3 2" xfId="25719" xr:uid="{00000000-0005-0000-0000-000010280000}"/>
    <cellStyle name="6 2 3 2 3 2 2 3 2 2" xfId="40034" xr:uid="{00000000-0005-0000-0000-000011280000}"/>
    <cellStyle name="6 2 3 2 3 2 2 3 3" xfId="32897" xr:uid="{00000000-0005-0000-0000-000012280000}"/>
    <cellStyle name="6 2 3 2 3 2 2 4" xfId="20029" xr:uid="{00000000-0005-0000-0000-000013280000}"/>
    <cellStyle name="6 2 3 2 3 2 2 4 2" xfId="27166" xr:uid="{00000000-0005-0000-0000-000014280000}"/>
    <cellStyle name="6 2 3 2 3 2 2 4 2 2" xfId="41481" xr:uid="{00000000-0005-0000-0000-000015280000}"/>
    <cellStyle name="6 2 3 2 3 2 2 4 3" xfId="34344" xr:uid="{00000000-0005-0000-0000-000016280000}"/>
    <cellStyle name="6 2 3 2 3 2 2 5" xfId="21244" xr:uid="{00000000-0005-0000-0000-000017280000}"/>
    <cellStyle name="6 2 3 2 3 2 2 5 2" xfId="35559" xr:uid="{00000000-0005-0000-0000-000018280000}"/>
    <cellStyle name="6 2 3 2 3 2 2 6" xfId="28381" xr:uid="{00000000-0005-0000-0000-000019280000}"/>
    <cellStyle name="6 2 3 2 3 2 3" xfId="15320" xr:uid="{00000000-0005-0000-0000-00001A280000}"/>
    <cellStyle name="6 2 3 2 3 2 3 2" xfId="22479" xr:uid="{00000000-0005-0000-0000-00001B280000}"/>
    <cellStyle name="6 2 3 2 3 2 3 2 2" xfId="36794" xr:uid="{00000000-0005-0000-0000-00001C280000}"/>
    <cellStyle name="6 2 3 2 3 2 3 3" xfId="29635" xr:uid="{00000000-0005-0000-0000-00001D280000}"/>
    <cellStyle name="6 2 3 2 3 2 4" xfId="17674" xr:uid="{00000000-0005-0000-0000-00001E280000}"/>
    <cellStyle name="6 2 3 2 3 2 4 2" xfId="24811" xr:uid="{00000000-0005-0000-0000-00001F280000}"/>
    <cellStyle name="6 2 3 2 3 2 4 2 2" xfId="39126" xr:uid="{00000000-0005-0000-0000-000020280000}"/>
    <cellStyle name="6 2 3 2 3 2 4 3" xfId="31989" xr:uid="{00000000-0005-0000-0000-000021280000}"/>
    <cellStyle name="6 2 3 2 4" xfId="749" xr:uid="{00000000-0005-0000-0000-000022280000}"/>
    <cellStyle name="6 2 3 2 4 2" xfId="12952" xr:uid="{00000000-0005-0000-0000-000023280000}"/>
    <cellStyle name="6 2 3 2 4 2 2" xfId="14781" xr:uid="{00000000-0005-0000-0000-000024280000}"/>
    <cellStyle name="6 2 3 2 4 2 2 2" xfId="17144" xr:uid="{00000000-0005-0000-0000-000025280000}"/>
    <cellStyle name="6 2 3 2 4 2 2 2 2" xfId="24281" xr:uid="{00000000-0005-0000-0000-000026280000}"/>
    <cellStyle name="6 2 3 2 4 2 2 2 2 2" xfId="38596" xr:uid="{00000000-0005-0000-0000-000027280000}"/>
    <cellStyle name="6 2 3 2 4 2 2 2 3" xfId="31459" xr:uid="{00000000-0005-0000-0000-000028280000}"/>
    <cellStyle name="6 2 3 2 4 2 2 3" xfId="19498" xr:uid="{00000000-0005-0000-0000-000029280000}"/>
    <cellStyle name="6 2 3 2 4 2 2 3 2" xfId="26635" xr:uid="{00000000-0005-0000-0000-00002A280000}"/>
    <cellStyle name="6 2 3 2 4 2 2 3 2 2" xfId="40950" xr:uid="{00000000-0005-0000-0000-00002B280000}"/>
    <cellStyle name="6 2 3 2 4 2 2 3 3" xfId="33813" xr:uid="{00000000-0005-0000-0000-00002C280000}"/>
    <cellStyle name="6 2 3 2 4 2 2 4" xfId="20774" xr:uid="{00000000-0005-0000-0000-00002D280000}"/>
    <cellStyle name="6 2 3 2 4 2 2 4 2" xfId="27911" xr:uid="{00000000-0005-0000-0000-00002E280000}"/>
    <cellStyle name="6 2 3 2 4 2 2 4 2 2" xfId="42226" xr:uid="{00000000-0005-0000-0000-00002F280000}"/>
    <cellStyle name="6 2 3 2 4 2 2 4 3" xfId="35089" xr:uid="{00000000-0005-0000-0000-000030280000}"/>
    <cellStyle name="6 2 3 2 4 2 2 5" xfId="21950" xr:uid="{00000000-0005-0000-0000-000031280000}"/>
    <cellStyle name="6 2 3 2 4 2 2 5 2" xfId="36265" xr:uid="{00000000-0005-0000-0000-000032280000}"/>
    <cellStyle name="6 2 3 2 4 2 2 6" xfId="29106" xr:uid="{00000000-0005-0000-0000-000033280000}"/>
    <cellStyle name="6 2 3 2 4 2 3" xfId="15321" xr:uid="{00000000-0005-0000-0000-000034280000}"/>
    <cellStyle name="6 2 3 2 4 2 3 2" xfId="22480" xr:uid="{00000000-0005-0000-0000-000035280000}"/>
    <cellStyle name="6 2 3 2 4 2 3 2 2" xfId="36795" xr:uid="{00000000-0005-0000-0000-000036280000}"/>
    <cellStyle name="6 2 3 2 4 2 3 3" xfId="29636" xr:uid="{00000000-0005-0000-0000-000037280000}"/>
    <cellStyle name="6 2 3 2 4 2 4" xfId="17675" xr:uid="{00000000-0005-0000-0000-000038280000}"/>
    <cellStyle name="6 2 3 2 4 2 4 2" xfId="24812" xr:uid="{00000000-0005-0000-0000-000039280000}"/>
    <cellStyle name="6 2 3 2 4 2 4 2 2" xfId="39127" xr:uid="{00000000-0005-0000-0000-00003A280000}"/>
    <cellStyle name="6 2 3 2 4 2 4 3" xfId="31990" xr:uid="{00000000-0005-0000-0000-00003B280000}"/>
    <cellStyle name="6 2 3 2 5" xfId="750" xr:uid="{00000000-0005-0000-0000-00003C280000}"/>
    <cellStyle name="6 2 3 2 5 2" xfId="12953" xr:uid="{00000000-0005-0000-0000-00003D280000}"/>
    <cellStyle name="6 2 3 2 5 2 2" xfId="14461" xr:uid="{00000000-0005-0000-0000-00003E280000}"/>
    <cellStyle name="6 2 3 2 5 2 2 2" xfId="16830" xr:uid="{00000000-0005-0000-0000-00003F280000}"/>
    <cellStyle name="6 2 3 2 5 2 2 2 2" xfId="23989" xr:uid="{00000000-0005-0000-0000-000040280000}"/>
    <cellStyle name="6 2 3 2 5 2 2 2 2 2" xfId="38304" xr:uid="{00000000-0005-0000-0000-000041280000}"/>
    <cellStyle name="6 2 3 2 5 2 2 2 3" xfId="31145" xr:uid="{00000000-0005-0000-0000-000042280000}"/>
    <cellStyle name="6 2 3 2 5 2 2 3" xfId="19184" xr:uid="{00000000-0005-0000-0000-000043280000}"/>
    <cellStyle name="6 2 3 2 5 2 2 3 2" xfId="26321" xr:uid="{00000000-0005-0000-0000-000044280000}"/>
    <cellStyle name="6 2 3 2 5 2 2 3 2 2" xfId="40636" xr:uid="{00000000-0005-0000-0000-000045280000}"/>
    <cellStyle name="6 2 3 2 5 2 2 3 3" xfId="33499" xr:uid="{00000000-0005-0000-0000-000046280000}"/>
    <cellStyle name="6 2 3 2 5 2 2 4" xfId="20491" xr:uid="{00000000-0005-0000-0000-000047280000}"/>
    <cellStyle name="6 2 3 2 5 2 2 4 2" xfId="27628" xr:uid="{00000000-0005-0000-0000-000048280000}"/>
    <cellStyle name="6 2 3 2 5 2 2 4 2 2" xfId="41943" xr:uid="{00000000-0005-0000-0000-000049280000}"/>
    <cellStyle name="6 2 3 2 5 2 2 4 3" xfId="34806" xr:uid="{00000000-0005-0000-0000-00004A280000}"/>
    <cellStyle name="6 2 3 2 5 2 2 5" xfId="21706" xr:uid="{00000000-0005-0000-0000-00004B280000}"/>
    <cellStyle name="6 2 3 2 5 2 2 5 2" xfId="36021" xr:uid="{00000000-0005-0000-0000-00004C280000}"/>
    <cellStyle name="6 2 3 2 5 2 2 6" xfId="28843" xr:uid="{00000000-0005-0000-0000-00004D280000}"/>
    <cellStyle name="6 2 3 2 5 2 3" xfId="15322" xr:uid="{00000000-0005-0000-0000-00004E280000}"/>
    <cellStyle name="6 2 3 2 5 2 3 2" xfId="22481" xr:uid="{00000000-0005-0000-0000-00004F280000}"/>
    <cellStyle name="6 2 3 2 5 2 3 2 2" xfId="36796" xr:uid="{00000000-0005-0000-0000-000050280000}"/>
    <cellStyle name="6 2 3 2 5 2 3 3" xfId="29637" xr:uid="{00000000-0005-0000-0000-000051280000}"/>
    <cellStyle name="6 2 3 2 5 2 4" xfId="17676" xr:uid="{00000000-0005-0000-0000-000052280000}"/>
    <cellStyle name="6 2 3 2 5 2 4 2" xfId="24813" xr:uid="{00000000-0005-0000-0000-000053280000}"/>
    <cellStyle name="6 2 3 2 5 2 4 2 2" xfId="39128" xr:uid="{00000000-0005-0000-0000-000054280000}"/>
    <cellStyle name="6 2 3 2 5 2 4 3" xfId="31991" xr:uid="{00000000-0005-0000-0000-000055280000}"/>
    <cellStyle name="6 2 3 2 6" xfId="12949" xr:uid="{00000000-0005-0000-0000-000056280000}"/>
    <cellStyle name="6 2 3 2 6 2" xfId="14460" xr:uid="{00000000-0005-0000-0000-000057280000}"/>
    <cellStyle name="6 2 3 2 6 2 2" xfId="16829" xr:uid="{00000000-0005-0000-0000-000058280000}"/>
    <cellStyle name="6 2 3 2 6 2 2 2" xfId="23988" xr:uid="{00000000-0005-0000-0000-000059280000}"/>
    <cellStyle name="6 2 3 2 6 2 2 2 2" xfId="38303" xr:uid="{00000000-0005-0000-0000-00005A280000}"/>
    <cellStyle name="6 2 3 2 6 2 2 3" xfId="31144" xr:uid="{00000000-0005-0000-0000-00005B280000}"/>
    <cellStyle name="6 2 3 2 6 2 3" xfId="19183" xr:uid="{00000000-0005-0000-0000-00005C280000}"/>
    <cellStyle name="6 2 3 2 6 2 3 2" xfId="26320" xr:uid="{00000000-0005-0000-0000-00005D280000}"/>
    <cellStyle name="6 2 3 2 6 2 3 2 2" xfId="40635" xr:uid="{00000000-0005-0000-0000-00005E280000}"/>
    <cellStyle name="6 2 3 2 6 2 3 3" xfId="33498" xr:uid="{00000000-0005-0000-0000-00005F280000}"/>
    <cellStyle name="6 2 3 2 6 2 4" xfId="20490" xr:uid="{00000000-0005-0000-0000-000060280000}"/>
    <cellStyle name="6 2 3 2 6 2 4 2" xfId="27627" xr:uid="{00000000-0005-0000-0000-000061280000}"/>
    <cellStyle name="6 2 3 2 6 2 4 2 2" xfId="41942" xr:uid="{00000000-0005-0000-0000-000062280000}"/>
    <cellStyle name="6 2 3 2 6 2 4 3" xfId="34805" xr:uid="{00000000-0005-0000-0000-000063280000}"/>
    <cellStyle name="6 2 3 2 6 2 5" xfId="21705" xr:uid="{00000000-0005-0000-0000-000064280000}"/>
    <cellStyle name="6 2 3 2 6 2 5 2" xfId="36020" xr:uid="{00000000-0005-0000-0000-000065280000}"/>
    <cellStyle name="6 2 3 2 6 2 6" xfId="28842" xr:uid="{00000000-0005-0000-0000-000066280000}"/>
    <cellStyle name="6 2 3 2 6 3" xfId="15318" xr:uid="{00000000-0005-0000-0000-000067280000}"/>
    <cellStyle name="6 2 3 2 6 3 2" xfId="22477" xr:uid="{00000000-0005-0000-0000-000068280000}"/>
    <cellStyle name="6 2 3 2 6 3 2 2" xfId="36792" xr:uid="{00000000-0005-0000-0000-000069280000}"/>
    <cellStyle name="6 2 3 2 6 3 3" xfId="29633" xr:uid="{00000000-0005-0000-0000-00006A280000}"/>
    <cellStyle name="6 2 3 2 6 4" xfId="17672" xr:uid="{00000000-0005-0000-0000-00006B280000}"/>
    <cellStyle name="6 2 3 2 6 4 2" xfId="24809" xr:uid="{00000000-0005-0000-0000-00006C280000}"/>
    <cellStyle name="6 2 3 2 6 4 2 2" xfId="39124" xr:uid="{00000000-0005-0000-0000-00006D280000}"/>
    <cellStyle name="6 2 3 2 6 4 3" xfId="31987" xr:uid="{00000000-0005-0000-0000-00006E280000}"/>
    <cellStyle name="6 2 3 3" xfId="751" xr:uid="{00000000-0005-0000-0000-00006F280000}"/>
    <cellStyle name="6 2 3 3 2" xfId="12954" xr:uid="{00000000-0005-0000-0000-000070280000}"/>
    <cellStyle name="6 2 3 3 2 2" xfId="14780" xr:uid="{00000000-0005-0000-0000-000071280000}"/>
    <cellStyle name="6 2 3 3 2 2 2" xfId="17143" xr:uid="{00000000-0005-0000-0000-000072280000}"/>
    <cellStyle name="6 2 3 3 2 2 2 2" xfId="24280" xr:uid="{00000000-0005-0000-0000-000073280000}"/>
    <cellStyle name="6 2 3 3 2 2 2 2 2" xfId="38595" xr:uid="{00000000-0005-0000-0000-000074280000}"/>
    <cellStyle name="6 2 3 3 2 2 2 3" xfId="31458" xr:uid="{00000000-0005-0000-0000-000075280000}"/>
    <cellStyle name="6 2 3 3 2 2 3" xfId="19497" xr:uid="{00000000-0005-0000-0000-000076280000}"/>
    <cellStyle name="6 2 3 3 2 2 3 2" xfId="26634" xr:uid="{00000000-0005-0000-0000-000077280000}"/>
    <cellStyle name="6 2 3 3 2 2 3 2 2" xfId="40949" xr:uid="{00000000-0005-0000-0000-000078280000}"/>
    <cellStyle name="6 2 3 3 2 2 3 3" xfId="33812" xr:uid="{00000000-0005-0000-0000-000079280000}"/>
    <cellStyle name="6 2 3 3 2 2 4" xfId="20773" xr:uid="{00000000-0005-0000-0000-00007A280000}"/>
    <cellStyle name="6 2 3 3 2 2 4 2" xfId="27910" xr:uid="{00000000-0005-0000-0000-00007B280000}"/>
    <cellStyle name="6 2 3 3 2 2 4 2 2" xfId="42225" xr:uid="{00000000-0005-0000-0000-00007C280000}"/>
    <cellStyle name="6 2 3 3 2 2 4 3" xfId="35088" xr:uid="{00000000-0005-0000-0000-00007D280000}"/>
    <cellStyle name="6 2 3 3 2 2 5" xfId="21949" xr:uid="{00000000-0005-0000-0000-00007E280000}"/>
    <cellStyle name="6 2 3 3 2 2 5 2" xfId="36264" xr:uid="{00000000-0005-0000-0000-00007F280000}"/>
    <cellStyle name="6 2 3 3 2 2 6" xfId="29105" xr:uid="{00000000-0005-0000-0000-000080280000}"/>
    <cellStyle name="6 2 3 3 2 3" xfId="15323" xr:uid="{00000000-0005-0000-0000-000081280000}"/>
    <cellStyle name="6 2 3 3 2 3 2" xfId="22482" xr:uid="{00000000-0005-0000-0000-000082280000}"/>
    <cellStyle name="6 2 3 3 2 3 2 2" xfId="36797" xr:uid="{00000000-0005-0000-0000-000083280000}"/>
    <cellStyle name="6 2 3 3 2 3 3" xfId="29638" xr:uid="{00000000-0005-0000-0000-000084280000}"/>
    <cellStyle name="6 2 3 3 2 4" xfId="17677" xr:uid="{00000000-0005-0000-0000-000085280000}"/>
    <cellStyle name="6 2 3 3 2 4 2" xfId="24814" xr:uid="{00000000-0005-0000-0000-000086280000}"/>
    <cellStyle name="6 2 3 3 2 4 2 2" xfId="39129" xr:uid="{00000000-0005-0000-0000-000087280000}"/>
    <cellStyle name="6 2 3 3 2 4 3" xfId="31992" xr:uid="{00000000-0005-0000-0000-000088280000}"/>
    <cellStyle name="6 2 3 4" xfId="752" xr:uid="{00000000-0005-0000-0000-000089280000}"/>
    <cellStyle name="6 2 3 4 2" xfId="12955" xr:uid="{00000000-0005-0000-0000-00008A280000}"/>
    <cellStyle name="6 2 3 4 2 2" xfId="14133" xr:uid="{00000000-0005-0000-0000-00008B280000}"/>
    <cellStyle name="6 2 3 4 2 2 2" xfId="16502" xr:uid="{00000000-0005-0000-0000-00008C280000}"/>
    <cellStyle name="6 2 3 4 2 2 2 2" xfId="23661" xr:uid="{00000000-0005-0000-0000-00008D280000}"/>
    <cellStyle name="6 2 3 4 2 2 2 2 2" xfId="37976" xr:uid="{00000000-0005-0000-0000-00008E280000}"/>
    <cellStyle name="6 2 3 4 2 2 2 3" xfId="30817" xr:uid="{00000000-0005-0000-0000-00008F280000}"/>
    <cellStyle name="6 2 3 4 2 2 3" xfId="18856" xr:uid="{00000000-0005-0000-0000-000090280000}"/>
    <cellStyle name="6 2 3 4 2 2 3 2" xfId="25993" xr:uid="{00000000-0005-0000-0000-000091280000}"/>
    <cellStyle name="6 2 3 4 2 2 3 2 2" xfId="40308" xr:uid="{00000000-0005-0000-0000-000092280000}"/>
    <cellStyle name="6 2 3 4 2 2 3 3" xfId="33171" xr:uid="{00000000-0005-0000-0000-000093280000}"/>
    <cellStyle name="6 2 3 4 2 2 4" xfId="20190" xr:uid="{00000000-0005-0000-0000-000094280000}"/>
    <cellStyle name="6 2 3 4 2 2 4 2" xfId="27327" xr:uid="{00000000-0005-0000-0000-000095280000}"/>
    <cellStyle name="6 2 3 4 2 2 4 2 2" xfId="41642" xr:uid="{00000000-0005-0000-0000-000096280000}"/>
    <cellStyle name="6 2 3 4 2 2 4 3" xfId="34505" xr:uid="{00000000-0005-0000-0000-000097280000}"/>
    <cellStyle name="6 2 3 4 2 2 5" xfId="21405" xr:uid="{00000000-0005-0000-0000-000098280000}"/>
    <cellStyle name="6 2 3 4 2 2 5 2" xfId="35720" xr:uid="{00000000-0005-0000-0000-000099280000}"/>
    <cellStyle name="6 2 3 4 2 2 6" xfId="28542" xr:uid="{00000000-0005-0000-0000-00009A280000}"/>
    <cellStyle name="6 2 3 4 2 3" xfId="15324" xr:uid="{00000000-0005-0000-0000-00009B280000}"/>
    <cellStyle name="6 2 3 4 2 3 2" xfId="22483" xr:uid="{00000000-0005-0000-0000-00009C280000}"/>
    <cellStyle name="6 2 3 4 2 3 2 2" xfId="36798" xr:uid="{00000000-0005-0000-0000-00009D280000}"/>
    <cellStyle name="6 2 3 4 2 3 3" xfId="29639" xr:uid="{00000000-0005-0000-0000-00009E280000}"/>
    <cellStyle name="6 2 3 4 2 4" xfId="17678" xr:uid="{00000000-0005-0000-0000-00009F280000}"/>
    <cellStyle name="6 2 3 4 2 4 2" xfId="24815" xr:uid="{00000000-0005-0000-0000-0000A0280000}"/>
    <cellStyle name="6 2 3 4 2 4 2 2" xfId="39130" xr:uid="{00000000-0005-0000-0000-0000A1280000}"/>
    <cellStyle name="6 2 3 4 2 4 3" xfId="31993" xr:uid="{00000000-0005-0000-0000-0000A2280000}"/>
    <cellStyle name="6 2 3 5" xfId="753" xr:uid="{00000000-0005-0000-0000-0000A3280000}"/>
    <cellStyle name="6 2 3 5 2" xfId="12956" xr:uid="{00000000-0005-0000-0000-0000A4280000}"/>
    <cellStyle name="6 2 3 5 2 2" xfId="14775" xr:uid="{00000000-0005-0000-0000-0000A5280000}"/>
    <cellStyle name="6 2 3 5 2 2 2" xfId="17138" xr:uid="{00000000-0005-0000-0000-0000A6280000}"/>
    <cellStyle name="6 2 3 5 2 2 2 2" xfId="24275" xr:uid="{00000000-0005-0000-0000-0000A7280000}"/>
    <cellStyle name="6 2 3 5 2 2 2 2 2" xfId="38590" xr:uid="{00000000-0005-0000-0000-0000A8280000}"/>
    <cellStyle name="6 2 3 5 2 2 2 3" xfId="31453" xr:uid="{00000000-0005-0000-0000-0000A9280000}"/>
    <cellStyle name="6 2 3 5 2 2 3" xfId="19492" xr:uid="{00000000-0005-0000-0000-0000AA280000}"/>
    <cellStyle name="6 2 3 5 2 2 3 2" xfId="26629" xr:uid="{00000000-0005-0000-0000-0000AB280000}"/>
    <cellStyle name="6 2 3 5 2 2 3 2 2" xfId="40944" xr:uid="{00000000-0005-0000-0000-0000AC280000}"/>
    <cellStyle name="6 2 3 5 2 2 3 3" xfId="33807" xr:uid="{00000000-0005-0000-0000-0000AD280000}"/>
    <cellStyle name="6 2 3 5 2 2 4" xfId="20768" xr:uid="{00000000-0005-0000-0000-0000AE280000}"/>
    <cellStyle name="6 2 3 5 2 2 4 2" xfId="27905" xr:uid="{00000000-0005-0000-0000-0000AF280000}"/>
    <cellStyle name="6 2 3 5 2 2 4 2 2" xfId="42220" xr:uid="{00000000-0005-0000-0000-0000B0280000}"/>
    <cellStyle name="6 2 3 5 2 2 4 3" xfId="35083" xr:uid="{00000000-0005-0000-0000-0000B1280000}"/>
    <cellStyle name="6 2 3 5 2 2 5" xfId="21944" xr:uid="{00000000-0005-0000-0000-0000B2280000}"/>
    <cellStyle name="6 2 3 5 2 2 5 2" xfId="36259" xr:uid="{00000000-0005-0000-0000-0000B3280000}"/>
    <cellStyle name="6 2 3 5 2 2 6" xfId="29100" xr:uid="{00000000-0005-0000-0000-0000B4280000}"/>
    <cellStyle name="6 2 3 5 2 3" xfId="15325" xr:uid="{00000000-0005-0000-0000-0000B5280000}"/>
    <cellStyle name="6 2 3 5 2 3 2" xfId="22484" xr:uid="{00000000-0005-0000-0000-0000B6280000}"/>
    <cellStyle name="6 2 3 5 2 3 2 2" xfId="36799" xr:uid="{00000000-0005-0000-0000-0000B7280000}"/>
    <cellStyle name="6 2 3 5 2 3 3" xfId="29640" xr:uid="{00000000-0005-0000-0000-0000B8280000}"/>
    <cellStyle name="6 2 3 5 2 4" xfId="17679" xr:uid="{00000000-0005-0000-0000-0000B9280000}"/>
    <cellStyle name="6 2 3 5 2 4 2" xfId="24816" xr:uid="{00000000-0005-0000-0000-0000BA280000}"/>
    <cellStyle name="6 2 3 5 2 4 2 2" xfId="39131" xr:uid="{00000000-0005-0000-0000-0000BB280000}"/>
    <cellStyle name="6 2 3 5 2 4 3" xfId="31994" xr:uid="{00000000-0005-0000-0000-0000BC280000}"/>
    <cellStyle name="6 2 3 6" xfId="754" xr:uid="{00000000-0005-0000-0000-0000BD280000}"/>
    <cellStyle name="6 2 3 6 2" xfId="12957" xr:uid="{00000000-0005-0000-0000-0000BE280000}"/>
    <cellStyle name="6 2 3 6 2 2" xfId="14779" xr:uid="{00000000-0005-0000-0000-0000BF280000}"/>
    <cellStyle name="6 2 3 6 2 2 2" xfId="17142" xr:uid="{00000000-0005-0000-0000-0000C0280000}"/>
    <cellStyle name="6 2 3 6 2 2 2 2" xfId="24279" xr:uid="{00000000-0005-0000-0000-0000C1280000}"/>
    <cellStyle name="6 2 3 6 2 2 2 2 2" xfId="38594" xr:uid="{00000000-0005-0000-0000-0000C2280000}"/>
    <cellStyle name="6 2 3 6 2 2 2 3" xfId="31457" xr:uid="{00000000-0005-0000-0000-0000C3280000}"/>
    <cellStyle name="6 2 3 6 2 2 3" xfId="19496" xr:uid="{00000000-0005-0000-0000-0000C4280000}"/>
    <cellStyle name="6 2 3 6 2 2 3 2" xfId="26633" xr:uid="{00000000-0005-0000-0000-0000C5280000}"/>
    <cellStyle name="6 2 3 6 2 2 3 2 2" xfId="40948" xr:uid="{00000000-0005-0000-0000-0000C6280000}"/>
    <cellStyle name="6 2 3 6 2 2 3 3" xfId="33811" xr:uid="{00000000-0005-0000-0000-0000C7280000}"/>
    <cellStyle name="6 2 3 6 2 2 4" xfId="20772" xr:uid="{00000000-0005-0000-0000-0000C8280000}"/>
    <cellStyle name="6 2 3 6 2 2 4 2" xfId="27909" xr:uid="{00000000-0005-0000-0000-0000C9280000}"/>
    <cellStyle name="6 2 3 6 2 2 4 2 2" xfId="42224" xr:uid="{00000000-0005-0000-0000-0000CA280000}"/>
    <cellStyle name="6 2 3 6 2 2 4 3" xfId="35087" xr:uid="{00000000-0005-0000-0000-0000CB280000}"/>
    <cellStyle name="6 2 3 6 2 2 5" xfId="21948" xr:uid="{00000000-0005-0000-0000-0000CC280000}"/>
    <cellStyle name="6 2 3 6 2 2 5 2" xfId="36263" xr:uid="{00000000-0005-0000-0000-0000CD280000}"/>
    <cellStyle name="6 2 3 6 2 2 6" xfId="29104" xr:uid="{00000000-0005-0000-0000-0000CE280000}"/>
    <cellStyle name="6 2 3 6 2 3" xfId="15326" xr:uid="{00000000-0005-0000-0000-0000CF280000}"/>
    <cellStyle name="6 2 3 6 2 3 2" xfId="22485" xr:uid="{00000000-0005-0000-0000-0000D0280000}"/>
    <cellStyle name="6 2 3 6 2 3 2 2" xfId="36800" xr:uid="{00000000-0005-0000-0000-0000D1280000}"/>
    <cellStyle name="6 2 3 6 2 3 3" xfId="29641" xr:uid="{00000000-0005-0000-0000-0000D2280000}"/>
    <cellStyle name="6 2 3 6 2 4" xfId="17680" xr:uid="{00000000-0005-0000-0000-0000D3280000}"/>
    <cellStyle name="6 2 3 6 2 4 2" xfId="24817" xr:uid="{00000000-0005-0000-0000-0000D4280000}"/>
    <cellStyle name="6 2 3 6 2 4 2 2" xfId="39132" xr:uid="{00000000-0005-0000-0000-0000D5280000}"/>
    <cellStyle name="6 2 3 6 2 4 3" xfId="31995" xr:uid="{00000000-0005-0000-0000-0000D6280000}"/>
    <cellStyle name="6 2 3 7" xfId="12948" xr:uid="{00000000-0005-0000-0000-0000D7280000}"/>
    <cellStyle name="6 2 3 7 2" xfId="14783" xr:uid="{00000000-0005-0000-0000-0000D8280000}"/>
    <cellStyle name="6 2 3 7 2 2" xfId="17146" xr:uid="{00000000-0005-0000-0000-0000D9280000}"/>
    <cellStyle name="6 2 3 7 2 2 2" xfId="24283" xr:uid="{00000000-0005-0000-0000-0000DA280000}"/>
    <cellStyle name="6 2 3 7 2 2 2 2" xfId="38598" xr:uid="{00000000-0005-0000-0000-0000DB280000}"/>
    <cellStyle name="6 2 3 7 2 2 3" xfId="31461" xr:uid="{00000000-0005-0000-0000-0000DC280000}"/>
    <cellStyle name="6 2 3 7 2 3" xfId="19500" xr:uid="{00000000-0005-0000-0000-0000DD280000}"/>
    <cellStyle name="6 2 3 7 2 3 2" xfId="26637" xr:uid="{00000000-0005-0000-0000-0000DE280000}"/>
    <cellStyle name="6 2 3 7 2 3 2 2" xfId="40952" xr:uid="{00000000-0005-0000-0000-0000DF280000}"/>
    <cellStyle name="6 2 3 7 2 3 3" xfId="33815" xr:uid="{00000000-0005-0000-0000-0000E0280000}"/>
    <cellStyle name="6 2 3 7 2 4" xfId="20776" xr:uid="{00000000-0005-0000-0000-0000E1280000}"/>
    <cellStyle name="6 2 3 7 2 4 2" xfId="27913" xr:uid="{00000000-0005-0000-0000-0000E2280000}"/>
    <cellStyle name="6 2 3 7 2 4 2 2" xfId="42228" xr:uid="{00000000-0005-0000-0000-0000E3280000}"/>
    <cellStyle name="6 2 3 7 2 4 3" xfId="35091" xr:uid="{00000000-0005-0000-0000-0000E4280000}"/>
    <cellStyle name="6 2 3 7 2 5" xfId="21952" xr:uid="{00000000-0005-0000-0000-0000E5280000}"/>
    <cellStyle name="6 2 3 7 2 5 2" xfId="36267" xr:uid="{00000000-0005-0000-0000-0000E6280000}"/>
    <cellStyle name="6 2 3 7 2 6" xfId="29108" xr:uid="{00000000-0005-0000-0000-0000E7280000}"/>
    <cellStyle name="6 2 3 7 3" xfId="15317" xr:uid="{00000000-0005-0000-0000-0000E8280000}"/>
    <cellStyle name="6 2 3 7 3 2" xfId="22476" xr:uid="{00000000-0005-0000-0000-0000E9280000}"/>
    <cellStyle name="6 2 3 7 3 2 2" xfId="36791" xr:uid="{00000000-0005-0000-0000-0000EA280000}"/>
    <cellStyle name="6 2 3 7 3 3" xfId="29632" xr:uid="{00000000-0005-0000-0000-0000EB280000}"/>
    <cellStyle name="6 2 3 7 4" xfId="17671" xr:uid="{00000000-0005-0000-0000-0000EC280000}"/>
    <cellStyle name="6 2 3 7 4 2" xfId="24808" xr:uid="{00000000-0005-0000-0000-0000ED280000}"/>
    <cellStyle name="6 2 3 7 4 2 2" xfId="39123" xr:uid="{00000000-0005-0000-0000-0000EE280000}"/>
    <cellStyle name="6 2 3 7 4 3" xfId="31986" xr:uid="{00000000-0005-0000-0000-0000EF280000}"/>
    <cellStyle name="6 2 4" xfId="12568" xr:uid="{00000000-0005-0000-0000-0000F0280000}"/>
    <cellStyle name="6 2 4 2" xfId="14691" xr:uid="{00000000-0005-0000-0000-0000F1280000}"/>
    <cellStyle name="6 2 4 2 2" xfId="17054" xr:uid="{00000000-0005-0000-0000-0000F2280000}"/>
    <cellStyle name="6 2 4 2 2 2" xfId="24213" xr:uid="{00000000-0005-0000-0000-0000F3280000}"/>
    <cellStyle name="6 2 4 2 2 2 2" xfId="38528" xr:uid="{00000000-0005-0000-0000-0000F4280000}"/>
    <cellStyle name="6 2 4 2 2 3" xfId="31369" xr:uid="{00000000-0005-0000-0000-0000F5280000}"/>
    <cellStyle name="6 2 4 2 3" xfId="19408" xr:uid="{00000000-0005-0000-0000-0000F6280000}"/>
    <cellStyle name="6 2 4 2 3 2" xfId="26545" xr:uid="{00000000-0005-0000-0000-0000F7280000}"/>
    <cellStyle name="6 2 4 2 3 2 2" xfId="40860" xr:uid="{00000000-0005-0000-0000-0000F8280000}"/>
    <cellStyle name="6 2 4 2 3 3" xfId="33723" xr:uid="{00000000-0005-0000-0000-0000F9280000}"/>
    <cellStyle name="6 2 4 2 4" xfId="20706" xr:uid="{00000000-0005-0000-0000-0000FA280000}"/>
    <cellStyle name="6 2 4 2 4 2" xfId="27843" xr:uid="{00000000-0005-0000-0000-0000FB280000}"/>
    <cellStyle name="6 2 4 2 4 2 2" xfId="42158" xr:uid="{00000000-0005-0000-0000-0000FC280000}"/>
    <cellStyle name="6 2 4 2 4 3" xfId="35021" xr:uid="{00000000-0005-0000-0000-0000FD280000}"/>
    <cellStyle name="6 2 4 3" xfId="14599" xr:uid="{00000000-0005-0000-0000-0000FE280000}"/>
    <cellStyle name="6 2 4 3 2" xfId="16962" xr:uid="{00000000-0005-0000-0000-0000FF280000}"/>
    <cellStyle name="6 2 4 3 2 2" xfId="24121" xr:uid="{00000000-0005-0000-0000-000000290000}"/>
    <cellStyle name="6 2 4 3 2 2 2" xfId="38436" xr:uid="{00000000-0005-0000-0000-000001290000}"/>
    <cellStyle name="6 2 4 3 2 3" xfId="31277" xr:uid="{00000000-0005-0000-0000-000002290000}"/>
    <cellStyle name="6 2 4 3 3" xfId="19316" xr:uid="{00000000-0005-0000-0000-000003290000}"/>
    <cellStyle name="6 2 4 3 3 2" xfId="26453" xr:uid="{00000000-0005-0000-0000-000004290000}"/>
    <cellStyle name="6 2 4 3 3 2 2" xfId="40768" xr:uid="{00000000-0005-0000-0000-000005290000}"/>
    <cellStyle name="6 2 4 3 3 3" xfId="33631" xr:uid="{00000000-0005-0000-0000-000006290000}"/>
    <cellStyle name="6 2 4 3 4" xfId="20614" xr:uid="{00000000-0005-0000-0000-000007290000}"/>
    <cellStyle name="6 2 4 3 4 2" xfId="27751" xr:uid="{00000000-0005-0000-0000-000008290000}"/>
    <cellStyle name="6 2 4 3 4 2 2" xfId="42066" xr:uid="{00000000-0005-0000-0000-000009290000}"/>
    <cellStyle name="6 2 4 3 4 3" xfId="34929" xr:uid="{00000000-0005-0000-0000-00000A290000}"/>
    <cellStyle name="6 2 4 3 5" xfId="21829" xr:uid="{00000000-0005-0000-0000-00000B290000}"/>
    <cellStyle name="6 2 4 3 5 2" xfId="36144" xr:uid="{00000000-0005-0000-0000-00000C290000}"/>
    <cellStyle name="6 2 4 3 6" xfId="28966" xr:uid="{00000000-0005-0000-0000-00000D290000}"/>
    <cellStyle name="6 2 4 4" xfId="19706" xr:uid="{00000000-0005-0000-0000-00000E290000}"/>
    <cellStyle name="6 2 4 4 2" xfId="26843" xr:uid="{00000000-0005-0000-0000-00000F290000}"/>
    <cellStyle name="6 2 4 4 2 2" xfId="41158" xr:uid="{00000000-0005-0000-0000-000010290000}"/>
    <cellStyle name="6 2 4 4 3" xfId="34021" xr:uid="{00000000-0005-0000-0000-000011290000}"/>
    <cellStyle name="6 3" xfId="755" xr:uid="{00000000-0005-0000-0000-000012290000}"/>
    <cellStyle name="6 3 2" xfId="756" xr:uid="{00000000-0005-0000-0000-000013290000}"/>
    <cellStyle name="6 3 2 2" xfId="12959" xr:uid="{00000000-0005-0000-0000-000014290000}"/>
    <cellStyle name="6 3 2 2 2" xfId="14778" xr:uid="{00000000-0005-0000-0000-000015290000}"/>
    <cellStyle name="6 3 2 2 2 2" xfId="17141" xr:uid="{00000000-0005-0000-0000-000016290000}"/>
    <cellStyle name="6 3 2 2 2 2 2" xfId="24278" xr:uid="{00000000-0005-0000-0000-000017290000}"/>
    <cellStyle name="6 3 2 2 2 2 2 2" xfId="38593" xr:uid="{00000000-0005-0000-0000-000018290000}"/>
    <cellStyle name="6 3 2 2 2 2 3" xfId="31456" xr:uid="{00000000-0005-0000-0000-000019290000}"/>
    <cellStyle name="6 3 2 2 2 3" xfId="19495" xr:uid="{00000000-0005-0000-0000-00001A290000}"/>
    <cellStyle name="6 3 2 2 2 3 2" xfId="26632" xr:uid="{00000000-0005-0000-0000-00001B290000}"/>
    <cellStyle name="6 3 2 2 2 3 2 2" xfId="40947" xr:uid="{00000000-0005-0000-0000-00001C290000}"/>
    <cellStyle name="6 3 2 2 2 3 3" xfId="33810" xr:uid="{00000000-0005-0000-0000-00001D290000}"/>
    <cellStyle name="6 3 2 2 2 4" xfId="20771" xr:uid="{00000000-0005-0000-0000-00001E290000}"/>
    <cellStyle name="6 3 2 2 2 4 2" xfId="27908" xr:uid="{00000000-0005-0000-0000-00001F290000}"/>
    <cellStyle name="6 3 2 2 2 4 2 2" xfId="42223" xr:uid="{00000000-0005-0000-0000-000020290000}"/>
    <cellStyle name="6 3 2 2 2 4 3" xfId="35086" xr:uid="{00000000-0005-0000-0000-000021290000}"/>
    <cellStyle name="6 3 2 2 2 5" xfId="21947" xr:uid="{00000000-0005-0000-0000-000022290000}"/>
    <cellStyle name="6 3 2 2 2 5 2" xfId="36262" xr:uid="{00000000-0005-0000-0000-000023290000}"/>
    <cellStyle name="6 3 2 2 2 6" xfId="29103" xr:uid="{00000000-0005-0000-0000-000024290000}"/>
    <cellStyle name="6 3 2 2 3" xfId="15328" xr:uid="{00000000-0005-0000-0000-000025290000}"/>
    <cellStyle name="6 3 2 2 3 2" xfId="22487" xr:uid="{00000000-0005-0000-0000-000026290000}"/>
    <cellStyle name="6 3 2 2 3 2 2" xfId="36802" xr:uid="{00000000-0005-0000-0000-000027290000}"/>
    <cellStyle name="6 3 2 2 3 3" xfId="29643" xr:uid="{00000000-0005-0000-0000-000028290000}"/>
    <cellStyle name="6 3 2 2 4" xfId="17682" xr:uid="{00000000-0005-0000-0000-000029290000}"/>
    <cellStyle name="6 3 2 2 4 2" xfId="24819" xr:uid="{00000000-0005-0000-0000-00002A290000}"/>
    <cellStyle name="6 3 2 2 4 2 2" xfId="39134" xr:uid="{00000000-0005-0000-0000-00002B290000}"/>
    <cellStyle name="6 3 2 2 4 3" xfId="31997" xr:uid="{00000000-0005-0000-0000-00002C290000}"/>
    <cellStyle name="6 3 3" xfId="757" xr:uid="{00000000-0005-0000-0000-00002D290000}"/>
    <cellStyle name="6 3 3 2" xfId="12960" xr:uid="{00000000-0005-0000-0000-00002E290000}"/>
    <cellStyle name="6 3 3 2 2" xfId="14134" xr:uid="{00000000-0005-0000-0000-00002F290000}"/>
    <cellStyle name="6 3 3 2 2 2" xfId="16503" xr:uid="{00000000-0005-0000-0000-000030290000}"/>
    <cellStyle name="6 3 3 2 2 2 2" xfId="23662" xr:uid="{00000000-0005-0000-0000-000031290000}"/>
    <cellStyle name="6 3 3 2 2 2 2 2" xfId="37977" xr:uid="{00000000-0005-0000-0000-000032290000}"/>
    <cellStyle name="6 3 3 2 2 2 3" xfId="30818" xr:uid="{00000000-0005-0000-0000-000033290000}"/>
    <cellStyle name="6 3 3 2 2 3" xfId="18857" xr:uid="{00000000-0005-0000-0000-000034290000}"/>
    <cellStyle name="6 3 3 2 2 3 2" xfId="25994" xr:uid="{00000000-0005-0000-0000-000035290000}"/>
    <cellStyle name="6 3 3 2 2 3 2 2" xfId="40309" xr:uid="{00000000-0005-0000-0000-000036290000}"/>
    <cellStyle name="6 3 3 2 2 3 3" xfId="33172" xr:uid="{00000000-0005-0000-0000-000037290000}"/>
    <cellStyle name="6 3 3 2 2 4" xfId="20191" xr:uid="{00000000-0005-0000-0000-000038290000}"/>
    <cellStyle name="6 3 3 2 2 4 2" xfId="27328" xr:uid="{00000000-0005-0000-0000-000039290000}"/>
    <cellStyle name="6 3 3 2 2 4 2 2" xfId="41643" xr:uid="{00000000-0005-0000-0000-00003A290000}"/>
    <cellStyle name="6 3 3 2 2 4 3" xfId="34506" xr:uid="{00000000-0005-0000-0000-00003B290000}"/>
    <cellStyle name="6 3 3 2 2 5" xfId="21406" xr:uid="{00000000-0005-0000-0000-00003C290000}"/>
    <cellStyle name="6 3 3 2 2 5 2" xfId="35721" xr:uid="{00000000-0005-0000-0000-00003D290000}"/>
    <cellStyle name="6 3 3 2 2 6" xfId="28543" xr:uid="{00000000-0005-0000-0000-00003E290000}"/>
    <cellStyle name="6 3 3 2 3" xfId="15329" xr:uid="{00000000-0005-0000-0000-00003F290000}"/>
    <cellStyle name="6 3 3 2 3 2" xfId="22488" xr:uid="{00000000-0005-0000-0000-000040290000}"/>
    <cellStyle name="6 3 3 2 3 2 2" xfId="36803" xr:uid="{00000000-0005-0000-0000-000041290000}"/>
    <cellStyle name="6 3 3 2 3 3" xfId="29644" xr:uid="{00000000-0005-0000-0000-000042290000}"/>
    <cellStyle name="6 3 3 2 4" xfId="17683" xr:uid="{00000000-0005-0000-0000-000043290000}"/>
    <cellStyle name="6 3 3 2 4 2" xfId="24820" xr:uid="{00000000-0005-0000-0000-000044290000}"/>
    <cellStyle name="6 3 3 2 4 2 2" xfId="39135" xr:uid="{00000000-0005-0000-0000-000045290000}"/>
    <cellStyle name="6 3 3 2 4 3" xfId="31998" xr:uid="{00000000-0005-0000-0000-000046290000}"/>
    <cellStyle name="6 3 4" xfId="758" xr:uid="{00000000-0005-0000-0000-000047290000}"/>
    <cellStyle name="6 3 4 2" xfId="12961" xr:uid="{00000000-0005-0000-0000-000048290000}"/>
    <cellStyle name="6 3 4 2 2" xfId="14777" xr:uid="{00000000-0005-0000-0000-000049290000}"/>
    <cellStyle name="6 3 4 2 2 2" xfId="17140" xr:uid="{00000000-0005-0000-0000-00004A290000}"/>
    <cellStyle name="6 3 4 2 2 2 2" xfId="24277" xr:uid="{00000000-0005-0000-0000-00004B290000}"/>
    <cellStyle name="6 3 4 2 2 2 2 2" xfId="38592" xr:uid="{00000000-0005-0000-0000-00004C290000}"/>
    <cellStyle name="6 3 4 2 2 2 3" xfId="31455" xr:uid="{00000000-0005-0000-0000-00004D290000}"/>
    <cellStyle name="6 3 4 2 2 3" xfId="19494" xr:uid="{00000000-0005-0000-0000-00004E290000}"/>
    <cellStyle name="6 3 4 2 2 3 2" xfId="26631" xr:uid="{00000000-0005-0000-0000-00004F290000}"/>
    <cellStyle name="6 3 4 2 2 3 2 2" xfId="40946" xr:uid="{00000000-0005-0000-0000-000050290000}"/>
    <cellStyle name="6 3 4 2 2 3 3" xfId="33809" xr:uid="{00000000-0005-0000-0000-000051290000}"/>
    <cellStyle name="6 3 4 2 2 4" xfId="20770" xr:uid="{00000000-0005-0000-0000-000052290000}"/>
    <cellStyle name="6 3 4 2 2 4 2" xfId="27907" xr:uid="{00000000-0005-0000-0000-000053290000}"/>
    <cellStyle name="6 3 4 2 2 4 2 2" xfId="42222" xr:uid="{00000000-0005-0000-0000-000054290000}"/>
    <cellStyle name="6 3 4 2 2 4 3" xfId="35085" xr:uid="{00000000-0005-0000-0000-000055290000}"/>
    <cellStyle name="6 3 4 2 2 5" xfId="21946" xr:uid="{00000000-0005-0000-0000-000056290000}"/>
    <cellStyle name="6 3 4 2 2 5 2" xfId="36261" xr:uid="{00000000-0005-0000-0000-000057290000}"/>
    <cellStyle name="6 3 4 2 2 6" xfId="29102" xr:uid="{00000000-0005-0000-0000-000058290000}"/>
    <cellStyle name="6 3 4 2 3" xfId="15330" xr:uid="{00000000-0005-0000-0000-000059290000}"/>
    <cellStyle name="6 3 4 2 3 2" xfId="22489" xr:uid="{00000000-0005-0000-0000-00005A290000}"/>
    <cellStyle name="6 3 4 2 3 2 2" xfId="36804" xr:uid="{00000000-0005-0000-0000-00005B290000}"/>
    <cellStyle name="6 3 4 2 3 3" xfId="29645" xr:uid="{00000000-0005-0000-0000-00005C290000}"/>
    <cellStyle name="6 3 4 2 4" xfId="17684" xr:uid="{00000000-0005-0000-0000-00005D290000}"/>
    <cellStyle name="6 3 4 2 4 2" xfId="24821" xr:uid="{00000000-0005-0000-0000-00005E290000}"/>
    <cellStyle name="6 3 4 2 4 2 2" xfId="39136" xr:uid="{00000000-0005-0000-0000-00005F290000}"/>
    <cellStyle name="6 3 4 2 4 3" xfId="31999" xr:uid="{00000000-0005-0000-0000-000060290000}"/>
    <cellStyle name="6 3 5" xfId="759" xr:uid="{00000000-0005-0000-0000-000061290000}"/>
    <cellStyle name="6 3 5 2" xfId="12962" xr:uid="{00000000-0005-0000-0000-000062290000}"/>
    <cellStyle name="6 3 5 2 2" xfId="14181" xr:uid="{00000000-0005-0000-0000-000063290000}"/>
    <cellStyle name="6 3 5 2 2 2" xfId="16550" xr:uid="{00000000-0005-0000-0000-000064290000}"/>
    <cellStyle name="6 3 5 2 2 2 2" xfId="23709" xr:uid="{00000000-0005-0000-0000-000065290000}"/>
    <cellStyle name="6 3 5 2 2 2 2 2" xfId="38024" xr:uid="{00000000-0005-0000-0000-000066290000}"/>
    <cellStyle name="6 3 5 2 2 2 3" xfId="30865" xr:uid="{00000000-0005-0000-0000-000067290000}"/>
    <cellStyle name="6 3 5 2 2 3" xfId="18904" xr:uid="{00000000-0005-0000-0000-000068290000}"/>
    <cellStyle name="6 3 5 2 2 3 2" xfId="26041" xr:uid="{00000000-0005-0000-0000-000069290000}"/>
    <cellStyle name="6 3 5 2 2 3 2 2" xfId="40356" xr:uid="{00000000-0005-0000-0000-00006A290000}"/>
    <cellStyle name="6 3 5 2 2 3 3" xfId="33219" xr:uid="{00000000-0005-0000-0000-00006B290000}"/>
    <cellStyle name="6 3 5 2 2 4" xfId="20238" xr:uid="{00000000-0005-0000-0000-00006C290000}"/>
    <cellStyle name="6 3 5 2 2 4 2" xfId="27375" xr:uid="{00000000-0005-0000-0000-00006D290000}"/>
    <cellStyle name="6 3 5 2 2 4 2 2" xfId="41690" xr:uid="{00000000-0005-0000-0000-00006E290000}"/>
    <cellStyle name="6 3 5 2 2 4 3" xfId="34553" xr:uid="{00000000-0005-0000-0000-00006F290000}"/>
    <cellStyle name="6 3 5 2 2 5" xfId="21453" xr:uid="{00000000-0005-0000-0000-000070290000}"/>
    <cellStyle name="6 3 5 2 2 5 2" xfId="35768" xr:uid="{00000000-0005-0000-0000-000071290000}"/>
    <cellStyle name="6 3 5 2 2 6" xfId="28590" xr:uid="{00000000-0005-0000-0000-000072290000}"/>
    <cellStyle name="6 3 5 2 3" xfId="15331" xr:uid="{00000000-0005-0000-0000-000073290000}"/>
    <cellStyle name="6 3 5 2 3 2" xfId="22490" xr:uid="{00000000-0005-0000-0000-000074290000}"/>
    <cellStyle name="6 3 5 2 3 2 2" xfId="36805" xr:uid="{00000000-0005-0000-0000-000075290000}"/>
    <cellStyle name="6 3 5 2 3 3" xfId="29646" xr:uid="{00000000-0005-0000-0000-000076290000}"/>
    <cellStyle name="6 3 5 2 4" xfId="17685" xr:uid="{00000000-0005-0000-0000-000077290000}"/>
    <cellStyle name="6 3 5 2 4 2" xfId="24822" xr:uid="{00000000-0005-0000-0000-000078290000}"/>
    <cellStyle name="6 3 5 2 4 2 2" xfId="39137" xr:uid="{00000000-0005-0000-0000-000079290000}"/>
    <cellStyle name="6 3 5 2 4 3" xfId="32000" xr:uid="{00000000-0005-0000-0000-00007A290000}"/>
    <cellStyle name="6 3 6" xfId="12958" xr:uid="{00000000-0005-0000-0000-00007B290000}"/>
    <cellStyle name="6 3 6 2" xfId="14462" xr:uid="{00000000-0005-0000-0000-00007C290000}"/>
    <cellStyle name="6 3 6 2 2" xfId="16831" xr:uid="{00000000-0005-0000-0000-00007D290000}"/>
    <cellStyle name="6 3 6 2 2 2" xfId="23990" xr:uid="{00000000-0005-0000-0000-00007E290000}"/>
    <cellStyle name="6 3 6 2 2 2 2" xfId="38305" xr:uid="{00000000-0005-0000-0000-00007F290000}"/>
    <cellStyle name="6 3 6 2 2 3" xfId="31146" xr:uid="{00000000-0005-0000-0000-000080290000}"/>
    <cellStyle name="6 3 6 2 3" xfId="19185" xr:uid="{00000000-0005-0000-0000-000081290000}"/>
    <cellStyle name="6 3 6 2 3 2" xfId="26322" xr:uid="{00000000-0005-0000-0000-000082290000}"/>
    <cellStyle name="6 3 6 2 3 2 2" xfId="40637" xr:uid="{00000000-0005-0000-0000-000083290000}"/>
    <cellStyle name="6 3 6 2 3 3" xfId="33500" xr:uid="{00000000-0005-0000-0000-000084290000}"/>
    <cellStyle name="6 3 6 2 4" xfId="20492" xr:uid="{00000000-0005-0000-0000-000085290000}"/>
    <cellStyle name="6 3 6 2 4 2" xfId="27629" xr:uid="{00000000-0005-0000-0000-000086290000}"/>
    <cellStyle name="6 3 6 2 4 2 2" xfId="41944" xr:uid="{00000000-0005-0000-0000-000087290000}"/>
    <cellStyle name="6 3 6 2 4 3" xfId="34807" xr:uid="{00000000-0005-0000-0000-000088290000}"/>
    <cellStyle name="6 3 6 2 5" xfId="21707" xr:uid="{00000000-0005-0000-0000-000089290000}"/>
    <cellStyle name="6 3 6 2 5 2" xfId="36022" xr:uid="{00000000-0005-0000-0000-00008A290000}"/>
    <cellStyle name="6 3 6 2 6" xfId="28844" xr:uid="{00000000-0005-0000-0000-00008B290000}"/>
    <cellStyle name="6 3 6 3" xfId="15327" xr:uid="{00000000-0005-0000-0000-00008C290000}"/>
    <cellStyle name="6 3 6 3 2" xfId="22486" xr:uid="{00000000-0005-0000-0000-00008D290000}"/>
    <cellStyle name="6 3 6 3 2 2" xfId="36801" xr:uid="{00000000-0005-0000-0000-00008E290000}"/>
    <cellStyle name="6 3 6 3 3" xfId="29642" xr:uid="{00000000-0005-0000-0000-00008F290000}"/>
    <cellStyle name="6 3 6 4" xfId="17681" xr:uid="{00000000-0005-0000-0000-000090290000}"/>
    <cellStyle name="6 3 6 4 2" xfId="24818" xr:uid="{00000000-0005-0000-0000-000091290000}"/>
    <cellStyle name="6 3 6 4 2 2" xfId="39133" xr:uid="{00000000-0005-0000-0000-000092290000}"/>
    <cellStyle name="6 3 6 4 3" xfId="31996" xr:uid="{00000000-0005-0000-0000-000093290000}"/>
    <cellStyle name="6 4" xfId="12556" xr:uid="{00000000-0005-0000-0000-000094290000}"/>
    <cellStyle name="6 4 2" xfId="14679" xr:uid="{00000000-0005-0000-0000-000095290000}"/>
    <cellStyle name="6 4 2 2" xfId="17042" xr:uid="{00000000-0005-0000-0000-000096290000}"/>
    <cellStyle name="6 4 2 2 2" xfId="24201" xr:uid="{00000000-0005-0000-0000-000097290000}"/>
    <cellStyle name="6 4 2 2 2 2" xfId="38516" xr:uid="{00000000-0005-0000-0000-000098290000}"/>
    <cellStyle name="6 4 2 2 3" xfId="31357" xr:uid="{00000000-0005-0000-0000-000099290000}"/>
    <cellStyle name="6 4 2 3" xfId="19396" xr:uid="{00000000-0005-0000-0000-00009A290000}"/>
    <cellStyle name="6 4 2 3 2" xfId="26533" xr:uid="{00000000-0005-0000-0000-00009B290000}"/>
    <cellStyle name="6 4 2 3 2 2" xfId="40848" xr:uid="{00000000-0005-0000-0000-00009C290000}"/>
    <cellStyle name="6 4 2 3 3" xfId="33711" xr:uid="{00000000-0005-0000-0000-00009D290000}"/>
    <cellStyle name="6 4 2 4" xfId="20694" xr:uid="{00000000-0005-0000-0000-00009E290000}"/>
    <cellStyle name="6 4 2 4 2" xfId="27831" xr:uid="{00000000-0005-0000-0000-00009F290000}"/>
    <cellStyle name="6 4 2 4 2 2" xfId="42146" xr:uid="{00000000-0005-0000-0000-0000A0290000}"/>
    <cellStyle name="6 4 2 4 3" xfId="35009" xr:uid="{00000000-0005-0000-0000-0000A1290000}"/>
    <cellStyle name="6 4 3" xfId="14234" xr:uid="{00000000-0005-0000-0000-0000A2290000}"/>
    <cellStyle name="6 4 3 2" xfId="16603" xr:uid="{00000000-0005-0000-0000-0000A3290000}"/>
    <cellStyle name="6 4 3 2 2" xfId="23762" xr:uid="{00000000-0005-0000-0000-0000A4290000}"/>
    <cellStyle name="6 4 3 2 2 2" xfId="38077" xr:uid="{00000000-0005-0000-0000-0000A5290000}"/>
    <cellStyle name="6 4 3 2 3" xfId="30918" xr:uid="{00000000-0005-0000-0000-0000A6290000}"/>
    <cellStyle name="6 4 3 3" xfId="18957" xr:uid="{00000000-0005-0000-0000-0000A7290000}"/>
    <cellStyle name="6 4 3 3 2" xfId="26094" xr:uid="{00000000-0005-0000-0000-0000A8290000}"/>
    <cellStyle name="6 4 3 3 2 2" xfId="40409" xr:uid="{00000000-0005-0000-0000-0000A9290000}"/>
    <cellStyle name="6 4 3 3 3" xfId="33272" xr:uid="{00000000-0005-0000-0000-0000AA290000}"/>
    <cellStyle name="6 4 3 4" xfId="20290" xr:uid="{00000000-0005-0000-0000-0000AB290000}"/>
    <cellStyle name="6 4 3 4 2" xfId="27427" xr:uid="{00000000-0005-0000-0000-0000AC290000}"/>
    <cellStyle name="6 4 3 4 2 2" xfId="41742" xr:uid="{00000000-0005-0000-0000-0000AD290000}"/>
    <cellStyle name="6 4 3 4 3" xfId="34605" xr:uid="{00000000-0005-0000-0000-0000AE290000}"/>
    <cellStyle name="6 4 3 5" xfId="21505" xr:uid="{00000000-0005-0000-0000-0000AF290000}"/>
    <cellStyle name="6 4 3 5 2" xfId="35820" xr:uid="{00000000-0005-0000-0000-0000B0290000}"/>
    <cellStyle name="6 4 3 6" xfId="28642" xr:uid="{00000000-0005-0000-0000-0000B1290000}"/>
    <cellStyle name="6 4 4" xfId="19694" xr:uid="{00000000-0005-0000-0000-0000B2290000}"/>
    <cellStyle name="6 4 4 2" xfId="26831" xr:uid="{00000000-0005-0000-0000-0000B3290000}"/>
    <cellStyle name="6 4 4 2 2" xfId="41146" xr:uid="{00000000-0005-0000-0000-0000B4290000}"/>
    <cellStyle name="6 4 4 3" xfId="34009" xr:uid="{00000000-0005-0000-0000-0000B5290000}"/>
    <cellStyle name="6 5" xfId="42619" xr:uid="{00000000-0005-0000-0000-0000B6290000}"/>
    <cellStyle name="6_5225402107005(1)" xfId="204" xr:uid="{00000000-0005-0000-0000-0000B7290000}"/>
    <cellStyle name="6_5225402107005(1) 2" xfId="760" xr:uid="{00000000-0005-0000-0000-0000B8290000}"/>
    <cellStyle name="6_5225402107005(1) 2 2" xfId="12569" xr:uid="{00000000-0005-0000-0000-0000B9290000}"/>
    <cellStyle name="6_5225402107005(1) 2 2 2" xfId="14692" xr:uid="{00000000-0005-0000-0000-0000BA290000}"/>
    <cellStyle name="6_5225402107005(1) 2 2 2 2" xfId="17055" xr:uid="{00000000-0005-0000-0000-0000BB290000}"/>
    <cellStyle name="6_5225402107005(1) 2 2 2 2 2" xfId="24214" xr:uid="{00000000-0005-0000-0000-0000BC290000}"/>
    <cellStyle name="6_5225402107005(1) 2 2 2 2 2 2" xfId="38529" xr:uid="{00000000-0005-0000-0000-0000BD290000}"/>
    <cellStyle name="6_5225402107005(1) 2 2 2 2 3" xfId="31370" xr:uid="{00000000-0005-0000-0000-0000BE290000}"/>
    <cellStyle name="6_5225402107005(1) 2 2 2 3" xfId="19409" xr:uid="{00000000-0005-0000-0000-0000BF290000}"/>
    <cellStyle name="6_5225402107005(1) 2 2 2 3 2" xfId="26546" xr:uid="{00000000-0005-0000-0000-0000C0290000}"/>
    <cellStyle name="6_5225402107005(1) 2 2 2 3 2 2" xfId="40861" xr:uid="{00000000-0005-0000-0000-0000C1290000}"/>
    <cellStyle name="6_5225402107005(1) 2 2 2 3 3" xfId="33724" xr:uid="{00000000-0005-0000-0000-0000C2290000}"/>
    <cellStyle name="6_5225402107005(1) 2 2 2 4" xfId="20707" xr:uid="{00000000-0005-0000-0000-0000C3290000}"/>
    <cellStyle name="6_5225402107005(1) 2 2 2 4 2" xfId="27844" xr:uid="{00000000-0005-0000-0000-0000C4290000}"/>
    <cellStyle name="6_5225402107005(1) 2 2 2 4 2 2" xfId="42159" xr:uid="{00000000-0005-0000-0000-0000C5290000}"/>
    <cellStyle name="6_5225402107005(1) 2 2 2 4 3" xfId="35022" xr:uid="{00000000-0005-0000-0000-0000C6290000}"/>
    <cellStyle name="6_5225402107005(1) 2 2 3" xfId="13613" xr:uid="{00000000-0005-0000-0000-0000C7290000}"/>
    <cellStyle name="6_5225402107005(1) 2 2 3 2" xfId="15982" xr:uid="{00000000-0005-0000-0000-0000C8290000}"/>
    <cellStyle name="6_5225402107005(1) 2 2 3 2 2" xfId="23141" xr:uid="{00000000-0005-0000-0000-0000C9290000}"/>
    <cellStyle name="6_5225402107005(1) 2 2 3 2 2 2" xfId="37456" xr:uid="{00000000-0005-0000-0000-0000CA290000}"/>
    <cellStyle name="6_5225402107005(1) 2 2 3 2 3" xfId="30297" xr:uid="{00000000-0005-0000-0000-0000CB290000}"/>
    <cellStyle name="6_5225402107005(1) 2 2 3 3" xfId="18336" xr:uid="{00000000-0005-0000-0000-0000CC290000}"/>
    <cellStyle name="6_5225402107005(1) 2 2 3 3 2" xfId="25473" xr:uid="{00000000-0005-0000-0000-0000CD290000}"/>
    <cellStyle name="6_5225402107005(1) 2 2 3 3 2 2" xfId="39788" xr:uid="{00000000-0005-0000-0000-0000CE290000}"/>
    <cellStyle name="6_5225402107005(1) 2 2 3 3 3" xfId="32651" xr:uid="{00000000-0005-0000-0000-0000CF290000}"/>
    <cellStyle name="6_5225402107005(1) 2 2 3 4" xfId="19862" xr:uid="{00000000-0005-0000-0000-0000D0290000}"/>
    <cellStyle name="6_5225402107005(1) 2 2 3 4 2" xfId="26999" xr:uid="{00000000-0005-0000-0000-0000D1290000}"/>
    <cellStyle name="6_5225402107005(1) 2 2 3 4 2 2" xfId="41314" xr:uid="{00000000-0005-0000-0000-0000D2290000}"/>
    <cellStyle name="6_5225402107005(1) 2 2 3 4 3" xfId="34177" xr:uid="{00000000-0005-0000-0000-0000D3290000}"/>
    <cellStyle name="6_5225402107005(1) 2 2 3 5" xfId="21077" xr:uid="{00000000-0005-0000-0000-0000D4290000}"/>
    <cellStyle name="6_5225402107005(1) 2 2 3 5 2" xfId="35392" xr:uid="{00000000-0005-0000-0000-0000D5290000}"/>
    <cellStyle name="6_5225402107005(1) 2 2 3 6" xfId="28214" xr:uid="{00000000-0005-0000-0000-0000D6290000}"/>
    <cellStyle name="6_5225402107005(1) 2 2 4" xfId="19707" xr:uid="{00000000-0005-0000-0000-0000D7290000}"/>
    <cellStyle name="6_5225402107005(1) 2 2 4 2" xfId="26844" xr:uid="{00000000-0005-0000-0000-0000D8290000}"/>
    <cellStyle name="6_5225402107005(1) 2 2 4 2 2" xfId="41159" xr:uid="{00000000-0005-0000-0000-0000D9290000}"/>
    <cellStyle name="6_5225402107005(1) 2 2 4 3" xfId="34022" xr:uid="{00000000-0005-0000-0000-0000DA290000}"/>
    <cellStyle name="6_5225402107005(1) 3" xfId="12557" xr:uid="{00000000-0005-0000-0000-0000DB290000}"/>
    <cellStyle name="6_5225402107005(1) 3 2" xfId="14680" xr:uid="{00000000-0005-0000-0000-0000DC290000}"/>
    <cellStyle name="6_5225402107005(1) 3 2 2" xfId="17043" xr:uid="{00000000-0005-0000-0000-0000DD290000}"/>
    <cellStyle name="6_5225402107005(1) 3 2 2 2" xfId="24202" xr:uid="{00000000-0005-0000-0000-0000DE290000}"/>
    <cellStyle name="6_5225402107005(1) 3 2 2 2 2" xfId="38517" xr:uid="{00000000-0005-0000-0000-0000DF290000}"/>
    <cellStyle name="6_5225402107005(1) 3 2 2 3" xfId="31358" xr:uid="{00000000-0005-0000-0000-0000E0290000}"/>
    <cellStyle name="6_5225402107005(1) 3 2 3" xfId="19397" xr:uid="{00000000-0005-0000-0000-0000E1290000}"/>
    <cellStyle name="6_5225402107005(1) 3 2 3 2" xfId="26534" xr:uid="{00000000-0005-0000-0000-0000E2290000}"/>
    <cellStyle name="6_5225402107005(1) 3 2 3 2 2" xfId="40849" xr:uid="{00000000-0005-0000-0000-0000E3290000}"/>
    <cellStyle name="6_5225402107005(1) 3 2 3 3" xfId="33712" xr:uid="{00000000-0005-0000-0000-0000E4290000}"/>
    <cellStyle name="6_5225402107005(1) 3 2 4" xfId="20695" xr:uid="{00000000-0005-0000-0000-0000E5290000}"/>
    <cellStyle name="6_5225402107005(1) 3 2 4 2" xfId="27832" xr:uid="{00000000-0005-0000-0000-0000E6290000}"/>
    <cellStyle name="6_5225402107005(1) 3 2 4 2 2" xfId="42147" xr:uid="{00000000-0005-0000-0000-0000E7290000}"/>
    <cellStyle name="6_5225402107005(1) 3 2 4 3" xfId="35010" xr:uid="{00000000-0005-0000-0000-0000E8290000}"/>
    <cellStyle name="6_5225402107005(1) 3 3" xfId="14407" xr:uid="{00000000-0005-0000-0000-0000E9290000}"/>
    <cellStyle name="6_5225402107005(1) 3 3 2" xfId="16776" xr:uid="{00000000-0005-0000-0000-0000EA290000}"/>
    <cellStyle name="6_5225402107005(1) 3 3 2 2" xfId="23935" xr:uid="{00000000-0005-0000-0000-0000EB290000}"/>
    <cellStyle name="6_5225402107005(1) 3 3 2 2 2" xfId="38250" xr:uid="{00000000-0005-0000-0000-0000EC290000}"/>
    <cellStyle name="6_5225402107005(1) 3 3 2 3" xfId="31091" xr:uid="{00000000-0005-0000-0000-0000ED290000}"/>
    <cellStyle name="6_5225402107005(1) 3 3 3" xfId="19130" xr:uid="{00000000-0005-0000-0000-0000EE290000}"/>
    <cellStyle name="6_5225402107005(1) 3 3 3 2" xfId="26267" xr:uid="{00000000-0005-0000-0000-0000EF290000}"/>
    <cellStyle name="6_5225402107005(1) 3 3 3 2 2" xfId="40582" xr:uid="{00000000-0005-0000-0000-0000F0290000}"/>
    <cellStyle name="6_5225402107005(1) 3 3 3 3" xfId="33445" xr:uid="{00000000-0005-0000-0000-0000F1290000}"/>
    <cellStyle name="6_5225402107005(1) 3 3 4" xfId="20463" xr:uid="{00000000-0005-0000-0000-0000F2290000}"/>
    <cellStyle name="6_5225402107005(1) 3 3 4 2" xfId="27600" xr:uid="{00000000-0005-0000-0000-0000F3290000}"/>
    <cellStyle name="6_5225402107005(1) 3 3 4 2 2" xfId="41915" xr:uid="{00000000-0005-0000-0000-0000F4290000}"/>
    <cellStyle name="6_5225402107005(1) 3 3 4 3" xfId="34778" xr:uid="{00000000-0005-0000-0000-0000F5290000}"/>
    <cellStyle name="6_5225402107005(1) 3 3 5" xfId="21678" xr:uid="{00000000-0005-0000-0000-0000F6290000}"/>
    <cellStyle name="6_5225402107005(1) 3 3 5 2" xfId="35993" xr:uid="{00000000-0005-0000-0000-0000F7290000}"/>
    <cellStyle name="6_5225402107005(1) 3 3 6" xfId="28815" xr:uid="{00000000-0005-0000-0000-0000F8290000}"/>
    <cellStyle name="6_5225402107005(1) 3 4" xfId="19695" xr:uid="{00000000-0005-0000-0000-0000F9290000}"/>
    <cellStyle name="6_5225402107005(1) 3 4 2" xfId="26832" xr:uid="{00000000-0005-0000-0000-0000FA290000}"/>
    <cellStyle name="6_5225402107005(1) 3 4 2 2" xfId="41147" xr:uid="{00000000-0005-0000-0000-0000FB290000}"/>
    <cellStyle name="6_5225402107005(1) 3 4 3" xfId="34010" xr:uid="{00000000-0005-0000-0000-0000FC290000}"/>
    <cellStyle name="6_5225402107005(1) 4" xfId="42620" xr:uid="{00000000-0005-0000-0000-0000FD290000}"/>
    <cellStyle name="6_DeckblattNeu" xfId="205" xr:uid="{00000000-0005-0000-0000-0000FE290000}"/>
    <cellStyle name="6_DeckblattNeu 2" xfId="761" xr:uid="{00000000-0005-0000-0000-0000FF290000}"/>
    <cellStyle name="6_DeckblattNeu 2 2" xfId="762" xr:uid="{00000000-0005-0000-0000-0000002A0000}"/>
    <cellStyle name="6_DeckblattNeu 2 2 2" xfId="763" xr:uid="{00000000-0005-0000-0000-0000012A0000}"/>
    <cellStyle name="6_DeckblattNeu 2 2 2 2" xfId="12966" xr:uid="{00000000-0005-0000-0000-0000022A0000}"/>
    <cellStyle name="6_DeckblattNeu 2 2 2 2 2" xfId="14770" xr:uid="{00000000-0005-0000-0000-0000032A0000}"/>
    <cellStyle name="6_DeckblattNeu 2 2 2 2 2 2" xfId="17133" xr:uid="{00000000-0005-0000-0000-0000042A0000}"/>
    <cellStyle name="6_DeckblattNeu 2 2 2 2 2 2 2" xfId="24270" xr:uid="{00000000-0005-0000-0000-0000052A0000}"/>
    <cellStyle name="6_DeckblattNeu 2 2 2 2 2 2 2 2" xfId="38585" xr:uid="{00000000-0005-0000-0000-0000062A0000}"/>
    <cellStyle name="6_DeckblattNeu 2 2 2 2 2 2 3" xfId="31448" xr:uid="{00000000-0005-0000-0000-0000072A0000}"/>
    <cellStyle name="6_DeckblattNeu 2 2 2 2 2 3" xfId="19487" xr:uid="{00000000-0005-0000-0000-0000082A0000}"/>
    <cellStyle name="6_DeckblattNeu 2 2 2 2 2 3 2" xfId="26624" xr:uid="{00000000-0005-0000-0000-0000092A0000}"/>
    <cellStyle name="6_DeckblattNeu 2 2 2 2 2 3 2 2" xfId="40939" xr:uid="{00000000-0005-0000-0000-00000A2A0000}"/>
    <cellStyle name="6_DeckblattNeu 2 2 2 2 2 3 3" xfId="33802" xr:uid="{00000000-0005-0000-0000-00000B2A0000}"/>
    <cellStyle name="6_DeckblattNeu 2 2 2 2 2 4" xfId="20763" xr:uid="{00000000-0005-0000-0000-00000C2A0000}"/>
    <cellStyle name="6_DeckblattNeu 2 2 2 2 2 4 2" xfId="27900" xr:uid="{00000000-0005-0000-0000-00000D2A0000}"/>
    <cellStyle name="6_DeckblattNeu 2 2 2 2 2 4 2 2" xfId="42215" xr:uid="{00000000-0005-0000-0000-00000E2A0000}"/>
    <cellStyle name="6_DeckblattNeu 2 2 2 2 2 4 3" xfId="35078" xr:uid="{00000000-0005-0000-0000-00000F2A0000}"/>
    <cellStyle name="6_DeckblattNeu 2 2 2 2 2 5" xfId="21939" xr:uid="{00000000-0005-0000-0000-0000102A0000}"/>
    <cellStyle name="6_DeckblattNeu 2 2 2 2 2 5 2" xfId="36254" xr:uid="{00000000-0005-0000-0000-0000112A0000}"/>
    <cellStyle name="6_DeckblattNeu 2 2 2 2 2 6" xfId="29095" xr:uid="{00000000-0005-0000-0000-0000122A0000}"/>
    <cellStyle name="6_DeckblattNeu 2 2 2 2 3" xfId="15335" xr:uid="{00000000-0005-0000-0000-0000132A0000}"/>
    <cellStyle name="6_DeckblattNeu 2 2 2 2 3 2" xfId="22494" xr:uid="{00000000-0005-0000-0000-0000142A0000}"/>
    <cellStyle name="6_DeckblattNeu 2 2 2 2 3 2 2" xfId="36809" xr:uid="{00000000-0005-0000-0000-0000152A0000}"/>
    <cellStyle name="6_DeckblattNeu 2 2 2 2 3 3" xfId="29650" xr:uid="{00000000-0005-0000-0000-0000162A0000}"/>
    <cellStyle name="6_DeckblattNeu 2 2 2 2 4" xfId="17689" xr:uid="{00000000-0005-0000-0000-0000172A0000}"/>
    <cellStyle name="6_DeckblattNeu 2 2 2 2 4 2" xfId="24826" xr:uid="{00000000-0005-0000-0000-0000182A0000}"/>
    <cellStyle name="6_DeckblattNeu 2 2 2 2 4 2 2" xfId="39141" xr:uid="{00000000-0005-0000-0000-0000192A0000}"/>
    <cellStyle name="6_DeckblattNeu 2 2 2 2 4 3" xfId="32004" xr:uid="{00000000-0005-0000-0000-00001A2A0000}"/>
    <cellStyle name="6_DeckblattNeu 2 2 3" xfId="764" xr:uid="{00000000-0005-0000-0000-00001B2A0000}"/>
    <cellStyle name="6_DeckblattNeu 2 2 3 2" xfId="12967" xr:uid="{00000000-0005-0000-0000-00001C2A0000}"/>
    <cellStyle name="6_DeckblattNeu 2 2 3 2 2" xfId="14774" xr:uid="{00000000-0005-0000-0000-00001D2A0000}"/>
    <cellStyle name="6_DeckblattNeu 2 2 3 2 2 2" xfId="17137" xr:uid="{00000000-0005-0000-0000-00001E2A0000}"/>
    <cellStyle name="6_DeckblattNeu 2 2 3 2 2 2 2" xfId="24274" xr:uid="{00000000-0005-0000-0000-00001F2A0000}"/>
    <cellStyle name="6_DeckblattNeu 2 2 3 2 2 2 2 2" xfId="38589" xr:uid="{00000000-0005-0000-0000-0000202A0000}"/>
    <cellStyle name="6_DeckblattNeu 2 2 3 2 2 2 3" xfId="31452" xr:uid="{00000000-0005-0000-0000-0000212A0000}"/>
    <cellStyle name="6_DeckblattNeu 2 2 3 2 2 3" xfId="19491" xr:uid="{00000000-0005-0000-0000-0000222A0000}"/>
    <cellStyle name="6_DeckblattNeu 2 2 3 2 2 3 2" xfId="26628" xr:uid="{00000000-0005-0000-0000-0000232A0000}"/>
    <cellStyle name="6_DeckblattNeu 2 2 3 2 2 3 2 2" xfId="40943" xr:uid="{00000000-0005-0000-0000-0000242A0000}"/>
    <cellStyle name="6_DeckblattNeu 2 2 3 2 2 3 3" xfId="33806" xr:uid="{00000000-0005-0000-0000-0000252A0000}"/>
    <cellStyle name="6_DeckblattNeu 2 2 3 2 2 4" xfId="20767" xr:uid="{00000000-0005-0000-0000-0000262A0000}"/>
    <cellStyle name="6_DeckblattNeu 2 2 3 2 2 4 2" xfId="27904" xr:uid="{00000000-0005-0000-0000-0000272A0000}"/>
    <cellStyle name="6_DeckblattNeu 2 2 3 2 2 4 2 2" xfId="42219" xr:uid="{00000000-0005-0000-0000-0000282A0000}"/>
    <cellStyle name="6_DeckblattNeu 2 2 3 2 2 4 3" xfId="35082" xr:uid="{00000000-0005-0000-0000-0000292A0000}"/>
    <cellStyle name="6_DeckblattNeu 2 2 3 2 2 5" xfId="21943" xr:uid="{00000000-0005-0000-0000-00002A2A0000}"/>
    <cellStyle name="6_DeckblattNeu 2 2 3 2 2 5 2" xfId="36258" xr:uid="{00000000-0005-0000-0000-00002B2A0000}"/>
    <cellStyle name="6_DeckblattNeu 2 2 3 2 2 6" xfId="29099" xr:uid="{00000000-0005-0000-0000-00002C2A0000}"/>
    <cellStyle name="6_DeckblattNeu 2 2 3 2 3" xfId="15336" xr:uid="{00000000-0005-0000-0000-00002D2A0000}"/>
    <cellStyle name="6_DeckblattNeu 2 2 3 2 3 2" xfId="22495" xr:uid="{00000000-0005-0000-0000-00002E2A0000}"/>
    <cellStyle name="6_DeckblattNeu 2 2 3 2 3 2 2" xfId="36810" xr:uid="{00000000-0005-0000-0000-00002F2A0000}"/>
    <cellStyle name="6_DeckblattNeu 2 2 3 2 3 3" xfId="29651" xr:uid="{00000000-0005-0000-0000-0000302A0000}"/>
    <cellStyle name="6_DeckblattNeu 2 2 3 2 4" xfId="17690" xr:uid="{00000000-0005-0000-0000-0000312A0000}"/>
    <cellStyle name="6_DeckblattNeu 2 2 3 2 4 2" xfId="24827" xr:uid="{00000000-0005-0000-0000-0000322A0000}"/>
    <cellStyle name="6_DeckblattNeu 2 2 3 2 4 2 2" xfId="39142" xr:uid="{00000000-0005-0000-0000-0000332A0000}"/>
    <cellStyle name="6_DeckblattNeu 2 2 3 2 4 3" xfId="32005" xr:uid="{00000000-0005-0000-0000-0000342A0000}"/>
    <cellStyle name="6_DeckblattNeu 2 2 4" xfId="765" xr:uid="{00000000-0005-0000-0000-0000352A0000}"/>
    <cellStyle name="6_DeckblattNeu 2 2 4 2" xfId="12968" xr:uid="{00000000-0005-0000-0000-0000362A0000}"/>
    <cellStyle name="6_DeckblattNeu 2 2 4 2 2" xfId="13990" xr:uid="{00000000-0005-0000-0000-0000372A0000}"/>
    <cellStyle name="6_DeckblattNeu 2 2 4 2 2 2" xfId="16359" xr:uid="{00000000-0005-0000-0000-0000382A0000}"/>
    <cellStyle name="6_DeckblattNeu 2 2 4 2 2 2 2" xfId="23518" xr:uid="{00000000-0005-0000-0000-0000392A0000}"/>
    <cellStyle name="6_DeckblattNeu 2 2 4 2 2 2 2 2" xfId="37833" xr:uid="{00000000-0005-0000-0000-00003A2A0000}"/>
    <cellStyle name="6_DeckblattNeu 2 2 4 2 2 2 3" xfId="30674" xr:uid="{00000000-0005-0000-0000-00003B2A0000}"/>
    <cellStyle name="6_DeckblattNeu 2 2 4 2 2 3" xfId="18713" xr:uid="{00000000-0005-0000-0000-00003C2A0000}"/>
    <cellStyle name="6_DeckblattNeu 2 2 4 2 2 3 2" xfId="25850" xr:uid="{00000000-0005-0000-0000-00003D2A0000}"/>
    <cellStyle name="6_DeckblattNeu 2 2 4 2 2 3 2 2" xfId="40165" xr:uid="{00000000-0005-0000-0000-00003E2A0000}"/>
    <cellStyle name="6_DeckblattNeu 2 2 4 2 2 3 3" xfId="33028" xr:uid="{00000000-0005-0000-0000-00003F2A0000}"/>
    <cellStyle name="6_DeckblattNeu 2 2 4 2 2 4" xfId="20082" xr:uid="{00000000-0005-0000-0000-0000402A0000}"/>
    <cellStyle name="6_DeckblattNeu 2 2 4 2 2 4 2" xfId="27219" xr:uid="{00000000-0005-0000-0000-0000412A0000}"/>
    <cellStyle name="6_DeckblattNeu 2 2 4 2 2 4 2 2" xfId="41534" xr:uid="{00000000-0005-0000-0000-0000422A0000}"/>
    <cellStyle name="6_DeckblattNeu 2 2 4 2 2 4 3" xfId="34397" xr:uid="{00000000-0005-0000-0000-0000432A0000}"/>
    <cellStyle name="6_DeckblattNeu 2 2 4 2 2 5" xfId="21297" xr:uid="{00000000-0005-0000-0000-0000442A0000}"/>
    <cellStyle name="6_DeckblattNeu 2 2 4 2 2 5 2" xfId="35612" xr:uid="{00000000-0005-0000-0000-0000452A0000}"/>
    <cellStyle name="6_DeckblattNeu 2 2 4 2 2 6" xfId="28434" xr:uid="{00000000-0005-0000-0000-0000462A0000}"/>
    <cellStyle name="6_DeckblattNeu 2 2 4 2 3" xfId="15337" xr:uid="{00000000-0005-0000-0000-0000472A0000}"/>
    <cellStyle name="6_DeckblattNeu 2 2 4 2 3 2" xfId="22496" xr:uid="{00000000-0005-0000-0000-0000482A0000}"/>
    <cellStyle name="6_DeckblattNeu 2 2 4 2 3 2 2" xfId="36811" xr:uid="{00000000-0005-0000-0000-0000492A0000}"/>
    <cellStyle name="6_DeckblattNeu 2 2 4 2 3 3" xfId="29652" xr:uid="{00000000-0005-0000-0000-00004A2A0000}"/>
    <cellStyle name="6_DeckblattNeu 2 2 4 2 4" xfId="17691" xr:uid="{00000000-0005-0000-0000-00004B2A0000}"/>
    <cellStyle name="6_DeckblattNeu 2 2 4 2 4 2" xfId="24828" xr:uid="{00000000-0005-0000-0000-00004C2A0000}"/>
    <cellStyle name="6_DeckblattNeu 2 2 4 2 4 2 2" xfId="39143" xr:uid="{00000000-0005-0000-0000-00004D2A0000}"/>
    <cellStyle name="6_DeckblattNeu 2 2 4 2 4 3" xfId="32006" xr:uid="{00000000-0005-0000-0000-00004E2A0000}"/>
    <cellStyle name="6_DeckblattNeu 2 2 5" xfId="766" xr:uid="{00000000-0005-0000-0000-00004F2A0000}"/>
    <cellStyle name="6_DeckblattNeu 2 2 5 2" xfId="12969" xr:uid="{00000000-0005-0000-0000-0000502A0000}"/>
    <cellStyle name="6_DeckblattNeu 2 2 5 2 2" xfId="14773" xr:uid="{00000000-0005-0000-0000-0000512A0000}"/>
    <cellStyle name="6_DeckblattNeu 2 2 5 2 2 2" xfId="17136" xr:uid="{00000000-0005-0000-0000-0000522A0000}"/>
    <cellStyle name="6_DeckblattNeu 2 2 5 2 2 2 2" xfId="24273" xr:uid="{00000000-0005-0000-0000-0000532A0000}"/>
    <cellStyle name="6_DeckblattNeu 2 2 5 2 2 2 2 2" xfId="38588" xr:uid="{00000000-0005-0000-0000-0000542A0000}"/>
    <cellStyle name="6_DeckblattNeu 2 2 5 2 2 2 3" xfId="31451" xr:uid="{00000000-0005-0000-0000-0000552A0000}"/>
    <cellStyle name="6_DeckblattNeu 2 2 5 2 2 3" xfId="19490" xr:uid="{00000000-0005-0000-0000-0000562A0000}"/>
    <cellStyle name="6_DeckblattNeu 2 2 5 2 2 3 2" xfId="26627" xr:uid="{00000000-0005-0000-0000-0000572A0000}"/>
    <cellStyle name="6_DeckblattNeu 2 2 5 2 2 3 2 2" xfId="40942" xr:uid="{00000000-0005-0000-0000-0000582A0000}"/>
    <cellStyle name="6_DeckblattNeu 2 2 5 2 2 3 3" xfId="33805" xr:uid="{00000000-0005-0000-0000-0000592A0000}"/>
    <cellStyle name="6_DeckblattNeu 2 2 5 2 2 4" xfId="20766" xr:uid="{00000000-0005-0000-0000-00005A2A0000}"/>
    <cellStyle name="6_DeckblattNeu 2 2 5 2 2 4 2" xfId="27903" xr:uid="{00000000-0005-0000-0000-00005B2A0000}"/>
    <cellStyle name="6_DeckblattNeu 2 2 5 2 2 4 2 2" xfId="42218" xr:uid="{00000000-0005-0000-0000-00005C2A0000}"/>
    <cellStyle name="6_DeckblattNeu 2 2 5 2 2 4 3" xfId="35081" xr:uid="{00000000-0005-0000-0000-00005D2A0000}"/>
    <cellStyle name="6_DeckblattNeu 2 2 5 2 2 5" xfId="21942" xr:uid="{00000000-0005-0000-0000-00005E2A0000}"/>
    <cellStyle name="6_DeckblattNeu 2 2 5 2 2 5 2" xfId="36257" xr:uid="{00000000-0005-0000-0000-00005F2A0000}"/>
    <cellStyle name="6_DeckblattNeu 2 2 5 2 2 6" xfId="29098" xr:uid="{00000000-0005-0000-0000-0000602A0000}"/>
    <cellStyle name="6_DeckblattNeu 2 2 5 2 3" xfId="15338" xr:uid="{00000000-0005-0000-0000-0000612A0000}"/>
    <cellStyle name="6_DeckblattNeu 2 2 5 2 3 2" xfId="22497" xr:uid="{00000000-0005-0000-0000-0000622A0000}"/>
    <cellStyle name="6_DeckblattNeu 2 2 5 2 3 2 2" xfId="36812" xr:uid="{00000000-0005-0000-0000-0000632A0000}"/>
    <cellStyle name="6_DeckblattNeu 2 2 5 2 3 3" xfId="29653" xr:uid="{00000000-0005-0000-0000-0000642A0000}"/>
    <cellStyle name="6_DeckblattNeu 2 2 5 2 4" xfId="17692" xr:uid="{00000000-0005-0000-0000-0000652A0000}"/>
    <cellStyle name="6_DeckblattNeu 2 2 5 2 4 2" xfId="24829" xr:uid="{00000000-0005-0000-0000-0000662A0000}"/>
    <cellStyle name="6_DeckblattNeu 2 2 5 2 4 2 2" xfId="39144" xr:uid="{00000000-0005-0000-0000-0000672A0000}"/>
    <cellStyle name="6_DeckblattNeu 2 2 5 2 4 3" xfId="32007" xr:uid="{00000000-0005-0000-0000-0000682A0000}"/>
    <cellStyle name="6_DeckblattNeu 2 2 6" xfId="12965" xr:uid="{00000000-0005-0000-0000-0000692A0000}"/>
    <cellStyle name="6_DeckblattNeu 2 2 6 2" xfId="13697" xr:uid="{00000000-0005-0000-0000-00006A2A0000}"/>
    <cellStyle name="6_DeckblattNeu 2 2 6 2 2" xfId="16066" xr:uid="{00000000-0005-0000-0000-00006B2A0000}"/>
    <cellStyle name="6_DeckblattNeu 2 2 6 2 2 2" xfId="23225" xr:uid="{00000000-0005-0000-0000-00006C2A0000}"/>
    <cellStyle name="6_DeckblattNeu 2 2 6 2 2 2 2" xfId="37540" xr:uid="{00000000-0005-0000-0000-00006D2A0000}"/>
    <cellStyle name="6_DeckblattNeu 2 2 6 2 2 3" xfId="30381" xr:uid="{00000000-0005-0000-0000-00006E2A0000}"/>
    <cellStyle name="6_DeckblattNeu 2 2 6 2 3" xfId="18420" xr:uid="{00000000-0005-0000-0000-00006F2A0000}"/>
    <cellStyle name="6_DeckblattNeu 2 2 6 2 3 2" xfId="25557" xr:uid="{00000000-0005-0000-0000-0000702A0000}"/>
    <cellStyle name="6_DeckblattNeu 2 2 6 2 3 2 2" xfId="39872" xr:uid="{00000000-0005-0000-0000-0000712A0000}"/>
    <cellStyle name="6_DeckblattNeu 2 2 6 2 3 3" xfId="32735" xr:uid="{00000000-0005-0000-0000-0000722A0000}"/>
    <cellStyle name="6_DeckblattNeu 2 2 6 2 4" xfId="19946" xr:uid="{00000000-0005-0000-0000-0000732A0000}"/>
    <cellStyle name="6_DeckblattNeu 2 2 6 2 4 2" xfId="27083" xr:uid="{00000000-0005-0000-0000-0000742A0000}"/>
    <cellStyle name="6_DeckblattNeu 2 2 6 2 4 2 2" xfId="41398" xr:uid="{00000000-0005-0000-0000-0000752A0000}"/>
    <cellStyle name="6_DeckblattNeu 2 2 6 2 4 3" xfId="34261" xr:uid="{00000000-0005-0000-0000-0000762A0000}"/>
    <cellStyle name="6_DeckblattNeu 2 2 6 2 5" xfId="21161" xr:uid="{00000000-0005-0000-0000-0000772A0000}"/>
    <cellStyle name="6_DeckblattNeu 2 2 6 2 5 2" xfId="35476" xr:uid="{00000000-0005-0000-0000-0000782A0000}"/>
    <cellStyle name="6_DeckblattNeu 2 2 6 2 6" xfId="28298" xr:uid="{00000000-0005-0000-0000-0000792A0000}"/>
    <cellStyle name="6_DeckblattNeu 2 2 6 3" xfId="15334" xr:uid="{00000000-0005-0000-0000-00007A2A0000}"/>
    <cellStyle name="6_DeckblattNeu 2 2 6 3 2" xfId="22493" xr:uid="{00000000-0005-0000-0000-00007B2A0000}"/>
    <cellStyle name="6_DeckblattNeu 2 2 6 3 2 2" xfId="36808" xr:uid="{00000000-0005-0000-0000-00007C2A0000}"/>
    <cellStyle name="6_DeckblattNeu 2 2 6 3 3" xfId="29649" xr:uid="{00000000-0005-0000-0000-00007D2A0000}"/>
    <cellStyle name="6_DeckblattNeu 2 2 6 4" xfId="17688" xr:uid="{00000000-0005-0000-0000-00007E2A0000}"/>
    <cellStyle name="6_DeckblattNeu 2 2 6 4 2" xfId="24825" xr:uid="{00000000-0005-0000-0000-00007F2A0000}"/>
    <cellStyle name="6_DeckblattNeu 2 2 6 4 2 2" xfId="39140" xr:uid="{00000000-0005-0000-0000-0000802A0000}"/>
    <cellStyle name="6_DeckblattNeu 2 2 6 4 3" xfId="32003" xr:uid="{00000000-0005-0000-0000-0000812A0000}"/>
    <cellStyle name="6_DeckblattNeu 2 3" xfId="767" xr:uid="{00000000-0005-0000-0000-0000822A0000}"/>
    <cellStyle name="6_DeckblattNeu 2 3 2" xfId="12970" xr:uid="{00000000-0005-0000-0000-0000832A0000}"/>
    <cellStyle name="6_DeckblattNeu 2 3 2 2" xfId="14135" xr:uid="{00000000-0005-0000-0000-0000842A0000}"/>
    <cellStyle name="6_DeckblattNeu 2 3 2 2 2" xfId="16504" xr:uid="{00000000-0005-0000-0000-0000852A0000}"/>
    <cellStyle name="6_DeckblattNeu 2 3 2 2 2 2" xfId="23663" xr:uid="{00000000-0005-0000-0000-0000862A0000}"/>
    <cellStyle name="6_DeckblattNeu 2 3 2 2 2 2 2" xfId="37978" xr:uid="{00000000-0005-0000-0000-0000872A0000}"/>
    <cellStyle name="6_DeckblattNeu 2 3 2 2 2 3" xfId="30819" xr:uid="{00000000-0005-0000-0000-0000882A0000}"/>
    <cellStyle name="6_DeckblattNeu 2 3 2 2 3" xfId="18858" xr:uid="{00000000-0005-0000-0000-0000892A0000}"/>
    <cellStyle name="6_DeckblattNeu 2 3 2 2 3 2" xfId="25995" xr:uid="{00000000-0005-0000-0000-00008A2A0000}"/>
    <cellStyle name="6_DeckblattNeu 2 3 2 2 3 2 2" xfId="40310" xr:uid="{00000000-0005-0000-0000-00008B2A0000}"/>
    <cellStyle name="6_DeckblattNeu 2 3 2 2 3 3" xfId="33173" xr:uid="{00000000-0005-0000-0000-00008C2A0000}"/>
    <cellStyle name="6_DeckblattNeu 2 3 2 2 4" xfId="20192" xr:uid="{00000000-0005-0000-0000-00008D2A0000}"/>
    <cellStyle name="6_DeckblattNeu 2 3 2 2 4 2" xfId="27329" xr:uid="{00000000-0005-0000-0000-00008E2A0000}"/>
    <cellStyle name="6_DeckblattNeu 2 3 2 2 4 2 2" xfId="41644" xr:uid="{00000000-0005-0000-0000-00008F2A0000}"/>
    <cellStyle name="6_DeckblattNeu 2 3 2 2 4 3" xfId="34507" xr:uid="{00000000-0005-0000-0000-0000902A0000}"/>
    <cellStyle name="6_DeckblattNeu 2 3 2 2 5" xfId="21407" xr:uid="{00000000-0005-0000-0000-0000912A0000}"/>
    <cellStyle name="6_DeckblattNeu 2 3 2 2 5 2" xfId="35722" xr:uid="{00000000-0005-0000-0000-0000922A0000}"/>
    <cellStyle name="6_DeckblattNeu 2 3 2 2 6" xfId="28544" xr:uid="{00000000-0005-0000-0000-0000932A0000}"/>
    <cellStyle name="6_DeckblattNeu 2 3 2 3" xfId="15339" xr:uid="{00000000-0005-0000-0000-0000942A0000}"/>
    <cellStyle name="6_DeckblattNeu 2 3 2 3 2" xfId="22498" xr:uid="{00000000-0005-0000-0000-0000952A0000}"/>
    <cellStyle name="6_DeckblattNeu 2 3 2 3 2 2" xfId="36813" xr:uid="{00000000-0005-0000-0000-0000962A0000}"/>
    <cellStyle name="6_DeckblattNeu 2 3 2 3 3" xfId="29654" xr:uid="{00000000-0005-0000-0000-0000972A0000}"/>
    <cellStyle name="6_DeckblattNeu 2 3 2 4" xfId="17693" xr:uid="{00000000-0005-0000-0000-0000982A0000}"/>
    <cellStyle name="6_DeckblattNeu 2 3 2 4 2" xfId="24830" xr:uid="{00000000-0005-0000-0000-0000992A0000}"/>
    <cellStyle name="6_DeckblattNeu 2 3 2 4 2 2" xfId="39145" xr:uid="{00000000-0005-0000-0000-00009A2A0000}"/>
    <cellStyle name="6_DeckblattNeu 2 3 2 4 3" xfId="32008" xr:uid="{00000000-0005-0000-0000-00009B2A0000}"/>
    <cellStyle name="6_DeckblattNeu 2 4" xfId="768" xr:uid="{00000000-0005-0000-0000-00009C2A0000}"/>
    <cellStyle name="6_DeckblattNeu 2 4 2" xfId="12971" xr:uid="{00000000-0005-0000-0000-00009D2A0000}"/>
    <cellStyle name="6_DeckblattNeu 2 4 2 2" xfId="14772" xr:uid="{00000000-0005-0000-0000-00009E2A0000}"/>
    <cellStyle name="6_DeckblattNeu 2 4 2 2 2" xfId="17135" xr:uid="{00000000-0005-0000-0000-00009F2A0000}"/>
    <cellStyle name="6_DeckblattNeu 2 4 2 2 2 2" xfId="24272" xr:uid="{00000000-0005-0000-0000-0000A02A0000}"/>
    <cellStyle name="6_DeckblattNeu 2 4 2 2 2 2 2" xfId="38587" xr:uid="{00000000-0005-0000-0000-0000A12A0000}"/>
    <cellStyle name="6_DeckblattNeu 2 4 2 2 2 3" xfId="31450" xr:uid="{00000000-0005-0000-0000-0000A22A0000}"/>
    <cellStyle name="6_DeckblattNeu 2 4 2 2 3" xfId="19489" xr:uid="{00000000-0005-0000-0000-0000A32A0000}"/>
    <cellStyle name="6_DeckblattNeu 2 4 2 2 3 2" xfId="26626" xr:uid="{00000000-0005-0000-0000-0000A42A0000}"/>
    <cellStyle name="6_DeckblattNeu 2 4 2 2 3 2 2" xfId="40941" xr:uid="{00000000-0005-0000-0000-0000A52A0000}"/>
    <cellStyle name="6_DeckblattNeu 2 4 2 2 3 3" xfId="33804" xr:uid="{00000000-0005-0000-0000-0000A62A0000}"/>
    <cellStyle name="6_DeckblattNeu 2 4 2 2 4" xfId="20765" xr:uid="{00000000-0005-0000-0000-0000A72A0000}"/>
    <cellStyle name="6_DeckblattNeu 2 4 2 2 4 2" xfId="27902" xr:uid="{00000000-0005-0000-0000-0000A82A0000}"/>
    <cellStyle name="6_DeckblattNeu 2 4 2 2 4 2 2" xfId="42217" xr:uid="{00000000-0005-0000-0000-0000A92A0000}"/>
    <cellStyle name="6_DeckblattNeu 2 4 2 2 4 3" xfId="35080" xr:uid="{00000000-0005-0000-0000-0000AA2A0000}"/>
    <cellStyle name="6_DeckblattNeu 2 4 2 2 5" xfId="21941" xr:uid="{00000000-0005-0000-0000-0000AB2A0000}"/>
    <cellStyle name="6_DeckblattNeu 2 4 2 2 5 2" xfId="36256" xr:uid="{00000000-0005-0000-0000-0000AC2A0000}"/>
    <cellStyle name="6_DeckblattNeu 2 4 2 2 6" xfId="29097" xr:uid="{00000000-0005-0000-0000-0000AD2A0000}"/>
    <cellStyle name="6_DeckblattNeu 2 4 2 3" xfId="15340" xr:uid="{00000000-0005-0000-0000-0000AE2A0000}"/>
    <cellStyle name="6_DeckblattNeu 2 4 2 3 2" xfId="22499" xr:uid="{00000000-0005-0000-0000-0000AF2A0000}"/>
    <cellStyle name="6_DeckblattNeu 2 4 2 3 2 2" xfId="36814" xr:uid="{00000000-0005-0000-0000-0000B02A0000}"/>
    <cellStyle name="6_DeckblattNeu 2 4 2 3 3" xfId="29655" xr:uid="{00000000-0005-0000-0000-0000B12A0000}"/>
    <cellStyle name="6_DeckblattNeu 2 4 2 4" xfId="17694" xr:uid="{00000000-0005-0000-0000-0000B22A0000}"/>
    <cellStyle name="6_DeckblattNeu 2 4 2 4 2" xfId="24831" xr:uid="{00000000-0005-0000-0000-0000B32A0000}"/>
    <cellStyle name="6_DeckblattNeu 2 4 2 4 2 2" xfId="39146" xr:uid="{00000000-0005-0000-0000-0000B42A0000}"/>
    <cellStyle name="6_DeckblattNeu 2 4 2 4 3" xfId="32009" xr:uid="{00000000-0005-0000-0000-0000B52A0000}"/>
    <cellStyle name="6_DeckblattNeu 2 5" xfId="769" xr:uid="{00000000-0005-0000-0000-0000B62A0000}"/>
    <cellStyle name="6_DeckblattNeu 2 5 2" xfId="12972" xr:uid="{00000000-0005-0000-0000-0000B72A0000}"/>
    <cellStyle name="6_DeckblattNeu 2 5 2 2" xfId="14230" xr:uid="{00000000-0005-0000-0000-0000B82A0000}"/>
    <cellStyle name="6_DeckblattNeu 2 5 2 2 2" xfId="16599" xr:uid="{00000000-0005-0000-0000-0000B92A0000}"/>
    <cellStyle name="6_DeckblattNeu 2 5 2 2 2 2" xfId="23758" xr:uid="{00000000-0005-0000-0000-0000BA2A0000}"/>
    <cellStyle name="6_DeckblattNeu 2 5 2 2 2 2 2" xfId="38073" xr:uid="{00000000-0005-0000-0000-0000BB2A0000}"/>
    <cellStyle name="6_DeckblattNeu 2 5 2 2 2 3" xfId="30914" xr:uid="{00000000-0005-0000-0000-0000BC2A0000}"/>
    <cellStyle name="6_DeckblattNeu 2 5 2 2 3" xfId="18953" xr:uid="{00000000-0005-0000-0000-0000BD2A0000}"/>
    <cellStyle name="6_DeckblattNeu 2 5 2 2 3 2" xfId="26090" xr:uid="{00000000-0005-0000-0000-0000BE2A0000}"/>
    <cellStyle name="6_DeckblattNeu 2 5 2 2 3 2 2" xfId="40405" xr:uid="{00000000-0005-0000-0000-0000BF2A0000}"/>
    <cellStyle name="6_DeckblattNeu 2 5 2 2 3 3" xfId="33268" xr:uid="{00000000-0005-0000-0000-0000C02A0000}"/>
    <cellStyle name="6_DeckblattNeu 2 5 2 2 4" xfId="20286" xr:uid="{00000000-0005-0000-0000-0000C12A0000}"/>
    <cellStyle name="6_DeckblattNeu 2 5 2 2 4 2" xfId="27423" xr:uid="{00000000-0005-0000-0000-0000C22A0000}"/>
    <cellStyle name="6_DeckblattNeu 2 5 2 2 4 2 2" xfId="41738" xr:uid="{00000000-0005-0000-0000-0000C32A0000}"/>
    <cellStyle name="6_DeckblattNeu 2 5 2 2 4 3" xfId="34601" xr:uid="{00000000-0005-0000-0000-0000C42A0000}"/>
    <cellStyle name="6_DeckblattNeu 2 5 2 2 5" xfId="21501" xr:uid="{00000000-0005-0000-0000-0000C52A0000}"/>
    <cellStyle name="6_DeckblattNeu 2 5 2 2 5 2" xfId="35816" xr:uid="{00000000-0005-0000-0000-0000C62A0000}"/>
    <cellStyle name="6_DeckblattNeu 2 5 2 2 6" xfId="28638" xr:uid="{00000000-0005-0000-0000-0000C72A0000}"/>
    <cellStyle name="6_DeckblattNeu 2 5 2 3" xfId="15341" xr:uid="{00000000-0005-0000-0000-0000C82A0000}"/>
    <cellStyle name="6_DeckblattNeu 2 5 2 3 2" xfId="22500" xr:uid="{00000000-0005-0000-0000-0000C92A0000}"/>
    <cellStyle name="6_DeckblattNeu 2 5 2 3 2 2" xfId="36815" xr:uid="{00000000-0005-0000-0000-0000CA2A0000}"/>
    <cellStyle name="6_DeckblattNeu 2 5 2 3 3" xfId="29656" xr:uid="{00000000-0005-0000-0000-0000CB2A0000}"/>
    <cellStyle name="6_DeckblattNeu 2 5 2 4" xfId="17695" xr:uid="{00000000-0005-0000-0000-0000CC2A0000}"/>
    <cellStyle name="6_DeckblattNeu 2 5 2 4 2" xfId="24832" xr:uid="{00000000-0005-0000-0000-0000CD2A0000}"/>
    <cellStyle name="6_DeckblattNeu 2 5 2 4 2 2" xfId="39147" xr:uid="{00000000-0005-0000-0000-0000CE2A0000}"/>
    <cellStyle name="6_DeckblattNeu 2 5 2 4 3" xfId="32010" xr:uid="{00000000-0005-0000-0000-0000CF2A0000}"/>
    <cellStyle name="6_DeckblattNeu 2 6" xfId="770" xr:uid="{00000000-0005-0000-0000-0000D02A0000}"/>
    <cellStyle name="6_DeckblattNeu 2 6 2" xfId="12973" xr:uid="{00000000-0005-0000-0000-0000D12A0000}"/>
    <cellStyle name="6_DeckblattNeu 2 6 2 2" xfId="14771" xr:uid="{00000000-0005-0000-0000-0000D22A0000}"/>
    <cellStyle name="6_DeckblattNeu 2 6 2 2 2" xfId="17134" xr:uid="{00000000-0005-0000-0000-0000D32A0000}"/>
    <cellStyle name="6_DeckblattNeu 2 6 2 2 2 2" xfId="24271" xr:uid="{00000000-0005-0000-0000-0000D42A0000}"/>
    <cellStyle name="6_DeckblattNeu 2 6 2 2 2 2 2" xfId="38586" xr:uid="{00000000-0005-0000-0000-0000D52A0000}"/>
    <cellStyle name="6_DeckblattNeu 2 6 2 2 2 3" xfId="31449" xr:uid="{00000000-0005-0000-0000-0000D62A0000}"/>
    <cellStyle name="6_DeckblattNeu 2 6 2 2 3" xfId="19488" xr:uid="{00000000-0005-0000-0000-0000D72A0000}"/>
    <cellStyle name="6_DeckblattNeu 2 6 2 2 3 2" xfId="26625" xr:uid="{00000000-0005-0000-0000-0000D82A0000}"/>
    <cellStyle name="6_DeckblattNeu 2 6 2 2 3 2 2" xfId="40940" xr:uid="{00000000-0005-0000-0000-0000D92A0000}"/>
    <cellStyle name="6_DeckblattNeu 2 6 2 2 3 3" xfId="33803" xr:uid="{00000000-0005-0000-0000-0000DA2A0000}"/>
    <cellStyle name="6_DeckblattNeu 2 6 2 2 4" xfId="20764" xr:uid="{00000000-0005-0000-0000-0000DB2A0000}"/>
    <cellStyle name="6_DeckblattNeu 2 6 2 2 4 2" xfId="27901" xr:uid="{00000000-0005-0000-0000-0000DC2A0000}"/>
    <cellStyle name="6_DeckblattNeu 2 6 2 2 4 2 2" xfId="42216" xr:uid="{00000000-0005-0000-0000-0000DD2A0000}"/>
    <cellStyle name="6_DeckblattNeu 2 6 2 2 4 3" xfId="35079" xr:uid="{00000000-0005-0000-0000-0000DE2A0000}"/>
    <cellStyle name="6_DeckblattNeu 2 6 2 2 5" xfId="21940" xr:uid="{00000000-0005-0000-0000-0000DF2A0000}"/>
    <cellStyle name="6_DeckblattNeu 2 6 2 2 5 2" xfId="36255" xr:uid="{00000000-0005-0000-0000-0000E02A0000}"/>
    <cellStyle name="6_DeckblattNeu 2 6 2 2 6" xfId="29096" xr:uid="{00000000-0005-0000-0000-0000E12A0000}"/>
    <cellStyle name="6_DeckblattNeu 2 6 2 3" xfId="15342" xr:uid="{00000000-0005-0000-0000-0000E22A0000}"/>
    <cellStyle name="6_DeckblattNeu 2 6 2 3 2" xfId="22501" xr:uid="{00000000-0005-0000-0000-0000E32A0000}"/>
    <cellStyle name="6_DeckblattNeu 2 6 2 3 2 2" xfId="36816" xr:uid="{00000000-0005-0000-0000-0000E42A0000}"/>
    <cellStyle name="6_DeckblattNeu 2 6 2 3 3" xfId="29657" xr:uid="{00000000-0005-0000-0000-0000E52A0000}"/>
    <cellStyle name="6_DeckblattNeu 2 6 2 4" xfId="17696" xr:uid="{00000000-0005-0000-0000-0000E62A0000}"/>
    <cellStyle name="6_DeckblattNeu 2 6 2 4 2" xfId="24833" xr:uid="{00000000-0005-0000-0000-0000E72A0000}"/>
    <cellStyle name="6_DeckblattNeu 2 6 2 4 2 2" xfId="39148" xr:uid="{00000000-0005-0000-0000-0000E82A0000}"/>
    <cellStyle name="6_DeckblattNeu 2 6 2 4 3" xfId="32011" xr:uid="{00000000-0005-0000-0000-0000E92A0000}"/>
    <cellStyle name="6_DeckblattNeu 2 7" xfId="12964" xr:uid="{00000000-0005-0000-0000-0000EA2A0000}"/>
    <cellStyle name="6_DeckblattNeu 2 7 2" xfId="14212" xr:uid="{00000000-0005-0000-0000-0000EB2A0000}"/>
    <cellStyle name="6_DeckblattNeu 2 7 2 2" xfId="16581" xr:uid="{00000000-0005-0000-0000-0000EC2A0000}"/>
    <cellStyle name="6_DeckblattNeu 2 7 2 2 2" xfId="23740" xr:uid="{00000000-0005-0000-0000-0000ED2A0000}"/>
    <cellStyle name="6_DeckblattNeu 2 7 2 2 2 2" xfId="38055" xr:uid="{00000000-0005-0000-0000-0000EE2A0000}"/>
    <cellStyle name="6_DeckblattNeu 2 7 2 2 3" xfId="30896" xr:uid="{00000000-0005-0000-0000-0000EF2A0000}"/>
    <cellStyle name="6_DeckblattNeu 2 7 2 3" xfId="18935" xr:uid="{00000000-0005-0000-0000-0000F02A0000}"/>
    <cellStyle name="6_DeckblattNeu 2 7 2 3 2" xfId="26072" xr:uid="{00000000-0005-0000-0000-0000F12A0000}"/>
    <cellStyle name="6_DeckblattNeu 2 7 2 3 2 2" xfId="40387" xr:uid="{00000000-0005-0000-0000-0000F22A0000}"/>
    <cellStyle name="6_DeckblattNeu 2 7 2 3 3" xfId="33250" xr:uid="{00000000-0005-0000-0000-0000F32A0000}"/>
    <cellStyle name="6_DeckblattNeu 2 7 2 4" xfId="20268" xr:uid="{00000000-0005-0000-0000-0000F42A0000}"/>
    <cellStyle name="6_DeckblattNeu 2 7 2 4 2" xfId="27405" xr:uid="{00000000-0005-0000-0000-0000F52A0000}"/>
    <cellStyle name="6_DeckblattNeu 2 7 2 4 2 2" xfId="41720" xr:uid="{00000000-0005-0000-0000-0000F62A0000}"/>
    <cellStyle name="6_DeckblattNeu 2 7 2 4 3" xfId="34583" xr:uid="{00000000-0005-0000-0000-0000F72A0000}"/>
    <cellStyle name="6_DeckblattNeu 2 7 2 5" xfId="21483" xr:uid="{00000000-0005-0000-0000-0000F82A0000}"/>
    <cellStyle name="6_DeckblattNeu 2 7 2 5 2" xfId="35798" xr:uid="{00000000-0005-0000-0000-0000F92A0000}"/>
    <cellStyle name="6_DeckblattNeu 2 7 2 6" xfId="28620" xr:uid="{00000000-0005-0000-0000-0000FA2A0000}"/>
    <cellStyle name="6_DeckblattNeu 2 7 3" xfId="15333" xr:uid="{00000000-0005-0000-0000-0000FB2A0000}"/>
    <cellStyle name="6_DeckblattNeu 2 7 3 2" xfId="22492" xr:uid="{00000000-0005-0000-0000-0000FC2A0000}"/>
    <cellStyle name="6_DeckblattNeu 2 7 3 2 2" xfId="36807" xr:uid="{00000000-0005-0000-0000-0000FD2A0000}"/>
    <cellStyle name="6_DeckblattNeu 2 7 3 3" xfId="29648" xr:uid="{00000000-0005-0000-0000-0000FE2A0000}"/>
    <cellStyle name="6_DeckblattNeu 2 7 4" xfId="17687" xr:uid="{00000000-0005-0000-0000-0000FF2A0000}"/>
    <cellStyle name="6_DeckblattNeu 2 7 4 2" xfId="24824" xr:uid="{00000000-0005-0000-0000-0000002B0000}"/>
    <cellStyle name="6_DeckblattNeu 2 7 4 2 2" xfId="39139" xr:uid="{00000000-0005-0000-0000-0000012B0000}"/>
    <cellStyle name="6_DeckblattNeu 2 7 4 3" xfId="32002" xr:uid="{00000000-0005-0000-0000-0000022B0000}"/>
    <cellStyle name="6_DeckblattNeu 3" xfId="771" xr:uid="{00000000-0005-0000-0000-0000032B0000}"/>
    <cellStyle name="6_DeckblattNeu 3 2" xfId="772" xr:uid="{00000000-0005-0000-0000-0000042B0000}"/>
    <cellStyle name="6_DeckblattNeu 3 2 2" xfId="12975" xr:uid="{00000000-0005-0000-0000-0000052B0000}"/>
    <cellStyle name="6_DeckblattNeu 3 2 2 2" xfId="14217" xr:uid="{00000000-0005-0000-0000-0000062B0000}"/>
    <cellStyle name="6_DeckblattNeu 3 2 2 2 2" xfId="16586" xr:uid="{00000000-0005-0000-0000-0000072B0000}"/>
    <cellStyle name="6_DeckblattNeu 3 2 2 2 2 2" xfId="23745" xr:uid="{00000000-0005-0000-0000-0000082B0000}"/>
    <cellStyle name="6_DeckblattNeu 3 2 2 2 2 2 2" xfId="38060" xr:uid="{00000000-0005-0000-0000-0000092B0000}"/>
    <cellStyle name="6_DeckblattNeu 3 2 2 2 2 3" xfId="30901" xr:uid="{00000000-0005-0000-0000-00000A2B0000}"/>
    <cellStyle name="6_DeckblattNeu 3 2 2 2 3" xfId="18940" xr:uid="{00000000-0005-0000-0000-00000B2B0000}"/>
    <cellStyle name="6_DeckblattNeu 3 2 2 2 3 2" xfId="26077" xr:uid="{00000000-0005-0000-0000-00000C2B0000}"/>
    <cellStyle name="6_DeckblattNeu 3 2 2 2 3 2 2" xfId="40392" xr:uid="{00000000-0005-0000-0000-00000D2B0000}"/>
    <cellStyle name="6_DeckblattNeu 3 2 2 2 3 3" xfId="33255" xr:uid="{00000000-0005-0000-0000-00000E2B0000}"/>
    <cellStyle name="6_DeckblattNeu 3 2 2 2 4" xfId="20273" xr:uid="{00000000-0005-0000-0000-00000F2B0000}"/>
    <cellStyle name="6_DeckblattNeu 3 2 2 2 4 2" xfId="27410" xr:uid="{00000000-0005-0000-0000-0000102B0000}"/>
    <cellStyle name="6_DeckblattNeu 3 2 2 2 4 2 2" xfId="41725" xr:uid="{00000000-0005-0000-0000-0000112B0000}"/>
    <cellStyle name="6_DeckblattNeu 3 2 2 2 4 3" xfId="34588" xr:uid="{00000000-0005-0000-0000-0000122B0000}"/>
    <cellStyle name="6_DeckblattNeu 3 2 2 2 5" xfId="21488" xr:uid="{00000000-0005-0000-0000-0000132B0000}"/>
    <cellStyle name="6_DeckblattNeu 3 2 2 2 5 2" xfId="35803" xr:uid="{00000000-0005-0000-0000-0000142B0000}"/>
    <cellStyle name="6_DeckblattNeu 3 2 2 2 6" xfId="28625" xr:uid="{00000000-0005-0000-0000-0000152B0000}"/>
    <cellStyle name="6_DeckblattNeu 3 2 2 3" xfId="15344" xr:uid="{00000000-0005-0000-0000-0000162B0000}"/>
    <cellStyle name="6_DeckblattNeu 3 2 2 3 2" xfId="22503" xr:uid="{00000000-0005-0000-0000-0000172B0000}"/>
    <cellStyle name="6_DeckblattNeu 3 2 2 3 2 2" xfId="36818" xr:uid="{00000000-0005-0000-0000-0000182B0000}"/>
    <cellStyle name="6_DeckblattNeu 3 2 2 3 3" xfId="29659" xr:uid="{00000000-0005-0000-0000-0000192B0000}"/>
    <cellStyle name="6_DeckblattNeu 3 2 2 4" xfId="17698" xr:uid="{00000000-0005-0000-0000-00001A2B0000}"/>
    <cellStyle name="6_DeckblattNeu 3 2 2 4 2" xfId="24835" xr:uid="{00000000-0005-0000-0000-00001B2B0000}"/>
    <cellStyle name="6_DeckblattNeu 3 2 2 4 2 2" xfId="39150" xr:uid="{00000000-0005-0000-0000-00001C2B0000}"/>
    <cellStyle name="6_DeckblattNeu 3 2 2 4 3" xfId="32013" xr:uid="{00000000-0005-0000-0000-00001D2B0000}"/>
    <cellStyle name="6_DeckblattNeu 3 3" xfId="773" xr:uid="{00000000-0005-0000-0000-00001E2B0000}"/>
    <cellStyle name="6_DeckblattNeu 3 3 2" xfId="12976" xr:uid="{00000000-0005-0000-0000-00001F2B0000}"/>
    <cellStyle name="6_DeckblattNeu 3 3 2 2" xfId="14760" xr:uid="{00000000-0005-0000-0000-0000202B0000}"/>
    <cellStyle name="6_DeckblattNeu 3 3 2 2 2" xfId="17123" xr:uid="{00000000-0005-0000-0000-0000212B0000}"/>
    <cellStyle name="6_DeckblattNeu 3 3 2 2 2 2" xfId="24260" xr:uid="{00000000-0005-0000-0000-0000222B0000}"/>
    <cellStyle name="6_DeckblattNeu 3 3 2 2 2 2 2" xfId="38575" xr:uid="{00000000-0005-0000-0000-0000232B0000}"/>
    <cellStyle name="6_DeckblattNeu 3 3 2 2 2 3" xfId="31438" xr:uid="{00000000-0005-0000-0000-0000242B0000}"/>
    <cellStyle name="6_DeckblattNeu 3 3 2 2 3" xfId="19477" xr:uid="{00000000-0005-0000-0000-0000252B0000}"/>
    <cellStyle name="6_DeckblattNeu 3 3 2 2 3 2" xfId="26614" xr:uid="{00000000-0005-0000-0000-0000262B0000}"/>
    <cellStyle name="6_DeckblattNeu 3 3 2 2 3 2 2" xfId="40929" xr:uid="{00000000-0005-0000-0000-0000272B0000}"/>
    <cellStyle name="6_DeckblattNeu 3 3 2 2 3 3" xfId="33792" xr:uid="{00000000-0005-0000-0000-0000282B0000}"/>
    <cellStyle name="6_DeckblattNeu 3 3 2 2 4" xfId="20753" xr:uid="{00000000-0005-0000-0000-0000292B0000}"/>
    <cellStyle name="6_DeckblattNeu 3 3 2 2 4 2" xfId="27890" xr:uid="{00000000-0005-0000-0000-00002A2B0000}"/>
    <cellStyle name="6_DeckblattNeu 3 3 2 2 4 2 2" xfId="42205" xr:uid="{00000000-0005-0000-0000-00002B2B0000}"/>
    <cellStyle name="6_DeckblattNeu 3 3 2 2 4 3" xfId="35068" xr:uid="{00000000-0005-0000-0000-00002C2B0000}"/>
    <cellStyle name="6_DeckblattNeu 3 3 2 2 5" xfId="21929" xr:uid="{00000000-0005-0000-0000-00002D2B0000}"/>
    <cellStyle name="6_DeckblattNeu 3 3 2 2 5 2" xfId="36244" xr:uid="{00000000-0005-0000-0000-00002E2B0000}"/>
    <cellStyle name="6_DeckblattNeu 3 3 2 2 6" xfId="29085" xr:uid="{00000000-0005-0000-0000-00002F2B0000}"/>
    <cellStyle name="6_DeckblattNeu 3 3 2 3" xfId="15345" xr:uid="{00000000-0005-0000-0000-0000302B0000}"/>
    <cellStyle name="6_DeckblattNeu 3 3 2 3 2" xfId="22504" xr:uid="{00000000-0005-0000-0000-0000312B0000}"/>
    <cellStyle name="6_DeckblattNeu 3 3 2 3 2 2" xfId="36819" xr:uid="{00000000-0005-0000-0000-0000322B0000}"/>
    <cellStyle name="6_DeckblattNeu 3 3 2 3 3" xfId="29660" xr:uid="{00000000-0005-0000-0000-0000332B0000}"/>
    <cellStyle name="6_DeckblattNeu 3 3 2 4" xfId="17699" xr:uid="{00000000-0005-0000-0000-0000342B0000}"/>
    <cellStyle name="6_DeckblattNeu 3 3 2 4 2" xfId="24836" xr:uid="{00000000-0005-0000-0000-0000352B0000}"/>
    <cellStyle name="6_DeckblattNeu 3 3 2 4 2 2" xfId="39151" xr:uid="{00000000-0005-0000-0000-0000362B0000}"/>
    <cellStyle name="6_DeckblattNeu 3 3 2 4 3" xfId="32014" xr:uid="{00000000-0005-0000-0000-0000372B0000}"/>
    <cellStyle name="6_DeckblattNeu 3 4" xfId="774" xr:uid="{00000000-0005-0000-0000-0000382B0000}"/>
    <cellStyle name="6_DeckblattNeu 3 4 2" xfId="12977" xr:uid="{00000000-0005-0000-0000-0000392B0000}"/>
    <cellStyle name="6_DeckblattNeu 3 4 2 2" xfId="14769" xr:uid="{00000000-0005-0000-0000-00003A2B0000}"/>
    <cellStyle name="6_DeckblattNeu 3 4 2 2 2" xfId="17132" xr:uid="{00000000-0005-0000-0000-00003B2B0000}"/>
    <cellStyle name="6_DeckblattNeu 3 4 2 2 2 2" xfId="24269" xr:uid="{00000000-0005-0000-0000-00003C2B0000}"/>
    <cellStyle name="6_DeckblattNeu 3 4 2 2 2 2 2" xfId="38584" xr:uid="{00000000-0005-0000-0000-00003D2B0000}"/>
    <cellStyle name="6_DeckblattNeu 3 4 2 2 2 3" xfId="31447" xr:uid="{00000000-0005-0000-0000-00003E2B0000}"/>
    <cellStyle name="6_DeckblattNeu 3 4 2 2 3" xfId="19486" xr:uid="{00000000-0005-0000-0000-00003F2B0000}"/>
    <cellStyle name="6_DeckblattNeu 3 4 2 2 3 2" xfId="26623" xr:uid="{00000000-0005-0000-0000-0000402B0000}"/>
    <cellStyle name="6_DeckblattNeu 3 4 2 2 3 2 2" xfId="40938" xr:uid="{00000000-0005-0000-0000-0000412B0000}"/>
    <cellStyle name="6_DeckblattNeu 3 4 2 2 3 3" xfId="33801" xr:uid="{00000000-0005-0000-0000-0000422B0000}"/>
    <cellStyle name="6_DeckblattNeu 3 4 2 2 4" xfId="20762" xr:uid="{00000000-0005-0000-0000-0000432B0000}"/>
    <cellStyle name="6_DeckblattNeu 3 4 2 2 4 2" xfId="27899" xr:uid="{00000000-0005-0000-0000-0000442B0000}"/>
    <cellStyle name="6_DeckblattNeu 3 4 2 2 4 2 2" xfId="42214" xr:uid="{00000000-0005-0000-0000-0000452B0000}"/>
    <cellStyle name="6_DeckblattNeu 3 4 2 2 4 3" xfId="35077" xr:uid="{00000000-0005-0000-0000-0000462B0000}"/>
    <cellStyle name="6_DeckblattNeu 3 4 2 2 5" xfId="21938" xr:uid="{00000000-0005-0000-0000-0000472B0000}"/>
    <cellStyle name="6_DeckblattNeu 3 4 2 2 5 2" xfId="36253" xr:uid="{00000000-0005-0000-0000-0000482B0000}"/>
    <cellStyle name="6_DeckblattNeu 3 4 2 2 6" xfId="29094" xr:uid="{00000000-0005-0000-0000-0000492B0000}"/>
    <cellStyle name="6_DeckblattNeu 3 4 2 3" xfId="15346" xr:uid="{00000000-0005-0000-0000-00004A2B0000}"/>
    <cellStyle name="6_DeckblattNeu 3 4 2 3 2" xfId="22505" xr:uid="{00000000-0005-0000-0000-00004B2B0000}"/>
    <cellStyle name="6_DeckblattNeu 3 4 2 3 2 2" xfId="36820" xr:uid="{00000000-0005-0000-0000-00004C2B0000}"/>
    <cellStyle name="6_DeckblattNeu 3 4 2 3 3" xfId="29661" xr:uid="{00000000-0005-0000-0000-00004D2B0000}"/>
    <cellStyle name="6_DeckblattNeu 3 4 2 4" xfId="17700" xr:uid="{00000000-0005-0000-0000-00004E2B0000}"/>
    <cellStyle name="6_DeckblattNeu 3 4 2 4 2" xfId="24837" xr:uid="{00000000-0005-0000-0000-00004F2B0000}"/>
    <cellStyle name="6_DeckblattNeu 3 4 2 4 2 2" xfId="39152" xr:uid="{00000000-0005-0000-0000-0000502B0000}"/>
    <cellStyle name="6_DeckblattNeu 3 4 2 4 3" xfId="32015" xr:uid="{00000000-0005-0000-0000-0000512B0000}"/>
    <cellStyle name="6_DeckblattNeu 3 5" xfId="775" xr:uid="{00000000-0005-0000-0000-0000522B0000}"/>
    <cellStyle name="6_DeckblattNeu 3 5 2" xfId="12978" xr:uid="{00000000-0005-0000-0000-0000532B0000}"/>
    <cellStyle name="6_DeckblattNeu 3 5 2 2" xfId="14502" xr:uid="{00000000-0005-0000-0000-0000542B0000}"/>
    <cellStyle name="6_DeckblattNeu 3 5 2 2 2" xfId="16871" xr:uid="{00000000-0005-0000-0000-0000552B0000}"/>
    <cellStyle name="6_DeckblattNeu 3 5 2 2 2 2" xfId="24030" xr:uid="{00000000-0005-0000-0000-0000562B0000}"/>
    <cellStyle name="6_DeckblattNeu 3 5 2 2 2 2 2" xfId="38345" xr:uid="{00000000-0005-0000-0000-0000572B0000}"/>
    <cellStyle name="6_DeckblattNeu 3 5 2 2 2 3" xfId="31186" xr:uid="{00000000-0005-0000-0000-0000582B0000}"/>
    <cellStyle name="6_DeckblattNeu 3 5 2 2 3" xfId="19225" xr:uid="{00000000-0005-0000-0000-0000592B0000}"/>
    <cellStyle name="6_DeckblattNeu 3 5 2 2 3 2" xfId="26362" xr:uid="{00000000-0005-0000-0000-00005A2B0000}"/>
    <cellStyle name="6_DeckblattNeu 3 5 2 2 3 2 2" xfId="40677" xr:uid="{00000000-0005-0000-0000-00005B2B0000}"/>
    <cellStyle name="6_DeckblattNeu 3 5 2 2 3 3" xfId="33540" xr:uid="{00000000-0005-0000-0000-00005C2B0000}"/>
    <cellStyle name="6_DeckblattNeu 3 5 2 2 4" xfId="20526" xr:uid="{00000000-0005-0000-0000-00005D2B0000}"/>
    <cellStyle name="6_DeckblattNeu 3 5 2 2 4 2" xfId="27663" xr:uid="{00000000-0005-0000-0000-00005E2B0000}"/>
    <cellStyle name="6_DeckblattNeu 3 5 2 2 4 2 2" xfId="41978" xr:uid="{00000000-0005-0000-0000-00005F2B0000}"/>
    <cellStyle name="6_DeckblattNeu 3 5 2 2 4 3" xfId="34841" xr:uid="{00000000-0005-0000-0000-0000602B0000}"/>
    <cellStyle name="6_DeckblattNeu 3 5 2 2 5" xfId="21741" xr:uid="{00000000-0005-0000-0000-0000612B0000}"/>
    <cellStyle name="6_DeckblattNeu 3 5 2 2 5 2" xfId="36056" xr:uid="{00000000-0005-0000-0000-0000622B0000}"/>
    <cellStyle name="6_DeckblattNeu 3 5 2 2 6" xfId="28878" xr:uid="{00000000-0005-0000-0000-0000632B0000}"/>
    <cellStyle name="6_DeckblattNeu 3 5 2 3" xfId="15347" xr:uid="{00000000-0005-0000-0000-0000642B0000}"/>
    <cellStyle name="6_DeckblattNeu 3 5 2 3 2" xfId="22506" xr:uid="{00000000-0005-0000-0000-0000652B0000}"/>
    <cellStyle name="6_DeckblattNeu 3 5 2 3 2 2" xfId="36821" xr:uid="{00000000-0005-0000-0000-0000662B0000}"/>
    <cellStyle name="6_DeckblattNeu 3 5 2 3 3" xfId="29662" xr:uid="{00000000-0005-0000-0000-0000672B0000}"/>
    <cellStyle name="6_DeckblattNeu 3 5 2 4" xfId="17701" xr:uid="{00000000-0005-0000-0000-0000682B0000}"/>
    <cellStyle name="6_DeckblattNeu 3 5 2 4 2" xfId="24838" xr:uid="{00000000-0005-0000-0000-0000692B0000}"/>
    <cellStyle name="6_DeckblattNeu 3 5 2 4 2 2" xfId="39153" xr:uid="{00000000-0005-0000-0000-00006A2B0000}"/>
    <cellStyle name="6_DeckblattNeu 3 5 2 4 3" xfId="32016" xr:uid="{00000000-0005-0000-0000-00006B2B0000}"/>
    <cellStyle name="6_DeckblattNeu 3 6" xfId="12974" xr:uid="{00000000-0005-0000-0000-00006C2B0000}"/>
    <cellStyle name="6_DeckblattNeu 3 6 2" xfId="13860" xr:uid="{00000000-0005-0000-0000-00006D2B0000}"/>
    <cellStyle name="6_DeckblattNeu 3 6 2 2" xfId="16229" xr:uid="{00000000-0005-0000-0000-00006E2B0000}"/>
    <cellStyle name="6_DeckblattNeu 3 6 2 2 2" xfId="23388" xr:uid="{00000000-0005-0000-0000-00006F2B0000}"/>
    <cellStyle name="6_DeckblattNeu 3 6 2 2 2 2" xfId="37703" xr:uid="{00000000-0005-0000-0000-0000702B0000}"/>
    <cellStyle name="6_DeckblattNeu 3 6 2 2 3" xfId="30544" xr:uid="{00000000-0005-0000-0000-0000712B0000}"/>
    <cellStyle name="6_DeckblattNeu 3 6 2 3" xfId="18583" xr:uid="{00000000-0005-0000-0000-0000722B0000}"/>
    <cellStyle name="6_DeckblattNeu 3 6 2 3 2" xfId="25720" xr:uid="{00000000-0005-0000-0000-0000732B0000}"/>
    <cellStyle name="6_DeckblattNeu 3 6 2 3 2 2" xfId="40035" xr:uid="{00000000-0005-0000-0000-0000742B0000}"/>
    <cellStyle name="6_DeckblattNeu 3 6 2 3 3" xfId="32898" xr:uid="{00000000-0005-0000-0000-0000752B0000}"/>
    <cellStyle name="6_DeckblattNeu 3 6 2 4" xfId="20030" xr:uid="{00000000-0005-0000-0000-0000762B0000}"/>
    <cellStyle name="6_DeckblattNeu 3 6 2 4 2" xfId="27167" xr:uid="{00000000-0005-0000-0000-0000772B0000}"/>
    <cellStyle name="6_DeckblattNeu 3 6 2 4 2 2" xfId="41482" xr:uid="{00000000-0005-0000-0000-0000782B0000}"/>
    <cellStyle name="6_DeckblattNeu 3 6 2 4 3" xfId="34345" xr:uid="{00000000-0005-0000-0000-0000792B0000}"/>
    <cellStyle name="6_DeckblattNeu 3 6 2 5" xfId="21245" xr:uid="{00000000-0005-0000-0000-00007A2B0000}"/>
    <cellStyle name="6_DeckblattNeu 3 6 2 5 2" xfId="35560" xr:uid="{00000000-0005-0000-0000-00007B2B0000}"/>
    <cellStyle name="6_DeckblattNeu 3 6 2 6" xfId="28382" xr:uid="{00000000-0005-0000-0000-00007C2B0000}"/>
    <cellStyle name="6_DeckblattNeu 3 6 3" xfId="15343" xr:uid="{00000000-0005-0000-0000-00007D2B0000}"/>
    <cellStyle name="6_DeckblattNeu 3 6 3 2" xfId="22502" xr:uid="{00000000-0005-0000-0000-00007E2B0000}"/>
    <cellStyle name="6_DeckblattNeu 3 6 3 2 2" xfId="36817" xr:uid="{00000000-0005-0000-0000-00007F2B0000}"/>
    <cellStyle name="6_DeckblattNeu 3 6 3 3" xfId="29658" xr:uid="{00000000-0005-0000-0000-0000802B0000}"/>
    <cellStyle name="6_DeckblattNeu 3 6 4" xfId="17697" xr:uid="{00000000-0005-0000-0000-0000812B0000}"/>
    <cellStyle name="6_DeckblattNeu 3 6 4 2" xfId="24834" xr:uid="{00000000-0005-0000-0000-0000822B0000}"/>
    <cellStyle name="6_DeckblattNeu 3 6 4 2 2" xfId="39149" xr:uid="{00000000-0005-0000-0000-0000832B0000}"/>
    <cellStyle name="6_DeckblattNeu 3 6 4 3" xfId="32012" xr:uid="{00000000-0005-0000-0000-0000842B0000}"/>
    <cellStyle name="6_DeckblattNeu 4" xfId="776" xr:uid="{00000000-0005-0000-0000-0000852B0000}"/>
    <cellStyle name="6_DeckblattNeu 4 2" xfId="777" xr:uid="{00000000-0005-0000-0000-0000862B0000}"/>
    <cellStyle name="6_DeckblattNeu 4 2 2" xfId="12980" xr:uid="{00000000-0005-0000-0000-0000872B0000}"/>
    <cellStyle name="6_DeckblattNeu 4 2 2 2" xfId="13698" xr:uid="{00000000-0005-0000-0000-0000882B0000}"/>
    <cellStyle name="6_DeckblattNeu 4 2 2 2 2" xfId="16067" xr:uid="{00000000-0005-0000-0000-0000892B0000}"/>
    <cellStyle name="6_DeckblattNeu 4 2 2 2 2 2" xfId="23226" xr:uid="{00000000-0005-0000-0000-00008A2B0000}"/>
    <cellStyle name="6_DeckblattNeu 4 2 2 2 2 2 2" xfId="37541" xr:uid="{00000000-0005-0000-0000-00008B2B0000}"/>
    <cellStyle name="6_DeckblattNeu 4 2 2 2 2 3" xfId="30382" xr:uid="{00000000-0005-0000-0000-00008C2B0000}"/>
    <cellStyle name="6_DeckblattNeu 4 2 2 2 3" xfId="18421" xr:uid="{00000000-0005-0000-0000-00008D2B0000}"/>
    <cellStyle name="6_DeckblattNeu 4 2 2 2 3 2" xfId="25558" xr:uid="{00000000-0005-0000-0000-00008E2B0000}"/>
    <cellStyle name="6_DeckblattNeu 4 2 2 2 3 2 2" xfId="39873" xr:uid="{00000000-0005-0000-0000-00008F2B0000}"/>
    <cellStyle name="6_DeckblattNeu 4 2 2 2 3 3" xfId="32736" xr:uid="{00000000-0005-0000-0000-0000902B0000}"/>
    <cellStyle name="6_DeckblattNeu 4 2 2 2 4" xfId="19947" xr:uid="{00000000-0005-0000-0000-0000912B0000}"/>
    <cellStyle name="6_DeckblattNeu 4 2 2 2 4 2" xfId="27084" xr:uid="{00000000-0005-0000-0000-0000922B0000}"/>
    <cellStyle name="6_DeckblattNeu 4 2 2 2 4 2 2" xfId="41399" xr:uid="{00000000-0005-0000-0000-0000932B0000}"/>
    <cellStyle name="6_DeckblattNeu 4 2 2 2 4 3" xfId="34262" xr:uid="{00000000-0005-0000-0000-0000942B0000}"/>
    <cellStyle name="6_DeckblattNeu 4 2 2 2 5" xfId="21162" xr:uid="{00000000-0005-0000-0000-0000952B0000}"/>
    <cellStyle name="6_DeckblattNeu 4 2 2 2 5 2" xfId="35477" xr:uid="{00000000-0005-0000-0000-0000962B0000}"/>
    <cellStyle name="6_DeckblattNeu 4 2 2 2 6" xfId="28299" xr:uid="{00000000-0005-0000-0000-0000972B0000}"/>
    <cellStyle name="6_DeckblattNeu 4 2 2 3" xfId="15349" xr:uid="{00000000-0005-0000-0000-0000982B0000}"/>
    <cellStyle name="6_DeckblattNeu 4 2 2 3 2" xfId="22508" xr:uid="{00000000-0005-0000-0000-0000992B0000}"/>
    <cellStyle name="6_DeckblattNeu 4 2 2 3 2 2" xfId="36823" xr:uid="{00000000-0005-0000-0000-00009A2B0000}"/>
    <cellStyle name="6_DeckblattNeu 4 2 2 3 3" xfId="29664" xr:uid="{00000000-0005-0000-0000-00009B2B0000}"/>
    <cellStyle name="6_DeckblattNeu 4 2 2 4" xfId="17703" xr:uid="{00000000-0005-0000-0000-00009C2B0000}"/>
    <cellStyle name="6_DeckblattNeu 4 2 2 4 2" xfId="24840" xr:uid="{00000000-0005-0000-0000-00009D2B0000}"/>
    <cellStyle name="6_DeckblattNeu 4 2 2 4 2 2" xfId="39155" xr:uid="{00000000-0005-0000-0000-00009E2B0000}"/>
    <cellStyle name="6_DeckblattNeu 4 2 2 4 3" xfId="32018" xr:uid="{00000000-0005-0000-0000-00009F2B0000}"/>
    <cellStyle name="6_DeckblattNeu 4 3" xfId="778" xr:uid="{00000000-0005-0000-0000-0000A02B0000}"/>
    <cellStyle name="6_DeckblattNeu 4 3 2" xfId="12981" xr:uid="{00000000-0005-0000-0000-0000A12B0000}"/>
    <cellStyle name="6_DeckblattNeu 4 3 2 2" xfId="14767" xr:uid="{00000000-0005-0000-0000-0000A22B0000}"/>
    <cellStyle name="6_DeckblattNeu 4 3 2 2 2" xfId="17130" xr:uid="{00000000-0005-0000-0000-0000A32B0000}"/>
    <cellStyle name="6_DeckblattNeu 4 3 2 2 2 2" xfId="24267" xr:uid="{00000000-0005-0000-0000-0000A42B0000}"/>
    <cellStyle name="6_DeckblattNeu 4 3 2 2 2 2 2" xfId="38582" xr:uid="{00000000-0005-0000-0000-0000A52B0000}"/>
    <cellStyle name="6_DeckblattNeu 4 3 2 2 2 3" xfId="31445" xr:uid="{00000000-0005-0000-0000-0000A62B0000}"/>
    <cellStyle name="6_DeckblattNeu 4 3 2 2 3" xfId="19484" xr:uid="{00000000-0005-0000-0000-0000A72B0000}"/>
    <cellStyle name="6_DeckblattNeu 4 3 2 2 3 2" xfId="26621" xr:uid="{00000000-0005-0000-0000-0000A82B0000}"/>
    <cellStyle name="6_DeckblattNeu 4 3 2 2 3 2 2" xfId="40936" xr:uid="{00000000-0005-0000-0000-0000A92B0000}"/>
    <cellStyle name="6_DeckblattNeu 4 3 2 2 3 3" xfId="33799" xr:uid="{00000000-0005-0000-0000-0000AA2B0000}"/>
    <cellStyle name="6_DeckblattNeu 4 3 2 2 4" xfId="20760" xr:uid="{00000000-0005-0000-0000-0000AB2B0000}"/>
    <cellStyle name="6_DeckblattNeu 4 3 2 2 4 2" xfId="27897" xr:uid="{00000000-0005-0000-0000-0000AC2B0000}"/>
    <cellStyle name="6_DeckblattNeu 4 3 2 2 4 2 2" xfId="42212" xr:uid="{00000000-0005-0000-0000-0000AD2B0000}"/>
    <cellStyle name="6_DeckblattNeu 4 3 2 2 4 3" xfId="35075" xr:uid="{00000000-0005-0000-0000-0000AE2B0000}"/>
    <cellStyle name="6_DeckblattNeu 4 3 2 2 5" xfId="21936" xr:uid="{00000000-0005-0000-0000-0000AF2B0000}"/>
    <cellStyle name="6_DeckblattNeu 4 3 2 2 5 2" xfId="36251" xr:uid="{00000000-0005-0000-0000-0000B02B0000}"/>
    <cellStyle name="6_DeckblattNeu 4 3 2 2 6" xfId="29092" xr:uid="{00000000-0005-0000-0000-0000B12B0000}"/>
    <cellStyle name="6_DeckblattNeu 4 3 2 3" xfId="15350" xr:uid="{00000000-0005-0000-0000-0000B22B0000}"/>
    <cellStyle name="6_DeckblattNeu 4 3 2 3 2" xfId="22509" xr:uid="{00000000-0005-0000-0000-0000B32B0000}"/>
    <cellStyle name="6_DeckblattNeu 4 3 2 3 2 2" xfId="36824" xr:uid="{00000000-0005-0000-0000-0000B42B0000}"/>
    <cellStyle name="6_DeckblattNeu 4 3 2 3 3" xfId="29665" xr:uid="{00000000-0005-0000-0000-0000B52B0000}"/>
    <cellStyle name="6_DeckblattNeu 4 3 2 4" xfId="17704" xr:uid="{00000000-0005-0000-0000-0000B62B0000}"/>
    <cellStyle name="6_DeckblattNeu 4 3 2 4 2" xfId="24841" xr:uid="{00000000-0005-0000-0000-0000B72B0000}"/>
    <cellStyle name="6_DeckblattNeu 4 3 2 4 2 2" xfId="39156" xr:uid="{00000000-0005-0000-0000-0000B82B0000}"/>
    <cellStyle name="6_DeckblattNeu 4 3 2 4 3" xfId="32019" xr:uid="{00000000-0005-0000-0000-0000B92B0000}"/>
    <cellStyle name="6_DeckblattNeu 4 4" xfId="779" xr:uid="{00000000-0005-0000-0000-0000BA2B0000}"/>
    <cellStyle name="6_DeckblattNeu 4 4 2" xfId="12982" xr:uid="{00000000-0005-0000-0000-0000BB2B0000}"/>
    <cellStyle name="6_DeckblattNeu 4 4 2 2" xfId="14136" xr:uid="{00000000-0005-0000-0000-0000BC2B0000}"/>
    <cellStyle name="6_DeckblattNeu 4 4 2 2 2" xfId="16505" xr:uid="{00000000-0005-0000-0000-0000BD2B0000}"/>
    <cellStyle name="6_DeckblattNeu 4 4 2 2 2 2" xfId="23664" xr:uid="{00000000-0005-0000-0000-0000BE2B0000}"/>
    <cellStyle name="6_DeckblattNeu 4 4 2 2 2 2 2" xfId="37979" xr:uid="{00000000-0005-0000-0000-0000BF2B0000}"/>
    <cellStyle name="6_DeckblattNeu 4 4 2 2 2 3" xfId="30820" xr:uid="{00000000-0005-0000-0000-0000C02B0000}"/>
    <cellStyle name="6_DeckblattNeu 4 4 2 2 3" xfId="18859" xr:uid="{00000000-0005-0000-0000-0000C12B0000}"/>
    <cellStyle name="6_DeckblattNeu 4 4 2 2 3 2" xfId="25996" xr:uid="{00000000-0005-0000-0000-0000C22B0000}"/>
    <cellStyle name="6_DeckblattNeu 4 4 2 2 3 2 2" xfId="40311" xr:uid="{00000000-0005-0000-0000-0000C32B0000}"/>
    <cellStyle name="6_DeckblattNeu 4 4 2 2 3 3" xfId="33174" xr:uid="{00000000-0005-0000-0000-0000C42B0000}"/>
    <cellStyle name="6_DeckblattNeu 4 4 2 2 4" xfId="20193" xr:uid="{00000000-0005-0000-0000-0000C52B0000}"/>
    <cellStyle name="6_DeckblattNeu 4 4 2 2 4 2" xfId="27330" xr:uid="{00000000-0005-0000-0000-0000C62B0000}"/>
    <cellStyle name="6_DeckblattNeu 4 4 2 2 4 2 2" xfId="41645" xr:uid="{00000000-0005-0000-0000-0000C72B0000}"/>
    <cellStyle name="6_DeckblattNeu 4 4 2 2 4 3" xfId="34508" xr:uid="{00000000-0005-0000-0000-0000C82B0000}"/>
    <cellStyle name="6_DeckblattNeu 4 4 2 2 5" xfId="21408" xr:uid="{00000000-0005-0000-0000-0000C92B0000}"/>
    <cellStyle name="6_DeckblattNeu 4 4 2 2 5 2" xfId="35723" xr:uid="{00000000-0005-0000-0000-0000CA2B0000}"/>
    <cellStyle name="6_DeckblattNeu 4 4 2 2 6" xfId="28545" xr:uid="{00000000-0005-0000-0000-0000CB2B0000}"/>
    <cellStyle name="6_DeckblattNeu 4 4 2 3" xfId="15351" xr:uid="{00000000-0005-0000-0000-0000CC2B0000}"/>
    <cellStyle name="6_DeckblattNeu 4 4 2 3 2" xfId="22510" xr:uid="{00000000-0005-0000-0000-0000CD2B0000}"/>
    <cellStyle name="6_DeckblattNeu 4 4 2 3 2 2" xfId="36825" xr:uid="{00000000-0005-0000-0000-0000CE2B0000}"/>
    <cellStyle name="6_DeckblattNeu 4 4 2 3 3" xfId="29666" xr:uid="{00000000-0005-0000-0000-0000CF2B0000}"/>
    <cellStyle name="6_DeckblattNeu 4 4 2 4" xfId="17705" xr:uid="{00000000-0005-0000-0000-0000D02B0000}"/>
    <cellStyle name="6_DeckblattNeu 4 4 2 4 2" xfId="24842" xr:uid="{00000000-0005-0000-0000-0000D12B0000}"/>
    <cellStyle name="6_DeckblattNeu 4 4 2 4 2 2" xfId="39157" xr:uid="{00000000-0005-0000-0000-0000D22B0000}"/>
    <cellStyle name="6_DeckblattNeu 4 4 2 4 3" xfId="32020" xr:uid="{00000000-0005-0000-0000-0000D32B0000}"/>
    <cellStyle name="6_DeckblattNeu 4 5" xfId="780" xr:uid="{00000000-0005-0000-0000-0000D42B0000}"/>
    <cellStyle name="6_DeckblattNeu 4 5 2" xfId="12983" xr:uid="{00000000-0005-0000-0000-0000D52B0000}"/>
    <cellStyle name="6_DeckblattNeu 4 5 2 2" xfId="14766" xr:uid="{00000000-0005-0000-0000-0000D62B0000}"/>
    <cellStyle name="6_DeckblattNeu 4 5 2 2 2" xfId="17129" xr:uid="{00000000-0005-0000-0000-0000D72B0000}"/>
    <cellStyle name="6_DeckblattNeu 4 5 2 2 2 2" xfId="24266" xr:uid="{00000000-0005-0000-0000-0000D82B0000}"/>
    <cellStyle name="6_DeckblattNeu 4 5 2 2 2 2 2" xfId="38581" xr:uid="{00000000-0005-0000-0000-0000D92B0000}"/>
    <cellStyle name="6_DeckblattNeu 4 5 2 2 2 3" xfId="31444" xr:uid="{00000000-0005-0000-0000-0000DA2B0000}"/>
    <cellStyle name="6_DeckblattNeu 4 5 2 2 3" xfId="19483" xr:uid="{00000000-0005-0000-0000-0000DB2B0000}"/>
    <cellStyle name="6_DeckblattNeu 4 5 2 2 3 2" xfId="26620" xr:uid="{00000000-0005-0000-0000-0000DC2B0000}"/>
    <cellStyle name="6_DeckblattNeu 4 5 2 2 3 2 2" xfId="40935" xr:uid="{00000000-0005-0000-0000-0000DD2B0000}"/>
    <cellStyle name="6_DeckblattNeu 4 5 2 2 3 3" xfId="33798" xr:uid="{00000000-0005-0000-0000-0000DE2B0000}"/>
    <cellStyle name="6_DeckblattNeu 4 5 2 2 4" xfId="20759" xr:uid="{00000000-0005-0000-0000-0000DF2B0000}"/>
    <cellStyle name="6_DeckblattNeu 4 5 2 2 4 2" xfId="27896" xr:uid="{00000000-0005-0000-0000-0000E02B0000}"/>
    <cellStyle name="6_DeckblattNeu 4 5 2 2 4 2 2" xfId="42211" xr:uid="{00000000-0005-0000-0000-0000E12B0000}"/>
    <cellStyle name="6_DeckblattNeu 4 5 2 2 4 3" xfId="35074" xr:uid="{00000000-0005-0000-0000-0000E22B0000}"/>
    <cellStyle name="6_DeckblattNeu 4 5 2 2 5" xfId="21935" xr:uid="{00000000-0005-0000-0000-0000E32B0000}"/>
    <cellStyle name="6_DeckblattNeu 4 5 2 2 5 2" xfId="36250" xr:uid="{00000000-0005-0000-0000-0000E42B0000}"/>
    <cellStyle name="6_DeckblattNeu 4 5 2 2 6" xfId="29091" xr:uid="{00000000-0005-0000-0000-0000E52B0000}"/>
    <cellStyle name="6_DeckblattNeu 4 5 2 3" xfId="15352" xr:uid="{00000000-0005-0000-0000-0000E62B0000}"/>
    <cellStyle name="6_DeckblattNeu 4 5 2 3 2" xfId="22511" xr:uid="{00000000-0005-0000-0000-0000E72B0000}"/>
    <cellStyle name="6_DeckblattNeu 4 5 2 3 2 2" xfId="36826" xr:uid="{00000000-0005-0000-0000-0000E82B0000}"/>
    <cellStyle name="6_DeckblattNeu 4 5 2 3 3" xfId="29667" xr:uid="{00000000-0005-0000-0000-0000E92B0000}"/>
    <cellStyle name="6_DeckblattNeu 4 5 2 4" xfId="17706" xr:uid="{00000000-0005-0000-0000-0000EA2B0000}"/>
    <cellStyle name="6_DeckblattNeu 4 5 2 4 2" xfId="24843" xr:uid="{00000000-0005-0000-0000-0000EB2B0000}"/>
    <cellStyle name="6_DeckblattNeu 4 5 2 4 2 2" xfId="39158" xr:uid="{00000000-0005-0000-0000-0000EC2B0000}"/>
    <cellStyle name="6_DeckblattNeu 4 5 2 4 3" xfId="32021" xr:uid="{00000000-0005-0000-0000-0000ED2B0000}"/>
    <cellStyle name="6_DeckblattNeu 4 6" xfId="12979" xr:uid="{00000000-0005-0000-0000-0000EE2B0000}"/>
    <cellStyle name="6_DeckblattNeu 4 6 2" xfId="14768" xr:uid="{00000000-0005-0000-0000-0000EF2B0000}"/>
    <cellStyle name="6_DeckblattNeu 4 6 2 2" xfId="17131" xr:uid="{00000000-0005-0000-0000-0000F02B0000}"/>
    <cellStyle name="6_DeckblattNeu 4 6 2 2 2" xfId="24268" xr:uid="{00000000-0005-0000-0000-0000F12B0000}"/>
    <cellStyle name="6_DeckblattNeu 4 6 2 2 2 2" xfId="38583" xr:uid="{00000000-0005-0000-0000-0000F22B0000}"/>
    <cellStyle name="6_DeckblattNeu 4 6 2 2 3" xfId="31446" xr:uid="{00000000-0005-0000-0000-0000F32B0000}"/>
    <cellStyle name="6_DeckblattNeu 4 6 2 3" xfId="19485" xr:uid="{00000000-0005-0000-0000-0000F42B0000}"/>
    <cellStyle name="6_DeckblattNeu 4 6 2 3 2" xfId="26622" xr:uid="{00000000-0005-0000-0000-0000F52B0000}"/>
    <cellStyle name="6_DeckblattNeu 4 6 2 3 2 2" xfId="40937" xr:uid="{00000000-0005-0000-0000-0000F62B0000}"/>
    <cellStyle name="6_DeckblattNeu 4 6 2 3 3" xfId="33800" xr:uid="{00000000-0005-0000-0000-0000F72B0000}"/>
    <cellStyle name="6_DeckblattNeu 4 6 2 4" xfId="20761" xr:uid="{00000000-0005-0000-0000-0000F82B0000}"/>
    <cellStyle name="6_DeckblattNeu 4 6 2 4 2" xfId="27898" xr:uid="{00000000-0005-0000-0000-0000F92B0000}"/>
    <cellStyle name="6_DeckblattNeu 4 6 2 4 2 2" xfId="42213" xr:uid="{00000000-0005-0000-0000-0000FA2B0000}"/>
    <cellStyle name="6_DeckblattNeu 4 6 2 4 3" xfId="35076" xr:uid="{00000000-0005-0000-0000-0000FB2B0000}"/>
    <cellStyle name="6_DeckblattNeu 4 6 2 5" xfId="21937" xr:uid="{00000000-0005-0000-0000-0000FC2B0000}"/>
    <cellStyle name="6_DeckblattNeu 4 6 2 5 2" xfId="36252" xr:uid="{00000000-0005-0000-0000-0000FD2B0000}"/>
    <cellStyle name="6_DeckblattNeu 4 6 2 6" xfId="29093" xr:uid="{00000000-0005-0000-0000-0000FE2B0000}"/>
    <cellStyle name="6_DeckblattNeu 4 6 3" xfId="15348" xr:uid="{00000000-0005-0000-0000-0000FF2B0000}"/>
    <cellStyle name="6_DeckblattNeu 4 6 3 2" xfId="22507" xr:uid="{00000000-0005-0000-0000-0000002C0000}"/>
    <cellStyle name="6_DeckblattNeu 4 6 3 2 2" xfId="36822" xr:uid="{00000000-0005-0000-0000-0000012C0000}"/>
    <cellStyle name="6_DeckblattNeu 4 6 3 3" xfId="29663" xr:uid="{00000000-0005-0000-0000-0000022C0000}"/>
    <cellStyle name="6_DeckblattNeu 4 6 4" xfId="17702" xr:uid="{00000000-0005-0000-0000-0000032C0000}"/>
    <cellStyle name="6_DeckblattNeu 4 6 4 2" xfId="24839" xr:uid="{00000000-0005-0000-0000-0000042C0000}"/>
    <cellStyle name="6_DeckblattNeu 4 6 4 2 2" xfId="39154" xr:uid="{00000000-0005-0000-0000-0000052C0000}"/>
    <cellStyle name="6_DeckblattNeu 4 6 4 3" xfId="32017" xr:uid="{00000000-0005-0000-0000-0000062C0000}"/>
    <cellStyle name="6_DeckblattNeu 5" xfId="781" xr:uid="{00000000-0005-0000-0000-0000072C0000}"/>
    <cellStyle name="6_DeckblattNeu 5 2" xfId="12984" xr:uid="{00000000-0005-0000-0000-0000082C0000}"/>
    <cellStyle name="6_DeckblattNeu 5 2 2" xfId="14200" xr:uid="{00000000-0005-0000-0000-0000092C0000}"/>
    <cellStyle name="6_DeckblattNeu 5 2 2 2" xfId="16569" xr:uid="{00000000-0005-0000-0000-00000A2C0000}"/>
    <cellStyle name="6_DeckblattNeu 5 2 2 2 2" xfId="23728" xr:uid="{00000000-0005-0000-0000-00000B2C0000}"/>
    <cellStyle name="6_DeckblattNeu 5 2 2 2 2 2" xfId="38043" xr:uid="{00000000-0005-0000-0000-00000C2C0000}"/>
    <cellStyle name="6_DeckblattNeu 5 2 2 2 3" xfId="30884" xr:uid="{00000000-0005-0000-0000-00000D2C0000}"/>
    <cellStyle name="6_DeckblattNeu 5 2 2 3" xfId="18923" xr:uid="{00000000-0005-0000-0000-00000E2C0000}"/>
    <cellStyle name="6_DeckblattNeu 5 2 2 3 2" xfId="26060" xr:uid="{00000000-0005-0000-0000-00000F2C0000}"/>
    <cellStyle name="6_DeckblattNeu 5 2 2 3 2 2" xfId="40375" xr:uid="{00000000-0005-0000-0000-0000102C0000}"/>
    <cellStyle name="6_DeckblattNeu 5 2 2 3 3" xfId="33238" xr:uid="{00000000-0005-0000-0000-0000112C0000}"/>
    <cellStyle name="6_DeckblattNeu 5 2 2 4" xfId="20256" xr:uid="{00000000-0005-0000-0000-0000122C0000}"/>
    <cellStyle name="6_DeckblattNeu 5 2 2 4 2" xfId="27393" xr:uid="{00000000-0005-0000-0000-0000132C0000}"/>
    <cellStyle name="6_DeckblattNeu 5 2 2 4 2 2" xfId="41708" xr:uid="{00000000-0005-0000-0000-0000142C0000}"/>
    <cellStyle name="6_DeckblattNeu 5 2 2 4 3" xfId="34571" xr:uid="{00000000-0005-0000-0000-0000152C0000}"/>
    <cellStyle name="6_DeckblattNeu 5 2 2 5" xfId="21471" xr:uid="{00000000-0005-0000-0000-0000162C0000}"/>
    <cellStyle name="6_DeckblattNeu 5 2 2 5 2" xfId="35786" xr:uid="{00000000-0005-0000-0000-0000172C0000}"/>
    <cellStyle name="6_DeckblattNeu 5 2 2 6" xfId="28608" xr:uid="{00000000-0005-0000-0000-0000182C0000}"/>
    <cellStyle name="6_DeckblattNeu 5 2 3" xfId="15353" xr:uid="{00000000-0005-0000-0000-0000192C0000}"/>
    <cellStyle name="6_DeckblattNeu 5 2 3 2" xfId="22512" xr:uid="{00000000-0005-0000-0000-00001A2C0000}"/>
    <cellStyle name="6_DeckblattNeu 5 2 3 2 2" xfId="36827" xr:uid="{00000000-0005-0000-0000-00001B2C0000}"/>
    <cellStyle name="6_DeckblattNeu 5 2 3 3" xfId="29668" xr:uid="{00000000-0005-0000-0000-00001C2C0000}"/>
    <cellStyle name="6_DeckblattNeu 5 2 4" xfId="17707" xr:uid="{00000000-0005-0000-0000-00001D2C0000}"/>
    <cellStyle name="6_DeckblattNeu 5 2 4 2" xfId="24844" xr:uid="{00000000-0005-0000-0000-00001E2C0000}"/>
    <cellStyle name="6_DeckblattNeu 5 2 4 2 2" xfId="39159" xr:uid="{00000000-0005-0000-0000-00001F2C0000}"/>
    <cellStyle name="6_DeckblattNeu 5 2 4 3" xfId="32022" xr:uid="{00000000-0005-0000-0000-0000202C0000}"/>
    <cellStyle name="6_DeckblattNeu 6" xfId="782" xr:uid="{00000000-0005-0000-0000-0000212C0000}"/>
    <cellStyle name="6_DeckblattNeu 6 2" xfId="12985" xr:uid="{00000000-0005-0000-0000-0000222C0000}"/>
    <cellStyle name="6_DeckblattNeu 6 2 2" xfId="14761" xr:uid="{00000000-0005-0000-0000-0000232C0000}"/>
    <cellStyle name="6_DeckblattNeu 6 2 2 2" xfId="17124" xr:uid="{00000000-0005-0000-0000-0000242C0000}"/>
    <cellStyle name="6_DeckblattNeu 6 2 2 2 2" xfId="24261" xr:uid="{00000000-0005-0000-0000-0000252C0000}"/>
    <cellStyle name="6_DeckblattNeu 6 2 2 2 2 2" xfId="38576" xr:uid="{00000000-0005-0000-0000-0000262C0000}"/>
    <cellStyle name="6_DeckblattNeu 6 2 2 2 3" xfId="31439" xr:uid="{00000000-0005-0000-0000-0000272C0000}"/>
    <cellStyle name="6_DeckblattNeu 6 2 2 3" xfId="19478" xr:uid="{00000000-0005-0000-0000-0000282C0000}"/>
    <cellStyle name="6_DeckblattNeu 6 2 2 3 2" xfId="26615" xr:uid="{00000000-0005-0000-0000-0000292C0000}"/>
    <cellStyle name="6_DeckblattNeu 6 2 2 3 2 2" xfId="40930" xr:uid="{00000000-0005-0000-0000-00002A2C0000}"/>
    <cellStyle name="6_DeckblattNeu 6 2 2 3 3" xfId="33793" xr:uid="{00000000-0005-0000-0000-00002B2C0000}"/>
    <cellStyle name="6_DeckblattNeu 6 2 2 4" xfId="20754" xr:uid="{00000000-0005-0000-0000-00002C2C0000}"/>
    <cellStyle name="6_DeckblattNeu 6 2 2 4 2" xfId="27891" xr:uid="{00000000-0005-0000-0000-00002D2C0000}"/>
    <cellStyle name="6_DeckblattNeu 6 2 2 4 2 2" xfId="42206" xr:uid="{00000000-0005-0000-0000-00002E2C0000}"/>
    <cellStyle name="6_DeckblattNeu 6 2 2 4 3" xfId="35069" xr:uid="{00000000-0005-0000-0000-00002F2C0000}"/>
    <cellStyle name="6_DeckblattNeu 6 2 2 5" xfId="21930" xr:uid="{00000000-0005-0000-0000-0000302C0000}"/>
    <cellStyle name="6_DeckblattNeu 6 2 2 5 2" xfId="36245" xr:uid="{00000000-0005-0000-0000-0000312C0000}"/>
    <cellStyle name="6_DeckblattNeu 6 2 2 6" xfId="29086" xr:uid="{00000000-0005-0000-0000-0000322C0000}"/>
    <cellStyle name="6_DeckblattNeu 6 2 3" xfId="15354" xr:uid="{00000000-0005-0000-0000-0000332C0000}"/>
    <cellStyle name="6_DeckblattNeu 6 2 3 2" xfId="22513" xr:uid="{00000000-0005-0000-0000-0000342C0000}"/>
    <cellStyle name="6_DeckblattNeu 6 2 3 2 2" xfId="36828" xr:uid="{00000000-0005-0000-0000-0000352C0000}"/>
    <cellStyle name="6_DeckblattNeu 6 2 3 3" xfId="29669" xr:uid="{00000000-0005-0000-0000-0000362C0000}"/>
    <cellStyle name="6_DeckblattNeu 6 2 4" xfId="17708" xr:uid="{00000000-0005-0000-0000-0000372C0000}"/>
    <cellStyle name="6_DeckblattNeu 6 2 4 2" xfId="24845" xr:uid="{00000000-0005-0000-0000-0000382C0000}"/>
    <cellStyle name="6_DeckblattNeu 6 2 4 2 2" xfId="39160" xr:uid="{00000000-0005-0000-0000-0000392C0000}"/>
    <cellStyle name="6_DeckblattNeu 6 2 4 3" xfId="32023" xr:uid="{00000000-0005-0000-0000-00003A2C0000}"/>
    <cellStyle name="6_DeckblattNeu 7" xfId="783" xr:uid="{00000000-0005-0000-0000-00003B2C0000}"/>
    <cellStyle name="6_DeckblattNeu 7 2" xfId="12986" xr:uid="{00000000-0005-0000-0000-00003C2C0000}"/>
    <cellStyle name="6_DeckblattNeu 7 2 2" xfId="14765" xr:uid="{00000000-0005-0000-0000-00003D2C0000}"/>
    <cellStyle name="6_DeckblattNeu 7 2 2 2" xfId="17128" xr:uid="{00000000-0005-0000-0000-00003E2C0000}"/>
    <cellStyle name="6_DeckblattNeu 7 2 2 2 2" xfId="24265" xr:uid="{00000000-0005-0000-0000-00003F2C0000}"/>
    <cellStyle name="6_DeckblattNeu 7 2 2 2 2 2" xfId="38580" xr:uid="{00000000-0005-0000-0000-0000402C0000}"/>
    <cellStyle name="6_DeckblattNeu 7 2 2 2 3" xfId="31443" xr:uid="{00000000-0005-0000-0000-0000412C0000}"/>
    <cellStyle name="6_DeckblattNeu 7 2 2 3" xfId="19482" xr:uid="{00000000-0005-0000-0000-0000422C0000}"/>
    <cellStyle name="6_DeckblattNeu 7 2 2 3 2" xfId="26619" xr:uid="{00000000-0005-0000-0000-0000432C0000}"/>
    <cellStyle name="6_DeckblattNeu 7 2 2 3 2 2" xfId="40934" xr:uid="{00000000-0005-0000-0000-0000442C0000}"/>
    <cellStyle name="6_DeckblattNeu 7 2 2 3 3" xfId="33797" xr:uid="{00000000-0005-0000-0000-0000452C0000}"/>
    <cellStyle name="6_DeckblattNeu 7 2 2 4" xfId="20758" xr:uid="{00000000-0005-0000-0000-0000462C0000}"/>
    <cellStyle name="6_DeckblattNeu 7 2 2 4 2" xfId="27895" xr:uid="{00000000-0005-0000-0000-0000472C0000}"/>
    <cellStyle name="6_DeckblattNeu 7 2 2 4 2 2" xfId="42210" xr:uid="{00000000-0005-0000-0000-0000482C0000}"/>
    <cellStyle name="6_DeckblattNeu 7 2 2 4 3" xfId="35073" xr:uid="{00000000-0005-0000-0000-0000492C0000}"/>
    <cellStyle name="6_DeckblattNeu 7 2 2 5" xfId="21934" xr:uid="{00000000-0005-0000-0000-00004A2C0000}"/>
    <cellStyle name="6_DeckblattNeu 7 2 2 5 2" xfId="36249" xr:uid="{00000000-0005-0000-0000-00004B2C0000}"/>
    <cellStyle name="6_DeckblattNeu 7 2 2 6" xfId="29090" xr:uid="{00000000-0005-0000-0000-00004C2C0000}"/>
    <cellStyle name="6_DeckblattNeu 7 2 3" xfId="15355" xr:uid="{00000000-0005-0000-0000-00004D2C0000}"/>
    <cellStyle name="6_DeckblattNeu 7 2 3 2" xfId="22514" xr:uid="{00000000-0005-0000-0000-00004E2C0000}"/>
    <cellStyle name="6_DeckblattNeu 7 2 3 2 2" xfId="36829" xr:uid="{00000000-0005-0000-0000-00004F2C0000}"/>
    <cellStyle name="6_DeckblattNeu 7 2 3 3" xfId="29670" xr:uid="{00000000-0005-0000-0000-0000502C0000}"/>
    <cellStyle name="6_DeckblattNeu 7 2 4" xfId="17709" xr:uid="{00000000-0005-0000-0000-0000512C0000}"/>
    <cellStyle name="6_DeckblattNeu 7 2 4 2" xfId="24846" xr:uid="{00000000-0005-0000-0000-0000522C0000}"/>
    <cellStyle name="6_DeckblattNeu 7 2 4 2 2" xfId="39161" xr:uid="{00000000-0005-0000-0000-0000532C0000}"/>
    <cellStyle name="6_DeckblattNeu 7 2 4 3" xfId="32024" xr:uid="{00000000-0005-0000-0000-0000542C0000}"/>
    <cellStyle name="6_DeckblattNeu 8" xfId="784" xr:uid="{00000000-0005-0000-0000-0000552C0000}"/>
    <cellStyle name="6_DeckblattNeu 8 2" xfId="12987" xr:uid="{00000000-0005-0000-0000-0000562C0000}"/>
    <cellStyle name="6_DeckblattNeu 8 2 2" xfId="13884" xr:uid="{00000000-0005-0000-0000-0000572C0000}"/>
    <cellStyle name="6_DeckblattNeu 8 2 2 2" xfId="16253" xr:uid="{00000000-0005-0000-0000-0000582C0000}"/>
    <cellStyle name="6_DeckblattNeu 8 2 2 2 2" xfId="23412" xr:uid="{00000000-0005-0000-0000-0000592C0000}"/>
    <cellStyle name="6_DeckblattNeu 8 2 2 2 2 2" xfId="37727" xr:uid="{00000000-0005-0000-0000-00005A2C0000}"/>
    <cellStyle name="6_DeckblattNeu 8 2 2 2 3" xfId="30568" xr:uid="{00000000-0005-0000-0000-00005B2C0000}"/>
    <cellStyle name="6_DeckblattNeu 8 2 2 3" xfId="18607" xr:uid="{00000000-0005-0000-0000-00005C2C0000}"/>
    <cellStyle name="6_DeckblattNeu 8 2 2 3 2" xfId="25744" xr:uid="{00000000-0005-0000-0000-00005D2C0000}"/>
    <cellStyle name="6_DeckblattNeu 8 2 2 3 2 2" xfId="40059" xr:uid="{00000000-0005-0000-0000-00005E2C0000}"/>
    <cellStyle name="6_DeckblattNeu 8 2 2 3 3" xfId="32922" xr:uid="{00000000-0005-0000-0000-00005F2C0000}"/>
    <cellStyle name="6_DeckblattNeu 8 2 2 4" xfId="20050" xr:uid="{00000000-0005-0000-0000-0000602C0000}"/>
    <cellStyle name="6_DeckblattNeu 8 2 2 4 2" xfId="27187" xr:uid="{00000000-0005-0000-0000-0000612C0000}"/>
    <cellStyle name="6_DeckblattNeu 8 2 2 4 2 2" xfId="41502" xr:uid="{00000000-0005-0000-0000-0000622C0000}"/>
    <cellStyle name="6_DeckblattNeu 8 2 2 4 3" xfId="34365" xr:uid="{00000000-0005-0000-0000-0000632C0000}"/>
    <cellStyle name="6_DeckblattNeu 8 2 2 5" xfId="21265" xr:uid="{00000000-0005-0000-0000-0000642C0000}"/>
    <cellStyle name="6_DeckblattNeu 8 2 2 5 2" xfId="35580" xr:uid="{00000000-0005-0000-0000-0000652C0000}"/>
    <cellStyle name="6_DeckblattNeu 8 2 2 6" xfId="28402" xr:uid="{00000000-0005-0000-0000-0000662C0000}"/>
    <cellStyle name="6_DeckblattNeu 8 2 3" xfId="15356" xr:uid="{00000000-0005-0000-0000-0000672C0000}"/>
    <cellStyle name="6_DeckblattNeu 8 2 3 2" xfId="22515" xr:uid="{00000000-0005-0000-0000-0000682C0000}"/>
    <cellStyle name="6_DeckblattNeu 8 2 3 2 2" xfId="36830" xr:uid="{00000000-0005-0000-0000-0000692C0000}"/>
    <cellStyle name="6_DeckblattNeu 8 2 3 3" xfId="29671" xr:uid="{00000000-0005-0000-0000-00006A2C0000}"/>
    <cellStyle name="6_DeckblattNeu 8 2 4" xfId="17710" xr:uid="{00000000-0005-0000-0000-00006B2C0000}"/>
    <cellStyle name="6_DeckblattNeu 8 2 4 2" xfId="24847" xr:uid="{00000000-0005-0000-0000-00006C2C0000}"/>
    <cellStyle name="6_DeckblattNeu 8 2 4 2 2" xfId="39162" xr:uid="{00000000-0005-0000-0000-00006D2C0000}"/>
    <cellStyle name="6_DeckblattNeu 8 2 4 3" xfId="32025" xr:uid="{00000000-0005-0000-0000-00006E2C0000}"/>
    <cellStyle name="6_DeckblattNeu 9" xfId="12963" xr:uid="{00000000-0005-0000-0000-00006F2C0000}"/>
    <cellStyle name="6_DeckblattNeu 9 2" xfId="14776" xr:uid="{00000000-0005-0000-0000-0000702C0000}"/>
    <cellStyle name="6_DeckblattNeu 9 2 2" xfId="17139" xr:uid="{00000000-0005-0000-0000-0000712C0000}"/>
    <cellStyle name="6_DeckblattNeu 9 2 2 2" xfId="24276" xr:uid="{00000000-0005-0000-0000-0000722C0000}"/>
    <cellStyle name="6_DeckblattNeu 9 2 2 2 2" xfId="38591" xr:uid="{00000000-0005-0000-0000-0000732C0000}"/>
    <cellStyle name="6_DeckblattNeu 9 2 2 3" xfId="31454" xr:uid="{00000000-0005-0000-0000-0000742C0000}"/>
    <cellStyle name="6_DeckblattNeu 9 2 3" xfId="19493" xr:uid="{00000000-0005-0000-0000-0000752C0000}"/>
    <cellStyle name="6_DeckblattNeu 9 2 3 2" xfId="26630" xr:uid="{00000000-0005-0000-0000-0000762C0000}"/>
    <cellStyle name="6_DeckblattNeu 9 2 3 2 2" xfId="40945" xr:uid="{00000000-0005-0000-0000-0000772C0000}"/>
    <cellStyle name="6_DeckblattNeu 9 2 3 3" xfId="33808" xr:uid="{00000000-0005-0000-0000-0000782C0000}"/>
    <cellStyle name="6_DeckblattNeu 9 2 4" xfId="20769" xr:uid="{00000000-0005-0000-0000-0000792C0000}"/>
    <cellStyle name="6_DeckblattNeu 9 2 4 2" xfId="27906" xr:uid="{00000000-0005-0000-0000-00007A2C0000}"/>
    <cellStyle name="6_DeckblattNeu 9 2 4 2 2" xfId="42221" xr:uid="{00000000-0005-0000-0000-00007B2C0000}"/>
    <cellStyle name="6_DeckblattNeu 9 2 4 3" xfId="35084" xr:uid="{00000000-0005-0000-0000-00007C2C0000}"/>
    <cellStyle name="6_DeckblattNeu 9 2 5" xfId="21945" xr:uid="{00000000-0005-0000-0000-00007D2C0000}"/>
    <cellStyle name="6_DeckblattNeu 9 2 5 2" xfId="36260" xr:uid="{00000000-0005-0000-0000-00007E2C0000}"/>
    <cellStyle name="6_DeckblattNeu 9 2 6" xfId="29101" xr:uid="{00000000-0005-0000-0000-00007F2C0000}"/>
    <cellStyle name="6_DeckblattNeu 9 3" xfId="15332" xr:uid="{00000000-0005-0000-0000-0000802C0000}"/>
    <cellStyle name="6_DeckblattNeu 9 3 2" xfId="22491" xr:uid="{00000000-0005-0000-0000-0000812C0000}"/>
    <cellStyle name="6_DeckblattNeu 9 3 2 2" xfId="36806" xr:uid="{00000000-0005-0000-0000-0000822C0000}"/>
    <cellStyle name="6_DeckblattNeu 9 3 3" xfId="29647" xr:uid="{00000000-0005-0000-0000-0000832C0000}"/>
    <cellStyle name="6_DeckblattNeu 9 4" xfId="17686" xr:uid="{00000000-0005-0000-0000-0000842C0000}"/>
    <cellStyle name="6_DeckblattNeu 9 4 2" xfId="24823" xr:uid="{00000000-0005-0000-0000-0000852C0000}"/>
    <cellStyle name="6_DeckblattNeu 9 4 2 2" xfId="39138" xr:uid="{00000000-0005-0000-0000-0000862C0000}"/>
    <cellStyle name="6_DeckblattNeu 9 4 3" xfId="32001" xr:uid="{00000000-0005-0000-0000-0000872C0000}"/>
    <cellStyle name="6_III_Tagesbetreuung_2010_Rev1" xfId="206" xr:uid="{00000000-0005-0000-0000-0000882C0000}"/>
    <cellStyle name="6_III_Tagesbetreuung_2010_Rev1 2" xfId="785" xr:uid="{00000000-0005-0000-0000-0000892C0000}"/>
    <cellStyle name="6_III_Tagesbetreuung_2010_Rev1 2 2" xfId="786" xr:uid="{00000000-0005-0000-0000-00008A2C0000}"/>
    <cellStyle name="6_III_Tagesbetreuung_2010_Rev1 2 2 2" xfId="787" xr:uid="{00000000-0005-0000-0000-00008B2C0000}"/>
    <cellStyle name="6_III_Tagesbetreuung_2010_Rev1 2 2 2 2" xfId="12991" xr:uid="{00000000-0005-0000-0000-00008C2C0000}"/>
    <cellStyle name="6_III_Tagesbetreuung_2010_Rev1 2 2 2 2 2" xfId="14193" xr:uid="{00000000-0005-0000-0000-00008D2C0000}"/>
    <cellStyle name="6_III_Tagesbetreuung_2010_Rev1 2 2 2 2 2 2" xfId="16562" xr:uid="{00000000-0005-0000-0000-00008E2C0000}"/>
    <cellStyle name="6_III_Tagesbetreuung_2010_Rev1 2 2 2 2 2 2 2" xfId="23721" xr:uid="{00000000-0005-0000-0000-00008F2C0000}"/>
    <cellStyle name="6_III_Tagesbetreuung_2010_Rev1 2 2 2 2 2 2 2 2" xfId="38036" xr:uid="{00000000-0005-0000-0000-0000902C0000}"/>
    <cellStyle name="6_III_Tagesbetreuung_2010_Rev1 2 2 2 2 2 2 3" xfId="30877" xr:uid="{00000000-0005-0000-0000-0000912C0000}"/>
    <cellStyle name="6_III_Tagesbetreuung_2010_Rev1 2 2 2 2 2 3" xfId="18916" xr:uid="{00000000-0005-0000-0000-0000922C0000}"/>
    <cellStyle name="6_III_Tagesbetreuung_2010_Rev1 2 2 2 2 2 3 2" xfId="26053" xr:uid="{00000000-0005-0000-0000-0000932C0000}"/>
    <cellStyle name="6_III_Tagesbetreuung_2010_Rev1 2 2 2 2 2 3 2 2" xfId="40368" xr:uid="{00000000-0005-0000-0000-0000942C0000}"/>
    <cellStyle name="6_III_Tagesbetreuung_2010_Rev1 2 2 2 2 2 3 3" xfId="33231" xr:uid="{00000000-0005-0000-0000-0000952C0000}"/>
    <cellStyle name="6_III_Tagesbetreuung_2010_Rev1 2 2 2 2 2 4" xfId="20250" xr:uid="{00000000-0005-0000-0000-0000962C0000}"/>
    <cellStyle name="6_III_Tagesbetreuung_2010_Rev1 2 2 2 2 2 4 2" xfId="27387" xr:uid="{00000000-0005-0000-0000-0000972C0000}"/>
    <cellStyle name="6_III_Tagesbetreuung_2010_Rev1 2 2 2 2 2 4 2 2" xfId="41702" xr:uid="{00000000-0005-0000-0000-0000982C0000}"/>
    <cellStyle name="6_III_Tagesbetreuung_2010_Rev1 2 2 2 2 2 4 3" xfId="34565" xr:uid="{00000000-0005-0000-0000-0000992C0000}"/>
    <cellStyle name="6_III_Tagesbetreuung_2010_Rev1 2 2 2 2 2 5" xfId="21465" xr:uid="{00000000-0005-0000-0000-00009A2C0000}"/>
    <cellStyle name="6_III_Tagesbetreuung_2010_Rev1 2 2 2 2 2 5 2" xfId="35780" xr:uid="{00000000-0005-0000-0000-00009B2C0000}"/>
    <cellStyle name="6_III_Tagesbetreuung_2010_Rev1 2 2 2 2 2 6" xfId="28602" xr:uid="{00000000-0005-0000-0000-00009C2C0000}"/>
    <cellStyle name="6_III_Tagesbetreuung_2010_Rev1 2 2 2 2 3" xfId="15360" xr:uid="{00000000-0005-0000-0000-00009D2C0000}"/>
    <cellStyle name="6_III_Tagesbetreuung_2010_Rev1 2 2 2 2 3 2" xfId="22519" xr:uid="{00000000-0005-0000-0000-00009E2C0000}"/>
    <cellStyle name="6_III_Tagesbetreuung_2010_Rev1 2 2 2 2 3 2 2" xfId="36834" xr:uid="{00000000-0005-0000-0000-00009F2C0000}"/>
    <cellStyle name="6_III_Tagesbetreuung_2010_Rev1 2 2 2 2 3 3" xfId="29675" xr:uid="{00000000-0005-0000-0000-0000A02C0000}"/>
    <cellStyle name="6_III_Tagesbetreuung_2010_Rev1 2 2 2 2 4" xfId="17714" xr:uid="{00000000-0005-0000-0000-0000A12C0000}"/>
    <cellStyle name="6_III_Tagesbetreuung_2010_Rev1 2 2 2 2 4 2" xfId="24851" xr:uid="{00000000-0005-0000-0000-0000A22C0000}"/>
    <cellStyle name="6_III_Tagesbetreuung_2010_Rev1 2 2 2 2 4 2 2" xfId="39166" xr:uid="{00000000-0005-0000-0000-0000A32C0000}"/>
    <cellStyle name="6_III_Tagesbetreuung_2010_Rev1 2 2 2 2 4 3" xfId="32029" xr:uid="{00000000-0005-0000-0000-0000A42C0000}"/>
    <cellStyle name="6_III_Tagesbetreuung_2010_Rev1 2 2 3" xfId="788" xr:uid="{00000000-0005-0000-0000-0000A52C0000}"/>
    <cellStyle name="6_III_Tagesbetreuung_2010_Rev1 2 2 3 2" xfId="12992" xr:uid="{00000000-0005-0000-0000-0000A62C0000}"/>
    <cellStyle name="6_III_Tagesbetreuung_2010_Rev1 2 2 3 2 2" xfId="14762" xr:uid="{00000000-0005-0000-0000-0000A72C0000}"/>
    <cellStyle name="6_III_Tagesbetreuung_2010_Rev1 2 2 3 2 2 2" xfId="17125" xr:uid="{00000000-0005-0000-0000-0000A82C0000}"/>
    <cellStyle name="6_III_Tagesbetreuung_2010_Rev1 2 2 3 2 2 2 2" xfId="24262" xr:uid="{00000000-0005-0000-0000-0000A92C0000}"/>
    <cellStyle name="6_III_Tagesbetreuung_2010_Rev1 2 2 3 2 2 2 2 2" xfId="38577" xr:uid="{00000000-0005-0000-0000-0000AA2C0000}"/>
    <cellStyle name="6_III_Tagesbetreuung_2010_Rev1 2 2 3 2 2 2 3" xfId="31440" xr:uid="{00000000-0005-0000-0000-0000AB2C0000}"/>
    <cellStyle name="6_III_Tagesbetreuung_2010_Rev1 2 2 3 2 2 3" xfId="19479" xr:uid="{00000000-0005-0000-0000-0000AC2C0000}"/>
    <cellStyle name="6_III_Tagesbetreuung_2010_Rev1 2 2 3 2 2 3 2" xfId="26616" xr:uid="{00000000-0005-0000-0000-0000AD2C0000}"/>
    <cellStyle name="6_III_Tagesbetreuung_2010_Rev1 2 2 3 2 2 3 2 2" xfId="40931" xr:uid="{00000000-0005-0000-0000-0000AE2C0000}"/>
    <cellStyle name="6_III_Tagesbetreuung_2010_Rev1 2 2 3 2 2 3 3" xfId="33794" xr:uid="{00000000-0005-0000-0000-0000AF2C0000}"/>
    <cellStyle name="6_III_Tagesbetreuung_2010_Rev1 2 2 3 2 2 4" xfId="20755" xr:uid="{00000000-0005-0000-0000-0000B02C0000}"/>
    <cellStyle name="6_III_Tagesbetreuung_2010_Rev1 2 2 3 2 2 4 2" xfId="27892" xr:uid="{00000000-0005-0000-0000-0000B12C0000}"/>
    <cellStyle name="6_III_Tagesbetreuung_2010_Rev1 2 2 3 2 2 4 2 2" xfId="42207" xr:uid="{00000000-0005-0000-0000-0000B22C0000}"/>
    <cellStyle name="6_III_Tagesbetreuung_2010_Rev1 2 2 3 2 2 4 3" xfId="35070" xr:uid="{00000000-0005-0000-0000-0000B32C0000}"/>
    <cellStyle name="6_III_Tagesbetreuung_2010_Rev1 2 2 3 2 2 5" xfId="21931" xr:uid="{00000000-0005-0000-0000-0000B42C0000}"/>
    <cellStyle name="6_III_Tagesbetreuung_2010_Rev1 2 2 3 2 2 5 2" xfId="36246" xr:uid="{00000000-0005-0000-0000-0000B52C0000}"/>
    <cellStyle name="6_III_Tagesbetreuung_2010_Rev1 2 2 3 2 2 6" xfId="29087" xr:uid="{00000000-0005-0000-0000-0000B62C0000}"/>
    <cellStyle name="6_III_Tagesbetreuung_2010_Rev1 2 2 3 2 3" xfId="15361" xr:uid="{00000000-0005-0000-0000-0000B72C0000}"/>
    <cellStyle name="6_III_Tagesbetreuung_2010_Rev1 2 2 3 2 3 2" xfId="22520" xr:uid="{00000000-0005-0000-0000-0000B82C0000}"/>
    <cellStyle name="6_III_Tagesbetreuung_2010_Rev1 2 2 3 2 3 2 2" xfId="36835" xr:uid="{00000000-0005-0000-0000-0000B92C0000}"/>
    <cellStyle name="6_III_Tagesbetreuung_2010_Rev1 2 2 3 2 3 3" xfId="29676" xr:uid="{00000000-0005-0000-0000-0000BA2C0000}"/>
    <cellStyle name="6_III_Tagesbetreuung_2010_Rev1 2 2 3 2 4" xfId="17715" xr:uid="{00000000-0005-0000-0000-0000BB2C0000}"/>
    <cellStyle name="6_III_Tagesbetreuung_2010_Rev1 2 2 3 2 4 2" xfId="24852" xr:uid="{00000000-0005-0000-0000-0000BC2C0000}"/>
    <cellStyle name="6_III_Tagesbetreuung_2010_Rev1 2 2 3 2 4 2 2" xfId="39167" xr:uid="{00000000-0005-0000-0000-0000BD2C0000}"/>
    <cellStyle name="6_III_Tagesbetreuung_2010_Rev1 2 2 3 2 4 3" xfId="32030" xr:uid="{00000000-0005-0000-0000-0000BE2C0000}"/>
    <cellStyle name="6_III_Tagesbetreuung_2010_Rev1 2 2 4" xfId="789" xr:uid="{00000000-0005-0000-0000-0000BF2C0000}"/>
    <cellStyle name="6_III_Tagesbetreuung_2010_Rev1 2 2 4 2" xfId="12993" xr:uid="{00000000-0005-0000-0000-0000C02C0000}"/>
    <cellStyle name="6_III_Tagesbetreuung_2010_Rev1 2 2 4 2 2" xfId="14137" xr:uid="{00000000-0005-0000-0000-0000C12C0000}"/>
    <cellStyle name="6_III_Tagesbetreuung_2010_Rev1 2 2 4 2 2 2" xfId="16506" xr:uid="{00000000-0005-0000-0000-0000C22C0000}"/>
    <cellStyle name="6_III_Tagesbetreuung_2010_Rev1 2 2 4 2 2 2 2" xfId="23665" xr:uid="{00000000-0005-0000-0000-0000C32C0000}"/>
    <cellStyle name="6_III_Tagesbetreuung_2010_Rev1 2 2 4 2 2 2 2 2" xfId="37980" xr:uid="{00000000-0005-0000-0000-0000C42C0000}"/>
    <cellStyle name="6_III_Tagesbetreuung_2010_Rev1 2 2 4 2 2 2 3" xfId="30821" xr:uid="{00000000-0005-0000-0000-0000C52C0000}"/>
    <cellStyle name="6_III_Tagesbetreuung_2010_Rev1 2 2 4 2 2 3" xfId="18860" xr:uid="{00000000-0005-0000-0000-0000C62C0000}"/>
    <cellStyle name="6_III_Tagesbetreuung_2010_Rev1 2 2 4 2 2 3 2" xfId="25997" xr:uid="{00000000-0005-0000-0000-0000C72C0000}"/>
    <cellStyle name="6_III_Tagesbetreuung_2010_Rev1 2 2 4 2 2 3 2 2" xfId="40312" xr:uid="{00000000-0005-0000-0000-0000C82C0000}"/>
    <cellStyle name="6_III_Tagesbetreuung_2010_Rev1 2 2 4 2 2 3 3" xfId="33175" xr:uid="{00000000-0005-0000-0000-0000C92C0000}"/>
    <cellStyle name="6_III_Tagesbetreuung_2010_Rev1 2 2 4 2 2 4" xfId="20194" xr:uid="{00000000-0005-0000-0000-0000CA2C0000}"/>
    <cellStyle name="6_III_Tagesbetreuung_2010_Rev1 2 2 4 2 2 4 2" xfId="27331" xr:uid="{00000000-0005-0000-0000-0000CB2C0000}"/>
    <cellStyle name="6_III_Tagesbetreuung_2010_Rev1 2 2 4 2 2 4 2 2" xfId="41646" xr:uid="{00000000-0005-0000-0000-0000CC2C0000}"/>
    <cellStyle name="6_III_Tagesbetreuung_2010_Rev1 2 2 4 2 2 4 3" xfId="34509" xr:uid="{00000000-0005-0000-0000-0000CD2C0000}"/>
    <cellStyle name="6_III_Tagesbetreuung_2010_Rev1 2 2 4 2 2 5" xfId="21409" xr:uid="{00000000-0005-0000-0000-0000CE2C0000}"/>
    <cellStyle name="6_III_Tagesbetreuung_2010_Rev1 2 2 4 2 2 5 2" xfId="35724" xr:uid="{00000000-0005-0000-0000-0000CF2C0000}"/>
    <cellStyle name="6_III_Tagesbetreuung_2010_Rev1 2 2 4 2 2 6" xfId="28546" xr:uid="{00000000-0005-0000-0000-0000D02C0000}"/>
    <cellStyle name="6_III_Tagesbetreuung_2010_Rev1 2 2 4 2 3" xfId="15362" xr:uid="{00000000-0005-0000-0000-0000D12C0000}"/>
    <cellStyle name="6_III_Tagesbetreuung_2010_Rev1 2 2 4 2 3 2" xfId="22521" xr:uid="{00000000-0005-0000-0000-0000D22C0000}"/>
    <cellStyle name="6_III_Tagesbetreuung_2010_Rev1 2 2 4 2 3 2 2" xfId="36836" xr:uid="{00000000-0005-0000-0000-0000D32C0000}"/>
    <cellStyle name="6_III_Tagesbetreuung_2010_Rev1 2 2 4 2 3 3" xfId="29677" xr:uid="{00000000-0005-0000-0000-0000D42C0000}"/>
    <cellStyle name="6_III_Tagesbetreuung_2010_Rev1 2 2 4 2 4" xfId="17716" xr:uid="{00000000-0005-0000-0000-0000D52C0000}"/>
    <cellStyle name="6_III_Tagesbetreuung_2010_Rev1 2 2 4 2 4 2" xfId="24853" xr:uid="{00000000-0005-0000-0000-0000D62C0000}"/>
    <cellStyle name="6_III_Tagesbetreuung_2010_Rev1 2 2 4 2 4 2 2" xfId="39168" xr:uid="{00000000-0005-0000-0000-0000D72C0000}"/>
    <cellStyle name="6_III_Tagesbetreuung_2010_Rev1 2 2 4 2 4 3" xfId="32031" xr:uid="{00000000-0005-0000-0000-0000D82C0000}"/>
    <cellStyle name="6_III_Tagesbetreuung_2010_Rev1 2 2 5" xfId="790" xr:uid="{00000000-0005-0000-0000-0000D92C0000}"/>
    <cellStyle name="6_III_Tagesbetreuung_2010_Rev1 2 2 5 2" xfId="12994" xr:uid="{00000000-0005-0000-0000-0000DA2C0000}"/>
    <cellStyle name="6_III_Tagesbetreuung_2010_Rev1 2 2 5 2 2" xfId="14206" xr:uid="{00000000-0005-0000-0000-0000DB2C0000}"/>
    <cellStyle name="6_III_Tagesbetreuung_2010_Rev1 2 2 5 2 2 2" xfId="16575" xr:uid="{00000000-0005-0000-0000-0000DC2C0000}"/>
    <cellStyle name="6_III_Tagesbetreuung_2010_Rev1 2 2 5 2 2 2 2" xfId="23734" xr:uid="{00000000-0005-0000-0000-0000DD2C0000}"/>
    <cellStyle name="6_III_Tagesbetreuung_2010_Rev1 2 2 5 2 2 2 2 2" xfId="38049" xr:uid="{00000000-0005-0000-0000-0000DE2C0000}"/>
    <cellStyle name="6_III_Tagesbetreuung_2010_Rev1 2 2 5 2 2 2 3" xfId="30890" xr:uid="{00000000-0005-0000-0000-0000DF2C0000}"/>
    <cellStyle name="6_III_Tagesbetreuung_2010_Rev1 2 2 5 2 2 3" xfId="18929" xr:uid="{00000000-0005-0000-0000-0000E02C0000}"/>
    <cellStyle name="6_III_Tagesbetreuung_2010_Rev1 2 2 5 2 2 3 2" xfId="26066" xr:uid="{00000000-0005-0000-0000-0000E12C0000}"/>
    <cellStyle name="6_III_Tagesbetreuung_2010_Rev1 2 2 5 2 2 3 2 2" xfId="40381" xr:uid="{00000000-0005-0000-0000-0000E22C0000}"/>
    <cellStyle name="6_III_Tagesbetreuung_2010_Rev1 2 2 5 2 2 3 3" xfId="33244" xr:uid="{00000000-0005-0000-0000-0000E32C0000}"/>
    <cellStyle name="6_III_Tagesbetreuung_2010_Rev1 2 2 5 2 2 4" xfId="20262" xr:uid="{00000000-0005-0000-0000-0000E42C0000}"/>
    <cellStyle name="6_III_Tagesbetreuung_2010_Rev1 2 2 5 2 2 4 2" xfId="27399" xr:uid="{00000000-0005-0000-0000-0000E52C0000}"/>
    <cellStyle name="6_III_Tagesbetreuung_2010_Rev1 2 2 5 2 2 4 2 2" xfId="41714" xr:uid="{00000000-0005-0000-0000-0000E62C0000}"/>
    <cellStyle name="6_III_Tagesbetreuung_2010_Rev1 2 2 5 2 2 4 3" xfId="34577" xr:uid="{00000000-0005-0000-0000-0000E72C0000}"/>
    <cellStyle name="6_III_Tagesbetreuung_2010_Rev1 2 2 5 2 2 5" xfId="21477" xr:uid="{00000000-0005-0000-0000-0000E82C0000}"/>
    <cellStyle name="6_III_Tagesbetreuung_2010_Rev1 2 2 5 2 2 5 2" xfId="35792" xr:uid="{00000000-0005-0000-0000-0000E92C0000}"/>
    <cellStyle name="6_III_Tagesbetreuung_2010_Rev1 2 2 5 2 2 6" xfId="28614" xr:uid="{00000000-0005-0000-0000-0000EA2C0000}"/>
    <cellStyle name="6_III_Tagesbetreuung_2010_Rev1 2 2 5 2 3" xfId="15363" xr:uid="{00000000-0005-0000-0000-0000EB2C0000}"/>
    <cellStyle name="6_III_Tagesbetreuung_2010_Rev1 2 2 5 2 3 2" xfId="22522" xr:uid="{00000000-0005-0000-0000-0000EC2C0000}"/>
    <cellStyle name="6_III_Tagesbetreuung_2010_Rev1 2 2 5 2 3 2 2" xfId="36837" xr:uid="{00000000-0005-0000-0000-0000ED2C0000}"/>
    <cellStyle name="6_III_Tagesbetreuung_2010_Rev1 2 2 5 2 3 3" xfId="29678" xr:uid="{00000000-0005-0000-0000-0000EE2C0000}"/>
    <cellStyle name="6_III_Tagesbetreuung_2010_Rev1 2 2 5 2 4" xfId="17717" xr:uid="{00000000-0005-0000-0000-0000EF2C0000}"/>
    <cellStyle name="6_III_Tagesbetreuung_2010_Rev1 2 2 5 2 4 2" xfId="24854" xr:uid="{00000000-0005-0000-0000-0000F02C0000}"/>
    <cellStyle name="6_III_Tagesbetreuung_2010_Rev1 2 2 5 2 4 2 2" xfId="39169" xr:uid="{00000000-0005-0000-0000-0000F12C0000}"/>
    <cellStyle name="6_III_Tagesbetreuung_2010_Rev1 2 2 5 2 4 3" xfId="32032" xr:uid="{00000000-0005-0000-0000-0000F22C0000}"/>
    <cellStyle name="6_III_Tagesbetreuung_2010_Rev1 2 2 6" xfId="12990" xr:uid="{00000000-0005-0000-0000-0000F32C0000}"/>
    <cellStyle name="6_III_Tagesbetreuung_2010_Rev1 2 2 6 2" xfId="14763" xr:uid="{00000000-0005-0000-0000-0000F42C0000}"/>
    <cellStyle name="6_III_Tagesbetreuung_2010_Rev1 2 2 6 2 2" xfId="17126" xr:uid="{00000000-0005-0000-0000-0000F52C0000}"/>
    <cellStyle name="6_III_Tagesbetreuung_2010_Rev1 2 2 6 2 2 2" xfId="24263" xr:uid="{00000000-0005-0000-0000-0000F62C0000}"/>
    <cellStyle name="6_III_Tagesbetreuung_2010_Rev1 2 2 6 2 2 2 2" xfId="38578" xr:uid="{00000000-0005-0000-0000-0000F72C0000}"/>
    <cellStyle name="6_III_Tagesbetreuung_2010_Rev1 2 2 6 2 2 3" xfId="31441" xr:uid="{00000000-0005-0000-0000-0000F82C0000}"/>
    <cellStyle name="6_III_Tagesbetreuung_2010_Rev1 2 2 6 2 3" xfId="19480" xr:uid="{00000000-0005-0000-0000-0000F92C0000}"/>
    <cellStyle name="6_III_Tagesbetreuung_2010_Rev1 2 2 6 2 3 2" xfId="26617" xr:uid="{00000000-0005-0000-0000-0000FA2C0000}"/>
    <cellStyle name="6_III_Tagesbetreuung_2010_Rev1 2 2 6 2 3 2 2" xfId="40932" xr:uid="{00000000-0005-0000-0000-0000FB2C0000}"/>
    <cellStyle name="6_III_Tagesbetreuung_2010_Rev1 2 2 6 2 3 3" xfId="33795" xr:uid="{00000000-0005-0000-0000-0000FC2C0000}"/>
    <cellStyle name="6_III_Tagesbetreuung_2010_Rev1 2 2 6 2 4" xfId="20756" xr:uid="{00000000-0005-0000-0000-0000FD2C0000}"/>
    <cellStyle name="6_III_Tagesbetreuung_2010_Rev1 2 2 6 2 4 2" xfId="27893" xr:uid="{00000000-0005-0000-0000-0000FE2C0000}"/>
    <cellStyle name="6_III_Tagesbetreuung_2010_Rev1 2 2 6 2 4 2 2" xfId="42208" xr:uid="{00000000-0005-0000-0000-0000FF2C0000}"/>
    <cellStyle name="6_III_Tagesbetreuung_2010_Rev1 2 2 6 2 4 3" xfId="35071" xr:uid="{00000000-0005-0000-0000-0000002D0000}"/>
    <cellStyle name="6_III_Tagesbetreuung_2010_Rev1 2 2 6 2 5" xfId="21932" xr:uid="{00000000-0005-0000-0000-0000012D0000}"/>
    <cellStyle name="6_III_Tagesbetreuung_2010_Rev1 2 2 6 2 5 2" xfId="36247" xr:uid="{00000000-0005-0000-0000-0000022D0000}"/>
    <cellStyle name="6_III_Tagesbetreuung_2010_Rev1 2 2 6 2 6" xfId="29088" xr:uid="{00000000-0005-0000-0000-0000032D0000}"/>
    <cellStyle name="6_III_Tagesbetreuung_2010_Rev1 2 2 6 3" xfId="15359" xr:uid="{00000000-0005-0000-0000-0000042D0000}"/>
    <cellStyle name="6_III_Tagesbetreuung_2010_Rev1 2 2 6 3 2" xfId="22518" xr:uid="{00000000-0005-0000-0000-0000052D0000}"/>
    <cellStyle name="6_III_Tagesbetreuung_2010_Rev1 2 2 6 3 2 2" xfId="36833" xr:uid="{00000000-0005-0000-0000-0000062D0000}"/>
    <cellStyle name="6_III_Tagesbetreuung_2010_Rev1 2 2 6 3 3" xfId="29674" xr:uid="{00000000-0005-0000-0000-0000072D0000}"/>
    <cellStyle name="6_III_Tagesbetreuung_2010_Rev1 2 2 6 4" xfId="17713" xr:uid="{00000000-0005-0000-0000-0000082D0000}"/>
    <cellStyle name="6_III_Tagesbetreuung_2010_Rev1 2 2 6 4 2" xfId="24850" xr:uid="{00000000-0005-0000-0000-0000092D0000}"/>
    <cellStyle name="6_III_Tagesbetreuung_2010_Rev1 2 2 6 4 2 2" xfId="39165" xr:uid="{00000000-0005-0000-0000-00000A2D0000}"/>
    <cellStyle name="6_III_Tagesbetreuung_2010_Rev1 2 2 6 4 3" xfId="32028" xr:uid="{00000000-0005-0000-0000-00000B2D0000}"/>
    <cellStyle name="6_III_Tagesbetreuung_2010_Rev1 2 3" xfId="791" xr:uid="{00000000-0005-0000-0000-00000C2D0000}"/>
    <cellStyle name="6_III_Tagesbetreuung_2010_Rev1 2 3 2" xfId="12995" xr:uid="{00000000-0005-0000-0000-00000D2D0000}"/>
    <cellStyle name="6_III_Tagesbetreuung_2010_Rev1 2 3 2 2" xfId="14205" xr:uid="{00000000-0005-0000-0000-00000E2D0000}"/>
    <cellStyle name="6_III_Tagesbetreuung_2010_Rev1 2 3 2 2 2" xfId="16574" xr:uid="{00000000-0005-0000-0000-00000F2D0000}"/>
    <cellStyle name="6_III_Tagesbetreuung_2010_Rev1 2 3 2 2 2 2" xfId="23733" xr:uid="{00000000-0005-0000-0000-0000102D0000}"/>
    <cellStyle name="6_III_Tagesbetreuung_2010_Rev1 2 3 2 2 2 2 2" xfId="38048" xr:uid="{00000000-0005-0000-0000-0000112D0000}"/>
    <cellStyle name="6_III_Tagesbetreuung_2010_Rev1 2 3 2 2 2 3" xfId="30889" xr:uid="{00000000-0005-0000-0000-0000122D0000}"/>
    <cellStyle name="6_III_Tagesbetreuung_2010_Rev1 2 3 2 2 3" xfId="18928" xr:uid="{00000000-0005-0000-0000-0000132D0000}"/>
    <cellStyle name="6_III_Tagesbetreuung_2010_Rev1 2 3 2 2 3 2" xfId="26065" xr:uid="{00000000-0005-0000-0000-0000142D0000}"/>
    <cellStyle name="6_III_Tagesbetreuung_2010_Rev1 2 3 2 2 3 2 2" xfId="40380" xr:uid="{00000000-0005-0000-0000-0000152D0000}"/>
    <cellStyle name="6_III_Tagesbetreuung_2010_Rev1 2 3 2 2 3 3" xfId="33243" xr:uid="{00000000-0005-0000-0000-0000162D0000}"/>
    <cellStyle name="6_III_Tagesbetreuung_2010_Rev1 2 3 2 2 4" xfId="20261" xr:uid="{00000000-0005-0000-0000-0000172D0000}"/>
    <cellStyle name="6_III_Tagesbetreuung_2010_Rev1 2 3 2 2 4 2" xfId="27398" xr:uid="{00000000-0005-0000-0000-0000182D0000}"/>
    <cellStyle name="6_III_Tagesbetreuung_2010_Rev1 2 3 2 2 4 2 2" xfId="41713" xr:uid="{00000000-0005-0000-0000-0000192D0000}"/>
    <cellStyle name="6_III_Tagesbetreuung_2010_Rev1 2 3 2 2 4 3" xfId="34576" xr:uid="{00000000-0005-0000-0000-00001A2D0000}"/>
    <cellStyle name="6_III_Tagesbetreuung_2010_Rev1 2 3 2 2 5" xfId="21476" xr:uid="{00000000-0005-0000-0000-00001B2D0000}"/>
    <cellStyle name="6_III_Tagesbetreuung_2010_Rev1 2 3 2 2 5 2" xfId="35791" xr:uid="{00000000-0005-0000-0000-00001C2D0000}"/>
    <cellStyle name="6_III_Tagesbetreuung_2010_Rev1 2 3 2 2 6" xfId="28613" xr:uid="{00000000-0005-0000-0000-00001D2D0000}"/>
    <cellStyle name="6_III_Tagesbetreuung_2010_Rev1 2 3 2 3" xfId="15364" xr:uid="{00000000-0005-0000-0000-00001E2D0000}"/>
    <cellStyle name="6_III_Tagesbetreuung_2010_Rev1 2 3 2 3 2" xfId="22523" xr:uid="{00000000-0005-0000-0000-00001F2D0000}"/>
    <cellStyle name="6_III_Tagesbetreuung_2010_Rev1 2 3 2 3 2 2" xfId="36838" xr:uid="{00000000-0005-0000-0000-0000202D0000}"/>
    <cellStyle name="6_III_Tagesbetreuung_2010_Rev1 2 3 2 3 3" xfId="29679" xr:uid="{00000000-0005-0000-0000-0000212D0000}"/>
    <cellStyle name="6_III_Tagesbetreuung_2010_Rev1 2 3 2 4" xfId="17718" xr:uid="{00000000-0005-0000-0000-0000222D0000}"/>
    <cellStyle name="6_III_Tagesbetreuung_2010_Rev1 2 3 2 4 2" xfId="24855" xr:uid="{00000000-0005-0000-0000-0000232D0000}"/>
    <cellStyle name="6_III_Tagesbetreuung_2010_Rev1 2 3 2 4 2 2" xfId="39170" xr:uid="{00000000-0005-0000-0000-0000242D0000}"/>
    <cellStyle name="6_III_Tagesbetreuung_2010_Rev1 2 3 2 4 3" xfId="32033" xr:uid="{00000000-0005-0000-0000-0000252D0000}"/>
    <cellStyle name="6_III_Tagesbetreuung_2010_Rev1 2 4" xfId="792" xr:uid="{00000000-0005-0000-0000-0000262D0000}"/>
    <cellStyle name="6_III_Tagesbetreuung_2010_Rev1 2 4 2" xfId="12996" xr:uid="{00000000-0005-0000-0000-0000272D0000}"/>
    <cellStyle name="6_III_Tagesbetreuung_2010_Rev1 2 4 2 2" xfId="14201" xr:uid="{00000000-0005-0000-0000-0000282D0000}"/>
    <cellStyle name="6_III_Tagesbetreuung_2010_Rev1 2 4 2 2 2" xfId="16570" xr:uid="{00000000-0005-0000-0000-0000292D0000}"/>
    <cellStyle name="6_III_Tagesbetreuung_2010_Rev1 2 4 2 2 2 2" xfId="23729" xr:uid="{00000000-0005-0000-0000-00002A2D0000}"/>
    <cellStyle name="6_III_Tagesbetreuung_2010_Rev1 2 4 2 2 2 2 2" xfId="38044" xr:uid="{00000000-0005-0000-0000-00002B2D0000}"/>
    <cellStyle name="6_III_Tagesbetreuung_2010_Rev1 2 4 2 2 2 3" xfId="30885" xr:uid="{00000000-0005-0000-0000-00002C2D0000}"/>
    <cellStyle name="6_III_Tagesbetreuung_2010_Rev1 2 4 2 2 3" xfId="18924" xr:uid="{00000000-0005-0000-0000-00002D2D0000}"/>
    <cellStyle name="6_III_Tagesbetreuung_2010_Rev1 2 4 2 2 3 2" xfId="26061" xr:uid="{00000000-0005-0000-0000-00002E2D0000}"/>
    <cellStyle name="6_III_Tagesbetreuung_2010_Rev1 2 4 2 2 3 2 2" xfId="40376" xr:uid="{00000000-0005-0000-0000-00002F2D0000}"/>
    <cellStyle name="6_III_Tagesbetreuung_2010_Rev1 2 4 2 2 3 3" xfId="33239" xr:uid="{00000000-0005-0000-0000-0000302D0000}"/>
    <cellStyle name="6_III_Tagesbetreuung_2010_Rev1 2 4 2 2 4" xfId="20257" xr:uid="{00000000-0005-0000-0000-0000312D0000}"/>
    <cellStyle name="6_III_Tagesbetreuung_2010_Rev1 2 4 2 2 4 2" xfId="27394" xr:uid="{00000000-0005-0000-0000-0000322D0000}"/>
    <cellStyle name="6_III_Tagesbetreuung_2010_Rev1 2 4 2 2 4 2 2" xfId="41709" xr:uid="{00000000-0005-0000-0000-0000332D0000}"/>
    <cellStyle name="6_III_Tagesbetreuung_2010_Rev1 2 4 2 2 4 3" xfId="34572" xr:uid="{00000000-0005-0000-0000-0000342D0000}"/>
    <cellStyle name="6_III_Tagesbetreuung_2010_Rev1 2 4 2 2 5" xfId="21472" xr:uid="{00000000-0005-0000-0000-0000352D0000}"/>
    <cellStyle name="6_III_Tagesbetreuung_2010_Rev1 2 4 2 2 5 2" xfId="35787" xr:uid="{00000000-0005-0000-0000-0000362D0000}"/>
    <cellStyle name="6_III_Tagesbetreuung_2010_Rev1 2 4 2 2 6" xfId="28609" xr:uid="{00000000-0005-0000-0000-0000372D0000}"/>
    <cellStyle name="6_III_Tagesbetreuung_2010_Rev1 2 4 2 3" xfId="15365" xr:uid="{00000000-0005-0000-0000-0000382D0000}"/>
    <cellStyle name="6_III_Tagesbetreuung_2010_Rev1 2 4 2 3 2" xfId="22524" xr:uid="{00000000-0005-0000-0000-0000392D0000}"/>
    <cellStyle name="6_III_Tagesbetreuung_2010_Rev1 2 4 2 3 2 2" xfId="36839" xr:uid="{00000000-0005-0000-0000-00003A2D0000}"/>
    <cellStyle name="6_III_Tagesbetreuung_2010_Rev1 2 4 2 3 3" xfId="29680" xr:uid="{00000000-0005-0000-0000-00003B2D0000}"/>
    <cellStyle name="6_III_Tagesbetreuung_2010_Rev1 2 4 2 4" xfId="17719" xr:uid="{00000000-0005-0000-0000-00003C2D0000}"/>
    <cellStyle name="6_III_Tagesbetreuung_2010_Rev1 2 4 2 4 2" xfId="24856" xr:uid="{00000000-0005-0000-0000-00003D2D0000}"/>
    <cellStyle name="6_III_Tagesbetreuung_2010_Rev1 2 4 2 4 2 2" xfId="39171" xr:uid="{00000000-0005-0000-0000-00003E2D0000}"/>
    <cellStyle name="6_III_Tagesbetreuung_2010_Rev1 2 4 2 4 3" xfId="32034" xr:uid="{00000000-0005-0000-0000-00003F2D0000}"/>
    <cellStyle name="6_III_Tagesbetreuung_2010_Rev1 2 5" xfId="793" xr:uid="{00000000-0005-0000-0000-0000402D0000}"/>
    <cellStyle name="6_III_Tagesbetreuung_2010_Rev1 2 5 2" xfId="12997" xr:uid="{00000000-0005-0000-0000-0000412D0000}"/>
    <cellStyle name="6_III_Tagesbetreuung_2010_Rev1 2 5 2 2" xfId="14202" xr:uid="{00000000-0005-0000-0000-0000422D0000}"/>
    <cellStyle name="6_III_Tagesbetreuung_2010_Rev1 2 5 2 2 2" xfId="16571" xr:uid="{00000000-0005-0000-0000-0000432D0000}"/>
    <cellStyle name="6_III_Tagesbetreuung_2010_Rev1 2 5 2 2 2 2" xfId="23730" xr:uid="{00000000-0005-0000-0000-0000442D0000}"/>
    <cellStyle name="6_III_Tagesbetreuung_2010_Rev1 2 5 2 2 2 2 2" xfId="38045" xr:uid="{00000000-0005-0000-0000-0000452D0000}"/>
    <cellStyle name="6_III_Tagesbetreuung_2010_Rev1 2 5 2 2 2 3" xfId="30886" xr:uid="{00000000-0005-0000-0000-0000462D0000}"/>
    <cellStyle name="6_III_Tagesbetreuung_2010_Rev1 2 5 2 2 3" xfId="18925" xr:uid="{00000000-0005-0000-0000-0000472D0000}"/>
    <cellStyle name="6_III_Tagesbetreuung_2010_Rev1 2 5 2 2 3 2" xfId="26062" xr:uid="{00000000-0005-0000-0000-0000482D0000}"/>
    <cellStyle name="6_III_Tagesbetreuung_2010_Rev1 2 5 2 2 3 2 2" xfId="40377" xr:uid="{00000000-0005-0000-0000-0000492D0000}"/>
    <cellStyle name="6_III_Tagesbetreuung_2010_Rev1 2 5 2 2 3 3" xfId="33240" xr:uid="{00000000-0005-0000-0000-00004A2D0000}"/>
    <cellStyle name="6_III_Tagesbetreuung_2010_Rev1 2 5 2 2 4" xfId="20258" xr:uid="{00000000-0005-0000-0000-00004B2D0000}"/>
    <cellStyle name="6_III_Tagesbetreuung_2010_Rev1 2 5 2 2 4 2" xfId="27395" xr:uid="{00000000-0005-0000-0000-00004C2D0000}"/>
    <cellStyle name="6_III_Tagesbetreuung_2010_Rev1 2 5 2 2 4 2 2" xfId="41710" xr:uid="{00000000-0005-0000-0000-00004D2D0000}"/>
    <cellStyle name="6_III_Tagesbetreuung_2010_Rev1 2 5 2 2 4 3" xfId="34573" xr:uid="{00000000-0005-0000-0000-00004E2D0000}"/>
    <cellStyle name="6_III_Tagesbetreuung_2010_Rev1 2 5 2 2 5" xfId="21473" xr:uid="{00000000-0005-0000-0000-00004F2D0000}"/>
    <cellStyle name="6_III_Tagesbetreuung_2010_Rev1 2 5 2 2 5 2" xfId="35788" xr:uid="{00000000-0005-0000-0000-0000502D0000}"/>
    <cellStyle name="6_III_Tagesbetreuung_2010_Rev1 2 5 2 2 6" xfId="28610" xr:uid="{00000000-0005-0000-0000-0000512D0000}"/>
    <cellStyle name="6_III_Tagesbetreuung_2010_Rev1 2 5 2 3" xfId="15366" xr:uid="{00000000-0005-0000-0000-0000522D0000}"/>
    <cellStyle name="6_III_Tagesbetreuung_2010_Rev1 2 5 2 3 2" xfId="22525" xr:uid="{00000000-0005-0000-0000-0000532D0000}"/>
    <cellStyle name="6_III_Tagesbetreuung_2010_Rev1 2 5 2 3 2 2" xfId="36840" xr:uid="{00000000-0005-0000-0000-0000542D0000}"/>
    <cellStyle name="6_III_Tagesbetreuung_2010_Rev1 2 5 2 3 3" xfId="29681" xr:uid="{00000000-0005-0000-0000-0000552D0000}"/>
    <cellStyle name="6_III_Tagesbetreuung_2010_Rev1 2 5 2 4" xfId="17720" xr:uid="{00000000-0005-0000-0000-0000562D0000}"/>
    <cellStyle name="6_III_Tagesbetreuung_2010_Rev1 2 5 2 4 2" xfId="24857" xr:uid="{00000000-0005-0000-0000-0000572D0000}"/>
    <cellStyle name="6_III_Tagesbetreuung_2010_Rev1 2 5 2 4 2 2" xfId="39172" xr:uid="{00000000-0005-0000-0000-0000582D0000}"/>
    <cellStyle name="6_III_Tagesbetreuung_2010_Rev1 2 5 2 4 3" xfId="32035" xr:uid="{00000000-0005-0000-0000-0000592D0000}"/>
    <cellStyle name="6_III_Tagesbetreuung_2010_Rev1 2 6" xfId="794" xr:uid="{00000000-0005-0000-0000-00005A2D0000}"/>
    <cellStyle name="6_III_Tagesbetreuung_2010_Rev1 2 6 2" xfId="12998" xr:uid="{00000000-0005-0000-0000-00005B2D0000}"/>
    <cellStyle name="6_III_Tagesbetreuung_2010_Rev1 2 6 2 2" xfId="14204" xr:uid="{00000000-0005-0000-0000-00005C2D0000}"/>
    <cellStyle name="6_III_Tagesbetreuung_2010_Rev1 2 6 2 2 2" xfId="16573" xr:uid="{00000000-0005-0000-0000-00005D2D0000}"/>
    <cellStyle name="6_III_Tagesbetreuung_2010_Rev1 2 6 2 2 2 2" xfId="23732" xr:uid="{00000000-0005-0000-0000-00005E2D0000}"/>
    <cellStyle name="6_III_Tagesbetreuung_2010_Rev1 2 6 2 2 2 2 2" xfId="38047" xr:uid="{00000000-0005-0000-0000-00005F2D0000}"/>
    <cellStyle name="6_III_Tagesbetreuung_2010_Rev1 2 6 2 2 2 3" xfId="30888" xr:uid="{00000000-0005-0000-0000-0000602D0000}"/>
    <cellStyle name="6_III_Tagesbetreuung_2010_Rev1 2 6 2 2 3" xfId="18927" xr:uid="{00000000-0005-0000-0000-0000612D0000}"/>
    <cellStyle name="6_III_Tagesbetreuung_2010_Rev1 2 6 2 2 3 2" xfId="26064" xr:uid="{00000000-0005-0000-0000-0000622D0000}"/>
    <cellStyle name="6_III_Tagesbetreuung_2010_Rev1 2 6 2 2 3 2 2" xfId="40379" xr:uid="{00000000-0005-0000-0000-0000632D0000}"/>
    <cellStyle name="6_III_Tagesbetreuung_2010_Rev1 2 6 2 2 3 3" xfId="33242" xr:uid="{00000000-0005-0000-0000-0000642D0000}"/>
    <cellStyle name="6_III_Tagesbetreuung_2010_Rev1 2 6 2 2 4" xfId="20260" xr:uid="{00000000-0005-0000-0000-0000652D0000}"/>
    <cellStyle name="6_III_Tagesbetreuung_2010_Rev1 2 6 2 2 4 2" xfId="27397" xr:uid="{00000000-0005-0000-0000-0000662D0000}"/>
    <cellStyle name="6_III_Tagesbetreuung_2010_Rev1 2 6 2 2 4 2 2" xfId="41712" xr:uid="{00000000-0005-0000-0000-0000672D0000}"/>
    <cellStyle name="6_III_Tagesbetreuung_2010_Rev1 2 6 2 2 4 3" xfId="34575" xr:uid="{00000000-0005-0000-0000-0000682D0000}"/>
    <cellStyle name="6_III_Tagesbetreuung_2010_Rev1 2 6 2 2 5" xfId="21475" xr:uid="{00000000-0005-0000-0000-0000692D0000}"/>
    <cellStyle name="6_III_Tagesbetreuung_2010_Rev1 2 6 2 2 5 2" xfId="35790" xr:uid="{00000000-0005-0000-0000-00006A2D0000}"/>
    <cellStyle name="6_III_Tagesbetreuung_2010_Rev1 2 6 2 2 6" xfId="28612" xr:uid="{00000000-0005-0000-0000-00006B2D0000}"/>
    <cellStyle name="6_III_Tagesbetreuung_2010_Rev1 2 6 2 3" xfId="15367" xr:uid="{00000000-0005-0000-0000-00006C2D0000}"/>
    <cellStyle name="6_III_Tagesbetreuung_2010_Rev1 2 6 2 3 2" xfId="22526" xr:uid="{00000000-0005-0000-0000-00006D2D0000}"/>
    <cellStyle name="6_III_Tagesbetreuung_2010_Rev1 2 6 2 3 2 2" xfId="36841" xr:uid="{00000000-0005-0000-0000-00006E2D0000}"/>
    <cellStyle name="6_III_Tagesbetreuung_2010_Rev1 2 6 2 3 3" xfId="29682" xr:uid="{00000000-0005-0000-0000-00006F2D0000}"/>
    <cellStyle name="6_III_Tagesbetreuung_2010_Rev1 2 6 2 4" xfId="17721" xr:uid="{00000000-0005-0000-0000-0000702D0000}"/>
    <cellStyle name="6_III_Tagesbetreuung_2010_Rev1 2 6 2 4 2" xfId="24858" xr:uid="{00000000-0005-0000-0000-0000712D0000}"/>
    <cellStyle name="6_III_Tagesbetreuung_2010_Rev1 2 6 2 4 2 2" xfId="39173" xr:uid="{00000000-0005-0000-0000-0000722D0000}"/>
    <cellStyle name="6_III_Tagesbetreuung_2010_Rev1 2 6 2 4 3" xfId="32036" xr:uid="{00000000-0005-0000-0000-0000732D0000}"/>
    <cellStyle name="6_III_Tagesbetreuung_2010_Rev1 2 7" xfId="12989" xr:uid="{00000000-0005-0000-0000-0000742D0000}"/>
    <cellStyle name="6_III_Tagesbetreuung_2010_Rev1 2 7 2" xfId="14203" xr:uid="{00000000-0005-0000-0000-0000752D0000}"/>
    <cellStyle name="6_III_Tagesbetreuung_2010_Rev1 2 7 2 2" xfId="16572" xr:uid="{00000000-0005-0000-0000-0000762D0000}"/>
    <cellStyle name="6_III_Tagesbetreuung_2010_Rev1 2 7 2 2 2" xfId="23731" xr:uid="{00000000-0005-0000-0000-0000772D0000}"/>
    <cellStyle name="6_III_Tagesbetreuung_2010_Rev1 2 7 2 2 2 2" xfId="38046" xr:uid="{00000000-0005-0000-0000-0000782D0000}"/>
    <cellStyle name="6_III_Tagesbetreuung_2010_Rev1 2 7 2 2 3" xfId="30887" xr:uid="{00000000-0005-0000-0000-0000792D0000}"/>
    <cellStyle name="6_III_Tagesbetreuung_2010_Rev1 2 7 2 3" xfId="18926" xr:uid="{00000000-0005-0000-0000-00007A2D0000}"/>
    <cellStyle name="6_III_Tagesbetreuung_2010_Rev1 2 7 2 3 2" xfId="26063" xr:uid="{00000000-0005-0000-0000-00007B2D0000}"/>
    <cellStyle name="6_III_Tagesbetreuung_2010_Rev1 2 7 2 3 2 2" xfId="40378" xr:uid="{00000000-0005-0000-0000-00007C2D0000}"/>
    <cellStyle name="6_III_Tagesbetreuung_2010_Rev1 2 7 2 3 3" xfId="33241" xr:uid="{00000000-0005-0000-0000-00007D2D0000}"/>
    <cellStyle name="6_III_Tagesbetreuung_2010_Rev1 2 7 2 4" xfId="20259" xr:uid="{00000000-0005-0000-0000-00007E2D0000}"/>
    <cellStyle name="6_III_Tagesbetreuung_2010_Rev1 2 7 2 4 2" xfId="27396" xr:uid="{00000000-0005-0000-0000-00007F2D0000}"/>
    <cellStyle name="6_III_Tagesbetreuung_2010_Rev1 2 7 2 4 2 2" xfId="41711" xr:uid="{00000000-0005-0000-0000-0000802D0000}"/>
    <cellStyle name="6_III_Tagesbetreuung_2010_Rev1 2 7 2 4 3" xfId="34574" xr:uid="{00000000-0005-0000-0000-0000812D0000}"/>
    <cellStyle name="6_III_Tagesbetreuung_2010_Rev1 2 7 2 5" xfId="21474" xr:uid="{00000000-0005-0000-0000-0000822D0000}"/>
    <cellStyle name="6_III_Tagesbetreuung_2010_Rev1 2 7 2 5 2" xfId="35789" xr:uid="{00000000-0005-0000-0000-0000832D0000}"/>
    <cellStyle name="6_III_Tagesbetreuung_2010_Rev1 2 7 2 6" xfId="28611" xr:uid="{00000000-0005-0000-0000-0000842D0000}"/>
    <cellStyle name="6_III_Tagesbetreuung_2010_Rev1 2 7 3" xfId="15358" xr:uid="{00000000-0005-0000-0000-0000852D0000}"/>
    <cellStyle name="6_III_Tagesbetreuung_2010_Rev1 2 7 3 2" xfId="22517" xr:uid="{00000000-0005-0000-0000-0000862D0000}"/>
    <cellStyle name="6_III_Tagesbetreuung_2010_Rev1 2 7 3 2 2" xfId="36832" xr:uid="{00000000-0005-0000-0000-0000872D0000}"/>
    <cellStyle name="6_III_Tagesbetreuung_2010_Rev1 2 7 3 3" xfId="29673" xr:uid="{00000000-0005-0000-0000-0000882D0000}"/>
    <cellStyle name="6_III_Tagesbetreuung_2010_Rev1 2 7 4" xfId="17712" xr:uid="{00000000-0005-0000-0000-0000892D0000}"/>
    <cellStyle name="6_III_Tagesbetreuung_2010_Rev1 2 7 4 2" xfId="24849" xr:uid="{00000000-0005-0000-0000-00008A2D0000}"/>
    <cellStyle name="6_III_Tagesbetreuung_2010_Rev1 2 7 4 2 2" xfId="39164" xr:uid="{00000000-0005-0000-0000-00008B2D0000}"/>
    <cellStyle name="6_III_Tagesbetreuung_2010_Rev1 2 7 4 3" xfId="32027" xr:uid="{00000000-0005-0000-0000-00008C2D0000}"/>
    <cellStyle name="6_III_Tagesbetreuung_2010_Rev1 3" xfId="795" xr:uid="{00000000-0005-0000-0000-00008D2D0000}"/>
    <cellStyle name="6_III_Tagesbetreuung_2010_Rev1 3 2" xfId="796" xr:uid="{00000000-0005-0000-0000-00008E2D0000}"/>
    <cellStyle name="6_III_Tagesbetreuung_2010_Rev1 3 2 2" xfId="797" xr:uid="{00000000-0005-0000-0000-00008F2D0000}"/>
    <cellStyle name="6_III_Tagesbetreuung_2010_Rev1 3 2 2 2" xfId="13001" xr:uid="{00000000-0005-0000-0000-0000902D0000}"/>
    <cellStyle name="6_III_Tagesbetreuung_2010_Rev1 3 2 2 2 2" xfId="13889" xr:uid="{00000000-0005-0000-0000-0000912D0000}"/>
    <cellStyle name="6_III_Tagesbetreuung_2010_Rev1 3 2 2 2 2 2" xfId="16258" xr:uid="{00000000-0005-0000-0000-0000922D0000}"/>
    <cellStyle name="6_III_Tagesbetreuung_2010_Rev1 3 2 2 2 2 2 2" xfId="23417" xr:uid="{00000000-0005-0000-0000-0000932D0000}"/>
    <cellStyle name="6_III_Tagesbetreuung_2010_Rev1 3 2 2 2 2 2 2 2" xfId="37732" xr:uid="{00000000-0005-0000-0000-0000942D0000}"/>
    <cellStyle name="6_III_Tagesbetreuung_2010_Rev1 3 2 2 2 2 2 3" xfId="30573" xr:uid="{00000000-0005-0000-0000-0000952D0000}"/>
    <cellStyle name="6_III_Tagesbetreuung_2010_Rev1 3 2 2 2 2 3" xfId="18612" xr:uid="{00000000-0005-0000-0000-0000962D0000}"/>
    <cellStyle name="6_III_Tagesbetreuung_2010_Rev1 3 2 2 2 2 3 2" xfId="25749" xr:uid="{00000000-0005-0000-0000-0000972D0000}"/>
    <cellStyle name="6_III_Tagesbetreuung_2010_Rev1 3 2 2 2 2 3 2 2" xfId="40064" xr:uid="{00000000-0005-0000-0000-0000982D0000}"/>
    <cellStyle name="6_III_Tagesbetreuung_2010_Rev1 3 2 2 2 2 3 3" xfId="32927" xr:uid="{00000000-0005-0000-0000-0000992D0000}"/>
    <cellStyle name="6_III_Tagesbetreuung_2010_Rev1 3 2 2 2 2 4" xfId="20053" xr:uid="{00000000-0005-0000-0000-00009A2D0000}"/>
    <cellStyle name="6_III_Tagesbetreuung_2010_Rev1 3 2 2 2 2 4 2" xfId="27190" xr:uid="{00000000-0005-0000-0000-00009B2D0000}"/>
    <cellStyle name="6_III_Tagesbetreuung_2010_Rev1 3 2 2 2 2 4 2 2" xfId="41505" xr:uid="{00000000-0005-0000-0000-00009C2D0000}"/>
    <cellStyle name="6_III_Tagesbetreuung_2010_Rev1 3 2 2 2 2 4 3" xfId="34368" xr:uid="{00000000-0005-0000-0000-00009D2D0000}"/>
    <cellStyle name="6_III_Tagesbetreuung_2010_Rev1 3 2 2 2 2 5" xfId="21268" xr:uid="{00000000-0005-0000-0000-00009E2D0000}"/>
    <cellStyle name="6_III_Tagesbetreuung_2010_Rev1 3 2 2 2 2 5 2" xfId="35583" xr:uid="{00000000-0005-0000-0000-00009F2D0000}"/>
    <cellStyle name="6_III_Tagesbetreuung_2010_Rev1 3 2 2 2 2 6" xfId="28405" xr:uid="{00000000-0005-0000-0000-0000A02D0000}"/>
    <cellStyle name="6_III_Tagesbetreuung_2010_Rev1 3 2 2 2 3" xfId="15370" xr:uid="{00000000-0005-0000-0000-0000A12D0000}"/>
    <cellStyle name="6_III_Tagesbetreuung_2010_Rev1 3 2 2 2 3 2" xfId="22529" xr:uid="{00000000-0005-0000-0000-0000A22D0000}"/>
    <cellStyle name="6_III_Tagesbetreuung_2010_Rev1 3 2 2 2 3 2 2" xfId="36844" xr:uid="{00000000-0005-0000-0000-0000A32D0000}"/>
    <cellStyle name="6_III_Tagesbetreuung_2010_Rev1 3 2 2 2 3 3" xfId="29685" xr:uid="{00000000-0005-0000-0000-0000A42D0000}"/>
    <cellStyle name="6_III_Tagesbetreuung_2010_Rev1 3 2 2 2 4" xfId="17724" xr:uid="{00000000-0005-0000-0000-0000A52D0000}"/>
    <cellStyle name="6_III_Tagesbetreuung_2010_Rev1 3 2 2 2 4 2" xfId="24861" xr:uid="{00000000-0005-0000-0000-0000A62D0000}"/>
    <cellStyle name="6_III_Tagesbetreuung_2010_Rev1 3 2 2 2 4 2 2" xfId="39176" xr:uid="{00000000-0005-0000-0000-0000A72D0000}"/>
    <cellStyle name="6_III_Tagesbetreuung_2010_Rev1 3 2 2 2 4 3" xfId="32039" xr:uid="{00000000-0005-0000-0000-0000A82D0000}"/>
    <cellStyle name="6_III_Tagesbetreuung_2010_Rev1 3 2 3" xfId="798" xr:uid="{00000000-0005-0000-0000-0000A92D0000}"/>
    <cellStyle name="6_III_Tagesbetreuung_2010_Rev1 3 2 3 2" xfId="13002" xr:uid="{00000000-0005-0000-0000-0000AA2D0000}"/>
    <cellStyle name="6_III_Tagesbetreuung_2010_Rev1 3 2 3 2 2" xfId="14757" xr:uid="{00000000-0005-0000-0000-0000AB2D0000}"/>
    <cellStyle name="6_III_Tagesbetreuung_2010_Rev1 3 2 3 2 2 2" xfId="17120" xr:uid="{00000000-0005-0000-0000-0000AC2D0000}"/>
    <cellStyle name="6_III_Tagesbetreuung_2010_Rev1 3 2 3 2 2 2 2" xfId="24257" xr:uid="{00000000-0005-0000-0000-0000AD2D0000}"/>
    <cellStyle name="6_III_Tagesbetreuung_2010_Rev1 3 2 3 2 2 2 2 2" xfId="38572" xr:uid="{00000000-0005-0000-0000-0000AE2D0000}"/>
    <cellStyle name="6_III_Tagesbetreuung_2010_Rev1 3 2 3 2 2 2 3" xfId="31435" xr:uid="{00000000-0005-0000-0000-0000AF2D0000}"/>
    <cellStyle name="6_III_Tagesbetreuung_2010_Rev1 3 2 3 2 2 3" xfId="19474" xr:uid="{00000000-0005-0000-0000-0000B02D0000}"/>
    <cellStyle name="6_III_Tagesbetreuung_2010_Rev1 3 2 3 2 2 3 2" xfId="26611" xr:uid="{00000000-0005-0000-0000-0000B12D0000}"/>
    <cellStyle name="6_III_Tagesbetreuung_2010_Rev1 3 2 3 2 2 3 2 2" xfId="40926" xr:uid="{00000000-0005-0000-0000-0000B22D0000}"/>
    <cellStyle name="6_III_Tagesbetreuung_2010_Rev1 3 2 3 2 2 3 3" xfId="33789" xr:uid="{00000000-0005-0000-0000-0000B32D0000}"/>
    <cellStyle name="6_III_Tagesbetreuung_2010_Rev1 3 2 3 2 2 4" xfId="20750" xr:uid="{00000000-0005-0000-0000-0000B42D0000}"/>
    <cellStyle name="6_III_Tagesbetreuung_2010_Rev1 3 2 3 2 2 4 2" xfId="27887" xr:uid="{00000000-0005-0000-0000-0000B52D0000}"/>
    <cellStyle name="6_III_Tagesbetreuung_2010_Rev1 3 2 3 2 2 4 2 2" xfId="42202" xr:uid="{00000000-0005-0000-0000-0000B62D0000}"/>
    <cellStyle name="6_III_Tagesbetreuung_2010_Rev1 3 2 3 2 2 4 3" xfId="35065" xr:uid="{00000000-0005-0000-0000-0000B72D0000}"/>
    <cellStyle name="6_III_Tagesbetreuung_2010_Rev1 3 2 3 2 2 5" xfId="21926" xr:uid="{00000000-0005-0000-0000-0000B82D0000}"/>
    <cellStyle name="6_III_Tagesbetreuung_2010_Rev1 3 2 3 2 2 5 2" xfId="36241" xr:uid="{00000000-0005-0000-0000-0000B92D0000}"/>
    <cellStyle name="6_III_Tagesbetreuung_2010_Rev1 3 2 3 2 2 6" xfId="29082" xr:uid="{00000000-0005-0000-0000-0000BA2D0000}"/>
    <cellStyle name="6_III_Tagesbetreuung_2010_Rev1 3 2 3 2 3" xfId="15371" xr:uid="{00000000-0005-0000-0000-0000BB2D0000}"/>
    <cellStyle name="6_III_Tagesbetreuung_2010_Rev1 3 2 3 2 3 2" xfId="22530" xr:uid="{00000000-0005-0000-0000-0000BC2D0000}"/>
    <cellStyle name="6_III_Tagesbetreuung_2010_Rev1 3 2 3 2 3 2 2" xfId="36845" xr:uid="{00000000-0005-0000-0000-0000BD2D0000}"/>
    <cellStyle name="6_III_Tagesbetreuung_2010_Rev1 3 2 3 2 3 3" xfId="29686" xr:uid="{00000000-0005-0000-0000-0000BE2D0000}"/>
    <cellStyle name="6_III_Tagesbetreuung_2010_Rev1 3 2 3 2 4" xfId="17725" xr:uid="{00000000-0005-0000-0000-0000BF2D0000}"/>
    <cellStyle name="6_III_Tagesbetreuung_2010_Rev1 3 2 3 2 4 2" xfId="24862" xr:uid="{00000000-0005-0000-0000-0000C02D0000}"/>
    <cellStyle name="6_III_Tagesbetreuung_2010_Rev1 3 2 3 2 4 2 2" xfId="39177" xr:uid="{00000000-0005-0000-0000-0000C12D0000}"/>
    <cellStyle name="6_III_Tagesbetreuung_2010_Rev1 3 2 3 2 4 3" xfId="32040" xr:uid="{00000000-0005-0000-0000-0000C22D0000}"/>
    <cellStyle name="6_III_Tagesbetreuung_2010_Rev1 3 2 4" xfId="799" xr:uid="{00000000-0005-0000-0000-0000C32D0000}"/>
    <cellStyle name="6_III_Tagesbetreuung_2010_Rev1 3 2 4 2" xfId="13003" xr:uid="{00000000-0005-0000-0000-0000C42D0000}"/>
    <cellStyle name="6_III_Tagesbetreuung_2010_Rev1 3 2 4 2 2" xfId="13868" xr:uid="{00000000-0005-0000-0000-0000C52D0000}"/>
    <cellStyle name="6_III_Tagesbetreuung_2010_Rev1 3 2 4 2 2 2" xfId="16237" xr:uid="{00000000-0005-0000-0000-0000C62D0000}"/>
    <cellStyle name="6_III_Tagesbetreuung_2010_Rev1 3 2 4 2 2 2 2" xfId="23396" xr:uid="{00000000-0005-0000-0000-0000C72D0000}"/>
    <cellStyle name="6_III_Tagesbetreuung_2010_Rev1 3 2 4 2 2 2 2 2" xfId="37711" xr:uid="{00000000-0005-0000-0000-0000C82D0000}"/>
    <cellStyle name="6_III_Tagesbetreuung_2010_Rev1 3 2 4 2 2 2 3" xfId="30552" xr:uid="{00000000-0005-0000-0000-0000C92D0000}"/>
    <cellStyle name="6_III_Tagesbetreuung_2010_Rev1 3 2 4 2 2 3" xfId="18591" xr:uid="{00000000-0005-0000-0000-0000CA2D0000}"/>
    <cellStyle name="6_III_Tagesbetreuung_2010_Rev1 3 2 4 2 2 3 2" xfId="25728" xr:uid="{00000000-0005-0000-0000-0000CB2D0000}"/>
    <cellStyle name="6_III_Tagesbetreuung_2010_Rev1 3 2 4 2 2 3 2 2" xfId="40043" xr:uid="{00000000-0005-0000-0000-0000CC2D0000}"/>
    <cellStyle name="6_III_Tagesbetreuung_2010_Rev1 3 2 4 2 2 3 3" xfId="32906" xr:uid="{00000000-0005-0000-0000-0000CD2D0000}"/>
    <cellStyle name="6_III_Tagesbetreuung_2010_Rev1 3 2 4 2 2 4" xfId="20038" xr:uid="{00000000-0005-0000-0000-0000CE2D0000}"/>
    <cellStyle name="6_III_Tagesbetreuung_2010_Rev1 3 2 4 2 2 4 2" xfId="27175" xr:uid="{00000000-0005-0000-0000-0000CF2D0000}"/>
    <cellStyle name="6_III_Tagesbetreuung_2010_Rev1 3 2 4 2 2 4 2 2" xfId="41490" xr:uid="{00000000-0005-0000-0000-0000D02D0000}"/>
    <cellStyle name="6_III_Tagesbetreuung_2010_Rev1 3 2 4 2 2 4 3" xfId="34353" xr:uid="{00000000-0005-0000-0000-0000D12D0000}"/>
    <cellStyle name="6_III_Tagesbetreuung_2010_Rev1 3 2 4 2 2 5" xfId="21253" xr:uid="{00000000-0005-0000-0000-0000D22D0000}"/>
    <cellStyle name="6_III_Tagesbetreuung_2010_Rev1 3 2 4 2 2 5 2" xfId="35568" xr:uid="{00000000-0005-0000-0000-0000D32D0000}"/>
    <cellStyle name="6_III_Tagesbetreuung_2010_Rev1 3 2 4 2 2 6" xfId="28390" xr:uid="{00000000-0005-0000-0000-0000D42D0000}"/>
    <cellStyle name="6_III_Tagesbetreuung_2010_Rev1 3 2 4 2 3" xfId="15372" xr:uid="{00000000-0005-0000-0000-0000D52D0000}"/>
    <cellStyle name="6_III_Tagesbetreuung_2010_Rev1 3 2 4 2 3 2" xfId="22531" xr:uid="{00000000-0005-0000-0000-0000D62D0000}"/>
    <cellStyle name="6_III_Tagesbetreuung_2010_Rev1 3 2 4 2 3 2 2" xfId="36846" xr:uid="{00000000-0005-0000-0000-0000D72D0000}"/>
    <cellStyle name="6_III_Tagesbetreuung_2010_Rev1 3 2 4 2 3 3" xfId="29687" xr:uid="{00000000-0005-0000-0000-0000D82D0000}"/>
    <cellStyle name="6_III_Tagesbetreuung_2010_Rev1 3 2 4 2 4" xfId="17726" xr:uid="{00000000-0005-0000-0000-0000D92D0000}"/>
    <cellStyle name="6_III_Tagesbetreuung_2010_Rev1 3 2 4 2 4 2" xfId="24863" xr:uid="{00000000-0005-0000-0000-0000DA2D0000}"/>
    <cellStyle name="6_III_Tagesbetreuung_2010_Rev1 3 2 4 2 4 2 2" xfId="39178" xr:uid="{00000000-0005-0000-0000-0000DB2D0000}"/>
    <cellStyle name="6_III_Tagesbetreuung_2010_Rev1 3 2 4 2 4 3" xfId="32041" xr:uid="{00000000-0005-0000-0000-0000DC2D0000}"/>
    <cellStyle name="6_III_Tagesbetreuung_2010_Rev1 3 2 5" xfId="800" xr:uid="{00000000-0005-0000-0000-0000DD2D0000}"/>
    <cellStyle name="6_III_Tagesbetreuung_2010_Rev1 3 2 5 2" xfId="13004" xr:uid="{00000000-0005-0000-0000-0000DE2D0000}"/>
    <cellStyle name="6_III_Tagesbetreuung_2010_Rev1 3 2 5 2 2" xfId="14756" xr:uid="{00000000-0005-0000-0000-0000DF2D0000}"/>
    <cellStyle name="6_III_Tagesbetreuung_2010_Rev1 3 2 5 2 2 2" xfId="17119" xr:uid="{00000000-0005-0000-0000-0000E02D0000}"/>
    <cellStyle name="6_III_Tagesbetreuung_2010_Rev1 3 2 5 2 2 2 2" xfId="24256" xr:uid="{00000000-0005-0000-0000-0000E12D0000}"/>
    <cellStyle name="6_III_Tagesbetreuung_2010_Rev1 3 2 5 2 2 2 2 2" xfId="38571" xr:uid="{00000000-0005-0000-0000-0000E22D0000}"/>
    <cellStyle name="6_III_Tagesbetreuung_2010_Rev1 3 2 5 2 2 2 3" xfId="31434" xr:uid="{00000000-0005-0000-0000-0000E32D0000}"/>
    <cellStyle name="6_III_Tagesbetreuung_2010_Rev1 3 2 5 2 2 3" xfId="19473" xr:uid="{00000000-0005-0000-0000-0000E42D0000}"/>
    <cellStyle name="6_III_Tagesbetreuung_2010_Rev1 3 2 5 2 2 3 2" xfId="26610" xr:uid="{00000000-0005-0000-0000-0000E52D0000}"/>
    <cellStyle name="6_III_Tagesbetreuung_2010_Rev1 3 2 5 2 2 3 2 2" xfId="40925" xr:uid="{00000000-0005-0000-0000-0000E62D0000}"/>
    <cellStyle name="6_III_Tagesbetreuung_2010_Rev1 3 2 5 2 2 3 3" xfId="33788" xr:uid="{00000000-0005-0000-0000-0000E72D0000}"/>
    <cellStyle name="6_III_Tagesbetreuung_2010_Rev1 3 2 5 2 2 4" xfId="20749" xr:uid="{00000000-0005-0000-0000-0000E82D0000}"/>
    <cellStyle name="6_III_Tagesbetreuung_2010_Rev1 3 2 5 2 2 4 2" xfId="27886" xr:uid="{00000000-0005-0000-0000-0000E92D0000}"/>
    <cellStyle name="6_III_Tagesbetreuung_2010_Rev1 3 2 5 2 2 4 2 2" xfId="42201" xr:uid="{00000000-0005-0000-0000-0000EA2D0000}"/>
    <cellStyle name="6_III_Tagesbetreuung_2010_Rev1 3 2 5 2 2 4 3" xfId="35064" xr:uid="{00000000-0005-0000-0000-0000EB2D0000}"/>
    <cellStyle name="6_III_Tagesbetreuung_2010_Rev1 3 2 5 2 2 5" xfId="21925" xr:uid="{00000000-0005-0000-0000-0000EC2D0000}"/>
    <cellStyle name="6_III_Tagesbetreuung_2010_Rev1 3 2 5 2 2 5 2" xfId="36240" xr:uid="{00000000-0005-0000-0000-0000ED2D0000}"/>
    <cellStyle name="6_III_Tagesbetreuung_2010_Rev1 3 2 5 2 2 6" xfId="29081" xr:uid="{00000000-0005-0000-0000-0000EE2D0000}"/>
    <cellStyle name="6_III_Tagesbetreuung_2010_Rev1 3 2 5 2 3" xfId="15373" xr:uid="{00000000-0005-0000-0000-0000EF2D0000}"/>
    <cellStyle name="6_III_Tagesbetreuung_2010_Rev1 3 2 5 2 3 2" xfId="22532" xr:uid="{00000000-0005-0000-0000-0000F02D0000}"/>
    <cellStyle name="6_III_Tagesbetreuung_2010_Rev1 3 2 5 2 3 2 2" xfId="36847" xr:uid="{00000000-0005-0000-0000-0000F12D0000}"/>
    <cellStyle name="6_III_Tagesbetreuung_2010_Rev1 3 2 5 2 3 3" xfId="29688" xr:uid="{00000000-0005-0000-0000-0000F22D0000}"/>
    <cellStyle name="6_III_Tagesbetreuung_2010_Rev1 3 2 5 2 4" xfId="17727" xr:uid="{00000000-0005-0000-0000-0000F32D0000}"/>
    <cellStyle name="6_III_Tagesbetreuung_2010_Rev1 3 2 5 2 4 2" xfId="24864" xr:uid="{00000000-0005-0000-0000-0000F42D0000}"/>
    <cellStyle name="6_III_Tagesbetreuung_2010_Rev1 3 2 5 2 4 2 2" xfId="39179" xr:uid="{00000000-0005-0000-0000-0000F52D0000}"/>
    <cellStyle name="6_III_Tagesbetreuung_2010_Rev1 3 2 5 2 4 3" xfId="32042" xr:uid="{00000000-0005-0000-0000-0000F62D0000}"/>
    <cellStyle name="6_III_Tagesbetreuung_2010_Rev1 3 2 6" xfId="13000" xr:uid="{00000000-0005-0000-0000-0000F72D0000}"/>
    <cellStyle name="6_III_Tagesbetreuung_2010_Rev1 3 2 6 2" xfId="14758" xr:uid="{00000000-0005-0000-0000-0000F82D0000}"/>
    <cellStyle name="6_III_Tagesbetreuung_2010_Rev1 3 2 6 2 2" xfId="17121" xr:uid="{00000000-0005-0000-0000-0000F92D0000}"/>
    <cellStyle name="6_III_Tagesbetreuung_2010_Rev1 3 2 6 2 2 2" xfId="24258" xr:uid="{00000000-0005-0000-0000-0000FA2D0000}"/>
    <cellStyle name="6_III_Tagesbetreuung_2010_Rev1 3 2 6 2 2 2 2" xfId="38573" xr:uid="{00000000-0005-0000-0000-0000FB2D0000}"/>
    <cellStyle name="6_III_Tagesbetreuung_2010_Rev1 3 2 6 2 2 3" xfId="31436" xr:uid="{00000000-0005-0000-0000-0000FC2D0000}"/>
    <cellStyle name="6_III_Tagesbetreuung_2010_Rev1 3 2 6 2 3" xfId="19475" xr:uid="{00000000-0005-0000-0000-0000FD2D0000}"/>
    <cellStyle name="6_III_Tagesbetreuung_2010_Rev1 3 2 6 2 3 2" xfId="26612" xr:uid="{00000000-0005-0000-0000-0000FE2D0000}"/>
    <cellStyle name="6_III_Tagesbetreuung_2010_Rev1 3 2 6 2 3 2 2" xfId="40927" xr:uid="{00000000-0005-0000-0000-0000FF2D0000}"/>
    <cellStyle name="6_III_Tagesbetreuung_2010_Rev1 3 2 6 2 3 3" xfId="33790" xr:uid="{00000000-0005-0000-0000-0000002E0000}"/>
    <cellStyle name="6_III_Tagesbetreuung_2010_Rev1 3 2 6 2 4" xfId="20751" xr:uid="{00000000-0005-0000-0000-0000012E0000}"/>
    <cellStyle name="6_III_Tagesbetreuung_2010_Rev1 3 2 6 2 4 2" xfId="27888" xr:uid="{00000000-0005-0000-0000-0000022E0000}"/>
    <cellStyle name="6_III_Tagesbetreuung_2010_Rev1 3 2 6 2 4 2 2" xfId="42203" xr:uid="{00000000-0005-0000-0000-0000032E0000}"/>
    <cellStyle name="6_III_Tagesbetreuung_2010_Rev1 3 2 6 2 4 3" xfId="35066" xr:uid="{00000000-0005-0000-0000-0000042E0000}"/>
    <cellStyle name="6_III_Tagesbetreuung_2010_Rev1 3 2 6 2 5" xfId="21927" xr:uid="{00000000-0005-0000-0000-0000052E0000}"/>
    <cellStyle name="6_III_Tagesbetreuung_2010_Rev1 3 2 6 2 5 2" xfId="36242" xr:uid="{00000000-0005-0000-0000-0000062E0000}"/>
    <cellStyle name="6_III_Tagesbetreuung_2010_Rev1 3 2 6 2 6" xfId="29083" xr:uid="{00000000-0005-0000-0000-0000072E0000}"/>
    <cellStyle name="6_III_Tagesbetreuung_2010_Rev1 3 2 6 3" xfId="15369" xr:uid="{00000000-0005-0000-0000-0000082E0000}"/>
    <cellStyle name="6_III_Tagesbetreuung_2010_Rev1 3 2 6 3 2" xfId="22528" xr:uid="{00000000-0005-0000-0000-0000092E0000}"/>
    <cellStyle name="6_III_Tagesbetreuung_2010_Rev1 3 2 6 3 2 2" xfId="36843" xr:uid="{00000000-0005-0000-0000-00000A2E0000}"/>
    <cellStyle name="6_III_Tagesbetreuung_2010_Rev1 3 2 6 3 3" xfId="29684" xr:uid="{00000000-0005-0000-0000-00000B2E0000}"/>
    <cellStyle name="6_III_Tagesbetreuung_2010_Rev1 3 2 6 4" xfId="17723" xr:uid="{00000000-0005-0000-0000-00000C2E0000}"/>
    <cellStyle name="6_III_Tagesbetreuung_2010_Rev1 3 2 6 4 2" xfId="24860" xr:uid="{00000000-0005-0000-0000-00000D2E0000}"/>
    <cellStyle name="6_III_Tagesbetreuung_2010_Rev1 3 2 6 4 2 2" xfId="39175" xr:uid="{00000000-0005-0000-0000-00000E2E0000}"/>
    <cellStyle name="6_III_Tagesbetreuung_2010_Rev1 3 2 6 4 3" xfId="32038" xr:uid="{00000000-0005-0000-0000-00000F2E0000}"/>
    <cellStyle name="6_III_Tagesbetreuung_2010_Rev1 3 3" xfId="801" xr:uid="{00000000-0005-0000-0000-0000102E0000}"/>
    <cellStyle name="6_III_Tagesbetreuung_2010_Rev1 3 3 2" xfId="13005" xr:uid="{00000000-0005-0000-0000-0000112E0000}"/>
    <cellStyle name="6_III_Tagesbetreuung_2010_Rev1 3 3 2 2" xfId="14139" xr:uid="{00000000-0005-0000-0000-0000122E0000}"/>
    <cellStyle name="6_III_Tagesbetreuung_2010_Rev1 3 3 2 2 2" xfId="16508" xr:uid="{00000000-0005-0000-0000-0000132E0000}"/>
    <cellStyle name="6_III_Tagesbetreuung_2010_Rev1 3 3 2 2 2 2" xfId="23667" xr:uid="{00000000-0005-0000-0000-0000142E0000}"/>
    <cellStyle name="6_III_Tagesbetreuung_2010_Rev1 3 3 2 2 2 2 2" xfId="37982" xr:uid="{00000000-0005-0000-0000-0000152E0000}"/>
    <cellStyle name="6_III_Tagesbetreuung_2010_Rev1 3 3 2 2 2 3" xfId="30823" xr:uid="{00000000-0005-0000-0000-0000162E0000}"/>
    <cellStyle name="6_III_Tagesbetreuung_2010_Rev1 3 3 2 2 3" xfId="18862" xr:uid="{00000000-0005-0000-0000-0000172E0000}"/>
    <cellStyle name="6_III_Tagesbetreuung_2010_Rev1 3 3 2 2 3 2" xfId="25999" xr:uid="{00000000-0005-0000-0000-0000182E0000}"/>
    <cellStyle name="6_III_Tagesbetreuung_2010_Rev1 3 3 2 2 3 2 2" xfId="40314" xr:uid="{00000000-0005-0000-0000-0000192E0000}"/>
    <cellStyle name="6_III_Tagesbetreuung_2010_Rev1 3 3 2 2 3 3" xfId="33177" xr:uid="{00000000-0005-0000-0000-00001A2E0000}"/>
    <cellStyle name="6_III_Tagesbetreuung_2010_Rev1 3 3 2 2 4" xfId="20196" xr:uid="{00000000-0005-0000-0000-00001B2E0000}"/>
    <cellStyle name="6_III_Tagesbetreuung_2010_Rev1 3 3 2 2 4 2" xfId="27333" xr:uid="{00000000-0005-0000-0000-00001C2E0000}"/>
    <cellStyle name="6_III_Tagesbetreuung_2010_Rev1 3 3 2 2 4 2 2" xfId="41648" xr:uid="{00000000-0005-0000-0000-00001D2E0000}"/>
    <cellStyle name="6_III_Tagesbetreuung_2010_Rev1 3 3 2 2 4 3" xfId="34511" xr:uid="{00000000-0005-0000-0000-00001E2E0000}"/>
    <cellStyle name="6_III_Tagesbetreuung_2010_Rev1 3 3 2 2 5" xfId="21411" xr:uid="{00000000-0005-0000-0000-00001F2E0000}"/>
    <cellStyle name="6_III_Tagesbetreuung_2010_Rev1 3 3 2 2 5 2" xfId="35726" xr:uid="{00000000-0005-0000-0000-0000202E0000}"/>
    <cellStyle name="6_III_Tagesbetreuung_2010_Rev1 3 3 2 2 6" xfId="28548" xr:uid="{00000000-0005-0000-0000-0000212E0000}"/>
    <cellStyle name="6_III_Tagesbetreuung_2010_Rev1 3 3 2 3" xfId="15374" xr:uid="{00000000-0005-0000-0000-0000222E0000}"/>
    <cellStyle name="6_III_Tagesbetreuung_2010_Rev1 3 3 2 3 2" xfId="22533" xr:uid="{00000000-0005-0000-0000-0000232E0000}"/>
    <cellStyle name="6_III_Tagesbetreuung_2010_Rev1 3 3 2 3 2 2" xfId="36848" xr:uid="{00000000-0005-0000-0000-0000242E0000}"/>
    <cellStyle name="6_III_Tagesbetreuung_2010_Rev1 3 3 2 3 3" xfId="29689" xr:uid="{00000000-0005-0000-0000-0000252E0000}"/>
    <cellStyle name="6_III_Tagesbetreuung_2010_Rev1 3 3 2 4" xfId="17728" xr:uid="{00000000-0005-0000-0000-0000262E0000}"/>
    <cellStyle name="6_III_Tagesbetreuung_2010_Rev1 3 3 2 4 2" xfId="24865" xr:uid="{00000000-0005-0000-0000-0000272E0000}"/>
    <cellStyle name="6_III_Tagesbetreuung_2010_Rev1 3 3 2 4 2 2" xfId="39180" xr:uid="{00000000-0005-0000-0000-0000282E0000}"/>
    <cellStyle name="6_III_Tagesbetreuung_2010_Rev1 3 3 2 4 3" xfId="32043" xr:uid="{00000000-0005-0000-0000-0000292E0000}"/>
    <cellStyle name="6_III_Tagesbetreuung_2010_Rev1 3 4" xfId="802" xr:uid="{00000000-0005-0000-0000-00002A2E0000}"/>
    <cellStyle name="6_III_Tagesbetreuung_2010_Rev1 3 4 2" xfId="13006" xr:uid="{00000000-0005-0000-0000-00002B2E0000}"/>
    <cellStyle name="6_III_Tagesbetreuung_2010_Rev1 3 4 2 2" xfId="14755" xr:uid="{00000000-0005-0000-0000-00002C2E0000}"/>
    <cellStyle name="6_III_Tagesbetreuung_2010_Rev1 3 4 2 2 2" xfId="17118" xr:uid="{00000000-0005-0000-0000-00002D2E0000}"/>
    <cellStyle name="6_III_Tagesbetreuung_2010_Rev1 3 4 2 2 2 2" xfId="24255" xr:uid="{00000000-0005-0000-0000-00002E2E0000}"/>
    <cellStyle name="6_III_Tagesbetreuung_2010_Rev1 3 4 2 2 2 2 2" xfId="38570" xr:uid="{00000000-0005-0000-0000-00002F2E0000}"/>
    <cellStyle name="6_III_Tagesbetreuung_2010_Rev1 3 4 2 2 2 3" xfId="31433" xr:uid="{00000000-0005-0000-0000-0000302E0000}"/>
    <cellStyle name="6_III_Tagesbetreuung_2010_Rev1 3 4 2 2 3" xfId="19472" xr:uid="{00000000-0005-0000-0000-0000312E0000}"/>
    <cellStyle name="6_III_Tagesbetreuung_2010_Rev1 3 4 2 2 3 2" xfId="26609" xr:uid="{00000000-0005-0000-0000-0000322E0000}"/>
    <cellStyle name="6_III_Tagesbetreuung_2010_Rev1 3 4 2 2 3 2 2" xfId="40924" xr:uid="{00000000-0005-0000-0000-0000332E0000}"/>
    <cellStyle name="6_III_Tagesbetreuung_2010_Rev1 3 4 2 2 3 3" xfId="33787" xr:uid="{00000000-0005-0000-0000-0000342E0000}"/>
    <cellStyle name="6_III_Tagesbetreuung_2010_Rev1 3 4 2 2 4" xfId="20748" xr:uid="{00000000-0005-0000-0000-0000352E0000}"/>
    <cellStyle name="6_III_Tagesbetreuung_2010_Rev1 3 4 2 2 4 2" xfId="27885" xr:uid="{00000000-0005-0000-0000-0000362E0000}"/>
    <cellStyle name="6_III_Tagesbetreuung_2010_Rev1 3 4 2 2 4 2 2" xfId="42200" xr:uid="{00000000-0005-0000-0000-0000372E0000}"/>
    <cellStyle name="6_III_Tagesbetreuung_2010_Rev1 3 4 2 2 4 3" xfId="35063" xr:uid="{00000000-0005-0000-0000-0000382E0000}"/>
    <cellStyle name="6_III_Tagesbetreuung_2010_Rev1 3 4 2 2 5" xfId="21924" xr:uid="{00000000-0005-0000-0000-0000392E0000}"/>
    <cellStyle name="6_III_Tagesbetreuung_2010_Rev1 3 4 2 2 5 2" xfId="36239" xr:uid="{00000000-0005-0000-0000-00003A2E0000}"/>
    <cellStyle name="6_III_Tagesbetreuung_2010_Rev1 3 4 2 2 6" xfId="29080" xr:uid="{00000000-0005-0000-0000-00003B2E0000}"/>
    <cellStyle name="6_III_Tagesbetreuung_2010_Rev1 3 4 2 3" xfId="15375" xr:uid="{00000000-0005-0000-0000-00003C2E0000}"/>
    <cellStyle name="6_III_Tagesbetreuung_2010_Rev1 3 4 2 3 2" xfId="22534" xr:uid="{00000000-0005-0000-0000-00003D2E0000}"/>
    <cellStyle name="6_III_Tagesbetreuung_2010_Rev1 3 4 2 3 2 2" xfId="36849" xr:uid="{00000000-0005-0000-0000-00003E2E0000}"/>
    <cellStyle name="6_III_Tagesbetreuung_2010_Rev1 3 4 2 3 3" xfId="29690" xr:uid="{00000000-0005-0000-0000-00003F2E0000}"/>
    <cellStyle name="6_III_Tagesbetreuung_2010_Rev1 3 4 2 4" xfId="17729" xr:uid="{00000000-0005-0000-0000-0000402E0000}"/>
    <cellStyle name="6_III_Tagesbetreuung_2010_Rev1 3 4 2 4 2" xfId="24866" xr:uid="{00000000-0005-0000-0000-0000412E0000}"/>
    <cellStyle name="6_III_Tagesbetreuung_2010_Rev1 3 4 2 4 2 2" xfId="39181" xr:uid="{00000000-0005-0000-0000-0000422E0000}"/>
    <cellStyle name="6_III_Tagesbetreuung_2010_Rev1 3 4 2 4 3" xfId="32044" xr:uid="{00000000-0005-0000-0000-0000432E0000}"/>
    <cellStyle name="6_III_Tagesbetreuung_2010_Rev1 3 5" xfId="803" xr:uid="{00000000-0005-0000-0000-0000442E0000}"/>
    <cellStyle name="6_III_Tagesbetreuung_2010_Rev1 3 5 2" xfId="13007" xr:uid="{00000000-0005-0000-0000-0000452E0000}"/>
    <cellStyle name="6_III_Tagesbetreuung_2010_Rev1 3 5 2 2" xfId="14185" xr:uid="{00000000-0005-0000-0000-0000462E0000}"/>
    <cellStyle name="6_III_Tagesbetreuung_2010_Rev1 3 5 2 2 2" xfId="16554" xr:uid="{00000000-0005-0000-0000-0000472E0000}"/>
    <cellStyle name="6_III_Tagesbetreuung_2010_Rev1 3 5 2 2 2 2" xfId="23713" xr:uid="{00000000-0005-0000-0000-0000482E0000}"/>
    <cellStyle name="6_III_Tagesbetreuung_2010_Rev1 3 5 2 2 2 2 2" xfId="38028" xr:uid="{00000000-0005-0000-0000-0000492E0000}"/>
    <cellStyle name="6_III_Tagesbetreuung_2010_Rev1 3 5 2 2 2 3" xfId="30869" xr:uid="{00000000-0005-0000-0000-00004A2E0000}"/>
    <cellStyle name="6_III_Tagesbetreuung_2010_Rev1 3 5 2 2 3" xfId="18908" xr:uid="{00000000-0005-0000-0000-00004B2E0000}"/>
    <cellStyle name="6_III_Tagesbetreuung_2010_Rev1 3 5 2 2 3 2" xfId="26045" xr:uid="{00000000-0005-0000-0000-00004C2E0000}"/>
    <cellStyle name="6_III_Tagesbetreuung_2010_Rev1 3 5 2 2 3 2 2" xfId="40360" xr:uid="{00000000-0005-0000-0000-00004D2E0000}"/>
    <cellStyle name="6_III_Tagesbetreuung_2010_Rev1 3 5 2 2 3 3" xfId="33223" xr:uid="{00000000-0005-0000-0000-00004E2E0000}"/>
    <cellStyle name="6_III_Tagesbetreuung_2010_Rev1 3 5 2 2 4" xfId="20242" xr:uid="{00000000-0005-0000-0000-00004F2E0000}"/>
    <cellStyle name="6_III_Tagesbetreuung_2010_Rev1 3 5 2 2 4 2" xfId="27379" xr:uid="{00000000-0005-0000-0000-0000502E0000}"/>
    <cellStyle name="6_III_Tagesbetreuung_2010_Rev1 3 5 2 2 4 2 2" xfId="41694" xr:uid="{00000000-0005-0000-0000-0000512E0000}"/>
    <cellStyle name="6_III_Tagesbetreuung_2010_Rev1 3 5 2 2 4 3" xfId="34557" xr:uid="{00000000-0005-0000-0000-0000522E0000}"/>
    <cellStyle name="6_III_Tagesbetreuung_2010_Rev1 3 5 2 2 5" xfId="21457" xr:uid="{00000000-0005-0000-0000-0000532E0000}"/>
    <cellStyle name="6_III_Tagesbetreuung_2010_Rev1 3 5 2 2 5 2" xfId="35772" xr:uid="{00000000-0005-0000-0000-0000542E0000}"/>
    <cellStyle name="6_III_Tagesbetreuung_2010_Rev1 3 5 2 2 6" xfId="28594" xr:uid="{00000000-0005-0000-0000-0000552E0000}"/>
    <cellStyle name="6_III_Tagesbetreuung_2010_Rev1 3 5 2 3" xfId="15376" xr:uid="{00000000-0005-0000-0000-0000562E0000}"/>
    <cellStyle name="6_III_Tagesbetreuung_2010_Rev1 3 5 2 3 2" xfId="22535" xr:uid="{00000000-0005-0000-0000-0000572E0000}"/>
    <cellStyle name="6_III_Tagesbetreuung_2010_Rev1 3 5 2 3 2 2" xfId="36850" xr:uid="{00000000-0005-0000-0000-0000582E0000}"/>
    <cellStyle name="6_III_Tagesbetreuung_2010_Rev1 3 5 2 3 3" xfId="29691" xr:uid="{00000000-0005-0000-0000-0000592E0000}"/>
    <cellStyle name="6_III_Tagesbetreuung_2010_Rev1 3 5 2 4" xfId="17730" xr:uid="{00000000-0005-0000-0000-00005A2E0000}"/>
    <cellStyle name="6_III_Tagesbetreuung_2010_Rev1 3 5 2 4 2" xfId="24867" xr:uid="{00000000-0005-0000-0000-00005B2E0000}"/>
    <cellStyle name="6_III_Tagesbetreuung_2010_Rev1 3 5 2 4 2 2" xfId="39182" xr:uid="{00000000-0005-0000-0000-00005C2E0000}"/>
    <cellStyle name="6_III_Tagesbetreuung_2010_Rev1 3 5 2 4 3" xfId="32045" xr:uid="{00000000-0005-0000-0000-00005D2E0000}"/>
    <cellStyle name="6_III_Tagesbetreuung_2010_Rev1 3 6" xfId="804" xr:uid="{00000000-0005-0000-0000-00005E2E0000}"/>
    <cellStyle name="6_III_Tagesbetreuung_2010_Rev1 3 6 2" xfId="13008" xr:uid="{00000000-0005-0000-0000-00005F2E0000}"/>
    <cellStyle name="6_III_Tagesbetreuung_2010_Rev1 3 6 2 2" xfId="14197" xr:uid="{00000000-0005-0000-0000-0000602E0000}"/>
    <cellStyle name="6_III_Tagesbetreuung_2010_Rev1 3 6 2 2 2" xfId="16566" xr:uid="{00000000-0005-0000-0000-0000612E0000}"/>
    <cellStyle name="6_III_Tagesbetreuung_2010_Rev1 3 6 2 2 2 2" xfId="23725" xr:uid="{00000000-0005-0000-0000-0000622E0000}"/>
    <cellStyle name="6_III_Tagesbetreuung_2010_Rev1 3 6 2 2 2 2 2" xfId="38040" xr:uid="{00000000-0005-0000-0000-0000632E0000}"/>
    <cellStyle name="6_III_Tagesbetreuung_2010_Rev1 3 6 2 2 2 3" xfId="30881" xr:uid="{00000000-0005-0000-0000-0000642E0000}"/>
    <cellStyle name="6_III_Tagesbetreuung_2010_Rev1 3 6 2 2 3" xfId="18920" xr:uid="{00000000-0005-0000-0000-0000652E0000}"/>
    <cellStyle name="6_III_Tagesbetreuung_2010_Rev1 3 6 2 2 3 2" xfId="26057" xr:uid="{00000000-0005-0000-0000-0000662E0000}"/>
    <cellStyle name="6_III_Tagesbetreuung_2010_Rev1 3 6 2 2 3 2 2" xfId="40372" xr:uid="{00000000-0005-0000-0000-0000672E0000}"/>
    <cellStyle name="6_III_Tagesbetreuung_2010_Rev1 3 6 2 2 3 3" xfId="33235" xr:uid="{00000000-0005-0000-0000-0000682E0000}"/>
    <cellStyle name="6_III_Tagesbetreuung_2010_Rev1 3 6 2 2 4" xfId="20253" xr:uid="{00000000-0005-0000-0000-0000692E0000}"/>
    <cellStyle name="6_III_Tagesbetreuung_2010_Rev1 3 6 2 2 4 2" xfId="27390" xr:uid="{00000000-0005-0000-0000-00006A2E0000}"/>
    <cellStyle name="6_III_Tagesbetreuung_2010_Rev1 3 6 2 2 4 2 2" xfId="41705" xr:uid="{00000000-0005-0000-0000-00006B2E0000}"/>
    <cellStyle name="6_III_Tagesbetreuung_2010_Rev1 3 6 2 2 4 3" xfId="34568" xr:uid="{00000000-0005-0000-0000-00006C2E0000}"/>
    <cellStyle name="6_III_Tagesbetreuung_2010_Rev1 3 6 2 2 5" xfId="21468" xr:uid="{00000000-0005-0000-0000-00006D2E0000}"/>
    <cellStyle name="6_III_Tagesbetreuung_2010_Rev1 3 6 2 2 5 2" xfId="35783" xr:uid="{00000000-0005-0000-0000-00006E2E0000}"/>
    <cellStyle name="6_III_Tagesbetreuung_2010_Rev1 3 6 2 2 6" xfId="28605" xr:uid="{00000000-0005-0000-0000-00006F2E0000}"/>
    <cellStyle name="6_III_Tagesbetreuung_2010_Rev1 3 6 2 3" xfId="15377" xr:uid="{00000000-0005-0000-0000-0000702E0000}"/>
    <cellStyle name="6_III_Tagesbetreuung_2010_Rev1 3 6 2 3 2" xfId="22536" xr:uid="{00000000-0005-0000-0000-0000712E0000}"/>
    <cellStyle name="6_III_Tagesbetreuung_2010_Rev1 3 6 2 3 2 2" xfId="36851" xr:uid="{00000000-0005-0000-0000-0000722E0000}"/>
    <cellStyle name="6_III_Tagesbetreuung_2010_Rev1 3 6 2 3 3" xfId="29692" xr:uid="{00000000-0005-0000-0000-0000732E0000}"/>
    <cellStyle name="6_III_Tagesbetreuung_2010_Rev1 3 6 2 4" xfId="17731" xr:uid="{00000000-0005-0000-0000-0000742E0000}"/>
    <cellStyle name="6_III_Tagesbetreuung_2010_Rev1 3 6 2 4 2" xfId="24868" xr:uid="{00000000-0005-0000-0000-0000752E0000}"/>
    <cellStyle name="6_III_Tagesbetreuung_2010_Rev1 3 6 2 4 2 2" xfId="39183" xr:uid="{00000000-0005-0000-0000-0000762E0000}"/>
    <cellStyle name="6_III_Tagesbetreuung_2010_Rev1 3 6 2 4 3" xfId="32046" xr:uid="{00000000-0005-0000-0000-0000772E0000}"/>
    <cellStyle name="6_III_Tagesbetreuung_2010_Rev1 3 7" xfId="12999" xr:uid="{00000000-0005-0000-0000-0000782E0000}"/>
    <cellStyle name="6_III_Tagesbetreuung_2010_Rev1 3 7 2" xfId="14754" xr:uid="{00000000-0005-0000-0000-0000792E0000}"/>
    <cellStyle name="6_III_Tagesbetreuung_2010_Rev1 3 7 2 2" xfId="17117" xr:uid="{00000000-0005-0000-0000-00007A2E0000}"/>
    <cellStyle name="6_III_Tagesbetreuung_2010_Rev1 3 7 2 2 2" xfId="24254" xr:uid="{00000000-0005-0000-0000-00007B2E0000}"/>
    <cellStyle name="6_III_Tagesbetreuung_2010_Rev1 3 7 2 2 2 2" xfId="38569" xr:uid="{00000000-0005-0000-0000-00007C2E0000}"/>
    <cellStyle name="6_III_Tagesbetreuung_2010_Rev1 3 7 2 2 3" xfId="31432" xr:uid="{00000000-0005-0000-0000-00007D2E0000}"/>
    <cellStyle name="6_III_Tagesbetreuung_2010_Rev1 3 7 2 3" xfId="19471" xr:uid="{00000000-0005-0000-0000-00007E2E0000}"/>
    <cellStyle name="6_III_Tagesbetreuung_2010_Rev1 3 7 2 3 2" xfId="26608" xr:uid="{00000000-0005-0000-0000-00007F2E0000}"/>
    <cellStyle name="6_III_Tagesbetreuung_2010_Rev1 3 7 2 3 2 2" xfId="40923" xr:uid="{00000000-0005-0000-0000-0000802E0000}"/>
    <cellStyle name="6_III_Tagesbetreuung_2010_Rev1 3 7 2 3 3" xfId="33786" xr:uid="{00000000-0005-0000-0000-0000812E0000}"/>
    <cellStyle name="6_III_Tagesbetreuung_2010_Rev1 3 7 2 4" xfId="20747" xr:uid="{00000000-0005-0000-0000-0000822E0000}"/>
    <cellStyle name="6_III_Tagesbetreuung_2010_Rev1 3 7 2 4 2" xfId="27884" xr:uid="{00000000-0005-0000-0000-0000832E0000}"/>
    <cellStyle name="6_III_Tagesbetreuung_2010_Rev1 3 7 2 4 2 2" xfId="42199" xr:uid="{00000000-0005-0000-0000-0000842E0000}"/>
    <cellStyle name="6_III_Tagesbetreuung_2010_Rev1 3 7 2 4 3" xfId="35062" xr:uid="{00000000-0005-0000-0000-0000852E0000}"/>
    <cellStyle name="6_III_Tagesbetreuung_2010_Rev1 3 7 2 5" xfId="21923" xr:uid="{00000000-0005-0000-0000-0000862E0000}"/>
    <cellStyle name="6_III_Tagesbetreuung_2010_Rev1 3 7 2 5 2" xfId="36238" xr:uid="{00000000-0005-0000-0000-0000872E0000}"/>
    <cellStyle name="6_III_Tagesbetreuung_2010_Rev1 3 7 2 6" xfId="29079" xr:uid="{00000000-0005-0000-0000-0000882E0000}"/>
    <cellStyle name="6_III_Tagesbetreuung_2010_Rev1 3 7 3" xfId="15368" xr:uid="{00000000-0005-0000-0000-0000892E0000}"/>
    <cellStyle name="6_III_Tagesbetreuung_2010_Rev1 3 7 3 2" xfId="22527" xr:uid="{00000000-0005-0000-0000-00008A2E0000}"/>
    <cellStyle name="6_III_Tagesbetreuung_2010_Rev1 3 7 3 2 2" xfId="36842" xr:uid="{00000000-0005-0000-0000-00008B2E0000}"/>
    <cellStyle name="6_III_Tagesbetreuung_2010_Rev1 3 7 3 3" xfId="29683" xr:uid="{00000000-0005-0000-0000-00008C2E0000}"/>
    <cellStyle name="6_III_Tagesbetreuung_2010_Rev1 3 7 4" xfId="17722" xr:uid="{00000000-0005-0000-0000-00008D2E0000}"/>
    <cellStyle name="6_III_Tagesbetreuung_2010_Rev1 3 7 4 2" xfId="24859" xr:uid="{00000000-0005-0000-0000-00008E2E0000}"/>
    <cellStyle name="6_III_Tagesbetreuung_2010_Rev1 3 7 4 2 2" xfId="39174" xr:uid="{00000000-0005-0000-0000-00008F2E0000}"/>
    <cellStyle name="6_III_Tagesbetreuung_2010_Rev1 3 7 4 3" xfId="32037" xr:uid="{00000000-0005-0000-0000-0000902E0000}"/>
    <cellStyle name="6_III_Tagesbetreuung_2010_Rev1 4" xfId="805" xr:uid="{00000000-0005-0000-0000-0000912E0000}"/>
    <cellStyle name="6_III_Tagesbetreuung_2010_Rev1 4 2" xfId="806" xr:uid="{00000000-0005-0000-0000-0000922E0000}"/>
    <cellStyle name="6_III_Tagesbetreuung_2010_Rev1 4 2 2" xfId="13010" xr:uid="{00000000-0005-0000-0000-0000932E0000}"/>
    <cellStyle name="6_III_Tagesbetreuung_2010_Rev1 4 2 2 2" xfId="14753" xr:uid="{00000000-0005-0000-0000-0000942E0000}"/>
    <cellStyle name="6_III_Tagesbetreuung_2010_Rev1 4 2 2 2 2" xfId="17116" xr:uid="{00000000-0005-0000-0000-0000952E0000}"/>
    <cellStyle name="6_III_Tagesbetreuung_2010_Rev1 4 2 2 2 2 2" xfId="24253" xr:uid="{00000000-0005-0000-0000-0000962E0000}"/>
    <cellStyle name="6_III_Tagesbetreuung_2010_Rev1 4 2 2 2 2 2 2" xfId="38568" xr:uid="{00000000-0005-0000-0000-0000972E0000}"/>
    <cellStyle name="6_III_Tagesbetreuung_2010_Rev1 4 2 2 2 2 3" xfId="31431" xr:uid="{00000000-0005-0000-0000-0000982E0000}"/>
    <cellStyle name="6_III_Tagesbetreuung_2010_Rev1 4 2 2 2 3" xfId="19470" xr:uid="{00000000-0005-0000-0000-0000992E0000}"/>
    <cellStyle name="6_III_Tagesbetreuung_2010_Rev1 4 2 2 2 3 2" xfId="26607" xr:uid="{00000000-0005-0000-0000-00009A2E0000}"/>
    <cellStyle name="6_III_Tagesbetreuung_2010_Rev1 4 2 2 2 3 2 2" xfId="40922" xr:uid="{00000000-0005-0000-0000-00009B2E0000}"/>
    <cellStyle name="6_III_Tagesbetreuung_2010_Rev1 4 2 2 2 3 3" xfId="33785" xr:uid="{00000000-0005-0000-0000-00009C2E0000}"/>
    <cellStyle name="6_III_Tagesbetreuung_2010_Rev1 4 2 2 2 4" xfId="20746" xr:uid="{00000000-0005-0000-0000-00009D2E0000}"/>
    <cellStyle name="6_III_Tagesbetreuung_2010_Rev1 4 2 2 2 4 2" xfId="27883" xr:uid="{00000000-0005-0000-0000-00009E2E0000}"/>
    <cellStyle name="6_III_Tagesbetreuung_2010_Rev1 4 2 2 2 4 2 2" xfId="42198" xr:uid="{00000000-0005-0000-0000-00009F2E0000}"/>
    <cellStyle name="6_III_Tagesbetreuung_2010_Rev1 4 2 2 2 4 3" xfId="35061" xr:uid="{00000000-0005-0000-0000-0000A02E0000}"/>
    <cellStyle name="6_III_Tagesbetreuung_2010_Rev1 4 2 2 2 5" xfId="21922" xr:uid="{00000000-0005-0000-0000-0000A12E0000}"/>
    <cellStyle name="6_III_Tagesbetreuung_2010_Rev1 4 2 2 2 5 2" xfId="36237" xr:uid="{00000000-0005-0000-0000-0000A22E0000}"/>
    <cellStyle name="6_III_Tagesbetreuung_2010_Rev1 4 2 2 2 6" xfId="29078" xr:uid="{00000000-0005-0000-0000-0000A32E0000}"/>
    <cellStyle name="6_III_Tagesbetreuung_2010_Rev1 4 2 2 3" xfId="15379" xr:uid="{00000000-0005-0000-0000-0000A42E0000}"/>
    <cellStyle name="6_III_Tagesbetreuung_2010_Rev1 4 2 2 3 2" xfId="22538" xr:uid="{00000000-0005-0000-0000-0000A52E0000}"/>
    <cellStyle name="6_III_Tagesbetreuung_2010_Rev1 4 2 2 3 2 2" xfId="36853" xr:uid="{00000000-0005-0000-0000-0000A62E0000}"/>
    <cellStyle name="6_III_Tagesbetreuung_2010_Rev1 4 2 2 3 3" xfId="29694" xr:uid="{00000000-0005-0000-0000-0000A72E0000}"/>
    <cellStyle name="6_III_Tagesbetreuung_2010_Rev1 4 2 2 4" xfId="17733" xr:uid="{00000000-0005-0000-0000-0000A82E0000}"/>
    <cellStyle name="6_III_Tagesbetreuung_2010_Rev1 4 2 2 4 2" xfId="24870" xr:uid="{00000000-0005-0000-0000-0000A92E0000}"/>
    <cellStyle name="6_III_Tagesbetreuung_2010_Rev1 4 2 2 4 2 2" xfId="39185" xr:uid="{00000000-0005-0000-0000-0000AA2E0000}"/>
    <cellStyle name="6_III_Tagesbetreuung_2010_Rev1 4 2 2 4 3" xfId="32048" xr:uid="{00000000-0005-0000-0000-0000AB2E0000}"/>
    <cellStyle name="6_III_Tagesbetreuung_2010_Rev1 4 3" xfId="807" xr:uid="{00000000-0005-0000-0000-0000AC2E0000}"/>
    <cellStyle name="6_III_Tagesbetreuung_2010_Rev1 4 3 2" xfId="13011" xr:uid="{00000000-0005-0000-0000-0000AD2E0000}"/>
    <cellStyle name="6_III_Tagesbetreuung_2010_Rev1 4 3 2 2" xfId="14199" xr:uid="{00000000-0005-0000-0000-0000AE2E0000}"/>
    <cellStyle name="6_III_Tagesbetreuung_2010_Rev1 4 3 2 2 2" xfId="16568" xr:uid="{00000000-0005-0000-0000-0000AF2E0000}"/>
    <cellStyle name="6_III_Tagesbetreuung_2010_Rev1 4 3 2 2 2 2" xfId="23727" xr:uid="{00000000-0005-0000-0000-0000B02E0000}"/>
    <cellStyle name="6_III_Tagesbetreuung_2010_Rev1 4 3 2 2 2 2 2" xfId="38042" xr:uid="{00000000-0005-0000-0000-0000B12E0000}"/>
    <cellStyle name="6_III_Tagesbetreuung_2010_Rev1 4 3 2 2 2 3" xfId="30883" xr:uid="{00000000-0005-0000-0000-0000B22E0000}"/>
    <cellStyle name="6_III_Tagesbetreuung_2010_Rev1 4 3 2 2 3" xfId="18922" xr:uid="{00000000-0005-0000-0000-0000B32E0000}"/>
    <cellStyle name="6_III_Tagesbetreuung_2010_Rev1 4 3 2 2 3 2" xfId="26059" xr:uid="{00000000-0005-0000-0000-0000B42E0000}"/>
    <cellStyle name="6_III_Tagesbetreuung_2010_Rev1 4 3 2 2 3 2 2" xfId="40374" xr:uid="{00000000-0005-0000-0000-0000B52E0000}"/>
    <cellStyle name="6_III_Tagesbetreuung_2010_Rev1 4 3 2 2 3 3" xfId="33237" xr:uid="{00000000-0005-0000-0000-0000B62E0000}"/>
    <cellStyle name="6_III_Tagesbetreuung_2010_Rev1 4 3 2 2 4" xfId="20255" xr:uid="{00000000-0005-0000-0000-0000B72E0000}"/>
    <cellStyle name="6_III_Tagesbetreuung_2010_Rev1 4 3 2 2 4 2" xfId="27392" xr:uid="{00000000-0005-0000-0000-0000B82E0000}"/>
    <cellStyle name="6_III_Tagesbetreuung_2010_Rev1 4 3 2 2 4 2 2" xfId="41707" xr:uid="{00000000-0005-0000-0000-0000B92E0000}"/>
    <cellStyle name="6_III_Tagesbetreuung_2010_Rev1 4 3 2 2 4 3" xfId="34570" xr:uid="{00000000-0005-0000-0000-0000BA2E0000}"/>
    <cellStyle name="6_III_Tagesbetreuung_2010_Rev1 4 3 2 2 5" xfId="21470" xr:uid="{00000000-0005-0000-0000-0000BB2E0000}"/>
    <cellStyle name="6_III_Tagesbetreuung_2010_Rev1 4 3 2 2 5 2" xfId="35785" xr:uid="{00000000-0005-0000-0000-0000BC2E0000}"/>
    <cellStyle name="6_III_Tagesbetreuung_2010_Rev1 4 3 2 2 6" xfId="28607" xr:uid="{00000000-0005-0000-0000-0000BD2E0000}"/>
    <cellStyle name="6_III_Tagesbetreuung_2010_Rev1 4 3 2 3" xfId="15380" xr:uid="{00000000-0005-0000-0000-0000BE2E0000}"/>
    <cellStyle name="6_III_Tagesbetreuung_2010_Rev1 4 3 2 3 2" xfId="22539" xr:uid="{00000000-0005-0000-0000-0000BF2E0000}"/>
    <cellStyle name="6_III_Tagesbetreuung_2010_Rev1 4 3 2 3 2 2" xfId="36854" xr:uid="{00000000-0005-0000-0000-0000C02E0000}"/>
    <cellStyle name="6_III_Tagesbetreuung_2010_Rev1 4 3 2 3 3" xfId="29695" xr:uid="{00000000-0005-0000-0000-0000C12E0000}"/>
    <cellStyle name="6_III_Tagesbetreuung_2010_Rev1 4 3 2 4" xfId="17734" xr:uid="{00000000-0005-0000-0000-0000C22E0000}"/>
    <cellStyle name="6_III_Tagesbetreuung_2010_Rev1 4 3 2 4 2" xfId="24871" xr:uid="{00000000-0005-0000-0000-0000C32E0000}"/>
    <cellStyle name="6_III_Tagesbetreuung_2010_Rev1 4 3 2 4 2 2" xfId="39186" xr:uid="{00000000-0005-0000-0000-0000C42E0000}"/>
    <cellStyle name="6_III_Tagesbetreuung_2010_Rev1 4 3 2 4 3" xfId="32049" xr:uid="{00000000-0005-0000-0000-0000C52E0000}"/>
    <cellStyle name="6_III_Tagesbetreuung_2010_Rev1 4 4" xfId="808" xr:uid="{00000000-0005-0000-0000-0000C62E0000}"/>
    <cellStyle name="6_III_Tagesbetreuung_2010_Rev1 4 4 2" xfId="13012" xr:uid="{00000000-0005-0000-0000-0000C72E0000}"/>
    <cellStyle name="6_III_Tagesbetreuung_2010_Rev1 4 4 2 2" xfId="14752" xr:uid="{00000000-0005-0000-0000-0000C82E0000}"/>
    <cellStyle name="6_III_Tagesbetreuung_2010_Rev1 4 4 2 2 2" xfId="17115" xr:uid="{00000000-0005-0000-0000-0000C92E0000}"/>
    <cellStyle name="6_III_Tagesbetreuung_2010_Rev1 4 4 2 2 2 2" xfId="24252" xr:uid="{00000000-0005-0000-0000-0000CA2E0000}"/>
    <cellStyle name="6_III_Tagesbetreuung_2010_Rev1 4 4 2 2 2 2 2" xfId="38567" xr:uid="{00000000-0005-0000-0000-0000CB2E0000}"/>
    <cellStyle name="6_III_Tagesbetreuung_2010_Rev1 4 4 2 2 2 3" xfId="31430" xr:uid="{00000000-0005-0000-0000-0000CC2E0000}"/>
    <cellStyle name="6_III_Tagesbetreuung_2010_Rev1 4 4 2 2 3" xfId="19469" xr:uid="{00000000-0005-0000-0000-0000CD2E0000}"/>
    <cellStyle name="6_III_Tagesbetreuung_2010_Rev1 4 4 2 2 3 2" xfId="26606" xr:uid="{00000000-0005-0000-0000-0000CE2E0000}"/>
    <cellStyle name="6_III_Tagesbetreuung_2010_Rev1 4 4 2 2 3 2 2" xfId="40921" xr:uid="{00000000-0005-0000-0000-0000CF2E0000}"/>
    <cellStyle name="6_III_Tagesbetreuung_2010_Rev1 4 4 2 2 3 3" xfId="33784" xr:uid="{00000000-0005-0000-0000-0000D02E0000}"/>
    <cellStyle name="6_III_Tagesbetreuung_2010_Rev1 4 4 2 2 4" xfId="20745" xr:uid="{00000000-0005-0000-0000-0000D12E0000}"/>
    <cellStyle name="6_III_Tagesbetreuung_2010_Rev1 4 4 2 2 4 2" xfId="27882" xr:uid="{00000000-0005-0000-0000-0000D22E0000}"/>
    <cellStyle name="6_III_Tagesbetreuung_2010_Rev1 4 4 2 2 4 2 2" xfId="42197" xr:uid="{00000000-0005-0000-0000-0000D32E0000}"/>
    <cellStyle name="6_III_Tagesbetreuung_2010_Rev1 4 4 2 2 4 3" xfId="35060" xr:uid="{00000000-0005-0000-0000-0000D42E0000}"/>
    <cellStyle name="6_III_Tagesbetreuung_2010_Rev1 4 4 2 2 5" xfId="21921" xr:uid="{00000000-0005-0000-0000-0000D52E0000}"/>
    <cellStyle name="6_III_Tagesbetreuung_2010_Rev1 4 4 2 2 5 2" xfId="36236" xr:uid="{00000000-0005-0000-0000-0000D62E0000}"/>
    <cellStyle name="6_III_Tagesbetreuung_2010_Rev1 4 4 2 2 6" xfId="29077" xr:uid="{00000000-0005-0000-0000-0000D72E0000}"/>
    <cellStyle name="6_III_Tagesbetreuung_2010_Rev1 4 4 2 3" xfId="15381" xr:uid="{00000000-0005-0000-0000-0000D82E0000}"/>
    <cellStyle name="6_III_Tagesbetreuung_2010_Rev1 4 4 2 3 2" xfId="22540" xr:uid="{00000000-0005-0000-0000-0000D92E0000}"/>
    <cellStyle name="6_III_Tagesbetreuung_2010_Rev1 4 4 2 3 2 2" xfId="36855" xr:uid="{00000000-0005-0000-0000-0000DA2E0000}"/>
    <cellStyle name="6_III_Tagesbetreuung_2010_Rev1 4 4 2 3 3" xfId="29696" xr:uid="{00000000-0005-0000-0000-0000DB2E0000}"/>
    <cellStyle name="6_III_Tagesbetreuung_2010_Rev1 4 4 2 4" xfId="17735" xr:uid="{00000000-0005-0000-0000-0000DC2E0000}"/>
    <cellStyle name="6_III_Tagesbetreuung_2010_Rev1 4 4 2 4 2" xfId="24872" xr:uid="{00000000-0005-0000-0000-0000DD2E0000}"/>
    <cellStyle name="6_III_Tagesbetreuung_2010_Rev1 4 4 2 4 2 2" xfId="39187" xr:uid="{00000000-0005-0000-0000-0000DE2E0000}"/>
    <cellStyle name="6_III_Tagesbetreuung_2010_Rev1 4 4 2 4 3" xfId="32050" xr:uid="{00000000-0005-0000-0000-0000DF2E0000}"/>
    <cellStyle name="6_III_Tagesbetreuung_2010_Rev1 4 5" xfId="809" xr:uid="{00000000-0005-0000-0000-0000E02E0000}"/>
    <cellStyle name="6_III_Tagesbetreuung_2010_Rev1 4 5 2" xfId="13013" xr:uid="{00000000-0005-0000-0000-0000E12E0000}"/>
    <cellStyle name="6_III_Tagesbetreuung_2010_Rev1 4 5 2 2" xfId="14138" xr:uid="{00000000-0005-0000-0000-0000E22E0000}"/>
    <cellStyle name="6_III_Tagesbetreuung_2010_Rev1 4 5 2 2 2" xfId="16507" xr:uid="{00000000-0005-0000-0000-0000E32E0000}"/>
    <cellStyle name="6_III_Tagesbetreuung_2010_Rev1 4 5 2 2 2 2" xfId="23666" xr:uid="{00000000-0005-0000-0000-0000E42E0000}"/>
    <cellStyle name="6_III_Tagesbetreuung_2010_Rev1 4 5 2 2 2 2 2" xfId="37981" xr:uid="{00000000-0005-0000-0000-0000E52E0000}"/>
    <cellStyle name="6_III_Tagesbetreuung_2010_Rev1 4 5 2 2 2 3" xfId="30822" xr:uid="{00000000-0005-0000-0000-0000E62E0000}"/>
    <cellStyle name="6_III_Tagesbetreuung_2010_Rev1 4 5 2 2 3" xfId="18861" xr:uid="{00000000-0005-0000-0000-0000E72E0000}"/>
    <cellStyle name="6_III_Tagesbetreuung_2010_Rev1 4 5 2 2 3 2" xfId="25998" xr:uid="{00000000-0005-0000-0000-0000E82E0000}"/>
    <cellStyle name="6_III_Tagesbetreuung_2010_Rev1 4 5 2 2 3 2 2" xfId="40313" xr:uid="{00000000-0005-0000-0000-0000E92E0000}"/>
    <cellStyle name="6_III_Tagesbetreuung_2010_Rev1 4 5 2 2 3 3" xfId="33176" xr:uid="{00000000-0005-0000-0000-0000EA2E0000}"/>
    <cellStyle name="6_III_Tagesbetreuung_2010_Rev1 4 5 2 2 4" xfId="20195" xr:uid="{00000000-0005-0000-0000-0000EB2E0000}"/>
    <cellStyle name="6_III_Tagesbetreuung_2010_Rev1 4 5 2 2 4 2" xfId="27332" xr:uid="{00000000-0005-0000-0000-0000EC2E0000}"/>
    <cellStyle name="6_III_Tagesbetreuung_2010_Rev1 4 5 2 2 4 2 2" xfId="41647" xr:uid="{00000000-0005-0000-0000-0000ED2E0000}"/>
    <cellStyle name="6_III_Tagesbetreuung_2010_Rev1 4 5 2 2 4 3" xfId="34510" xr:uid="{00000000-0005-0000-0000-0000EE2E0000}"/>
    <cellStyle name="6_III_Tagesbetreuung_2010_Rev1 4 5 2 2 5" xfId="21410" xr:uid="{00000000-0005-0000-0000-0000EF2E0000}"/>
    <cellStyle name="6_III_Tagesbetreuung_2010_Rev1 4 5 2 2 5 2" xfId="35725" xr:uid="{00000000-0005-0000-0000-0000F02E0000}"/>
    <cellStyle name="6_III_Tagesbetreuung_2010_Rev1 4 5 2 2 6" xfId="28547" xr:uid="{00000000-0005-0000-0000-0000F12E0000}"/>
    <cellStyle name="6_III_Tagesbetreuung_2010_Rev1 4 5 2 3" xfId="15382" xr:uid="{00000000-0005-0000-0000-0000F22E0000}"/>
    <cellStyle name="6_III_Tagesbetreuung_2010_Rev1 4 5 2 3 2" xfId="22541" xr:uid="{00000000-0005-0000-0000-0000F32E0000}"/>
    <cellStyle name="6_III_Tagesbetreuung_2010_Rev1 4 5 2 3 2 2" xfId="36856" xr:uid="{00000000-0005-0000-0000-0000F42E0000}"/>
    <cellStyle name="6_III_Tagesbetreuung_2010_Rev1 4 5 2 3 3" xfId="29697" xr:uid="{00000000-0005-0000-0000-0000F52E0000}"/>
    <cellStyle name="6_III_Tagesbetreuung_2010_Rev1 4 5 2 4" xfId="17736" xr:uid="{00000000-0005-0000-0000-0000F62E0000}"/>
    <cellStyle name="6_III_Tagesbetreuung_2010_Rev1 4 5 2 4 2" xfId="24873" xr:uid="{00000000-0005-0000-0000-0000F72E0000}"/>
    <cellStyle name="6_III_Tagesbetreuung_2010_Rev1 4 5 2 4 2 2" xfId="39188" xr:uid="{00000000-0005-0000-0000-0000F82E0000}"/>
    <cellStyle name="6_III_Tagesbetreuung_2010_Rev1 4 5 2 4 3" xfId="32051" xr:uid="{00000000-0005-0000-0000-0000F92E0000}"/>
    <cellStyle name="6_III_Tagesbetreuung_2010_Rev1 4 6" xfId="13009" xr:uid="{00000000-0005-0000-0000-0000FA2E0000}"/>
    <cellStyle name="6_III_Tagesbetreuung_2010_Rev1 4 6 2" xfId="14744" xr:uid="{00000000-0005-0000-0000-0000FB2E0000}"/>
    <cellStyle name="6_III_Tagesbetreuung_2010_Rev1 4 6 2 2" xfId="17107" xr:uid="{00000000-0005-0000-0000-0000FC2E0000}"/>
    <cellStyle name="6_III_Tagesbetreuung_2010_Rev1 4 6 2 2 2" xfId="24244" xr:uid="{00000000-0005-0000-0000-0000FD2E0000}"/>
    <cellStyle name="6_III_Tagesbetreuung_2010_Rev1 4 6 2 2 2 2" xfId="38559" xr:uid="{00000000-0005-0000-0000-0000FE2E0000}"/>
    <cellStyle name="6_III_Tagesbetreuung_2010_Rev1 4 6 2 2 3" xfId="31422" xr:uid="{00000000-0005-0000-0000-0000FF2E0000}"/>
    <cellStyle name="6_III_Tagesbetreuung_2010_Rev1 4 6 2 3" xfId="19461" xr:uid="{00000000-0005-0000-0000-0000002F0000}"/>
    <cellStyle name="6_III_Tagesbetreuung_2010_Rev1 4 6 2 3 2" xfId="26598" xr:uid="{00000000-0005-0000-0000-0000012F0000}"/>
    <cellStyle name="6_III_Tagesbetreuung_2010_Rev1 4 6 2 3 2 2" xfId="40913" xr:uid="{00000000-0005-0000-0000-0000022F0000}"/>
    <cellStyle name="6_III_Tagesbetreuung_2010_Rev1 4 6 2 3 3" xfId="33776" xr:uid="{00000000-0005-0000-0000-0000032F0000}"/>
    <cellStyle name="6_III_Tagesbetreuung_2010_Rev1 4 6 2 4" xfId="20737" xr:uid="{00000000-0005-0000-0000-0000042F0000}"/>
    <cellStyle name="6_III_Tagesbetreuung_2010_Rev1 4 6 2 4 2" xfId="27874" xr:uid="{00000000-0005-0000-0000-0000052F0000}"/>
    <cellStyle name="6_III_Tagesbetreuung_2010_Rev1 4 6 2 4 2 2" xfId="42189" xr:uid="{00000000-0005-0000-0000-0000062F0000}"/>
    <cellStyle name="6_III_Tagesbetreuung_2010_Rev1 4 6 2 4 3" xfId="35052" xr:uid="{00000000-0005-0000-0000-0000072F0000}"/>
    <cellStyle name="6_III_Tagesbetreuung_2010_Rev1 4 6 2 5" xfId="21913" xr:uid="{00000000-0005-0000-0000-0000082F0000}"/>
    <cellStyle name="6_III_Tagesbetreuung_2010_Rev1 4 6 2 5 2" xfId="36228" xr:uid="{00000000-0005-0000-0000-0000092F0000}"/>
    <cellStyle name="6_III_Tagesbetreuung_2010_Rev1 4 6 2 6" xfId="29069" xr:uid="{00000000-0005-0000-0000-00000A2F0000}"/>
    <cellStyle name="6_III_Tagesbetreuung_2010_Rev1 4 6 3" xfId="15378" xr:uid="{00000000-0005-0000-0000-00000B2F0000}"/>
    <cellStyle name="6_III_Tagesbetreuung_2010_Rev1 4 6 3 2" xfId="22537" xr:uid="{00000000-0005-0000-0000-00000C2F0000}"/>
    <cellStyle name="6_III_Tagesbetreuung_2010_Rev1 4 6 3 2 2" xfId="36852" xr:uid="{00000000-0005-0000-0000-00000D2F0000}"/>
    <cellStyle name="6_III_Tagesbetreuung_2010_Rev1 4 6 3 3" xfId="29693" xr:uid="{00000000-0005-0000-0000-00000E2F0000}"/>
    <cellStyle name="6_III_Tagesbetreuung_2010_Rev1 4 6 4" xfId="17732" xr:uid="{00000000-0005-0000-0000-00000F2F0000}"/>
    <cellStyle name="6_III_Tagesbetreuung_2010_Rev1 4 6 4 2" xfId="24869" xr:uid="{00000000-0005-0000-0000-0000102F0000}"/>
    <cellStyle name="6_III_Tagesbetreuung_2010_Rev1 4 6 4 2 2" xfId="39184" xr:uid="{00000000-0005-0000-0000-0000112F0000}"/>
    <cellStyle name="6_III_Tagesbetreuung_2010_Rev1 4 6 4 3" xfId="32047" xr:uid="{00000000-0005-0000-0000-0000122F0000}"/>
    <cellStyle name="6_III_Tagesbetreuung_2010_Rev1 5" xfId="810" xr:uid="{00000000-0005-0000-0000-0000132F0000}"/>
    <cellStyle name="6_III_Tagesbetreuung_2010_Rev1 5 2" xfId="13014" xr:uid="{00000000-0005-0000-0000-0000142F0000}"/>
    <cellStyle name="6_III_Tagesbetreuung_2010_Rev1 5 2 2" xfId="14751" xr:uid="{00000000-0005-0000-0000-0000152F0000}"/>
    <cellStyle name="6_III_Tagesbetreuung_2010_Rev1 5 2 2 2" xfId="17114" xr:uid="{00000000-0005-0000-0000-0000162F0000}"/>
    <cellStyle name="6_III_Tagesbetreuung_2010_Rev1 5 2 2 2 2" xfId="24251" xr:uid="{00000000-0005-0000-0000-0000172F0000}"/>
    <cellStyle name="6_III_Tagesbetreuung_2010_Rev1 5 2 2 2 2 2" xfId="38566" xr:uid="{00000000-0005-0000-0000-0000182F0000}"/>
    <cellStyle name="6_III_Tagesbetreuung_2010_Rev1 5 2 2 2 3" xfId="31429" xr:uid="{00000000-0005-0000-0000-0000192F0000}"/>
    <cellStyle name="6_III_Tagesbetreuung_2010_Rev1 5 2 2 3" xfId="19468" xr:uid="{00000000-0005-0000-0000-00001A2F0000}"/>
    <cellStyle name="6_III_Tagesbetreuung_2010_Rev1 5 2 2 3 2" xfId="26605" xr:uid="{00000000-0005-0000-0000-00001B2F0000}"/>
    <cellStyle name="6_III_Tagesbetreuung_2010_Rev1 5 2 2 3 2 2" xfId="40920" xr:uid="{00000000-0005-0000-0000-00001C2F0000}"/>
    <cellStyle name="6_III_Tagesbetreuung_2010_Rev1 5 2 2 3 3" xfId="33783" xr:uid="{00000000-0005-0000-0000-00001D2F0000}"/>
    <cellStyle name="6_III_Tagesbetreuung_2010_Rev1 5 2 2 4" xfId="20744" xr:uid="{00000000-0005-0000-0000-00001E2F0000}"/>
    <cellStyle name="6_III_Tagesbetreuung_2010_Rev1 5 2 2 4 2" xfId="27881" xr:uid="{00000000-0005-0000-0000-00001F2F0000}"/>
    <cellStyle name="6_III_Tagesbetreuung_2010_Rev1 5 2 2 4 2 2" xfId="42196" xr:uid="{00000000-0005-0000-0000-0000202F0000}"/>
    <cellStyle name="6_III_Tagesbetreuung_2010_Rev1 5 2 2 4 3" xfId="35059" xr:uid="{00000000-0005-0000-0000-0000212F0000}"/>
    <cellStyle name="6_III_Tagesbetreuung_2010_Rev1 5 2 2 5" xfId="21920" xr:uid="{00000000-0005-0000-0000-0000222F0000}"/>
    <cellStyle name="6_III_Tagesbetreuung_2010_Rev1 5 2 2 5 2" xfId="36235" xr:uid="{00000000-0005-0000-0000-0000232F0000}"/>
    <cellStyle name="6_III_Tagesbetreuung_2010_Rev1 5 2 2 6" xfId="29076" xr:uid="{00000000-0005-0000-0000-0000242F0000}"/>
    <cellStyle name="6_III_Tagesbetreuung_2010_Rev1 5 2 3" xfId="15383" xr:uid="{00000000-0005-0000-0000-0000252F0000}"/>
    <cellStyle name="6_III_Tagesbetreuung_2010_Rev1 5 2 3 2" xfId="22542" xr:uid="{00000000-0005-0000-0000-0000262F0000}"/>
    <cellStyle name="6_III_Tagesbetreuung_2010_Rev1 5 2 3 2 2" xfId="36857" xr:uid="{00000000-0005-0000-0000-0000272F0000}"/>
    <cellStyle name="6_III_Tagesbetreuung_2010_Rev1 5 2 3 3" xfId="29698" xr:uid="{00000000-0005-0000-0000-0000282F0000}"/>
    <cellStyle name="6_III_Tagesbetreuung_2010_Rev1 5 2 4" xfId="17737" xr:uid="{00000000-0005-0000-0000-0000292F0000}"/>
    <cellStyle name="6_III_Tagesbetreuung_2010_Rev1 5 2 4 2" xfId="24874" xr:uid="{00000000-0005-0000-0000-00002A2F0000}"/>
    <cellStyle name="6_III_Tagesbetreuung_2010_Rev1 5 2 4 2 2" xfId="39189" xr:uid="{00000000-0005-0000-0000-00002B2F0000}"/>
    <cellStyle name="6_III_Tagesbetreuung_2010_Rev1 5 2 4 3" xfId="32052" xr:uid="{00000000-0005-0000-0000-00002C2F0000}"/>
    <cellStyle name="6_III_Tagesbetreuung_2010_Rev1 6" xfId="811" xr:uid="{00000000-0005-0000-0000-00002D2F0000}"/>
    <cellStyle name="6_III_Tagesbetreuung_2010_Rev1 6 2" xfId="13015" xr:uid="{00000000-0005-0000-0000-00002E2F0000}"/>
    <cellStyle name="6_III_Tagesbetreuung_2010_Rev1 6 2 2" xfId="13861" xr:uid="{00000000-0005-0000-0000-00002F2F0000}"/>
    <cellStyle name="6_III_Tagesbetreuung_2010_Rev1 6 2 2 2" xfId="16230" xr:uid="{00000000-0005-0000-0000-0000302F0000}"/>
    <cellStyle name="6_III_Tagesbetreuung_2010_Rev1 6 2 2 2 2" xfId="23389" xr:uid="{00000000-0005-0000-0000-0000312F0000}"/>
    <cellStyle name="6_III_Tagesbetreuung_2010_Rev1 6 2 2 2 2 2" xfId="37704" xr:uid="{00000000-0005-0000-0000-0000322F0000}"/>
    <cellStyle name="6_III_Tagesbetreuung_2010_Rev1 6 2 2 2 3" xfId="30545" xr:uid="{00000000-0005-0000-0000-0000332F0000}"/>
    <cellStyle name="6_III_Tagesbetreuung_2010_Rev1 6 2 2 3" xfId="18584" xr:uid="{00000000-0005-0000-0000-0000342F0000}"/>
    <cellStyle name="6_III_Tagesbetreuung_2010_Rev1 6 2 2 3 2" xfId="25721" xr:uid="{00000000-0005-0000-0000-0000352F0000}"/>
    <cellStyle name="6_III_Tagesbetreuung_2010_Rev1 6 2 2 3 2 2" xfId="40036" xr:uid="{00000000-0005-0000-0000-0000362F0000}"/>
    <cellStyle name="6_III_Tagesbetreuung_2010_Rev1 6 2 2 3 3" xfId="32899" xr:uid="{00000000-0005-0000-0000-0000372F0000}"/>
    <cellStyle name="6_III_Tagesbetreuung_2010_Rev1 6 2 2 4" xfId="20031" xr:uid="{00000000-0005-0000-0000-0000382F0000}"/>
    <cellStyle name="6_III_Tagesbetreuung_2010_Rev1 6 2 2 4 2" xfId="27168" xr:uid="{00000000-0005-0000-0000-0000392F0000}"/>
    <cellStyle name="6_III_Tagesbetreuung_2010_Rev1 6 2 2 4 2 2" xfId="41483" xr:uid="{00000000-0005-0000-0000-00003A2F0000}"/>
    <cellStyle name="6_III_Tagesbetreuung_2010_Rev1 6 2 2 4 3" xfId="34346" xr:uid="{00000000-0005-0000-0000-00003B2F0000}"/>
    <cellStyle name="6_III_Tagesbetreuung_2010_Rev1 6 2 2 5" xfId="21246" xr:uid="{00000000-0005-0000-0000-00003C2F0000}"/>
    <cellStyle name="6_III_Tagesbetreuung_2010_Rev1 6 2 2 5 2" xfId="35561" xr:uid="{00000000-0005-0000-0000-00003D2F0000}"/>
    <cellStyle name="6_III_Tagesbetreuung_2010_Rev1 6 2 2 6" xfId="28383" xr:uid="{00000000-0005-0000-0000-00003E2F0000}"/>
    <cellStyle name="6_III_Tagesbetreuung_2010_Rev1 6 2 3" xfId="15384" xr:uid="{00000000-0005-0000-0000-00003F2F0000}"/>
    <cellStyle name="6_III_Tagesbetreuung_2010_Rev1 6 2 3 2" xfId="22543" xr:uid="{00000000-0005-0000-0000-0000402F0000}"/>
    <cellStyle name="6_III_Tagesbetreuung_2010_Rev1 6 2 3 2 2" xfId="36858" xr:uid="{00000000-0005-0000-0000-0000412F0000}"/>
    <cellStyle name="6_III_Tagesbetreuung_2010_Rev1 6 2 3 3" xfId="29699" xr:uid="{00000000-0005-0000-0000-0000422F0000}"/>
    <cellStyle name="6_III_Tagesbetreuung_2010_Rev1 6 2 4" xfId="17738" xr:uid="{00000000-0005-0000-0000-0000432F0000}"/>
    <cellStyle name="6_III_Tagesbetreuung_2010_Rev1 6 2 4 2" xfId="24875" xr:uid="{00000000-0005-0000-0000-0000442F0000}"/>
    <cellStyle name="6_III_Tagesbetreuung_2010_Rev1 6 2 4 2 2" xfId="39190" xr:uid="{00000000-0005-0000-0000-0000452F0000}"/>
    <cellStyle name="6_III_Tagesbetreuung_2010_Rev1 6 2 4 3" xfId="32053" xr:uid="{00000000-0005-0000-0000-0000462F0000}"/>
    <cellStyle name="6_III_Tagesbetreuung_2010_Rev1 7" xfId="812" xr:uid="{00000000-0005-0000-0000-0000472F0000}"/>
    <cellStyle name="6_III_Tagesbetreuung_2010_Rev1 7 2" xfId="13016" xr:uid="{00000000-0005-0000-0000-0000482F0000}"/>
    <cellStyle name="6_III_Tagesbetreuung_2010_Rev1 7 2 2" xfId="14750" xr:uid="{00000000-0005-0000-0000-0000492F0000}"/>
    <cellStyle name="6_III_Tagesbetreuung_2010_Rev1 7 2 2 2" xfId="17113" xr:uid="{00000000-0005-0000-0000-00004A2F0000}"/>
    <cellStyle name="6_III_Tagesbetreuung_2010_Rev1 7 2 2 2 2" xfId="24250" xr:uid="{00000000-0005-0000-0000-00004B2F0000}"/>
    <cellStyle name="6_III_Tagesbetreuung_2010_Rev1 7 2 2 2 2 2" xfId="38565" xr:uid="{00000000-0005-0000-0000-00004C2F0000}"/>
    <cellStyle name="6_III_Tagesbetreuung_2010_Rev1 7 2 2 2 3" xfId="31428" xr:uid="{00000000-0005-0000-0000-00004D2F0000}"/>
    <cellStyle name="6_III_Tagesbetreuung_2010_Rev1 7 2 2 3" xfId="19467" xr:uid="{00000000-0005-0000-0000-00004E2F0000}"/>
    <cellStyle name="6_III_Tagesbetreuung_2010_Rev1 7 2 2 3 2" xfId="26604" xr:uid="{00000000-0005-0000-0000-00004F2F0000}"/>
    <cellStyle name="6_III_Tagesbetreuung_2010_Rev1 7 2 2 3 2 2" xfId="40919" xr:uid="{00000000-0005-0000-0000-0000502F0000}"/>
    <cellStyle name="6_III_Tagesbetreuung_2010_Rev1 7 2 2 3 3" xfId="33782" xr:uid="{00000000-0005-0000-0000-0000512F0000}"/>
    <cellStyle name="6_III_Tagesbetreuung_2010_Rev1 7 2 2 4" xfId="20743" xr:uid="{00000000-0005-0000-0000-0000522F0000}"/>
    <cellStyle name="6_III_Tagesbetreuung_2010_Rev1 7 2 2 4 2" xfId="27880" xr:uid="{00000000-0005-0000-0000-0000532F0000}"/>
    <cellStyle name="6_III_Tagesbetreuung_2010_Rev1 7 2 2 4 2 2" xfId="42195" xr:uid="{00000000-0005-0000-0000-0000542F0000}"/>
    <cellStyle name="6_III_Tagesbetreuung_2010_Rev1 7 2 2 4 3" xfId="35058" xr:uid="{00000000-0005-0000-0000-0000552F0000}"/>
    <cellStyle name="6_III_Tagesbetreuung_2010_Rev1 7 2 2 5" xfId="21919" xr:uid="{00000000-0005-0000-0000-0000562F0000}"/>
    <cellStyle name="6_III_Tagesbetreuung_2010_Rev1 7 2 2 5 2" xfId="36234" xr:uid="{00000000-0005-0000-0000-0000572F0000}"/>
    <cellStyle name="6_III_Tagesbetreuung_2010_Rev1 7 2 2 6" xfId="29075" xr:uid="{00000000-0005-0000-0000-0000582F0000}"/>
    <cellStyle name="6_III_Tagesbetreuung_2010_Rev1 7 2 3" xfId="15385" xr:uid="{00000000-0005-0000-0000-0000592F0000}"/>
    <cellStyle name="6_III_Tagesbetreuung_2010_Rev1 7 2 3 2" xfId="22544" xr:uid="{00000000-0005-0000-0000-00005A2F0000}"/>
    <cellStyle name="6_III_Tagesbetreuung_2010_Rev1 7 2 3 2 2" xfId="36859" xr:uid="{00000000-0005-0000-0000-00005B2F0000}"/>
    <cellStyle name="6_III_Tagesbetreuung_2010_Rev1 7 2 3 3" xfId="29700" xr:uid="{00000000-0005-0000-0000-00005C2F0000}"/>
    <cellStyle name="6_III_Tagesbetreuung_2010_Rev1 7 2 4" xfId="17739" xr:uid="{00000000-0005-0000-0000-00005D2F0000}"/>
    <cellStyle name="6_III_Tagesbetreuung_2010_Rev1 7 2 4 2" xfId="24876" xr:uid="{00000000-0005-0000-0000-00005E2F0000}"/>
    <cellStyle name="6_III_Tagesbetreuung_2010_Rev1 7 2 4 2 2" xfId="39191" xr:uid="{00000000-0005-0000-0000-00005F2F0000}"/>
    <cellStyle name="6_III_Tagesbetreuung_2010_Rev1 7 2 4 3" xfId="32054" xr:uid="{00000000-0005-0000-0000-0000602F0000}"/>
    <cellStyle name="6_III_Tagesbetreuung_2010_Rev1 8" xfId="813" xr:uid="{00000000-0005-0000-0000-0000612F0000}"/>
    <cellStyle name="6_III_Tagesbetreuung_2010_Rev1 8 2" xfId="13017" xr:uid="{00000000-0005-0000-0000-0000622F0000}"/>
    <cellStyle name="6_III_Tagesbetreuung_2010_Rev1 8 2 2" xfId="14463" xr:uid="{00000000-0005-0000-0000-0000632F0000}"/>
    <cellStyle name="6_III_Tagesbetreuung_2010_Rev1 8 2 2 2" xfId="16832" xr:uid="{00000000-0005-0000-0000-0000642F0000}"/>
    <cellStyle name="6_III_Tagesbetreuung_2010_Rev1 8 2 2 2 2" xfId="23991" xr:uid="{00000000-0005-0000-0000-0000652F0000}"/>
    <cellStyle name="6_III_Tagesbetreuung_2010_Rev1 8 2 2 2 2 2" xfId="38306" xr:uid="{00000000-0005-0000-0000-0000662F0000}"/>
    <cellStyle name="6_III_Tagesbetreuung_2010_Rev1 8 2 2 2 3" xfId="31147" xr:uid="{00000000-0005-0000-0000-0000672F0000}"/>
    <cellStyle name="6_III_Tagesbetreuung_2010_Rev1 8 2 2 3" xfId="19186" xr:uid="{00000000-0005-0000-0000-0000682F0000}"/>
    <cellStyle name="6_III_Tagesbetreuung_2010_Rev1 8 2 2 3 2" xfId="26323" xr:uid="{00000000-0005-0000-0000-0000692F0000}"/>
    <cellStyle name="6_III_Tagesbetreuung_2010_Rev1 8 2 2 3 2 2" xfId="40638" xr:uid="{00000000-0005-0000-0000-00006A2F0000}"/>
    <cellStyle name="6_III_Tagesbetreuung_2010_Rev1 8 2 2 3 3" xfId="33501" xr:uid="{00000000-0005-0000-0000-00006B2F0000}"/>
    <cellStyle name="6_III_Tagesbetreuung_2010_Rev1 8 2 2 4" xfId="20493" xr:uid="{00000000-0005-0000-0000-00006C2F0000}"/>
    <cellStyle name="6_III_Tagesbetreuung_2010_Rev1 8 2 2 4 2" xfId="27630" xr:uid="{00000000-0005-0000-0000-00006D2F0000}"/>
    <cellStyle name="6_III_Tagesbetreuung_2010_Rev1 8 2 2 4 2 2" xfId="41945" xr:uid="{00000000-0005-0000-0000-00006E2F0000}"/>
    <cellStyle name="6_III_Tagesbetreuung_2010_Rev1 8 2 2 4 3" xfId="34808" xr:uid="{00000000-0005-0000-0000-00006F2F0000}"/>
    <cellStyle name="6_III_Tagesbetreuung_2010_Rev1 8 2 2 5" xfId="21708" xr:uid="{00000000-0005-0000-0000-0000702F0000}"/>
    <cellStyle name="6_III_Tagesbetreuung_2010_Rev1 8 2 2 5 2" xfId="36023" xr:uid="{00000000-0005-0000-0000-0000712F0000}"/>
    <cellStyle name="6_III_Tagesbetreuung_2010_Rev1 8 2 2 6" xfId="28845" xr:uid="{00000000-0005-0000-0000-0000722F0000}"/>
    <cellStyle name="6_III_Tagesbetreuung_2010_Rev1 8 2 3" xfId="15386" xr:uid="{00000000-0005-0000-0000-0000732F0000}"/>
    <cellStyle name="6_III_Tagesbetreuung_2010_Rev1 8 2 3 2" xfId="22545" xr:uid="{00000000-0005-0000-0000-0000742F0000}"/>
    <cellStyle name="6_III_Tagesbetreuung_2010_Rev1 8 2 3 2 2" xfId="36860" xr:uid="{00000000-0005-0000-0000-0000752F0000}"/>
    <cellStyle name="6_III_Tagesbetreuung_2010_Rev1 8 2 3 3" xfId="29701" xr:uid="{00000000-0005-0000-0000-0000762F0000}"/>
    <cellStyle name="6_III_Tagesbetreuung_2010_Rev1 8 2 4" xfId="17740" xr:uid="{00000000-0005-0000-0000-0000772F0000}"/>
    <cellStyle name="6_III_Tagesbetreuung_2010_Rev1 8 2 4 2" xfId="24877" xr:uid="{00000000-0005-0000-0000-0000782F0000}"/>
    <cellStyle name="6_III_Tagesbetreuung_2010_Rev1 8 2 4 2 2" xfId="39192" xr:uid="{00000000-0005-0000-0000-0000792F0000}"/>
    <cellStyle name="6_III_Tagesbetreuung_2010_Rev1 8 2 4 3" xfId="32055" xr:uid="{00000000-0005-0000-0000-00007A2F0000}"/>
    <cellStyle name="6_III_Tagesbetreuung_2010_Rev1 9" xfId="12988" xr:uid="{00000000-0005-0000-0000-00007B2F0000}"/>
    <cellStyle name="6_III_Tagesbetreuung_2010_Rev1 9 2" xfId="14764" xr:uid="{00000000-0005-0000-0000-00007C2F0000}"/>
    <cellStyle name="6_III_Tagesbetreuung_2010_Rev1 9 2 2" xfId="17127" xr:uid="{00000000-0005-0000-0000-00007D2F0000}"/>
    <cellStyle name="6_III_Tagesbetreuung_2010_Rev1 9 2 2 2" xfId="24264" xr:uid="{00000000-0005-0000-0000-00007E2F0000}"/>
    <cellStyle name="6_III_Tagesbetreuung_2010_Rev1 9 2 2 2 2" xfId="38579" xr:uid="{00000000-0005-0000-0000-00007F2F0000}"/>
    <cellStyle name="6_III_Tagesbetreuung_2010_Rev1 9 2 2 3" xfId="31442" xr:uid="{00000000-0005-0000-0000-0000802F0000}"/>
    <cellStyle name="6_III_Tagesbetreuung_2010_Rev1 9 2 3" xfId="19481" xr:uid="{00000000-0005-0000-0000-0000812F0000}"/>
    <cellStyle name="6_III_Tagesbetreuung_2010_Rev1 9 2 3 2" xfId="26618" xr:uid="{00000000-0005-0000-0000-0000822F0000}"/>
    <cellStyle name="6_III_Tagesbetreuung_2010_Rev1 9 2 3 2 2" xfId="40933" xr:uid="{00000000-0005-0000-0000-0000832F0000}"/>
    <cellStyle name="6_III_Tagesbetreuung_2010_Rev1 9 2 3 3" xfId="33796" xr:uid="{00000000-0005-0000-0000-0000842F0000}"/>
    <cellStyle name="6_III_Tagesbetreuung_2010_Rev1 9 2 4" xfId="20757" xr:uid="{00000000-0005-0000-0000-0000852F0000}"/>
    <cellStyle name="6_III_Tagesbetreuung_2010_Rev1 9 2 4 2" xfId="27894" xr:uid="{00000000-0005-0000-0000-0000862F0000}"/>
    <cellStyle name="6_III_Tagesbetreuung_2010_Rev1 9 2 4 2 2" xfId="42209" xr:uid="{00000000-0005-0000-0000-0000872F0000}"/>
    <cellStyle name="6_III_Tagesbetreuung_2010_Rev1 9 2 4 3" xfId="35072" xr:uid="{00000000-0005-0000-0000-0000882F0000}"/>
    <cellStyle name="6_III_Tagesbetreuung_2010_Rev1 9 2 5" xfId="21933" xr:uid="{00000000-0005-0000-0000-0000892F0000}"/>
    <cellStyle name="6_III_Tagesbetreuung_2010_Rev1 9 2 5 2" xfId="36248" xr:uid="{00000000-0005-0000-0000-00008A2F0000}"/>
    <cellStyle name="6_III_Tagesbetreuung_2010_Rev1 9 2 6" xfId="29089" xr:uid="{00000000-0005-0000-0000-00008B2F0000}"/>
    <cellStyle name="6_III_Tagesbetreuung_2010_Rev1 9 3" xfId="15357" xr:uid="{00000000-0005-0000-0000-00008C2F0000}"/>
    <cellStyle name="6_III_Tagesbetreuung_2010_Rev1 9 3 2" xfId="22516" xr:uid="{00000000-0005-0000-0000-00008D2F0000}"/>
    <cellStyle name="6_III_Tagesbetreuung_2010_Rev1 9 3 2 2" xfId="36831" xr:uid="{00000000-0005-0000-0000-00008E2F0000}"/>
    <cellStyle name="6_III_Tagesbetreuung_2010_Rev1 9 3 3" xfId="29672" xr:uid="{00000000-0005-0000-0000-00008F2F0000}"/>
    <cellStyle name="6_III_Tagesbetreuung_2010_Rev1 9 4" xfId="17711" xr:uid="{00000000-0005-0000-0000-0000902F0000}"/>
    <cellStyle name="6_III_Tagesbetreuung_2010_Rev1 9 4 2" xfId="24848" xr:uid="{00000000-0005-0000-0000-0000912F0000}"/>
    <cellStyle name="6_III_Tagesbetreuung_2010_Rev1 9 4 2 2" xfId="39163" xr:uid="{00000000-0005-0000-0000-0000922F0000}"/>
    <cellStyle name="6_III_Tagesbetreuung_2010_Rev1 9 4 3" xfId="32026" xr:uid="{00000000-0005-0000-0000-0000932F0000}"/>
    <cellStyle name="6_leertabellen_teil_iii" xfId="207" xr:uid="{00000000-0005-0000-0000-0000942F0000}"/>
    <cellStyle name="6_leertabellen_teil_iii 2" xfId="814" xr:uid="{00000000-0005-0000-0000-0000952F0000}"/>
    <cellStyle name="6_leertabellen_teil_iii 2 2" xfId="815" xr:uid="{00000000-0005-0000-0000-0000962F0000}"/>
    <cellStyle name="6_leertabellen_teil_iii 2 2 2" xfId="816" xr:uid="{00000000-0005-0000-0000-0000972F0000}"/>
    <cellStyle name="6_leertabellen_teil_iii 2 2 2 2" xfId="13021" xr:uid="{00000000-0005-0000-0000-0000982F0000}"/>
    <cellStyle name="6_leertabellen_teil_iii 2 2 2 2 2" xfId="14748" xr:uid="{00000000-0005-0000-0000-0000992F0000}"/>
    <cellStyle name="6_leertabellen_teil_iii 2 2 2 2 2 2" xfId="17111" xr:uid="{00000000-0005-0000-0000-00009A2F0000}"/>
    <cellStyle name="6_leertabellen_teil_iii 2 2 2 2 2 2 2" xfId="24248" xr:uid="{00000000-0005-0000-0000-00009B2F0000}"/>
    <cellStyle name="6_leertabellen_teil_iii 2 2 2 2 2 2 2 2" xfId="38563" xr:uid="{00000000-0005-0000-0000-00009C2F0000}"/>
    <cellStyle name="6_leertabellen_teil_iii 2 2 2 2 2 2 3" xfId="31426" xr:uid="{00000000-0005-0000-0000-00009D2F0000}"/>
    <cellStyle name="6_leertabellen_teil_iii 2 2 2 2 2 3" xfId="19465" xr:uid="{00000000-0005-0000-0000-00009E2F0000}"/>
    <cellStyle name="6_leertabellen_teil_iii 2 2 2 2 2 3 2" xfId="26602" xr:uid="{00000000-0005-0000-0000-00009F2F0000}"/>
    <cellStyle name="6_leertabellen_teil_iii 2 2 2 2 2 3 2 2" xfId="40917" xr:uid="{00000000-0005-0000-0000-0000A02F0000}"/>
    <cellStyle name="6_leertabellen_teil_iii 2 2 2 2 2 3 3" xfId="33780" xr:uid="{00000000-0005-0000-0000-0000A12F0000}"/>
    <cellStyle name="6_leertabellen_teil_iii 2 2 2 2 2 4" xfId="20741" xr:uid="{00000000-0005-0000-0000-0000A22F0000}"/>
    <cellStyle name="6_leertabellen_teil_iii 2 2 2 2 2 4 2" xfId="27878" xr:uid="{00000000-0005-0000-0000-0000A32F0000}"/>
    <cellStyle name="6_leertabellen_teil_iii 2 2 2 2 2 4 2 2" xfId="42193" xr:uid="{00000000-0005-0000-0000-0000A42F0000}"/>
    <cellStyle name="6_leertabellen_teil_iii 2 2 2 2 2 4 3" xfId="35056" xr:uid="{00000000-0005-0000-0000-0000A52F0000}"/>
    <cellStyle name="6_leertabellen_teil_iii 2 2 2 2 2 5" xfId="21917" xr:uid="{00000000-0005-0000-0000-0000A62F0000}"/>
    <cellStyle name="6_leertabellen_teil_iii 2 2 2 2 2 5 2" xfId="36232" xr:uid="{00000000-0005-0000-0000-0000A72F0000}"/>
    <cellStyle name="6_leertabellen_teil_iii 2 2 2 2 2 6" xfId="29073" xr:uid="{00000000-0005-0000-0000-0000A82F0000}"/>
    <cellStyle name="6_leertabellen_teil_iii 2 2 2 2 3" xfId="15390" xr:uid="{00000000-0005-0000-0000-0000A92F0000}"/>
    <cellStyle name="6_leertabellen_teil_iii 2 2 2 2 3 2" xfId="22549" xr:uid="{00000000-0005-0000-0000-0000AA2F0000}"/>
    <cellStyle name="6_leertabellen_teil_iii 2 2 2 2 3 2 2" xfId="36864" xr:uid="{00000000-0005-0000-0000-0000AB2F0000}"/>
    <cellStyle name="6_leertabellen_teil_iii 2 2 2 2 3 3" xfId="29705" xr:uid="{00000000-0005-0000-0000-0000AC2F0000}"/>
    <cellStyle name="6_leertabellen_teil_iii 2 2 2 2 4" xfId="17744" xr:uid="{00000000-0005-0000-0000-0000AD2F0000}"/>
    <cellStyle name="6_leertabellen_teil_iii 2 2 2 2 4 2" xfId="24881" xr:uid="{00000000-0005-0000-0000-0000AE2F0000}"/>
    <cellStyle name="6_leertabellen_teil_iii 2 2 2 2 4 2 2" xfId="39196" xr:uid="{00000000-0005-0000-0000-0000AF2F0000}"/>
    <cellStyle name="6_leertabellen_teil_iii 2 2 2 2 4 3" xfId="32059" xr:uid="{00000000-0005-0000-0000-0000B02F0000}"/>
    <cellStyle name="6_leertabellen_teil_iii 2 2 3" xfId="817" xr:uid="{00000000-0005-0000-0000-0000B12F0000}"/>
    <cellStyle name="6_leertabellen_teil_iii 2 2 3 2" xfId="13022" xr:uid="{00000000-0005-0000-0000-0000B22F0000}"/>
    <cellStyle name="6_leertabellen_teil_iii 2 2 3 2 2" xfId="14141" xr:uid="{00000000-0005-0000-0000-0000B32F0000}"/>
    <cellStyle name="6_leertabellen_teil_iii 2 2 3 2 2 2" xfId="16510" xr:uid="{00000000-0005-0000-0000-0000B42F0000}"/>
    <cellStyle name="6_leertabellen_teil_iii 2 2 3 2 2 2 2" xfId="23669" xr:uid="{00000000-0005-0000-0000-0000B52F0000}"/>
    <cellStyle name="6_leertabellen_teil_iii 2 2 3 2 2 2 2 2" xfId="37984" xr:uid="{00000000-0005-0000-0000-0000B62F0000}"/>
    <cellStyle name="6_leertabellen_teil_iii 2 2 3 2 2 2 3" xfId="30825" xr:uid="{00000000-0005-0000-0000-0000B72F0000}"/>
    <cellStyle name="6_leertabellen_teil_iii 2 2 3 2 2 3" xfId="18864" xr:uid="{00000000-0005-0000-0000-0000B82F0000}"/>
    <cellStyle name="6_leertabellen_teil_iii 2 2 3 2 2 3 2" xfId="26001" xr:uid="{00000000-0005-0000-0000-0000B92F0000}"/>
    <cellStyle name="6_leertabellen_teil_iii 2 2 3 2 2 3 2 2" xfId="40316" xr:uid="{00000000-0005-0000-0000-0000BA2F0000}"/>
    <cellStyle name="6_leertabellen_teil_iii 2 2 3 2 2 3 3" xfId="33179" xr:uid="{00000000-0005-0000-0000-0000BB2F0000}"/>
    <cellStyle name="6_leertabellen_teil_iii 2 2 3 2 2 4" xfId="20198" xr:uid="{00000000-0005-0000-0000-0000BC2F0000}"/>
    <cellStyle name="6_leertabellen_teil_iii 2 2 3 2 2 4 2" xfId="27335" xr:uid="{00000000-0005-0000-0000-0000BD2F0000}"/>
    <cellStyle name="6_leertabellen_teil_iii 2 2 3 2 2 4 2 2" xfId="41650" xr:uid="{00000000-0005-0000-0000-0000BE2F0000}"/>
    <cellStyle name="6_leertabellen_teil_iii 2 2 3 2 2 4 3" xfId="34513" xr:uid="{00000000-0005-0000-0000-0000BF2F0000}"/>
    <cellStyle name="6_leertabellen_teil_iii 2 2 3 2 2 5" xfId="21413" xr:uid="{00000000-0005-0000-0000-0000C02F0000}"/>
    <cellStyle name="6_leertabellen_teil_iii 2 2 3 2 2 5 2" xfId="35728" xr:uid="{00000000-0005-0000-0000-0000C12F0000}"/>
    <cellStyle name="6_leertabellen_teil_iii 2 2 3 2 2 6" xfId="28550" xr:uid="{00000000-0005-0000-0000-0000C22F0000}"/>
    <cellStyle name="6_leertabellen_teil_iii 2 2 3 2 3" xfId="15391" xr:uid="{00000000-0005-0000-0000-0000C32F0000}"/>
    <cellStyle name="6_leertabellen_teil_iii 2 2 3 2 3 2" xfId="22550" xr:uid="{00000000-0005-0000-0000-0000C42F0000}"/>
    <cellStyle name="6_leertabellen_teil_iii 2 2 3 2 3 2 2" xfId="36865" xr:uid="{00000000-0005-0000-0000-0000C52F0000}"/>
    <cellStyle name="6_leertabellen_teil_iii 2 2 3 2 3 3" xfId="29706" xr:uid="{00000000-0005-0000-0000-0000C62F0000}"/>
    <cellStyle name="6_leertabellen_teil_iii 2 2 3 2 4" xfId="17745" xr:uid="{00000000-0005-0000-0000-0000C72F0000}"/>
    <cellStyle name="6_leertabellen_teil_iii 2 2 3 2 4 2" xfId="24882" xr:uid="{00000000-0005-0000-0000-0000C82F0000}"/>
    <cellStyle name="6_leertabellen_teil_iii 2 2 3 2 4 2 2" xfId="39197" xr:uid="{00000000-0005-0000-0000-0000C92F0000}"/>
    <cellStyle name="6_leertabellen_teil_iii 2 2 3 2 4 3" xfId="32060" xr:uid="{00000000-0005-0000-0000-0000CA2F0000}"/>
    <cellStyle name="6_leertabellen_teil_iii 2 2 4" xfId="818" xr:uid="{00000000-0005-0000-0000-0000CB2F0000}"/>
    <cellStyle name="6_leertabellen_teil_iii 2 2 4 2" xfId="13023" xr:uid="{00000000-0005-0000-0000-0000CC2F0000}"/>
    <cellStyle name="6_leertabellen_teil_iii 2 2 4 2 2" xfId="14747" xr:uid="{00000000-0005-0000-0000-0000CD2F0000}"/>
    <cellStyle name="6_leertabellen_teil_iii 2 2 4 2 2 2" xfId="17110" xr:uid="{00000000-0005-0000-0000-0000CE2F0000}"/>
    <cellStyle name="6_leertabellen_teil_iii 2 2 4 2 2 2 2" xfId="24247" xr:uid="{00000000-0005-0000-0000-0000CF2F0000}"/>
    <cellStyle name="6_leertabellen_teil_iii 2 2 4 2 2 2 2 2" xfId="38562" xr:uid="{00000000-0005-0000-0000-0000D02F0000}"/>
    <cellStyle name="6_leertabellen_teil_iii 2 2 4 2 2 2 3" xfId="31425" xr:uid="{00000000-0005-0000-0000-0000D12F0000}"/>
    <cellStyle name="6_leertabellen_teil_iii 2 2 4 2 2 3" xfId="19464" xr:uid="{00000000-0005-0000-0000-0000D22F0000}"/>
    <cellStyle name="6_leertabellen_teil_iii 2 2 4 2 2 3 2" xfId="26601" xr:uid="{00000000-0005-0000-0000-0000D32F0000}"/>
    <cellStyle name="6_leertabellen_teil_iii 2 2 4 2 2 3 2 2" xfId="40916" xr:uid="{00000000-0005-0000-0000-0000D42F0000}"/>
    <cellStyle name="6_leertabellen_teil_iii 2 2 4 2 2 3 3" xfId="33779" xr:uid="{00000000-0005-0000-0000-0000D52F0000}"/>
    <cellStyle name="6_leertabellen_teil_iii 2 2 4 2 2 4" xfId="20740" xr:uid="{00000000-0005-0000-0000-0000D62F0000}"/>
    <cellStyle name="6_leertabellen_teil_iii 2 2 4 2 2 4 2" xfId="27877" xr:uid="{00000000-0005-0000-0000-0000D72F0000}"/>
    <cellStyle name="6_leertabellen_teil_iii 2 2 4 2 2 4 2 2" xfId="42192" xr:uid="{00000000-0005-0000-0000-0000D82F0000}"/>
    <cellStyle name="6_leertabellen_teil_iii 2 2 4 2 2 4 3" xfId="35055" xr:uid="{00000000-0005-0000-0000-0000D92F0000}"/>
    <cellStyle name="6_leertabellen_teil_iii 2 2 4 2 2 5" xfId="21916" xr:uid="{00000000-0005-0000-0000-0000DA2F0000}"/>
    <cellStyle name="6_leertabellen_teil_iii 2 2 4 2 2 5 2" xfId="36231" xr:uid="{00000000-0005-0000-0000-0000DB2F0000}"/>
    <cellStyle name="6_leertabellen_teil_iii 2 2 4 2 2 6" xfId="29072" xr:uid="{00000000-0005-0000-0000-0000DC2F0000}"/>
    <cellStyle name="6_leertabellen_teil_iii 2 2 4 2 3" xfId="15392" xr:uid="{00000000-0005-0000-0000-0000DD2F0000}"/>
    <cellStyle name="6_leertabellen_teil_iii 2 2 4 2 3 2" xfId="22551" xr:uid="{00000000-0005-0000-0000-0000DE2F0000}"/>
    <cellStyle name="6_leertabellen_teil_iii 2 2 4 2 3 2 2" xfId="36866" xr:uid="{00000000-0005-0000-0000-0000DF2F0000}"/>
    <cellStyle name="6_leertabellen_teil_iii 2 2 4 2 3 3" xfId="29707" xr:uid="{00000000-0005-0000-0000-0000E02F0000}"/>
    <cellStyle name="6_leertabellen_teil_iii 2 2 4 2 4" xfId="17746" xr:uid="{00000000-0005-0000-0000-0000E12F0000}"/>
    <cellStyle name="6_leertabellen_teil_iii 2 2 4 2 4 2" xfId="24883" xr:uid="{00000000-0005-0000-0000-0000E22F0000}"/>
    <cellStyle name="6_leertabellen_teil_iii 2 2 4 2 4 2 2" xfId="39198" xr:uid="{00000000-0005-0000-0000-0000E32F0000}"/>
    <cellStyle name="6_leertabellen_teil_iii 2 2 4 2 4 3" xfId="32061" xr:uid="{00000000-0005-0000-0000-0000E42F0000}"/>
    <cellStyle name="6_leertabellen_teil_iii 2 2 5" xfId="819" xr:uid="{00000000-0005-0000-0000-0000E52F0000}"/>
    <cellStyle name="6_leertabellen_teil_iii 2 2 5 2" xfId="13024" xr:uid="{00000000-0005-0000-0000-0000E62F0000}"/>
    <cellStyle name="6_leertabellen_teil_iii 2 2 5 2 2" xfId="14142" xr:uid="{00000000-0005-0000-0000-0000E72F0000}"/>
    <cellStyle name="6_leertabellen_teil_iii 2 2 5 2 2 2" xfId="16511" xr:uid="{00000000-0005-0000-0000-0000E82F0000}"/>
    <cellStyle name="6_leertabellen_teil_iii 2 2 5 2 2 2 2" xfId="23670" xr:uid="{00000000-0005-0000-0000-0000E92F0000}"/>
    <cellStyle name="6_leertabellen_teil_iii 2 2 5 2 2 2 2 2" xfId="37985" xr:uid="{00000000-0005-0000-0000-0000EA2F0000}"/>
    <cellStyle name="6_leertabellen_teil_iii 2 2 5 2 2 2 3" xfId="30826" xr:uid="{00000000-0005-0000-0000-0000EB2F0000}"/>
    <cellStyle name="6_leertabellen_teil_iii 2 2 5 2 2 3" xfId="18865" xr:uid="{00000000-0005-0000-0000-0000EC2F0000}"/>
    <cellStyle name="6_leertabellen_teil_iii 2 2 5 2 2 3 2" xfId="26002" xr:uid="{00000000-0005-0000-0000-0000ED2F0000}"/>
    <cellStyle name="6_leertabellen_teil_iii 2 2 5 2 2 3 2 2" xfId="40317" xr:uid="{00000000-0005-0000-0000-0000EE2F0000}"/>
    <cellStyle name="6_leertabellen_teil_iii 2 2 5 2 2 3 3" xfId="33180" xr:uid="{00000000-0005-0000-0000-0000EF2F0000}"/>
    <cellStyle name="6_leertabellen_teil_iii 2 2 5 2 2 4" xfId="20199" xr:uid="{00000000-0005-0000-0000-0000F02F0000}"/>
    <cellStyle name="6_leertabellen_teil_iii 2 2 5 2 2 4 2" xfId="27336" xr:uid="{00000000-0005-0000-0000-0000F12F0000}"/>
    <cellStyle name="6_leertabellen_teil_iii 2 2 5 2 2 4 2 2" xfId="41651" xr:uid="{00000000-0005-0000-0000-0000F22F0000}"/>
    <cellStyle name="6_leertabellen_teil_iii 2 2 5 2 2 4 3" xfId="34514" xr:uid="{00000000-0005-0000-0000-0000F32F0000}"/>
    <cellStyle name="6_leertabellen_teil_iii 2 2 5 2 2 5" xfId="21414" xr:uid="{00000000-0005-0000-0000-0000F42F0000}"/>
    <cellStyle name="6_leertabellen_teil_iii 2 2 5 2 2 5 2" xfId="35729" xr:uid="{00000000-0005-0000-0000-0000F52F0000}"/>
    <cellStyle name="6_leertabellen_teil_iii 2 2 5 2 2 6" xfId="28551" xr:uid="{00000000-0005-0000-0000-0000F62F0000}"/>
    <cellStyle name="6_leertabellen_teil_iii 2 2 5 2 3" xfId="15393" xr:uid="{00000000-0005-0000-0000-0000F72F0000}"/>
    <cellStyle name="6_leertabellen_teil_iii 2 2 5 2 3 2" xfId="22552" xr:uid="{00000000-0005-0000-0000-0000F82F0000}"/>
    <cellStyle name="6_leertabellen_teil_iii 2 2 5 2 3 2 2" xfId="36867" xr:uid="{00000000-0005-0000-0000-0000F92F0000}"/>
    <cellStyle name="6_leertabellen_teil_iii 2 2 5 2 3 3" xfId="29708" xr:uid="{00000000-0005-0000-0000-0000FA2F0000}"/>
    <cellStyle name="6_leertabellen_teil_iii 2 2 5 2 4" xfId="17747" xr:uid="{00000000-0005-0000-0000-0000FB2F0000}"/>
    <cellStyle name="6_leertabellen_teil_iii 2 2 5 2 4 2" xfId="24884" xr:uid="{00000000-0005-0000-0000-0000FC2F0000}"/>
    <cellStyle name="6_leertabellen_teil_iii 2 2 5 2 4 2 2" xfId="39199" xr:uid="{00000000-0005-0000-0000-0000FD2F0000}"/>
    <cellStyle name="6_leertabellen_teil_iii 2 2 5 2 4 3" xfId="32062" xr:uid="{00000000-0005-0000-0000-0000FE2F0000}"/>
    <cellStyle name="6_leertabellen_teil_iii 2 2 6" xfId="13020" xr:uid="{00000000-0005-0000-0000-0000FF2F0000}"/>
    <cellStyle name="6_leertabellen_teil_iii 2 2 6 2" xfId="14140" xr:uid="{00000000-0005-0000-0000-000000300000}"/>
    <cellStyle name="6_leertabellen_teil_iii 2 2 6 2 2" xfId="16509" xr:uid="{00000000-0005-0000-0000-000001300000}"/>
    <cellStyle name="6_leertabellen_teil_iii 2 2 6 2 2 2" xfId="23668" xr:uid="{00000000-0005-0000-0000-000002300000}"/>
    <cellStyle name="6_leertabellen_teil_iii 2 2 6 2 2 2 2" xfId="37983" xr:uid="{00000000-0005-0000-0000-000003300000}"/>
    <cellStyle name="6_leertabellen_teil_iii 2 2 6 2 2 3" xfId="30824" xr:uid="{00000000-0005-0000-0000-000004300000}"/>
    <cellStyle name="6_leertabellen_teil_iii 2 2 6 2 3" xfId="18863" xr:uid="{00000000-0005-0000-0000-000005300000}"/>
    <cellStyle name="6_leertabellen_teil_iii 2 2 6 2 3 2" xfId="26000" xr:uid="{00000000-0005-0000-0000-000006300000}"/>
    <cellStyle name="6_leertabellen_teil_iii 2 2 6 2 3 2 2" xfId="40315" xr:uid="{00000000-0005-0000-0000-000007300000}"/>
    <cellStyle name="6_leertabellen_teil_iii 2 2 6 2 3 3" xfId="33178" xr:uid="{00000000-0005-0000-0000-000008300000}"/>
    <cellStyle name="6_leertabellen_teil_iii 2 2 6 2 4" xfId="20197" xr:uid="{00000000-0005-0000-0000-000009300000}"/>
    <cellStyle name="6_leertabellen_teil_iii 2 2 6 2 4 2" xfId="27334" xr:uid="{00000000-0005-0000-0000-00000A300000}"/>
    <cellStyle name="6_leertabellen_teil_iii 2 2 6 2 4 2 2" xfId="41649" xr:uid="{00000000-0005-0000-0000-00000B300000}"/>
    <cellStyle name="6_leertabellen_teil_iii 2 2 6 2 4 3" xfId="34512" xr:uid="{00000000-0005-0000-0000-00000C300000}"/>
    <cellStyle name="6_leertabellen_teil_iii 2 2 6 2 5" xfId="21412" xr:uid="{00000000-0005-0000-0000-00000D300000}"/>
    <cellStyle name="6_leertabellen_teil_iii 2 2 6 2 5 2" xfId="35727" xr:uid="{00000000-0005-0000-0000-00000E300000}"/>
    <cellStyle name="6_leertabellen_teil_iii 2 2 6 2 6" xfId="28549" xr:uid="{00000000-0005-0000-0000-00000F300000}"/>
    <cellStyle name="6_leertabellen_teil_iii 2 2 6 3" xfId="15389" xr:uid="{00000000-0005-0000-0000-000010300000}"/>
    <cellStyle name="6_leertabellen_teil_iii 2 2 6 3 2" xfId="22548" xr:uid="{00000000-0005-0000-0000-000011300000}"/>
    <cellStyle name="6_leertabellen_teil_iii 2 2 6 3 2 2" xfId="36863" xr:uid="{00000000-0005-0000-0000-000012300000}"/>
    <cellStyle name="6_leertabellen_teil_iii 2 2 6 3 3" xfId="29704" xr:uid="{00000000-0005-0000-0000-000013300000}"/>
    <cellStyle name="6_leertabellen_teil_iii 2 2 6 4" xfId="17743" xr:uid="{00000000-0005-0000-0000-000014300000}"/>
    <cellStyle name="6_leertabellen_teil_iii 2 2 6 4 2" xfId="24880" xr:uid="{00000000-0005-0000-0000-000015300000}"/>
    <cellStyle name="6_leertabellen_teil_iii 2 2 6 4 2 2" xfId="39195" xr:uid="{00000000-0005-0000-0000-000016300000}"/>
    <cellStyle name="6_leertabellen_teil_iii 2 2 6 4 3" xfId="32058" xr:uid="{00000000-0005-0000-0000-000017300000}"/>
    <cellStyle name="6_leertabellen_teil_iii 2 3" xfId="820" xr:uid="{00000000-0005-0000-0000-000018300000}"/>
    <cellStyle name="6_leertabellen_teil_iii 2 3 2" xfId="13025" xr:uid="{00000000-0005-0000-0000-000019300000}"/>
    <cellStyle name="6_leertabellen_teil_iii 2 3 2 2" xfId="14746" xr:uid="{00000000-0005-0000-0000-00001A300000}"/>
    <cellStyle name="6_leertabellen_teil_iii 2 3 2 2 2" xfId="17109" xr:uid="{00000000-0005-0000-0000-00001B300000}"/>
    <cellStyle name="6_leertabellen_teil_iii 2 3 2 2 2 2" xfId="24246" xr:uid="{00000000-0005-0000-0000-00001C300000}"/>
    <cellStyle name="6_leertabellen_teil_iii 2 3 2 2 2 2 2" xfId="38561" xr:uid="{00000000-0005-0000-0000-00001D300000}"/>
    <cellStyle name="6_leertabellen_teil_iii 2 3 2 2 2 3" xfId="31424" xr:uid="{00000000-0005-0000-0000-00001E300000}"/>
    <cellStyle name="6_leertabellen_teil_iii 2 3 2 2 3" xfId="19463" xr:uid="{00000000-0005-0000-0000-00001F300000}"/>
    <cellStyle name="6_leertabellen_teil_iii 2 3 2 2 3 2" xfId="26600" xr:uid="{00000000-0005-0000-0000-000020300000}"/>
    <cellStyle name="6_leertabellen_teil_iii 2 3 2 2 3 2 2" xfId="40915" xr:uid="{00000000-0005-0000-0000-000021300000}"/>
    <cellStyle name="6_leertabellen_teil_iii 2 3 2 2 3 3" xfId="33778" xr:uid="{00000000-0005-0000-0000-000022300000}"/>
    <cellStyle name="6_leertabellen_teil_iii 2 3 2 2 4" xfId="20739" xr:uid="{00000000-0005-0000-0000-000023300000}"/>
    <cellStyle name="6_leertabellen_teil_iii 2 3 2 2 4 2" xfId="27876" xr:uid="{00000000-0005-0000-0000-000024300000}"/>
    <cellStyle name="6_leertabellen_teil_iii 2 3 2 2 4 2 2" xfId="42191" xr:uid="{00000000-0005-0000-0000-000025300000}"/>
    <cellStyle name="6_leertabellen_teil_iii 2 3 2 2 4 3" xfId="35054" xr:uid="{00000000-0005-0000-0000-000026300000}"/>
    <cellStyle name="6_leertabellen_teil_iii 2 3 2 2 5" xfId="21915" xr:uid="{00000000-0005-0000-0000-000027300000}"/>
    <cellStyle name="6_leertabellen_teil_iii 2 3 2 2 5 2" xfId="36230" xr:uid="{00000000-0005-0000-0000-000028300000}"/>
    <cellStyle name="6_leertabellen_teil_iii 2 3 2 2 6" xfId="29071" xr:uid="{00000000-0005-0000-0000-000029300000}"/>
    <cellStyle name="6_leertabellen_teil_iii 2 3 2 3" xfId="15394" xr:uid="{00000000-0005-0000-0000-00002A300000}"/>
    <cellStyle name="6_leertabellen_teil_iii 2 3 2 3 2" xfId="22553" xr:uid="{00000000-0005-0000-0000-00002B300000}"/>
    <cellStyle name="6_leertabellen_teil_iii 2 3 2 3 2 2" xfId="36868" xr:uid="{00000000-0005-0000-0000-00002C300000}"/>
    <cellStyle name="6_leertabellen_teil_iii 2 3 2 3 3" xfId="29709" xr:uid="{00000000-0005-0000-0000-00002D300000}"/>
    <cellStyle name="6_leertabellen_teil_iii 2 3 2 4" xfId="17748" xr:uid="{00000000-0005-0000-0000-00002E300000}"/>
    <cellStyle name="6_leertabellen_teil_iii 2 3 2 4 2" xfId="24885" xr:uid="{00000000-0005-0000-0000-00002F300000}"/>
    <cellStyle name="6_leertabellen_teil_iii 2 3 2 4 2 2" xfId="39200" xr:uid="{00000000-0005-0000-0000-000030300000}"/>
    <cellStyle name="6_leertabellen_teil_iii 2 3 2 4 3" xfId="32063" xr:uid="{00000000-0005-0000-0000-000031300000}"/>
    <cellStyle name="6_leertabellen_teil_iii 2 4" xfId="821" xr:uid="{00000000-0005-0000-0000-000032300000}"/>
    <cellStyle name="6_leertabellen_teil_iii 2 4 2" xfId="13026" xr:uid="{00000000-0005-0000-0000-000033300000}"/>
    <cellStyle name="6_leertabellen_teil_iii 2 4 2 2" xfId="14143" xr:uid="{00000000-0005-0000-0000-000034300000}"/>
    <cellStyle name="6_leertabellen_teil_iii 2 4 2 2 2" xfId="16512" xr:uid="{00000000-0005-0000-0000-000035300000}"/>
    <cellStyle name="6_leertabellen_teil_iii 2 4 2 2 2 2" xfId="23671" xr:uid="{00000000-0005-0000-0000-000036300000}"/>
    <cellStyle name="6_leertabellen_teil_iii 2 4 2 2 2 2 2" xfId="37986" xr:uid="{00000000-0005-0000-0000-000037300000}"/>
    <cellStyle name="6_leertabellen_teil_iii 2 4 2 2 2 3" xfId="30827" xr:uid="{00000000-0005-0000-0000-000038300000}"/>
    <cellStyle name="6_leertabellen_teil_iii 2 4 2 2 3" xfId="18866" xr:uid="{00000000-0005-0000-0000-000039300000}"/>
    <cellStyle name="6_leertabellen_teil_iii 2 4 2 2 3 2" xfId="26003" xr:uid="{00000000-0005-0000-0000-00003A300000}"/>
    <cellStyle name="6_leertabellen_teil_iii 2 4 2 2 3 2 2" xfId="40318" xr:uid="{00000000-0005-0000-0000-00003B300000}"/>
    <cellStyle name="6_leertabellen_teil_iii 2 4 2 2 3 3" xfId="33181" xr:uid="{00000000-0005-0000-0000-00003C300000}"/>
    <cellStyle name="6_leertabellen_teil_iii 2 4 2 2 4" xfId="20200" xr:uid="{00000000-0005-0000-0000-00003D300000}"/>
    <cellStyle name="6_leertabellen_teil_iii 2 4 2 2 4 2" xfId="27337" xr:uid="{00000000-0005-0000-0000-00003E300000}"/>
    <cellStyle name="6_leertabellen_teil_iii 2 4 2 2 4 2 2" xfId="41652" xr:uid="{00000000-0005-0000-0000-00003F300000}"/>
    <cellStyle name="6_leertabellen_teil_iii 2 4 2 2 4 3" xfId="34515" xr:uid="{00000000-0005-0000-0000-000040300000}"/>
    <cellStyle name="6_leertabellen_teil_iii 2 4 2 2 5" xfId="21415" xr:uid="{00000000-0005-0000-0000-000041300000}"/>
    <cellStyle name="6_leertabellen_teil_iii 2 4 2 2 5 2" xfId="35730" xr:uid="{00000000-0005-0000-0000-000042300000}"/>
    <cellStyle name="6_leertabellen_teil_iii 2 4 2 2 6" xfId="28552" xr:uid="{00000000-0005-0000-0000-000043300000}"/>
    <cellStyle name="6_leertabellen_teil_iii 2 4 2 3" xfId="15395" xr:uid="{00000000-0005-0000-0000-000044300000}"/>
    <cellStyle name="6_leertabellen_teil_iii 2 4 2 3 2" xfId="22554" xr:uid="{00000000-0005-0000-0000-000045300000}"/>
    <cellStyle name="6_leertabellen_teil_iii 2 4 2 3 2 2" xfId="36869" xr:uid="{00000000-0005-0000-0000-000046300000}"/>
    <cellStyle name="6_leertabellen_teil_iii 2 4 2 3 3" xfId="29710" xr:uid="{00000000-0005-0000-0000-000047300000}"/>
    <cellStyle name="6_leertabellen_teil_iii 2 4 2 4" xfId="17749" xr:uid="{00000000-0005-0000-0000-000048300000}"/>
    <cellStyle name="6_leertabellen_teil_iii 2 4 2 4 2" xfId="24886" xr:uid="{00000000-0005-0000-0000-000049300000}"/>
    <cellStyle name="6_leertabellen_teil_iii 2 4 2 4 2 2" xfId="39201" xr:uid="{00000000-0005-0000-0000-00004A300000}"/>
    <cellStyle name="6_leertabellen_teil_iii 2 4 2 4 3" xfId="32064" xr:uid="{00000000-0005-0000-0000-00004B300000}"/>
    <cellStyle name="6_leertabellen_teil_iii 2 5" xfId="822" xr:uid="{00000000-0005-0000-0000-00004C300000}"/>
    <cellStyle name="6_leertabellen_teil_iii 2 5 2" xfId="13027" xr:uid="{00000000-0005-0000-0000-00004D300000}"/>
    <cellStyle name="6_leertabellen_teil_iii 2 5 2 2" xfId="14144" xr:uid="{00000000-0005-0000-0000-00004E300000}"/>
    <cellStyle name="6_leertabellen_teil_iii 2 5 2 2 2" xfId="16513" xr:uid="{00000000-0005-0000-0000-00004F300000}"/>
    <cellStyle name="6_leertabellen_teil_iii 2 5 2 2 2 2" xfId="23672" xr:uid="{00000000-0005-0000-0000-000050300000}"/>
    <cellStyle name="6_leertabellen_teil_iii 2 5 2 2 2 2 2" xfId="37987" xr:uid="{00000000-0005-0000-0000-000051300000}"/>
    <cellStyle name="6_leertabellen_teil_iii 2 5 2 2 2 3" xfId="30828" xr:uid="{00000000-0005-0000-0000-000052300000}"/>
    <cellStyle name="6_leertabellen_teil_iii 2 5 2 2 3" xfId="18867" xr:uid="{00000000-0005-0000-0000-000053300000}"/>
    <cellStyle name="6_leertabellen_teil_iii 2 5 2 2 3 2" xfId="26004" xr:uid="{00000000-0005-0000-0000-000054300000}"/>
    <cellStyle name="6_leertabellen_teil_iii 2 5 2 2 3 2 2" xfId="40319" xr:uid="{00000000-0005-0000-0000-000055300000}"/>
    <cellStyle name="6_leertabellen_teil_iii 2 5 2 2 3 3" xfId="33182" xr:uid="{00000000-0005-0000-0000-000056300000}"/>
    <cellStyle name="6_leertabellen_teil_iii 2 5 2 2 4" xfId="20201" xr:uid="{00000000-0005-0000-0000-000057300000}"/>
    <cellStyle name="6_leertabellen_teil_iii 2 5 2 2 4 2" xfId="27338" xr:uid="{00000000-0005-0000-0000-000058300000}"/>
    <cellStyle name="6_leertabellen_teil_iii 2 5 2 2 4 2 2" xfId="41653" xr:uid="{00000000-0005-0000-0000-000059300000}"/>
    <cellStyle name="6_leertabellen_teil_iii 2 5 2 2 4 3" xfId="34516" xr:uid="{00000000-0005-0000-0000-00005A300000}"/>
    <cellStyle name="6_leertabellen_teil_iii 2 5 2 2 5" xfId="21416" xr:uid="{00000000-0005-0000-0000-00005B300000}"/>
    <cellStyle name="6_leertabellen_teil_iii 2 5 2 2 5 2" xfId="35731" xr:uid="{00000000-0005-0000-0000-00005C300000}"/>
    <cellStyle name="6_leertabellen_teil_iii 2 5 2 2 6" xfId="28553" xr:uid="{00000000-0005-0000-0000-00005D300000}"/>
    <cellStyle name="6_leertabellen_teil_iii 2 5 2 3" xfId="15396" xr:uid="{00000000-0005-0000-0000-00005E300000}"/>
    <cellStyle name="6_leertabellen_teil_iii 2 5 2 3 2" xfId="22555" xr:uid="{00000000-0005-0000-0000-00005F300000}"/>
    <cellStyle name="6_leertabellen_teil_iii 2 5 2 3 2 2" xfId="36870" xr:uid="{00000000-0005-0000-0000-000060300000}"/>
    <cellStyle name="6_leertabellen_teil_iii 2 5 2 3 3" xfId="29711" xr:uid="{00000000-0005-0000-0000-000061300000}"/>
    <cellStyle name="6_leertabellen_teil_iii 2 5 2 4" xfId="17750" xr:uid="{00000000-0005-0000-0000-000062300000}"/>
    <cellStyle name="6_leertabellen_teil_iii 2 5 2 4 2" xfId="24887" xr:uid="{00000000-0005-0000-0000-000063300000}"/>
    <cellStyle name="6_leertabellen_teil_iii 2 5 2 4 2 2" xfId="39202" xr:uid="{00000000-0005-0000-0000-000064300000}"/>
    <cellStyle name="6_leertabellen_teil_iii 2 5 2 4 3" xfId="32065" xr:uid="{00000000-0005-0000-0000-000065300000}"/>
    <cellStyle name="6_leertabellen_teil_iii 2 6" xfId="823" xr:uid="{00000000-0005-0000-0000-000066300000}"/>
    <cellStyle name="6_leertabellen_teil_iii 2 6 2" xfId="13028" xr:uid="{00000000-0005-0000-0000-000067300000}"/>
    <cellStyle name="6_leertabellen_teil_iii 2 6 2 2" xfId="13699" xr:uid="{00000000-0005-0000-0000-000068300000}"/>
    <cellStyle name="6_leertabellen_teil_iii 2 6 2 2 2" xfId="16068" xr:uid="{00000000-0005-0000-0000-000069300000}"/>
    <cellStyle name="6_leertabellen_teil_iii 2 6 2 2 2 2" xfId="23227" xr:uid="{00000000-0005-0000-0000-00006A300000}"/>
    <cellStyle name="6_leertabellen_teil_iii 2 6 2 2 2 2 2" xfId="37542" xr:uid="{00000000-0005-0000-0000-00006B300000}"/>
    <cellStyle name="6_leertabellen_teil_iii 2 6 2 2 2 3" xfId="30383" xr:uid="{00000000-0005-0000-0000-00006C300000}"/>
    <cellStyle name="6_leertabellen_teil_iii 2 6 2 2 3" xfId="18422" xr:uid="{00000000-0005-0000-0000-00006D300000}"/>
    <cellStyle name="6_leertabellen_teil_iii 2 6 2 2 3 2" xfId="25559" xr:uid="{00000000-0005-0000-0000-00006E300000}"/>
    <cellStyle name="6_leertabellen_teil_iii 2 6 2 2 3 2 2" xfId="39874" xr:uid="{00000000-0005-0000-0000-00006F300000}"/>
    <cellStyle name="6_leertabellen_teil_iii 2 6 2 2 3 3" xfId="32737" xr:uid="{00000000-0005-0000-0000-000070300000}"/>
    <cellStyle name="6_leertabellen_teil_iii 2 6 2 2 4" xfId="19948" xr:uid="{00000000-0005-0000-0000-000071300000}"/>
    <cellStyle name="6_leertabellen_teil_iii 2 6 2 2 4 2" xfId="27085" xr:uid="{00000000-0005-0000-0000-000072300000}"/>
    <cellStyle name="6_leertabellen_teil_iii 2 6 2 2 4 2 2" xfId="41400" xr:uid="{00000000-0005-0000-0000-000073300000}"/>
    <cellStyle name="6_leertabellen_teil_iii 2 6 2 2 4 3" xfId="34263" xr:uid="{00000000-0005-0000-0000-000074300000}"/>
    <cellStyle name="6_leertabellen_teil_iii 2 6 2 2 5" xfId="21163" xr:uid="{00000000-0005-0000-0000-000075300000}"/>
    <cellStyle name="6_leertabellen_teil_iii 2 6 2 2 5 2" xfId="35478" xr:uid="{00000000-0005-0000-0000-000076300000}"/>
    <cellStyle name="6_leertabellen_teil_iii 2 6 2 2 6" xfId="28300" xr:uid="{00000000-0005-0000-0000-000077300000}"/>
    <cellStyle name="6_leertabellen_teil_iii 2 6 2 3" xfId="15397" xr:uid="{00000000-0005-0000-0000-000078300000}"/>
    <cellStyle name="6_leertabellen_teil_iii 2 6 2 3 2" xfId="22556" xr:uid="{00000000-0005-0000-0000-000079300000}"/>
    <cellStyle name="6_leertabellen_teil_iii 2 6 2 3 2 2" xfId="36871" xr:uid="{00000000-0005-0000-0000-00007A300000}"/>
    <cellStyle name="6_leertabellen_teil_iii 2 6 2 3 3" xfId="29712" xr:uid="{00000000-0005-0000-0000-00007B300000}"/>
    <cellStyle name="6_leertabellen_teil_iii 2 6 2 4" xfId="17751" xr:uid="{00000000-0005-0000-0000-00007C300000}"/>
    <cellStyle name="6_leertabellen_teil_iii 2 6 2 4 2" xfId="24888" xr:uid="{00000000-0005-0000-0000-00007D300000}"/>
    <cellStyle name="6_leertabellen_teil_iii 2 6 2 4 2 2" xfId="39203" xr:uid="{00000000-0005-0000-0000-00007E300000}"/>
    <cellStyle name="6_leertabellen_teil_iii 2 6 2 4 3" xfId="32066" xr:uid="{00000000-0005-0000-0000-00007F300000}"/>
    <cellStyle name="6_leertabellen_teil_iii 2 7" xfId="13019" xr:uid="{00000000-0005-0000-0000-000080300000}"/>
    <cellStyle name="6_leertabellen_teil_iii 2 7 2" xfId="14749" xr:uid="{00000000-0005-0000-0000-000081300000}"/>
    <cellStyle name="6_leertabellen_teil_iii 2 7 2 2" xfId="17112" xr:uid="{00000000-0005-0000-0000-000082300000}"/>
    <cellStyle name="6_leertabellen_teil_iii 2 7 2 2 2" xfId="24249" xr:uid="{00000000-0005-0000-0000-000083300000}"/>
    <cellStyle name="6_leertabellen_teil_iii 2 7 2 2 2 2" xfId="38564" xr:uid="{00000000-0005-0000-0000-000084300000}"/>
    <cellStyle name="6_leertabellen_teil_iii 2 7 2 2 3" xfId="31427" xr:uid="{00000000-0005-0000-0000-000085300000}"/>
    <cellStyle name="6_leertabellen_teil_iii 2 7 2 3" xfId="19466" xr:uid="{00000000-0005-0000-0000-000086300000}"/>
    <cellStyle name="6_leertabellen_teil_iii 2 7 2 3 2" xfId="26603" xr:uid="{00000000-0005-0000-0000-000087300000}"/>
    <cellStyle name="6_leertabellen_teil_iii 2 7 2 3 2 2" xfId="40918" xr:uid="{00000000-0005-0000-0000-000088300000}"/>
    <cellStyle name="6_leertabellen_teil_iii 2 7 2 3 3" xfId="33781" xr:uid="{00000000-0005-0000-0000-000089300000}"/>
    <cellStyle name="6_leertabellen_teil_iii 2 7 2 4" xfId="20742" xr:uid="{00000000-0005-0000-0000-00008A300000}"/>
    <cellStyle name="6_leertabellen_teil_iii 2 7 2 4 2" xfId="27879" xr:uid="{00000000-0005-0000-0000-00008B300000}"/>
    <cellStyle name="6_leertabellen_teil_iii 2 7 2 4 2 2" xfId="42194" xr:uid="{00000000-0005-0000-0000-00008C300000}"/>
    <cellStyle name="6_leertabellen_teil_iii 2 7 2 4 3" xfId="35057" xr:uid="{00000000-0005-0000-0000-00008D300000}"/>
    <cellStyle name="6_leertabellen_teil_iii 2 7 2 5" xfId="21918" xr:uid="{00000000-0005-0000-0000-00008E300000}"/>
    <cellStyle name="6_leertabellen_teil_iii 2 7 2 5 2" xfId="36233" xr:uid="{00000000-0005-0000-0000-00008F300000}"/>
    <cellStyle name="6_leertabellen_teil_iii 2 7 2 6" xfId="29074" xr:uid="{00000000-0005-0000-0000-000090300000}"/>
    <cellStyle name="6_leertabellen_teil_iii 2 7 3" xfId="15388" xr:uid="{00000000-0005-0000-0000-000091300000}"/>
    <cellStyle name="6_leertabellen_teil_iii 2 7 3 2" xfId="22547" xr:uid="{00000000-0005-0000-0000-000092300000}"/>
    <cellStyle name="6_leertabellen_teil_iii 2 7 3 2 2" xfId="36862" xr:uid="{00000000-0005-0000-0000-000093300000}"/>
    <cellStyle name="6_leertabellen_teil_iii 2 7 3 3" xfId="29703" xr:uid="{00000000-0005-0000-0000-000094300000}"/>
    <cellStyle name="6_leertabellen_teil_iii 2 7 4" xfId="17742" xr:uid="{00000000-0005-0000-0000-000095300000}"/>
    <cellStyle name="6_leertabellen_teil_iii 2 7 4 2" xfId="24879" xr:uid="{00000000-0005-0000-0000-000096300000}"/>
    <cellStyle name="6_leertabellen_teil_iii 2 7 4 2 2" xfId="39194" xr:uid="{00000000-0005-0000-0000-000097300000}"/>
    <cellStyle name="6_leertabellen_teil_iii 2 7 4 3" xfId="32057" xr:uid="{00000000-0005-0000-0000-000098300000}"/>
    <cellStyle name="6_leertabellen_teil_iii 3" xfId="824" xr:uid="{00000000-0005-0000-0000-000099300000}"/>
    <cellStyle name="6_leertabellen_teil_iii 3 2" xfId="825" xr:uid="{00000000-0005-0000-0000-00009A300000}"/>
    <cellStyle name="6_leertabellen_teil_iii 3 2 2" xfId="826" xr:uid="{00000000-0005-0000-0000-00009B300000}"/>
    <cellStyle name="6_leertabellen_teil_iii 3 2 2 2" xfId="13031" xr:uid="{00000000-0005-0000-0000-00009C300000}"/>
    <cellStyle name="6_leertabellen_teil_iii 3 2 2 2 2" xfId="13991" xr:uid="{00000000-0005-0000-0000-00009D300000}"/>
    <cellStyle name="6_leertabellen_teil_iii 3 2 2 2 2 2" xfId="16360" xr:uid="{00000000-0005-0000-0000-00009E300000}"/>
    <cellStyle name="6_leertabellen_teil_iii 3 2 2 2 2 2 2" xfId="23519" xr:uid="{00000000-0005-0000-0000-00009F300000}"/>
    <cellStyle name="6_leertabellen_teil_iii 3 2 2 2 2 2 2 2" xfId="37834" xr:uid="{00000000-0005-0000-0000-0000A0300000}"/>
    <cellStyle name="6_leertabellen_teil_iii 3 2 2 2 2 2 3" xfId="30675" xr:uid="{00000000-0005-0000-0000-0000A1300000}"/>
    <cellStyle name="6_leertabellen_teil_iii 3 2 2 2 2 3" xfId="18714" xr:uid="{00000000-0005-0000-0000-0000A2300000}"/>
    <cellStyle name="6_leertabellen_teil_iii 3 2 2 2 2 3 2" xfId="25851" xr:uid="{00000000-0005-0000-0000-0000A3300000}"/>
    <cellStyle name="6_leertabellen_teil_iii 3 2 2 2 2 3 2 2" xfId="40166" xr:uid="{00000000-0005-0000-0000-0000A4300000}"/>
    <cellStyle name="6_leertabellen_teil_iii 3 2 2 2 2 3 3" xfId="33029" xr:uid="{00000000-0005-0000-0000-0000A5300000}"/>
    <cellStyle name="6_leertabellen_teil_iii 3 2 2 2 2 4" xfId="20083" xr:uid="{00000000-0005-0000-0000-0000A6300000}"/>
    <cellStyle name="6_leertabellen_teil_iii 3 2 2 2 2 4 2" xfId="27220" xr:uid="{00000000-0005-0000-0000-0000A7300000}"/>
    <cellStyle name="6_leertabellen_teil_iii 3 2 2 2 2 4 2 2" xfId="41535" xr:uid="{00000000-0005-0000-0000-0000A8300000}"/>
    <cellStyle name="6_leertabellen_teil_iii 3 2 2 2 2 4 3" xfId="34398" xr:uid="{00000000-0005-0000-0000-0000A9300000}"/>
    <cellStyle name="6_leertabellen_teil_iii 3 2 2 2 2 5" xfId="21298" xr:uid="{00000000-0005-0000-0000-0000AA300000}"/>
    <cellStyle name="6_leertabellen_teil_iii 3 2 2 2 2 5 2" xfId="35613" xr:uid="{00000000-0005-0000-0000-0000AB300000}"/>
    <cellStyle name="6_leertabellen_teil_iii 3 2 2 2 2 6" xfId="28435" xr:uid="{00000000-0005-0000-0000-0000AC300000}"/>
    <cellStyle name="6_leertabellen_teil_iii 3 2 2 2 3" xfId="15400" xr:uid="{00000000-0005-0000-0000-0000AD300000}"/>
    <cellStyle name="6_leertabellen_teil_iii 3 2 2 2 3 2" xfId="22559" xr:uid="{00000000-0005-0000-0000-0000AE300000}"/>
    <cellStyle name="6_leertabellen_teil_iii 3 2 2 2 3 2 2" xfId="36874" xr:uid="{00000000-0005-0000-0000-0000AF300000}"/>
    <cellStyle name="6_leertabellen_teil_iii 3 2 2 2 3 3" xfId="29715" xr:uid="{00000000-0005-0000-0000-0000B0300000}"/>
    <cellStyle name="6_leertabellen_teil_iii 3 2 2 2 4" xfId="17754" xr:uid="{00000000-0005-0000-0000-0000B1300000}"/>
    <cellStyle name="6_leertabellen_teil_iii 3 2 2 2 4 2" xfId="24891" xr:uid="{00000000-0005-0000-0000-0000B2300000}"/>
    <cellStyle name="6_leertabellen_teil_iii 3 2 2 2 4 2 2" xfId="39206" xr:uid="{00000000-0005-0000-0000-0000B3300000}"/>
    <cellStyle name="6_leertabellen_teil_iii 3 2 2 2 4 3" xfId="32069" xr:uid="{00000000-0005-0000-0000-0000B4300000}"/>
    <cellStyle name="6_leertabellen_teil_iii 3 2 3" xfId="827" xr:uid="{00000000-0005-0000-0000-0000B5300000}"/>
    <cellStyle name="6_leertabellen_teil_iii 3 2 3 2" xfId="13032" xr:uid="{00000000-0005-0000-0000-0000B6300000}"/>
    <cellStyle name="6_leertabellen_teil_iii 3 2 3 2 2" xfId="14742" xr:uid="{00000000-0005-0000-0000-0000B7300000}"/>
    <cellStyle name="6_leertabellen_teil_iii 3 2 3 2 2 2" xfId="17105" xr:uid="{00000000-0005-0000-0000-0000B8300000}"/>
    <cellStyle name="6_leertabellen_teil_iii 3 2 3 2 2 2 2" xfId="24242" xr:uid="{00000000-0005-0000-0000-0000B9300000}"/>
    <cellStyle name="6_leertabellen_teil_iii 3 2 3 2 2 2 2 2" xfId="38557" xr:uid="{00000000-0005-0000-0000-0000BA300000}"/>
    <cellStyle name="6_leertabellen_teil_iii 3 2 3 2 2 2 3" xfId="31420" xr:uid="{00000000-0005-0000-0000-0000BB300000}"/>
    <cellStyle name="6_leertabellen_teil_iii 3 2 3 2 2 3" xfId="19459" xr:uid="{00000000-0005-0000-0000-0000BC300000}"/>
    <cellStyle name="6_leertabellen_teil_iii 3 2 3 2 2 3 2" xfId="26596" xr:uid="{00000000-0005-0000-0000-0000BD300000}"/>
    <cellStyle name="6_leertabellen_teil_iii 3 2 3 2 2 3 2 2" xfId="40911" xr:uid="{00000000-0005-0000-0000-0000BE300000}"/>
    <cellStyle name="6_leertabellen_teil_iii 3 2 3 2 2 3 3" xfId="33774" xr:uid="{00000000-0005-0000-0000-0000BF300000}"/>
    <cellStyle name="6_leertabellen_teil_iii 3 2 3 2 2 4" xfId="20735" xr:uid="{00000000-0005-0000-0000-0000C0300000}"/>
    <cellStyle name="6_leertabellen_teil_iii 3 2 3 2 2 4 2" xfId="27872" xr:uid="{00000000-0005-0000-0000-0000C1300000}"/>
    <cellStyle name="6_leertabellen_teil_iii 3 2 3 2 2 4 2 2" xfId="42187" xr:uid="{00000000-0005-0000-0000-0000C2300000}"/>
    <cellStyle name="6_leertabellen_teil_iii 3 2 3 2 2 4 3" xfId="35050" xr:uid="{00000000-0005-0000-0000-0000C3300000}"/>
    <cellStyle name="6_leertabellen_teil_iii 3 2 3 2 2 5" xfId="21911" xr:uid="{00000000-0005-0000-0000-0000C4300000}"/>
    <cellStyle name="6_leertabellen_teil_iii 3 2 3 2 2 5 2" xfId="36226" xr:uid="{00000000-0005-0000-0000-0000C5300000}"/>
    <cellStyle name="6_leertabellen_teil_iii 3 2 3 2 2 6" xfId="29067" xr:uid="{00000000-0005-0000-0000-0000C6300000}"/>
    <cellStyle name="6_leertabellen_teil_iii 3 2 3 2 3" xfId="15401" xr:uid="{00000000-0005-0000-0000-0000C7300000}"/>
    <cellStyle name="6_leertabellen_teil_iii 3 2 3 2 3 2" xfId="22560" xr:uid="{00000000-0005-0000-0000-0000C8300000}"/>
    <cellStyle name="6_leertabellen_teil_iii 3 2 3 2 3 2 2" xfId="36875" xr:uid="{00000000-0005-0000-0000-0000C9300000}"/>
    <cellStyle name="6_leertabellen_teil_iii 3 2 3 2 3 3" xfId="29716" xr:uid="{00000000-0005-0000-0000-0000CA300000}"/>
    <cellStyle name="6_leertabellen_teil_iii 3 2 3 2 4" xfId="17755" xr:uid="{00000000-0005-0000-0000-0000CB300000}"/>
    <cellStyle name="6_leertabellen_teil_iii 3 2 3 2 4 2" xfId="24892" xr:uid="{00000000-0005-0000-0000-0000CC300000}"/>
    <cellStyle name="6_leertabellen_teil_iii 3 2 3 2 4 2 2" xfId="39207" xr:uid="{00000000-0005-0000-0000-0000CD300000}"/>
    <cellStyle name="6_leertabellen_teil_iii 3 2 3 2 4 3" xfId="32070" xr:uid="{00000000-0005-0000-0000-0000CE300000}"/>
    <cellStyle name="6_leertabellen_teil_iii 3 2 4" xfId="828" xr:uid="{00000000-0005-0000-0000-0000CF300000}"/>
    <cellStyle name="6_leertabellen_teil_iii 3 2 4 2" xfId="13033" xr:uid="{00000000-0005-0000-0000-0000D0300000}"/>
    <cellStyle name="6_leertabellen_teil_iii 3 2 4 2 2" xfId="14145" xr:uid="{00000000-0005-0000-0000-0000D1300000}"/>
    <cellStyle name="6_leertabellen_teil_iii 3 2 4 2 2 2" xfId="16514" xr:uid="{00000000-0005-0000-0000-0000D2300000}"/>
    <cellStyle name="6_leertabellen_teil_iii 3 2 4 2 2 2 2" xfId="23673" xr:uid="{00000000-0005-0000-0000-0000D3300000}"/>
    <cellStyle name="6_leertabellen_teil_iii 3 2 4 2 2 2 2 2" xfId="37988" xr:uid="{00000000-0005-0000-0000-0000D4300000}"/>
    <cellStyle name="6_leertabellen_teil_iii 3 2 4 2 2 2 3" xfId="30829" xr:uid="{00000000-0005-0000-0000-0000D5300000}"/>
    <cellStyle name="6_leertabellen_teil_iii 3 2 4 2 2 3" xfId="18868" xr:uid="{00000000-0005-0000-0000-0000D6300000}"/>
    <cellStyle name="6_leertabellen_teil_iii 3 2 4 2 2 3 2" xfId="26005" xr:uid="{00000000-0005-0000-0000-0000D7300000}"/>
    <cellStyle name="6_leertabellen_teil_iii 3 2 4 2 2 3 2 2" xfId="40320" xr:uid="{00000000-0005-0000-0000-0000D8300000}"/>
    <cellStyle name="6_leertabellen_teil_iii 3 2 4 2 2 3 3" xfId="33183" xr:uid="{00000000-0005-0000-0000-0000D9300000}"/>
    <cellStyle name="6_leertabellen_teil_iii 3 2 4 2 2 4" xfId="20202" xr:uid="{00000000-0005-0000-0000-0000DA300000}"/>
    <cellStyle name="6_leertabellen_teil_iii 3 2 4 2 2 4 2" xfId="27339" xr:uid="{00000000-0005-0000-0000-0000DB300000}"/>
    <cellStyle name="6_leertabellen_teil_iii 3 2 4 2 2 4 2 2" xfId="41654" xr:uid="{00000000-0005-0000-0000-0000DC300000}"/>
    <cellStyle name="6_leertabellen_teil_iii 3 2 4 2 2 4 3" xfId="34517" xr:uid="{00000000-0005-0000-0000-0000DD300000}"/>
    <cellStyle name="6_leertabellen_teil_iii 3 2 4 2 2 5" xfId="21417" xr:uid="{00000000-0005-0000-0000-0000DE300000}"/>
    <cellStyle name="6_leertabellen_teil_iii 3 2 4 2 2 5 2" xfId="35732" xr:uid="{00000000-0005-0000-0000-0000DF300000}"/>
    <cellStyle name="6_leertabellen_teil_iii 3 2 4 2 2 6" xfId="28554" xr:uid="{00000000-0005-0000-0000-0000E0300000}"/>
    <cellStyle name="6_leertabellen_teil_iii 3 2 4 2 3" xfId="15402" xr:uid="{00000000-0005-0000-0000-0000E1300000}"/>
    <cellStyle name="6_leertabellen_teil_iii 3 2 4 2 3 2" xfId="22561" xr:uid="{00000000-0005-0000-0000-0000E2300000}"/>
    <cellStyle name="6_leertabellen_teil_iii 3 2 4 2 3 2 2" xfId="36876" xr:uid="{00000000-0005-0000-0000-0000E3300000}"/>
    <cellStyle name="6_leertabellen_teil_iii 3 2 4 2 3 3" xfId="29717" xr:uid="{00000000-0005-0000-0000-0000E4300000}"/>
    <cellStyle name="6_leertabellen_teil_iii 3 2 4 2 4" xfId="17756" xr:uid="{00000000-0005-0000-0000-0000E5300000}"/>
    <cellStyle name="6_leertabellen_teil_iii 3 2 4 2 4 2" xfId="24893" xr:uid="{00000000-0005-0000-0000-0000E6300000}"/>
    <cellStyle name="6_leertabellen_teil_iii 3 2 4 2 4 2 2" xfId="39208" xr:uid="{00000000-0005-0000-0000-0000E7300000}"/>
    <cellStyle name="6_leertabellen_teil_iii 3 2 4 2 4 3" xfId="32071" xr:uid="{00000000-0005-0000-0000-0000E8300000}"/>
    <cellStyle name="6_leertabellen_teil_iii 3 2 5" xfId="829" xr:uid="{00000000-0005-0000-0000-0000E9300000}"/>
    <cellStyle name="6_leertabellen_teil_iii 3 2 5 2" xfId="13034" xr:uid="{00000000-0005-0000-0000-0000EA300000}"/>
    <cellStyle name="6_leertabellen_teil_iii 3 2 5 2 2" xfId="14741" xr:uid="{00000000-0005-0000-0000-0000EB300000}"/>
    <cellStyle name="6_leertabellen_teil_iii 3 2 5 2 2 2" xfId="17104" xr:uid="{00000000-0005-0000-0000-0000EC300000}"/>
    <cellStyle name="6_leertabellen_teil_iii 3 2 5 2 2 2 2" xfId="24241" xr:uid="{00000000-0005-0000-0000-0000ED300000}"/>
    <cellStyle name="6_leertabellen_teil_iii 3 2 5 2 2 2 2 2" xfId="38556" xr:uid="{00000000-0005-0000-0000-0000EE300000}"/>
    <cellStyle name="6_leertabellen_teil_iii 3 2 5 2 2 2 3" xfId="31419" xr:uid="{00000000-0005-0000-0000-0000EF300000}"/>
    <cellStyle name="6_leertabellen_teil_iii 3 2 5 2 2 3" xfId="19458" xr:uid="{00000000-0005-0000-0000-0000F0300000}"/>
    <cellStyle name="6_leertabellen_teil_iii 3 2 5 2 2 3 2" xfId="26595" xr:uid="{00000000-0005-0000-0000-0000F1300000}"/>
    <cellStyle name="6_leertabellen_teil_iii 3 2 5 2 2 3 2 2" xfId="40910" xr:uid="{00000000-0005-0000-0000-0000F2300000}"/>
    <cellStyle name="6_leertabellen_teil_iii 3 2 5 2 2 3 3" xfId="33773" xr:uid="{00000000-0005-0000-0000-0000F3300000}"/>
    <cellStyle name="6_leertabellen_teil_iii 3 2 5 2 2 4" xfId="20734" xr:uid="{00000000-0005-0000-0000-0000F4300000}"/>
    <cellStyle name="6_leertabellen_teil_iii 3 2 5 2 2 4 2" xfId="27871" xr:uid="{00000000-0005-0000-0000-0000F5300000}"/>
    <cellStyle name="6_leertabellen_teil_iii 3 2 5 2 2 4 2 2" xfId="42186" xr:uid="{00000000-0005-0000-0000-0000F6300000}"/>
    <cellStyle name="6_leertabellen_teil_iii 3 2 5 2 2 4 3" xfId="35049" xr:uid="{00000000-0005-0000-0000-0000F7300000}"/>
    <cellStyle name="6_leertabellen_teil_iii 3 2 5 2 2 5" xfId="21910" xr:uid="{00000000-0005-0000-0000-0000F8300000}"/>
    <cellStyle name="6_leertabellen_teil_iii 3 2 5 2 2 5 2" xfId="36225" xr:uid="{00000000-0005-0000-0000-0000F9300000}"/>
    <cellStyle name="6_leertabellen_teil_iii 3 2 5 2 2 6" xfId="29066" xr:uid="{00000000-0005-0000-0000-0000FA300000}"/>
    <cellStyle name="6_leertabellen_teil_iii 3 2 5 2 3" xfId="15403" xr:uid="{00000000-0005-0000-0000-0000FB300000}"/>
    <cellStyle name="6_leertabellen_teil_iii 3 2 5 2 3 2" xfId="22562" xr:uid="{00000000-0005-0000-0000-0000FC300000}"/>
    <cellStyle name="6_leertabellen_teil_iii 3 2 5 2 3 2 2" xfId="36877" xr:uid="{00000000-0005-0000-0000-0000FD300000}"/>
    <cellStyle name="6_leertabellen_teil_iii 3 2 5 2 3 3" xfId="29718" xr:uid="{00000000-0005-0000-0000-0000FE300000}"/>
    <cellStyle name="6_leertabellen_teil_iii 3 2 5 2 4" xfId="17757" xr:uid="{00000000-0005-0000-0000-0000FF300000}"/>
    <cellStyle name="6_leertabellen_teil_iii 3 2 5 2 4 2" xfId="24894" xr:uid="{00000000-0005-0000-0000-000000310000}"/>
    <cellStyle name="6_leertabellen_teil_iii 3 2 5 2 4 2 2" xfId="39209" xr:uid="{00000000-0005-0000-0000-000001310000}"/>
    <cellStyle name="6_leertabellen_teil_iii 3 2 5 2 4 3" xfId="32072" xr:uid="{00000000-0005-0000-0000-000002310000}"/>
    <cellStyle name="6_leertabellen_teil_iii 3 2 6" xfId="13030" xr:uid="{00000000-0005-0000-0000-000003310000}"/>
    <cellStyle name="6_leertabellen_teil_iii 3 2 6 2" xfId="14743" xr:uid="{00000000-0005-0000-0000-000004310000}"/>
    <cellStyle name="6_leertabellen_teil_iii 3 2 6 2 2" xfId="17106" xr:uid="{00000000-0005-0000-0000-000005310000}"/>
    <cellStyle name="6_leertabellen_teil_iii 3 2 6 2 2 2" xfId="24243" xr:uid="{00000000-0005-0000-0000-000006310000}"/>
    <cellStyle name="6_leertabellen_teil_iii 3 2 6 2 2 2 2" xfId="38558" xr:uid="{00000000-0005-0000-0000-000007310000}"/>
    <cellStyle name="6_leertabellen_teil_iii 3 2 6 2 2 3" xfId="31421" xr:uid="{00000000-0005-0000-0000-000008310000}"/>
    <cellStyle name="6_leertabellen_teil_iii 3 2 6 2 3" xfId="19460" xr:uid="{00000000-0005-0000-0000-000009310000}"/>
    <cellStyle name="6_leertabellen_teil_iii 3 2 6 2 3 2" xfId="26597" xr:uid="{00000000-0005-0000-0000-00000A310000}"/>
    <cellStyle name="6_leertabellen_teil_iii 3 2 6 2 3 2 2" xfId="40912" xr:uid="{00000000-0005-0000-0000-00000B310000}"/>
    <cellStyle name="6_leertabellen_teil_iii 3 2 6 2 3 3" xfId="33775" xr:uid="{00000000-0005-0000-0000-00000C310000}"/>
    <cellStyle name="6_leertabellen_teil_iii 3 2 6 2 4" xfId="20736" xr:uid="{00000000-0005-0000-0000-00000D310000}"/>
    <cellStyle name="6_leertabellen_teil_iii 3 2 6 2 4 2" xfId="27873" xr:uid="{00000000-0005-0000-0000-00000E310000}"/>
    <cellStyle name="6_leertabellen_teil_iii 3 2 6 2 4 2 2" xfId="42188" xr:uid="{00000000-0005-0000-0000-00000F310000}"/>
    <cellStyle name="6_leertabellen_teil_iii 3 2 6 2 4 3" xfId="35051" xr:uid="{00000000-0005-0000-0000-000010310000}"/>
    <cellStyle name="6_leertabellen_teil_iii 3 2 6 2 5" xfId="21912" xr:uid="{00000000-0005-0000-0000-000011310000}"/>
    <cellStyle name="6_leertabellen_teil_iii 3 2 6 2 5 2" xfId="36227" xr:uid="{00000000-0005-0000-0000-000012310000}"/>
    <cellStyle name="6_leertabellen_teil_iii 3 2 6 2 6" xfId="29068" xr:uid="{00000000-0005-0000-0000-000013310000}"/>
    <cellStyle name="6_leertabellen_teil_iii 3 2 6 3" xfId="15399" xr:uid="{00000000-0005-0000-0000-000014310000}"/>
    <cellStyle name="6_leertabellen_teil_iii 3 2 6 3 2" xfId="22558" xr:uid="{00000000-0005-0000-0000-000015310000}"/>
    <cellStyle name="6_leertabellen_teil_iii 3 2 6 3 2 2" xfId="36873" xr:uid="{00000000-0005-0000-0000-000016310000}"/>
    <cellStyle name="6_leertabellen_teil_iii 3 2 6 3 3" xfId="29714" xr:uid="{00000000-0005-0000-0000-000017310000}"/>
    <cellStyle name="6_leertabellen_teil_iii 3 2 6 4" xfId="17753" xr:uid="{00000000-0005-0000-0000-000018310000}"/>
    <cellStyle name="6_leertabellen_teil_iii 3 2 6 4 2" xfId="24890" xr:uid="{00000000-0005-0000-0000-000019310000}"/>
    <cellStyle name="6_leertabellen_teil_iii 3 2 6 4 2 2" xfId="39205" xr:uid="{00000000-0005-0000-0000-00001A310000}"/>
    <cellStyle name="6_leertabellen_teil_iii 3 2 6 4 3" xfId="32068" xr:uid="{00000000-0005-0000-0000-00001B310000}"/>
    <cellStyle name="6_leertabellen_teil_iii 3 3" xfId="830" xr:uid="{00000000-0005-0000-0000-00001C310000}"/>
    <cellStyle name="6_leertabellen_teil_iii 3 3 2" xfId="13035" xr:uid="{00000000-0005-0000-0000-00001D310000}"/>
    <cellStyle name="6_leertabellen_teil_iii 3 3 2 2" xfId="13862" xr:uid="{00000000-0005-0000-0000-00001E310000}"/>
    <cellStyle name="6_leertabellen_teil_iii 3 3 2 2 2" xfId="16231" xr:uid="{00000000-0005-0000-0000-00001F310000}"/>
    <cellStyle name="6_leertabellen_teil_iii 3 3 2 2 2 2" xfId="23390" xr:uid="{00000000-0005-0000-0000-000020310000}"/>
    <cellStyle name="6_leertabellen_teil_iii 3 3 2 2 2 2 2" xfId="37705" xr:uid="{00000000-0005-0000-0000-000021310000}"/>
    <cellStyle name="6_leertabellen_teil_iii 3 3 2 2 2 3" xfId="30546" xr:uid="{00000000-0005-0000-0000-000022310000}"/>
    <cellStyle name="6_leertabellen_teil_iii 3 3 2 2 3" xfId="18585" xr:uid="{00000000-0005-0000-0000-000023310000}"/>
    <cellStyle name="6_leertabellen_teil_iii 3 3 2 2 3 2" xfId="25722" xr:uid="{00000000-0005-0000-0000-000024310000}"/>
    <cellStyle name="6_leertabellen_teil_iii 3 3 2 2 3 2 2" xfId="40037" xr:uid="{00000000-0005-0000-0000-000025310000}"/>
    <cellStyle name="6_leertabellen_teil_iii 3 3 2 2 3 3" xfId="32900" xr:uid="{00000000-0005-0000-0000-000026310000}"/>
    <cellStyle name="6_leertabellen_teil_iii 3 3 2 2 4" xfId="20032" xr:uid="{00000000-0005-0000-0000-000027310000}"/>
    <cellStyle name="6_leertabellen_teil_iii 3 3 2 2 4 2" xfId="27169" xr:uid="{00000000-0005-0000-0000-000028310000}"/>
    <cellStyle name="6_leertabellen_teil_iii 3 3 2 2 4 2 2" xfId="41484" xr:uid="{00000000-0005-0000-0000-000029310000}"/>
    <cellStyle name="6_leertabellen_teil_iii 3 3 2 2 4 3" xfId="34347" xr:uid="{00000000-0005-0000-0000-00002A310000}"/>
    <cellStyle name="6_leertabellen_teil_iii 3 3 2 2 5" xfId="21247" xr:uid="{00000000-0005-0000-0000-00002B310000}"/>
    <cellStyle name="6_leertabellen_teil_iii 3 3 2 2 5 2" xfId="35562" xr:uid="{00000000-0005-0000-0000-00002C310000}"/>
    <cellStyle name="6_leertabellen_teil_iii 3 3 2 2 6" xfId="28384" xr:uid="{00000000-0005-0000-0000-00002D310000}"/>
    <cellStyle name="6_leertabellen_teil_iii 3 3 2 3" xfId="15404" xr:uid="{00000000-0005-0000-0000-00002E310000}"/>
    <cellStyle name="6_leertabellen_teil_iii 3 3 2 3 2" xfId="22563" xr:uid="{00000000-0005-0000-0000-00002F310000}"/>
    <cellStyle name="6_leertabellen_teil_iii 3 3 2 3 2 2" xfId="36878" xr:uid="{00000000-0005-0000-0000-000030310000}"/>
    <cellStyle name="6_leertabellen_teil_iii 3 3 2 3 3" xfId="29719" xr:uid="{00000000-0005-0000-0000-000031310000}"/>
    <cellStyle name="6_leertabellen_teil_iii 3 3 2 4" xfId="17758" xr:uid="{00000000-0005-0000-0000-000032310000}"/>
    <cellStyle name="6_leertabellen_teil_iii 3 3 2 4 2" xfId="24895" xr:uid="{00000000-0005-0000-0000-000033310000}"/>
    <cellStyle name="6_leertabellen_teil_iii 3 3 2 4 2 2" xfId="39210" xr:uid="{00000000-0005-0000-0000-000034310000}"/>
    <cellStyle name="6_leertabellen_teil_iii 3 3 2 4 3" xfId="32073" xr:uid="{00000000-0005-0000-0000-000035310000}"/>
    <cellStyle name="6_leertabellen_teil_iii 3 4" xfId="831" xr:uid="{00000000-0005-0000-0000-000036310000}"/>
    <cellStyle name="6_leertabellen_teil_iii 3 4 2" xfId="13036" xr:uid="{00000000-0005-0000-0000-000037310000}"/>
    <cellStyle name="6_leertabellen_teil_iii 3 4 2 2" xfId="14740" xr:uid="{00000000-0005-0000-0000-000038310000}"/>
    <cellStyle name="6_leertabellen_teil_iii 3 4 2 2 2" xfId="17103" xr:uid="{00000000-0005-0000-0000-000039310000}"/>
    <cellStyle name="6_leertabellen_teil_iii 3 4 2 2 2 2" xfId="24240" xr:uid="{00000000-0005-0000-0000-00003A310000}"/>
    <cellStyle name="6_leertabellen_teil_iii 3 4 2 2 2 2 2" xfId="38555" xr:uid="{00000000-0005-0000-0000-00003B310000}"/>
    <cellStyle name="6_leertabellen_teil_iii 3 4 2 2 2 3" xfId="31418" xr:uid="{00000000-0005-0000-0000-00003C310000}"/>
    <cellStyle name="6_leertabellen_teil_iii 3 4 2 2 3" xfId="19457" xr:uid="{00000000-0005-0000-0000-00003D310000}"/>
    <cellStyle name="6_leertabellen_teil_iii 3 4 2 2 3 2" xfId="26594" xr:uid="{00000000-0005-0000-0000-00003E310000}"/>
    <cellStyle name="6_leertabellen_teil_iii 3 4 2 2 3 2 2" xfId="40909" xr:uid="{00000000-0005-0000-0000-00003F310000}"/>
    <cellStyle name="6_leertabellen_teil_iii 3 4 2 2 3 3" xfId="33772" xr:uid="{00000000-0005-0000-0000-000040310000}"/>
    <cellStyle name="6_leertabellen_teil_iii 3 4 2 2 4" xfId="20733" xr:uid="{00000000-0005-0000-0000-000041310000}"/>
    <cellStyle name="6_leertabellen_teil_iii 3 4 2 2 4 2" xfId="27870" xr:uid="{00000000-0005-0000-0000-000042310000}"/>
    <cellStyle name="6_leertabellen_teil_iii 3 4 2 2 4 2 2" xfId="42185" xr:uid="{00000000-0005-0000-0000-000043310000}"/>
    <cellStyle name="6_leertabellen_teil_iii 3 4 2 2 4 3" xfId="35048" xr:uid="{00000000-0005-0000-0000-000044310000}"/>
    <cellStyle name="6_leertabellen_teil_iii 3 4 2 2 5" xfId="21909" xr:uid="{00000000-0005-0000-0000-000045310000}"/>
    <cellStyle name="6_leertabellen_teil_iii 3 4 2 2 5 2" xfId="36224" xr:uid="{00000000-0005-0000-0000-000046310000}"/>
    <cellStyle name="6_leertabellen_teil_iii 3 4 2 2 6" xfId="29065" xr:uid="{00000000-0005-0000-0000-000047310000}"/>
    <cellStyle name="6_leertabellen_teil_iii 3 4 2 3" xfId="15405" xr:uid="{00000000-0005-0000-0000-000048310000}"/>
    <cellStyle name="6_leertabellen_teil_iii 3 4 2 3 2" xfId="22564" xr:uid="{00000000-0005-0000-0000-000049310000}"/>
    <cellStyle name="6_leertabellen_teil_iii 3 4 2 3 2 2" xfId="36879" xr:uid="{00000000-0005-0000-0000-00004A310000}"/>
    <cellStyle name="6_leertabellen_teil_iii 3 4 2 3 3" xfId="29720" xr:uid="{00000000-0005-0000-0000-00004B310000}"/>
    <cellStyle name="6_leertabellen_teil_iii 3 4 2 4" xfId="17759" xr:uid="{00000000-0005-0000-0000-00004C310000}"/>
    <cellStyle name="6_leertabellen_teil_iii 3 4 2 4 2" xfId="24896" xr:uid="{00000000-0005-0000-0000-00004D310000}"/>
    <cellStyle name="6_leertabellen_teil_iii 3 4 2 4 2 2" xfId="39211" xr:uid="{00000000-0005-0000-0000-00004E310000}"/>
    <cellStyle name="6_leertabellen_teil_iii 3 4 2 4 3" xfId="32074" xr:uid="{00000000-0005-0000-0000-00004F310000}"/>
    <cellStyle name="6_leertabellen_teil_iii 3 5" xfId="832" xr:uid="{00000000-0005-0000-0000-000050310000}"/>
    <cellStyle name="6_leertabellen_teil_iii 3 5 2" xfId="13037" xr:uid="{00000000-0005-0000-0000-000051310000}"/>
    <cellStyle name="6_leertabellen_teil_iii 3 5 2 2" xfId="14509" xr:uid="{00000000-0005-0000-0000-000052310000}"/>
    <cellStyle name="6_leertabellen_teil_iii 3 5 2 2 2" xfId="16878" xr:uid="{00000000-0005-0000-0000-000053310000}"/>
    <cellStyle name="6_leertabellen_teil_iii 3 5 2 2 2 2" xfId="24037" xr:uid="{00000000-0005-0000-0000-000054310000}"/>
    <cellStyle name="6_leertabellen_teil_iii 3 5 2 2 2 2 2" xfId="38352" xr:uid="{00000000-0005-0000-0000-000055310000}"/>
    <cellStyle name="6_leertabellen_teil_iii 3 5 2 2 2 3" xfId="31193" xr:uid="{00000000-0005-0000-0000-000056310000}"/>
    <cellStyle name="6_leertabellen_teil_iii 3 5 2 2 3" xfId="19232" xr:uid="{00000000-0005-0000-0000-000057310000}"/>
    <cellStyle name="6_leertabellen_teil_iii 3 5 2 2 3 2" xfId="26369" xr:uid="{00000000-0005-0000-0000-000058310000}"/>
    <cellStyle name="6_leertabellen_teil_iii 3 5 2 2 3 2 2" xfId="40684" xr:uid="{00000000-0005-0000-0000-000059310000}"/>
    <cellStyle name="6_leertabellen_teil_iii 3 5 2 2 3 3" xfId="33547" xr:uid="{00000000-0005-0000-0000-00005A310000}"/>
    <cellStyle name="6_leertabellen_teil_iii 3 5 2 2 4" xfId="20532" xr:uid="{00000000-0005-0000-0000-00005B310000}"/>
    <cellStyle name="6_leertabellen_teil_iii 3 5 2 2 4 2" xfId="27669" xr:uid="{00000000-0005-0000-0000-00005C310000}"/>
    <cellStyle name="6_leertabellen_teil_iii 3 5 2 2 4 2 2" xfId="41984" xr:uid="{00000000-0005-0000-0000-00005D310000}"/>
    <cellStyle name="6_leertabellen_teil_iii 3 5 2 2 4 3" xfId="34847" xr:uid="{00000000-0005-0000-0000-00005E310000}"/>
    <cellStyle name="6_leertabellen_teil_iii 3 5 2 2 5" xfId="21747" xr:uid="{00000000-0005-0000-0000-00005F310000}"/>
    <cellStyle name="6_leertabellen_teil_iii 3 5 2 2 5 2" xfId="36062" xr:uid="{00000000-0005-0000-0000-000060310000}"/>
    <cellStyle name="6_leertabellen_teil_iii 3 5 2 2 6" xfId="28884" xr:uid="{00000000-0005-0000-0000-000061310000}"/>
    <cellStyle name="6_leertabellen_teil_iii 3 5 2 3" xfId="15406" xr:uid="{00000000-0005-0000-0000-000062310000}"/>
    <cellStyle name="6_leertabellen_teil_iii 3 5 2 3 2" xfId="22565" xr:uid="{00000000-0005-0000-0000-000063310000}"/>
    <cellStyle name="6_leertabellen_teil_iii 3 5 2 3 2 2" xfId="36880" xr:uid="{00000000-0005-0000-0000-000064310000}"/>
    <cellStyle name="6_leertabellen_teil_iii 3 5 2 3 3" xfId="29721" xr:uid="{00000000-0005-0000-0000-000065310000}"/>
    <cellStyle name="6_leertabellen_teil_iii 3 5 2 4" xfId="17760" xr:uid="{00000000-0005-0000-0000-000066310000}"/>
    <cellStyle name="6_leertabellen_teil_iii 3 5 2 4 2" xfId="24897" xr:uid="{00000000-0005-0000-0000-000067310000}"/>
    <cellStyle name="6_leertabellen_teil_iii 3 5 2 4 2 2" xfId="39212" xr:uid="{00000000-0005-0000-0000-000068310000}"/>
    <cellStyle name="6_leertabellen_teil_iii 3 5 2 4 3" xfId="32075" xr:uid="{00000000-0005-0000-0000-000069310000}"/>
    <cellStyle name="6_leertabellen_teil_iii 3 6" xfId="833" xr:uid="{00000000-0005-0000-0000-00006A310000}"/>
    <cellStyle name="6_leertabellen_teil_iii 3 6 2" xfId="13038" xr:uid="{00000000-0005-0000-0000-00006B310000}"/>
    <cellStyle name="6_leertabellen_teil_iii 3 6 2 2" xfId="14735" xr:uid="{00000000-0005-0000-0000-00006C310000}"/>
    <cellStyle name="6_leertabellen_teil_iii 3 6 2 2 2" xfId="17098" xr:uid="{00000000-0005-0000-0000-00006D310000}"/>
    <cellStyle name="6_leertabellen_teil_iii 3 6 2 2 2 2" xfId="24235" xr:uid="{00000000-0005-0000-0000-00006E310000}"/>
    <cellStyle name="6_leertabellen_teil_iii 3 6 2 2 2 2 2" xfId="38550" xr:uid="{00000000-0005-0000-0000-00006F310000}"/>
    <cellStyle name="6_leertabellen_teil_iii 3 6 2 2 2 3" xfId="31413" xr:uid="{00000000-0005-0000-0000-000070310000}"/>
    <cellStyle name="6_leertabellen_teil_iii 3 6 2 2 3" xfId="19452" xr:uid="{00000000-0005-0000-0000-000071310000}"/>
    <cellStyle name="6_leertabellen_teil_iii 3 6 2 2 3 2" xfId="26589" xr:uid="{00000000-0005-0000-0000-000072310000}"/>
    <cellStyle name="6_leertabellen_teil_iii 3 6 2 2 3 2 2" xfId="40904" xr:uid="{00000000-0005-0000-0000-000073310000}"/>
    <cellStyle name="6_leertabellen_teil_iii 3 6 2 2 3 3" xfId="33767" xr:uid="{00000000-0005-0000-0000-000074310000}"/>
    <cellStyle name="6_leertabellen_teil_iii 3 6 2 2 4" xfId="20728" xr:uid="{00000000-0005-0000-0000-000075310000}"/>
    <cellStyle name="6_leertabellen_teil_iii 3 6 2 2 4 2" xfId="27865" xr:uid="{00000000-0005-0000-0000-000076310000}"/>
    <cellStyle name="6_leertabellen_teil_iii 3 6 2 2 4 2 2" xfId="42180" xr:uid="{00000000-0005-0000-0000-000077310000}"/>
    <cellStyle name="6_leertabellen_teil_iii 3 6 2 2 4 3" xfId="35043" xr:uid="{00000000-0005-0000-0000-000078310000}"/>
    <cellStyle name="6_leertabellen_teil_iii 3 6 2 2 5" xfId="21904" xr:uid="{00000000-0005-0000-0000-000079310000}"/>
    <cellStyle name="6_leertabellen_teil_iii 3 6 2 2 5 2" xfId="36219" xr:uid="{00000000-0005-0000-0000-00007A310000}"/>
    <cellStyle name="6_leertabellen_teil_iii 3 6 2 2 6" xfId="29060" xr:uid="{00000000-0005-0000-0000-00007B310000}"/>
    <cellStyle name="6_leertabellen_teil_iii 3 6 2 3" xfId="15407" xr:uid="{00000000-0005-0000-0000-00007C310000}"/>
    <cellStyle name="6_leertabellen_teil_iii 3 6 2 3 2" xfId="22566" xr:uid="{00000000-0005-0000-0000-00007D310000}"/>
    <cellStyle name="6_leertabellen_teil_iii 3 6 2 3 2 2" xfId="36881" xr:uid="{00000000-0005-0000-0000-00007E310000}"/>
    <cellStyle name="6_leertabellen_teil_iii 3 6 2 3 3" xfId="29722" xr:uid="{00000000-0005-0000-0000-00007F310000}"/>
    <cellStyle name="6_leertabellen_teil_iii 3 6 2 4" xfId="17761" xr:uid="{00000000-0005-0000-0000-000080310000}"/>
    <cellStyle name="6_leertabellen_teil_iii 3 6 2 4 2" xfId="24898" xr:uid="{00000000-0005-0000-0000-000081310000}"/>
    <cellStyle name="6_leertabellen_teil_iii 3 6 2 4 2 2" xfId="39213" xr:uid="{00000000-0005-0000-0000-000082310000}"/>
    <cellStyle name="6_leertabellen_teil_iii 3 6 2 4 3" xfId="32076" xr:uid="{00000000-0005-0000-0000-000083310000}"/>
    <cellStyle name="6_leertabellen_teil_iii 3 7" xfId="13029" xr:uid="{00000000-0005-0000-0000-000084310000}"/>
    <cellStyle name="6_leertabellen_teil_iii 3 7 2" xfId="14734" xr:uid="{00000000-0005-0000-0000-000085310000}"/>
    <cellStyle name="6_leertabellen_teil_iii 3 7 2 2" xfId="17097" xr:uid="{00000000-0005-0000-0000-000086310000}"/>
    <cellStyle name="6_leertabellen_teil_iii 3 7 2 2 2" xfId="24234" xr:uid="{00000000-0005-0000-0000-000087310000}"/>
    <cellStyle name="6_leertabellen_teil_iii 3 7 2 2 2 2" xfId="38549" xr:uid="{00000000-0005-0000-0000-000088310000}"/>
    <cellStyle name="6_leertabellen_teil_iii 3 7 2 2 3" xfId="31412" xr:uid="{00000000-0005-0000-0000-000089310000}"/>
    <cellStyle name="6_leertabellen_teil_iii 3 7 2 3" xfId="19451" xr:uid="{00000000-0005-0000-0000-00008A310000}"/>
    <cellStyle name="6_leertabellen_teil_iii 3 7 2 3 2" xfId="26588" xr:uid="{00000000-0005-0000-0000-00008B310000}"/>
    <cellStyle name="6_leertabellen_teil_iii 3 7 2 3 2 2" xfId="40903" xr:uid="{00000000-0005-0000-0000-00008C310000}"/>
    <cellStyle name="6_leertabellen_teil_iii 3 7 2 3 3" xfId="33766" xr:uid="{00000000-0005-0000-0000-00008D310000}"/>
    <cellStyle name="6_leertabellen_teil_iii 3 7 2 4" xfId="20727" xr:uid="{00000000-0005-0000-0000-00008E310000}"/>
    <cellStyle name="6_leertabellen_teil_iii 3 7 2 4 2" xfId="27864" xr:uid="{00000000-0005-0000-0000-00008F310000}"/>
    <cellStyle name="6_leertabellen_teil_iii 3 7 2 4 2 2" xfId="42179" xr:uid="{00000000-0005-0000-0000-000090310000}"/>
    <cellStyle name="6_leertabellen_teil_iii 3 7 2 4 3" xfId="35042" xr:uid="{00000000-0005-0000-0000-000091310000}"/>
    <cellStyle name="6_leertabellen_teil_iii 3 7 2 5" xfId="21903" xr:uid="{00000000-0005-0000-0000-000092310000}"/>
    <cellStyle name="6_leertabellen_teil_iii 3 7 2 5 2" xfId="36218" xr:uid="{00000000-0005-0000-0000-000093310000}"/>
    <cellStyle name="6_leertabellen_teil_iii 3 7 2 6" xfId="29059" xr:uid="{00000000-0005-0000-0000-000094310000}"/>
    <cellStyle name="6_leertabellen_teil_iii 3 7 3" xfId="15398" xr:uid="{00000000-0005-0000-0000-000095310000}"/>
    <cellStyle name="6_leertabellen_teil_iii 3 7 3 2" xfId="22557" xr:uid="{00000000-0005-0000-0000-000096310000}"/>
    <cellStyle name="6_leertabellen_teil_iii 3 7 3 2 2" xfId="36872" xr:uid="{00000000-0005-0000-0000-000097310000}"/>
    <cellStyle name="6_leertabellen_teil_iii 3 7 3 3" xfId="29713" xr:uid="{00000000-0005-0000-0000-000098310000}"/>
    <cellStyle name="6_leertabellen_teil_iii 3 7 4" xfId="17752" xr:uid="{00000000-0005-0000-0000-000099310000}"/>
    <cellStyle name="6_leertabellen_teil_iii 3 7 4 2" xfId="24889" xr:uid="{00000000-0005-0000-0000-00009A310000}"/>
    <cellStyle name="6_leertabellen_teil_iii 3 7 4 2 2" xfId="39204" xr:uid="{00000000-0005-0000-0000-00009B310000}"/>
    <cellStyle name="6_leertabellen_teil_iii 3 7 4 3" xfId="32067" xr:uid="{00000000-0005-0000-0000-00009C310000}"/>
    <cellStyle name="6_leertabellen_teil_iii 4" xfId="834" xr:uid="{00000000-0005-0000-0000-00009D310000}"/>
    <cellStyle name="6_leertabellen_teil_iii 4 2" xfId="835" xr:uid="{00000000-0005-0000-0000-00009E310000}"/>
    <cellStyle name="6_leertabellen_teil_iii 4 2 2" xfId="13040" xr:uid="{00000000-0005-0000-0000-00009F310000}"/>
    <cellStyle name="6_leertabellen_teil_iii 4 2 2 2" xfId="14503" xr:uid="{00000000-0005-0000-0000-0000A0310000}"/>
    <cellStyle name="6_leertabellen_teil_iii 4 2 2 2 2" xfId="16872" xr:uid="{00000000-0005-0000-0000-0000A1310000}"/>
    <cellStyle name="6_leertabellen_teil_iii 4 2 2 2 2 2" xfId="24031" xr:uid="{00000000-0005-0000-0000-0000A2310000}"/>
    <cellStyle name="6_leertabellen_teil_iii 4 2 2 2 2 2 2" xfId="38346" xr:uid="{00000000-0005-0000-0000-0000A3310000}"/>
    <cellStyle name="6_leertabellen_teil_iii 4 2 2 2 2 3" xfId="31187" xr:uid="{00000000-0005-0000-0000-0000A4310000}"/>
    <cellStyle name="6_leertabellen_teil_iii 4 2 2 2 3" xfId="19226" xr:uid="{00000000-0005-0000-0000-0000A5310000}"/>
    <cellStyle name="6_leertabellen_teil_iii 4 2 2 2 3 2" xfId="26363" xr:uid="{00000000-0005-0000-0000-0000A6310000}"/>
    <cellStyle name="6_leertabellen_teil_iii 4 2 2 2 3 2 2" xfId="40678" xr:uid="{00000000-0005-0000-0000-0000A7310000}"/>
    <cellStyle name="6_leertabellen_teil_iii 4 2 2 2 3 3" xfId="33541" xr:uid="{00000000-0005-0000-0000-0000A8310000}"/>
    <cellStyle name="6_leertabellen_teil_iii 4 2 2 2 4" xfId="20527" xr:uid="{00000000-0005-0000-0000-0000A9310000}"/>
    <cellStyle name="6_leertabellen_teil_iii 4 2 2 2 4 2" xfId="27664" xr:uid="{00000000-0005-0000-0000-0000AA310000}"/>
    <cellStyle name="6_leertabellen_teil_iii 4 2 2 2 4 2 2" xfId="41979" xr:uid="{00000000-0005-0000-0000-0000AB310000}"/>
    <cellStyle name="6_leertabellen_teil_iii 4 2 2 2 4 3" xfId="34842" xr:uid="{00000000-0005-0000-0000-0000AC310000}"/>
    <cellStyle name="6_leertabellen_teil_iii 4 2 2 2 5" xfId="21742" xr:uid="{00000000-0005-0000-0000-0000AD310000}"/>
    <cellStyle name="6_leertabellen_teil_iii 4 2 2 2 5 2" xfId="36057" xr:uid="{00000000-0005-0000-0000-0000AE310000}"/>
    <cellStyle name="6_leertabellen_teil_iii 4 2 2 2 6" xfId="28879" xr:uid="{00000000-0005-0000-0000-0000AF310000}"/>
    <cellStyle name="6_leertabellen_teil_iii 4 2 2 3" xfId="15409" xr:uid="{00000000-0005-0000-0000-0000B0310000}"/>
    <cellStyle name="6_leertabellen_teil_iii 4 2 2 3 2" xfId="22568" xr:uid="{00000000-0005-0000-0000-0000B1310000}"/>
    <cellStyle name="6_leertabellen_teil_iii 4 2 2 3 2 2" xfId="36883" xr:uid="{00000000-0005-0000-0000-0000B2310000}"/>
    <cellStyle name="6_leertabellen_teil_iii 4 2 2 3 3" xfId="29724" xr:uid="{00000000-0005-0000-0000-0000B3310000}"/>
    <cellStyle name="6_leertabellen_teil_iii 4 2 2 4" xfId="17763" xr:uid="{00000000-0005-0000-0000-0000B4310000}"/>
    <cellStyle name="6_leertabellen_teil_iii 4 2 2 4 2" xfId="24900" xr:uid="{00000000-0005-0000-0000-0000B5310000}"/>
    <cellStyle name="6_leertabellen_teil_iii 4 2 2 4 2 2" xfId="39215" xr:uid="{00000000-0005-0000-0000-0000B6310000}"/>
    <cellStyle name="6_leertabellen_teil_iii 4 2 2 4 3" xfId="32078" xr:uid="{00000000-0005-0000-0000-0000B7310000}"/>
    <cellStyle name="6_leertabellen_teil_iii 4 3" xfId="836" xr:uid="{00000000-0005-0000-0000-0000B8310000}"/>
    <cellStyle name="6_leertabellen_teil_iii 4 3 2" xfId="13041" xr:uid="{00000000-0005-0000-0000-0000B9310000}"/>
    <cellStyle name="6_leertabellen_teil_iii 4 3 2 2" xfId="14738" xr:uid="{00000000-0005-0000-0000-0000BA310000}"/>
    <cellStyle name="6_leertabellen_teil_iii 4 3 2 2 2" xfId="17101" xr:uid="{00000000-0005-0000-0000-0000BB310000}"/>
    <cellStyle name="6_leertabellen_teil_iii 4 3 2 2 2 2" xfId="24238" xr:uid="{00000000-0005-0000-0000-0000BC310000}"/>
    <cellStyle name="6_leertabellen_teil_iii 4 3 2 2 2 2 2" xfId="38553" xr:uid="{00000000-0005-0000-0000-0000BD310000}"/>
    <cellStyle name="6_leertabellen_teil_iii 4 3 2 2 2 3" xfId="31416" xr:uid="{00000000-0005-0000-0000-0000BE310000}"/>
    <cellStyle name="6_leertabellen_teil_iii 4 3 2 2 3" xfId="19455" xr:uid="{00000000-0005-0000-0000-0000BF310000}"/>
    <cellStyle name="6_leertabellen_teil_iii 4 3 2 2 3 2" xfId="26592" xr:uid="{00000000-0005-0000-0000-0000C0310000}"/>
    <cellStyle name="6_leertabellen_teil_iii 4 3 2 2 3 2 2" xfId="40907" xr:uid="{00000000-0005-0000-0000-0000C1310000}"/>
    <cellStyle name="6_leertabellen_teil_iii 4 3 2 2 3 3" xfId="33770" xr:uid="{00000000-0005-0000-0000-0000C2310000}"/>
    <cellStyle name="6_leertabellen_teil_iii 4 3 2 2 4" xfId="20731" xr:uid="{00000000-0005-0000-0000-0000C3310000}"/>
    <cellStyle name="6_leertabellen_teil_iii 4 3 2 2 4 2" xfId="27868" xr:uid="{00000000-0005-0000-0000-0000C4310000}"/>
    <cellStyle name="6_leertabellen_teil_iii 4 3 2 2 4 2 2" xfId="42183" xr:uid="{00000000-0005-0000-0000-0000C5310000}"/>
    <cellStyle name="6_leertabellen_teil_iii 4 3 2 2 4 3" xfId="35046" xr:uid="{00000000-0005-0000-0000-0000C6310000}"/>
    <cellStyle name="6_leertabellen_teil_iii 4 3 2 2 5" xfId="21907" xr:uid="{00000000-0005-0000-0000-0000C7310000}"/>
    <cellStyle name="6_leertabellen_teil_iii 4 3 2 2 5 2" xfId="36222" xr:uid="{00000000-0005-0000-0000-0000C8310000}"/>
    <cellStyle name="6_leertabellen_teil_iii 4 3 2 2 6" xfId="29063" xr:uid="{00000000-0005-0000-0000-0000C9310000}"/>
    <cellStyle name="6_leertabellen_teil_iii 4 3 2 3" xfId="15410" xr:uid="{00000000-0005-0000-0000-0000CA310000}"/>
    <cellStyle name="6_leertabellen_teil_iii 4 3 2 3 2" xfId="22569" xr:uid="{00000000-0005-0000-0000-0000CB310000}"/>
    <cellStyle name="6_leertabellen_teil_iii 4 3 2 3 2 2" xfId="36884" xr:uid="{00000000-0005-0000-0000-0000CC310000}"/>
    <cellStyle name="6_leertabellen_teil_iii 4 3 2 3 3" xfId="29725" xr:uid="{00000000-0005-0000-0000-0000CD310000}"/>
    <cellStyle name="6_leertabellen_teil_iii 4 3 2 4" xfId="17764" xr:uid="{00000000-0005-0000-0000-0000CE310000}"/>
    <cellStyle name="6_leertabellen_teil_iii 4 3 2 4 2" xfId="24901" xr:uid="{00000000-0005-0000-0000-0000CF310000}"/>
    <cellStyle name="6_leertabellen_teil_iii 4 3 2 4 2 2" xfId="39216" xr:uid="{00000000-0005-0000-0000-0000D0310000}"/>
    <cellStyle name="6_leertabellen_teil_iii 4 3 2 4 3" xfId="32079" xr:uid="{00000000-0005-0000-0000-0000D1310000}"/>
    <cellStyle name="6_leertabellen_teil_iii 4 4" xfId="837" xr:uid="{00000000-0005-0000-0000-0000D2310000}"/>
    <cellStyle name="6_leertabellen_teil_iii 4 4 2" xfId="13042" xr:uid="{00000000-0005-0000-0000-0000D3310000}"/>
    <cellStyle name="6_leertabellen_teil_iii 4 4 2 2" xfId="14464" xr:uid="{00000000-0005-0000-0000-0000D4310000}"/>
    <cellStyle name="6_leertabellen_teil_iii 4 4 2 2 2" xfId="16833" xr:uid="{00000000-0005-0000-0000-0000D5310000}"/>
    <cellStyle name="6_leertabellen_teil_iii 4 4 2 2 2 2" xfId="23992" xr:uid="{00000000-0005-0000-0000-0000D6310000}"/>
    <cellStyle name="6_leertabellen_teil_iii 4 4 2 2 2 2 2" xfId="38307" xr:uid="{00000000-0005-0000-0000-0000D7310000}"/>
    <cellStyle name="6_leertabellen_teil_iii 4 4 2 2 2 3" xfId="31148" xr:uid="{00000000-0005-0000-0000-0000D8310000}"/>
    <cellStyle name="6_leertabellen_teil_iii 4 4 2 2 3" xfId="19187" xr:uid="{00000000-0005-0000-0000-0000D9310000}"/>
    <cellStyle name="6_leertabellen_teil_iii 4 4 2 2 3 2" xfId="26324" xr:uid="{00000000-0005-0000-0000-0000DA310000}"/>
    <cellStyle name="6_leertabellen_teil_iii 4 4 2 2 3 2 2" xfId="40639" xr:uid="{00000000-0005-0000-0000-0000DB310000}"/>
    <cellStyle name="6_leertabellen_teil_iii 4 4 2 2 3 3" xfId="33502" xr:uid="{00000000-0005-0000-0000-0000DC310000}"/>
    <cellStyle name="6_leertabellen_teil_iii 4 4 2 2 4" xfId="20494" xr:uid="{00000000-0005-0000-0000-0000DD310000}"/>
    <cellStyle name="6_leertabellen_teil_iii 4 4 2 2 4 2" xfId="27631" xr:uid="{00000000-0005-0000-0000-0000DE310000}"/>
    <cellStyle name="6_leertabellen_teil_iii 4 4 2 2 4 2 2" xfId="41946" xr:uid="{00000000-0005-0000-0000-0000DF310000}"/>
    <cellStyle name="6_leertabellen_teil_iii 4 4 2 2 4 3" xfId="34809" xr:uid="{00000000-0005-0000-0000-0000E0310000}"/>
    <cellStyle name="6_leertabellen_teil_iii 4 4 2 2 5" xfId="21709" xr:uid="{00000000-0005-0000-0000-0000E1310000}"/>
    <cellStyle name="6_leertabellen_teil_iii 4 4 2 2 5 2" xfId="36024" xr:uid="{00000000-0005-0000-0000-0000E2310000}"/>
    <cellStyle name="6_leertabellen_teil_iii 4 4 2 2 6" xfId="28846" xr:uid="{00000000-0005-0000-0000-0000E3310000}"/>
    <cellStyle name="6_leertabellen_teil_iii 4 4 2 3" xfId="15411" xr:uid="{00000000-0005-0000-0000-0000E4310000}"/>
    <cellStyle name="6_leertabellen_teil_iii 4 4 2 3 2" xfId="22570" xr:uid="{00000000-0005-0000-0000-0000E5310000}"/>
    <cellStyle name="6_leertabellen_teil_iii 4 4 2 3 2 2" xfId="36885" xr:uid="{00000000-0005-0000-0000-0000E6310000}"/>
    <cellStyle name="6_leertabellen_teil_iii 4 4 2 3 3" xfId="29726" xr:uid="{00000000-0005-0000-0000-0000E7310000}"/>
    <cellStyle name="6_leertabellen_teil_iii 4 4 2 4" xfId="17765" xr:uid="{00000000-0005-0000-0000-0000E8310000}"/>
    <cellStyle name="6_leertabellen_teil_iii 4 4 2 4 2" xfId="24902" xr:uid="{00000000-0005-0000-0000-0000E9310000}"/>
    <cellStyle name="6_leertabellen_teil_iii 4 4 2 4 2 2" xfId="39217" xr:uid="{00000000-0005-0000-0000-0000EA310000}"/>
    <cellStyle name="6_leertabellen_teil_iii 4 4 2 4 3" xfId="32080" xr:uid="{00000000-0005-0000-0000-0000EB310000}"/>
    <cellStyle name="6_leertabellen_teil_iii 4 5" xfId="838" xr:uid="{00000000-0005-0000-0000-0000EC310000}"/>
    <cellStyle name="6_leertabellen_teil_iii 4 5 2" xfId="13043" xr:uid="{00000000-0005-0000-0000-0000ED310000}"/>
    <cellStyle name="6_leertabellen_teil_iii 4 5 2 2" xfId="14737" xr:uid="{00000000-0005-0000-0000-0000EE310000}"/>
    <cellStyle name="6_leertabellen_teil_iii 4 5 2 2 2" xfId="17100" xr:uid="{00000000-0005-0000-0000-0000EF310000}"/>
    <cellStyle name="6_leertabellen_teil_iii 4 5 2 2 2 2" xfId="24237" xr:uid="{00000000-0005-0000-0000-0000F0310000}"/>
    <cellStyle name="6_leertabellen_teil_iii 4 5 2 2 2 2 2" xfId="38552" xr:uid="{00000000-0005-0000-0000-0000F1310000}"/>
    <cellStyle name="6_leertabellen_teil_iii 4 5 2 2 2 3" xfId="31415" xr:uid="{00000000-0005-0000-0000-0000F2310000}"/>
    <cellStyle name="6_leertabellen_teil_iii 4 5 2 2 3" xfId="19454" xr:uid="{00000000-0005-0000-0000-0000F3310000}"/>
    <cellStyle name="6_leertabellen_teil_iii 4 5 2 2 3 2" xfId="26591" xr:uid="{00000000-0005-0000-0000-0000F4310000}"/>
    <cellStyle name="6_leertabellen_teil_iii 4 5 2 2 3 2 2" xfId="40906" xr:uid="{00000000-0005-0000-0000-0000F5310000}"/>
    <cellStyle name="6_leertabellen_teil_iii 4 5 2 2 3 3" xfId="33769" xr:uid="{00000000-0005-0000-0000-0000F6310000}"/>
    <cellStyle name="6_leertabellen_teil_iii 4 5 2 2 4" xfId="20730" xr:uid="{00000000-0005-0000-0000-0000F7310000}"/>
    <cellStyle name="6_leertabellen_teil_iii 4 5 2 2 4 2" xfId="27867" xr:uid="{00000000-0005-0000-0000-0000F8310000}"/>
    <cellStyle name="6_leertabellen_teil_iii 4 5 2 2 4 2 2" xfId="42182" xr:uid="{00000000-0005-0000-0000-0000F9310000}"/>
    <cellStyle name="6_leertabellen_teil_iii 4 5 2 2 4 3" xfId="35045" xr:uid="{00000000-0005-0000-0000-0000FA310000}"/>
    <cellStyle name="6_leertabellen_teil_iii 4 5 2 2 5" xfId="21906" xr:uid="{00000000-0005-0000-0000-0000FB310000}"/>
    <cellStyle name="6_leertabellen_teil_iii 4 5 2 2 5 2" xfId="36221" xr:uid="{00000000-0005-0000-0000-0000FC310000}"/>
    <cellStyle name="6_leertabellen_teil_iii 4 5 2 2 6" xfId="29062" xr:uid="{00000000-0005-0000-0000-0000FD310000}"/>
    <cellStyle name="6_leertabellen_teil_iii 4 5 2 3" xfId="15412" xr:uid="{00000000-0005-0000-0000-0000FE310000}"/>
    <cellStyle name="6_leertabellen_teil_iii 4 5 2 3 2" xfId="22571" xr:uid="{00000000-0005-0000-0000-0000FF310000}"/>
    <cellStyle name="6_leertabellen_teil_iii 4 5 2 3 2 2" xfId="36886" xr:uid="{00000000-0005-0000-0000-000000320000}"/>
    <cellStyle name="6_leertabellen_teil_iii 4 5 2 3 3" xfId="29727" xr:uid="{00000000-0005-0000-0000-000001320000}"/>
    <cellStyle name="6_leertabellen_teil_iii 4 5 2 4" xfId="17766" xr:uid="{00000000-0005-0000-0000-000002320000}"/>
    <cellStyle name="6_leertabellen_teil_iii 4 5 2 4 2" xfId="24903" xr:uid="{00000000-0005-0000-0000-000003320000}"/>
    <cellStyle name="6_leertabellen_teil_iii 4 5 2 4 2 2" xfId="39218" xr:uid="{00000000-0005-0000-0000-000004320000}"/>
    <cellStyle name="6_leertabellen_teil_iii 4 5 2 4 3" xfId="32081" xr:uid="{00000000-0005-0000-0000-000005320000}"/>
    <cellStyle name="6_leertabellen_teil_iii 4 6" xfId="13039" xr:uid="{00000000-0005-0000-0000-000006320000}"/>
    <cellStyle name="6_leertabellen_teil_iii 4 6 2" xfId="14739" xr:uid="{00000000-0005-0000-0000-000007320000}"/>
    <cellStyle name="6_leertabellen_teil_iii 4 6 2 2" xfId="17102" xr:uid="{00000000-0005-0000-0000-000008320000}"/>
    <cellStyle name="6_leertabellen_teil_iii 4 6 2 2 2" xfId="24239" xr:uid="{00000000-0005-0000-0000-000009320000}"/>
    <cellStyle name="6_leertabellen_teil_iii 4 6 2 2 2 2" xfId="38554" xr:uid="{00000000-0005-0000-0000-00000A320000}"/>
    <cellStyle name="6_leertabellen_teil_iii 4 6 2 2 3" xfId="31417" xr:uid="{00000000-0005-0000-0000-00000B320000}"/>
    <cellStyle name="6_leertabellen_teil_iii 4 6 2 3" xfId="19456" xr:uid="{00000000-0005-0000-0000-00000C320000}"/>
    <cellStyle name="6_leertabellen_teil_iii 4 6 2 3 2" xfId="26593" xr:uid="{00000000-0005-0000-0000-00000D320000}"/>
    <cellStyle name="6_leertabellen_teil_iii 4 6 2 3 2 2" xfId="40908" xr:uid="{00000000-0005-0000-0000-00000E320000}"/>
    <cellStyle name="6_leertabellen_teil_iii 4 6 2 3 3" xfId="33771" xr:uid="{00000000-0005-0000-0000-00000F320000}"/>
    <cellStyle name="6_leertabellen_teil_iii 4 6 2 4" xfId="20732" xr:uid="{00000000-0005-0000-0000-000010320000}"/>
    <cellStyle name="6_leertabellen_teil_iii 4 6 2 4 2" xfId="27869" xr:uid="{00000000-0005-0000-0000-000011320000}"/>
    <cellStyle name="6_leertabellen_teil_iii 4 6 2 4 2 2" xfId="42184" xr:uid="{00000000-0005-0000-0000-000012320000}"/>
    <cellStyle name="6_leertabellen_teil_iii 4 6 2 4 3" xfId="35047" xr:uid="{00000000-0005-0000-0000-000013320000}"/>
    <cellStyle name="6_leertabellen_teil_iii 4 6 2 5" xfId="21908" xr:uid="{00000000-0005-0000-0000-000014320000}"/>
    <cellStyle name="6_leertabellen_teil_iii 4 6 2 5 2" xfId="36223" xr:uid="{00000000-0005-0000-0000-000015320000}"/>
    <cellStyle name="6_leertabellen_teil_iii 4 6 2 6" xfId="29064" xr:uid="{00000000-0005-0000-0000-000016320000}"/>
    <cellStyle name="6_leertabellen_teil_iii 4 6 3" xfId="15408" xr:uid="{00000000-0005-0000-0000-000017320000}"/>
    <cellStyle name="6_leertabellen_teil_iii 4 6 3 2" xfId="22567" xr:uid="{00000000-0005-0000-0000-000018320000}"/>
    <cellStyle name="6_leertabellen_teil_iii 4 6 3 2 2" xfId="36882" xr:uid="{00000000-0005-0000-0000-000019320000}"/>
    <cellStyle name="6_leertabellen_teil_iii 4 6 3 3" xfId="29723" xr:uid="{00000000-0005-0000-0000-00001A320000}"/>
    <cellStyle name="6_leertabellen_teil_iii 4 6 4" xfId="17762" xr:uid="{00000000-0005-0000-0000-00001B320000}"/>
    <cellStyle name="6_leertabellen_teil_iii 4 6 4 2" xfId="24899" xr:uid="{00000000-0005-0000-0000-00001C320000}"/>
    <cellStyle name="6_leertabellen_teil_iii 4 6 4 2 2" xfId="39214" xr:uid="{00000000-0005-0000-0000-00001D320000}"/>
    <cellStyle name="6_leertabellen_teil_iii 4 6 4 3" xfId="32077" xr:uid="{00000000-0005-0000-0000-00001E320000}"/>
    <cellStyle name="6_leertabellen_teil_iii 5" xfId="839" xr:uid="{00000000-0005-0000-0000-00001F320000}"/>
    <cellStyle name="6_leertabellen_teil_iii 5 2" xfId="13044" xr:uid="{00000000-0005-0000-0000-000020320000}"/>
    <cellStyle name="6_leertabellen_teil_iii 5 2 2" xfId="14514" xr:uid="{00000000-0005-0000-0000-000021320000}"/>
    <cellStyle name="6_leertabellen_teil_iii 5 2 2 2" xfId="16883" xr:uid="{00000000-0005-0000-0000-000022320000}"/>
    <cellStyle name="6_leertabellen_teil_iii 5 2 2 2 2" xfId="24042" xr:uid="{00000000-0005-0000-0000-000023320000}"/>
    <cellStyle name="6_leertabellen_teil_iii 5 2 2 2 2 2" xfId="38357" xr:uid="{00000000-0005-0000-0000-000024320000}"/>
    <cellStyle name="6_leertabellen_teil_iii 5 2 2 2 3" xfId="31198" xr:uid="{00000000-0005-0000-0000-000025320000}"/>
    <cellStyle name="6_leertabellen_teil_iii 5 2 2 3" xfId="19237" xr:uid="{00000000-0005-0000-0000-000026320000}"/>
    <cellStyle name="6_leertabellen_teil_iii 5 2 2 3 2" xfId="26374" xr:uid="{00000000-0005-0000-0000-000027320000}"/>
    <cellStyle name="6_leertabellen_teil_iii 5 2 2 3 2 2" xfId="40689" xr:uid="{00000000-0005-0000-0000-000028320000}"/>
    <cellStyle name="6_leertabellen_teil_iii 5 2 2 3 3" xfId="33552" xr:uid="{00000000-0005-0000-0000-000029320000}"/>
    <cellStyle name="6_leertabellen_teil_iii 5 2 2 4" xfId="20535" xr:uid="{00000000-0005-0000-0000-00002A320000}"/>
    <cellStyle name="6_leertabellen_teil_iii 5 2 2 4 2" xfId="27672" xr:uid="{00000000-0005-0000-0000-00002B320000}"/>
    <cellStyle name="6_leertabellen_teil_iii 5 2 2 4 2 2" xfId="41987" xr:uid="{00000000-0005-0000-0000-00002C320000}"/>
    <cellStyle name="6_leertabellen_teil_iii 5 2 2 4 3" xfId="34850" xr:uid="{00000000-0005-0000-0000-00002D320000}"/>
    <cellStyle name="6_leertabellen_teil_iii 5 2 2 5" xfId="21750" xr:uid="{00000000-0005-0000-0000-00002E320000}"/>
    <cellStyle name="6_leertabellen_teil_iii 5 2 2 5 2" xfId="36065" xr:uid="{00000000-0005-0000-0000-00002F320000}"/>
    <cellStyle name="6_leertabellen_teil_iii 5 2 2 6" xfId="28887" xr:uid="{00000000-0005-0000-0000-000030320000}"/>
    <cellStyle name="6_leertabellen_teil_iii 5 2 3" xfId="15413" xr:uid="{00000000-0005-0000-0000-000031320000}"/>
    <cellStyle name="6_leertabellen_teil_iii 5 2 3 2" xfId="22572" xr:uid="{00000000-0005-0000-0000-000032320000}"/>
    <cellStyle name="6_leertabellen_teil_iii 5 2 3 2 2" xfId="36887" xr:uid="{00000000-0005-0000-0000-000033320000}"/>
    <cellStyle name="6_leertabellen_teil_iii 5 2 3 3" xfId="29728" xr:uid="{00000000-0005-0000-0000-000034320000}"/>
    <cellStyle name="6_leertabellen_teil_iii 5 2 4" xfId="17767" xr:uid="{00000000-0005-0000-0000-000035320000}"/>
    <cellStyle name="6_leertabellen_teil_iii 5 2 4 2" xfId="24904" xr:uid="{00000000-0005-0000-0000-000036320000}"/>
    <cellStyle name="6_leertabellen_teil_iii 5 2 4 2 2" xfId="39219" xr:uid="{00000000-0005-0000-0000-000037320000}"/>
    <cellStyle name="6_leertabellen_teil_iii 5 2 4 3" xfId="32082" xr:uid="{00000000-0005-0000-0000-000038320000}"/>
    <cellStyle name="6_leertabellen_teil_iii 6" xfId="840" xr:uid="{00000000-0005-0000-0000-000039320000}"/>
    <cellStyle name="6_leertabellen_teil_iii 6 2" xfId="13045" xr:uid="{00000000-0005-0000-0000-00003A320000}"/>
    <cellStyle name="6_leertabellen_teil_iii 6 2 2" xfId="14736" xr:uid="{00000000-0005-0000-0000-00003B320000}"/>
    <cellStyle name="6_leertabellen_teil_iii 6 2 2 2" xfId="17099" xr:uid="{00000000-0005-0000-0000-00003C320000}"/>
    <cellStyle name="6_leertabellen_teil_iii 6 2 2 2 2" xfId="24236" xr:uid="{00000000-0005-0000-0000-00003D320000}"/>
    <cellStyle name="6_leertabellen_teil_iii 6 2 2 2 2 2" xfId="38551" xr:uid="{00000000-0005-0000-0000-00003E320000}"/>
    <cellStyle name="6_leertabellen_teil_iii 6 2 2 2 3" xfId="31414" xr:uid="{00000000-0005-0000-0000-00003F320000}"/>
    <cellStyle name="6_leertabellen_teil_iii 6 2 2 3" xfId="19453" xr:uid="{00000000-0005-0000-0000-000040320000}"/>
    <cellStyle name="6_leertabellen_teil_iii 6 2 2 3 2" xfId="26590" xr:uid="{00000000-0005-0000-0000-000041320000}"/>
    <cellStyle name="6_leertabellen_teil_iii 6 2 2 3 2 2" xfId="40905" xr:uid="{00000000-0005-0000-0000-000042320000}"/>
    <cellStyle name="6_leertabellen_teil_iii 6 2 2 3 3" xfId="33768" xr:uid="{00000000-0005-0000-0000-000043320000}"/>
    <cellStyle name="6_leertabellen_teil_iii 6 2 2 4" xfId="20729" xr:uid="{00000000-0005-0000-0000-000044320000}"/>
    <cellStyle name="6_leertabellen_teil_iii 6 2 2 4 2" xfId="27866" xr:uid="{00000000-0005-0000-0000-000045320000}"/>
    <cellStyle name="6_leertabellen_teil_iii 6 2 2 4 2 2" xfId="42181" xr:uid="{00000000-0005-0000-0000-000046320000}"/>
    <cellStyle name="6_leertabellen_teil_iii 6 2 2 4 3" xfId="35044" xr:uid="{00000000-0005-0000-0000-000047320000}"/>
    <cellStyle name="6_leertabellen_teil_iii 6 2 2 5" xfId="21905" xr:uid="{00000000-0005-0000-0000-000048320000}"/>
    <cellStyle name="6_leertabellen_teil_iii 6 2 2 5 2" xfId="36220" xr:uid="{00000000-0005-0000-0000-000049320000}"/>
    <cellStyle name="6_leertabellen_teil_iii 6 2 2 6" xfId="29061" xr:uid="{00000000-0005-0000-0000-00004A320000}"/>
    <cellStyle name="6_leertabellen_teil_iii 6 2 3" xfId="15414" xr:uid="{00000000-0005-0000-0000-00004B320000}"/>
    <cellStyle name="6_leertabellen_teil_iii 6 2 3 2" xfId="22573" xr:uid="{00000000-0005-0000-0000-00004C320000}"/>
    <cellStyle name="6_leertabellen_teil_iii 6 2 3 2 2" xfId="36888" xr:uid="{00000000-0005-0000-0000-00004D320000}"/>
    <cellStyle name="6_leertabellen_teil_iii 6 2 3 3" xfId="29729" xr:uid="{00000000-0005-0000-0000-00004E320000}"/>
    <cellStyle name="6_leertabellen_teil_iii 6 2 4" xfId="17768" xr:uid="{00000000-0005-0000-0000-00004F320000}"/>
    <cellStyle name="6_leertabellen_teil_iii 6 2 4 2" xfId="24905" xr:uid="{00000000-0005-0000-0000-000050320000}"/>
    <cellStyle name="6_leertabellen_teil_iii 6 2 4 2 2" xfId="39220" xr:uid="{00000000-0005-0000-0000-000051320000}"/>
    <cellStyle name="6_leertabellen_teil_iii 6 2 4 3" xfId="32083" xr:uid="{00000000-0005-0000-0000-000052320000}"/>
    <cellStyle name="6_leertabellen_teil_iii 7" xfId="841" xr:uid="{00000000-0005-0000-0000-000053320000}"/>
    <cellStyle name="6_leertabellen_teil_iii 7 2" xfId="13046" xr:uid="{00000000-0005-0000-0000-000054320000}"/>
    <cellStyle name="6_leertabellen_teil_iii 7 2 2" xfId="14146" xr:uid="{00000000-0005-0000-0000-000055320000}"/>
    <cellStyle name="6_leertabellen_teil_iii 7 2 2 2" xfId="16515" xr:uid="{00000000-0005-0000-0000-000056320000}"/>
    <cellStyle name="6_leertabellen_teil_iii 7 2 2 2 2" xfId="23674" xr:uid="{00000000-0005-0000-0000-000057320000}"/>
    <cellStyle name="6_leertabellen_teil_iii 7 2 2 2 2 2" xfId="37989" xr:uid="{00000000-0005-0000-0000-000058320000}"/>
    <cellStyle name="6_leertabellen_teil_iii 7 2 2 2 3" xfId="30830" xr:uid="{00000000-0005-0000-0000-000059320000}"/>
    <cellStyle name="6_leertabellen_teil_iii 7 2 2 3" xfId="18869" xr:uid="{00000000-0005-0000-0000-00005A320000}"/>
    <cellStyle name="6_leertabellen_teil_iii 7 2 2 3 2" xfId="26006" xr:uid="{00000000-0005-0000-0000-00005B320000}"/>
    <cellStyle name="6_leertabellen_teil_iii 7 2 2 3 2 2" xfId="40321" xr:uid="{00000000-0005-0000-0000-00005C320000}"/>
    <cellStyle name="6_leertabellen_teil_iii 7 2 2 3 3" xfId="33184" xr:uid="{00000000-0005-0000-0000-00005D320000}"/>
    <cellStyle name="6_leertabellen_teil_iii 7 2 2 4" xfId="20203" xr:uid="{00000000-0005-0000-0000-00005E320000}"/>
    <cellStyle name="6_leertabellen_teil_iii 7 2 2 4 2" xfId="27340" xr:uid="{00000000-0005-0000-0000-00005F320000}"/>
    <cellStyle name="6_leertabellen_teil_iii 7 2 2 4 2 2" xfId="41655" xr:uid="{00000000-0005-0000-0000-000060320000}"/>
    <cellStyle name="6_leertabellen_teil_iii 7 2 2 4 3" xfId="34518" xr:uid="{00000000-0005-0000-0000-000061320000}"/>
    <cellStyle name="6_leertabellen_teil_iii 7 2 2 5" xfId="21418" xr:uid="{00000000-0005-0000-0000-000062320000}"/>
    <cellStyle name="6_leertabellen_teil_iii 7 2 2 5 2" xfId="35733" xr:uid="{00000000-0005-0000-0000-000063320000}"/>
    <cellStyle name="6_leertabellen_teil_iii 7 2 2 6" xfId="28555" xr:uid="{00000000-0005-0000-0000-000064320000}"/>
    <cellStyle name="6_leertabellen_teil_iii 7 2 3" xfId="15415" xr:uid="{00000000-0005-0000-0000-000065320000}"/>
    <cellStyle name="6_leertabellen_teil_iii 7 2 3 2" xfId="22574" xr:uid="{00000000-0005-0000-0000-000066320000}"/>
    <cellStyle name="6_leertabellen_teil_iii 7 2 3 2 2" xfId="36889" xr:uid="{00000000-0005-0000-0000-000067320000}"/>
    <cellStyle name="6_leertabellen_teil_iii 7 2 3 3" xfId="29730" xr:uid="{00000000-0005-0000-0000-000068320000}"/>
    <cellStyle name="6_leertabellen_teil_iii 7 2 4" xfId="17769" xr:uid="{00000000-0005-0000-0000-000069320000}"/>
    <cellStyle name="6_leertabellen_teil_iii 7 2 4 2" xfId="24906" xr:uid="{00000000-0005-0000-0000-00006A320000}"/>
    <cellStyle name="6_leertabellen_teil_iii 7 2 4 2 2" xfId="39221" xr:uid="{00000000-0005-0000-0000-00006B320000}"/>
    <cellStyle name="6_leertabellen_teil_iii 7 2 4 3" xfId="32084" xr:uid="{00000000-0005-0000-0000-00006C320000}"/>
    <cellStyle name="6_leertabellen_teil_iii 8" xfId="842" xr:uid="{00000000-0005-0000-0000-00006D320000}"/>
    <cellStyle name="6_leertabellen_teil_iii 8 2" xfId="13047" xr:uid="{00000000-0005-0000-0000-00006E320000}"/>
    <cellStyle name="6_leertabellen_teil_iii 8 2 2" xfId="14465" xr:uid="{00000000-0005-0000-0000-00006F320000}"/>
    <cellStyle name="6_leertabellen_teil_iii 8 2 2 2" xfId="16834" xr:uid="{00000000-0005-0000-0000-000070320000}"/>
    <cellStyle name="6_leertabellen_teil_iii 8 2 2 2 2" xfId="23993" xr:uid="{00000000-0005-0000-0000-000071320000}"/>
    <cellStyle name="6_leertabellen_teil_iii 8 2 2 2 2 2" xfId="38308" xr:uid="{00000000-0005-0000-0000-000072320000}"/>
    <cellStyle name="6_leertabellen_teil_iii 8 2 2 2 3" xfId="31149" xr:uid="{00000000-0005-0000-0000-000073320000}"/>
    <cellStyle name="6_leertabellen_teil_iii 8 2 2 3" xfId="19188" xr:uid="{00000000-0005-0000-0000-000074320000}"/>
    <cellStyle name="6_leertabellen_teil_iii 8 2 2 3 2" xfId="26325" xr:uid="{00000000-0005-0000-0000-000075320000}"/>
    <cellStyle name="6_leertabellen_teil_iii 8 2 2 3 2 2" xfId="40640" xr:uid="{00000000-0005-0000-0000-000076320000}"/>
    <cellStyle name="6_leertabellen_teil_iii 8 2 2 3 3" xfId="33503" xr:uid="{00000000-0005-0000-0000-000077320000}"/>
    <cellStyle name="6_leertabellen_teil_iii 8 2 2 4" xfId="20495" xr:uid="{00000000-0005-0000-0000-000078320000}"/>
    <cellStyle name="6_leertabellen_teil_iii 8 2 2 4 2" xfId="27632" xr:uid="{00000000-0005-0000-0000-000079320000}"/>
    <cellStyle name="6_leertabellen_teil_iii 8 2 2 4 2 2" xfId="41947" xr:uid="{00000000-0005-0000-0000-00007A320000}"/>
    <cellStyle name="6_leertabellen_teil_iii 8 2 2 4 3" xfId="34810" xr:uid="{00000000-0005-0000-0000-00007B320000}"/>
    <cellStyle name="6_leertabellen_teil_iii 8 2 2 5" xfId="21710" xr:uid="{00000000-0005-0000-0000-00007C320000}"/>
    <cellStyle name="6_leertabellen_teil_iii 8 2 2 5 2" xfId="36025" xr:uid="{00000000-0005-0000-0000-00007D320000}"/>
    <cellStyle name="6_leertabellen_teil_iii 8 2 2 6" xfId="28847" xr:uid="{00000000-0005-0000-0000-00007E320000}"/>
    <cellStyle name="6_leertabellen_teil_iii 8 2 3" xfId="15416" xr:uid="{00000000-0005-0000-0000-00007F320000}"/>
    <cellStyle name="6_leertabellen_teil_iii 8 2 3 2" xfId="22575" xr:uid="{00000000-0005-0000-0000-000080320000}"/>
    <cellStyle name="6_leertabellen_teil_iii 8 2 3 2 2" xfId="36890" xr:uid="{00000000-0005-0000-0000-000081320000}"/>
    <cellStyle name="6_leertabellen_teil_iii 8 2 3 3" xfId="29731" xr:uid="{00000000-0005-0000-0000-000082320000}"/>
    <cellStyle name="6_leertabellen_teil_iii 8 2 4" xfId="17770" xr:uid="{00000000-0005-0000-0000-000083320000}"/>
    <cellStyle name="6_leertabellen_teil_iii 8 2 4 2" xfId="24907" xr:uid="{00000000-0005-0000-0000-000084320000}"/>
    <cellStyle name="6_leertabellen_teil_iii 8 2 4 2 2" xfId="39222" xr:uid="{00000000-0005-0000-0000-000085320000}"/>
    <cellStyle name="6_leertabellen_teil_iii 8 2 4 3" xfId="32085" xr:uid="{00000000-0005-0000-0000-000086320000}"/>
    <cellStyle name="6_leertabellen_teil_iii 9" xfId="13018" xr:uid="{00000000-0005-0000-0000-000087320000}"/>
    <cellStyle name="6_leertabellen_teil_iii 9 2" xfId="14745" xr:uid="{00000000-0005-0000-0000-000088320000}"/>
    <cellStyle name="6_leertabellen_teil_iii 9 2 2" xfId="17108" xr:uid="{00000000-0005-0000-0000-000089320000}"/>
    <cellStyle name="6_leertabellen_teil_iii 9 2 2 2" xfId="24245" xr:uid="{00000000-0005-0000-0000-00008A320000}"/>
    <cellStyle name="6_leertabellen_teil_iii 9 2 2 2 2" xfId="38560" xr:uid="{00000000-0005-0000-0000-00008B320000}"/>
    <cellStyle name="6_leertabellen_teil_iii 9 2 2 3" xfId="31423" xr:uid="{00000000-0005-0000-0000-00008C320000}"/>
    <cellStyle name="6_leertabellen_teil_iii 9 2 3" xfId="19462" xr:uid="{00000000-0005-0000-0000-00008D320000}"/>
    <cellStyle name="6_leertabellen_teil_iii 9 2 3 2" xfId="26599" xr:uid="{00000000-0005-0000-0000-00008E320000}"/>
    <cellStyle name="6_leertabellen_teil_iii 9 2 3 2 2" xfId="40914" xr:uid="{00000000-0005-0000-0000-00008F320000}"/>
    <cellStyle name="6_leertabellen_teil_iii 9 2 3 3" xfId="33777" xr:uid="{00000000-0005-0000-0000-000090320000}"/>
    <cellStyle name="6_leertabellen_teil_iii 9 2 4" xfId="20738" xr:uid="{00000000-0005-0000-0000-000091320000}"/>
    <cellStyle name="6_leertabellen_teil_iii 9 2 4 2" xfId="27875" xr:uid="{00000000-0005-0000-0000-000092320000}"/>
    <cellStyle name="6_leertabellen_teil_iii 9 2 4 2 2" xfId="42190" xr:uid="{00000000-0005-0000-0000-000093320000}"/>
    <cellStyle name="6_leertabellen_teil_iii 9 2 4 3" xfId="35053" xr:uid="{00000000-0005-0000-0000-000094320000}"/>
    <cellStyle name="6_leertabellen_teil_iii 9 2 5" xfId="21914" xr:uid="{00000000-0005-0000-0000-000095320000}"/>
    <cellStyle name="6_leertabellen_teil_iii 9 2 5 2" xfId="36229" xr:uid="{00000000-0005-0000-0000-000096320000}"/>
    <cellStyle name="6_leertabellen_teil_iii 9 2 6" xfId="29070" xr:uid="{00000000-0005-0000-0000-000097320000}"/>
    <cellStyle name="6_leertabellen_teil_iii 9 3" xfId="15387" xr:uid="{00000000-0005-0000-0000-000098320000}"/>
    <cellStyle name="6_leertabellen_teil_iii 9 3 2" xfId="22546" xr:uid="{00000000-0005-0000-0000-000099320000}"/>
    <cellStyle name="6_leertabellen_teil_iii 9 3 2 2" xfId="36861" xr:uid="{00000000-0005-0000-0000-00009A320000}"/>
    <cellStyle name="6_leertabellen_teil_iii 9 3 3" xfId="29702" xr:uid="{00000000-0005-0000-0000-00009B320000}"/>
    <cellStyle name="6_leertabellen_teil_iii 9 4" xfId="17741" xr:uid="{00000000-0005-0000-0000-00009C320000}"/>
    <cellStyle name="6_leertabellen_teil_iii 9 4 2" xfId="24878" xr:uid="{00000000-0005-0000-0000-00009D320000}"/>
    <cellStyle name="6_leertabellen_teil_iii 9 4 2 2" xfId="39193" xr:uid="{00000000-0005-0000-0000-00009E320000}"/>
    <cellStyle name="6_leertabellen_teil_iii 9 4 3" xfId="32056" xr:uid="{00000000-0005-0000-0000-00009F320000}"/>
    <cellStyle name="6_Merkmalsuebersicht_neu" xfId="208" xr:uid="{00000000-0005-0000-0000-0000A0320000}"/>
    <cellStyle name="6_Merkmalsuebersicht_neu 2" xfId="843" xr:uid="{00000000-0005-0000-0000-0000A1320000}"/>
    <cellStyle name="6_Merkmalsuebersicht_neu 2 2" xfId="844" xr:uid="{00000000-0005-0000-0000-0000A2320000}"/>
    <cellStyle name="6_Merkmalsuebersicht_neu 2 2 2" xfId="845" xr:uid="{00000000-0005-0000-0000-0000A3320000}"/>
    <cellStyle name="6_Merkmalsuebersicht_neu 2 2 2 2" xfId="13051" xr:uid="{00000000-0005-0000-0000-0000A4320000}"/>
    <cellStyle name="6_Merkmalsuebersicht_neu 2 2 2 2 2" xfId="14467" xr:uid="{00000000-0005-0000-0000-0000A5320000}"/>
    <cellStyle name="6_Merkmalsuebersicht_neu 2 2 2 2 2 2" xfId="16836" xr:uid="{00000000-0005-0000-0000-0000A6320000}"/>
    <cellStyle name="6_Merkmalsuebersicht_neu 2 2 2 2 2 2 2" xfId="23995" xr:uid="{00000000-0005-0000-0000-0000A7320000}"/>
    <cellStyle name="6_Merkmalsuebersicht_neu 2 2 2 2 2 2 2 2" xfId="38310" xr:uid="{00000000-0005-0000-0000-0000A8320000}"/>
    <cellStyle name="6_Merkmalsuebersicht_neu 2 2 2 2 2 2 3" xfId="31151" xr:uid="{00000000-0005-0000-0000-0000A9320000}"/>
    <cellStyle name="6_Merkmalsuebersicht_neu 2 2 2 2 2 3" xfId="19190" xr:uid="{00000000-0005-0000-0000-0000AA320000}"/>
    <cellStyle name="6_Merkmalsuebersicht_neu 2 2 2 2 2 3 2" xfId="26327" xr:uid="{00000000-0005-0000-0000-0000AB320000}"/>
    <cellStyle name="6_Merkmalsuebersicht_neu 2 2 2 2 2 3 2 2" xfId="40642" xr:uid="{00000000-0005-0000-0000-0000AC320000}"/>
    <cellStyle name="6_Merkmalsuebersicht_neu 2 2 2 2 2 3 3" xfId="33505" xr:uid="{00000000-0005-0000-0000-0000AD320000}"/>
    <cellStyle name="6_Merkmalsuebersicht_neu 2 2 2 2 2 4" xfId="20497" xr:uid="{00000000-0005-0000-0000-0000AE320000}"/>
    <cellStyle name="6_Merkmalsuebersicht_neu 2 2 2 2 2 4 2" xfId="27634" xr:uid="{00000000-0005-0000-0000-0000AF320000}"/>
    <cellStyle name="6_Merkmalsuebersicht_neu 2 2 2 2 2 4 2 2" xfId="41949" xr:uid="{00000000-0005-0000-0000-0000B0320000}"/>
    <cellStyle name="6_Merkmalsuebersicht_neu 2 2 2 2 2 4 3" xfId="34812" xr:uid="{00000000-0005-0000-0000-0000B1320000}"/>
    <cellStyle name="6_Merkmalsuebersicht_neu 2 2 2 2 2 5" xfId="21712" xr:uid="{00000000-0005-0000-0000-0000B2320000}"/>
    <cellStyle name="6_Merkmalsuebersicht_neu 2 2 2 2 2 5 2" xfId="36027" xr:uid="{00000000-0005-0000-0000-0000B3320000}"/>
    <cellStyle name="6_Merkmalsuebersicht_neu 2 2 2 2 2 6" xfId="28849" xr:uid="{00000000-0005-0000-0000-0000B4320000}"/>
    <cellStyle name="6_Merkmalsuebersicht_neu 2 2 2 2 3" xfId="15420" xr:uid="{00000000-0005-0000-0000-0000B5320000}"/>
    <cellStyle name="6_Merkmalsuebersicht_neu 2 2 2 2 3 2" xfId="22579" xr:uid="{00000000-0005-0000-0000-0000B6320000}"/>
    <cellStyle name="6_Merkmalsuebersicht_neu 2 2 2 2 3 2 2" xfId="36894" xr:uid="{00000000-0005-0000-0000-0000B7320000}"/>
    <cellStyle name="6_Merkmalsuebersicht_neu 2 2 2 2 3 3" xfId="29735" xr:uid="{00000000-0005-0000-0000-0000B8320000}"/>
    <cellStyle name="6_Merkmalsuebersicht_neu 2 2 2 2 4" xfId="17774" xr:uid="{00000000-0005-0000-0000-0000B9320000}"/>
    <cellStyle name="6_Merkmalsuebersicht_neu 2 2 2 2 4 2" xfId="24911" xr:uid="{00000000-0005-0000-0000-0000BA320000}"/>
    <cellStyle name="6_Merkmalsuebersicht_neu 2 2 2 2 4 2 2" xfId="39226" xr:uid="{00000000-0005-0000-0000-0000BB320000}"/>
    <cellStyle name="6_Merkmalsuebersicht_neu 2 2 2 2 4 3" xfId="32089" xr:uid="{00000000-0005-0000-0000-0000BC320000}"/>
    <cellStyle name="6_Merkmalsuebersicht_neu 2 2 3" xfId="846" xr:uid="{00000000-0005-0000-0000-0000BD320000}"/>
    <cellStyle name="6_Merkmalsuebersicht_neu 2 2 3 2" xfId="13052" xr:uid="{00000000-0005-0000-0000-0000BE320000}"/>
    <cellStyle name="6_Merkmalsuebersicht_neu 2 2 3 2 2" xfId="13867" xr:uid="{00000000-0005-0000-0000-0000BF320000}"/>
    <cellStyle name="6_Merkmalsuebersicht_neu 2 2 3 2 2 2" xfId="16236" xr:uid="{00000000-0005-0000-0000-0000C0320000}"/>
    <cellStyle name="6_Merkmalsuebersicht_neu 2 2 3 2 2 2 2" xfId="23395" xr:uid="{00000000-0005-0000-0000-0000C1320000}"/>
    <cellStyle name="6_Merkmalsuebersicht_neu 2 2 3 2 2 2 2 2" xfId="37710" xr:uid="{00000000-0005-0000-0000-0000C2320000}"/>
    <cellStyle name="6_Merkmalsuebersicht_neu 2 2 3 2 2 2 3" xfId="30551" xr:uid="{00000000-0005-0000-0000-0000C3320000}"/>
    <cellStyle name="6_Merkmalsuebersicht_neu 2 2 3 2 2 3" xfId="18590" xr:uid="{00000000-0005-0000-0000-0000C4320000}"/>
    <cellStyle name="6_Merkmalsuebersicht_neu 2 2 3 2 2 3 2" xfId="25727" xr:uid="{00000000-0005-0000-0000-0000C5320000}"/>
    <cellStyle name="6_Merkmalsuebersicht_neu 2 2 3 2 2 3 2 2" xfId="40042" xr:uid="{00000000-0005-0000-0000-0000C6320000}"/>
    <cellStyle name="6_Merkmalsuebersicht_neu 2 2 3 2 2 3 3" xfId="32905" xr:uid="{00000000-0005-0000-0000-0000C7320000}"/>
    <cellStyle name="6_Merkmalsuebersicht_neu 2 2 3 2 2 4" xfId="20037" xr:uid="{00000000-0005-0000-0000-0000C8320000}"/>
    <cellStyle name="6_Merkmalsuebersicht_neu 2 2 3 2 2 4 2" xfId="27174" xr:uid="{00000000-0005-0000-0000-0000C9320000}"/>
    <cellStyle name="6_Merkmalsuebersicht_neu 2 2 3 2 2 4 2 2" xfId="41489" xr:uid="{00000000-0005-0000-0000-0000CA320000}"/>
    <cellStyle name="6_Merkmalsuebersicht_neu 2 2 3 2 2 4 3" xfId="34352" xr:uid="{00000000-0005-0000-0000-0000CB320000}"/>
    <cellStyle name="6_Merkmalsuebersicht_neu 2 2 3 2 2 5" xfId="21252" xr:uid="{00000000-0005-0000-0000-0000CC320000}"/>
    <cellStyle name="6_Merkmalsuebersicht_neu 2 2 3 2 2 5 2" xfId="35567" xr:uid="{00000000-0005-0000-0000-0000CD320000}"/>
    <cellStyle name="6_Merkmalsuebersicht_neu 2 2 3 2 2 6" xfId="28389" xr:uid="{00000000-0005-0000-0000-0000CE320000}"/>
    <cellStyle name="6_Merkmalsuebersicht_neu 2 2 3 2 3" xfId="15421" xr:uid="{00000000-0005-0000-0000-0000CF320000}"/>
    <cellStyle name="6_Merkmalsuebersicht_neu 2 2 3 2 3 2" xfId="22580" xr:uid="{00000000-0005-0000-0000-0000D0320000}"/>
    <cellStyle name="6_Merkmalsuebersicht_neu 2 2 3 2 3 2 2" xfId="36895" xr:uid="{00000000-0005-0000-0000-0000D1320000}"/>
    <cellStyle name="6_Merkmalsuebersicht_neu 2 2 3 2 3 3" xfId="29736" xr:uid="{00000000-0005-0000-0000-0000D2320000}"/>
    <cellStyle name="6_Merkmalsuebersicht_neu 2 2 3 2 4" xfId="17775" xr:uid="{00000000-0005-0000-0000-0000D3320000}"/>
    <cellStyle name="6_Merkmalsuebersicht_neu 2 2 3 2 4 2" xfId="24912" xr:uid="{00000000-0005-0000-0000-0000D4320000}"/>
    <cellStyle name="6_Merkmalsuebersicht_neu 2 2 3 2 4 2 2" xfId="39227" xr:uid="{00000000-0005-0000-0000-0000D5320000}"/>
    <cellStyle name="6_Merkmalsuebersicht_neu 2 2 3 2 4 3" xfId="32090" xr:uid="{00000000-0005-0000-0000-0000D6320000}"/>
    <cellStyle name="6_Merkmalsuebersicht_neu 2 2 4" xfId="847" xr:uid="{00000000-0005-0000-0000-0000D7320000}"/>
    <cellStyle name="6_Merkmalsuebersicht_neu 2 2 4 2" xfId="13053" xr:uid="{00000000-0005-0000-0000-0000D8320000}"/>
    <cellStyle name="6_Merkmalsuebersicht_neu 2 2 4 2 2" xfId="14590" xr:uid="{00000000-0005-0000-0000-0000D9320000}"/>
    <cellStyle name="6_Merkmalsuebersicht_neu 2 2 4 2 2 2" xfId="16953" xr:uid="{00000000-0005-0000-0000-0000DA320000}"/>
    <cellStyle name="6_Merkmalsuebersicht_neu 2 2 4 2 2 2 2" xfId="24112" xr:uid="{00000000-0005-0000-0000-0000DB320000}"/>
    <cellStyle name="6_Merkmalsuebersicht_neu 2 2 4 2 2 2 2 2" xfId="38427" xr:uid="{00000000-0005-0000-0000-0000DC320000}"/>
    <cellStyle name="6_Merkmalsuebersicht_neu 2 2 4 2 2 2 3" xfId="31268" xr:uid="{00000000-0005-0000-0000-0000DD320000}"/>
    <cellStyle name="6_Merkmalsuebersicht_neu 2 2 4 2 2 3" xfId="19307" xr:uid="{00000000-0005-0000-0000-0000DE320000}"/>
    <cellStyle name="6_Merkmalsuebersicht_neu 2 2 4 2 2 3 2" xfId="26444" xr:uid="{00000000-0005-0000-0000-0000DF320000}"/>
    <cellStyle name="6_Merkmalsuebersicht_neu 2 2 4 2 2 3 2 2" xfId="40759" xr:uid="{00000000-0005-0000-0000-0000E0320000}"/>
    <cellStyle name="6_Merkmalsuebersicht_neu 2 2 4 2 2 3 3" xfId="33622" xr:uid="{00000000-0005-0000-0000-0000E1320000}"/>
    <cellStyle name="6_Merkmalsuebersicht_neu 2 2 4 2 2 4" xfId="20605" xr:uid="{00000000-0005-0000-0000-0000E2320000}"/>
    <cellStyle name="6_Merkmalsuebersicht_neu 2 2 4 2 2 4 2" xfId="27742" xr:uid="{00000000-0005-0000-0000-0000E3320000}"/>
    <cellStyle name="6_Merkmalsuebersicht_neu 2 2 4 2 2 4 2 2" xfId="42057" xr:uid="{00000000-0005-0000-0000-0000E4320000}"/>
    <cellStyle name="6_Merkmalsuebersicht_neu 2 2 4 2 2 4 3" xfId="34920" xr:uid="{00000000-0005-0000-0000-0000E5320000}"/>
    <cellStyle name="6_Merkmalsuebersicht_neu 2 2 4 2 2 5" xfId="21820" xr:uid="{00000000-0005-0000-0000-0000E6320000}"/>
    <cellStyle name="6_Merkmalsuebersicht_neu 2 2 4 2 2 5 2" xfId="36135" xr:uid="{00000000-0005-0000-0000-0000E7320000}"/>
    <cellStyle name="6_Merkmalsuebersicht_neu 2 2 4 2 2 6" xfId="28957" xr:uid="{00000000-0005-0000-0000-0000E8320000}"/>
    <cellStyle name="6_Merkmalsuebersicht_neu 2 2 4 2 3" xfId="15422" xr:uid="{00000000-0005-0000-0000-0000E9320000}"/>
    <cellStyle name="6_Merkmalsuebersicht_neu 2 2 4 2 3 2" xfId="22581" xr:uid="{00000000-0005-0000-0000-0000EA320000}"/>
    <cellStyle name="6_Merkmalsuebersicht_neu 2 2 4 2 3 2 2" xfId="36896" xr:uid="{00000000-0005-0000-0000-0000EB320000}"/>
    <cellStyle name="6_Merkmalsuebersicht_neu 2 2 4 2 3 3" xfId="29737" xr:uid="{00000000-0005-0000-0000-0000EC320000}"/>
    <cellStyle name="6_Merkmalsuebersicht_neu 2 2 4 2 4" xfId="17776" xr:uid="{00000000-0005-0000-0000-0000ED320000}"/>
    <cellStyle name="6_Merkmalsuebersicht_neu 2 2 4 2 4 2" xfId="24913" xr:uid="{00000000-0005-0000-0000-0000EE320000}"/>
    <cellStyle name="6_Merkmalsuebersicht_neu 2 2 4 2 4 2 2" xfId="39228" xr:uid="{00000000-0005-0000-0000-0000EF320000}"/>
    <cellStyle name="6_Merkmalsuebersicht_neu 2 2 4 2 4 3" xfId="32091" xr:uid="{00000000-0005-0000-0000-0000F0320000}"/>
    <cellStyle name="6_Merkmalsuebersicht_neu 2 2 5" xfId="848" xr:uid="{00000000-0005-0000-0000-0000F1320000}"/>
    <cellStyle name="6_Merkmalsuebersicht_neu 2 2 5 2" xfId="13054" xr:uid="{00000000-0005-0000-0000-0000F2320000}"/>
    <cellStyle name="6_Merkmalsuebersicht_neu 2 2 5 2 2" xfId="14481" xr:uid="{00000000-0005-0000-0000-0000F3320000}"/>
    <cellStyle name="6_Merkmalsuebersicht_neu 2 2 5 2 2 2" xfId="16850" xr:uid="{00000000-0005-0000-0000-0000F4320000}"/>
    <cellStyle name="6_Merkmalsuebersicht_neu 2 2 5 2 2 2 2" xfId="24009" xr:uid="{00000000-0005-0000-0000-0000F5320000}"/>
    <cellStyle name="6_Merkmalsuebersicht_neu 2 2 5 2 2 2 2 2" xfId="38324" xr:uid="{00000000-0005-0000-0000-0000F6320000}"/>
    <cellStyle name="6_Merkmalsuebersicht_neu 2 2 5 2 2 2 3" xfId="31165" xr:uid="{00000000-0005-0000-0000-0000F7320000}"/>
    <cellStyle name="6_Merkmalsuebersicht_neu 2 2 5 2 2 3" xfId="19204" xr:uid="{00000000-0005-0000-0000-0000F8320000}"/>
    <cellStyle name="6_Merkmalsuebersicht_neu 2 2 5 2 2 3 2" xfId="26341" xr:uid="{00000000-0005-0000-0000-0000F9320000}"/>
    <cellStyle name="6_Merkmalsuebersicht_neu 2 2 5 2 2 3 2 2" xfId="40656" xr:uid="{00000000-0005-0000-0000-0000FA320000}"/>
    <cellStyle name="6_Merkmalsuebersicht_neu 2 2 5 2 2 3 3" xfId="33519" xr:uid="{00000000-0005-0000-0000-0000FB320000}"/>
    <cellStyle name="6_Merkmalsuebersicht_neu 2 2 5 2 2 4" xfId="20511" xr:uid="{00000000-0005-0000-0000-0000FC320000}"/>
    <cellStyle name="6_Merkmalsuebersicht_neu 2 2 5 2 2 4 2" xfId="27648" xr:uid="{00000000-0005-0000-0000-0000FD320000}"/>
    <cellStyle name="6_Merkmalsuebersicht_neu 2 2 5 2 2 4 2 2" xfId="41963" xr:uid="{00000000-0005-0000-0000-0000FE320000}"/>
    <cellStyle name="6_Merkmalsuebersicht_neu 2 2 5 2 2 4 3" xfId="34826" xr:uid="{00000000-0005-0000-0000-0000FF320000}"/>
    <cellStyle name="6_Merkmalsuebersicht_neu 2 2 5 2 2 5" xfId="21726" xr:uid="{00000000-0005-0000-0000-000000330000}"/>
    <cellStyle name="6_Merkmalsuebersicht_neu 2 2 5 2 2 5 2" xfId="36041" xr:uid="{00000000-0005-0000-0000-000001330000}"/>
    <cellStyle name="6_Merkmalsuebersicht_neu 2 2 5 2 2 6" xfId="28863" xr:uid="{00000000-0005-0000-0000-000002330000}"/>
    <cellStyle name="6_Merkmalsuebersicht_neu 2 2 5 2 3" xfId="15423" xr:uid="{00000000-0005-0000-0000-000003330000}"/>
    <cellStyle name="6_Merkmalsuebersicht_neu 2 2 5 2 3 2" xfId="22582" xr:uid="{00000000-0005-0000-0000-000004330000}"/>
    <cellStyle name="6_Merkmalsuebersicht_neu 2 2 5 2 3 2 2" xfId="36897" xr:uid="{00000000-0005-0000-0000-000005330000}"/>
    <cellStyle name="6_Merkmalsuebersicht_neu 2 2 5 2 3 3" xfId="29738" xr:uid="{00000000-0005-0000-0000-000006330000}"/>
    <cellStyle name="6_Merkmalsuebersicht_neu 2 2 5 2 4" xfId="17777" xr:uid="{00000000-0005-0000-0000-000007330000}"/>
    <cellStyle name="6_Merkmalsuebersicht_neu 2 2 5 2 4 2" xfId="24914" xr:uid="{00000000-0005-0000-0000-000008330000}"/>
    <cellStyle name="6_Merkmalsuebersicht_neu 2 2 5 2 4 2 2" xfId="39229" xr:uid="{00000000-0005-0000-0000-000009330000}"/>
    <cellStyle name="6_Merkmalsuebersicht_neu 2 2 5 2 4 3" xfId="32092" xr:uid="{00000000-0005-0000-0000-00000A330000}"/>
    <cellStyle name="6_Merkmalsuebersicht_neu 2 2 6" xfId="13050" xr:uid="{00000000-0005-0000-0000-00000B330000}"/>
    <cellStyle name="6_Merkmalsuebersicht_neu 2 2 6 2" xfId="14148" xr:uid="{00000000-0005-0000-0000-00000C330000}"/>
    <cellStyle name="6_Merkmalsuebersicht_neu 2 2 6 2 2" xfId="16517" xr:uid="{00000000-0005-0000-0000-00000D330000}"/>
    <cellStyle name="6_Merkmalsuebersicht_neu 2 2 6 2 2 2" xfId="23676" xr:uid="{00000000-0005-0000-0000-00000E330000}"/>
    <cellStyle name="6_Merkmalsuebersicht_neu 2 2 6 2 2 2 2" xfId="37991" xr:uid="{00000000-0005-0000-0000-00000F330000}"/>
    <cellStyle name="6_Merkmalsuebersicht_neu 2 2 6 2 2 3" xfId="30832" xr:uid="{00000000-0005-0000-0000-000010330000}"/>
    <cellStyle name="6_Merkmalsuebersicht_neu 2 2 6 2 3" xfId="18871" xr:uid="{00000000-0005-0000-0000-000011330000}"/>
    <cellStyle name="6_Merkmalsuebersicht_neu 2 2 6 2 3 2" xfId="26008" xr:uid="{00000000-0005-0000-0000-000012330000}"/>
    <cellStyle name="6_Merkmalsuebersicht_neu 2 2 6 2 3 2 2" xfId="40323" xr:uid="{00000000-0005-0000-0000-000013330000}"/>
    <cellStyle name="6_Merkmalsuebersicht_neu 2 2 6 2 3 3" xfId="33186" xr:uid="{00000000-0005-0000-0000-000014330000}"/>
    <cellStyle name="6_Merkmalsuebersicht_neu 2 2 6 2 4" xfId="20205" xr:uid="{00000000-0005-0000-0000-000015330000}"/>
    <cellStyle name="6_Merkmalsuebersicht_neu 2 2 6 2 4 2" xfId="27342" xr:uid="{00000000-0005-0000-0000-000016330000}"/>
    <cellStyle name="6_Merkmalsuebersicht_neu 2 2 6 2 4 2 2" xfId="41657" xr:uid="{00000000-0005-0000-0000-000017330000}"/>
    <cellStyle name="6_Merkmalsuebersicht_neu 2 2 6 2 4 3" xfId="34520" xr:uid="{00000000-0005-0000-0000-000018330000}"/>
    <cellStyle name="6_Merkmalsuebersicht_neu 2 2 6 2 5" xfId="21420" xr:uid="{00000000-0005-0000-0000-000019330000}"/>
    <cellStyle name="6_Merkmalsuebersicht_neu 2 2 6 2 5 2" xfId="35735" xr:uid="{00000000-0005-0000-0000-00001A330000}"/>
    <cellStyle name="6_Merkmalsuebersicht_neu 2 2 6 2 6" xfId="28557" xr:uid="{00000000-0005-0000-0000-00001B330000}"/>
    <cellStyle name="6_Merkmalsuebersicht_neu 2 2 6 3" xfId="15419" xr:uid="{00000000-0005-0000-0000-00001C330000}"/>
    <cellStyle name="6_Merkmalsuebersicht_neu 2 2 6 3 2" xfId="22578" xr:uid="{00000000-0005-0000-0000-00001D330000}"/>
    <cellStyle name="6_Merkmalsuebersicht_neu 2 2 6 3 2 2" xfId="36893" xr:uid="{00000000-0005-0000-0000-00001E330000}"/>
    <cellStyle name="6_Merkmalsuebersicht_neu 2 2 6 3 3" xfId="29734" xr:uid="{00000000-0005-0000-0000-00001F330000}"/>
    <cellStyle name="6_Merkmalsuebersicht_neu 2 2 6 4" xfId="17773" xr:uid="{00000000-0005-0000-0000-000020330000}"/>
    <cellStyle name="6_Merkmalsuebersicht_neu 2 2 6 4 2" xfId="24910" xr:uid="{00000000-0005-0000-0000-000021330000}"/>
    <cellStyle name="6_Merkmalsuebersicht_neu 2 2 6 4 2 2" xfId="39225" xr:uid="{00000000-0005-0000-0000-000022330000}"/>
    <cellStyle name="6_Merkmalsuebersicht_neu 2 2 6 4 3" xfId="32088" xr:uid="{00000000-0005-0000-0000-000023330000}"/>
    <cellStyle name="6_Merkmalsuebersicht_neu 2 3" xfId="849" xr:uid="{00000000-0005-0000-0000-000024330000}"/>
    <cellStyle name="6_Merkmalsuebersicht_neu 2 3 2" xfId="13055" xr:uid="{00000000-0005-0000-0000-000025330000}"/>
    <cellStyle name="6_Merkmalsuebersicht_neu 2 3 2 2" xfId="14149" xr:uid="{00000000-0005-0000-0000-000026330000}"/>
    <cellStyle name="6_Merkmalsuebersicht_neu 2 3 2 2 2" xfId="16518" xr:uid="{00000000-0005-0000-0000-000027330000}"/>
    <cellStyle name="6_Merkmalsuebersicht_neu 2 3 2 2 2 2" xfId="23677" xr:uid="{00000000-0005-0000-0000-000028330000}"/>
    <cellStyle name="6_Merkmalsuebersicht_neu 2 3 2 2 2 2 2" xfId="37992" xr:uid="{00000000-0005-0000-0000-000029330000}"/>
    <cellStyle name="6_Merkmalsuebersicht_neu 2 3 2 2 2 3" xfId="30833" xr:uid="{00000000-0005-0000-0000-00002A330000}"/>
    <cellStyle name="6_Merkmalsuebersicht_neu 2 3 2 2 3" xfId="18872" xr:uid="{00000000-0005-0000-0000-00002B330000}"/>
    <cellStyle name="6_Merkmalsuebersicht_neu 2 3 2 2 3 2" xfId="26009" xr:uid="{00000000-0005-0000-0000-00002C330000}"/>
    <cellStyle name="6_Merkmalsuebersicht_neu 2 3 2 2 3 2 2" xfId="40324" xr:uid="{00000000-0005-0000-0000-00002D330000}"/>
    <cellStyle name="6_Merkmalsuebersicht_neu 2 3 2 2 3 3" xfId="33187" xr:uid="{00000000-0005-0000-0000-00002E330000}"/>
    <cellStyle name="6_Merkmalsuebersicht_neu 2 3 2 2 4" xfId="20206" xr:uid="{00000000-0005-0000-0000-00002F330000}"/>
    <cellStyle name="6_Merkmalsuebersicht_neu 2 3 2 2 4 2" xfId="27343" xr:uid="{00000000-0005-0000-0000-000030330000}"/>
    <cellStyle name="6_Merkmalsuebersicht_neu 2 3 2 2 4 2 2" xfId="41658" xr:uid="{00000000-0005-0000-0000-000031330000}"/>
    <cellStyle name="6_Merkmalsuebersicht_neu 2 3 2 2 4 3" xfId="34521" xr:uid="{00000000-0005-0000-0000-000032330000}"/>
    <cellStyle name="6_Merkmalsuebersicht_neu 2 3 2 2 5" xfId="21421" xr:uid="{00000000-0005-0000-0000-000033330000}"/>
    <cellStyle name="6_Merkmalsuebersicht_neu 2 3 2 2 5 2" xfId="35736" xr:uid="{00000000-0005-0000-0000-000034330000}"/>
    <cellStyle name="6_Merkmalsuebersicht_neu 2 3 2 2 6" xfId="28558" xr:uid="{00000000-0005-0000-0000-000035330000}"/>
    <cellStyle name="6_Merkmalsuebersicht_neu 2 3 2 3" xfId="15424" xr:uid="{00000000-0005-0000-0000-000036330000}"/>
    <cellStyle name="6_Merkmalsuebersicht_neu 2 3 2 3 2" xfId="22583" xr:uid="{00000000-0005-0000-0000-000037330000}"/>
    <cellStyle name="6_Merkmalsuebersicht_neu 2 3 2 3 2 2" xfId="36898" xr:uid="{00000000-0005-0000-0000-000038330000}"/>
    <cellStyle name="6_Merkmalsuebersicht_neu 2 3 2 3 3" xfId="29739" xr:uid="{00000000-0005-0000-0000-000039330000}"/>
    <cellStyle name="6_Merkmalsuebersicht_neu 2 3 2 4" xfId="17778" xr:uid="{00000000-0005-0000-0000-00003A330000}"/>
    <cellStyle name="6_Merkmalsuebersicht_neu 2 3 2 4 2" xfId="24915" xr:uid="{00000000-0005-0000-0000-00003B330000}"/>
    <cellStyle name="6_Merkmalsuebersicht_neu 2 3 2 4 2 2" xfId="39230" xr:uid="{00000000-0005-0000-0000-00003C330000}"/>
    <cellStyle name="6_Merkmalsuebersicht_neu 2 3 2 4 3" xfId="32093" xr:uid="{00000000-0005-0000-0000-00003D330000}"/>
    <cellStyle name="6_Merkmalsuebersicht_neu 2 4" xfId="850" xr:uid="{00000000-0005-0000-0000-00003E330000}"/>
    <cellStyle name="6_Merkmalsuebersicht_neu 2 4 2" xfId="13056" xr:uid="{00000000-0005-0000-0000-00003F330000}"/>
    <cellStyle name="6_Merkmalsuebersicht_neu 2 4 2 2" xfId="14468" xr:uid="{00000000-0005-0000-0000-000040330000}"/>
    <cellStyle name="6_Merkmalsuebersicht_neu 2 4 2 2 2" xfId="16837" xr:uid="{00000000-0005-0000-0000-000041330000}"/>
    <cellStyle name="6_Merkmalsuebersicht_neu 2 4 2 2 2 2" xfId="23996" xr:uid="{00000000-0005-0000-0000-000042330000}"/>
    <cellStyle name="6_Merkmalsuebersicht_neu 2 4 2 2 2 2 2" xfId="38311" xr:uid="{00000000-0005-0000-0000-000043330000}"/>
    <cellStyle name="6_Merkmalsuebersicht_neu 2 4 2 2 2 3" xfId="31152" xr:uid="{00000000-0005-0000-0000-000044330000}"/>
    <cellStyle name="6_Merkmalsuebersicht_neu 2 4 2 2 3" xfId="19191" xr:uid="{00000000-0005-0000-0000-000045330000}"/>
    <cellStyle name="6_Merkmalsuebersicht_neu 2 4 2 2 3 2" xfId="26328" xr:uid="{00000000-0005-0000-0000-000046330000}"/>
    <cellStyle name="6_Merkmalsuebersicht_neu 2 4 2 2 3 2 2" xfId="40643" xr:uid="{00000000-0005-0000-0000-000047330000}"/>
    <cellStyle name="6_Merkmalsuebersicht_neu 2 4 2 2 3 3" xfId="33506" xr:uid="{00000000-0005-0000-0000-000048330000}"/>
    <cellStyle name="6_Merkmalsuebersicht_neu 2 4 2 2 4" xfId="20498" xr:uid="{00000000-0005-0000-0000-000049330000}"/>
    <cellStyle name="6_Merkmalsuebersicht_neu 2 4 2 2 4 2" xfId="27635" xr:uid="{00000000-0005-0000-0000-00004A330000}"/>
    <cellStyle name="6_Merkmalsuebersicht_neu 2 4 2 2 4 2 2" xfId="41950" xr:uid="{00000000-0005-0000-0000-00004B330000}"/>
    <cellStyle name="6_Merkmalsuebersicht_neu 2 4 2 2 4 3" xfId="34813" xr:uid="{00000000-0005-0000-0000-00004C330000}"/>
    <cellStyle name="6_Merkmalsuebersicht_neu 2 4 2 2 5" xfId="21713" xr:uid="{00000000-0005-0000-0000-00004D330000}"/>
    <cellStyle name="6_Merkmalsuebersicht_neu 2 4 2 2 5 2" xfId="36028" xr:uid="{00000000-0005-0000-0000-00004E330000}"/>
    <cellStyle name="6_Merkmalsuebersicht_neu 2 4 2 2 6" xfId="28850" xr:uid="{00000000-0005-0000-0000-00004F330000}"/>
    <cellStyle name="6_Merkmalsuebersicht_neu 2 4 2 3" xfId="15425" xr:uid="{00000000-0005-0000-0000-000050330000}"/>
    <cellStyle name="6_Merkmalsuebersicht_neu 2 4 2 3 2" xfId="22584" xr:uid="{00000000-0005-0000-0000-000051330000}"/>
    <cellStyle name="6_Merkmalsuebersicht_neu 2 4 2 3 2 2" xfId="36899" xr:uid="{00000000-0005-0000-0000-000052330000}"/>
    <cellStyle name="6_Merkmalsuebersicht_neu 2 4 2 3 3" xfId="29740" xr:uid="{00000000-0005-0000-0000-000053330000}"/>
    <cellStyle name="6_Merkmalsuebersicht_neu 2 4 2 4" xfId="17779" xr:uid="{00000000-0005-0000-0000-000054330000}"/>
    <cellStyle name="6_Merkmalsuebersicht_neu 2 4 2 4 2" xfId="24916" xr:uid="{00000000-0005-0000-0000-000055330000}"/>
    <cellStyle name="6_Merkmalsuebersicht_neu 2 4 2 4 2 2" xfId="39231" xr:uid="{00000000-0005-0000-0000-000056330000}"/>
    <cellStyle name="6_Merkmalsuebersicht_neu 2 4 2 4 3" xfId="32094" xr:uid="{00000000-0005-0000-0000-000057330000}"/>
    <cellStyle name="6_Merkmalsuebersicht_neu 2 5" xfId="851" xr:uid="{00000000-0005-0000-0000-000058330000}"/>
    <cellStyle name="6_Merkmalsuebersicht_neu 2 5 2" xfId="13057" xr:uid="{00000000-0005-0000-0000-000059330000}"/>
    <cellStyle name="6_Merkmalsuebersicht_neu 2 5 2 2" xfId="13741" xr:uid="{00000000-0005-0000-0000-00005A330000}"/>
    <cellStyle name="6_Merkmalsuebersicht_neu 2 5 2 2 2" xfId="16110" xr:uid="{00000000-0005-0000-0000-00005B330000}"/>
    <cellStyle name="6_Merkmalsuebersicht_neu 2 5 2 2 2 2" xfId="23269" xr:uid="{00000000-0005-0000-0000-00005C330000}"/>
    <cellStyle name="6_Merkmalsuebersicht_neu 2 5 2 2 2 2 2" xfId="37584" xr:uid="{00000000-0005-0000-0000-00005D330000}"/>
    <cellStyle name="6_Merkmalsuebersicht_neu 2 5 2 2 2 3" xfId="30425" xr:uid="{00000000-0005-0000-0000-00005E330000}"/>
    <cellStyle name="6_Merkmalsuebersicht_neu 2 5 2 2 3" xfId="18464" xr:uid="{00000000-0005-0000-0000-00005F330000}"/>
    <cellStyle name="6_Merkmalsuebersicht_neu 2 5 2 2 3 2" xfId="25601" xr:uid="{00000000-0005-0000-0000-000060330000}"/>
    <cellStyle name="6_Merkmalsuebersicht_neu 2 5 2 2 3 2 2" xfId="39916" xr:uid="{00000000-0005-0000-0000-000061330000}"/>
    <cellStyle name="6_Merkmalsuebersicht_neu 2 5 2 2 3 3" xfId="32779" xr:uid="{00000000-0005-0000-0000-000062330000}"/>
    <cellStyle name="6_Merkmalsuebersicht_neu 2 5 2 2 4" xfId="19989" xr:uid="{00000000-0005-0000-0000-000063330000}"/>
    <cellStyle name="6_Merkmalsuebersicht_neu 2 5 2 2 4 2" xfId="27126" xr:uid="{00000000-0005-0000-0000-000064330000}"/>
    <cellStyle name="6_Merkmalsuebersicht_neu 2 5 2 2 4 2 2" xfId="41441" xr:uid="{00000000-0005-0000-0000-000065330000}"/>
    <cellStyle name="6_Merkmalsuebersicht_neu 2 5 2 2 4 3" xfId="34304" xr:uid="{00000000-0005-0000-0000-000066330000}"/>
    <cellStyle name="6_Merkmalsuebersicht_neu 2 5 2 2 5" xfId="21204" xr:uid="{00000000-0005-0000-0000-000067330000}"/>
    <cellStyle name="6_Merkmalsuebersicht_neu 2 5 2 2 5 2" xfId="35519" xr:uid="{00000000-0005-0000-0000-000068330000}"/>
    <cellStyle name="6_Merkmalsuebersicht_neu 2 5 2 2 6" xfId="28341" xr:uid="{00000000-0005-0000-0000-000069330000}"/>
    <cellStyle name="6_Merkmalsuebersicht_neu 2 5 2 3" xfId="15426" xr:uid="{00000000-0005-0000-0000-00006A330000}"/>
    <cellStyle name="6_Merkmalsuebersicht_neu 2 5 2 3 2" xfId="22585" xr:uid="{00000000-0005-0000-0000-00006B330000}"/>
    <cellStyle name="6_Merkmalsuebersicht_neu 2 5 2 3 2 2" xfId="36900" xr:uid="{00000000-0005-0000-0000-00006C330000}"/>
    <cellStyle name="6_Merkmalsuebersicht_neu 2 5 2 3 3" xfId="29741" xr:uid="{00000000-0005-0000-0000-00006D330000}"/>
    <cellStyle name="6_Merkmalsuebersicht_neu 2 5 2 4" xfId="17780" xr:uid="{00000000-0005-0000-0000-00006E330000}"/>
    <cellStyle name="6_Merkmalsuebersicht_neu 2 5 2 4 2" xfId="24917" xr:uid="{00000000-0005-0000-0000-00006F330000}"/>
    <cellStyle name="6_Merkmalsuebersicht_neu 2 5 2 4 2 2" xfId="39232" xr:uid="{00000000-0005-0000-0000-000070330000}"/>
    <cellStyle name="6_Merkmalsuebersicht_neu 2 5 2 4 3" xfId="32095" xr:uid="{00000000-0005-0000-0000-000071330000}"/>
    <cellStyle name="6_Merkmalsuebersicht_neu 2 6" xfId="852" xr:uid="{00000000-0005-0000-0000-000072330000}"/>
    <cellStyle name="6_Merkmalsuebersicht_neu 2 6 2" xfId="13058" xr:uid="{00000000-0005-0000-0000-000073330000}"/>
    <cellStyle name="6_Merkmalsuebersicht_neu 2 6 2 2" xfId="14353" xr:uid="{00000000-0005-0000-0000-000074330000}"/>
    <cellStyle name="6_Merkmalsuebersicht_neu 2 6 2 2 2" xfId="16722" xr:uid="{00000000-0005-0000-0000-000075330000}"/>
    <cellStyle name="6_Merkmalsuebersicht_neu 2 6 2 2 2 2" xfId="23881" xr:uid="{00000000-0005-0000-0000-000076330000}"/>
    <cellStyle name="6_Merkmalsuebersicht_neu 2 6 2 2 2 2 2" xfId="38196" xr:uid="{00000000-0005-0000-0000-000077330000}"/>
    <cellStyle name="6_Merkmalsuebersicht_neu 2 6 2 2 2 3" xfId="31037" xr:uid="{00000000-0005-0000-0000-000078330000}"/>
    <cellStyle name="6_Merkmalsuebersicht_neu 2 6 2 2 3" xfId="19076" xr:uid="{00000000-0005-0000-0000-000079330000}"/>
    <cellStyle name="6_Merkmalsuebersicht_neu 2 6 2 2 3 2" xfId="26213" xr:uid="{00000000-0005-0000-0000-00007A330000}"/>
    <cellStyle name="6_Merkmalsuebersicht_neu 2 6 2 2 3 2 2" xfId="40528" xr:uid="{00000000-0005-0000-0000-00007B330000}"/>
    <cellStyle name="6_Merkmalsuebersicht_neu 2 6 2 2 3 3" xfId="33391" xr:uid="{00000000-0005-0000-0000-00007C330000}"/>
    <cellStyle name="6_Merkmalsuebersicht_neu 2 6 2 2 4" xfId="20409" xr:uid="{00000000-0005-0000-0000-00007D330000}"/>
    <cellStyle name="6_Merkmalsuebersicht_neu 2 6 2 2 4 2" xfId="27546" xr:uid="{00000000-0005-0000-0000-00007E330000}"/>
    <cellStyle name="6_Merkmalsuebersicht_neu 2 6 2 2 4 2 2" xfId="41861" xr:uid="{00000000-0005-0000-0000-00007F330000}"/>
    <cellStyle name="6_Merkmalsuebersicht_neu 2 6 2 2 4 3" xfId="34724" xr:uid="{00000000-0005-0000-0000-000080330000}"/>
    <cellStyle name="6_Merkmalsuebersicht_neu 2 6 2 2 5" xfId="21624" xr:uid="{00000000-0005-0000-0000-000081330000}"/>
    <cellStyle name="6_Merkmalsuebersicht_neu 2 6 2 2 5 2" xfId="35939" xr:uid="{00000000-0005-0000-0000-000082330000}"/>
    <cellStyle name="6_Merkmalsuebersicht_neu 2 6 2 2 6" xfId="28761" xr:uid="{00000000-0005-0000-0000-000083330000}"/>
    <cellStyle name="6_Merkmalsuebersicht_neu 2 6 2 3" xfId="15427" xr:uid="{00000000-0005-0000-0000-000084330000}"/>
    <cellStyle name="6_Merkmalsuebersicht_neu 2 6 2 3 2" xfId="22586" xr:uid="{00000000-0005-0000-0000-000085330000}"/>
    <cellStyle name="6_Merkmalsuebersicht_neu 2 6 2 3 2 2" xfId="36901" xr:uid="{00000000-0005-0000-0000-000086330000}"/>
    <cellStyle name="6_Merkmalsuebersicht_neu 2 6 2 3 3" xfId="29742" xr:uid="{00000000-0005-0000-0000-000087330000}"/>
    <cellStyle name="6_Merkmalsuebersicht_neu 2 6 2 4" xfId="17781" xr:uid="{00000000-0005-0000-0000-000088330000}"/>
    <cellStyle name="6_Merkmalsuebersicht_neu 2 6 2 4 2" xfId="24918" xr:uid="{00000000-0005-0000-0000-000089330000}"/>
    <cellStyle name="6_Merkmalsuebersicht_neu 2 6 2 4 2 2" xfId="39233" xr:uid="{00000000-0005-0000-0000-00008A330000}"/>
    <cellStyle name="6_Merkmalsuebersicht_neu 2 6 2 4 3" xfId="32096" xr:uid="{00000000-0005-0000-0000-00008B330000}"/>
    <cellStyle name="6_Merkmalsuebersicht_neu 2 7" xfId="13049" xr:uid="{00000000-0005-0000-0000-00008C330000}"/>
    <cellStyle name="6_Merkmalsuebersicht_neu 2 7 2" xfId="14466" xr:uid="{00000000-0005-0000-0000-00008D330000}"/>
    <cellStyle name="6_Merkmalsuebersicht_neu 2 7 2 2" xfId="16835" xr:uid="{00000000-0005-0000-0000-00008E330000}"/>
    <cellStyle name="6_Merkmalsuebersicht_neu 2 7 2 2 2" xfId="23994" xr:uid="{00000000-0005-0000-0000-00008F330000}"/>
    <cellStyle name="6_Merkmalsuebersicht_neu 2 7 2 2 2 2" xfId="38309" xr:uid="{00000000-0005-0000-0000-000090330000}"/>
    <cellStyle name="6_Merkmalsuebersicht_neu 2 7 2 2 3" xfId="31150" xr:uid="{00000000-0005-0000-0000-000091330000}"/>
    <cellStyle name="6_Merkmalsuebersicht_neu 2 7 2 3" xfId="19189" xr:uid="{00000000-0005-0000-0000-000092330000}"/>
    <cellStyle name="6_Merkmalsuebersicht_neu 2 7 2 3 2" xfId="26326" xr:uid="{00000000-0005-0000-0000-000093330000}"/>
    <cellStyle name="6_Merkmalsuebersicht_neu 2 7 2 3 2 2" xfId="40641" xr:uid="{00000000-0005-0000-0000-000094330000}"/>
    <cellStyle name="6_Merkmalsuebersicht_neu 2 7 2 3 3" xfId="33504" xr:uid="{00000000-0005-0000-0000-000095330000}"/>
    <cellStyle name="6_Merkmalsuebersicht_neu 2 7 2 4" xfId="20496" xr:uid="{00000000-0005-0000-0000-000096330000}"/>
    <cellStyle name="6_Merkmalsuebersicht_neu 2 7 2 4 2" xfId="27633" xr:uid="{00000000-0005-0000-0000-000097330000}"/>
    <cellStyle name="6_Merkmalsuebersicht_neu 2 7 2 4 2 2" xfId="41948" xr:uid="{00000000-0005-0000-0000-000098330000}"/>
    <cellStyle name="6_Merkmalsuebersicht_neu 2 7 2 4 3" xfId="34811" xr:uid="{00000000-0005-0000-0000-000099330000}"/>
    <cellStyle name="6_Merkmalsuebersicht_neu 2 7 2 5" xfId="21711" xr:uid="{00000000-0005-0000-0000-00009A330000}"/>
    <cellStyle name="6_Merkmalsuebersicht_neu 2 7 2 5 2" xfId="36026" xr:uid="{00000000-0005-0000-0000-00009B330000}"/>
    <cellStyle name="6_Merkmalsuebersicht_neu 2 7 2 6" xfId="28848" xr:uid="{00000000-0005-0000-0000-00009C330000}"/>
    <cellStyle name="6_Merkmalsuebersicht_neu 2 7 3" xfId="15418" xr:uid="{00000000-0005-0000-0000-00009D330000}"/>
    <cellStyle name="6_Merkmalsuebersicht_neu 2 7 3 2" xfId="22577" xr:uid="{00000000-0005-0000-0000-00009E330000}"/>
    <cellStyle name="6_Merkmalsuebersicht_neu 2 7 3 2 2" xfId="36892" xr:uid="{00000000-0005-0000-0000-00009F330000}"/>
    <cellStyle name="6_Merkmalsuebersicht_neu 2 7 3 3" xfId="29733" xr:uid="{00000000-0005-0000-0000-0000A0330000}"/>
    <cellStyle name="6_Merkmalsuebersicht_neu 2 7 4" xfId="17772" xr:uid="{00000000-0005-0000-0000-0000A1330000}"/>
    <cellStyle name="6_Merkmalsuebersicht_neu 2 7 4 2" xfId="24909" xr:uid="{00000000-0005-0000-0000-0000A2330000}"/>
    <cellStyle name="6_Merkmalsuebersicht_neu 2 7 4 2 2" xfId="39224" xr:uid="{00000000-0005-0000-0000-0000A3330000}"/>
    <cellStyle name="6_Merkmalsuebersicht_neu 2 7 4 3" xfId="32087" xr:uid="{00000000-0005-0000-0000-0000A4330000}"/>
    <cellStyle name="6_Merkmalsuebersicht_neu 3" xfId="853" xr:uid="{00000000-0005-0000-0000-0000A5330000}"/>
    <cellStyle name="6_Merkmalsuebersicht_neu 3 2" xfId="854" xr:uid="{00000000-0005-0000-0000-0000A6330000}"/>
    <cellStyle name="6_Merkmalsuebersicht_neu 3 2 2" xfId="13060" xr:uid="{00000000-0005-0000-0000-0000A7330000}"/>
    <cellStyle name="6_Merkmalsuebersicht_neu 3 2 2 2" xfId="13730" xr:uid="{00000000-0005-0000-0000-0000A8330000}"/>
    <cellStyle name="6_Merkmalsuebersicht_neu 3 2 2 2 2" xfId="16099" xr:uid="{00000000-0005-0000-0000-0000A9330000}"/>
    <cellStyle name="6_Merkmalsuebersicht_neu 3 2 2 2 2 2" xfId="23258" xr:uid="{00000000-0005-0000-0000-0000AA330000}"/>
    <cellStyle name="6_Merkmalsuebersicht_neu 3 2 2 2 2 2 2" xfId="37573" xr:uid="{00000000-0005-0000-0000-0000AB330000}"/>
    <cellStyle name="6_Merkmalsuebersicht_neu 3 2 2 2 2 3" xfId="30414" xr:uid="{00000000-0005-0000-0000-0000AC330000}"/>
    <cellStyle name="6_Merkmalsuebersicht_neu 3 2 2 2 3" xfId="18453" xr:uid="{00000000-0005-0000-0000-0000AD330000}"/>
    <cellStyle name="6_Merkmalsuebersicht_neu 3 2 2 2 3 2" xfId="25590" xr:uid="{00000000-0005-0000-0000-0000AE330000}"/>
    <cellStyle name="6_Merkmalsuebersicht_neu 3 2 2 2 3 2 2" xfId="39905" xr:uid="{00000000-0005-0000-0000-0000AF330000}"/>
    <cellStyle name="6_Merkmalsuebersicht_neu 3 2 2 2 3 3" xfId="32768" xr:uid="{00000000-0005-0000-0000-0000B0330000}"/>
    <cellStyle name="6_Merkmalsuebersicht_neu 3 2 2 2 4" xfId="19978" xr:uid="{00000000-0005-0000-0000-0000B1330000}"/>
    <cellStyle name="6_Merkmalsuebersicht_neu 3 2 2 2 4 2" xfId="27115" xr:uid="{00000000-0005-0000-0000-0000B2330000}"/>
    <cellStyle name="6_Merkmalsuebersicht_neu 3 2 2 2 4 2 2" xfId="41430" xr:uid="{00000000-0005-0000-0000-0000B3330000}"/>
    <cellStyle name="6_Merkmalsuebersicht_neu 3 2 2 2 4 3" xfId="34293" xr:uid="{00000000-0005-0000-0000-0000B4330000}"/>
    <cellStyle name="6_Merkmalsuebersicht_neu 3 2 2 2 5" xfId="21193" xr:uid="{00000000-0005-0000-0000-0000B5330000}"/>
    <cellStyle name="6_Merkmalsuebersicht_neu 3 2 2 2 5 2" xfId="35508" xr:uid="{00000000-0005-0000-0000-0000B6330000}"/>
    <cellStyle name="6_Merkmalsuebersicht_neu 3 2 2 2 6" xfId="28330" xr:uid="{00000000-0005-0000-0000-0000B7330000}"/>
    <cellStyle name="6_Merkmalsuebersicht_neu 3 2 2 3" xfId="15429" xr:uid="{00000000-0005-0000-0000-0000B8330000}"/>
    <cellStyle name="6_Merkmalsuebersicht_neu 3 2 2 3 2" xfId="22588" xr:uid="{00000000-0005-0000-0000-0000B9330000}"/>
    <cellStyle name="6_Merkmalsuebersicht_neu 3 2 2 3 2 2" xfId="36903" xr:uid="{00000000-0005-0000-0000-0000BA330000}"/>
    <cellStyle name="6_Merkmalsuebersicht_neu 3 2 2 3 3" xfId="29744" xr:uid="{00000000-0005-0000-0000-0000BB330000}"/>
    <cellStyle name="6_Merkmalsuebersicht_neu 3 2 2 4" xfId="17783" xr:uid="{00000000-0005-0000-0000-0000BC330000}"/>
    <cellStyle name="6_Merkmalsuebersicht_neu 3 2 2 4 2" xfId="24920" xr:uid="{00000000-0005-0000-0000-0000BD330000}"/>
    <cellStyle name="6_Merkmalsuebersicht_neu 3 2 2 4 2 2" xfId="39235" xr:uid="{00000000-0005-0000-0000-0000BE330000}"/>
    <cellStyle name="6_Merkmalsuebersicht_neu 3 2 2 4 3" xfId="32098" xr:uid="{00000000-0005-0000-0000-0000BF330000}"/>
    <cellStyle name="6_Merkmalsuebersicht_neu 3 3" xfId="855" xr:uid="{00000000-0005-0000-0000-0000C0330000}"/>
    <cellStyle name="6_Merkmalsuebersicht_neu 3 3 2" xfId="13061" xr:uid="{00000000-0005-0000-0000-0000C1330000}"/>
    <cellStyle name="6_Merkmalsuebersicht_neu 3 3 2 2" xfId="14074" xr:uid="{00000000-0005-0000-0000-0000C2330000}"/>
    <cellStyle name="6_Merkmalsuebersicht_neu 3 3 2 2 2" xfId="16443" xr:uid="{00000000-0005-0000-0000-0000C3330000}"/>
    <cellStyle name="6_Merkmalsuebersicht_neu 3 3 2 2 2 2" xfId="23602" xr:uid="{00000000-0005-0000-0000-0000C4330000}"/>
    <cellStyle name="6_Merkmalsuebersicht_neu 3 3 2 2 2 2 2" xfId="37917" xr:uid="{00000000-0005-0000-0000-0000C5330000}"/>
    <cellStyle name="6_Merkmalsuebersicht_neu 3 3 2 2 2 3" xfId="30758" xr:uid="{00000000-0005-0000-0000-0000C6330000}"/>
    <cellStyle name="6_Merkmalsuebersicht_neu 3 3 2 2 3" xfId="18797" xr:uid="{00000000-0005-0000-0000-0000C7330000}"/>
    <cellStyle name="6_Merkmalsuebersicht_neu 3 3 2 2 3 2" xfId="25934" xr:uid="{00000000-0005-0000-0000-0000C8330000}"/>
    <cellStyle name="6_Merkmalsuebersicht_neu 3 3 2 2 3 2 2" xfId="40249" xr:uid="{00000000-0005-0000-0000-0000C9330000}"/>
    <cellStyle name="6_Merkmalsuebersicht_neu 3 3 2 2 3 3" xfId="33112" xr:uid="{00000000-0005-0000-0000-0000CA330000}"/>
    <cellStyle name="6_Merkmalsuebersicht_neu 3 3 2 2 4" xfId="20134" xr:uid="{00000000-0005-0000-0000-0000CB330000}"/>
    <cellStyle name="6_Merkmalsuebersicht_neu 3 3 2 2 4 2" xfId="27271" xr:uid="{00000000-0005-0000-0000-0000CC330000}"/>
    <cellStyle name="6_Merkmalsuebersicht_neu 3 3 2 2 4 2 2" xfId="41586" xr:uid="{00000000-0005-0000-0000-0000CD330000}"/>
    <cellStyle name="6_Merkmalsuebersicht_neu 3 3 2 2 4 3" xfId="34449" xr:uid="{00000000-0005-0000-0000-0000CE330000}"/>
    <cellStyle name="6_Merkmalsuebersicht_neu 3 3 2 2 5" xfId="21349" xr:uid="{00000000-0005-0000-0000-0000CF330000}"/>
    <cellStyle name="6_Merkmalsuebersicht_neu 3 3 2 2 5 2" xfId="35664" xr:uid="{00000000-0005-0000-0000-0000D0330000}"/>
    <cellStyle name="6_Merkmalsuebersicht_neu 3 3 2 2 6" xfId="28486" xr:uid="{00000000-0005-0000-0000-0000D1330000}"/>
    <cellStyle name="6_Merkmalsuebersicht_neu 3 3 2 3" xfId="15430" xr:uid="{00000000-0005-0000-0000-0000D2330000}"/>
    <cellStyle name="6_Merkmalsuebersicht_neu 3 3 2 3 2" xfId="22589" xr:uid="{00000000-0005-0000-0000-0000D3330000}"/>
    <cellStyle name="6_Merkmalsuebersicht_neu 3 3 2 3 2 2" xfId="36904" xr:uid="{00000000-0005-0000-0000-0000D4330000}"/>
    <cellStyle name="6_Merkmalsuebersicht_neu 3 3 2 3 3" xfId="29745" xr:uid="{00000000-0005-0000-0000-0000D5330000}"/>
    <cellStyle name="6_Merkmalsuebersicht_neu 3 3 2 4" xfId="17784" xr:uid="{00000000-0005-0000-0000-0000D6330000}"/>
    <cellStyle name="6_Merkmalsuebersicht_neu 3 3 2 4 2" xfId="24921" xr:uid="{00000000-0005-0000-0000-0000D7330000}"/>
    <cellStyle name="6_Merkmalsuebersicht_neu 3 3 2 4 2 2" xfId="39236" xr:uid="{00000000-0005-0000-0000-0000D8330000}"/>
    <cellStyle name="6_Merkmalsuebersicht_neu 3 3 2 4 3" xfId="32099" xr:uid="{00000000-0005-0000-0000-0000D9330000}"/>
    <cellStyle name="6_Merkmalsuebersicht_neu 3 4" xfId="856" xr:uid="{00000000-0005-0000-0000-0000DA330000}"/>
    <cellStyle name="6_Merkmalsuebersicht_neu 3 4 2" xfId="13062" xr:uid="{00000000-0005-0000-0000-0000DB330000}"/>
    <cellStyle name="6_Merkmalsuebersicht_neu 3 4 2 2" xfId="13700" xr:uid="{00000000-0005-0000-0000-0000DC330000}"/>
    <cellStyle name="6_Merkmalsuebersicht_neu 3 4 2 2 2" xfId="16069" xr:uid="{00000000-0005-0000-0000-0000DD330000}"/>
    <cellStyle name="6_Merkmalsuebersicht_neu 3 4 2 2 2 2" xfId="23228" xr:uid="{00000000-0005-0000-0000-0000DE330000}"/>
    <cellStyle name="6_Merkmalsuebersicht_neu 3 4 2 2 2 2 2" xfId="37543" xr:uid="{00000000-0005-0000-0000-0000DF330000}"/>
    <cellStyle name="6_Merkmalsuebersicht_neu 3 4 2 2 2 3" xfId="30384" xr:uid="{00000000-0005-0000-0000-0000E0330000}"/>
    <cellStyle name="6_Merkmalsuebersicht_neu 3 4 2 2 3" xfId="18423" xr:uid="{00000000-0005-0000-0000-0000E1330000}"/>
    <cellStyle name="6_Merkmalsuebersicht_neu 3 4 2 2 3 2" xfId="25560" xr:uid="{00000000-0005-0000-0000-0000E2330000}"/>
    <cellStyle name="6_Merkmalsuebersicht_neu 3 4 2 2 3 2 2" xfId="39875" xr:uid="{00000000-0005-0000-0000-0000E3330000}"/>
    <cellStyle name="6_Merkmalsuebersicht_neu 3 4 2 2 3 3" xfId="32738" xr:uid="{00000000-0005-0000-0000-0000E4330000}"/>
    <cellStyle name="6_Merkmalsuebersicht_neu 3 4 2 2 4" xfId="19949" xr:uid="{00000000-0005-0000-0000-0000E5330000}"/>
    <cellStyle name="6_Merkmalsuebersicht_neu 3 4 2 2 4 2" xfId="27086" xr:uid="{00000000-0005-0000-0000-0000E6330000}"/>
    <cellStyle name="6_Merkmalsuebersicht_neu 3 4 2 2 4 2 2" xfId="41401" xr:uid="{00000000-0005-0000-0000-0000E7330000}"/>
    <cellStyle name="6_Merkmalsuebersicht_neu 3 4 2 2 4 3" xfId="34264" xr:uid="{00000000-0005-0000-0000-0000E8330000}"/>
    <cellStyle name="6_Merkmalsuebersicht_neu 3 4 2 2 5" xfId="21164" xr:uid="{00000000-0005-0000-0000-0000E9330000}"/>
    <cellStyle name="6_Merkmalsuebersicht_neu 3 4 2 2 5 2" xfId="35479" xr:uid="{00000000-0005-0000-0000-0000EA330000}"/>
    <cellStyle name="6_Merkmalsuebersicht_neu 3 4 2 2 6" xfId="28301" xr:uid="{00000000-0005-0000-0000-0000EB330000}"/>
    <cellStyle name="6_Merkmalsuebersicht_neu 3 4 2 3" xfId="15431" xr:uid="{00000000-0005-0000-0000-0000EC330000}"/>
    <cellStyle name="6_Merkmalsuebersicht_neu 3 4 2 3 2" xfId="22590" xr:uid="{00000000-0005-0000-0000-0000ED330000}"/>
    <cellStyle name="6_Merkmalsuebersicht_neu 3 4 2 3 2 2" xfId="36905" xr:uid="{00000000-0005-0000-0000-0000EE330000}"/>
    <cellStyle name="6_Merkmalsuebersicht_neu 3 4 2 3 3" xfId="29746" xr:uid="{00000000-0005-0000-0000-0000EF330000}"/>
    <cellStyle name="6_Merkmalsuebersicht_neu 3 4 2 4" xfId="17785" xr:uid="{00000000-0005-0000-0000-0000F0330000}"/>
    <cellStyle name="6_Merkmalsuebersicht_neu 3 4 2 4 2" xfId="24922" xr:uid="{00000000-0005-0000-0000-0000F1330000}"/>
    <cellStyle name="6_Merkmalsuebersicht_neu 3 4 2 4 2 2" xfId="39237" xr:uid="{00000000-0005-0000-0000-0000F2330000}"/>
    <cellStyle name="6_Merkmalsuebersicht_neu 3 4 2 4 3" xfId="32100" xr:uid="{00000000-0005-0000-0000-0000F3330000}"/>
    <cellStyle name="6_Merkmalsuebersicht_neu 3 5" xfId="857" xr:uid="{00000000-0005-0000-0000-0000F4330000}"/>
    <cellStyle name="6_Merkmalsuebersicht_neu 3 5 2" xfId="13063" xr:uid="{00000000-0005-0000-0000-0000F5330000}"/>
    <cellStyle name="6_Merkmalsuebersicht_neu 3 5 2 2" xfId="13701" xr:uid="{00000000-0005-0000-0000-0000F6330000}"/>
    <cellStyle name="6_Merkmalsuebersicht_neu 3 5 2 2 2" xfId="16070" xr:uid="{00000000-0005-0000-0000-0000F7330000}"/>
    <cellStyle name="6_Merkmalsuebersicht_neu 3 5 2 2 2 2" xfId="23229" xr:uid="{00000000-0005-0000-0000-0000F8330000}"/>
    <cellStyle name="6_Merkmalsuebersicht_neu 3 5 2 2 2 2 2" xfId="37544" xr:uid="{00000000-0005-0000-0000-0000F9330000}"/>
    <cellStyle name="6_Merkmalsuebersicht_neu 3 5 2 2 2 3" xfId="30385" xr:uid="{00000000-0005-0000-0000-0000FA330000}"/>
    <cellStyle name="6_Merkmalsuebersicht_neu 3 5 2 2 3" xfId="18424" xr:uid="{00000000-0005-0000-0000-0000FB330000}"/>
    <cellStyle name="6_Merkmalsuebersicht_neu 3 5 2 2 3 2" xfId="25561" xr:uid="{00000000-0005-0000-0000-0000FC330000}"/>
    <cellStyle name="6_Merkmalsuebersicht_neu 3 5 2 2 3 2 2" xfId="39876" xr:uid="{00000000-0005-0000-0000-0000FD330000}"/>
    <cellStyle name="6_Merkmalsuebersicht_neu 3 5 2 2 3 3" xfId="32739" xr:uid="{00000000-0005-0000-0000-0000FE330000}"/>
    <cellStyle name="6_Merkmalsuebersicht_neu 3 5 2 2 4" xfId="19950" xr:uid="{00000000-0005-0000-0000-0000FF330000}"/>
    <cellStyle name="6_Merkmalsuebersicht_neu 3 5 2 2 4 2" xfId="27087" xr:uid="{00000000-0005-0000-0000-000000340000}"/>
    <cellStyle name="6_Merkmalsuebersicht_neu 3 5 2 2 4 2 2" xfId="41402" xr:uid="{00000000-0005-0000-0000-000001340000}"/>
    <cellStyle name="6_Merkmalsuebersicht_neu 3 5 2 2 4 3" xfId="34265" xr:uid="{00000000-0005-0000-0000-000002340000}"/>
    <cellStyle name="6_Merkmalsuebersicht_neu 3 5 2 2 5" xfId="21165" xr:uid="{00000000-0005-0000-0000-000003340000}"/>
    <cellStyle name="6_Merkmalsuebersicht_neu 3 5 2 2 5 2" xfId="35480" xr:uid="{00000000-0005-0000-0000-000004340000}"/>
    <cellStyle name="6_Merkmalsuebersicht_neu 3 5 2 2 6" xfId="28302" xr:uid="{00000000-0005-0000-0000-000005340000}"/>
    <cellStyle name="6_Merkmalsuebersicht_neu 3 5 2 3" xfId="15432" xr:uid="{00000000-0005-0000-0000-000006340000}"/>
    <cellStyle name="6_Merkmalsuebersicht_neu 3 5 2 3 2" xfId="22591" xr:uid="{00000000-0005-0000-0000-000007340000}"/>
    <cellStyle name="6_Merkmalsuebersicht_neu 3 5 2 3 2 2" xfId="36906" xr:uid="{00000000-0005-0000-0000-000008340000}"/>
    <cellStyle name="6_Merkmalsuebersicht_neu 3 5 2 3 3" xfId="29747" xr:uid="{00000000-0005-0000-0000-000009340000}"/>
    <cellStyle name="6_Merkmalsuebersicht_neu 3 5 2 4" xfId="17786" xr:uid="{00000000-0005-0000-0000-00000A340000}"/>
    <cellStyle name="6_Merkmalsuebersicht_neu 3 5 2 4 2" xfId="24923" xr:uid="{00000000-0005-0000-0000-00000B340000}"/>
    <cellStyle name="6_Merkmalsuebersicht_neu 3 5 2 4 2 2" xfId="39238" xr:uid="{00000000-0005-0000-0000-00000C340000}"/>
    <cellStyle name="6_Merkmalsuebersicht_neu 3 5 2 4 3" xfId="32101" xr:uid="{00000000-0005-0000-0000-00000D340000}"/>
    <cellStyle name="6_Merkmalsuebersicht_neu 3 6" xfId="13059" xr:uid="{00000000-0005-0000-0000-00000E340000}"/>
    <cellStyle name="6_Merkmalsuebersicht_neu 3 6 2" xfId="14184" xr:uid="{00000000-0005-0000-0000-00000F340000}"/>
    <cellStyle name="6_Merkmalsuebersicht_neu 3 6 2 2" xfId="16553" xr:uid="{00000000-0005-0000-0000-000010340000}"/>
    <cellStyle name="6_Merkmalsuebersicht_neu 3 6 2 2 2" xfId="23712" xr:uid="{00000000-0005-0000-0000-000011340000}"/>
    <cellStyle name="6_Merkmalsuebersicht_neu 3 6 2 2 2 2" xfId="38027" xr:uid="{00000000-0005-0000-0000-000012340000}"/>
    <cellStyle name="6_Merkmalsuebersicht_neu 3 6 2 2 3" xfId="30868" xr:uid="{00000000-0005-0000-0000-000013340000}"/>
    <cellStyle name="6_Merkmalsuebersicht_neu 3 6 2 3" xfId="18907" xr:uid="{00000000-0005-0000-0000-000014340000}"/>
    <cellStyle name="6_Merkmalsuebersicht_neu 3 6 2 3 2" xfId="26044" xr:uid="{00000000-0005-0000-0000-000015340000}"/>
    <cellStyle name="6_Merkmalsuebersicht_neu 3 6 2 3 2 2" xfId="40359" xr:uid="{00000000-0005-0000-0000-000016340000}"/>
    <cellStyle name="6_Merkmalsuebersicht_neu 3 6 2 3 3" xfId="33222" xr:uid="{00000000-0005-0000-0000-000017340000}"/>
    <cellStyle name="6_Merkmalsuebersicht_neu 3 6 2 4" xfId="20241" xr:uid="{00000000-0005-0000-0000-000018340000}"/>
    <cellStyle name="6_Merkmalsuebersicht_neu 3 6 2 4 2" xfId="27378" xr:uid="{00000000-0005-0000-0000-000019340000}"/>
    <cellStyle name="6_Merkmalsuebersicht_neu 3 6 2 4 2 2" xfId="41693" xr:uid="{00000000-0005-0000-0000-00001A340000}"/>
    <cellStyle name="6_Merkmalsuebersicht_neu 3 6 2 4 3" xfId="34556" xr:uid="{00000000-0005-0000-0000-00001B340000}"/>
    <cellStyle name="6_Merkmalsuebersicht_neu 3 6 2 5" xfId="21456" xr:uid="{00000000-0005-0000-0000-00001C340000}"/>
    <cellStyle name="6_Merkmalsuebersicht_neu 3 6 2 5 2" xfId="35771" xr:uid="{00000000-0005-0000-0000-00001D340000}"/>
    <cellStyle name="6_Merkmalsuebersicht_neu 3 6 2 6" xfId="28593" xr:uid="{00000000-0005-0000-0000-00001E340000}"/>
    <cellStyle name="6_Merkmalsuebersicht_neu 3 6 3" xfId="15428" xr:uid="{00000000-0005-0000-0000-00001F340000}"/>
    <cellStyle name="6_Merkmalsuebersicht_neu 3 6 3 2" xfId="22587" xr:uid="{00000000-0005-0000-0000-000020340000}"/>
    <cellStyle name="6_Merkmalsuebersicht_neu 3 6 3 2 2" xfId="36902" xr:uid="{00000000-0005-0000-0000-000021340000}"/>
    <cellStyle name="6_Merkmalsuebersicht_neu 3 6 3 3" xfId="29743" xr:uid="{00000000-0005-0000-0000-000022340000}"/>
    <cellStyle name="6_Merkmalsuebersicht_neu 3 6 4" xfId="17782" xr:uid="{00000000-0005-0000-0000-000023340000}"/>
    <cellStyle name="6_Merkmalsuebersicht_neu 3 6 4 2" xfId="24919" xr:uid="{00000000-0005-0000-0000-000024340000}"/>
    <cellStyle name="6_Merkmalsuebersicht_neu 3 6 4 2 2" xfId="39234" xr:uid="{00000000-0005-0000-0000-000025340000}"/>
    <cellStyle name="6_Merkmalsuebersicht_neu 3 6 4 3" xfId="32097" xr:uid="{00000000-0005-0000-0000-000026340000}"/>
    <cellStyle name="6_Merkmalsuebersicht_neu 4" xfId="858" xr:uid="{00000000-0005-0000-0000-000027340000}"/>
    <cellStyle name="6_Merkmalsuebersicht_neu 4 2" xfId="859" xr:uid="{00000000-0005-0000-0000-000028340000}"/>
    <cellStyle name="6_Merkmalsuebersicht_neu 4 2 2" xfId="13065" xr:uid="{00000000-0005-0000-0000-000029340000}"/>
    <cellStyle name="6_Merkmalsuebersicht_neu 4 2 2 2" xfId="14469" xr:uid="{00000000-0005-0000-0000-00002A340000}"/>
    <cellStyle name="6_Merkmalsuebersicht_neu 4 2 2 2 2" xfId="16838" xr:uid="{00000000-0005-0000-0000-00002B340000}"/>
    <cellStyle name="6_Merkmalsuebersicht_neu 4 2 2 2 2 2" xfId="23997" xr:uid="{00000000-0005-0000-0000-00002C340000}"/>
    <cellStyle name="6_Merkmalsuebersicht_neu 4 2 2 2 2 2 2" xfId="38312" xr:uid="{00000000-0005-0000-0000-00002D340000}"/>
    <cellStyle name="6_Merkmalsuebersicht_neu 4 2 2 2 2 3" xfId="31153" xr:uid="{00000000-0005-0000-0000-00002E340000}"/>
    <cellStyle name="6_Merkmalsuebersicht_neu 4 2 2 2 3" xfId="19192" xr:uid="{00000000-0005-0000-0000-00002F340000}"/>
    <cellStyle name="6_Merkmalsuebersicht_neu 4 2 2 2 3 2" xfId="26329" xr:uid="{00000000-0005-0000-0000-000030340000}"/>
    <cellStyle name="6_Merkmalsuebersicht_neu 4 2 2 2 3 2 2" xfId="40644" xr:uid="{00000000-0005-0000-0000-000031340000}"/>
    <cellStyle name="6_Merkmalsuebersicht_neu 4 2 2 2 3 3" xfId="33507" xr:uid="{00000000-0005-0000-0000-000032340000}"/>
    <cellStyle name="6_Merkmalsuebersicht_neu 4 2 2 2 4" xfId="20499" xr:uid="{00000000-0005-0000-0000-000033340000}"/>
    <cellStyle name="6_Merkmalsuebersicht_neu 4 2 2 2 4 2" xfId="27636" xr:uid="{00000000-0005-0000-0000-000034340000}"/>
    <cellStyle name="6_Merkmalsuebersicht_neu 4 2 2 2 4 2 2" xfId="41951" xr:uid="{00000000-0005-0000-0000-000035340000}"/>
    <cellStyle name="6_Merkmalsuebersicht_neu 4 2 2 2 4 3" xfId="34814" xr:uid="{00000000-0005-0000-0000-000036340000}"/>
    <cellStyle name="6_Merkmalsuebersicht_neu 4 2 2 2 5" xfId="21714" xr:uid="{00000000-0005-0000-0000-000037340000}"/>
    <cellStyle name="6_Merkmalsuebersicht_neu 4 2 2 2 5 2" xfId="36029" xr:uid="{00000000-0005-0000-0000-000038340000}"/>
    <cellStyle name="6_Merkmalsuebersicht_neu 4 2 2 2 6" xfId="28851" xr:uid="{00000000-0005-0000-0000-000039340000}"/>
    <cellStyle name="6_Merkmalsuebersicht_neu 4 2 2 3" xfId="15434" xr:uid="{00000000-0005-0000-0000-00003A340000}"/>
    <cellStyle name="6_Merkmalsuebersicht_neu 4 2 2 3 2" xfId="22593" xr:uid="{00000000-0005-0000-0000-00003B340000}"/>
    <cellStyle name="6_Merkmalsuebersicht_neu 4 2 2 3 2 2" xfId="36908" xr:uid="{00000000-0005-0000-0000-00003C340000}"/>
    <cellStyle name="6_Merkmalsuebersicht_neu 4 2 2 3 3" xfId="29749" xr:uid="{00000000-0005-0000-0000-00003D340000}"/>
    <cellStyle name="6_Merkmalsuebersicht_neu 4 2 2 4" xfId="17788" xr:uid="{00000000-0005-0000-0000-00003E340000}"/>
    <cellStyle name="6_Merkmalsuebersicht_neu 4 2 2 4 2" xfId="24925" xr:uid="{00000000-0005-0000-0000-00003F340000}"/>
    <cellStyle name="6_Merkmalsuebersicht_neu 4 2 2 4 2 2" xfId="39240" xr:uid="{00000000-0005-0000-0000-000040340000}"/>
    <cellStyle name="6_Merkmalsuebersicht_neu 4 2 2 4 3" xfId="32103" xr:uid="{00000000-0005-0000-0000-000041340000}"/>
    <cellStyle name="6_Merkmalsuebersicht_neu 4 3" xfId="860" xr:uid="{00000000-0005-0000-0000-000042340000}"/>
    <cellStyle name="6_Merkmalsuebersicht_neu 4 3 2" xfId="13066" xr:uid="{00000000-0005-0000-0000-000043340000}"/>
    <cellStyle name="6_Merkmalsuebersicht_neu 4 3 2 2" xfId="14150" xr:uid="{00000000-0005-0000-0000-000044340000}"/>
    <cellStyle name="6_Merkmalsuebersicht_neu 4 3 2 2 2" xfId="16519" xr:uid="{00000000-0005-0000-0000-000045340000}"/>
    <cellStyle name="6_Merkmalsuebersicht_neu 4 3 2 2 2 2" xfId="23678" xr:uid="{00000000-0005-0000-0000-000046340000}"/>
    <cellStyle name="6_Merkmalsuebersicht_neu 4 3 2 2 2 2 2" xfId="37993" xr:uid="{00000000-0005-0000-0000-000047340000}"/>
    <cellStyle name="6_Merkmalsuebersicht_neu 4 3 2 2 2 3" xfId="30834" xr:uid="{00000000-0005-0000-0000-000048340000}"/>
    <cellStyle name="6_Merkmalsuebersicht_neu 4 3 2 2 3" xfId="18873" xr:uid="{00000000-0005-0000-0000-000049340000}"/>
    <cellStyle name="6_Merkmalsuebersicht_neu 4 3 2 2 3 2" xfId="26010" xr:uid="{00000000-0005-0000-0000-00004A340000}"/>
    <cellStyle name="6_Merkmalsuebersicht_neu 4 3 2 2 3 2 2" xfId="40325" xr:uid="{00000000-0005-0000-0000-00004B340000}"/>
    <cellStyle name="6_Merkmalsuebersicht_neu 4 3 2 2 3 3" xfId="33188" xr:uid="{00000000-0005-0000-0000-00004C340000}"/>
    <cellStyle name="6_Merkmalsuebersicht_neu 4 3 2 2 4" xfId="20207" xr:uid="{00000000-0005-0000-0000-00004D340000}"/>
    <cellStyle name="6_Merkmalsuebersicht_neu 4 3 2 2 4 2" xfId="27344" xr:uid="{00000000-0005-0000-0000-00004E340000}"/>
    <cellStyle name="6_Merkmalsuebersicht_neu 4 3 2 2 4 2 2" xfId="41659" xr:uid="{00000000-0005-0000-0000-00004F340000}"/>
    <cellStyle name="6_Merkmalsuebersicht_neu 4 3 2 2 4 3" xfId="34522" xr:uid="{00000000-0005-0000-0000-000050340000}"/>
    <cellStyle name="6_Merkmalsuebersicht_neu 4 3 2 2 5" xfId="21422" xr:uid="{00000000-0005-0000-0000-000051340000}"/>
    <cellStyle name="6_Merkmalsuebersicht_neu 4 3 2 2 5 2" xfId="35737" xr:uid="{00000000-0005-0000-0000-000052340000}"/>
    <cellStyle name="6_Merkmalsuebersicht_neu 4 3 2 2 6" xfId="28559" xr:uid="{00000000-0005-0000-0000-000053340000}"/>
    <cellStyle name="6_Merkmalsuebersicht_neu 4 3 2 3" xfId="15435" xr:uid="{00000000-0005-0000-0000-000054340000}"/>
    <cellStyle name="6_Merkmalsuebersicht_neu 4 3 2 3 2" xfId="22594" xr:uid="{00000000-0005-0000-0000-000055340000}"/>
    <cellStyle name="6_Merkmalsuebersicht_neu 4 3 2 3 2 2" xfId="36909" xr:uid="{00000000-0005-0000-0000-000056340000}"/>
    <cellStyle name="6_Merkmalsuebersicht_neu 4 3 2 3 3" xfId="29750" xr:uid="{00000000-0005-0000-0000-000057340000}"/>
    <cellStyle name="6_Merkmalsuebersicht_neu 4 3 2 4" xfId="17789" xr:uid="{00000000-0005-0000-0000-000058340000}"/>
    <cellStyle name="6_Merkmalsuebersicht_neu 4 3 2 4 2" xfId="24926" xr:uid="{00000000-0005-0000-0000-000059340000}"/>
    <cellStyle name="6_Merkmalsuebersicht_neu 4 3 2 4 2 2" xfId="39241" xr:uid="{00000000-0005-0000-0000-00005A340000}"/>
    <cellStyle name="6_Merkmalsuebersicht_neu 4 3 2 4 3" xfId="32104" xr:uid="{00000000-0005-0000-0000-00005B340000}"/>
    <cellStyle name="6_Merkmalsuebersicht_neu 4 4" xfId="861" xr:uid="{00000000-0005-0000-0000-00005C340000}"/>
    <cellStyle name="6_Merkmalsuebersicht_neu 4 4 2" xfId="13067" xr:uid="{00000000-0005-0000-0000-00005D340000}"/>
    <cellStyle name="6_Merkmalsuebersicht_neu 4 4 2 2" xfId="13851" xr:uid="{00000000-0005-0000-0000-00005E340000}"/>
    <cellStyle name="6_Merkmalsuebersicht_neu 4 4 2 2 2" xfId="16220" xr:uid="{00000000-0005-0000-0000-00005F340000}"/>
    <cellStyle name="6_Merkmalsuebersicht_neu 4 4 2 2 2 2" xfId="23379" xr:uid="{00000000-0005-0000-0000-000060340000}"/>
    <cellStyle name="6_Merkmalsuebersicht_neu 4 4 2 2 2 2 2" xfId="37694" xr:uid="{00000000-0005-0000-0000-000061340000}"/>
    <cellStyle name="6_Merkmalsuebersicht_neu 4 4 2 2 2 3" xfId="30535" xr:uid="{00000000-0005-0000-0000-000062340000}"/>
    <cellStyle name="6_Merkmalsuebersicht_neu 4 4 2 2 3" xfId="18574" xr:uid="{00000000-0005-0000-0000-000063340000}"/>
    <cellStyle name="6_Merkmalsuebersicht_neu 4 4 2 2 3 2" xfId="25711" xr:uid="{00000000-0005-0000-0000-000064340000}"/>
    <cellStyle name="6_Merkmalsuebersicht_neu 4 4 2 2 3 2 2" xfId="40026" xr:uid="{00000000-0005-0000-0000-000065340000}"/>
    <cellStyle name="6_Merkmalsuebersicht_neu 4 4 2 2 3 3" xfId="32889" xr:uid="{00000000-0005-0000-0000-000066340000}"/>
    <cellStyle name="6_Merkmalsuebersicht_neu 4 4 2 2 4" xfId="20021" xr:uid="{00000000-0005-0000-0000-000067340000}"/>
    <cellStyle name="6_Merkmalsuebersicht_neu 4 4 2 2 4 2" xfId="27158" xr:uid="{00000000-0005-0000-0000-000068340000}"/>
    <cellStyle name="6_Merkmalsuebersicht_neu 4 4 2 2 4 2 2" xfId="41473" xr:uid="{00000000-0005-0000-0000-000069340000}"/>
    <cellStyle name="6_Merkmalsuebersicht_neu 4 4 2 2 4 3" xfId="34336" xr:uid="{00000000-0005-0000-0000-00006A340000}"/>
    <cellStyle name="6_Merkmalsuebersicht_neu 4 4 2 2 5" xfId="21236" xr:uid="{00000000-0005-0000-0000-00006B340000}"/>
    <cellStyle name="6_Merkmalsuebersicht_neu 4 4 2 2 5 2" xfId="35551" xr:uid="{00000000-0005-0000-0000-00006C340000}"/>
    <cellStyle name="6_Merkmalsuebersicht_neu 4 4 2 2 6" xfId="28373" xr:uid="{00000000-0005-0000-0000-00006D340000}"/>
    <cellStyle name="6_Merkmalsuebersicht_neu 4 4 2 3" xfId="15436" xr:uid="{00000000-0005-0000-0000-00006E340000}"/>
    <cellStyle name="6_Merkmalsuebersicht_neu 4 4 2 3 2" xfId="22595" xr:uid="{00000000-0005-0000-0000-00006F340000}"/>
    <cellStyle name="6_Merkmalsuebersicht_neu 4 4 2 3 2 2" xfId="36910" xr:uid="{00000000-0005-0000-0000-000070340000}"/>
    <cellStyle name="6_Merkmalsuebersicht_neu 4 4 2 3 3" xfId="29751" xr:uid="{00000000-0005-0000-0000-000071340000}"/>
    <cellStyle name="6_Merkmalsuebersicht_neu 4 4 2 4" xfId="17790" xr:uid="{00000000-0005-0000-0000-000072340000}"/>
    <cellStyle name="6_Merkmalsuebersicht_neu 4 4 2 4 2" xfId="24927" xr:uid="{00000000-0005-0000-0000-000073340000}"/>
    <cellStyle name="6_Merkmalsuebersicht_neu 4 4 2 4 2 2" xfId="39242" xr:uid="{00000000-0005-0000-0000-000074340000}"/>
    <cellStyle name="6_Merkmalsuebersicht_neu 4 4 2 4 3" xfId="32105" xr:uid="{00000000-0005-0000-0000-000075340000}"/>
    <cellStyle name="6_Merkmalsuebersicht_neu 4 5" xfId="862" xr:uid="{00000000-0005-0000-0000-000076340000}"/>
    <cellStyle name="6_Merkmalsuebersicht_neu 4 5 2" xfId="13068" xr:uid="{00000000-0005-0000-0000-000077340000}"/>
    <cellStyle name="6_Merkmalsuebersicht_neu 4 5 2 2" xfId="14075" xr:uid="{00000000-0005-0000-0000-000078340000}"/>
    <cellStyle name="6_Merkmalsuebersicht_neu 4 5 2 2 2" xfId="16444" xr:uid="{00000000-0005-0000-0000-000079340000}"/>
    <cellStyle name="6_Merkmalsuebersicht_neu 4 5 2 2 2 2" xfId="23603" xr:uid="{00000000-0005-0000-0000-00007A340000}"/>
    <cellStyle name="6_Merkmalsuebersicht_neu 4 5 2 2 2 2 2" xfId="37918" xr:uid="{00000000-0005-0000-0000-00007B340000}"/>
    <cellStyle name="6_Merkmalsuebersicht_neu 4 5 2 2 2 3" xfId="30759" xr:uid="{00000000-0005-0000-0000-00007C340000}"/>
    <cellStyle name="6_Merkmalsuebersicht_neu 4 5 2 2 3" xfId="18798" xr:uid="{00000000-0005-0000-0000-00007D340000}"/>
    <cellStyle name="6_Merkmalsuebersicht_neu 4 5 2 2 3 2" xfId="25935" xr:uid="{00000000-0005-0000-0000-00007E340000}"/>
    <cellStyle name="6_Merkmalsuebersicht_neu 4 5 2 2 3 2 2" xfId="40250" xr:uid="{00000000-0005-0000-0000-00007F340000}"/>
    <cellStyle name="6_Merkmalsuebersicht_neu 4 5 2 2 3 3" xfId="33113" xr:uid="{00000000-0005-0000-0000-000080340000}"/>
    <cellStyle name="6_Merkmalsuebersicht_neu 4 5 2 2 4" xfId="20135" xr:uid="{00000000-0005-0000-0000-000081340000}"/>
    <cellStyle name="6_Merkmalsuebersicht_neu 4 5 2 2 4 2" xfId="27272" xr:uid="{00000000-0005-0000-0000-000082340000}"/>
    <cellStyle name="6_Merkmalsuebersicht_neu 4 5 2 2 4 2 2" xfId="41587" xr:uid="{00000000-0005-0000-0000-000083340000}"/>
    <cellStyle name="6_Merkmalsuebersicht_neu 4 5 2 2 4 3" xfId="34450" xr:uid="{00000000-0005-0000-0000-000084340000}"/>
    <cellStyle name="6_Merkmalsuebersicht_neu 4 5 2 2 5" xfId="21350" xr:uid="{00000000-0005-0000-0000-000085340000}"/>
    <cellStyle name="6_Merkmalsuebersicht_neu 4 5 2 2 5 2" xfId="35665" xr:uid="{00000000-0005-0000-0000-000086340000}"/>
    <cellStyle name="6_Merkmalsuebersicht_neu 4 5 2 2 6" xfId="28487" xr:uid="{00000000-0005-0000-0000-000087340000}"/>
    <cellStyle name="6_Merkmalsuebersicht_neu 4 5 2 3" xfId="15437" xr:uid="{00000000-0005-0000-0000-000088340000}"/>
    <cellStyle name="6_Merkmalsuebersicht_neu 4 5 2 3 2" xfId="22596" xr:uid="{00000000-0005-0000-0000-000089340000}"/>
    <cellStyle name="6_Merkmalsuebersicht_neu 4 5 2 3 2 2" xfId="36911" xr:uid="{00000000-0005-0000-0000-00008A340000}"/>
    <cellStyle name="6_Merkmalsuebersicht_neu 4 5 2 3 3" xfId="29752" xr:uid="{00000000-0005-0000-0000-00008B340000}"/>
    <cellStyle name="6_Merkmalsuebersicht_neu 4 5 2 4" xfId="17791" xr:uid="{00000000-0005-0000-0000-00008C340000}"/>
    <cellStyle name="6_Merkmalsuebersicht_neu 4 5 2 4 2" xfId="24928" xr:uid="{00000000-0005-0000-0000-00008D340000}"/>
    <cellStyle name="6_Merkmalsuebersicht_neu 4 5 2 4 2 2" xfId="39243" xr:uid="{00000000-0005-0000-0000-00008E340000}"/>
    <cellStyle name="6_Merkmalsuebersicht_neu 4 5 2 4 3" xfId="32106" xr:uid="{00000000-0005-0000-0000-00008F340000}"/>
    <cellStyle name="6_Merkmalsuebersicht_neu 4 6" xfId="13064" xr:uid="{00000000-0005-0000-0000-000090340000}"/>
    <cellStyle name="6_Merkmalsuebersicht_neu 4 6 2" xfId="14151" xr:uid="{00000000-0005-0000-0000-000091340000}"/>
    <cellStyle name="6_Merkmalsuebersicht_neu 4 6 2 2" xfId="16520" xr:uid="{00000000-0005-0000-0000-000092340000}"/>
    <cellStyle name="6_Merkmalsuebersicht_neu 4 6 2 2 2" xfId="23679" xr:uid="{00000000-0005-0000-0000-000093340000}"/>
    <cellStyle name="6_Merkmalsuebersicht_neu 4 6 2 2 2 2" xfId="37994" xr:uid="{00000000-0005-0000-0000-000094340000}"/>
    <cellStyle name="6_Merkmalsuebersicht_neu 4 6 2 2 3" xfId="30835" xr:uid="{00000000-0005-0000-0000-000095340000}"/>
    <cellStyle name="6_Merkmalsuebersicht_neu 4 6 2 3" xfId="18874" xr:uid="{00000000-0005-0000-0000-000096340000}"/>
    <cellStyle name="6_Merkmalsuebersicht_neu 4 6 2 3 2" xfId="26011" xr:uid="{00000000-0005-0000-0000-000097340000}"/>
    <cellStyle name="6_Merkmalsuebersicht_neu 4 6 2 3 2 2" xfId="40326" xr:uid="{00000000-0005-0000-0000-000098340000}"/>
    <cellStyle name="6_Merkmalsuebersicht_neu 4 6 2 3 3" xfId="33189" xr:uid="{00000000-0005-0000-0000-000099340000}"/>
    <cellStyle name="6_Merkmalsuebersicht_neu 4 6 2 4" xfId="20208" xr:uid="{00000000-0005-0000-0000-00009A340000}"/>
    <cellStyle name="6_Merkmalsuebersicht_neu 4 6 2 4 2" xfId="27345" xr:uid="{00000000-0005-0000-0000-00009B340000}"/>
    <cellStyle name="6_Merkmalsuebersicht_neu 4 6 2 4 2 2" xfId="41660" xr:uid="{00000000-0005-0000-0000-00009C340000}"/>
    <cellStyle name="6_Merkmalsuebersicht_neu 4 6 2 4 3" xfId="34523" xr:uid="{00000000-0005-0000-0000-00009D340000}"/>
    <cellStyle name="6_Merkmalsuebersicht_neu 4 6 2 5" xfId="21423" xr:uid="{00000000-0005-0000-0000-00009E340000}"/>
    <cellStyle name="6_Merkmalsuebersicht_neu 4 6 2 5 2" xfId="35738" xr:uid="{00000000-0005-0000-0000-00009F340000}"/>
    <cellStyle name="6_Merkmalsuebersicht_neu 4 6 2 6" xfId="28560" xr:uid="{00000000-0005-0000-0000-0000A0340000}"/>
    <cellStyle name="6_Merkmalsuebersicht_neu 4 6 3" xfId="15433" xr:uid="{00000000-0005-0000-0000-0000A1340000}"/>
    <cellStyle name="6_Merkmalsuebersicht_neu 4 6 3 2" xfId="22592" xr:uid="{00000000-0005-0000-0000-0000A2340000}"/>
    <cellStyle name="6_Merkmalsuebersicht_neu 4 6 3 2 2" xfId="36907" xr:uid="{00000000-0005-0000-0000-0000A3340000}"/>
    <cellStyle name="6_Merkmalsuebersicht_neu 4 6 3 3" xfId="29748" xr:uid="{00000000-0005-0000-0000-0000A4340000}"/>
    <cellStyle name="6_Merkmalsuebersicht_neu 4 6 4" xfId="17787" xr:uid="{00000000-0005-0000-0000-0000A5340000}"/>
    <cellStyle name="6_Merkmalsuebersicht_neu 4 6 4 2" xfId="24924" xr:uid="{00000000-0005-0000-0000-0000A6340000}"/>
    <cellStyle name="6_Merkmalsuebersicht_neu 4 6 4 2 2" xfId="39239" xr:uid="{00000000-0005-0000-0000-0000A7340000}"/>
    <cellStyle name="6_Merkmalsuebersicht_neu 4 6 4 3" xfId="32102" xr:uid="{00000000-0005-0000-0000-0000A8340000}"/>
    <cellStyle name="6_Merkmalsuebersicht_neu 5" xfId="863" xr:uid="{00000000-0005-0000-0000-0000A9340000}"/>
    <cellStyle name="6_Merkmalsuebersicht_neu 5 2" xfId="13069" xr:uid="{00000000-0005-0000-0000-0000AA340000}"/>
    <cellStyle name="6_Merkmalsuebersicht_neu 5 2 2" xfId="13756" xr:uid="{00000000-0005-0000-0000-0000AB340000}"/>
    <cellStyle name="6_Merkmalsuebersicht_neu 5 2 2 2" xfId="16125" xr:uid="{00000000-0005-0000-0000-0000AC340000}"/>
    <cellStyle name="6_Merkmalsuebersicht_neu 5 2 2 2 2" xfId="23284" xr:uid="{00000000-0005-0000-0000-0000AD340000}"/>
    <cellStyle name="6_Merkmalsuebersicht_neu 5 2 2 2 2 2" xfId="37599" xr:uid="{00000000-0005-0000-0000-0000AE340000}"/>
    <cellStyle name="6_Merkmalsuebersicht_neu 5 2 2 2 3" xfId="30440" xr:uid="{00000000-0005-0000-0000-0000AF340000}"/>
    <cellStyle name="6_Merkmalsuebersicht_neu 5 2 2 3" xfId="18479" xr:uid="{00000000-0005-0000-0000-0000B0340000}"/>
    <cellStyle name="6_Merkmalsuebersicht_neu 5 2 2 3 2" xfId="25616" xr:uid="{00000000-0005-0000-0000-0000B1340000}"/>
    <cellStyle name="6_Merkmalsuebersicht_neu 5 2 2 3 2 2" xfId="39931" xr:uid="{00000000-0005-0000-0000-0000B2340000}"/>
    <cellStyle name="6_Merkmalsuebersicht_neu 5 2 2 3 3" xfId="32794" xr:uid="{00000000-0005-0000-0000-0000B3340000}"/>
    <cellStyle name="6_Merkmalsuebersicht_neu 5 2 2 4" xfId="20004" xr:uid="{00000000-0005-0000-0000-0000B4340000}"/>
    <cellStyle name="6_Merkmalsuebersicht_neu 5 2 2 4 2" xfId="27141" xr:uid="{00000000-0005-0000-0000-0000B5340000}"/>
    <cellStyle name="6_Merkmalsuebersicht_neu 5 2 2 4 2 2" xfId="41456" xr:uid="{00000000-0005-0000-0000-0000B6340000}"/>
    <cellStyle name="6_Merkmalsuebersicht_neu 5 2 2 4 3" xfId="34319" xr:uid="{00000000-0005-0000-0000-0000B7340000}"/>
    <cellStyle name="6_Merkmalsuebersicht_neu 5 2 2 5" xfId="21219" xr:uid="{00000000-0005-0000-0000-0000B8340000}"/>
    <cellStyle name="6_Merkmalsuebersicht_neu 5 2 2 5 2" xfId="35534" xr:uid="{00000000-0005-0000-0000-0000B9340000}"/>
    <cellStyle name="6_Merkmalsuebersicht_neu 5 2 2 6" xfId="28356" xr:uid="{00000000-0005-0000-0000-0000BA340000}"/>
    <cellStyle name="6_Merkmalsuebersicht_neu 5 2 3" xfId="15438" xr:uid="{00000000-0005-0000-0000-0000BB340000}"/>
    <cellStyle name="6_Merkmalsuebersicht_neu 5 2 3 2" xfId="22597" xr:uid="{00000000-0005-0000-0000-0000BC340000}"/>
    <cellStyle name="6_Merkmalsuebersicht_neu 5 2 3 2 2" xfId="36912" xr:uid="{00000000-0005-0000-0000-0000BD340000}"/>
    <cellStyle name="6_Merkmalsuebersicht_neu 5 2 3 3" xfId="29753" xr:uid="{00000000-0005-0000-0000-0000BE340000}"/>
    <cellStyle name="6_Merkmalsuebersicht_neu 5 2 4" xfId="17792" xr:uid="{00000000-0005-0000-0000-0000BF340000}"/>
    <cellStyle name="6_Merkmalsuebersicht_neu 5 2 4 2" xfId="24929" xr:uid="{00000000-0005-0000-0000-0000C0340000}"/>
    <cellStyle name="6_Merkmalsuebersicht_neu 5 2 4 2 2" xfId="39244" xr:uid="{00000000-0005-0000-0000-0000C1340000}"/>
    <cellStyle name="6_Merkmalsuebersicht_neu 5 2 4 3" xfId="32107" xr:uid="{00000000-0005-0000-0000-0000C2340000}"/>
    <cellStyle name="6_Merkmalsuebersicht_neu 6" xfId="864" xr:uid="{00000000-0005-0000-0000-0000C3340000}"/>
    <cellStyle name="6_Merkmalsuebersicht_neu 6 2" xfId="13070" xr:uid="{00000000-0005-0000-0000-0000C4340000}"/>
    <cellStyle name="6_Merkmalsuebersicht_neu 6 2 2" xfId="14194" xr:uid="{00000000-0005-0000-0000-0000C5340000}"/>
    <cellStyle name="6_Merkmalsuebersicht_neu 6 2 2 2" xfId="16563" xr:uid="{00000000-0005-0000-0000-0000C6340000}"/>
    <cellStyle name="6_Merkmalsuebersicht_neu 6 2 2 2 2" xfId="23722" xr:uid="{00000000-0005-0000-0000-0000C7340000}"/>
    <cellStyle name="6_Merkmalsuebersicht_neu 6 2 2 2 2 2" xfId="38037" xr:uid="{00000000-0005-0000-0000-0000C8340000}"/>
    <cellStyle name="6_Merkmalsuebersicht_neu 6 2 2 2 3" xfId="30878" xr:uid="{00000000-0005-0000-0000-0000C9340000}"/>
    <cellStyle name="6_Merkmalsuebersicht_neu 6 2 2 3" xfId="18917" xr:uid="{00000000-0005-0000-0000-0000CA340000}"/>
    <cellStyle name="6_Merkmalsuebersicht_neu 6 2 2 3 2" xfId="26054" xr:uid="{00000000-0005-0000-0000-0000CB340000}"/>
    <cellStyle name="6_Merkmalsuebersicht_neu 6 2 2 3 2 2" xfId="40369" xr:uid="{00000000-0005-0000-0000-0000CC340000}"/>
    <cellStyle name="6_Merkmalsuebersicht_neu 6 2 2 3 3" xfId="33232" xr:uid="{00000000-0005-0000-0000-0000CD340000}"/>
    <cellStyle name="6_Merkmalsuebersicht_neu 6 2 2 4" xfId="20251" xr:uid="{00000000-0005-0000-0000-0000CE340000}"/>
    <cellStyle name="6_Merkmalsuebersicht_neu 6 2 2 4 2" xfId="27388" xr:uid="{00000000-0005-0000-0000-0000CF340000}"/>
    <cellStyle name="6_Merkmalsuebersicht_neu 6 2 2 4 2 2" xfId="41703" xr:uid="{00000000-0005-0000-0000-0000D0340000}"/>
    <cellStyle name="6_Merkmalsuebersicht_neu 6 2 2 4 3" xfId="34566" xr:uid="{00000000-0005-0000-0000-0000D1340000}"/>
    <cellStyle name="6_Merkmalsuebersicht_neu 6 2 2 5" xfId="21466" xr:uid="{00000000-0005-0000-0000-0000D2340000}"/>
    <cellStyle name="6_Merkmalsuebersicht_neu 6 2 2 5 2" xfId="35781" xr:uid="{00000000-0005-0000-0000-0000D3340000}"/>
    <cellStyle name="6_Merkmalsuebersicht_neu 6 2 2 6" xfId="28603" xr:uid="{00000000-0005-0000-0000-0000D4340000}"/>
    <cellStyle name="6_Merkmalsuebersicht_neu 6 2 3" xfId="15439" xr:uid="{00000000-0005-0000-0000-0000D5340000}"/>
    <cellStyle name="6_Merkmalsuebersicht_neu 6 2 3 2" xfId="22598" xr:uid="{00000000-0005-0000-0000-0000D6340000}"/>
    <cellStyle name="6_Merkmalsuebersicht_neu 6 2 3 2 2" xfId="36913" xr:uid="{00000000-0005-0000-0000-0000D7340000}"/>
    <cellStyle name="6_Merkmalsuebersicht_neu 6 2 3 3" xfId="29754" xr:uid="{00000000-0005-0000-0000-0000D8340000}"/>
    <cellStyle name="6_Merkmalsuebersicht_neu 6 2 4" xfId="17793" xr:uid="{00000000-0005-0000-0000-0000D9340000}"/>
    <cellStyle name="6_Merkmalsuebersicht_neu 6 2 4 2" xfId="24930" xr:uid="{00000000-0005-0000-0000-0000DA340000}"/>
    <cellStyle name="6_Merkmalsuebersicht_neu 6 2 4 2 2" xfId="39245" xr:uid="{00000000-0005-0000-0000-0000DB340000}"/>
    <cellStyle name="6_Merkmalsuebersicht_neu 6 2 4 3" xfId="32108" xr:uid="{00000000-0005-0000-0000-0000DC340000}"/>
    <cellStyle name="6_Merkmalsuebersicht_neu 7" xfId="865" xr:uid="{00000000-0005-0000-0000-0000DD340000}"/>
    <cellStyle name="6_Merkmalsuebersicht_neu 7 2" xfId="13071" xr:uid="{00000000-0005-0000-0000-0000DE340000}"/>
    <cellStyle name="6_Merkmalsuebersicht_neu 7 2 2" xfId="14152" xr:uid="{00000000-0005-0000-0000-0000DF340000}"/>
    <cellStyle name="6_Merkmalsuebersicht_neu 7 2 2 2" xfId="16521" xr:uid="{00000000-0005-0000-0000-0000E0340000}"/>
    <cellStyle name="6_Merkmalsuebersicht_neu 7 2 2 2 2" xfId="23680" xr:uid="{00000000-0005-0000-0000-0000E1340000}"/>
    <cellStyle name="6_Merkmalsuebersicht_neu 7 2 2 2 2 2" xfId="37995" xr:uid="{00000000-0005-0000-0000-0000E2340000}"/>
    <cellStyle name="6_Merkmalsuebersicht_neu 7 2 2 2 3" xfId="30836" xr:uid="{00000000-0005-0000-0000-0000E3340000}"/>
    <cellStyle name="6_Merkmalsuebersicht_neu 7 2 2 3" xfId="18875" xr:uid="{00000000-0005-0000-0000-0000E4340000}"/>
    <cellStyle name="6_Merkmalsuebersicht_neu 7 2 2 3 2" xfId="26012" xr:uid="{00000000-0005-0000-0000-0000E5340000}"/>
    <cellStyle name="6_Merkmalsuebersicht_neu 7 2 2 3 2 2" xfId="40327" xr:uid="{00000000-0005-0000-0000-0000E6340000}"/>
    <cellStyle name="6_Merkmalsuebersicht_neu 7 2 2 3 3" xfId="33190" xr:uid="{00000000-0005-0000-0000-0000E7340000}"/>
    <cellStyle name="6_Merkmalsuebersicht_neu 7 2 2 4" xfId="20209" xr:uid="{00000000-0005-0000-0000-0000E8340000}"/>
    <cellStyle name="6_Merkmalsuebersicht_neu 7 2 2 4 2" xfId="27346" xr:uid="{00000000-0005-0000-0000-0000E9340000}"/>
    <cellStyle name="6_Merkmalsuebersicht_neu 7 2 2 4 2 2" xfId="41661" xr:uid="{00000000-0005-0000-0000-0000EA340000}"/>
    <cellStyle name="6_Merkmalsuebersicht_neu 7 2 2 4 3" xfId="34524" xr:uid="{00000000-0005-0000-0000-0000EB340000}"/>
    <cellStyle name="6_Merkmalsuebersicht_neu 7 2 2 5" xfId="21424" xr:uid="{00000000-0005-0000-0000-0000EC340000}"/>
    <cellStyle name="6_Merkmalsuebersicht_neu 7 2 2 5 2" xfId="35739" xr:uid="{00000000-0005-0000-0000-0000ED340000}"/>
    <cellStyle name="6_Merkmalsuebersicht_neu 7 2 2 6" xfId="28561" xr:uid="{00000000-0005-0000-0000-0000EE340000}"/>
    <cellStyle name="6_Merkmalsuebersicht_neu 7 2 3" xfId="15440" xr:uid="{00000000-0005-0000-0000-0000EF340000}"/>
    <cellStyle name="6_Merkmalsuebersicht_neu 7 2 3 2" xfId="22599" xr:uid="{00000000-0005-0000-0000-0000F0340000}"/>
    <cellStyle name="6_Merkmalsuebersicht_neu 7 2 3 2 2" xfId="36914" xr:uid="{00000000-0005-0000-0000-0000F1340000}"/>
    <cellStyle name="6_Merkmalsuebersicht_neu 7 2 3 3" xfId="29755" xr:uid="{00000000-0005-0000-0000-0000F2340000}"/>
    <cellStyle name="6_Merkmalsuebersicht_neu 7 2 4" xfId="17794" xr:uid="{00000000-0005-0000-0000-0000F3340000}"/>
    <cellStyle name="6_Merkmalsuebersicht_neu 7 2 4 2" xfId="24931" xr:uid="{00000000-0005-0000-0000-0000F4340000}"/>
    <cellStyle name="6_Merkmalsuebersicht_neu 7 2 4 2 2" xfId="39246" xr:uid="{00000000-0005-0000-0000-0000F5340000}"/>
    <cellStyle name="6_Merkmalsuebersicht_neu 7 2 4 3" xfId="32109" xr:uid="{00000000-0005-0000-0000-0000F6340000}"/>
    <cellStyle name="6_Merkmalsuebersicht_neu 8" xfId="866" xr:uid="{00000000-0005-0000-0000-0000F7340000}"/>
    <cellStyle name="6_Merkmalsuebersicht_neu 8 2" xfId="13072" xr:uid="{00000000-0005-0000-0000-0000F8340000}"/>
    <cellStyle name="6_Merkmalsuebersicht_neu 8 2 2" xfId="13885" xr:uid="{00000000-0005-0000-0000-0000F9340000}"/>
    <cellStyle name="6_Merkmalsuebersicht_neu 8 2 2 2" xfId="16254" xr:uid="{00000000-0005-0000-0000-0000FA340000}"/>
    <cellStyle name="6_Merkmalsuebersicht_neu 8 2 2 2 2" xfId="23413" xr:uid="{00000000-0005-0000-0000-0000FB340000}"/>
    <cellStyle name="6_Merkmalsuebersicht_neu 8 2 2 2 2 2" xfId="37728" xr:uid="{00000000-0005-0000-0000-0000FC340000}"/>
    <cellStyle name="6_Merkmalsuebersicht_neu 8 2 2 2 3" xfId="30569" xr:uid="{00000000-0005-0000-0000-0000FD340000}"/>
    <cellStyle name="6_Merkmalsuebersicht_neu 8 2 2 3" xfId="18608" xr:uid="{00000000-0005-0000-0000-0000FE340000}"/>
    <cellStyle name="6_Merkmalsuebersicht_neu 8 2 2 3 2" xfId="25745" xr:uid="{00000000-0005-0000-0000-0000FF340000}"/>
    <cellStyle name="6_Merkmalsuebersicht_neu 8 2 2 3 2 2" xfId="40060" xr:uid="{00000000-0005-0000-0000-000000350000}"/>
    <cellStyle name="6_Merkmalsuebersicht_neu 8 2 2 3 3" xfId="32923" xr:uid="{00000000-0005-0000-0000-000001350000}"/>
    <cellStyle name="6_Merkmalsuebersicht_neu 8 2 2 4" xfId="20051" xr:uid="{00000000-0005-0000-0000-000002350000}"/>
    <cellStyle name="6_Merkmalsuebersicht_neu 8 2 2 4 2" xfId="27188" xr:uid="{00000000-0005-0000-0000-000003350000}"/>
    <cellStyle name="6_Merkmalsuebersicht_neu 8 2 2 4 2 2" xfId="41503" xr:uid="{00000000-0005-0000-0000-000004350000}"/>
    <cellStyle name="6_Merkmalsuebersicht_neu 8 2 2 4 3" xfId="34366" xr:uid="{00000000-0005-0000-0000-000005350000}"/>
    <cellStyle name="6_Merkmalsuebersicht_neu 8 2 2 5" xfId="21266" xr:uid="{00000000-0005-0000-0000-000006350000}"/>
    <cellStyle name="6_Merkmalsuebersicht_neu 8 2 2 5 2" xfId="35581" xr:uid="{00000000-0005-0000-0000-000007350000}"/>
    <cellStyle name="6_Merkmalsuebersicht_neu 8 2 2 6" xfId="28403" xr:uid="{00000000-0005-0000-0000-000008350000}"/>
    <cellStyle name="6_Merkmalsuebersicht_neu 8 2 3" xfId="15441" xr:uid="{00000000-0005-0000-0000-000009350000}"/>
    <cellStyle name="6_Merkmalsuebersicht_neu 8 2 3 2" xfId="22600" xr:uid="{00000000-0005-0000-0000-00000A350000}"/>
    <cellStyle name="6_Merkmalsuebersicht_neu 8 2 3 2 2" xfId="36915" xr:uid="{00000000-0005-0000-0000-00000B350000}"/>
    <cellStyle name="6_Merkmalsuebersicht_neu 8 2 3 3" xfId="29756" xr:uid="{00000000-0005-0000-0000-00000C350000}"/>
    <cellStyle name="6_Merkmalsuebersicht_neu 8 2 4" xfId="17795" xr:uid="{00000000-0005-0000-0000-00000D350000}"/>
    <cellStyle name="6_Merkmalsuebersicht_neu 8 2 4 2" xfId="24932" xr:uid="{00000000-0005-0000-0000-00000E350000}"/>
    <cellStyle name="6_Merkmalsuebersicht_neu 8 2 4 2 2" xfId="39247" xr:uid="{00000000-0005-0000-0000-00000F350000}"/>
    <cellStyle name="6_Merkmalsuebersicht_neu 8 2 4 3" xfId="32110" xr:uid="{00000000-0005-0000-0000-000010350000}"/>
    <cellStyle name="6_Merkmalsuebersicht_neu 9" xfId="13048" xr:uid="{00000000-0005-0000-0000-000011350000}"/>
    <cellStyle name="6_Merkmalsuebersicht_neu 9 2" xfId="14147" xr:uid="{00000000-0005-0000-0000-000012350000}"/>
    <cellStyle name="6_Merkmalsuebersicht_neu 9 2 2" xfId="16516" xr:uid="{00000000-0005-0000-0000-000013350000}"/>
    <cellStyle name="6_Merkmalsuebersicht_neu 9 2 2 2" xfId="23675" xr:uid="{00000000-0005-0000-0000-000014350000}"/>
    <cellStyle name="6_Merkmalsuebersicht_neu 9 2 2 2 2" xfId="37990" xr:uid="{00000000-0005-0000-0000-000015350000}"/>
    <cellStyle name="6_Merkmalsuebersicht_neu 9 2 2 3" xfId="30831" xr:uid="{00000000-0005-0000-0000-000016350000}"/>
    <cellStyle name="6_Merkmalsuebersicht_neu 9 2 3" xfId="18870" xr:uid="{00000000-0005-0000-0000-000017350000}"/>
    <cellStyle name="6_Merkmalsuebersicht_neu 9 2 3 2" xfId="26007" xr:uid="{00000000-0005-0000-0000-000018350000}"/>
    <cellStyle name="6_Merkmalsuebersicht_neu 9 2 3 2 2" xfId="40322" xr:uid="{00000000-0005-0000-0000-000019350000}"/>
    <cellStyle name="6_Merkmalsuebersicht_neu 9 2 3 3" xfId="33185" xr:uid="{00000000-0005-0000-0000-00001A350000}"/>
    <cellStyle name="6_Merkmalsuebersicht_neu 9 2 4" xfId="20204" xr:uid="{00000000-0005-0000-0000-00001B350000}"/>
    <cellStyle name="6_Merkmalsuebersicht_neu 9 2 4 2" xfId="27341" xr:uid="{00000000-0005-0000-0000-00001C350000}"/>
    <cellStyle name="6_Merkmalsuebersicht_neu 9 2 4 2 2" xfId="41656" xr:uid="{00000000-0005-0000-0000-00001D350000}"/>
    <cellStyle name="6_Merkmalsuebersicht_neu 9 2 4 3" xfId="34519" xr:uid="{00000000-0005-0000-0000-00001E350000}"/>
    <cellStyle name="6_Merkmalsuebersicht_neu 9 2 5" xfId="21419" xr:uid="{00000000-0005-0000-0000-00001F350000}"/>
    <cellStyle name="6_Merkmalsuebersicht_neu 9 2 5 2" xfId="35734" xr:uid="{00000000-0005-0000-0000-000020350000}"/>
    <cellStyle name="6_Merkmalsuebersicht_neu 9 2 6" xfId="28556" xr:uid="{00000000-0005-0000-0000-000021350000}"/>
    <cellStyle name="6_Merkmalsuebersicht_neu 9 3" xfId="15417" xr:uid="{00000000-0005-0000-0000-000022350000}"/>
    <cellStyle name="6_Merkmalsuebersicht_neu 9 3 2" xfId="22576" xr:uid="{00000000-0005-0000-0000-000023350000}"/>
    <cellStyle name="6_Merkmalsuebersicht_neu 9 3 2 2" xfId="36891" xr:uid="{00000000-0005-0000-0000-000024350000}"/>
    <cellStyle name="6_Merkmalsuebersicht_neu 9 3 3" xfId="29732" xr:uid="{00000000-0005-0000-0000-000025350000}"/>
    <cellStyle name="6_Merkmalsuebersicht_neu 9 4" xfId="17771" xr:uid="{00000000-0005-0000-0000-000026350000}"/>
    <cellStyle name="6_Merkmalsuebersicht_neu 9 4 2" xfId="24908" xr:uid="{00000000-0005-0000-0000-000027350000}"/>
    <cellStyle name="6_Merkmalsuebersicht_neu 9 4 2 2" xfId="39223" xr:uid="{00000000-0005-0000-0000-000028350000}"/>
    <cellStyle name="6_Merkmalsuebersicht_neu 9 4 3" xfId="32086" xr:uid="{00000000-0005-0000-0000-000029350000}"/>
    <cellStyle name="6_Tab. F1-3" xfId="3225" xr:uid="{00000000-0005-0000-0000-00002A350000}"/>
    <cellStyle name="6_Tab. F1-3 2" xfId="12595" xr:uid="{00000000-0005-0000-0000-00002B350000}"/>
    <cellStyle name="6_Tab. F1-3 2 2" xfId="14718" xr:uid="{00000000-0005-0000-0000-00002C350000}"/>
    <cellStyle name="6_Tab. F1-3 2 2 2" xfId="17081" xr:uid="{00000000-0005-0000-0000-00002D350000}"/>
    <cellStyle name="6_Tab. F1-3 2 2 2 2" xfId="24225" xr:uid="{00000000-0005-0000-0000-00002E350000}"/>
    <cellStyle name="6_Tab. F1-3 2 2 2 2 2" xfId="38540" xr:uid="{00000000-0005-0000-0000-00002F350000}"/>
    <cellStyle name="6_Tab. F1-3 2 2 2 3" xfId="31396" xr:uid="{00000000-0005-0000-0000-000030350000}"/>
    <cellStyle name="6_Tab. F1-3 2 2 3" xfId="19435" xr:uid="{00000000-0005-0000-0000-000031350000}"/>
    <cellStyle name="6_Tab. F1-3 2 2 3 2" xfId="26572" xr:uid="{00000000-0005-0000-0000-000032350000}"/>
    <cellStyle name="6_Tab. F1-3 2 2 3 2 2" xfId="40887" xr:uid="{00000000-0005-0000-0000-000033350000}"/>
    <cellStyle name="6_Tab. F1-3 2 2 3 3" xfId="33750" xr:uid="{00000000-0005-0000-0000-000034350000}"/>
    <cellStyle name="6_Tab. F1-3 2 2 4" xfId="20718" xr:uid="{00000000-0005-0000-0000-000035350000}"/>
    <cellStyle name="6_Tab. F1-3 2 2 4 2" xfId="27855" xr:uid="{00000000-0005-0000-0000-000036350000}"/>
    <cellStyle name="6_Tab. F1-3 2 2 4 2 2" xfId="42170" xr:uid="{00000000-0005-0000-0000-000037350000}"/>
    <cellStyle name="6_Tab. F1-3 2 2 4 3" xfId="35033" xr:uid="{00000000-0005-0000-0000-000038350000}"/>
    <cellStyle name="6_Tab. F1-3 2 3" xfId="14095" xr:uid="{00000000-0005-0000-0000-000039350000}"/>
    <cellStyle name="6_Tab. F1-3 2 3 2" xfId="16464" xr:uid="{00000000-0005-0000-0000-00003A350000}"/>
    <cellStyle name="6_Tab. F1-3 2 3 2 2" xfId="23623" xr:uid="{00000000-0005-0000-0000-00003B350000}"/>
    <cellStyle name="6_Tab. F1-3 2 3 2 2 2" xfId="37938" xr:uid="{00000000-0005-0000-0000-00003C350000}"/>
    <cellStyle name="6_Tab. F1-3 2 3 2 3" xfId="30779" xr:uid="{00000000-0005-0000-0000-00003D350000}"/>
    <cellStyle name="6_Tab. F1-3 2 3 3" xfId="18818" xr:uid="{00000000-0005-0000-0000-00003E350000}"/>
    <cellStyle name="6_Tab. F1-3 2 3 3 2" xfId="25955" xr:uid="{00000000-0005-0000-0000-00003F350000}"/>
    <cellStyle name="6_Tab. F1-3 2 3 3 2 2" xfId="40270" xr:uid="{00000000-0005-0000-0000-000040350000}"/>
    <cellStyle name="6_Tab. F1-3 2 3 3 3" xfId="33133" xr:uid="{00000000-0005-0000-0000-000041350000}"/>
    <cellStyle name="6_Tab. F1-3 2 3 4" xfId="20155" xr:uid="{00000000-0005-0000-0000-000042350000}"/>
    <cellStyle name="6_Tab. F1-3 2 3 4 2" xfId="27292" xr:uid="{00000000-0005-0000-0000-000043350000}"/>
    <cellStyle name="6_Tab. F1-3 2 3 4 2 2" xfId="41607" xr:uid="{00000000-0005-0000-0000-000044350000}"/>
    <cellStyle name="6_Tab. F1-3 2 3 4 3" xfId="34470" xr:uid="{00000000-0005-0000-0000-000045350000}"/>
    <cellStyle name="6_Tab. F1-3 2 3 5" xfId="21370" xr:uid="{00000000-0005-0000-0000-000046350000}"/>
    <cellStyle name="6_Tab. F1-3 2 3 5 2" xfId="35685" xr:uid="{00000000-0005-0000-0000-000047350000}"/>
    <cellStyle name="6_Tab. F1-3 2 3 6" xfId="28507" xr:uid="{00000000-0005-0000-0000-000048350000}"/>
    <cellStyle name="6_Tab. F1-3 2 4" xfId="19733" xr:uid="{00000000-0005-0000-0000-000049350000}"/>
    <cellStyle name="6_Tab. F1-3 2 4 2" xfId="26870" xr:uid="{00000000-0005-0000-0000-00004A350000}"/>
    <cellStyle name="6_Tab. F1-3 2 4 2 2" xfId="41185" xr:uid="{00000000-0005-0000-0000-00004B350000}"/>
    <cellStyle name="6_Tab. F1-3 2 4 3" xfId="34048" xr:uid="{00000000-0005-0000-0000-00004C350000}"/>
    <cellStyle name="6_Tab_III_1_1-10_neu_Endgueltig" xfId="209" xr:uid="{00000000-0005-0000-0000-00004D350000}"/>
    <cellStyle name="6_Tab_III_1_1-10_neu_Endgueltig 2" xfId="867" xr:uid="{00000000-0005-0000-0000-00004E350000}"/>
    <cellStyle name="6_Tab_III_1_1-10_neu_Endgueltig 2 2" xfId="12570" xr:uid="{00000000-0005-0000-0000-00004F350000}"/>
    <cellStyle name="6_Tab_III_1_1-10_neu_Endgueltig 2 2 2" xfId="14693" xr:uid="{00000000-0005-0000-0000-000050350000}"/>
    <cellStyle name="6_Tab_III_1_1-10_neu_Endgueltig 2 2 2 2" xfId="17056" xr:uid="{00000000-0005-0000-0000-000051350000}"/>
    <cellStyle name="6_Tab_III_1_1-10_neu_Endgueltig 2 2 2 2 2" xfId="24215" xr:uid="{00000000-0005-0000-0000-000052350000}"/>
    <cellStyle name="6_Tab_III_1_1-10_neu_Endgueltig 2 2 2 2 2 2" xfId="38530" xr:uid="{00000000-0005-0000-0000-000053350000}"/>
    <cellStyle name="6_Tab_III_1_1-10_neu_Endgueltig 2 2 2 2 3" xfId="31371" xr:uid="{00000000-0005-0000-0000-000054350000}"/>
    <cellStyle name="6_Tab_III_1_1-10_neu_Endgueltig 2 2 2 3" xfId="19410" xr:uid="{00000000-0005-0000-0000-000055350000}"/>
    <cellStyle name="6_Tab_III_1_1-10_neu_Endgueltig 2 2 2 3 2" xfId="26547" xr:uid="{00000000-0005-0000-0000-000056350000}"/>
    <cellStyle name="6_Tab_III_1_1-10_neu_Endgueltig 2 2 2 3 2 2" xfId="40862" xr:uid="{00000000-0005-0000-0000-000057350000}"/>
    <cellStyle name="6_Tab_III_1_1-10_neu_Endgueltig 2 2 2 3 3" xfId="33725" xr:uid="{00000000-0005-0000-0000-000058350000}"/>
    <cellStyle name="6_Tab_III_1_1-10_neu_Endgueltig 2 2 2 4" xfId="20708" xr:uid="{00000000-0005-0000-0000-000059350000}"/>
    <cellStyle name="6_Tab_III_1_1-10_neu_Endgueltig 2 2 2 4 2" xfId="27845" xr:uid="{00000000-0005-0000-0000-00005A350000}"/>
    <cellStyle name="6_Tab_III_1_1-10_neu_Endgueltig 2 2 2 4 2 2" xfId="42160" xr:uid="{00000000-0005-0000-0000-00005B350000}"/>
    <cellStyle name="6_Tab_III_1_1-10_neu_Endgueltig 2 2 2 4 3" xfId="35023" xr:uid="{00000000-0005-0000-0000-00005C350000}"/>
    <cellStyle name="6_Tab_III_1_1-10_neu_Endgueltig 2 2 3" xfId="14625" xr:uid="{00000000-0005-0000-0000-00005D350000}"/>
    <cellStyle name="6_Tab_III_1_1-10_neu_Endgueltig 2 2 3 2" xfId="16988" xr:uid="{00000000-0005-0000-0000-00005E350000}"/>
    <cellStyle name="6_Tab_III_1_1-10_neu_Endgueltig 2 2 3 2 2" xfId="24147" xr:uid="{00000000-0005-0000-0000-00005F350000}"/>
    <cellStyle name="6_Tab_III_1_1-10_neu_Endgueltig 2 2 3 2 2 2" xfId="38462" xr:uid="{00000000-0005-0000-0000-000060350000}"/>
    <cellStyle name="6_Tab_III_1_1-10_neu_Endgueltig 2 2 3 2 3" xfId="31303" xr:uid="{00000000-0005-0000-0000-000061350000}"/>
    <cellStyle name="6_Tab_III_1_1-10_neu_Endgueltig 2 2 3 3" xfId="19342" xr:uid="{00000000-0005-0000-0000-000062350000}"/>
    <cellStyle name="6_Tab_III_1_1-10_neu_Endgueltig 2 2 3 3 2" xfId="26479" xr:uid="{00000000-0005-0000-0000-000063350000}"/>
    <cellStyle name="6_Tab_III_1_1-10_neu_Endgueltig 2 2 3 3 2 2" xfId="40794" xr:uid="{00000000-0005-0000-0000-000064350000}"/>
    <cellStyle name="6_Tab_III_1_1-10_neu_Endgueltig 2 2 3 3 3" xfId="33657" xr:uid="{00000000-0005-0000-0000-000065350000}"/>
    <cellStyle name="6_Tab_III_1_1-10_neu_Endgueltig 2 2 3 4" xfId="20640" xr:uid="{00000000-0005-0000-0000-000066350000}"/>
    <cellStyle name="6_Tab_III_1_1-10_neu_Endgueltig 2 2 3 4 2" xfId="27777" xr:uid="{00000000-0005-0000-0000-000067350000}"/>
    <cellStyle name="6_Tab_III_1_1-10_neu_Endgueltig 2 2 3 4 2 2" xfId="42092" xr:uid="{00000000-0005-0000-0000-000068350000}"/>
    <cellStyle name="6_Tab_III_1_1-10_neu_Endgueltig 2 2 3 4 3" xfId="34955" xr:uid="{00000000-0005-0000-0000-000069350000}"/>
    <cellStyle name="6_Tab_III_1_1-10_neu_Endgueltig 2 2 3 5" xfId="21855" xr:uid="{00000000-0005-0000-0000-00006A350000}"/>
    <cellStyle name="6_Tab_III_1_1-10_neu_Endgueltig 2 2 3 5 2" xfId="36170" xr:uid="{00000000-0005-0000-0000-00006B350000}"/>
    <cellStyle name="6_Tab_III_1_1-10_neu_Endgueltig 2 2 3 6" xfId="28992" xr:uid="{00000000-0005-0000-0000-00006C350000}"/>
    <cellStyle name="6_Tab_III_1_1-10_neu_Endgueltig 2 2 4" xfId="19708" xr:uid="{00000000-0005-0000-0000-00006D350000}"/>
    <cellStyle name="6_Tab_III_1_1-10_neu_Endgueltig 2 2 4 2" xfId="26845" xr:uid="{00000000-0005-0000-0000-00006E350000}"/>
    <cellStyle name="6_Tab_III_1_1-10_neu_Endgueltig 2 2 4 2 2" xfId="41160" xr:uid="{00000000-0005-0000-0000-00006F350000}"/>
    <cellStyle name="6_Tab_III_1_1-10_neu_Endgueltig 2 2 4 3" xfId="34023" xr:uid="{00000000-0005-0000-0000-000070350000}"/>
    <cellStyle name="6_Tab_III_1_1-10_neu_Endgueltig 3" xfId="12558" xr:uid="{00000000-0005-0000-0000-000071350000}"/>
    <cellStyle name="6_Tab_III_1_1-10_neu_Endgueltig 3 2" xfId="14681" xr:uid="{00000000-0005-0000-0000-000072350000}"/>
    <cellStyle name="6_Tab_III_1_1-10_neu_Endgueltig 3 2 2" xfId="17044" xr:uid="{00000000-0005-0000-0000-000073350000}"/>
    <cellStyle name="6_Tab_III_1_1-10_neu_Endgueltig 3 2 2 2" xfId="24203" xr:uid="{00000000-0005-0000-0000-000074350000}"/>
    <cellStyle name="6_Tab_III_1_1-10_neu_Endgueltig 3 2 2 2 2" xfId="38518" xr:uid="{00000000-0005-0000-0000-000075350000}"/>
    <cellStyle name="6_Tab_III_1_1-10_neu_Endgueltig 3 2 2 3" xfId="31359" xr:uid="{00000000-0005-0000-0000-000076350000}"/>
    <cellStyle name="6_Tab_III_1_1-10_neu_Endgueltig 3 2 3" xfId="19398" xr:uid="{00000000-0005-0000-0000-000077350000}"/>
    <cellStyle name="6_Tab_III_1_1-10_neu_Endgueltig 3 2 3 2" xfId="26535" xr:uid="{00000000-0005-0000-0000-000078350000}"/>
    <cellStyle name="6_Tab_III_1_1-10_neu_Endgueltig 3 2 3 2 2" xfId="40850" xr:uid="{00000000-0005-0000-0000-000079350000}"/>
    <cellStyle name="6_Tab_III_1_1-10_neu_Endgueltig 3 2 3 3" xfId="33713" xr:uid="{00000000-0005-0000-0000-00007A350000}"/>
    <cellStyle name="6_Tab_III_1_1-10_neu_Endgueltig 3 2 4" xfId="20696" xr:uid="{00000000-0005-0000-0000-00007B350000}"/>
    <cellStyle name="6_Tab_III_1_1-10_neu_Endgueltig 3 2 4 2" xfId="27833" xr:uid="{00000000-0005-0000-0000-00007C350000}"/>
    <cellStyle name="6_Tab_III_1_1-10_neu_Endgueltig 3 2 4 2 2" xfId="42148" xr:uid="{00000000-0005-0000-0000-00007D350000}"/>
    <cellStyle name="6_Tab_III_1_1-10_neu_Endgueltig 3 2 4 3" xfId="35011" xr:uid="{00000000-0005-0000-0000-00007E350000}"/>
    <cellStyle name="6_Tab_III_1_1-10_neu_Endgueltig 3 3" xfId="14524" xr:uid="{00000000-0005-0000-0000-00007F350000}"/>
    <cellStyle name="6_Tab_III_1_1-10_neu_Endgueltig 3 3 2" xfId="16893" xr:uid="{00000000-0005-0000-0000-000080350000}"/>
    <cellStyle name="6_Tab_III_1_1-10_neu_Endgueltig 3 3 2 2" xfId="24052" xr:uid="{00000000-0005-0000-0000-000081350000}"/>
    <cellStyle name="6_Tab_III_1_1-10_neu_Endgueltig 3 3 2 2 2" xfId="38367" xr:uid="{00000000-0005-0000-0000-000082350000}"/>
    <cellStyle name="6_Tab_III_1_1-10_neu_Endgueltig 3 3 2 3" xfId="31208" xr:uid="{00000000-0005-0000-0000-000083350000}"/>
    <cellStyle name="6_Tab_III_1_1-10_neu_Endgueltig 3 3 3" xfId="19247" xr:uid="{00000000-0005-0000-0000-000084350000}"/>
    <cellStyle name="6_Tab_III_1_1-10_neu_Endgueltig 3 3 3 2" xfId="26384" xr:uid="{00000000-0005-0000-0000-000085350000}"/>
    <cellStyle name="6_Tab_III_1_1-10_neu_Endgueltig 3 3 3 2 2" xfId="40699" xr:uid="{00000000-0005-0000-0000-000086350000}"/>
    <cellStyle name="6_Tab_III_1_1-10_neu_Endgueltig 3 3 3 3" xfId="33562" xr:uid="{00000000-0005-0000-0000-000087350000}"/>
    <cellStyle name="6_Tab_III_1_1-10_neu_Endgueltig 3 3 4" xfId="20545" xr:uid="{00000000-0005-0000-0000-000088350000}"/>
    <cellStyle name="6_Tab_III_1_1-10_neu_Endgueltig 3 3 4 2" xfId="27682" xr:uid="{00000000-0005-0000-0000-000089350000}"/>
    <cellStyle name="6_Tab_III_1_1-10_neu_Endgueltig 3 3 4 2 2" xfId="41997" xr:uid="{00000000-0005-0000-0000-00008A350000}"/>
    <cellStyle name="6_Tab_III_1_1-10_neu_Endgueltig 3 3 4 3" xfId="34860" xr:uid="{00000000-0005-0000-0000-00008B350000}"/>
    <cellStyle name="6_Tab_III_1_1-10_neu_Endgueltig 3 3 5" xfId="21760" xr:uid="{00000000-0005-0000-0000-00008C350000}"/>
    <cellStyle name="6_Tab_III_1_1-10_neu_Endgueltig 3 3 5 2" xfId="36075" xr:uid="{00000000-0005-0000-0000-00008D350000}"/>
    <cellStyle name="6_Tab_III_1_1-10_neu_Endgueltig 3 3 6" xfId="28897" xr:uid="{00000000-0005-0000-0000-00008E350000}"/>
    <cellStyle name="6_Tab_III_1_1-10_neu_Endgueltig 3 4" xfId="19696" xr:uid="{00000000-0005-0000-0000-00008F350000}"/>
    <cellStyle name="6_Tab_III_1_1-10_neu_Endgueltig 3 4 2" xfId="26833" xr:uid="{00000000-0005-0000-0000-000090350000}"/>
    <cellStyle name="6_Tab_III_1_1-10_neu_Endgueltig 3 4 2 2" xfId="41148" xr:uid="{00000000-0005-0000-0000-000091350000}"/>
    <cellStyle name="6_Tab_III_1_1-10_neu_Endgueltig 3 4 3" xfId="34011" xr:uid="{00000000-0005-0000-0000-000092350000}"/>
    <cellStyle name="6_Tab_III_1_1-10_neu_Endgueltig 4" xfId="42622" xr:uid="{00000000-0005-0000-0000-000093350000}"/>
    <cellStyle name="6_tabellen_teil_iii_2011_l12" xfId="210" xr:uid="{00000000-0005-0000-0000-000094350000}"/>
    <cellStyle name="6_tabellen_teil_iii_2011_l12 2" xfId="868" xr:uid="{00000000-0005-0000-0000-000095350000}"/>
    <cellStyle name="6_tabellen_teil_iii_2011_l12 2 2" xfId="869" xr:uid="{00000000-0005-0000-0000-000096350000}"/>
    <cellStyle name="6_tabellen_teil_iii_2011_l12 2 2 2" xfId="870" xr:uid="{00000000-0005-0000-0000-000097350000}"/>
    <cellStyle name="6_tabellen_teil_iii_2011_l12 2 2 2 2" xfId="13076" xr:uid="{00000000-0005-0000-0000-000098350000}"/>
    <cellStyle name="6_tabellen_teil_iii_2011_l12 2 2 2 2 2" xfId="13729" xr:uid="{00000000-0005-0000-0000-000099350000}"/>
    <cellStyle name="6_tabellen_teil_iii_2011_l12 2 2 2 2 2 2" xfId="16098" xr:uid="{00000000-0005-0000-0000-00009A350000}"/>
    <cellStyle name="6_tabellen_teil_iii_2011_l12 2 2 2 2 2 2 2" xfId="23257" xr:uid="{00000000-0005-0000-0000-00009B350000}"/>
    <cellStyle name="6_tabellen_teil_iii_2011_l12 2 2 2 2 2 2 2 2" xfId="37572" xr:uid="{00000000-0005-0000-0000-00009C350000}"/>
    <cellStyle name="6_tabellen_teil_iii_2011_l12 2 2 2 2 2 2 3" xfId="30413" xr:uid="{00000000-0005-0000-0000-00009D350000}"/>
    <cellStyle name="6_tabellen_teil_iii_2011_l12 2 2 2 2 2 3" xfId="18452" xr:uid="{00000000-0005-0000-0000-00009E350000}"/>
    <cellStyle name="6_tabellen_teil_iii_2011_l12 2 2 2 2 2 3 2" xfId="25589" xr:uid="{00000000-0005-0000-0000-00009F350000}"/>
    <cellStyle name="6_tabellen_teil_iii_2011_l12 2 2 2 2 2 3 2 2" xfId="39904" xr:uid="{00000000-0005-0000-0000-0000A0350000}"/>
    <cellStyle name="6_tabellen_teil_iii_2011_l12 2 2 2 2 2 3 3" xfId="32767" xr:uid="{00000000-0005-0000-0000-0000A1350000}"/>
    <cellStyle name="6_tabellen_teil_iii_2011_l12 2 2 2 2 2 4" xfId="19977" xr:uid="{00000000-0005-0000-0000-0000A2350000}"/>
    <cellStyle name="6_tabellen_teil_iii_2011_l12 2 2 2 2 2 4 2" xfId="27114" xr:uid="{00000000-0005-0000-0000-0000A3350000}"/>
    <cellStyle name="6_tabellen_teil_iii_2011_l12 2 2 2 2 2 4 2 2" xfId="41429" xr:uid="{00000000-0005-0000-0000-0000A4350000}"/>
    <cellStyle name="6_tabellen_teil_iii_2011_l12 2 2 2 2 2 4 3" xfId="34292" xr:uid="{00000000-0005-0000-0000-0000A5350000}"/>
    <cellStyle name="6_tabellen_teil_iii_2011_l12 2 2 2 2 2 5" xfId="21192" xr:uid="{00000000-0005-0000-0000-0000A6350000}"/>
    <cellStyle name="6_tabellen_teil_iii_2011_l12 2 2 2 2 2 5 2" xfId="35507" xr:uid="{00000000-0005-0000-0000-0000A7350000}"/>
    <cellStyle name="6_tabellen_teil_iii_2011_l12 2 2 2 2 2 6" xfId="28329" xr:uid="{00000000-0005-0000-0000-0000A8350000}"/>
    <cellStyle name="6_tabellen_teil_iii_2011_l12 2 2 2 2 3" xfId="15445" xr:uid="{00000000-0005-0000-0000-0000A9350000}"/>
    <cellStyle name="6_tabellen_teil_iii_2011_l12 2 2 2 2 3 2" xfId="22604" xr:uid="{00000000-0005-0000-0000-0000AA350000}"/>
    <cellStyle name="6_tabellen_teil_iii_2011_l12 2 2 2 2 3 2 2" xfId="36919" xr:uid="{00000000-0005-0000-0000-0000AB350000}"/>
    <cellStyle name="6_tabellen_teil_iii_2011_l12 2 2 2 2 3 3" xfId="29760" xr:uid="{00000000-0005-0000-0000-0000AC350000}"/>
    <cellStyle name="6_tabellen_teil_iii_2011_l12 2 2 2 2 4" xfId="17799" xr:uid="{00000000-0005-0000-0000-0000AD350000}"/>
    <cellStyle name="6_tabellen_teil_iii_2011_l12 2 2 2 2 4 2" xfId="24936" xr:uid="{00000000-0005-0000-0000-0000AE350000}"/>
    <cellStyle name="6_tabellen_teil_iii_2011_l12 2 2 2 2 4 2 2" xfId="39251" xr:uid="{00000000-0005-0000-0000-0000AF350000}"/>
    <cellStyle name="6_tabellen_teil_iii_2011_l12 2 2 2 2 4 3" xfId="32114" xr:uid="{00000000-0005-0000-0000-0000B0350000}"/>
    <cellStyle name="6_tabellen_teil_iii_2011_l12 2 2 3" xfId="871" xr:uid="{00000000-0005-0000-0000-0000B1350000}"/>
    <cellStyle name="6_tabellen_teil_iii_2011_l12 2 2 3 2" xfId="13077" xr:uid="{00000000-0005-0000-0000-0000B2350000}"/>
    <cellStyle name="6_tabellen_teil_iii_2011_l12 2 2 3 2 2" xfId="13890" xr:uid="{00000000-0005-0000-0000-0000B3350000}"/>
    <cellStyle name="6_tabellen_teil_iii_2011_l12 2 2 3 2 2 2" xfId="16259" xr:uid="{00000000-0005-0000-0000-0000B4350000}"/>
    <cellStyle name="6_tabellen_teil_iii_2011_l12 2 2 3 2 2 2 2" xfId="23418" xr:uid="{00000000-0005-0000-0000-0000B5350000}"/>
    <cellStyle name="6_tabellen_teil_iii_2011_l12 2 2 3 2 2 2 2 2" xfId="37733" xr:uid="{00000000-0005-0000-0000-0000B6350000}"/>
    <cellStyle name="6_tabellen_teil_iii_2011_l12 2 2 3 2 2 2 3" xfId="30574" xr:uid="{00000000-0005-0000-0000-0000B7350000}"/>
    <cellStyle name="6_tabellen_teil_iii_2011_l12 2 2 3 2 2 3" xfId="18613" xr:uid="{00000000-0005-0000-0000-0000B8350000}"/>
    <cellStyle name="6_tabellen_teil_iii_2011_l12 2 2 3 2 2 3 2" xfId="25750" xr:uid="{00000000-0005-0000-0000-0000B9350000}"/>
    <cellStyle name="6_tabellen_teil_iii_2011_l12 2 2 3 2 2 3 2 2" xfId="40065" xr:uid="{00000000-0005-0000-0000-0000BA350000}"/>
    <cellStyle name="6_tabellen_teil_iii_2011_l12 2 2 3 2 2 3 3" xfId="32928" xr:uid="{00000000-0005-0000-0000-0000BB350000}"/>
    <cellStyle name="6_tabellen_teil_iii_2011_l12 2 2 3 2 2 4" xfId="20054" xr:uid="{00000000-0005-0000-0000-0000BC350000}"/>
    <cellStyle name="6_tabellen_teil_iii_2011_l12 2 2 3 2 2 4 2" xfId="27191" xr:uid="{00000000-0005-0000-0000-0000BD350000}"/>
    <cellStyle name="6_tabellen_teil_iii_2011_l12 2 2 3 2 2 4 2 2" xfId="41506" xr:uid="{00000000-0005-0000-0000-0000BE350000}"/>
    <cellStyle name="6_tabellen_teil_iii_2011_l12 2 2 3 2 2 4 3" xfId="34369" xr:uid="{00000000-0005-0000-0000-0000BF350000}"/>
    <cellStyle name="6_tabellen_teil_iii_2011_l12 2 2 3 2 2 5" xfId="21269" xr:uid="{00000000-0005-0000-0000-0000C0350000}"/>
    <cellStyle name="6_tabellen_teil_iii_2011_l12 2 2 3 2 2 5 2" xfId="35584" xr:uid="{00000000-0005-0000-0000-0000C1350000}"/>
    <cellStyle name="6_tabellen_teil_iii_2011_l12 2 2 3 2 2 6" xfId="28406" xr:uid="{00000000-0005-0000-0000-0000C2350000}"/>
    <cellStyle name="6_tabellen_teil_iii_2011_l12 2 2 3 2 3" xfId="15446" xr:uid="{00000000-0005-0000-0000-0000C3350000}"/>
    <cellStyle name="6_tabellen_teil_iii_2011_l12 2 2 3 2 3 2" xfId="22605" xr:uid="{00000000-0005-0000-0000-0000C4350000}"/>
    <cellStyle name="6_tabellen_teil_iii_2011_l12 2 2 3 2 3 2 2" xfId="36920" xr:uid="{00000000-0005-0000-0000-0000C5350000}"/>
    <cellStyle name="6_tabellen_teil_iii_2011_l12 2 2 3 2 3 3" xfId="29761" xr:uid="{00000000-0005-0000-0000-0000C6350000}"/>
    <cellStyle name="6_tabellen_teil_iii_2011_l12 2 2 3 2 4" xfId="17800" xr:uid="{00000000-0005-0000-0000-0000C7350000}"/>
    <cellStyle name="6_tabellen_teil_iii_2011_l12 2 2 3 2 4 2" xfId="24937" xr:uid="{00000000-0005-0000-0000-0000C8350000}"/>
    <cellStyle name="6_tabellen_teil_iii_2011_l12 2 2 3 2 4 2 2" xfId="39252" xr:uid="{00000000-0005-0000-0000-0000C9350000}"/>
    <cellStyle name="6_tabellen_teil_iii_2011_l12 2 2 3 2 4 3" xfId="32115" xr:uid="{00000000-0005-0000-0000-0000CA350000}"/>
    <cellStyle name="6_tabellen_teil_iii_2011_l12 2 2 4" xfId="872" xr:uid="{00000000-0005-0000-0000-0000CB350000}"/>
    <cellStyle name="6_tabellen_teil_iii_2011_l12 2 2 4 2" xfId="13078" xr:uid="{00000000-0005-0000-0000-0000CC350000}"/>
    <cellStyle name="6_tabellen_teil_iii_2011_l12 2 2 4 2 2" xfId="14506" xr:uid="{00000000-0005-0000-0000-0000CD350000}"/>
    <cellStyle name="6_tabellen_teil_iii_2011_l12 2 2 4 2 2 2" xfId="16875" xr:uid="{00000000-0005-0000-0000-0000CE350000}"/>
    <cellStyle name="6_tabellen_teil_iii_2011_l12 2 2 4 2 2 2 2" xfId="24034" xr:uid="{00000000-0005-0000-0000-0000CF350000}"/>
    <cellStyle name="6_tabellen_teil_iii_2011_l12 2 2 4 2 2 2 2 2" xfId="38349" xr:uid="{00000000-0005-0000-0000-0000D0350000}"/>
    <cellStyle name="6_tabellen_teil_iii_2011_l12 2 2 4 2 2 2 3" xfId="31190" xr:uid="{00000000-0005-0000-0000-0000D1350000}"/>
    <cellStyle name="6_tabellen_teil_iii_2011_l12 2 2 4 2 2 3" xfId="19229" xr:uid="{00000000-0005-0000-0000-0000D2350000}"/>
    <cellStyle name="6_tabellen_teil_iii_2011_l12 2 2 4 2 2 3 2" xfId="26366" xr:uid="{00000000-0005-0000-0000-0000D3350000}"/>
    <cellStyle name="6_tabellen_teil_iii_2011_l12 2 2 4 2 2 3 2 2" xfId="40681" xr:uid="{00000000-0005-0000-0000-0000D4350000}"/>
    <cellStyle name="6_tabellen_teil_iii_2011_l12 2 2 4 2 2 3 3" xfId="33544" xr:uid="{00000000-0005-0000-0000-0000D5350000}"/>
    <cellStyle name="6_tabellen_teil_iii_2011_l12 2 2 4 2 2 4" xfId="20530" xr:uid="{00000000-0005-0000-0000-0000D6350000}"/>
    <cellStyle name="6_tabellen_teil_iii_2011_l12 2 2 4 2 2 4 2" xfId="27667" xr:uid="{00000000-0005-0000-0000-0000D7350000}"/>
    <cellStyle name="6_tabellen_teil_iii_2011_l12 2 2 4 2 2 4 2 2" xfId="41982" xr:uid="{00000000-0005-0000-0000-0000D8350000}"/>
    <cellStyle name="6_tabellen_teil_iii_2011_l12 2 2 4 2 2 4 3" xfId="34845" xr:uid="{00000000-0005-0000-0000-0000D9350000}"/>
    <cellStyle name="6_tabellen_teil_iii_2011_l12 2 2 4 2 2 5" xfId="21745" xr:uid="{00000000-0005-0000-0000-0000DA350000}"/>
    <cellStyle name="6_tabellen_teil_iii_2011_l12 2 2 4 2 2 5 2" xfId="36060" xr:uid="{00000000-0005-0000-0000-0000DB350000}"/>
    <cellStyle name="6_tabellen_teil_iii_2011_l12 2 2 4 2 2 6" xfId="28882" xr:uid="{00000000-0005-0000-0000-0000DC350000}"/>
    <cellStyle name="6_tabellen_teil_iii_2011_l12 2 2 4 2 3" xfId="15447" xr:uid="{00000000-0005-0000-0000-0000DD350000}"/>
    <cellStyle name="6_tabellen_teil_iii_2011_l12 2 2 4 2 3 2" xfId="22606" xr:uid="{00000000-0005-0000-0000-0000DE350000}"/>
    <cellStyle name="6_tabellen_teil_iii_2011_l12 2 2 4 2 3 2 2" xfId="36921" xr:uid="{00000000-0005-0000-0000-0000DF350000}"/>
    <cellStyle name="6_tabellen_teil_iii_2011_l12 2 2 4 2 3 3" xfId="29762" xr:uid="{00000000-0005-0000-0000-0000E0350000}"/>
    <cellStyle name="6_tabellen_teil_iii_2011_l12 2 2 4 2 4" xfId="17801" xr:uid="{00000000-0005-0000-0000-0000E1350000}"/>
    <cellStyle name="6_tabellen_teil_iii_2011_l12 2 2 4 2 4 2" xfId="24938" xr:uid="{00000000-0005-0000-0000-0000E2350000}"/>
    <cellStyle name="6_tabellen_teil_iii_2011_l12 2 2 4 2 4 2 2" xfId="39253" xr:uid="{00000000-0005-0000-0000-0000E3350000}"/>
    <cellStyle name="6_tabellen_teil_iii_2011_l12 2 2 4 2 4 3" xfId="32116" xr:uid="{00000000-0005-0000-0000-0000E4350000}"/>
    <cellStyle name="6_tabellen_teil_iii_2011_l12 2 2 5" xfId="873" xr:uid="{00000000-0005-0000-0000-0000E5350000}"/>
    <cellStyle name="6_tabellen_teil_iii_2011_l12 2 2 5 2" xfId="13079" xr:uid="{00000000-0005-0000-0000-0000E6350000}"/>
    <cellStyle name="6_tabellen_teil_iii_2011_l12 2 2 5 2 2" xfId="14470" xr:uid="{00000000-0005-0000-0000-0000E7350000}"/>
    <cellStyle name="6_tabellen_teil_iii_2011_l12 2 2 5 2 2 2" xfId="16839" xr:uid="{00000000-0005-0000-0000-0000E8350000}"/>
    <cellStyle name="6_tabellen_teil_iii_2011_l12 2 2 5 2 2 2 2" xfId="23998" xr:uid="{00000000-0005-0000-0000-0000E9350000}"/>
    <cellStyle name="6_tabellen_teil_iii_2011_l12 2 2 5 2 2 2 2 2" xfId="38313" xr:uid="{00000000-0005-0000-0000-0000EA350000}"/>
    <cellStyle name="6_tabellen_teil_iii_2011_l12 2 2 5 2 2 2 3" xfId="31154" xr:uid="{00000000-0005-0000-0000-0000EB350000}"/>
    <cellStyle name="6_tabellen_teil_iii_2011_l12 2 2 5 2 2 3" xfId="19193" xr:uid="{00000000-0005-0000-0000-0000EC350000}"/>
    <cellStyle name="6_tabellen_teil_iii_2011_l12 2 2 5 2 2 3 2" xfId="26330" xr:uid="{00000000-0005-0000-0000-0000ED350000}"/>
    <cellStyle name="6_tabellen_teil_iii_2011_l12 2 2 5 2 2 3 2 2" xfId="40645" xr:uid="{00000000-0005-0000-0000-0000EE350000}"/>
    <cellStyle name="6_tabellen_teil_iii_2011_l12 2 2 5 2 2 3 3" xfId="33508" xr:uid="{00000000-0005-0000-0000-0000EF350000}"/>
    <cellStyle name="6_tabellen_teil_iii_2011_l12 2 2 5 2 2 4" xfId="20500" xr:uid="{00000000-0005-0000-0000-0000F0350000}"/>
    <cellStyle name="6_tabellen_teil_iii_2011_l12 2 2 5 2 2 4 2" xfId="27637" xr:uid="{00000000-0005-0000-0000-0000F1350000}"/>
    <cellStyle name="6_tabellen_teil_iii_2011_l12 2 2 5 2 2 4 2 2" xfId="41952" xr:uid="{00000000-0005-0000-0000-0000F2350000}"/>
    <cellStyle name="6_tabellen_teil_iii_2011_l12 2 2 5 2 2 4 3" xfId="34815" xr:uid="{00000000-0005-0000-0000-0000F3350000}"/>
    <cellStyle name="6_tabellen_teil_iii_2011_l12 2 2 5 2 2 5" xfId="21715" xr:uid="{00000000-0005-0000-0000-0000F4350000}"/>
    <cellStyle name="6_tabellen_teil_iii_2011_l12 2 2 5 2 2 5 2" xfId="36030" xr:uid="{00000000-0005-0000-0000-0000F5350000}"/>
    <cellStyle name="6_tabellen_teil_iii_2011_l12 2 2 5 2 2 6" xfId="28852" xr:uid="{00000000-0005-0000-0000-0000F6350000}"/>
    <cellStyle name="6_tabellen_teil_iii_2011_l12 2 2 5 2 3" xfId="15448" xr:uid="{00000000-0005-0000-0000-0000F7350000}"/>
    <cellStyle name="6_tabellen_teil_iii_2011_l12 2 2 5 2 3 2" xfId="22607" xr:uid="{00000000-0005-0000-0000-0000F8350000}"/>
    <cellStyle name="6_tabellen_teil_iii_2011_l12 2 2 5 2 3 2 2" xfId="36922" xr:uid="{00000000-0005-0000-0000-0000F9350000}"/>
    <cellStyle name="6_tabellen_teil_iii_2011_l12 2 2 5 2 3 3" xfId="29763" xr:uid="{00000000-0005-0000-0000-0000FA350000}"/>
    <cellStyle name="6_tabellen_teil_iii_2011_l12 2 2 5 2 4" xfId="17802" xr:uid="{00000000-0005-0000-0000-0000FB350000}"/>
    <cellStyle name="6_tabellen_teil_iii_2011_l12 2 2 5 2 4 2" xfId="24939" xr:uid="{00000000-0005-0000-0000-0000FC350000}"/>
    <cellStyle name="6_tabellen_teil_iii_2011_l12 2 2 5 2 4 2 2" xfId="39254" xr:uid="{00000000-0005-0000-0000-0000FD350000}"/>
    <cellStyle name="6_tabellen_teil_iii_2011_l12 2 2 5 2 4 3" xfId="32117" xr:uid="{00000000-0005-0000-0000-0000FE350000}"/>
    <cellStyle name="6_tabellen_teil_iii_2011_l12 2 2 6" xfId="13075" xr:uid="{00000000-0005-0000-0000-0000FF350000}"/>
    <cellStyle name="6_tabellen_teil_iii_2011_l12 2 2 6 2" xfId="14076" xr:uid="{00000000-0005-0000-0000-000000360000}"/>
    <cellStyle name="6_tabellen_teil_iii_2011_l12 2 2 6 2 2" xfId="16445" xr:uid="{00000000-0005-0000-0000-000001360000}"/>
    <cellStyle name="6_tabellen_teil_iii_2011_l12 2 2 6 2 2 2" xfId="23604" xr:uid="{00000000-0005-0000-0000-000002360000}"/>
    <cellStyle name="6_tabellen_teil_iii_2011_l12 2 2 6 2 2 2 2" xfId="37919" xr:uid="{00000000-0005-0000-0000-000003360000}"/>
    <cellStyle name="6_tabellen_teil_iii_2011_l12 2 2 6 2 2 3" xfId="30760" xr:uid="{00000000-0005-0000-0000-000004360000}"/>
    <cellStyle name="6_tabellen_teil_iii_2011_l12 2 2 6 2 3" xfId="18799" xr:uid="{00000000-0005-0000-0000-000005360000}"/>
    <cellStyle name="6_tabellen_teil_iii_2011_l12 2 2 6 2 3 2" xfId="25936" xr:uid="{00000000-0005-0000-0000-000006360000}"/>
    <cellStyle name="6_tabellen_teil_iii_2011_l12 2 2 6 2 3 2 2" xfId="40251" xr:uid="{00000000-0005-0000-0000-000007360000}"/>
    <cellStyle name="6_tabellen_teil_iii_2011_l12 2 2 6 2 3 3" xfId="33114" xr:uid="{00000000-0005-0000-0000-000008360000}"/>
    <cellStyle name="6_tabellen_teil_iii_2011_l12 2 2 6 2 4" xfId="20136" xr:uid="{00000000-0005-0000-0000-000009360000}"/>
    <cellStyle name="6_tabellen_teil_iii_2011_l12 2 2 6 2 4 2" xfId="27273" xr:uid="{00000000-0005-0000-0000-00000A360000}"/>
    <cellStyle name="6_tabellen_teil_iii_2011_l12 2 2 6 2 4 2 2" xfId="41588" xr:uid="{00000000-0005-0000-0000-00000B360000}"/>
    <cellStyle name="6_tabellen_teil_iii_2011_l12 2 2 6 2 4 3" xfId="34451" xr:uid="{00000000-0005-0000-0000-00000C360000}"/>
    <cellStyle name="6_tabellen_teil_iii_2011_l12 2 2 6 2 5" xfId="21351" xr:uid="{00000000-0005-0000-0000-00000D360000}"/>
    <cellStyle name="6_tabellen_teil_iii_2011_l12 2 2 6 2 5 2" xfId="35666" xr:uid="{00000000-0005-0000-0000-00000E360000}"/>
    <cellStyle name="6_tabellen_teil_iii_2011_l12 2 2 6 2 6" xfId="28488" xr:uid="{00000000-0005-0000-0000-00000F360000}"/>
    <cellStyle name="6_tabellen_teil_iii_2011_l12 2 2 6 3" xfId="15444" xr:uid="{00000000-0005-0000-0000-000010360000}"/>
    <cellStyle name="6_tabellen_teil_iii_2011_l12 2 2 6 3 2" xfId="22603" xr:uid="{00000000-0005-0000-0000-000011360000}"/>
    <cellStyle name="6_tabellen_teil_iii_2011_l12 2 2 6 3 2 2" xfId="36918" xr:uid="{00000000-0005-0000-0000-000012360000}"/>
    <cellStyle name="6_tabellen_teil_iii_2011_l12 2 2 6 3 3" xfId="29759" xr:uid="{00000000-0005-0000-0000-000013360000}"/>
    <cellStyle name="6_tabellen_teil_iii_2011_l12 2 2 6 4" xfId="17798" xr:uid="{00000000-0005-0000-0000-000014360000}"/>
    <cellStyle name="6_tabellen_teil_iii_2011_l12 2 2 6 4 2" xfId="24935" xr:uid="{00000000-0005-0000-0000-000015360000}"/>
    <cellStyle name="6_tabellen_teil_iii_2011_l12 2 2 6 4 2 2" xfId="39250" xr:uid="{00000000-0005-0000-0000-000016360000}"/>
    <cellStyle name="6_tabellen_teil_iii_2011_l12 2 2 6 4 3" xfId="32113" xr:uid="{00000000-0005-0000-0000-000017360000}"/>
    <cellStyle name="6_tabellen_teil_iii_2011_l12 2 3" xfId="874" xr:uid="{00000000-0005-0000-0000-000018360000}"/>
    <cellStyle name="6_tabellen_teil_iii_2011_l12 2 3 2" xfId="13080" xr:uid="{00000000-0005-0000-0000-000019360000}"/>
    <cellStyle name="6_tabellen_teil_iii_2011_l12 2 3 2 2" xfId="14515" xr:uid="{00000000-0005-0000-0000-00001A360000}"/>
    <cellStyle name="6_tabellen_teil_iii_2011_l12 2 3 2 2 2" xfId="16884" xr:uid="{00000000-0005-0000-0000-00001B360000}"/>
    <cellStyle name="6_tabellen_teil_iii_2011_l12 2 3 2 2 2 2" xfId="24043" xr:uid="{00000000-0005-0000-0000-00001C360000}"/>
    <cellStyle name="6_tabellen_teil_iii_2011_l12 2 3 2 2 2 2 2" xfId="38358" xr:uid="{00000000-0005-0000-0000-00001D360000}"/>
    <cellStyle name="6_tabellen_teil_iii_2011_l12 2 3 2 2 2 3" xfId="31199" xr:uid="{00000000-0005-0000-0000-00001E360000}"/>
    <cellStyle name="6_tabellen_teil_iii_2011_l12 2 3 2 2 3" xfId="19238" xr:uid="{00000000-0005-0000-0000-00001F360000}"/>
    <cellStyle name="6_tabellen_teil_iii_2011_l12 2 3 2 2 3 2" xfId="26375" xr:uid="{00000000-0005-0000-0000-000020360000}"/>
    <cellStyle name="6_tabellen_teil_iii_2011_l12 2 3 2 2 3 2 2" xfId="40690" xr:uid="{00000000-0005-0000-0000-000021360000}"/>
    <cellStyle name="6_tabellen_teil_iii_2011_l12 2 3 2 2 3 3" xfId="33553" xr:uid="{00000000-0005-0000-0000-000022360000}"/>
    <cellStyle name="6_tabellen_teil_iii_2011_l12 2 3 2 2 4" xfId="20536" xr:uid="{00000000-0005-0000-0000-000023360000}"/>
    <cellStyle name="6_tabellen_teil_iii_2011_l12 2 3 2 2 4 2" xfId="27673" xr:uid="{00000000-0005-0000-0000-000024360000}"/>
    <cellStyle name="6_tabellen_teil_iii_2011_l12 2 3 2 2 4 2 2" xfId="41988" xr:uid="{00000000-0005-0000-0000-000025360000}"/>
    <cellStyle name="6_tabellen_teil_iii_2011_l12 2 3 2 2 4 3" xfId="34851" xr:uid="{00000000-0005-0000-0000-000026360000}"/>
    <cellStyle name="6_tabellen_teil_iii_2011_l12 2 3 2 2 5" xfId="21751" xr:uid="{00000000-0005-0000-0000-000027360000}"/>
    <cellStyle name="6_tabellen_teil_iii_2011_l12 2 3 2 2 5 2" xfId="36066" xr:uid="{00000000-0005-0000-0000-000028360000}"/>
    <cellStyle name="6_tabellen_teil_iii_2011_l12 2 3 2 2 6" xfId="28888" xr:uid="{00000000-0005-0000-0000-000029360000}"/>
    <cellStyle name="6_tabellen_teil_iii_2011_l12 2 3 2 3" xfId="15449" xr:uid="{00000000-0005-0000-0000-00002A360000}"/>
    <cellStyle name="6_tabellen_teil_iii_2011_l12 2 3 2 3 2" xfId="22608" xr:uid="{00000000-0005-0000-0000-00002B360000}"/>
    <cellStyle name="6_tabellen_teil_iii_2011_l12 2 3 2 3 2 2" xfId="36923" xr:uid="{00000000-0005-0000-0000-00002C360000}"/>
    <cellStyle name="6_tabellen_teil_iii_2011_l12 2 3 2 3 3" xfId="29764" xr:uid="{00000000-0005-0000-0000-00002D360000}"/>
    <cellStyle name="6_tabellen_teil_iii_2011_l12 2 3 2 4" xfId="17803" xr:uid="{00000000-0005-0000-0000-00002E360000}"/>
    <cellStyle name="6_tabellen_teil_iii_2011_l12 2 3 2 4 2" xfId="24940" xr:uid="{00000000-0005-0000-0000-00002F360000}"/>
    <cellStyle name="6_tabellen_teil_iii_2011_l12 2 3 2 4 2 2" xfId="39255" xr:uid="{00000000-0005-0000-0000-000030360000}"/>
    <cellStyle name="6_tabellen_teil_iii_2011_l12 2 3 2 4 3" xfId="32118" xr:uid="{00000000-0005-0000-0000-000031360000}"/>
    <cellStyle name="6_tabellen_teil_iii_2011_l12 2 4" xfId="875" xr:uid="{00000000-0005-0000-0000-000032360000}"/>
    <cellStyle name="6_tabellen_teil_iii_2011_l12 2 4 2" xfId="13081" xr:uid="{00000000-0005-0000-0000-000033360000}"/>
    <cellStyle name="6_tabellen_teil_iii_2011_l12 2 4 2 2" xfId="14486" xr:uid="{00000000-0005-0000-0000-000034360000}"/>
    <cellStyle name="6_tabellen_teil_iii_2011_l12 2 4 2 2 2" xfId="16855" xr:uid="{00000000-0005-0000-0000-000035360000}"/>
    <cellStyle name="6_tabellen_teil_iii_2011_l12 2 4 2 2 2 2" xfId="24014" xr:uid="{00000000-0005-0000-0000-000036360000}"/>
    <cellStyle name="6_tabellen_teil_iii_2011_l12 2 4 2 2 2 2 2" xfId="38329" xr:uid="{00000000-0005-0000-0000-000037360000}"/>
    <cellStyle name="6_tabellen_teil_iii_2011_l12 2 4 2 2 2 3" xfId="31170" xr:uid="{00000000-0005-0000-0000-000038360000}"/>
    <cellStyle name="6_tabellen_teil_iii_2011_l12 2 4 2 2 3" xfId="19209" xr:uid="{00000000-0005-0000-0000-000039360000}"/>
    <cellStyle name="6_tabellen_teil_iii_2011_l12 2 4 2 2 3 2" xfId="26346" xr:uid="{00000000-0005-0000-0000-00003A360000}"/>
    <cellStyle name="6_tabellen_teil_iii_2011_l12 2 4 2 2 3 2 2" xfId="40661" xr:uid="{00000000-0005-0000-0000-00003B360000}"/>
    <cellStyle name="6_tabellen_teil_iii_2011_l12 2 4 2 2 3 3" xfId="33524" xr:uid="{00000000-0005-0000-0000-00003C360000}"/>
    <cellStyle name="6_tabellen_teil_iii_2011_l12 2 4 2 2 4" xfId="20516" xr:uid="{00000000-0005-0000-0000-00003D360000}"/>
    <cellStyle name="6_tabellen_teil_iii_2011_l12 2 4 2 2 4 2" xfId="27653" xr:uid="{00000000-0005-0000-0000-00003E360000}"/>
    <cellStyle name="6_tabellen_teil_iii_2011_l12 2 4 2 2 4 2 2" xfId="41968" xr:uid="{00000000-0005-0000-0000-00003F360000}"/>
    <cellStyle name="6_tabellen_teil_iii_2011_l12 2 4 2 2 4 3" xfId="34831" xr:uid="{00000000-0005-0000-0000-000040360000}"/>
    <cellStyle name="6_tabellen_teil_iii_2011_l12 2 4 2 2 5" xfId="21731" xr:uid="{00000000-0005-0000-0000-000041360000}"/>
    <cellStyle name="6_tabellen_teil_iii_2011_l12 2 4 2 2 5 2" xfId="36046" xr:uid="{00000000-0005-0000-0000-000042360000}"/>
    <cellStyle name="6_tabellen_teil_iii_2011_l12 2 4 2 2 6" xfId="28868" xr:uid="{00000000-0005-0000-0000-000043360000}"/>
    <cellStyle name="6_tabellen_teil_iii_2011_l12 2 4 2 3" xfId="15450" xr:uid="{00000000-0005-0000-0000-000044360000}"/>
    <cellStyle name="6_tabellen_teil_iii_2011_l12 2 4 2 3 2" xfId="22609" xr:uid="{00000000-0005-0000-0000-000045360000}"/>
    <cellStyle name="6_tabellen_teil_iii_2011_l12 2 4 2 3 2 2" xfId="36924" xr:uid="{00000000-0005-0000-0000-000046360000}"/>
    <cellStyle name="6_tabellen_teil_iii_2011_l12 2 4 2 3 3" xfId="29765" xr:uid="{00000000-0005-0000-0000-000047360000}"/>
    <cellStyle name="6_tabellen_teil_iii_2011_l12 2 4 2 4" xfId="17804" xr:uid="{00000000-0005-0000-0000-000048360000}"/>
    <cellStyle name="6_tabellen_teil_iii_2011_l12 2 4 2 4 2" xfId="24941" xr:uid="{00000000-0005-0000-0000-000049360000}"/>
    <cellStyle name="6_tabellen_teil_iii_2011_l12 2 4 2 4 2 2" xfId="39256" xr:uid="{00000000-0005-0000-0000-00004A360000}"/>
    <cellStyle name="6_tabellen_teil_iii_2011_l12 2 4 2 4 3" xfId="32119" xr:uid="{00000000-0005-0000-0000-00004B360000}"/>
    <cellStyle name="6_tabellen_teil_iii_2011_l12 2 5" xfId="876" xr:uid="{00000000-0005-0000-0000-00004C360000}"/>
    <cellStyle name="6_tabellen_teil_iii_2011_l12 2 5 2" xfId="13082" xr:uid="{00000000-0005-0000-0000-00004D360000}"/>
    <cellStyle name="6_tabellen_teil_iii_2011_l12 2 5 2 2" xfId="13873" xr:uid="{00000000-0005-0000-0000-00004E360000}"/>
    <cellStyle name="6_tabellen_teil_iii_2011_l12 2 5 2 2 2" xfId="16242" xr:uid="{00000000-0005-0000-0000-00004F360000}"/>
    <cellStyle name="6_tabellen_teil_iii_2011_l12 2 5 2 2 2 2" xfId="23401" xr:uid="{00000000-0005-0000-0000-000050360000}"/>
    <cellStyle name="6_tabellen_teil_iii_2011_l12 2 5 2 2 2 2 2" xfId="37716" xr:uid="{00000000-0005-0000-0000-000051360000}"/>
    <cellStyle name="6_tabellen_teil_iii_2011_l12 2 5 2 2 2 3" xfId="30557" xr:uid="{00000000-0005-0000-0000-000052360000}"/>
    <cellStyle name="6_tabellen_teil_iii_2011_l12 2 5 2 2 3" xfId="18596" xr:uid="{00000000-0005-0000-0000-000053360000}"/>
    <cellStyle name="6_tabellen_teil_iii_2011_l12 2 5 2 2 3 2" xfId="25733" xr:uid="{00000000-0005-0000-0000-000054360000}"/>
    <cellStyle name="6_tabellen_teil_iii_2011_l12 2 5 2 2 3 2 2" xfId="40048" xr:uid="{00000000-0005-0000-0000-000055360000}"/>
    <cellStyle name="6_tabellen_teil_iii_2011_l12 2 5 2 2 3 3" xfId="32911" xr:uid="{00000000-0005-0000-0000-000056360000}"/>
    <cellStyle name="6_tabellen_teil_iii_2011_l12 2 5 2 2 4" xfId="20043" xr:uid="{00000000-0005-0000-0000-000057360000}"/>
    <cellStyle name="6_tabellen_teil_iii_2011_l12 2 5 2 2 4 2" xfId="27180" xr:uid="{00000000-0005-0000-0000-000058360000}"/>
    <cellStyle name="6_tabellen_teil_iii_2011_l12 2 5 2 2 4 2 2" xfId="41495" xr:uid="{00000000-0005-0000-0000-000059360000}"/>
    <cellStyle name="6_tabellen_teil_iii_2011_l12 2 5 2 2 4 3" xfId="34358" xr:uid="{00000000-0005-0000-0000-00005A360000}"/>
    <cellStyle name="6_tabellen_teil_iii_2011_l12 2 5 2 2 5" xfId="21258" xr:uid="{00000000-0005-0000-0000-00005B360000}"/>
    <cellStyle name="6_tabellen_teil_iii_2011_l12 2 5 2 2 5 2" xfId="35573" xr:uid="{00000000-0005-0000-0000-00005C360000}"/>
    <cellStyle name="6_tabellen_teil_iii_2011_l12 2 5 2 2 6" xfId="28395" xr:uid="{00000000-0005-0000-0000-00005D360000}"/>
    <cellStyle name="6_tabellen_teil_iii_2011_l12 2 5 2 3" xfId="15451" xr:uid="{00000000-0005-0000-0000-00005E360000}"/>
    <cellStyle name="6_tabellen_teil_iii_2011_l12 2 5 2 3 2" xfId="22610" xr:uid="{00000000-0005-0000-0000-00005F360000}"/>
    <cellStyle name="6_tabellen_teil_iii_2011_l12 2 5 2 3 2 2" xfId="36925" xr:uid="{00000000-0005-0000-0000-000060360000}"/>
    <cellStyle name="6_tabellen_teil_iii_2011_l12 2 5 2 3 3" xfId="29766" xr:uid="{00000000-0005-0000-0000-000061360000}"/>
    <cellStyle name="6_tabellen_teil_iii_2011_l12 2 5 2 4" xfId="17805" xr:uid="{00000000-0005-0000-0000-000062360000}"/>
    <cellStyle name="6_tabellen_teil_iii_2011_l12 2 5 2 4 2" xfId="24942" xr:uid="{00000000-0005-0000-0000-000063360000}"/>
    <cellStyle name="6_tabellen_teil_iii_2011_l12 2 5 2 4 2 2" xfId="39257" xr:uid="{00000000-0005-0000-0000-000064360000}"/>
    <cellStyle name="6_tabellen_teil_iii_2011_l12 2 5 2 4 3" xfId="32120" xr:uid="{00000000-0005-0000-0000-000065360000}"/>
    <cellStyle name="6_tabellen_teil_iii_2011_l12 2 6" xfId="877" xr:uid="{00000000-0005-0000-0000-000066360000}"/>
    <cellStyle name="6_tabellen_teil_iii_2011_l12 2 6 2" xfId="13083" xr:uid="{00000000-0005-0000-0000-000067360000}"/>
    <cellStyle name="6_tabellen_teil_iii_2011_l12 2 6 2 2" xfId="13683" xr:uid="{00000000-0005-0000-0000-000068360000}"/>
    <cellStyle name="6_tabellen_teil_iii_2011_l12 2 6 2 2 2" xfId="16052" xr:uid="{00000000-0005-0000-0000-000069360000}"/>
    <cellStyle name="6_tabellen_teil_iii_2011_l12 2 6 2 2 2 2" xfId="23211" xr:uid="{00000000-0005-0000-0000-00006A360000}"/>
    <cellStyle name="6_tabellen_teil_iii_2011_l12 2 6 2 2 2 2 2" xfId="37526" xr:uid="{00000000-0005-0000-0000-00006B360000}"/>
    <cellStyle name="6_tabellen_teil_iii_2011_l12 2 6 2 2 2 3" xfId="30367" xr:uid="{00000000-0005-0000-0000-00006C360000}"/>
    <cellStyle name="6_tabellen_teil_iii_2011_l12 2 6 2 2 3" xfId="18406" xr:uid="{00000000-0005-0000-0000-00006D360000}"/>
    <cellStyle name="6_tabellen_teil_iii_2011_l12 2 6 2 2 3 2" xfId="25543" xr:uid="{00000000-0005-0000-0000-00006E360000}"/>
    <cellStyle name="6_tabellen_teil_iii_2011_l12 2 6 2 2 3 2 2" xfId="39858" xr:uid="{00000000-0005-0000-0000-00006F360000}"/>
    <cellStyle name="6_tabellen_teil_iii_2011_l12 2 6 2 2 3 3" xfId="32721" xr:uid="{00000000-0005-0000-0000-000070360000}"/>
    <cellStyle name="6_tabellen_teil_iii_2011_l12 2 6 2 2 4" xfId="19932" xr:uid="{00000000-0005-0000-0000-000071360000}"/>
    <cellStyle name="6_tabellen_teil_iii_2011_l12 2 6 2 2 4 2" xfId="27069" xr:uid="{00000000-0005-0000-0000-000072360000}"/>
    <cellStyle name="6_tabellen_teil_iii_2011_l12 2 6 2 2 4 2 2" xfId="41384" xr:uid="{00000000-0005-0000-0000-000073360000}"/>
    <cellStyle name="6_tabellen_teil_iii_2011_l12 2 6 2 2 4 3" xfId="34247" xr:uid="{00000000-0005-0000-0000-000074360000}"/>
    <cellStyle name="6_tabellen_teil_iii_2011_l12 2 6 2 2 5" xfId="21147" xr:uid="{00000000-0005-0000-0000-000075360000}"/>
    <cellStyle name="6_tabellen_teil_iii_2011_l12 2 6 2 2 5 2" xfId="35462" xr:uid="{00000000-0005-0000-0000-000076360000}"/>
    <cellStyle name="6_tabellen_teil_iii_2011_l12 2 6 2 2 6" xfId="28284" xr:uid="{00000000-0005-0000-0000-000077360000}"/>
    <cellStyle name="6_tabellen_teil_iii_2011_l12 2 6 2 3" xfId="15452" xr:uid="{00000000-0005-0000-0000-000078360000}"/>
    <cellStyle name="6_tabellen_teil_iii_2011_l12 2 6 2 3 2" xfId="22611" xr:uid="{00000000-0005-0000-0000-000079360000}"/>
    <cellStyle name="6_tabellen_teil_iii_2011_l12 2 6 2 3 2 2" xfId="36926" xr:uid="{00000000-0005-0000-0000-00007A360000}"/>
    <cellStyle name="6_tabellen_teil_iii_2011_l12 2 6 2 3 3" xfId="29767" xr:uid="{00000000-0005-0000-0000-00007B360000}"/>
    <cellStyle name="6_tabellen_teil_iii_2011_l12 2 6 2 4" xfId="17806" xr:uid="{00000000-0005-0000-0000-00007C360000}"/>
    <cellStyle name="6_tabellen_teil_iii_2011_l12 2 6 2 4 2" xfId="24943" xr:uid="{00000000-0005-0000-0000-00007D360000}"/>
    <cellStyle name="6_tabellen_teil_iii_2011_l12 2 6 2 4 2 2" xfId="39258" xr:uid="{00000000-0005-0000-0000-00007E360000}"/>
    <cellStyle name="6_tabellen_teil_iii_2011_l12 2 6 2 4 3" xfId="32121" xr:uid="{00000000-0005-0000-0000-00007F360000}"/>
    <cellStyle name="6_tabellen_teil_iii_2011_l12 2 7" xfId="13074" xr:uid="{00000000-0005-0000-0000-000080360000}"/>
    <cellStyle name="6_tabellen_teil_iii_2011_l12 2 7 2" xfId="14354" xr:uid="{00000000-0005-0000-0000-000081360000}"/>
    <cellStyle name="6_tabellen_teil_iii_2011_l12 2 7 2 2" xfId="16723" xr:uid="{00000000-0005-0000-0000-000082360000}"/>
    <cellStyle name="6_tabellen_teil_iii_2011_l12 2 7 2 2 2" xfId="23882" xr:uid="{00000000-0005-0000-0000-000083360000}"/>
    <cellStyle name="6_tabellen_teil_iii_2011_l12 2 7 2 2 2 2" xfId="38197" xr:uid="{00000000-0005-0000-0000-000084360000}"/>
    <cellStyle name="6_tabellen_teil_iii_2011_l12 2 7 2 2 3" xfId="31038" xr:uid="{00000000-0005-0000-0000-000085360000}"/>
    <cellStyle name="6_tabellen_teil_iii_2011_l12 2 7 2 3" xfId="19077" xr:uid="{00000000-0005-0000-0000-000086360000}"/>
    <cellStyle name="6_tabellen_teil_iii_2011_l12 2 7 2 3 2" xfId="26214" xr:uid="{00000000-0005-0000-0000-000087360000}"/>
    <cellStyle name="6_tabellen_teil_iii_2011_l12 2 7 2 3 2 2" xfId="40529" xr:uid="{00000000-0005-0000-0000-000088360000}"/>
    <cellStyle name="6_tabellen_teil_iii_2011_l12 2 7 2 3 3" xfId="33392" xr:uid="{00000000-0005-0000-0000-000089360000}"/>
    <cellStyle name="6_tabellen_teil_iii_2011_l12 2 7 2 4" xfId="20410" xr:uid="{00000000-0005-0000-0000-00008A360000}"/>
    <cellStyle name="6_tabellen_teil_iii_2011_l12 2 7 2 4 2" xfId="27547" xr:uid="{00000000-0005-0000-0000-00008B360000}"/>
    <cellStyle name="6_tabellen_teil_iii_2011_l12 2 7 2 4 2 2" xfId="41862" xr:uid="{00000000-0005-0000-0000-00008C360000}"/>
    <cellStyle name="6_tabellen_teil_iii_2011_l12 2 7 2 4 3" xfId="34725" xr:uid="{00000000-0005-0000-0000-00008D360000}"/>
    <cellStyle name="6_tabellen_teil_iii_2011_l12 2 7 2 5" xfId="21625" xr:uid="{00000000-0005-0000-0000-00008E360000}"/>
    <cellStyle name="6_tabellen_teil_iii_2011_l12 2 7 2 5 2" xfId="35940" xr:uid="{00000000-0005-0000-0000-00008F360000}"/>
    <cellStyle name="6_tabellen_teil_iii_2011_l12 2 7 2 6" xfId="28762" xr:uid="{00000000-0005-0000-0000-000090360000}"/>
    <cellStyle name="6_tabellen_teil_iii_2011_l12 2 7 3" xfId="15443" xr:uid="{00000000-0005-0000-0000-000091360000}"/>
    <cellStyle name="6_tabellen_teil_iii_2011_l12 2 7 3 2" xfId="22602" xr:uid="{00000000-0005-0000-0000-000092360000}"/>
    <cellStyle name="6_tabellen_teil_iii_2011_l12 2 7 3 2 2" xfId="36917" xr:uid="{00000000-0005-0000-0000-000093360000}"/>
    <cellStyle name="6_tabellen_teil_iii_2011_l12 2 7 3 3" xfId="29758" xr:uid="{00000000-0005-0000-0000-000094360000}"/>
    <cellStyle name="6_tabellen_teil_iii_2011_l12 2 7 4" xfId="17797" xr:uid="{00000000-0005-0000-0000-000095360000}"/>
    <cellStyle name="6_tabellen_teil_iii_2011_l12 2 7 4 2" xfId="24934" xr:uid="{00000000-0005-0000-0000-000096360000}"/>
    <cellStyle name="6_tabellen_teil_iii_2011_l12 2 7 4 2 2" xfId="39249" xr:uid="{00000000-0005-0000-0000-000097360000}"/>
    <cellStyle name="6_tabellen_teil_iii_2011_l12 2 7 4 3" xfId="32112" xr:uid="{00000000-0005-0000-0000-000098360000}"/>
    <cellStyle name="6_tabellen_teil_iii_2011_l12 3" xfId="878" xr:uid="{00000000-0005-0000-0000-000099360000}"/>
    <cellStyle name="6_tabellen_teil_iii_2011_l12 3 2" xfId="879" xr:uid="{00000000-0005-0000-0000-00009A360000}"/>
    <cellStyle name="6_tabellen_teil_iii_2011_l12 3 2 2" xfId="13085" xr:uid="{00000000-0005-0000-0000-00009B360000}"/>
    <cellStyle name="6_tabellen_teil_iii_2011_l12 3 2 2 2" xfId="14232" xr:uid="{00000000-0005-0000-0000-00009C360000}"/>
    <cellStyle name="6_tabellen_teil_iii_2011_l12 3 2 2 2 2" xfId="16601" xr:uid="{00000000-0005-0000-0000-00009D360000}"/>
    <cellStyle name="6_tabellen_teil_iii_2011_l12 3 2 2 2 2 2" xfId="23760" xr:uid="{00000000-0005-0000-0000-00009E360000}"/>
    <cellStyle name="6_tabellen_teil_iii_2011_l12 3 2 2 2 2 2 2" xfId="38075" xr:uid="{00000000-0005-0000-0000-00009F360000}"/>
    <cellStyle name="6_tabellen_teil_iii_2011_l12 3 2 2 2 2 3" xfId="30916" xr:uid="{00000000-0005-0000-0000-0000A0360000}"/>
    <cellStyle name="6_tabellen_teil_iii_2011_l12 3 2 2 2 3" xfId="18955" xr:uid="{00000000-0005-0000-0000-0000A1360000}"/>
    <cellStyle name="6_tabellen_teil_iii_2011_l12 3 2 2 2 3 2" xfId="26092" xr:uid="{00000000-0005-0000-0000-0000A2360000}"/>
    <cellStyle name="6_tabellen_teil_iii_2011_l12 3 2 2 2 3 2 2" xfId="40407" xr:uid="{00000000-0005-0000-0000-0000A3360000}"/>
    <cellStyle name="6_tabellen_teil_iii_2011_l12 3 2 2 2 3 3" xfId="33270" xr:uid="{00000000-0005-0000-0000-0000A4360000}"/>
    <cellStyle name="6_tabellen_teil_iii_2011_l12 3 2 2 2 4" xfId="20288" xr:uid="{00000000-0005-0000-0000-0000A5360000}"/>
    <cellStyle name="6_tabellen_teil_iii_2011_l12 3 2 2 2 4 2" xfId="27425" xr:uid="{00000000-0005-0000-0000-0000A6360000}"/>
    <cellStyle name="6_tabellen_teil_iii_2011_l12 3 2 2 2 4 2 2" xfId="41740" xr:uid="{00000000-0005-0000-0000-0000A7360000}"/>
    <cellStyle name="6_tabellen_teil_iii_2011_l12 3 2 2 2 4 3" xfId="34603" xr:uid="{00000000-0005-0000-0000-0000A8360000}"/>
    <cellStyle name="6_tabellen_teil_iii_2011_l12 3 2 2 2 5" xfId="21503" xr:uid="{00000000-0005-0000-0000-0000A9360000}"/>
    <cellStyle name="6_tabellen_teil_iii_2011_l12 3 2 2 2 5 2" xfId="35818" xr:uid="{00000000-0005-0000-0000-0000AA360000}"/>
    <cellStyle name="6_tabellen_teil_iii_2011_l12 3 2 2 2 6" xfId="28640" xr:uid="{00000000-0005-0000-0000-0000AB360000}"/>
    <cellStyle name="6_tabellen_teil_iii_2011_l12 3 2 2 3" xfId="15454" xr:uid="{00000000-0005-0000-0000-0000AC360000}"/>
    <cellStyle name="6_tabellen_teil_iii_2011_l12 3 2 2 3 2" xfId="22613" xr:uid="{00000000-0005-0000-0000-0000AD360000}"/>
    <cellStyle name="6_tabellen_teil_iii_2011_l12 3 2 2 3 2 2" xfId="36928" xr:uid="{00000000-0005-0000-0000-0000AE360000}"/>
    <cellStyle name="6_tabellen_teil_iii_2011_l12 3 2 2 3 3" xfId="29769" xr:uid="{00000000-0005-0000-0000-0000AF360000}"/>
    <cellStyle name="6_tabellen_teil_iii_2011_l12 3 2 2 4" xfId="17808" xr:uid="{00000000-0005-0000-0000-0000B0360000}"/>
    <cellStyle name="6_tabellen_teil_iii_2011_l12 3 2 2 4 2" xfId="24945" xr:uid="{00000000-0005-0000-0000-0000B1360000}"/>
    <cellStyle name="6_tabellen_teil_iii_2011_l12 3 2 2 4 2 2" xfId="39260" xr:uid="{00000000-0005-0000-0000-0000B2360000}"/>
    <cellStyle name="6_tabellen_teil_iii_2011_l12 3 2 2 4 3" xfId="32123" xr:uid="{00000000-0005-0000-0000-0000B3360000}"/>
    <cellStyle name="6_tabellen_teil_iii_2011_l12 3 3" xfId="880" xr:uid="{00000000-0005-0000-0000-0000B4360000}"/>
    <cellStyle name="6_tabellen_teil_iii_2011_l12 3 3 2" xfId="13086" xr:uid="{00000000-0005-0000-0000-0000B5360000}"/>
    <cellStyle name="6_tabellen_teil_iii_2011_l12 3 3 2 2" xfId="13751" xr:uid="{00000000-0005-0000-0000-0000B6360000}"/>
    <cellStyle name="6_tabellen_teil_iii_2011_l12 3 3 2 2 2" xfId="16120" xr:uid="{00000000-0005-0000-0000-0000B7360000}"/>
    <cellStyle name="6_tabellen_teil_iii_2011_l12 3 3 2 2 2 2" xfId="23279" xr:uid="{00000000-0005-0000-0000-0000B8360000}"/>
    <cellStyle name="6_tabellen_teil_iii_2011_l12 3 3 2 2 2 2 2" xfId="37594" xr:uid="{00000000-0005-0000-0000-0000B9360000}"/>
    <cellStyle name="6_tabellen_teil_iii_2011_l12 3 3 2 2 2 3" xfId="30435" xr:uid="{00000000-0005-0000-0000-0000BA360000}"/>
    <cellStyle name="6_tabellen_teil_iii_2011_l12 3 3 2 2 3" xfId="18474" xr:uid="{00000000-0005-0000-0000-0000BB360000}"/>
    <cellStyle name="6_tabellen_teil_iii_2011_l12 3 3 2 2 3 2" xfId="25611" xr:uid="{00000000-0005-0000-0000-0000BC360000}"/>
    <cellStyle name="6_tabellen_teil_iii_2011_l12 3 3 2 2 3 2 2" xfId="39926" xr:uid="{00000000-0005-0000-0000-0000BD360000}"/>
    <cellStyle name="6_tabellen_teil_iii_2011_l12 3 3 2 2 3 3" xfId="32789" xr:uid="{00000000-0005-0000-0000-0000BE360000}"/>
    <cellStyle name="6_tabellen_teil_iii_2011_l12 3 3 2 2 4" xfId="19999" xr:uid="{00000000-0005-0000-0000-0000BF360000}"/>
    <cellStyle name="6_tabellen_teil_iii_2011_l12 3 3 2 2 4 2" xfId="27136" xr:uid="{00000000-0005-0000-0000-0000C0360000}"/>
    <cellStyle name="6_tabellen_teil_iii_2011_l12 3 3 2 2 4 2 2" xfId="41451" xr:uid="{00000000-0005-0000-0000-0000C1360000}"/>
    <cellStyle name="6_tabellen_teil_iii_2011_l12 3 3 2 2 4 3" xfId="34314" xr:uid="{00000000-0005-0000-0000-0000C2360000}"/>
    <cellStyle name="6_tabellen_teil_iii_2011_l12 3 3 2 2 5" xfId="21214" xr:uid="{00000000-0005-0000-0000-0000C3360000}"/>
    <cellStyle name="6_tabellen_teil_iii_2011_l12 3 3 2 2 5 2" xfId="35529" xr:uid="{00000000-0005-0000-0000-0000C4360000}"/>
    <cellStyle name="6_tabellen_teil_iii_2011_l12 3 3 2 2 6" xfId="28351" xr:uid="{00000000-0005-0000-0000-0000C5360000}"/>
    <cellStyle name="6_tabellen_teil_iii_2011_l12 3 3 2 3" xfId="15455" xr:uid="{00000000-0005-0000-0000-0000C6360000}"/>
    <cellStyle name="6_tabellen_teil_iii_2011_l12 3 3 2 3 2" xfId="22614" xr:uid="{00000000-0005-0000-0000-0000C7360000}"/>
    <cellStyle name="6_tabellen_teil_iii_2011_l12 3 3 2 3 2 2" xfId="36929" xr:uid="{00000000-0005-0000-0000-0000C8360000}"/>
    <cellStyle name="6_tabellen_teil_iii_2011_l12 3 3 2 3 3" xfId="29770" xr:uid="{00000000-0005-0000-0000-0000C9360000}"/>
    <cellStyle name="6_tabellen_teil_iii_2011_l12 3 3 2 4" xfId="17809" xr:uid="{00000000-0005-0000-0000-0000CA360000}"/>
    <cellStyle name="6_tabellen_teil_iii_2011_l12 3 3 2 4 2" xfId="24946" xr:uid="{00000000-0005-0000-0000-0000CB360000}"/>
    <cellStyle name="6_tabellen_teil_iii_2011_l12 3 3 2 4 2 2" xfId="39261" xr:uid="{00000000-0005-0000-0000-0000CC360000}"/>
    <cellStyle name="6_tabellen_teil_iii_2011_l12 3 3 2 4 3" xfId="32124" xr:uid="{00000000-0005-0000-0000-0000CD360000}"/>
    <cellStyle name="6_tabellen_teil_iii_2011_l12 3 4" xfId="881" xr:uid="{00000000-0005-0000-0000-0000CE360000}"/>
    <cellStyle name="6_tabellen_teil_iii_2011_l12 3 4 2" xfId="13087" xr:uid="{00000000-0005-0000-0000-0000CF360000}"/>
    <cellStyle name="6_tabellen_teil_iii_2011_l12 3 4 2 2" xfId="14190" xr:uid="{00000000-0005-0000-0000-0000D0360000}"/>
    <cellStyle name="6_tabellen_teil_iii_2011_l12 3 4 2 2 2" xfId="16559" xr:uid="{00000000-0005-0000-0000-0000D1360000}"/>
    <cellStyle name="6_tabellen_teil_iii_2011_l12 3 4 2 2 2 2" xfId="23718" xr:uid="{00000000-0005-0000-0000-0000D2360000}"/>
    <cellStyle name="6_tabellen_teil_iii_2011_l12 3 4 2 2 2 2 2" xfId="38033" xr:uid="{00000000-0005-0000-0000-0000D3360000}"/>
    <cellStyle name="6_tabellen_teil_iii_2011_l12 3 4 2 2 2 3" xfId="30874" xr:uid="{00000000-0005-0000-0000-0000D4360000}"/>
    <cellStyle name="6_tabellen_teil_iii_2011_l12 3 4 2 2 3" xfId="18913" xr:uid="{00000000-0005-0000-0000-0000D5360000}"/>
    <cellStyle name="6_tabellen_teil_iii_2011_l12 3 4 2 2 3 2" xfId="26050" xr:uid="{00000000-0005-0000-0000-0000D6360000}"/>
    <cellStyle name="6_tabellen_teil_iii_2011_l12 3 4 2 2 3 2 2" xfId="40365" xr:uid="{00000000-0005-0000-0000-0000D7360000}"/>
    <cellStyle name="6_tabellen_teil_iii_2011_l12 3 4 2 2 3 3" xfId="33228" xr:uid="{00000000-0005-0000-0000-0000D8360000}"/>
    <cellStyle name="6_tabellen_teil_iii_2011_l12 3 4 2 2 4" xfId="20247" xr:uid="{00000000-0005-0000-0000-0000D9360000}"/>
    <cellStyle name="6_tabellen_teil_iii_2011_l12 3 4 2 2 4 2" xfId="27384" xr:uid="{00000000-0005-0000-0000-0000DA360000}"/>
    <cellStyle name="6_tabellen_teil_iii_2011_l12 3 4 2 2 4 2 2" xfId="41699" xr:uid="{00000000-0005-0000-0000-0000DB360000}"/>
    <cellStyle name="6_tabellen_teil_iii_2011_l12 3 4 2 2 4 3" xfId="34562" xr:uid="{00000000-0005-0000-0000-0000DC360000}"/>
    <cellStyle name="6_tabellen_teil_iii_2011_l12 3 4 2 2 5" xfId="21462" xr:uid="{00000000-0005-0000-0000-0000DD360000}"/>
    <cellStyle name="6_tabellen_teil_iii_2011_l12 3 4 2 2 5 2" xfId="35777" xr:uid="{00000000-0005-0000-0000-0000DE360000}"/>
    <cellStyle name="6_tabellen_teil_iii_2011_l12 3 4 2 2 6" xfId="28599" xr:uid="{00000000-0005-0000-0000-0000DF360000}"/>
    <cellStyle name="6_tabellen_teil_iii_2011_l12 3 4 2 3" xfId="15456" xr:uid="{00000000-0005-0000-0000-0000E0360000}"/>
    <cellStyle name="6_tabellen_teil_iii_2011_l12 3 4 2 3 2" xfId="22615" xr:uid="{00000000-0005-0000-0000-0000E1360000}"/>
    <cellStyle name="6_tabellen_teil_iii_2011_l12 3 4 2 3 2 2" xfId="36930" xr:uid="{00000000-0005-0000-0000-0000E2360000}"/>
    <cellStyle name="6_tabellen_teil_iii_2011_l12 3 4 2 3 3" xfId="29771" xr:uid="{00000000-0005-0000-0000-0000E3360000}"/>
    <cellStyle name="6_tabellen_teil_iii_2011_l12 3 4 2 4" xfId="17810" xr:uid="{00000000-0005-0000-0000-0000E4360000}"/>
    <cellStyle name="6_tabellen_teil_iii_2011_l12 3 4 2 4 2" xfId="24947" xr:uid="{00000000-0005-0000-0000-0000E5360000}"/>
    <cellStyle name="6_tabellen_teil_iii_2011_l12 3 4 2 4 2 2" xfId="39262" xr:uid="{00000000-0005-0000-0000-0000E6360000}"/>
    <cellStyle name="6_tabellen_teil_iii_2011_l12 3 4 2 4 3" xfId="32125" xr:uid="{00000000-0005-0000-0000-0000E7360000}"/>
    <cellStyle name="6_tabellen_teil_iii_2011_l12 3 5" xfId="882" xr:uid="{00000000-0005-0000-0000-0000E8360000}"/>
    <cellStyle name="6_tabellen_teil_iii_2011_l12 3 5 2" xfId="13088" xr:uid="{00000000-0005-0000-0000-0000E9360000}"/>
    <cellStyle name="6_tabellen_teil_iii_2011_l12 3 5 2 2" xfId="14153" xr:uid="{00000000-0005-0000-0000-0000EA360000}"/>
    <cellStyle name="6_tabellen_teil_iii_2011_l12 3 5 2 2 2" xfId="16522" xr:uid="{00000000-0005-0000-0000-0000EB360000}"/>
    <cellStyle name="6_tabellen_teil_iii_2011_l12 3 5 2 2 2 2" xfId="23681" xr:uid="{00000000-0005-0000-0000-0000EC360000}"/>
    <cellStyle name="6_tabellen_teil_iii_2011_l12 3 5 2 2 2 2 2" xfId="37996" xr:uid="{00000000-0005-0000-0000-0000ED360000}"/>
    <cellStyle name="6_tabellen_teil_iii_2011_l12 3 5 2 2 2 3" xfId="30837" xr:uid="{00000000-0005-0000-0000-0000EE360000}"/>
    <cellStyle name="6_tabellen_teil_iii_2011_l12 3 5 2 2 3" xfId="18876" xr:uid="{00000000-0005-0000-0000-0000EF360000}"/>
    <cellStyle name="6_tabellen_teil_iii_2011_l12 3 5 2 2 3 2" xfId="26013" xr:uid="{00000000-0005-0000-0000-0000F0360000}"/>
    <cellStyle name="6_tabellen_teil_iii_2011_l12 3 5 2 2 3 2 2" xfId="40328" xr:uid="{00000000-0005-0000-0000-0000F1360000}"/>
    <cellStyle name="6_tabellen_teil_iii_2011_l12 3 5 2 2 3 3" xfId="33191" xr:uid="{00000000-0005-0000-0000-0000F2360000}"/>
    <cellStyle name="6_tabellen_teil_iii_2011_l12 3 5 2 2 4" xfId="20210" xr:uid="{00000000-0005-0000-0000-0000F3360000}"/>
    <cellStyle name="6_tabellen_teil_iii_2011_l12 3 5 2 2 4 2" xfId="27347" xr:uid="{00000000-0005-0000-0000-0000F4360000}"/>
    <cellStyle name="6_tabellen_teil_iii_2011_l12 3 5 2 2 4 2 2" xfId="41662" xr:uid="{00000000-0005-0000-0000-0000F5360000}"/>
    <cellStyle name="6_tabellen_teil_iii_2011_l12 3 5 2 2 4 3" xfId="34525" xr:uid="{00000000-0005-0000-0000-0000F6360000}"/>
    <cellStyle name="6_tabellen_teil_iii_2011_l12 3 5 2 2 5" xfId="21425" xr:uid="{00000000-0005-0000-0000-0000F7360000}"/>
    <cellStyle name="6_tabellen_teil_iii_2011_l12 3 5 2 2 5 2" xfId="35740" xr:uid="{00000000-0005-0000-0000-0000F8360000}"/>
    <cellStyle name="6_tabellen_teil_iii_2011_l12 3 5 2 2 6" xfId="28562" xr:uid="{00000000-0005-0000-0000-0000F9360000}"/>
    <cellStyle name="6_tabellen_teil_iii_2011_l12 3 5 2 3" xfId="15457" xr:uid="{00000000-0005-0000-0000-0000FA360000}"/>
    <cellStyle name="6_tabellen_teil_iii_2011_l12 3 5 2 3 2" xfId="22616" xr:uid="{00000000-0005-0000-0000-0000FB360000}"/>
    <cellStyle name="6_tabellen_teil_iii_2011_l12 3 5 2 3 2 2" xfId="36931" xr:uid="{00000000-0005-0000-0000-0000FC360000}"/>
    <cellStyle name="6_tabellen_teil_iii_2011_l12 3 5 2 3 3" xfId="29772" xr:uid="{00000000-0005-0000-0000-0000FD360000}"/>
    <cellStyle name="6_tabellen_teil_iii_2011_l12 3 5 2 4" xfId="17811" xr:uid="{00000000-0005-0000-0000-0000FE360000}"/>
    <cellStyle name="6_tabellen_teil_iii_2011_l12 3 5 2 4 2" xfId="24948" xr:uid="{00000000-0005-0000-0000-0000FF360000}"/>
    <cellStyle name="6_tabellen_teil_iii_2011_l12 3 5 2 4 2 2" xfId="39263" xr:uid="{00000000-0005-0000-0000-000000370000}"/>
    <cellStyle name="6_tabellen_teil_iii_2011_l12 3 5 2 4 3" xfId="32126" xr:uid="{00000000-0005-0000-0000-000001370000}"/>
    <cellStyle name="6_tabellen_teil_iii_2011_l12 3 6" xfId="13084" xr:uid="{00000000-0005-0000-0000-000002370000}"/>
    <cellStyle name="6_tabellen_teil_iii_2011_l12 3 6 2" xfId="13643" xr:uid="{00000000-0005-0000-0000-000003370000}"/>
    <cellStyle name="6_tabellen_teil_iii_2011_l12 3 6 2 2" xfId="16012" xr:uid="{00000000-0005-0000-0000-000004370000}"/>
    <cellStyle name="6_tabellen_teil_iii_2011_l12 3 6 2 2 2" xfId="23171" xr:uid="{00000000-0005-0000-0000-000005370000}"/>
    <cellStyle name="6_tabellen_teil_iii_2011_l12 3 6 2 2 2 2" xfId="37486" xr:uid="{00000000-0005-0000-0000-000006370000}"/>
    <cellStyle name="6_tabellen_teil_iii_2011_l12 3 6 2 2 3" xfId="30327" xr:uid="{00000000-0005-0000-0000-000007370000}"/>
    <cellStyle name="6_tabellen_teil_iii_2011_l12 3 6 2 3" xfId="18366" xr:uid="{00000000-0005-0000-0000-000008370000}"/>
    <cellStyle name="6_tabellen_teil_iii_2011_l12 3 6 2 3 2" xfId="25503" xr:uid="{00000000-0005-0000-0000-000009370000}"/>
    <cellStyle name="6_tabellen_teil_iii_2011_l12 3 6 2 3 2 2" xfId="39818" xr:uid="{00000000-0005-0000-0000-00000A370000}"/>
    <cellStyle name="6_tabellen_teil_iii_2011_l12 3 6 2 3 3" xfId="32681" xr:uid="{00000000-0005-0000-0000-00000B370000}"/>
    <cellStyle name="6_tabellen_teil_iii_2011_l12 3 6 2 4" xfId="19892" xr:uid="{00000000-0005-0000-0000-00000C370000}"/>
    <cellStyle name="6_tabellen_teil_iii_2011_l12 3 6 2 4 2" xfId="27029" xr:uid="{00000000-0005-0000-0000-00000D370000}"/>
    <cellStyle name="6_tabellen_teil_iii_2011_l12 3 6 2 4 2 2" xfId="41344" xr:uid="{00000000-0005-0000-0000-00000E370000}"/>
    <cellStyle name="6_tabellen_teil_iii_2011_l12 3 6 2 4 3" xfId="34207" xr:uid="{00000000-0005-0000-0000-00000F370000}"/>
    <cellStyle name="6_tabellen_teil_iii_2011_l12 3 6 2 5" xfId="21107" xr:uid="{00000000-0005-0000-0000-000010370000}"/>
    <cellStyle name="6_tabellen_teil_iii_2011_l12 3 6 2 5 2" xfId="35422" xr:uid="{00000000-0005-0000-0000-000011370000}"/>
    <cellStyle name="6_tabellen_teil_iii_2011_l12 3 6 2 6" xfId="28244" xr:uid="{00000000-0005-0000-0000-000012370000}"/>
    <cellStyle name="6_tabellen_teil_iii_2011_l12 3 6 3" xfId="15453" xr:uid="{00000000-0005-0000-0000-000013370000}"/>
    <cellStyle name="6_tabellen_teil_iii_2011_l12 3 6 3 2" xfId="22612" xr:uid="{00000000-0005-0000-0000-000014370000}"/>
    <cellStyle name="6_tabellen_teil_iii_2011_l12 3 6 3 2 2" xfId="36927" xr:uid="{00000000-0005-0000-0000-000015370000}"/>
    <cellStyle name="6_tabellen_teil_iii_2011_l12 3 6 3 3" xfId="29768" xr:uid="{00000000-0005-0000-0000-000016370000}"/>
    <cellStyle name="6_tabellen_teil_iii_2011_l12 3 6 4" xfId="17807" xr:uid="{00000000-0005-0000-0000-000017370000}"/>
    <cellStyle name="6_tabellen_teil_iii_2011_l12 3 6 4 2" xfId="24944" xr:uid="{00000000-0005-0000-0000-000018370000}"/>
    <cellStyle name="6_tabellen_teil_iii_2011_l12 3 6 4 2 2" xfId="39259" xr:uid="{00000000-0005-0000-0000-000019370000}"/>
    <cellStyle name="6_tabellen_teil_iii_2011_l12 3 6 4 3" xfId="32122" xr:uid="{00000000-0005-0000-0000-00001A370000}"/>
    <cellStyle name="6_tabellen_teil_iii_2011_l12 4" xfId="883" xr:uid="{00000000-0005-0000-0000-00001B370000}"/>
    <cellStyle name="6_tabellen_teil_iii_2011_l12 4 2" xfId="884" xr:uid="{00000000-0005-0000-0000-00001C370000}"/>
    <cellStyle name="6_tabellen_teil_iii_2011_l12 4 2 2" xfId="13090" xr:uid="{00000000-0005-0000-0000-00001D370000}"/>
    <cellStyle name="6_tabellen_teil_iii_2011_l12 4 2 2 2" xfId="13863" xr:uid="{00000000-0005-0000-0000-00001E370000}"/>
    <cellStyle name="6_tabellen_teil_iii_2011_l12 4 2 2 2 2" xfId="16232" xr:uid="{00000000-0005-0000-0000-00001F370000}"/>
    <cellStyle name="6_tabellen_teil_iii_2011_l12 4 2 2 2 2 2" xfId="23391" xr:uid="{00000000-0005-0000-0000-000020370000}"/>
    <cellStyle name="6_tabellen_teil_iii_2011_l12 4 2 2 2 2 2 2" xfId="37706" xr:uid="{00000000-0005-0000-0000-000021370000}"/>
    <cellStyle name="6_tabellen_teil_iii_2011_l12 4 2 2 2 2 3" xfId="30547" xr:uid="{00000000-0005-0000-0000-000022370000}"/>
    <cellStyle name="6_tabellen_teil_iii_2011_l12 4 2 2 2 3" xfId="18586" xr:uid="{00000000-0005-0000-0000-000023370000}"/>
    <cellStyle name="6_tabellen_teil_iii_2011_l12 4 2 2 2 3 2" xfId="25723" xr:uid="{00000000-0005-0000-0000-000024370000}"/>
    <cellStyle name="6_tabellen_teil_iii_2011_l12 4 2 2 2 3 2 2" xfId="40038" xr:uid="{00000000-0005-0000-0000-000025370000}"/>
    <cellStyle name="6_tabellen_teil_iii_2011_l12 4 2 2 2 3 3" xfId="32901" xr:uid="{00000000-0005-0000-0000-000026370000}"/>
    <cellStyle name="6_tabellen_teil_iii_2011_l12 4 2 2 2 4" xfId="20033" xr:uid="{00000000-0005-0000-0000-000027370000}"/>
    <cellStyle name="6_tabellen_teil_iii_2011_l12 4 2 2 2 4 2" xfId="27170" xr:uid="{00000000-0005-0000-0000-000028370000}"/>
    <cellStyle name="6_tabellen_teil_iii_2011_l12 4 2 2 2 4 2 2" xfId="41485" xr:uid="{00000000-0005-0000-0000-000029370000}"/>
    <cellStyle name="6_tabellen_teil_iii_2011_l12 4 2 2 2 4 3" xfId="34348" xr:uid="{00000000-0005-0000-0000-00002A370000}"/>
    <cellStyle name="6_tabellen_teil_iii_2011_l12 4 2 2 2 5" xfId="21248" xr:uid="{00000000-0005-0000-0000-00002B370000}"/>
    <cellStyle name="6_tabellen_teil_iii_2011_l12 4 2 2 2 5 2" xfId="35563" xr:uid="{00000000-0005-0000-0000-00002C370000}"/>
    <cellStyle name="6_tabellen_teil_iii_2011_l12 4 2 2 2 6" xfId="28385" xr:uid="{00000000-0005-0000-0000-00002D370000}"/>
    <cellStyle name="6_tabellen_teil_iii_2011_l12 4 2 2 3" xfId="15459" xr:uid="{00000000-0005-0000-0000-00002E370000}"/>
    <cellStyle name="6_tabellen_teil_iii_2011_l12 4 2 2 3 2" xfId="22618" xr:uid="{00000000-0005-0000-0000-00002F370000}"/>
    <cellStyle name="6_tabellen_teil_iii_2011_l12 4 2 2 3 2 2" xfId="36933" xr:uid="{00000000-0005-0000-0000-000030370000}"/>
    <cellStyle name="6_tabellen_teil_iii_2011_l12 4 2 2 3 3" xfId="29774" xr:uid="{00000000-0005-0000-0000-000031370000}"/>
    <cellStyle name="6_tabellen_teil_iii_2011_l12 4 2 2 4" xfId="17813" xr:uid="{00000000-0005-0000-0000-000032370000}"/>
    <cellStyle name="6_tabellen_teil_iii_2011_l12 4 2 2 4 2" xfId="24950" xr:uid="{00000000-0005-0000-0000-000033370000}"/>
    <cellStyle name="6_tabellen_teil_iii_2011_l12 4 2 2 4 2 2" xfId="39265" xr:uid="{00000000-0005-0000-0000-000034370000}"/>
    <cellStyle name="6_tabellen_teil_iii_2011_l12 4 2 2 4 3" xfId="32128" xr:uid="{00000000-0005-0000-0000-000035370000}"/>
    <cellStyle name="6_tabellen_teil_iii_2011_l12 4 3" xfId="885" xr:uid="{00000000-0005-0000-0000-000036370000}"/>
    <cellStyle name="6_tabellen_teil_iii_2011_l12 4 3 2" xfId="13091" xr:uid="{00000000-0005-0000-0000-000037370000}"/>
    <cellStyle name="6_tabellen_teil_iii_2011_l12 4 3 2 2" xfId="14154" xr:uid="{00000000-0005-0000-0000-000038370000}"/>
    <cellStyle name="6_tabellen_teil_iii_2011_l12 4 3 2 2 2" xfId="16523" xr:uid="{00000000-0005-0000-0000-000039370000}"/>
    <cellStyle name="6_tabellen_teil_iii_2011_l12 4 3 2 2 2 2" xfId="23682" xr:uid="{00000000-0005-0000-0000-00003A370000}"/>
    <cellStyle name="6_tabellen_teil_iii_2011_l12 4 3 2 2 2 2 2" xfId="37997" xr:uid="{00000000-0005-0000-0000-00003B370000}"/>
    <cellStyle name="6_tabellen_teil_iii_2011_l12 4 3 2 2 2 3" xfId="30838" xr:uid="{00000000-0005-0000-0000-00003C370000}"/>
    <cellStyle name="6_tabellen_teil_iii_2011_l12 4 3 2 2 3" xfId="18877" xr:uid="{00000000-0005-0000-0000-00003D370000}"/>
    <cellStyle name="6_tabellen_teil_iii_2011_l12 4 3 2 2 3 2" xfId="26014" xr:uid="{00000000-0005-0000-0000-00003E370000}"/>
    <cellStyle name="6_tabellen_teil_iii_2011_l12 4 3 2 2 3 2 2" xfId="40329" xr:uid="{00000000-0005-0000-0000-00003F370000}"/>
    <cellStyle name="6_tabellen_teil_iii_2011_l12 4 3 2 2 3 3" xfId="33192" xr:uid="{00000000-0005-0000-0000-000040370000}"/>
    <cellStyle name="6_tabellen_teil_iii_2011_l12 4 3 2 2 4" xfId="20211" xr:uid="{00000000-0005-0000-0000-000041370000}"/>
    <cellStyle name="6_tabellen_teil_iii_2011_l12 4 3 2 2 4 2" xfId="27348" xr:uid="{00000000-0005-0000-0000-000042370000}"/>
    <cellStyle name="6_tabellen_teil_iii_2011_l12 4 3 2 2 4 2 2" xfId="41663" xr:uid="{00000000-0005-0000-0000-000043370000}"/>
    <cellStyle name="6_tabellen_teil_iii_2011_l12 4 3 2 2 4 3" xfId="34526" xr:uid="{00000000-0005-0000-0000-000044370000}"/>
    <cellStyle name="6_tabellen_teil_iii_2011_l12 4 3 2 2 5" xfId="21426" xr:uid="{00000000-0005-0000-0000-000045370000}"/>
    <cellStyle name="6_tabellen_teil_iii_2011_l12 4 3 2 2 5 2" xfId="35741" xr:uid="{00000000-0005-0000-0000-000046370000}"/>
    <cellStyle name="6_tabellen_teil_iii_2011_l12 4 3 2 2 6" xfId="28563" xr:uid="{00000000-0005-0000-0000-000047370000}"/>
    <cellStyle name="6_tabellen_teil_iii_2011_l12 4 3 2 3" xfId="15460" xr:uid="{00000000-0005-0000-0000-000048370000}"/>
    <cellStyle name="6_tabellen_teil_iii_2011_l12 4 3 2 3 2" xfId="22619" xr:uid="{00000000-0005-0000-0000-000049370000}"/>
    <cellStyle name="6_tabellen_teil_iii_2011_l12 4 3 2 3 2 2" xfId="36934" xr:uid="{00000000-0005-0000-0000-00004A370000}"/>
    <cellStyle name="6_tabellen_teil_iii_2011_l12 4 3 2 3 3" xfId="29775" xr:uid="{00000000-0005-0000-0000-00004B370000}"/>
    <cellStyle name="6_tabellen_teil_iii_2011_l12 4 3 2 4" xfId="17814" xr:uid="{00000000-0005-0000-0000-00004C370000}"/>
    <cellStyle name="6_tabellen_teil_iii_2011_l12 4 3 2 4 2" xfId="24951" xr:uid="{00000000-0005-0000-0000-00004D370000}"/>
    <cellStyle name="6_tabellen_teil_iii_2011_l12 4 3 2 4 2 2" xfId="39266" xr:uid="{00000000-0005-0000-0000-00004E370000}"/>
    <cellStyle name="6_tabellen_teil_iii_2011_l12 4 3 2 4 3" xfId="32129" xr:uid="{00000000-0005-0000-0000-00004F370000}"/>
    <cellStyle name="6_tabellen_teil_iii_2011_l12 4 4" xfId="886" xr:uid="{00000000-0005-0000-0000-000050370000}"/>
    <cellStyle name="6_tabellen_teil_iii_2011_l12 4 4 2" xfId="13092" xr:uid="{00000000-0005-0000-0000-000051370000}"/>
    <cellStyle name="6_tabellen_teil_iii_2011_l12 4 4 2 2" xfId="13684" xr:uid="{00000000-0005-0000-0000-000052370000}"/>
    <cellStyle name="6_tabellen_teil_iii_2011_l12 4 4 2 2 2" xfId="16053" xr:uid="{00000000-0005-0000-0000-000053370000}"/>
    <cellStyle name="6_tabellen_teil_iii_2011_l12 4 4 2 2 2 2" xfId="23212" xr:uid="{00000000-0005-0000-0000-000054370000}"/>
    <cellStyle name="6_tabellen_teil_iii_2011_l12 4 4 2 2 2 2 2" xfId="37527" xr:uid="{00000000-0005-0000-0000-000055370000}"/>
    <cellStyle name="6_tabellen_teil_iii_2011_l12 4 4 2 2 2 3" xfId="30368" xr:uid="{00000000-0005-0000-0000-000056370000}"/>
    <cellStyle name="6_tabellen_teil_iii_2011_l12 4 4 2 2 3" xfId="18407" xr:uid="{00000000-0005-0000-0000-000057370000}"/>
    <cellStyle name="6_tabellen_teil_iii_2011_l12 4 4 2 2 3 2" xfId="25544" xr:uid="{00000000-0005-0000-0000-000058370000}"/>
    <cellStyle name="6_tabellen_teil_iii_2011_l12 4 4 2 2 3 2 2" xfId="39859" xr:uid="{00000000-0005-0000-0000-000059370000}"/>
    <cellStyle name="6_tabellen_teil_iii_2011_l12 4 4 2 2 3 3" xfId="32722" xr:uid="{00000000-0005-0000-0000-00005A370000}"/>
    <cellStyle name="6_tabellen_teil_iii_2011_l12 4 4 2 2 4" xfId="19933" xr:uid="{00000000-0005-0000-0000-00005B370000}"/>
    <cellStyle name="6_tabellen_teil_iii_2011_l12 4 4 2 2 4 2" xfId="27070" xr:uid="{00000000-0005-0000-0000-00005C370000}"/>
    <cellStyle name="6_tabellen_teil_iii_2011_l12 4 4 2 2 4 2 2" xfId="41385" xr:uid="{00000000-0005-0000-0000-00005D370000}"/>
    <cellStyle name="6_tabellen_teil_iii_2011_l12 4 4 2 2 4 3" xfId="34248" xr:uid="{00000000-0005-0000-0000-00005E370000}"/>
    <cellStyle name="6_tabellen_teil_iii_2011_l12 4 4 2 2 5" xfId="21148" xr:uid="{00000000-0005-0000-0000-00005F370000}"/>
    <cellStyle name="6_tabellen_teil_iii_2011_l12 4 4 2 2 5 2" xfId="35463" xr:uid="{00000000-0005-0000-0000-000060370000}"/>
    <cellStyle name="6_tabellen_teil_iii_2011_l12 4 4 2 2 6" xfId="28285" xr:uid="{00000000-0005-0000-0000-000061370000}"/>
    <cellStyle name="6_tabellen_teil_iii_2011_l12 4 4 2 3" xfId="15461" xr:uid="{00000000-0005-0000-0000-000062370000}"/>
    <cellStyle name="6_tabellen_teil_iii_2011_l12 4 4 2 3 2" xfId="22620" xr:uid="{00000000-0005-0000-0000-000063370000}"/>
    <cellStyle name="6_tabellen_teil_iii_2011_l12 4 4 2 3 2 2" xfId="36935" xr:uid="{00000000-0005-0000-0000-000064370000}"/>
    <cellStyle name="6_tabellen_teil_iii_2011_l12 4 4 2 3 3" xfId="29776" xr:uid="{00000000-0005-0000-0000-000065370000}"/>
    <cellStyle name="6_tabellen_teil_iii_2011_l12 4 4 2 4" xfId="17815" xr:uid="{00000000-0005-0000-0000-000066370000}"/>
    <cellStyle name="6_tabellen_teil_iii_2011_l12 4 4 2 4 2" xfId="24952" xr:uid="{00000000-0005-0000-0000-000067370000}"/>
    <cellStyle name="6_tabellen_teil_iii_2011_l12 4 4 2 4 2 2" xfId="39267" xr:uid="{00000000-0005-0000-0000-000068370000}"/>
    <cellStyle name="6_tabellen_teil_iii_2011_l12 4 4 2 4 3" xfId="32130" xr:uid="{00000000-0005-0000-0000-000069370000}"/>
    <cellStyle name="6_tabellen_teil_iii_2011_l12 4 5" xfId="887" xr:uid="{00000000-0005-0000-0000-00006A370000}"/>
    <cellStyle name="6_tabellen_teil_iii_2011_l12 4 5 2" xfId="13093" xr:uid="{00000000-0005-0000-0000-00006B370000}"/>
    <cellStyle name="6_tabellen_teil_iii_2011_l12 4 5 2 2" xfId="14078" xr:uid="{00000000-0005-0000-0000-00006C370000}"/>
    <cellStyle name="6_tabellen_teil_iii_2011_l12 4 5 2 2 2" xfId="16447" xr:uid="{00000000-0005-0000-0000-00006D370000}"/>
    <cellStyle name="6_tabellen_teil_iii_2011_l12 4 5 2 2 2 2" xfId="23606" xr:uid="{00000000-0005-0000-0000-00006E370000}"/>
    <cellStyle name="6_tabellen_teil_iii_2011_l12 4 5 2 2 2 2 2" xfId="37921" xr:uid="{00000000-0005-0000-0000-00006F370000}"/>
    <cellStyle name="6_tabellen_teil_iii_2011_l12 4 5 2 2 2 3" xfId="30762" xr:uid="{00000000-0005-0000-0000-000070370000}"/>
    <cellStyle name="6_tabellen_teil_iii_2011_l12 4 5 2 2 3" xfId="18801" xr:uid="{00000000-0005-0000-0000-000071370000}"/>
    <cellStyle name="6_tabellen_teil_iii_2011_l12 4 5 2 2 3 2" xfId="25938" xr:uid="{00000000-0005-0000-0000-000072370000}"/>
    <cellStyle name="6_tabellen_teil_iii_2011_l12 4 5 2 2 3 2 2" xfId="40253" xr:uid="{00000000-0005-0000-0000-000073370000}"/>
    <cellStyle name="6_tabellen_teil_iii_2011_l12 4 5 2 2 3 3" xfId="33116" xr:uid="{00000000-0005-0000-0000-000074370000}"/>
    <cellStyle name="6_tabellen_teil_iii_2011_l12 4 5 2 2 4" xfId="20138" xr:uid="{00000000-0005-0000-0000-000075370000}"/>
    <cellStyle name="6_tabellen_teil_iii_2011_l12 4 5 2 2 4 2" xfId="27275" xr:uid="{00000000-0005-0000-0000-000076370000}"/>
    <cellStyle name="6_tabellen_teil_iii_2011_l12 4 5 2 2 4 2 2" xfId="41590" xr:uid="{00000000-0005-0000-0000-000077370000}"/>
    <cellStyle name="6_tabellen_teil_iii_2011_l12 4 5 2 2 4 3" xfId="34453" xr:uid="{00000000-0005-0000-0000-000078370000}"/>
    <cellStyle name="6_tabellen_teil_iii_2011_l12 4 5 2 2 5" xfId="21353" xr:uid="{00000000-0005-0000-0000-000079370000}"/>
    <cellStyle name="6_tabellen_teil_iii_2011_l12 4 5 2 2 5 2" xfId="35668" xr:uid="{00000000-0005-0000-0000-00007A370000}"/>
    <cellStyle name="6_tabellen_teil_iii_2011_l12 4 5 2 2 6" xfId="28490" xr:uid="{00000000-0005-0000-0000-00007B370000}"/>
    <cellStyle name="6_tabellen_teil_iii_2011_l12 4 5 2 3" xfId="15462" xr:uid="{00000000-0005-0000-0000-00007C370000}"/>
    <cellStyle name="6_tabellen_teil_iii_2011_l12 4 5 2 3 2" xfId="22621" xr:uid="{00000000-0005-0000-0000-00007D370000}"/>
    <cellStyle name="6_tabellen_teil_iii_2011_l12 4 5 2 3 2 2" xfId="36936" xr:uid="{00000000-0005-0000-0000-00007E370000}"/>
    <cellStyle name="6_tabellen_teil_iii_2011_l12 4 5 2 3 3" xfId="29777" xr:uid="{00000000-0005-0000-0000-00007F370000}"/>
    <cellStyle name="6_tabellen_teil_iii_2011_l12 4 5 2 4" xfId="17816" xr:uid="{00000000-0005-0000-0000-000080370000}"/>
    <cellStyle name="6_tabellen_teil_iii_2011_l12 4 5 2 4 2" xfId="24953" xr:uid="{00000000-0005-0000-0000-000081370000}"/>
    <cellStyle name="6_tabellen_teil_iii_2011_l12 4 5 2 4 2 2" xfId="39268" xr:uid="{00000000-0005-0000-0000-000082370000}"/>
    <cellStyle name="6_tabellen_teil_iii_2011_l12 4 5 2 4 3" xfId="32131" xr:uid="{00000000-0005-0000-0000-000083370000}"/>
    <cellStyle name="6_tabellen_teil_iii_2011_l12 4 6" xfId="13089" xr:uid="{00000000-0005-0000-0000-000084370000}"/>
    <cellStyle name="6_tabellen_teil_iii_2011_l12 4 6 2" xfId="14471" xr:uid="{00000000-0005-0000-0000-000085370000}"/>
    <cellStyle name="6_tabellen_teil_iii_2011_l12 4 6 2 2" xfId="16840" xr:uid="{00000000-0005-0000-0000-000086370000}"/>
    <cellStyle name="6_tabellen_teil_iii_2011_l12 4 6 2 2 2" xfId="23999" xr:uid="{00000000-0005-0000-0000-000087370000}"/>
    <cellStyle name="6_tabellen_teil_iii_2011_l12 4 6 2 2 2 2" xfId="38314" xr:uid="{00000000-0005-0000-0000-000088370000}"/>
    <cellStyle name="6_tabellen_teil_iii_2011_l12 4 6 2 2 3" xfId="31155" xr:uid="{00000000-0005-0000-0000-000089370000}"/>
    <cellStyle name="6_tabellen_teil_iii_2011_l12 4 6 2 3" xfId="19194" xr:uid="{00000000-0005-0000-0000-00008A370000}"/>
    <cellStyle name="6_tabellen_teil_iii_2011_l12 4 6 2 3 2" xfId="26331" xr:uid="{00000000-0005-0000-0000-00008B370000}"/>
    <cellStyle name="6_tabellen_teil_iii_2011_l12 4 6 2 3 2 2" xfId="40646" xr:uid="{00000000-0005-0000-0000-00008C370000}"/>
    <cellStyle name="6_tabellen_teil_iii_2011_l12 4 6 2 3 3" xfId="33509" xr:uid="{00000000-0005-0000-0000-00008D370000}"/>
    <cellStyle name="6_tabellen_teil_iii_2011_l12 4 6 2 4" xfId="20501" xr:uid="{00000000-0005-0000-0000-00008E370000}"/>
    <cellStyle name="6_tabellen_teil_iii_2011_l12 4 6 2 4 2" xfId="27638" xr:uid="{00000000-0005-0000-0000-00008F370000}"/>
    <cellStyle name="6_tabellen_teil_iii_2011_l12 4 6 2 4 2 2" xfId="41953" xr:uid="{00000000-0005-0000-0000-000090370000}"/>
    <cellStyle name="6_tabellen_teil_iii_2011_l12 4 6 2 4 3" xfId="34816" xr:uid="{00000000-0005-0000-0000-000091370000}"/>
    <cellStyle name="6_tabellen_teil_iii_2011_l12 4 6 2 5" xfId="21716" xr:uid="{00000000-0005-0000-0000-000092370000}"/>
    <cellStyle name="6_tabellen_teil_iii_2011_l12 4 6 2 5 2" xfId="36031" xr:uid="{00000000-0005-0000-0000-000093370000}"/>
    <cellStyle name="6_tabellen_teil_iii_2011_l12 4 6 2 6" xfId="28853" xr:uid="{00000000-0005-0000-0000-000094370000}"/>
    <cellStyle name="6_tabellen_teil_iii_2011_l12 4 6 3" xfId="15458" xr:uid="{00000000-0005-0000-0000-000095370000}"/>
    <cellStyle name="6_tabellen_teil_iii_2011_l12 4 6 3 2" xfId="22617" xr:uid="{00000000-0005-0000-0000-000096370000}"/>
    <cellStyle name="6_tabellen_teil_iii_2011_l12 4 6 3 2 2" xfId="36932" xr:uid="{00000000-0005-0000-0000-000097370000}"/>
    <cellStyle name="6_tabellen_teil_iii_2011_l12 4 6 3 3" xfId="29773" xr:uid="{00000000-0005-0000-0000-000098370000}"/>
    <cellStyle name="6_tabellen_teil_iii_2011_l12 4 6 4" xfId="17812" xr:uid="{00000000-0005-0000-0000-000099370000}"/>
    <cellStyle name="6_tabellen_teil_iii_2011_l12 4 6 4 2" xfId="24949" xr:uid="{00000000-0005-0000-0000-00009A370000}"/>
    <cellStyle name="6_tabellen_teil_iii_2011_l12 4 6 4 2 2" xfId="39264" xr:uid="{00000000-0005-0000-0000-00009B370000}"/>
    <cellStyle name="6_tabellen_teil_iii_2011_l12 4 6 4 3" xfId="32127" xr:uid="{00000000-0005-0000-0000-00009C370000}"/>
    <cellStyle name="6_tabellen_teil_iii_2011_l12 5" xfId="888" xr:uid="{00000000-0005-0000-0000-00009D370000}"/>
    <cellStyle name="6_tabellen_teil_iii_2011_l12 5 2" xfId="13094" xr:uid="{00000000-0005-0000-0000-00009E370000}"/>
    <cellStyle name="6_tabellen_teil_iii_2011_l12 5 2 2" xfId="13676" xr:uid="{00000000-0005-0000-0000-00009F370000}"/>
    <cellStyle name="6_tabellen_teil_iii_2011_l12 5 2 2 2" xfId="16045" xr:uid="{00000000-0005-0000-0000-0000A0370000}"/>
    <cellStyle name="6_tabellen_teil_iii_2011_l12 5 2 2 2 2" xfId="23204" xr:uid="{00000000-0005-0000-0000-0000A1370000}"/>
    <cellStyle name="6_tabellen_teil_iii_2011_l12 5 2 2 2 2 2" xfId="37519" xr:uid="{00000000-0005-0000-0000-0000A2370000}"/>
    <cellStyle name="6_tabellen_teil_iii_2011_l12 5 2 2 2 3" xfId="30360" xr:uid="{00000000-0005-0000-0000-0000A3370000}"/>
    <cellStyle name="6_tabellen_teil_iii_2011_l12 5 2 2 3" xfId="18399" xr:uid="{00000000-0005-0000-0000-0000A4370000}"/>
    <cellStyle name="6_tabellen_teil_iii_2011_l12 5 2 2 3 2" xfId="25536" xr:uid="{00000000-0005-0000-0000-0000A5370000}"/>
    <cellStyle name="6_tabellen_teil_iii_2011_l12 5 2 2 3 2 2" xfId="39851" xr:uid="{00000000-0005-0000-0000-0000A6370000}"/>
    <cellStyle name="6_tabellen_teil_iii_2011_l12 5 2 2 3 3" xfId="32714" xr:uid="{00000000-0005-0000-0000-0000A7370000}"/>
    <cellStyle name="6_tabellen_teil_iii_2011_l12 5 2 2 4" xfId="19925" xr:uid="{00000000-0005-0000-0000-0000A8370000}"/>
    <cellStyle name="6_tabellen_teil_iii_2011_l12 5 2 2 4 2" xfId="27062" xr:uid="{00000000-0005-0000-0000-0000A9370000}"/>
    <cellStyle name="6_tabellen_teil_iii_2011_l12 5 2 2 4 2 2" xfId="41377" xr:uid="{00000000-0005-0000-0000-0000AA370000}"/>
    <cellStyle name="6_tabellen_teil_iii_2011_l12 5 2 2 4 3" xfId="34240" xr:uid="{00000000-0005-0000-0000-0000AB370000}"/>
    <cellStyle name="6_tabellen_teil_iii_2011_l12 5 2 2 5" xfId="21140" xr:uid="{00000000-0005-0000-0000-0000AC370000}"/>
    <cellStyle name="6_tabellen_teil_iii_2011_l12 5 2 2 5 2" xfId="35455" xr:uid="{00000000-0005-0000-0000-0000AD370000}"/>
    <cellStyle name="6_tabellen_teil_iii_2011_l12 5 2 2 6" xfId="28277" xr:uid="{00000000-0005-0000-0000-0000AE370000}"/>
    <cellStyle name="6_tabellen_teil_iii_2011_l12 5 2 3" xfId="15463" xr:uid="{00000000-0005-0000-0000-0000AF370000}"/>
    <cellStyle name="6_tabellen_teil_iii_2011_l12 5 2 3 2" xfId="22622" xr:uid="{00000000-0005-0000-0000-0000B0370000}"/>
    <cellStyle name="6_tabellen_teil_iii_2011_l12 5 2 3 2 2" xfId="36937" xr:uid="{00000000-0005-0000-0000-0000B1370000}"/>
    <cellStyle name="6_tabellen_teil_iii_2011_l12 5 2 3 3" xfId="29778" xr:uid="{00000000-0005-0000-0000-0000B2370000}"/>
    <cellStyle name="6_tabellen_teil_iii_2011_l12 5 2 4" xfId="17817" xr:uid="{00000000-0005-0000-0000-0000B3370000}"/>
    <cellStyle name="6_tabellen_teil_iii_2011_l12 5 2 4 2" xfId="24954" xr:uid="{00000000-0005-0000-0000-0000B4370000}"/>
    <cellStyle name="6_tabellen_teil_iii_2011_l12 5 2 4 2 2" xfId="39269" xr:uid="{00000000-0005-0000-0000-0000B5370000}"/>
    <cellStyle name="6_tabellen_teil_iii_2011_l12 5 2 4 3" xfId="32132" xr:uid="{00000000-0005-0000-0000-0000B6370000}"/>
    <cellStyle name="6_tabellen_teil_iii_2011_l12 6" xfId="889" xr:uid="{00000000-0005-0000-0000-0000B7370000}"/>
    <cellStyle name="6_tabellen_teil_iii_2011_l12 6 2" xfId="13095" xr:uid="{00000000-0005-0000-0000-0000B8370000}"/>
    <cellStyle name="6_tabellen_teil_iii_2011_l12 6 2 2" xfId="13984" xr:uid="{00000000-0005-0000-0000-0000B9370000}"/>
    <cellStyle name="6_tabellen_teil_iii_2011_l12 6 2 2 2" xfId="16353" xr:uid="{00000000-0005-0000-0000-0000BA370000}"/>
    <cellStyle name="6_tabellen_teil_iii_2011_l12 6 2 2 2 2" xfId="23512" xr:uid="{00000000-0005-0000-0000-0000BB370000}"/>
    <cellStyle name="6_tabellen_teil_iii_2011_l12 6 2 2 2 2 2" xfId="37827" xr:uid="{00000000-0005-0000-0000-0000BC370000}"/>
    <cellStyle name="6_tabellen_teil_iii_2011_l12 6 2 2 2 3" xfId="30668" xr:uid="{00000000-0005-0000-0000-0000BD370000}"/>
    <cellStyle name="6_tabellen_teil_iii_2011_l12 6 2 2 3" xfId="18707" xr:uid="{00000000-0005-0000-0000-0000BE370000}"/>
    <cellStyle name="6_tabellen_teil_iii_2011_l12 6 2 2 3 2" xfId="25844" xr:uid="{00000000-0005-0000-0000-0000BF370000}"/>
    <cellStyle name="6_tabellen_teil_iii_2011_l12 6 2 2 3 2 2" xfId="40159" xr:uid="{00000000-0005-0000-0000-0000C0370000}"/>
    <cellStyle name="6_tabellen_teil_iii_2011_l12 6 2 2 3 3" xfId="33022" xr:uid="{00000000-0005-0000-0000-0000C1370000}"/>
    <cellStyle name="6_tabellen_teil_iii_2011_l12 6 2 2 4" xfId="20076" xr:uid="{00000000-0005-0000-0000-0000C2370000}"/>
    <cellStyle name="6_tabellen_teil_iii_2011_l12 6 2 2 4 2" xfId="27213" xr:uid="{00000000-0005-0000-0000-0000C3370000}"/>
    <cellStyle name="6_tabellen_teil_iii_2011_l12 6 2 2 4 2 2" xfId="41528" xr:uid="{00000000-0005-0000-0000-0000C4370000}"/>
    <cellStyle name="6_tabellen_teil_iii_2011_l12 6 2 2 4 3" xfId="34391" xr:uid="{00000000-0005-0000-0000-0000C5370000}"/>
    <cellStyle name="6_tabellen_teil_iii_2011_l12 6 2 2 5" xfId="21291" xr:uid="{00000000-0005-0000-0000-0000C6370000}"/>
    <cellStyle name="6_tabellen_teil_iii_2011_l12 6 2 2 5 2" xfId="35606" xr:uid="{00000000-0005-0000-0000-0000C7370000}"/>
    <cellStyle name="6_tabellen_teil_iii_2011_l12 6 2 2 6" xfId="28428" xr:uid="{00000000-0005-0000-0000-0000C8370000}"/>
    <cellStyle name="6_tabellen_teil_iii_2011_l12 6 2 3" xfId="15464" xr:uid="{00000000-0005-0000-0000-0000C9370000}"/>
    <cellStyle name="6_tabellen_teil_iii_2011_l12 6 2 3 2" xfId="22623" xr:uid="{00000000-0005-0000-0000-0000CA370000}"/>
    <cellStyle name="6_tabellen_teil_iii_2011_l12 6 2 3 2 2" xfId="36938" xr:uid="{00000000-0005-0000-0000-0000CB370000}"/>
    <cellStyle name="6_tabellen_teil_iii_2011_l12 6 2 3 3" xfId="29779" xr:uid="{00000000-0005-0000-0000-0000CC370000}"/>
    <cellStyle name="6_tabellen_teil_iii_2011_l12 6 2 4" xfId="17818" xr:uid="{00000000-0005-0000-0000-0000CD370000}"/>
    <cellStyle name="6_tabellen_teil_iii_2011_l12 6 2 4 2" xfId="24955" xr:uid="{00000000-0005-0000-0000-0000CE370000}"/>
    <cellStyle name="6_tabellen_teil_iii_2011_l12 6 2 4 2 2" xfId="39270" xr:uid="{00000000-0005-0000-0000-0000CF370000}"/>
    <cellStyle name="6_tabellen_teil_iii_2011_l12 6 2 4 3" xfId="32133" xr:uid="{00000000-0005-0000-0000-0000D0370000}"/>
    <cellStyle name="6_tabellen_teil_iii_2011_l12 7" xfId="890" xr:uid="{00000000-0005-0000-0000-0000D1370000}"/>
    <cellStyle name="6_tabellen_teil_iii_2011_l12 7 2" xfId="13096" xr:uid="{00000000-0005-0000-0000-0000D2370000}"/>
    <cellStyle name="6_tabellen_teil_iii_2011_l12 7 2 2" xfId="14472" xr:uid="{00000000-0005-0000-0000-0000D3370000}"/>
    <cellStyle name="6_tabellen_teil_iii_2011_l12 7 2 2 2" xfId="16841" xr:uid="{00000000-0005-0000-0000-0000D4370000}"/>
    <cellStyle name="6_tabellen_teil_iii_2011_l12 7 2 2 2 2" xfId="24000" xr:uid="{00000000-0005-0000-0000-0000D5370000}"/>
    <cellStyle name="6_tabellen_teil_iii_2011_l12 7 2 2 2 2 2" xfId="38315" xr:uid="{00000000-0005-0000-0000-0000D6370000}"/>
    <cellStyle name="6_tabellen_teil_iii_2011_l12 7 2 2 2 3" xfId="31156" xr:uid="{00000000-0005-0000-0000-0000D7370000}"/>
    <cellStyle name="6_tabellen_teil_iii_2011_l12 7 2 2 3" xfId="19195" xr:uid="{00000000-0005-0000-0000-0000D8370000}"/>
    <cellStyle name="6_tabellen_teil_iii_2011_l12 7 2 2 3 2" xfId="26332" xr:uid="{00000000-0005-0000-0000-0000D9370000}"/>
    <cellStyle name="6_tabellen_teil_iii_2011_l12 7 2 2 3 2 2" xfId="40647" xr:uid="{00000000-0005-0000-0000-0000DA370000}"/>
    <cellStyle name="6_tabellen_teil_iii_2011_l12 7 2 2 3 3" xfId="33510" xr:uid="{00000000-0005-0000-0000-0000DB370000}"/>
    <cellStyle name="6_tabellen_teil_iii_2011_l12 7 2 2 4" xfId="20502" xr:uid="{00000000-0005-0000-0000-0000DC370000}"/>
    <cellStyle name="6_tabellen_teil_iii_2011_l12 7 2 2 4 2" xfId="27639" xr:uid="{00000000-0005-0000-0000-0000DD370000}"/>
    <cellStyle name="6_tabellen_teil_iii_2011_l12 7 2 2 4 2 2" xfId="41954" xr:uid="{00000000-0005-0000-0000-0000DE370000}"/>
    <cellStyle name="6_tabellen_teil_iii_2011_l12 7 2 2 4 3" xfId="34817" xr:uid="{00000000-0005-0000-0000-0000DF370000}"/>
    <cellStyle name="6_tabellen_teil_iii_2011_l12 7 2 2 5" xfId="21717" xr:uid="{00000000-0005-0000-0000-0000E0370000}"/>
    <cellStyle name="6_tabellen_teil_iii_2011_l12 7 2 2 5 2" xfId="36032" xr:uid="{00000000-0005-0000-0000-0000E1370000}"/>
    <cellStyle name="6_tabellen_teil_iii_2011_l12 7 2 2 6" xfId="28854" xr:uid="{00000000-0005-0000-0000-0000E2370000}"/>
    <cellStyle name="6_tabellen_teil_iii_2011_l12 7 2 3" xfId="15465" xr:uid="{00000000-0005-0000-0000-0000E3370000}"/>
    <cellStyle name="6_tabellen_teil_iii_2011_l12 7 2 3 2" xfId="22624" xr:uid="{00000000-0005-0000-0000-0000E4370000}"/>
    <cellStyle name="6_tabellen_teil_iii_2011_l12 7 2 3 2 2" xfId="36939" xr:uid="{00000000-0005-0000-0000-0000E5370000}"/>
    <cellStyle name="6_tabellen_teil_iii_2011_l12 7 2 3 3" xfId="29780" xr:uid="{00000000-0005-0000-0000-0000E6370000}"/>
    <cellStyle name="6_tabellen_teil_iii_2011_l12 7 2 4" xfId="17819" xr:uid="{00000000-0005-0000-0000-0000E7370000}"/>
    <cellStyle name="6_tabellen_teil_iii_2011_l12 7 2 4 2" xfId="24956" xr:uid="{00000000-0005-0000-0000-0000E8370000}"/>
    <cellStyle name="6_tabellen_teil_iii_2011_l12 7 2 4 2 2" xfId="39271" xr:uid="{00000000-0005-0000-0000-0000E9370000}"/>
    <cellStyle name="6_tabellen_teil_iii_2011_l12 7 2 4 3" xfId="32134" xr:uid="{00000000-0005-0000-0000-0000EA370000}"/>
    <cellStyle name="6_tabellen_teil_iii_2011_l12 8" xfId="891" xr:uid="{00000000-0005-0000-0000-0000EB370000}"/>
    <cellStyle name="6_tabellen_teil_iii_2011_l12 8 2" xfId="13097" xr:uid="{00000000-0005-0000-0000-0000EC370000}"/>
    <cellStyle name="6_tabellen_teil_iii_2011_l12 8 2 2" xfId="14155" xr:uid="{00000000-0005-0000-0000-0000ED370000}"/>
    <cellStyle name="6_tabellen_teil_iii_2011_l12 8 2 2 2" xfId="16524" xr:uid="{00000000-0005-0000-0000-0000EE370000}"/>
    <cellStyle name="6_tabellen_teil_iii_2011_l12 8 2 2 2 2" xfId="23683" xr:uid="{00000000-0005-0000-0000-0000EF370000}"/>
    <cellStyle name="6_tabellen_teil_iii_2011_l12 8 2 2 2 2 2" xfId="37998" xr:uid="{00000000-0005-0000-0000-0000F0370000}"/>
    <cellStyle name="6_tabellen_teil_iii_2011_l12 8 2 2 2 3" xfId="30839" xr:uid="{00000000-0005-0000-0000-0000F1370000}"/>
    <cellStyle name="6_tabellen_teil_iii_2011_l12 8 2 2 3" xfId="18878" xr:uid="{00000000-0005-0000-0000-0000F2370000}"/>
    <cellStyle name="6_tabellen_teil_iii_2011_l12 8 2 2 3 2" xfId="26015" xr:uid="{00000000-0005-0000-0000-0000F3370000}"/>
    <cellStyle name="6_tabellen_teil_iii_2011_l12 8 2 2 3 2 2" xfId="40330" xr:uid="{00000000-0005-0000-0000-0000F4370000}"/>
    <cellStyle name="6_tabellen_teil_iii_2011_l12 8 2 2 3 3" xfId="33193" xr:uid="{00000000-0005-0000-0000-0000F5370000}"/>
    <cellStyle name="6_tabellen_teil_iii_2011_l12 8 2 2 4" xfId="20212" xr:uid="{00000000-0005-0000-0000-0000F6370000}"/>
    <cellStyle name="6_tabellen_teil_iii_2011_l12 8 2 2 4 2" xfId="27349" xr:uid="{00000000-0005-0000-0000-0000F7370000}"/>
    <cellStyle name="6_tabellen_teil_iii_2011_l12 8 2 2 4 2 2" xfId="41664" xr:uid="{00000000-0005-0000-0000-0000F8370000}"/>
    <cellStyle name="6_tabellen_teil_iii_2011_l12 8 2 2 4 3" xfId="34527" xr:uid="{00000000-0005-0000-0000-0000F9370000}"/>
    <cellStyle name="6_tabellen_teil_iii_2011_l12 8 2 2 5" xfId="21427" xr:uid="{00000000-0005-0000-0000-0000FA370000}"/>
    <cellStyle name="6_tabellen_teil_iii_2011_l12 8 2 2 5 2" xfId="35742" xr:uid="{00000000-0005-0000-0000-0000FB370000}"/>
    <cellStyle name="6_tabellen_teil_iii_2011_l12 8 2 2 6" xfId="28564" xr:uid="{00000000-0005-0000-0000-0000FC370000}"/>
    <cellStyle name="6_tabellen_teil_iii_2011_l12 8 2 3" xfId="15466" xr:uid="{00000000-0005-0000-0000-0000FD370000}"/>
    <cellStyle name="6_tabellen_teil_iii_2011_l12 8 2 3 2" xfId="22625" xr:uid="{00000000-0005-0000-0000-0000FE370000}"/>
    <cellStyle name="6_tabellen_teil_iii_2011_l12 8 2 3 2 2" xfId="36940" xr:uid="{00000000-0005-0000-0000-0000FF370000}"/>
    <cellStyle name="6_tabellen_teil_iii_2011_l12 8 2 3 3" xfId="29781" xr:uid="{00000000-0005-0000-0000-000000380000}"/>
    <cellStyle name="6_tabellen_teil_iii_2011_l12 8 2 4" xfId="17820" xr:uid="{00000000-0005-0000-0000-000001380000}"/>
    <cellStyle name="6_tabellen_teil_iii_2011_l12 8 2 4 2" xfId="24957" xr:uid="{00000000-0005-0000-0000-000002380000}"/>
    <cellStyle name="6_tabellen_teil_iii_2011_l12 8 2 4 2 2" xfId="39272" xr:uid="{00000000-0005-0000-0000-000003380000}"/>
    <cellStyle name="6_tabellen_teil_iii_2011_l12 8 2 4 3" xfId="32135" xr:uid="{00000000-0005-0000-0000-000004380000}"/>
    <cellStyle name="6_tabellen_teil_iii_2011_l12 9" xfId="13073" xr:uid="{00000000-0005-0000-0000-000005380000}"/>
    <cellStyle name="6_tabellen_teil_iii_2011_l12 9 2" xfId="14510" xr:uid="{00000000-0005-0000-0000-000006380000}"/>
    <cellStyle name="6_tabellen_teil_iii_2011_l12 9 2 2" xfId="16879" xr:uid="{00000000-0005-0000-0000-000007380000}"/>
    <cellStyle name="6_tabellen_teil_iii_2011_l12 9 2 2 2" xfId="24038" xr:uid="{00000000-0005-0000-0000-000008380000}"/>
    <cellStyle name="6_tabellen_teil_iii_2011_l12 9 2 2 2 2" xfId="38353" xr:uid="{00000000-0005-0000-0000-000009380000}"/>
    <cellStyle name="6_tabellen_teil_iii_2011_l12 9 2 2 3" xfId="31194" xr:uid="{00000000-0005-0000-0000-00000A380000}"/>
    <cellStyle name="6_tabellen_teil_iii_2011_l12 9 2 3" xfId="19233" xr:uid="{00000000-0005-0000-0000-00000B380000}"/>
    <cellStyle name="6_tabellen_teil_iii_2011_l12 9 2 3 2" xfId="26370" xr:uid="{00000000-0005-0000-0000-00000C380000}"/>
    <cellStyle name="6_tabellen_teil_iii_2011_l12 9 2 3 2 2" xfId="40685" xr:uid="{00000000-0005-0000-0000-00000D380000}"/>
    <cellStyle name="6_tabellen_teil_iii_2011_l12 9 2 3 3" xfId="33548" xr:uid="{00000000-0005-0000-0000-00000E380000}"/>
    <cellStyle name="6_tabellen_teil_iii_2011_l12 9 2 4" xfId="20533" xr:uid="{00000000-0005-0000-0000-00000F380000}"/>
    <cellStyle name="6_tabellen_teil_iii_2011_l12 9 2 4 2" xfId="27670" xr:uid="{00000000-0005-0000-0000-000010380000}"/>
    <cellStyle name="6_tabellen_teil_iii_2011_l12 9 2 4 2 2" xfId="41985" xr:uid="{00000000-0005-0000-0000-000011380000}"/>
    <cellStyle name="6_tabellen_teil_iii_2011_l12 9 2 4 3" xfId="34848" xr:uid="{00000000-0005-0000-0000-000012380000}"/>
    <cellStyle name="6_tabellen_teil_iii_2011_l12 9 2 5" xfId="21748" xr:uid="{00000000-0005-0000-0000-000013380000}"/>
    <cellStyle name="6_tabellen_teil_iii_2011_l12 9 2 5 2" xfId="36063" xr:uid="{00000000-0005-0000-0000-000014380000}"/>
    <cellStyle name="6_tabellen_teil_iii_2011_l12 9 2 6" xfId="28885" xr:uid="{00000000-0005-0000-0000-000015380000}"/>
    <cellStyle name="6_tabellen_teil_iii_2011_l12 9 3" xfId="15442" xr:uid="{00000000-0005-0000-0000-000016380000}"/>
    <cellStyle name="6_tabellen_teil_iii_2011_l12 9 3 2" xfId="22601" xr:uid="{00000000-0005-0000-0000-000017380000}"/>
    <cellStyle name="6_tabellen_teil_iii_2011_l12 9 3 2 2" xfId="36916" xr:uid="{00000000-0005-0000-0000-000018380000}"/>
    <cellStyle name="6_tabellen_teil_iii_2011_l12 9 3 3" xfId="29757" xr:uid="{00000000-0005-0000-0000-000019380000}"/>
    <cellStyle name="6_tabellen_teil_iii_2011_l12 9 4" xfId="17796" xr:uid="{00000000-0005-0000-0000-00001A380000}"/>
    <cellStyle name="6_tabellen_teil_iii_2011_l12 9 4 2" xfId="24933" xr:uid="{00000000-0005-0000-0000-00001B380000}"/>
    <cellStyle name="6_tabellen_teil_iii_2011_l12 9 4 2 2" xfId="39248" xr:uid="{00000000-0005-0000-0000-00001C380000}"/>
    <cellStyle name="6_tabellen_teil_iii_2011_l12 9 4 3" xfId="32111" xr:uid="{00000000-0005-0000-0000-00001D380000}"/>
    <cellStyle name="60 % - Akzent1" xfId="7402" builtinId="32" customBuiltin="1"/>
    <cellStyle name="60 % - Akzent1 2" xfId="211" xr:uid="{00000000-0005-0000-0000-00001F380000}"/>
    <cellStyle name="60 % - Akzent1 2 2" xfId="892" xr:uid="{00000000-0005-0000-0000-000020380000}"/>
    <cellStyle name="60 % - Akzent1 2 2 2" xfId="7348" xr:uid="{00000000-0005-0000-0000-000021380000}"/>
    <cellStyle name="60 % - Akzent1 2 2 3" xfId="10951" xr:uid="{00000000-0005-0000-0000-000022380000}"/>
    <cellStyle name="60 % - Akzent1 2 3" xfId="7349" xr:uid="{00000000-0005-0000-0000-000023380000}"/>
    <cellStyle name="60 % - Akzent1 2 3 2" xfId="10952" xr:uid="{00000000-0005-0000-0000-000024380000}"/>
    <cellStyle name="60 % - Akzent1 2 3 2 2" xfId="12125" xr:uid="{00000000-0005-0000-0000-000025380000}"/>
    <cellStyle name="60 % - Akzent1 2 3 2 3" xfId="11900" xr:uid="{00000000-0005-0000-0000-000026380000}"/>
    <cellStyle name="60 % - Akzent1 2 3 2 4" xfId="12158" xr:uid="{00000000-0005-0000-0000-000027380000}"/>
    <cellStyle name="60 % - Akzent1 2 3 2 5" xfId="12228" xr:uid="{00000000-0005-0000-0000-000028380000}"/>
    <cellStyle name="60 % - Akzent1 2 3 3" xfId="11377" xr:uid="{00000000-0005-0000-0000-000029380000}"/>
    <cellStyle name="60 % - Akzent1 2 4" xfId="7350" xr:uid="{00000000-0005-0000-0000-00002A380000}"/>
    <cellStyle name="60 % - Akzent1 2 4 2" xfId="10953" xr:uid="{00000000-0005-0000-0000-00002B380000}"/>
    <cellStyle name="60 % - Akzent1 2 5" xfId="7351" xr:uid="{00000000-0005-0000-0000-00002C380000}"/>
    <cellStyle name="60 % - Akzent1 2 5 2" xfId="10954" xr:uid="{00000000-0005-0000-0000-00002D380000}"/>
    <cellStyle name="60 % - Akzent1 2 6" xfId="7352" xr:uid="{00000000-0005-0000-0000-00002E380000}"/>
    <cellStyle name="60 % - Akzent1 2 7" xfId="8693" xr:uid="{00000000-0005-0000-0000-00002F380000}"/>
    <cellStyle name="60 % - Akzent1 2 8" xfId="8836" xr:uid="{00000000-0005-0000-0000-000030380000}"/>
    <cellStyle name="60 % - Akzent1 3" xfId="893" xr:uid="{00000000-0005-0000-0000-000031380000}"/>
    <cellStyle name="60 % - Akzent1 3 2" xfId="894" xr:uid="{00000000-0005-0000-0000-000032380000}"/>
    <cellStyle name="60 % - Akzent1 3 2 2" xfId="7353" xr:uid="{00000000-0005-0000-0000-000033380000}"/>
    <cellStyle name="60 % - Akzent1 3 2 3" xfId="9041" xr:uid="{00000000-0005-0000-0000-000034380000}"/>
    <cellStyle name="60 % - Akzent1 3 3" xfId="7354" xr:uid="{00000000-0005-0000-0000-000035380000}"/>
    <cellStyle name="60 % - Akzent1 3 3 2" xfId="11901" xr:uid="{00000000-0005-0000-0000-000036380000}"/>
    <cellStyle name="60 % - Akzent1 3 3 3" xfId="11378" xr:uid="{00000000-0005-0000-0000-000037380000}"/>
    <cellStyle name="60 % - Akzent1 3 4" xfId="8927" xr:uid="{00000000-0005-0000-0000-000038380000}"/>
    <cellStyle name="60 % - Akzent1 4" xfId="895" xr:uid="{00000000-0005-0000-0000-000039380000}"/>
    <cellStyle name="60 % - Akzent1 4 2" xfId="7356" xr:uid="{00000000-0005-0000-0000-00003A380000}"/>
    <cellStyle name="60 % - Akzent1 4 2 2" xfId="10955" xr:uid="{00000000-0005-0000-0000-00003B380000}"/>
    <cellStyle name="60 % - Akzent1 4 3" xfId="7355" xr:uid="{00000000-0005-0000-0000-00003C380000}"/>
    <cellStyle name="60 % - Akzent1 5" xfId="896" xr:uid="{00000000-0005-0000-0000-00003D380000}"/>
    <cellStyle name="60 % - Akzent2" xfId="7404" builtinId="36" customBuiltin="1"/>
    <cellStyle name="60 % - Akzent2 2" xfId="212" xr:uid="{00000000-0005-0000-0000-00003F380000}"/>
    <cellStyle name="60 % - Akzent2 2 2" xfId="897" xr:uid="{00000000-0005-0000-0000-000040380000}"/>
    <cellStyle name="60 % - Akzent2 2 2 2" xfId="7357" xr:uid="{00000000-0005-0000-0000-000041380000}"/>
    <cellStyle name="60 % - Akzent2 2 3" xfId="7358" xr:uid="{00000000-0005-0000-0000-000042380000}"/>
    <cellStyle name="60 % - Akzent2 2 3 2" xfId="11902" xr:uid="{00000000-0005-0000-0000-000043380000}"/>
    <cellStyle name="60 % - Akzent2 2 3 3" xfId="11379" xr:uid="{00000000-0005-0000-0000-000044380000}"/>
    <cellStyle name="60 % - Akzent2 2 4" xfId="7359" xr:uid="{00000000-0005-0000-0000-000045380000}"/>
    <cellStyle name="60 % - Akzent2 2 5" xfId="7360" xr:uid="{00000000-0005-0000-0000-000046380000}"/>
    <cellStyle name="60 % - Akzent2 2 6" xfId="7361" xr:uid="{00000000-0005-0000-0000-000047380000}"/>
    <cellStyle name="60 % - Akzent2 2 7" xfId="8694" xr:uid="{00000000-0005-0000-0000-000048380000}"/>
    <cellStyle name="60 % - Akzent2 3" xfId="898" xr:uid="{00000000-0005-0000-0000-000049380000}"/>
    <cellStyle name="60 % - Akzent2 3 2" xfId="899" xr:uid="{00000000-0005-0000-0000-00004A380000}"/>
    <cellStyle name="60 % - Akzent2 3 2 2" xfId="7362" xr:uid="{00000000-0005-0000-0000-00004B380000}"/>
    <cellStyle name="60 % - Akzent2 3 3" xfId="7363" xr:uid="{00000000-0005-0000-0000-00004C380000}"/>
    <cellStyle name="60 % - Akzent2 3 3 2" xfId="11903" xr:uid="{00000000-0005-0000-0000-00004D380000}"/>
    <cellStyle name="60 % - Akzent2 3 3 3" xfId="11380" xr:uid="{00000000-0005-0000-0000-00004E380000}"/>
    <cellStyle name="60 % - Akzent2 3 4" xfId="8929" xr:uid="{00000000-0005-0000-0000-00004F380000}"/>
    <cellStyle name="60 % - Akzent2 4" xfId="900" xr:uid="{00000000-0005-0000-0000-000050380000}"/>
    <cellStyle name="60 % - Akzent2 4 2" xfId="7365" xr:uid="{00000000-0005-0000-0000-000051380000}"/>
    <cellStyle name="60 % - Akzent2 4 2 2" xfId="10956" xr:uid="{00000000-0005-0000-0000-000052380000}"/>
    <cellStyle name="60 % - Akzent2 4 3" xfId="7364" xr:uid="{00000000-0005-0000-0000-000053380000}"/>
    <cellStyle name="60 % - Akzent2 5" xfId="901" xr:uid="{00000000-0005-0000-0000-000054380000}"/>
    <cellStyle name="60 % - Akzent3" xfId="7406" builtinId="40" customBuiltin="1"/>
    <cellStyle name="60 % - Akzent3 2" xfId="213" xr:uid="{00000000-0005-0000-0000-000056380000}"/>
    <cellStyle name="60 % - Akzent3 2 2" xfId="902" xr:uid="{00000000-0005-0000-0000-000057380000}"/>
    <cellStyle name="60 % - Akzent3 2 2 2" xfId="3226" xr:uid="{00000000-0005-0000-0000-000058380000}"/>
    <cellStyle name="60 % - Akzent3 2 2 3" xfId="7366" xr:uid="{00000000-0005-0000-0000-000059380000}"/>
    <cellStyle name="60 % - Akzent3 2 2 4" xfId="10957" xr:uid="{00000000-0005-0000-0000-00005A380000}"/>
    <cellStyle name="60 % - Akzent3 2 2 4 2" xfId="12126" xr:uid="{00000000-0005-0000-0000-00005B380000}"/>
    <cellStyle name="60 % - Akzent3 2 2 4 3" xfId="11539" xr:uid="{00000000-0005-0000-0000-00005C380000}"/>
    <cellStyle name="60 % - Akzent3 2 2 4 4" xfId="12159" xr:uid="{00000000-0005-0000-0000-00005D380000}"/>
    <cellStyle name="60 % - Akzent3 2 2 4 5" xfId="12229" xr:uid="{00000000-0005-0000-0000-00005E380000}"/>
    <cellStyle name="60 % - Akzent3 2 3" xfId="7367" xr:uid="{00000000-0005-0000-0000-00005F380000}"/>
    <cellStyle name="60 % - Akzent3 2 3 2" xfId="10958" xr:uid="{00000000-0005-0000-0000-000060380000}"/>
    <cellStyle name="60 % - Akzent3 2 3 2 2" xfId="12127" xr:uid="{00000000-0005-0000-0000-000061380000}"/>
    <cellStyle name="60 % - Akzent3 2 3 2 3" xfId="11904" xr:uid="{00000000-0005-0000-0000-000062380000}"/>
    <cellStyle name="60 % - Akzent3 2 3 2 4" xfId="12160" xr:uid="{00000000-0005-0000-0000-000063380000}"/>
    <cellStyle name="60 % - Akzent3 2 3 2 5" xfId="12230" xr:uid="{00000000-0005-0000-0000-000064380000}"/>
    <cellStyle name="60 % - Akzent3 2 3 3" xfId="11381" xr:uid="{00000000-0005-0000-0000-000065380000}"/>
    <cellStyle name="60 % - Akzent3 2 4" xfId="7368" xr:uid="{00000000-0005-0000-0000-000066380000}"/>
    <cellStyle name="60 % - Akzent3 2 4 2" xfId="10959" xr:uid="{00000000-0005-0000-0000-000067380000}"/>
    <cellStyle name="60 % - Akzent3 2 5" xfId="7369" xr:uid="{00000000-0005-0000-0000-000068380000}"/>
    <cellStyle name="60 % - Akzent3 2 5 2" xfId="10960" xr:uid="{00000000-0005-0000-0000-000069380000}"/>
    <cellStyle name="60 % - Akzent3 2 6" xfId="7370" xr:uid="{00000000-0005-0000-0000-00006A380000}"/>
    <cellStyle name="60 % - Akzent3 2 7" xfId="8695" xr:uid="{00000000-0005-0000-0000-00006B380000}"/>
    <cellStyle name="60 % - Akzent3 2 8" xfId="8837" xr:uid="{00000000-0005-0000-0000-00006C380000}"/>
    <cellStyle name="60 % - Akzent3 3" xfId="903" xr:uid="{00000000-0005-0000-0000-00006D380000}"/>
    <cellStyle name="60 % - Akzent3 3 2" xfId="904" xr:uid="{00000000-0005-0000-0000-00006E380000}"/>
    <cellStyle name="60 % - Akzent3 3 2 2" xfId="7371" xr:uid="{00000000-0005-0000-0000-00006F380000}"/>
    <cellStyle name="60 % - Akzent3 3 2 3" xfId="9042" xr:uid="{00000000-0005-0000-0000-000070380000}"/>
    <cellStyle name="60 % - Akzent3 3 3" xfId="7372" xr:uid="{00000000-0005-0000-0000-000071380000}"/>
    <cellStyle name="60 % - Akzent3 3 3 2" xfId="11905" xr:uid="{00000000-0005-0000-0000-000072380000}"/>
    <cellStyle name="60 % - Akzent3 3 3 3" xfId="11382" xr:uid="{00000000-0005-0000-0000-000073380000}"/>
    <cellStyle name="60 % - Akzent3 3 4" xfId="8931" xr:uid="{00000000-0005-0000-0000-000074380000}"/>
    <cellStyle name="60 % - Akzent3 4" xfId="905" xr:uid="{00000000-0005-0000-0000-000075380000}"/>
    <cellStyle name="60 % - Akzent3 4 2" xfId="7374" xr:uid="{00000000-0005-0000-0000-000076380000}"/>
    <cellStyle name="60 % - Akzent3 4 2 2" xfId="10961" xr:uid="{00000000-0005-0000-0000-000077380000}"/>
    <cellStyle name="60 % - Akzent3 4 3" xfId="7373" xr:uid="{00000000-0005-0000-0000-000078380000}"/>
    <cellStyle name="60 % - Akzent3 5" xfId="906" xr:uid="{00000000-0005-0000-0000-000079380000}"/>
    <cellStyle name="60 % - Akzent4" xfId="7408" builtinId="44" customBuiltin="1"/>
    <cellStyle name="60 % - Akzent4 2" xfId="214" xr:uid="{00000000-0005-0000-0000-00007B380000}"/>
    <cellStyle name="60 % - Akzent4 2 2" xfId="907" xr:uid="{00000000-0005-0000-0000-00007C380000}"/>
    <cellStyle name="60 % - Akzent4 2 2 2" xfId="3227" xr:uid="{00000000-0005-0000-0000-00007D380000}"/>
    <cellStyle name="60 % - Akzent4 2 2 3" xfId="7375" xr:uid="{00000000-0005-0000-0000-00007E380000}"/>
    <cellStyle name="60 % - Akzent4 2 2 4" xfId="10962" xr:uid="{00000000-0005-0000-0000-00007F380000}"/>
    <cellStyle name="60 % - Akzent4 2 2 4 2" xfId="12128" xr:uid="{00000000-0005-0000-0000-000080380000}"/>
    <cellStyle name="60 % - Akzent4 2 2 4 3" xfId="11540" xr:uid="{00000000-0005-0000-0000-000081380000}"/>
    <cellStyle name="60 % - Akzent4 2 2 4 4" xfId="12161" xr:uid="{00000000-0005-0000-0000-000082380000}"/>
    <cellStyle name="60 % - Akzent4 2 2 4 5" xfId="12231" xr:uid="{00000000-0005-0000-0000-000083380000}"/>
    <cellStyle name="60 % - Akzent4 2 3" xfId="7376" xr:uid="{00000000-0005-0000-0000-000084380000}"/>
    <cellStyle name="60 % - Akzent4 2 3 2" xfId="10963" xr:uid="{00000000-0005-0000-0000-000085380000}"/>
    <cellStyle name="60 % - Akzent4 2 3 2 2" xfId="12129" xr:uid="{00000000-0005-0000-0000-000086380000}"/>
    <cellStyle name="60 % - Akzent4 2 3 2 3" xfId="11906" xr:uid="{00000000-0005-0000-0000-000087380000}"/>
    <cellStyle name="60 % - Akzent4 2 3 2 4" xfId="12162" xr:uid="{00000000-0005-0000-0000-000088380000}"/>
    <cellStyle name="60 % - Akzent4 2 3 2 5" xfId="12232" xr:uid="{00000000-0005-0000-0000-000089380000}"/>
    <cellStyle name="60 % - Akzent4 2 3 3" xfId="11383" xr:uid="{00000000-0005-0000-0000-00008A380000}"/>
    <cellStyle name="60 % - Akzent4 2 4" xfId="7377" xr:uid="{00000000-0005-0000-0000-00008B380000}"/>
    <cellStyle name="60 % - Akzent4 2 4 2" xfId="10964" xr:uid="{00000000-0005-0000-0000-00008C380000}"/>
    <cellStyle name="60 % - Akzent4 2 5" xfId="7378" xr:uid="{00000000-0005-0000-0000-00008D380000}"/>
    <cellStyle name="60 % - Akzent4 2 5 2" xfId="10965" xr:uid="{00000000-0005-0000-0000-00008E380000}"/>
    <cellStyle name="60 % - Akzent4 2 6" xfId="7379" xr:uid="{00000000-0005-0000-0000-00008F380000}"/>
    <cellStyle name="60 % - Akzent4 2 7" xfId="8696" xr:uid="{00000000-0005-0000-0000-000090380000}"/>
    <cellStyle name="60 % - Akzent4 2 8" xfId="8838" xr:uid="{00000000-0005-0000-0000-000091380000}"/>
    <cellStyle name="60 % - Akzent4 3" xfId="908" xr:uid="{00000000-0005-0000-0000-000092380000}"/>
    <cellStyle name="60 % - Akzent4 3 2" xfId="909" xr:uid="{00000000-0005-0000-0000-000093380000}"/>
    <cellStyle name="60 % - Akzent4 3 2 2" xfId="7380" xr:uid="{00000000-0005-0000-0000-000094380000}"/>
    <cellStyle name="60 % - Akzent4 3 2 3" xfId="9043" xr:uid="{00000000-0005-0000-0000-000095380000}"/>
    <cellStyle name="60 % - Akzent4 3 3" xfId="7381" xr:uid="{00000000-0005-0000-0000-000096380000}"/>
    <cellStyle name="60 % - Akzent4 3 3 2" xfId="11907" xr:uid="{00000000-0005-0000-0000-000097380000}"/>
    <cellStyle name="60 % - Akzent4 3 3 3" xfId="11384" xr:uid="{00000000-0005-0000-0000-000098380000}"/>
    <cellStyle name="60 % - Akzent4 3 4" xfId="8933" xr:uid="{00000000-0005-0000-0000-000099380000}"/>
    <cellStyle name="60 % - Akzent4 4" xfId="910" xr:uid="{00000000-0005-0000-0000-00009A380000}"/>
    <cellStyle name="60 % - Akzent4 4 2" xfId="7383" xr:uid="{00000000-0005-0000-0000-00009B380000}"/>
    <cellStyle name="60 % - Akzent4 4 2 2" xfId="10966" xr:uid="{00000000-0005-0000-0000-00009C380000}"/>
    <cellStyle name="60 % - Akzent4 4 3" xfId="7382" xr:uid="{00000000-0005-0000-0000-00009D380000}"/>
    <cellStyle name="60 % - Akzent4 5" xfId="911" xr:uid="{00000000-0005-0000-0000-00009E380000}"/>
    <cellStyle name="60 % - Akzent5" xfId="7410" builtinId="48" customBuiltin="1"/>
    <cellStyle name="60 % - Akzent5 2" xfId="215" xr:uid="{00000000-0005-0000-0000-0000A0380000}"/>
    <cellStyle name="60 % - Akzent5 2 2" xfId="912" xr:uid="{00000000-0005-0000-0000-0000A1380000}"/>
    <cellStyle name="60 % - Akzent5 2 2 2" xfId="7384" xr:uid="{00000000-0005-0000-0000-0000A2380000}"/>
    <cellStyle name="60 % - Akzent5 2 2 3" xfId="10967" xr:uid="{00000000-0005-0000-0000-0000A3380000}"/>
    <cellStyle name="60 % - Akzent5 2 3" xfId="7385" xr:uid="{00000000-0005-0000-0000-0000A4380000}"/>
    <cellStyle name="60 % - Akzent5 2 3 2" xfId="10968" xr:uid="{00000000-0005-0000-0000-0000A5380000}"/>
    <cellStyle name="60 % - Akzent5 2 3 2 2" xfId="12130" xr:uid="{00000000-0005-0000-0000-0000A6380000}"/>
    <cellStyle name="60 % - Akzent5 2 3 2 3" xfId="11908" xr:uid="{00000000-0005-0000-0000-0000A7380000}"/>
    <cellStyle name="60 % - Akzent5 2 3 2 4" xfId="12163" xr:uid="{00000000-0005-0000-0000-0000A8380000}"/>
    <cellStyle name="60 % - Akzent5 2 3 2 5" xfId="12233" xr:uid="{00000000-0005-0000-0000-0000A9380000}"/>
    <cellStyle name="60 % - Akzent5 2 3 3" xfId="11385" xr:uid="{00000000-0005-0000-0000-0000AA380000}"/>
    <cellStyle name="60 % - Akzent5 2 4" xfId="7386" xr:uid="{00000000-0005-0000-0000-0000AB380000}"/>
    <cellStyle name="60 % - Akzent5 2 4 2" xfId="10969" xr:uid="{00000000-0005-0000-0000-0000AC380000}"/>
    <cellStyle name="60 % - Akzent5 2 5" xfId="7387" xr:uid="{00000000-0005-0000-0000-0000AD380000}"/>
    <cellStyle name="60 % - Akzent5 2 5 2" xfId="10970" xr:uid="{00000000-0005-0000-0000-0000AE380000}"/>
    <cellStyle name="60 % - Akzent5 2 6" xfId="7388" xr:uid="{00000000-0005-0000-0000-0000AF380000}"/>
    <cellStyle name="60 % - Akzent5 2 7" xfId="8697" xr:uid="{00000000-0005-0000-0000-0000B0380000}"/>
    <cellStyle name="60 % - Akzent5 2 8" xfId="8839" xr:uid="{00000000-0005-0000-0000-0000B1380000}"/>
    <cellStyle name="60 % - Akzent5 3" xfId="913" xr:uid="{00000000-0005-0000-0000-0000B2380000}"/>
    <cellStyle name="60 % - Akzent5 3 2" xfId="914" xr:uid="{00000000-0005-0000-0000-0000B3380000}"/>
    <cellStyle name="60 % - Akzent5 3 2 2" xfId="7389" xr:uid="{00000000-0005-0000-0000-0000B4380000}"/>
    <cellStyle name="60 % - Akzent5 3 2 3" xfId="9044" xr:uid="{00000000-0005-0000-0000-0000B5380000}"/>
    <cellStyle name="60 % - Akzent5 3 3" xfId="7390" xr:uid="{00000000-0005-0000-0000-0000B6380000}"/>
    <cellStyle name="60 % - Akzent5 3 3 2" xfId="11909" xr:uid="{00000000-0005-0000-0000-0000B7380000}"/>
    <cellStyle name="60 % - Akzent5 3 3 3" xfId="11386" xr:uid="{00000000-0005-0000-0000-0000B8380000}"/>
    <cellStyle name="60 % - Akzent5 3 4" xfId="8935" xr:uid="{00000000-0005-0000-0000-0000B9380000}"/>
    <cellStyle name="60 % - Akzent5 4" xfId="915" xr:uid="{00000000-0005-0000-0000-0000BA380000}"/>
    <cellStyle name="60 % - Akzent5 4 2" xfId="7392" xr:uid="{00000000-0005-0000-0000-0000BB380000}"/>
    <cellStyle name="60 % - Akzent5 4 2 2" xfId="10971" xr:uid="{00000000-0005-0000-0000-0000BC380000}"/>
    <cellStyle name="60 % - Akzent5 4 3" xfId="7391" xr:uid="{00000000-0005-0000-0000-0000BD380000}"/>
    <cellStyle name="60 % - Akzent5 5" xfId="916" xr:uid="{00000000-0005-0000-0000-0000BE380000}"/>
    <cellStyle name="60 % - Akzent6" xfId="7412" builtinId="52" customBuiltin="1"/>
    <cellStyle name="60 % - Akzent6 2" xfId="216" xr:uid="{00000000-0005-0000-0000-0000C0380000}"/>
    <cellStyle name="60 % - Akzent6 2 2" xfId="917" xr:uid="{00000000-0005-0000-0000-0000C1380000}"/>
    <cellStyle name="60 % - Akzent6 2 2 2" xfId="3228" xr:uid="{00000000-0005-0000-0000-0000C2380000}"/>
    <cellStyle name="60 % - Akzent6 2 2 3" xfId="7393" xr:uid="{00000000-0005-0000-0000-0000C3380000}"/>
    <cellStyle name="60 % - Akzent6 2 2 4" xfId="10972" xr:uid="{00000000-0005-0000-0000-0000C4380000}"/>
    <cellStyle name="60 % - Akzent6 2 2 4 2" xfId="12131" xr:uid="{00000000-0005-0000-0000-0000C5380000}"/>
    <cellStyle name="60 % - Akzent6 2 2 4 3" xfId="11541" xr:uid="{00000000-0005-0000-0000-0000C6380000}"/>
    <cellStyle name="60 % - Akzent6 2 2 4 4" xfId="12164" xr:uid="{00000000-0005-0000-0000-0000C7380000}"/>
    <cellStyle name="60 % - Akzent6 2 2 4 5" xfId="12234" xr:uid="{00000000-0005-0000-0000-0000C8380000}"/>
    <cellStyle name="60 % - Akzent6 2 3" xfId="7394" xr:uid="{00000000-0005-0000-0000-0000C9380000}"/>
    <cellStyle name="60 % - Akzent6 2 3 2" xfId="10973" xr:uid="{00000000-0005-0000-0000-0000CA380000}"/>
    <cellStyle name="60 % - Akzent6 2 3 2 2" xfId="12132" xr:uid="{00000000-0005-0000-0000-0000CB380000}"/>
    <cellStyle name="60 % - Akzent6 2 3 2 3" xfId="11910" xr:uid="{00000000-0005-0000-0000-0000CC380000}"/>
    <cellStyle name="60 % - Akzent6 2 3 2 4" xfId="12165" xr:uid="{00000000-0005-0000-0000-0000CD380000}"/>
    <cellStyle name="60 % - Akzent6 2 3 2 5" xfId="12235" xr:uid="{00000000-0005-0000-0000-0000CE380000}"/>
    <cellStyle name="60 % - Akzent6 2 3 3" xfId="11387" xr:uid="{00000000-0005-0000-0000-0000CF380000}"/>
    <cellStyle name="60 % - Akzent6 2 4" xfId="7395" xr:uid="{00000000-0005-0000-0000-0000D0380000}"/>
    <cellStyle name="60 % - Akzent6 2 4 2" xfId="10974" xr:uid="{00000000-0005-0000-0000-0000D1380000}"/>
    <cellStyle name="60 % - Akzent6 2 5" xfId="7396" xr:uid="{00000000-0005-0000-0000-0000D2380000}"/>
    <cellStyle name="60 % - Akzent6 2 5 2" xfId="10975" xr:uid="{00000000-0005-0000-0000-0000D3380000}"/>
    <cellStyle name="60 % - Akzent6 2 6" xfId="7397" xr:uid="{00000000-0005-0000-0000-0000D4380000}"/>
    <cellStyle name="60 % - Akzent6 2 7" xfId="8698" xr:uid="{00000000-0005-0000-0000-0000D5380000}"/>
    <cellStyle name="60 % - Akzent6 2 8" xfId="8840" xr:uid="{00000000-0005-0000-0000-0000D6380000}"/>
    <cellStyle name="60 % - Akzent6 3" xfId="918" xr:uid="{00000000-0005-0000-0000-0000D7380000}"/>
    <cellStyle name="60 % - Akzent6 3 2" xfId="919" xr:uid="{00000000-0005-0000-0000-0000D8380000}"/>
    <cellStyle name="60 % - Akzent6 3 2 2" xfId="7398" xr:uid="{00000000-0005-0000-0000-0000D9380000}"/>
    <cellStyle name="60 % - Akzent6 3 2 3" xfId="9045" xr:uid="{00000000-0005-0000-0000-0000DA380000}"/>
    <cellStyle name="60 % - Akzent6 3 3" xfId="7399" xr:uid="{00000000-0005-0000-0000-0000DB380000}"/>
    <cellStyle name="60 % - Akzent6 3 3 2" xfId="11911" xr:uid="{00000000-0005-0000-0000-0000DC380000}"/>
    <cellStyle name="60 % - Akzent6 3 3 3" xfId="11388" xr:uid="{00000000-0005-0000-0000-0000DD380000}"/>
    <cellStyle name="60 % - Akzent6 3 4" xfId="8937" xr:uid="{00000000-0005-0000-0000-0000DE380000}"/>
    <cellStyle name="60 % - Akzent6 4" xfId="920" xr:uid="{00000000-0005-0000-0000-0000DF380000}"/>
    <cellStyle name="60 % - Akzent6 4 2" xfId="7401" xr:uid="{00000000-0005-0000-0000-0000E0380000}"/>
    <cellStyle name="60 % - Akzent6 4 2 2" xfId="10976" xr:uid="{00000000-0005-0000-0000-0000E1380000}"/>
    <cellStyle name="60 % - Akzent6 4 3" xfId="7400" xr:uid="{00000000-0005-0000-0000-0000E2380000}"/>
    <cellStyle name="60 % - Akzent6 5" xfId="921" xr:uid="{00000000-0005-0000-0000-0000E3380000}"/>
    <cellStyle name="60% - Accent1 2" xfId="7403" xr:uid="{00000000-0005-0000-0000-0000E4380000}"/>
    <cellStyle name="60% - Accent1 2 2" xfId="10977" xr:uid="{00000000-0005-0000-0000-0000E5380000}"/>
    <cellStyle name="60% - Accent1 3" xfId="42934" xr:uid="{00000000-0005-0000-0000-0000E6380000}"/>
    <cellStyle name="60% - Accent2 2" xfId="7405" xr:uid="{00000000-0005-0000-0000-0000E7380000}"/>
    <cellStyle name="60% - Accent2 3" xfId="42938" xr:uid="{00000000-0005-0000-0000-0000E8380000}"/>
    <cellStyle name="60% - Accent3 2" xfId="7407" xr:uid="{00000000-0005-0000-0000-0000E9380000}"/>
    <cellStyle name="60% - Accent3 2 2" xfId="10978" xr:uid="{00000000-0005-0000-0000-0000EA380000}"/>
    <cellStyle name="60% - Accent3 3" xfId="42942" xr:uid="{00000000-0005-0000-0000-0000EB380000}"/>
    <cellStyle name="60% - Accent4 2" xfId="7409" xr:uid="{00000000-0005-0000-0000-0000EC380000}"/>
    <cellStyle name="60% - Accent4 2 2" xfId="10979" xr:uid="{00000000-0005-0000-0000-0000ED380000}"/>
    <cellStyle name="60% - Accent4 3" xfId="42946" xr:uid="{00000000-0005-0000-0000-0000EE380000}"/>
    <cellStyle name="60% - Accent5 2" xfId="7411" xr:uid="{00000000-0005-0000-0000-0000EF380000}"/>
    <cellStyle name="60% - Accent5 2 2" xfId="10980" xr:uid="{00000000-0005-0000-0000-0000F0380000}"/>
    <cellStyle name="60% - Accent5 3" xfId="42950" xr:uid="{00000000-0005-0000-0000-0000F1380000}"/>
    <cellStyle name="60% - Accent6 2" xfId="7413" xr:uid="{00000000-0005-0000-0000-0000F2380000}"/>
    <cellStyle name="60% - Accent6 2 2" xfId="10981" xr:uid="{00000000-0005-0000-0000-0000F3380000}"/>
    <cellStyle name="60% - Accent6 3" xfId="42954" xr:uid="{00000000-0005-0000-0000-0000F4380000}"/>
    <cellStyle name="60% - Akzent1" xfId="922" xr:uid="{00000000-0005-0000-0000-0000F5380000}"/>
    <cellStyle name="60% - Akzent1 2" xfId="923" xr:uid="{00000000-0005-0000-0000-0000F6380000}"/>
    <cellStyle name="60% - Akzent1_11.04.19 - Tabellen" xfId="3229" xr:uid="{00000000-0005-0000-0000-0000F7380000}"/>
    <cellStyle name="60% - Akzent2" xfId="924" xr:uid="{00000000-0005-0000-0000-0000F8380000}"/>
    <cellStyle name="60% - Akzent2 2" xfId="925" xr:uid="{00000000-0005-0000-0000-0000F9380000}"/>
    <cellStyle name="60% - Akzent3" xfId="926" xr:uid="{00000000-0005-0000-0000-0000FA380000}"/>
    <cellStyle name="60% - Akzent3 2" xfId="927" xr:uid="{00000000-0005-0000-0000-0000FB380000}"/>
    <cellStyle name="60% - Akzent3_11.04.19 - Tabellen" xfId="3230" xr:uid="{00000000-0005-0000-0000-0000FC380000}"/>
    <cellStyle name="60% - Akzent4" xfId="928" xr:uid="{00000000-0005-0000-0000-0000FD380000}"/>
    <cellStyle name="60% - Akzent4 2" xfId="929" xr:uid="{00000000-0005-0000-0000-0000FE380000}"/>
    <cellStyle name="60% - Akzent4_11.04.19 - Tabellen" xfId="3231" xr:uid="{00000000-0005-0000-0000-0000FF380000}"/>
    <cellStyle name="60% - Akzent5" xfId="930" xr:uid="{00000000-0005-0000-0000-000000390000}"/>
    <cellStyle name="60% - Akzent5 2" xfId="931" xr:uid="{00000000-0005-0000-0000-000001390000}"/>
    <cellStyle name="60% - Akzent5_Xl0000112" xfId="3232" xr:uid="{00000000-0005-0000-0000-000002390000}"/>
    <cellStyle name="60% - Akzent6" xfId="932" xr:uid="{00000000-0005-0000-0000-000003390000}"/>
    <cellStyle name="60% - Akzent6 2" xfId="933" xr:uid="{00000000-0005-0000-0000-000004390000}"/>
    <cellStyle name="60% - Akzent6_11.04.19 - Tabellen" xfId="3233" xr:uid="{00000000-0005-0000-0000-000005390000}"/>
    <cellStyle name="6mitP" xfId="3234" xr:uid="{00000000-0005-0000-0000-000006390000}"/>
    <cellStyle name="6ohneP" xfId="3235" xr:uid="{00000000-0005-0000-0000-000007390000}"/>
    <cellStyle name="7mitP" xfId="3236" xr:uid="{00000000-0005-0000-0000-000008390000}"/>
    <cellStyle name="9" xfId="217" xr:uid="{00000000-0005-0000-0000-000009390000}"/>
    <cellStyle name="9 2" xfId="934" xr:uid="{00000000-0005-0000-0000-00000A390000}"/>
    <cellStyle name="9 2 2" xfId="935" xr:uid="{00000000-0005-0000-0000-00000B390000}"/>
    <cellStyle name="9 2 2 2" xfId="936" xr:uid="{00000000-0005-0000-0000-00000C390000}"/>
    <cellStyle name="9 2 2 2 2" xfId="937" xr:uid="{00000000-0005-0000-0000-00000D390000}"/>
    <cellStyle name="9 2 2 2 2 2" xfId="13100" xr:uid="{00000000-0005-0000-0000-00000E390000}"/>
    <cellStyle name="9 2 2 2 2 2 2" xfId="13702" xr:uid="{00000000-0005-0000-0000-00000F390000}"/>
    <cellStyle name="9 2 2 2 2 2 2 2" xfId="16071" xr:uid="{00000000-0005-0000-0000-000010390000}"/>
    <cellStyle name="9 2 2 2 2 2 2 2 2" xfId="23230" xr:uid="{00000000-0005-0000-0000-000011390000}"/>
    <cellStyle name="9 2 2 2 2 2 2 2 2 2" xfId="37545" xr:uid="{00000000-0005-0000-0000-000012390000}"/>
    <cellStyle name="9 2 2 2 2 2 2 2 3" xfId="30386" xr:uid="{00000000-0005-0000-0000-000013390000}"/>
    <cellStyle name="9 2 2 2 2 2 2 3" xfId="18425" xr:uid="{00000000-0005-0000-0000-000014390000}"/>
    <cellStyle name="9 2 2 2 2 2 2 3 2" xfId="25562" xr:uid="{00000000-0005-0000-0000-000015390000}"/>
    <cellStyle name="9 2 2 2 2 2 2 3 2 2" xfId="39877" xr:uid="{00000000-0005-0000-0000-000016390000}"/>
    <cellStyle name="9 2 2 2 2 2 2 3 3" xfId="32740" xr:uid="{00000000-0005-0000-0000-000017390000}"/>
    <cellStyle name="9 2 2 2 2 2 2 4" xfId="19951" xr:uid="{00000000-0005-0000-0000-000018390000}"/>
    <cellStyle name="9 2 2 2 2 2 2 4 2" xfId="27088" xr:uid="{00000000-0005-0000-0000-000019390000}"/>
    <cellStyle name="9 2 2 2 2 2 2 4 2 2" xfId="41403" xr:uid="{00000000-0005-0000-0000-00001A390000}"/>
    <cellStyle name="9 2 2 2 2 2 2 4 3" xfId="34266" xr:uid="{00000000-0005-0000-0000-00001B390000}"/>
    <cellStyle name="9 2 2 2 2 2 2 5" xfId="21166" xr:uid="{00000000-0005-0000-0000-00001C390000}"/>
    <cellStyle name="9 2 2 2 2 2 2 5 2" xfId="35481" xr:uid="{00000000-0005-0000-0000-00001D390000}"/>
    <cellStyle name="9 2 2 2 2 2 2 6" xfId="28303" xr:uid="{00000000-0005-0000-0000-00001E390000}"/>
    <cellStyle name="9 2 2 2 2 2 3" xfId="15469" xr:uid="{00000000-0005-0000-0000-00001F390000}"/>
    <cellStyle name="9 2 2 2 2 2 3 2" xfId="22628" xr:uid="{00000000-0005-0000-0000-000020390000}"/>
    <cellStyle name="9 2 2 2 2 2 3 2 2" xfId="36943" xr:uid="{00000000-0005-0000-0000-000021390000}"/>
    <cellStyle name="9 2 2 2 2 2 3 3" xfId="29784" xr:uid="{00000000-0005-0000-0000-000022390000}"/>
    <cellStyle name="9 2 2 2 2 2 4" xfId="17823" xr:uid="{00000000-0005-0000-0000-000023390000}"/>
    <cellStyle name="9 2 2 2 2 2 4 2" xfId="24960" xr:uid="{00000000-0005-0000-0000-000024390000}"/>
    <cellStyle name="9 2 2 2 2 2 4 2 2" xfId="39275" xr:uid="{00000000-0005-0000-0000-000025390000}"/>
    <cellStyle name="9 2 2 2 2 2 4 3" xfId="32138" xr:uid="{00000000-0005-0000-0000-000026390000}"/>
    <cellStyle name="9 2 2 2 3" xfId="938" xr:uid="{00000000-0005-0000-0000-000027390000}"/>
    <cellStyle name="9 2 2 2 3 2" xfId="13101" xr:uid="{00000000-0005-0000-0000-000028390000}"/>
    <cellStyle name="9 2 2 2 3 2 2" xfId="14355" xr:uid="{00000000-0005-0000-0000-000029390000}"/>
    <cellStyle name="9 2 2 2 3 2 2 2" xfId="16724" xr:uid="{00000000-0005-0000-0000-00002A390000}"/>
    <cellStyle name="9 2 2 2 3 2 2 2 2" xfId="23883" xr:uid="{00000000-0005-0000-0000-00002B390000}"/>
    <cellStyle name="9 2 2 2 3 2 2 2 2 2" xfId="38198" xr:uid="{00000000-0005-0000-0000-00002C390000}"/>
    <cellStyle name="9 2 2 2 3 2 2 2 3" xfId="31039" xr:uid="{00000000-0005-0000-0000-00002D390000}"/>
    <cellStyle name="9 2 2 2 3 2 2 3" xfId="19078" xr:uid="{00000000-0005-0000-0000-00002E390000}"/>
    <cellStyle name="9 2 2 2 3 2 2 3 2" xfId="26215" xr:uid="{00000000-0005-0000-0000-00002F390000}"/>
    <cellStyle name="9 2 2 2 3 2 2 3 2 2" xfId="40530" xr:uid="{00000000-0005-0000-0000-000030390000}"/>
    <cellStyle name="9 2 2 2 3 2 2 3 3" xfId="33393" xr:uid="{00000000-0005-0000-0000-000031390000}"/>
    <cellStyle name="9 2 2 2 3 2 2 4" xfId="20411" xr:uid="{00000000-0005-0000-0000-000032390000}"/>
    <cellStyle name="9 2 2 2 3 2 2 4 2" xfId="27548" xr:uid="{00000000-0005-0000-0000-000033390000}"/>
    <cellStyle name="9 2 2 2 3 2 2 4 2 2" xfId="41863" xr:uid="{00000000-0005-0000-0000-000034390000}"/>
    <cellStyle name="9 2 2 2 3 2 2 4 3" xfId="34726" xr:uid="{00000000-0005-0000-0000-000035390000}"/>
    <cellStyle name="9 2 2 2 3 2 2 5" xfId="21626" xr:uid="{00000000-0005-0000-0000-000036390000}"/>
    <cellStyle name="9 2 2 2 3 2 2 5 2" xfId="35941" xr:uid="{00000000-0005-0000-0000-000037390000}"/>
    <cellStyle name="9 2 2 2 3 2 2 6" xfId="28763" xr:uid="{00000000-0005-0000-0000-000038390000}"/>
    <cellStyle name="9 2 2 2 3 2 3" xfId="15470" xr:uid="{00000000-0005-0000-0000-000039390000}"/>
    <cellStyle name="9 2 2 2 3 2 3 2" xfId="22629" xr:uid="{00000000-0005-0000-0000-00003A390000}"/>
    <cellStyle name="9 2 2 2 3 2 3 2 2" xfId="36944" xr:uid="{00000000-0005-0000-0000-00003B390000}"/>
    <cellStyle name="9 2 2 2 3 2 3 3" xfId="29785" xr:uid="{00000000-0005-0000-0000-00003C390000}"/>
    <cellStyle name="9 2 2 2 3 2 4" xfId="17824" xr:uid="{00000000-0005-0000-0000-00003D390000}"/>
    <cellStyle name="9 2 2 2 3 2 4 2" xfId="24961" xr:uid="{00000000-0005-0000-0000-00003E390000}"/>
    <cellStyle name="9 2 2 2 3 2 4 2 2" xfId="39276" xr:uid="{00000000-0005-0000-0000-00003F390000}"/>
    <cellStyle name="9 2 2 2 3 2 4 3" xfId="32139" xr:uid="{00000000-0005-0000-0000-000040390000}"/>
    <cellStyle name="9 2 2 2 4" xfId="939" xr:uid="{00000000-0005-0000-0000-000041390000}"/>
    <cellStyle name="9 2 2 2 4 2" xfId="13102" xr:uid="{00000000-0005-0000-0000-000042390000}"/>
    <cellStyle name="9 2 2 2 4 2 2" xfId="14079" xr:uid="{00000000-0005-0000-0000-000043390000}"/>
    <cellStyle name="9 2 2 2 4 2 2 2" xfId="16448" xr:uid="{00000000-0005-0000-0000-000044390000}"/>
    <cellStyle name="9 2 2 2 4 2 2 2 2" xfId="23607" xr:uid="{00000000-0005-0000-0000-000045390000}"/>
    <cellStyle name="9 2 2 2 4 2 2 2 2 2" xfId="37922" xr:uid="{00000000-0005-0000-0000-000046390000}"/>
    <cellStyle name="9 2 2 2 4 2 2 2 3" xfId="30763" xr:uid="{00000000-0005-0000-0000-000047390000}"/>
    <cellStyle name="9 2 2 2 4 2 2 3" xfId="18802" xr:uid="{00000000-0005-0000-0000-000048390000}"/>
    <cellStyle name="9 2 2 2 4 2 2 3 2" xfId="25939" xr:uid="{00000000-0005-0000-0000-000049390000}"/>
    <cellStyle name="9 2 2 2 4 2 2 3 2 2" xfId="40254" xr:uid="{00000000-0005-0000-0000-00004A390000}"/>
    <cellStyle name="9 2 2 2 4 2 2 3 3" xfId="33117" xr:uid="{00000000-0005-0000-0000-00004B390000}"/>
    <cellStyle name="9 2 2 2 4 2 2 4" xfId="20139" xr:uid="{00000000-0005-0000-0000-00004C390000}"/>
    <cellStyle name="9 2 2 2 4 2 2 4 2" xfId="27276" xr:uid="{00000000-0005-0000-0000-00004D390000}"/>
    <cellStyle name="9 2 2 2 4 2 2 4 2 2" xfId="41591" xr:uid="{00000000-0005-0000-0000-00004E390000}"/>
    <cellStyle name="9 2 2 2 4 2 2 4 3" xfId="34454" xr:uid="{00000000-0005-0000-0000-00004F390000}"/>
    <cellStyle name="9 2 2 2 4 2 2 5" xfId="21354" xr:uid="{00000000-0005-0000-0000-000050390000}"/>
    <cellStyle name="9 2 2 2 4 2 2 5 2" xfId="35669" xr:uid="{00000000-0005-0000-0000-000051390000}"/>
    <cellStyle name="9 2 2 2 4 2 2 6" xfId="28491" xr:uid="{00000000-0005-0000-0000-000052390000}"/>
    <cellStyle name="9 2 2 2 4 2 3" xfId="15471" xr:uid="{00000000-0005-0000-0000-000053390000}"/>
    <cellStyle name="9 2 2 2 4 2 3 2" xfId="22630" xr:uid="{00000000-0005-0000-0000-000054390000}"/>
    <cellStyle name="9 2 2 2 4 2 3 2 2" xfId="36945" xr:uid="{00000000-0005-0000-0000-000055390000}"/>
    <cellStyle name="9 2 2 2 4 2 3 3" xfId="29786" xr:uid="{00000000-0005-0000-0000-000056390000}"/>
    <cellStyle name="9 2 2 2 4 2 4" xfId="17825" xr:uid="{00000000-0005-0000-0000-000057390000}"/>
    <cellStyle name="9 2 2 2 4 2 4 2" xfId="24962" xr:uid="{00000000-0005-0000-0000-000058390000}"/>
    <cellStyle name="9 2 2 2 4 2 4 2 2" xfId="39277" xr:uid="{00000000-0005-0000-0000-000059390000}"/>
    <cellStyle name="9 2 2 2 4 2 4 3" xfId="32140" xr:uid="{00000000-0005-0000-0000-00005A390000}"/>
    <cellStyle name="9 2 2 2 5" xfId="940" xr:uid="{00000000-0005-0000-0000-00005B390000}"/>
    <cellStyle name="9 2 2 2 5 2" xfId="13103" xr:uid="{00000000-0005-0000-0000-00005C390000}"/>
    <cellStyle name="9 2 2 2 5 2 2" xfId="13677" xr:uid="{00000000-0005-0000-0000-00005D390000}"/>
    <cellStyle name="9 2 2 2 5 2 2 2" xfId="16046" xr:uid="{00000000-0005-0000-0000-00005E390000}"/>
    <cellStyle name="9 2 2 2 5 2 2 2 2" xfId="23205" xr:uid="{00000000-0005-0000-0000-00005F390000}"/>
    <cellStyle name="9 2 2 2 5 2 2 2 2 2" xfId="37520" xr:uid="{00000000-0005-0000-0000-000060390000}"/>
    <cellStyle name="9 2 2 2 5 2 2 2 3" xfId="30361" xr:uid="{00000000-0005-0000-0000-000061390000}"/>
    <cellStyle name="9 2 2 2 5 2 2 3" xfId="18400" xr:uid="{00000000-0005-0000-0000-000062390000}"/>
    <cellStyle name="9 2 2 2 5 2 2 3 2" xfId="25537" xr:uid="{00000000-0005-0000-0000-000063390000}"/>
    <cellStyle name="9 2 2 2 5 2 2 3 2 2" xfId="39852" xr:uid="{00000000-0005-0000-0000-000064390000}"/>
    <cellStyle name="9 2 2 2 5 2 2 3 3" xfId="32715" xr:uid="{00000000-0005-0000-0000-000065390000}"/>
    <cellStyle name="9 2 2 2 5 2 2 4" xfId="19926" xr:uid="{00000000-0005-0000-0000-000066390000}"/>
    <cellStyle name="9 2 2 2 5 2 2 4 2" xfId="27063" xr:uid="{00000000-0005-0000-0000-000067390000}"/>
    <cellStyle name="9 2 2 2 5 2 2 4 2 2" xfId="41378" xr:uid="{00000000-0005-0000-0000-000068390000}"/>
    <cellStyle name="9 2 2 2 5 2 2 4 3" xfId="34241" xr:uid="{00000000-0005-0000-0000-000069390000}"/>
    <cellStyle name="9 2 2 2 5 2 2 5" xfId="21141" xr:uid="{00000000-0005-0000-0000-00006A390000}"/>
    <cellStyle name="9 2 2 2 5 2 2 5 2" xfId="35456" xr:uid="{00000000-0005-0000-0000-00006B390000}"/>
    <cellStyle name="9 2 2 2 5 2 2 6" xfId="28278" xr:uid="{00000000-0005-0000-0000-00006C390000}"/>
    <cellStyle name="9 2 2 2 5 2 3" xfId="15472" xr:uid="{00000000-0005-0000-0000-00006D390000}"/>
    <cellStyle name="9 2 2 2 5 2 3 2" xfId="22631" xr:uid="{00000000-0005-0000-0000-00006E390000}"/>
    <cellStyle name="9 2 2 2 5 2 3 2 2" xfId="36946" xr:uid="{00000000-0005-0000-0000-00006F390000}"/>
    <cellStyle name="9 2 2 2 5 2 3 3" xfId="29787" xr:uid="{00000000-0005-0000-0000-000070390000}"/>
    <cellStyle name="9 2 2 2 5 2 4" xfId="17826" xr:uid="{00000000-0005-0000-0000-000071390000}"/>
    <cellStyle name="9 2 2 2 5 2 4 2" xfId="24963" xr:uid="{00000000-0005-0000-0000-000072390000}"/>
    <cellStyle name="9 2 2 2 5 2 4 2 2" xfId="39278" xr:uid="{00000000-0005-0000-0000-000073390000}"/>
    <cellStyle name="9 2 2 2 5 2 4 3" xfId="32141" xr:uid="{00000000-0005-0000-0000-000074390000}"/>
    <cellStyle name="9 2 2 2 6" xfId="13099" xr:uid="{00000000-0005-0000-0000-000075390000}"/>
    <cellStyle name="9 2 2 2 6 2" xfId="14213" xr:uid="{00000000-0005-0000-0000-000076390000}"/>
    <cellStyle name="9 2 2 2 6 2 2" xfId="16582" xr:uid="{00000000-0005-0000-0000-000077390000}"/>
    <cellStyle name="9 2 2 2 6 2 2 2" xfId="23741" xr:uid="{00000000-0005-0000-0000-000078390000}"/>
    <cellStyle name="9 2 2 2 6 2 2 2 2" xfId="38056" xr:uid="{00000000-0005-0000-0000-000079390000}"/>
    <cellStyle name="9 2 2 2 6 2 2 3" xfId="30897" xr:uid="{00000000-0005-0000-0000-00007A390000}"/>
    <cellStyle name="9 2 2 2 6 2 3" xfId="18936" xr:uid="{00000000-0005-0000-0000-00007B390000}"/>
    <cellStyle name="9 2 2 2 6 2 3 2" xfId="26073" xr:uid="{00000000-0005-0000-0000-00007C390000}"/>
    <cellStyle name="9 2 2 2 6 2 3 2 2" xfId="40388" xr:uid="{00000000-0005-0000-0000-00007D390000}"/>
    <cellStyle name="9 2 2 2 6 2 3 3" xfId="33251" xr:uid="{00000000-0005-0000-0000-00007E390000}"/>
    <cellStyle name="9 2 2 2 6 2 4" xfId="20269" xr:uid="{00000000-0005-0000-0000-00007F390000}"/>
    <cellStyle name="9 2 2 2 6 2 4 2" xfId="27406" xr:uid="{00000000-0005-0000-0000-000080390000}"/>
    <cellStyle name="9 2 2 2 6 2 4 2 2" xfId="41721" xr:uid="{00000000-0005-0000-0000-000081390000}"/>
    <cellStyle name="9 2 2 2 6 2 4 3" xfId="34584" xr:uid="{00000000-0005-0000-0000-000082390000}"/>
    <cellStyle name="9 2 2 2 6 2 5" xfId="21484" xr:uid="{00000000-0005-0000-0000-000083390000}"/>
    <cellStyle name="9 2 2 2 6 2 5 2" xfId="35799" xr:uid="{00000000-0005-0000-0000-000084390000}"/>
    <cellStyle name="9 2 2 2 6 2 6" xfId="28621" xr:uid="{00000000-0005-0000-0000-000085390000}"/>
    <cellStyle name="9 2 2 2 6 3" xfId="15468" xr:uid="{00000000-0005-0000-0000-000086390000}"/>
    <cellStyle name="9 2 2 2 6 3 2" xfId="22627" xr:uid="{00000000-0005-0000-0000-000087390000}"/>
    <cellStyle name="9 2 2 2 6 3 2 2" xfId="36942" xr:uid="{00000000-0005-0000-0000-000088390000}"/>
    <cellStyle name="9 2 2 2 6 3 3" xfId="29783" xr:uid="{00000000-0005-0000-0000-000089390000}"/>
    <cellStyle name="9 2 2 2 6 4" xfId="17822" xr:uid="{00000000-0005-0000-0000-00008A390000}"/>
    <cellStyle name="9 2 2 2 6 4 2" xfId="24959" xr:uid="{00000000-0005-0000-0000-00008B390000}"/>
    <cellStyle name="9 2 2 2 6 4 2 2" xfId="39274" xr:uid="{00000000-0005-0000-0000-00008C390000}"/>
    <cellStyle name="9 2 2 2 6 4 3" xfId="32137" xr:uid="{00000000-0005-0000-0000-00008D390000}"/>
    <cellStyle name="9 2 2 3" xfId="941" xr:uid="{00000000-0005-0000-0000-00008E390000}"/>
    <cellStyle name="9 2 2 3 2" xfId="13104" xr:uid="{00000000-0005-0000-0000-00008F390000}"/>
    <cellStyle name="9 2 2 3 2 2" xfId="14080" xr:uid="{00000000-0005-0000-0000-000090390000}"/>
    <cellStyle name="9 2 2 3 2 2 2" xfId="16449" xr:uid="{00000000-0005-0000-0000-000091390000}"/>
    <cellStyle name="9 2 2 3 2 2 2 2" xfId="23608" xr:uid="{00000000-0005-0000-0000-000092390000}"/>
    <cellStyle name="9 2 2 3 2 2 2 2 2" xfId="37923" xr:uid="{00000000-0005-0000-0000-000093390000}"/>
    <cellStyle name="9 2 2 3 2 2 2 3" xfId="30764" xr:uid="{00000000-0005-0000-0000-000094390000}"/>
    <cellStyle name="9 2 2 3 2 2 3" xfId="18803" xr:uid="{00000000-0005-0000-0000-000095390000}"/>
    <cellStyle name="9 2 2 3 2 2 3 2" xfId="25940" xr:uid="{00000000-0005-0000-0000-000096390000}"/>
    <cellStyle name="9 2 2 3 2 2 3 2 2" xfId="40255" xr:uid="{00000000-0005-0000-0000-000097390000}"/>
    <cellStyle name="9 2 2 3 2 2 3 3" xfId="33118" xr:uid="{00000000-0005-0000-0000-000098390000}"/>
    <cellStyle name="9 2 2 3 2 2 4" xfId="20140" xr:uid="{00000000-0005-0000-0000-000099390000}"/>
    <cellStyle name="9 2 2 3 2 2 4 2" xfId="27277" xr:uid="{00000000-0005-0000-0000-00009A390000}"/>
    <cellStyle name="9 2 2 3 2 2 4 2 2" xfId="41592" xr:uid="{00000000-0005-0000-0000-00009B390000}"/>
    <cellStyle name="9 2 2 3 2 2 4 3" xfId="34455" xr:uid="{00000000-0005-0000-0000-00009C390000}"/>
    <cellStyle name="9 2 2 3 2 2 5" xfId="21355" xr:uid="{00000000-0005-0000-0000-00009D390000}"/>
    <cellStyle name="9 2 2 3 2 2 5 2" xfId="35670" xr:uid="{00000000-0005-0000-0000-00009E390000}"/>
    <cellStyle name="9 2 2 3 2 2 6" xfId="28492" xr:uid="{00000000-0005-0000-0000-00009F390000}"/>
    <cellStyle name="9 2 2 3 2 3" xfId="15473" xr:uid="{00000000-0005-0000-0000-0000A0390000}"/>
    <cellStyle name="9 2 2 3 2 3 2" xfId="22632" xr:uid="{00000000-0005-0000-0000-0000A1390000}"/>
    <cellStyle name="9 2 2 3 2 3 2 2" xfId="36947" xr:uid="{00000000-0005-0000-0000-0000A2390000}"/>
    <cellStyle name="9 2 2 3 2 3 3" xfId="29788" xr:uid="{00000000-0005-0000-0000-0000A3390000}"/>
    <cellStyle name="9 2 2 3 2 4" xfId="17827" xr:uid="{00000000-0005-0000-0000-0000A4390000}"/>
    <cellStyle name="9 2 2 3 2 4 2" xfId="24964" xr:uid="{00000000-0005-0000-0000-0000A5390000}"/>
    <cellStyle name="9 2 2 3 2 4 2 2" xfId="39279" xr:uid="{00000000-0005-0000-0000-0000A6390000}"/>
    <cellStyle name="9 2 2 3 2 4 3" xfId="32142" xr:uid="{00000000-0005-0000-0000-0000A7390000}"/>
    <cellStyle name="9 2 2 4" xfId="942" xr:uid="{00000000-0005-0000-0000-0000A8390000}"/>
    <cellStyle name="9 2 2 4 2" xfId="13105" xr:uid="{00000000-0005-0000-0000-0000A9390000}"/>
    <cellStyle name="9 2 2 4 2 2" xfId="13757" xr:uid="{00000000-0005-0000-0000-0000AA390000}"/>
    <cellStyle name="9 2 2 4 2 2 2" xfId="16126" xr:uid="{00000000-0005-0000-0000-0000AB390000}"/>
    <cellStyle name="9 2 2 4 2 2 2 2" xfId="23285" xr:uid="{00000000-0005-0000-0000-0000AC390000}"/>
    <cellStyle name="9 2 2 4 2 2 2 2 2" xfId="37600" xr:uid="{00000000-0005-0000-0000-0000AD390000}"/>
    <cellStyle name="9 2 2 4 2 2 2 3" xfId="30441" xr:uid="{00000000-0005-0000-0000-0000AE390000}"/>
    <cellStyle name="9 2 2 4 2 2 3" xfId="18480" xr:uid="{00000000-0005-0000-0000-0000AF390000}"/>
    <cellStyle name="9 2 2 4 2 2 3 2" xfId="25617" xr:uid="{00000000-0005-0000-0000-0000B0390000}"/>
    <cellStyle name="9 2 2 4 2 2 3 2 2" xfId="39932" xr:uid="{00000000-0005-0000-0000-0000B1390000}"/>
    <cellStyle name="9 2 2 4 2 2 3 3" xfId="32795" xr:uid="{00000000-0005-0000-0000-0000B2390000}"/>
    <cellStyle name="9 2 2 4 2 2 4" xfId="20005" xr:uid="{00000000-0005-0000-0000-0000B3390000}"/>
    <cellStyle name="9 2 2 4 2 2 4 2" xfId="27142" xr:uid="{00000000-0005-0000-0000-0000B4390000}"/>
    <cellStyle name="9 2 2 4 2 2 4 2 2" xfId="41457" xr:uid="{00000000-0005-0000-0000-0000B5390000}"/>
    <cellStyle name="9 2 2 4 2 2 4 3" xfId="34320" xr:uid="{00000000-0005-0000-0000-0000B6390000}"/>
    <cellStyle name="9 2 2 4 2 2 5" xfId="21220" xr:uid="{00000000-0005-0000-0000-0000B7390000}"/>
    <cellStyle name="9 2 2 4 2 2 5 2" xfId="35535" xr:uid="{00000000-0005-0000-0000-0000B8390000}"/>
    <cellStyle name="9 2 2 4 2 2 6" xfId="28357" xr:uid="{00000000-0005-0000-0000-0000B9390000}"/>
    <cellStyle name="9 2 2 4 2 3" xfId="15474" xr:uid="{00000000-0005-0000-0000-0000BA390000}"/>
    <cellStyle name="9 2 2 4 2 3 2" xfId="22633" xr:uid="{00000000-0005-0000-0000-0000BB390000}"/>
    <cellStyle name="9 2 2 4 2 3 2 2" xfId="36948" xr:uid="{00000000-0005-0000-0000-0000BC390000}"/>
    <cellStyle name="9 2 2 4 2 3 3" xfId="29789" xr:uid="{00000000-0005-0000-0000-0000BD390000}"/>
    <cellStyle name="9 2 2 4 2 4" xfId="17828" xr:uid="{00000000-0005-0000-0000-0000BE390000}"/>
    <cellStyle name="9 2 2 4 2 4 2" xfId="24965" xr:uid="{00000000-0005-0000-0000-0000BF390000}"/>
    <cellStyle name="9 2 2 4 2 4 2 2" xfId="39280" xr:uid="{00000000-0005-0000-0000-0000C0390000}"/>
    <cellStyle name="9 2 2 4 2 4 3" xfId="32143" xr:uid="{00000000-0005-0000-0000-0000C1390000}"/>
    <cellStyle name="9 2 2 5" xfId="943" xr:uid="{00000000-0005-0000-0000-0000C2390000}"/>
    <cellStyle name="9 2 2 5 2" xfId="13106" xr:uid="{00000000-0005-0000-0000-0000C3390000}"/>
    <cellStyle name="9 2 2 5 2 2" xfId="13992" xr:uid="{00000000-0005-0000-0000-0000C4390000}"/>
    <cellStyle name="9 2 2 5 2 2 2" xfId="16361" xr:uid="{00000000-0005-0000-0000-0000C5390000}"/>
    <cellStyle name="9 2 2 5 2 2 2 2" xfId="23520" xr:uid="{00000000-0005-0000-0000-0000C6390000}"/>
    <cellStyle name="9 2 2 5 2 2 2 2 2" xfId="37835" xr:uid="{00000000-0005-0000-0000-0000C7390000}"/>
    <cellStyle name="9 2 2 5 2 2 2 3" xfId="30676" xr:uid="{00000000-0005-0000-0000-0000C8390000}"/>
    <cellStyle name="9 2 2 5 2 2 3" xfId="18715" xr:uid="{00000000-0005-0000-0000-0000C9390000}"/>
    <cellStyle name="9 2 2 5 2 2 3 2" xfId="25852" xr:uid="{00000000-0005-0000-0000-0000CA390000}"/>
    <cellStyle name="9 2 2 5 2 2 3 2 2" xfId="40167" xr:uid="{00000000-0005-0000-0000-0000CB390000}"/>
    <cellStyle name="9 2 2 5 2 2 3 3" xfId="33030" xr:uid="{00000000-0005-0000-0000-0000CC390000}"/>
    <cellStyle name="9 2 2 5 2 2 4" xfId="20084" xr:uid="{00000000-0005-0000-0000-0000CD390000}"/>
    <cellStyle name="9 2 2 5 2 2 4 2" xfId="27221" xr:uid="{00000000-0005-0000-0000-0000CE390000}"/>
    <cellStyle name="9 2 2 5 2 2 4 2 2" xfId="41536" xr:uid="{00000000-0005-0000-0000-0000CF390000}"/>
    <cellStyle name="9 2 2 5 2 2 4 3" xfId="34399" xr:uid="{00000000-0005-0000-0000-0000D0390000}"/>
    <cellStyle name="9 2 2 5 2 2 5" xfId="21299" xr:uid="{00000000-0005-0000-0000-0000D1390000}"/>
    <cellStyle name="9 2 2 5 2 2 5 2" xfId="35614" xr:uid="{00000000-0005-0000-0000-0000D2390000}"/>
    <cellStyle name="9 2 2 5 2 2 6" xfId="28436" xr:uid="{00000000-0005-0000-0000-0000D3390000}"/>
    <cellStyle name="9 2 2 5 2 3" xfId="15475" xr:uid="{00000000-0005-0000-0000-0000D4390000}"/>
    <cellStyle name="9 2 2 5 2 3 2" xfId="22634" xr:uid="{00000000-0005-0000-0000-0000D5390000}"/>
    <cellStyle name="9 2 2 5 2 3 2 2" xfId="36949" xr:uid="{00000000-0005-0000-0000-0000D6390000}"/>
    <cellStyle name="9 2 2 5 2 3 3" xfId="29790" xr:uid="{00000000-0005-0000-0000-0000D7390000}"/>
    <cellStyle name="9 2 2 5 2 4" xfId="17829" xr:uid="{00000000-0005-0000-0000-0000D8390000}"/>
    <cellStyle name="9 2 2 5 2 4 2" xfId="24966" xr:uid="{00000000-0005-0000-0000-0000D9390000}"/>
    <cellStyle name="9 2 2 5 2 4 2 2" xfId="39281" xr:uid="{00000000-0005-0000-0000-0000DA390000}"/>
    <cellStyle name="9 2 2 5 2 4 3" xfId="32144" xr:uid="{00000000-0005-0000-0000-0000DB390000}"/>
    <cellStyle name="9 2 2 6" xfId="944" xr:uid="{00000000-0005-0000-0000-0000DC390000}"/>
    <cellStyle name="9 2 2 6 2" xfId="13107" xr:uid="{00000000-0005-0000-0000-0000DD390000}"/>
    <cellStyle name="9 2 2 6 2 2" xfId="14231" xr:uid="{00000000-0005-0000-0000-0000DE390000}"/>
    <cellStyle name="9 2 2 6 2 2 2" xfId="16600" xr:uid="{00000000-0005-0000-0000-0000DF390000}"/>
    <cellStyle name="9 2 2 6 2 2 2 2" xfId="23759" xr:uid="{00000000-0005-0000-0000-0000E0390000}"/>
    <cellStyle name="9 2 2 6 2 2 2 2 2" xfId="38074" xr:uid="{00000000-0005-0000-0000-0000E1390000}"/>
    <cellStyle name="9 2 2 6 2 2 2 3" xfId="30915" xr:uid="{00000000-0005-0000-0000-0000E2390000}"/>
    <cellStyle name="9 2 2 6 2 2 3" xfId="18954" xr:uid="{00000000-0005-0000-0000-0000E3390000}"/>
    <cellStyle name="9 2 2 6 2 2 3 2" xfId="26091" xr:uid="{00000000-0005-0000-0000-0000E4390000}"/>
    <cellStyle name="9 2 2 6 2 2 3 2 2" xfId="40406" xr:uid="{00000000-0005-0000-0000-0000E5390000}"/>
    <cellStyle name="9 2 2 6 2 2 3 3" xfId="33269" xr:uid="{00000000-0005-0000-0000-0000E6390000}"/>
    <cellStyle name="9 2 2 6 2 2 4" xfId="20287" xr:uid="{00000000-0005-0000-0000-0000E7390000}"/>
    <cellStyle name="9 2 2 6 2 2 4 2" xfId="27424" xr:uid="{00000000-0005-0000-0000-0000E8390000}"/>
    <cellStyle name="9 2 2 6 2 2 4 2 2" xfId="41739" xr:uid="{00000000-0005-0000-0000-0000E9390000}"/>
    <cellStyle name="9 2 2 6 2 2 4 3" xfId="34602" xr:uid="{00000000-0005-0000-0000-0000EA390000}"/>
    <cellStyle name="9 2 2 6 2 2 5" xfId="21502" xr:uid="{00000000-0005-0000-0000-0000EB390000}"/>
    <cellStyle name="9 2 2 6 2 2 5 2" xfId="35817" xr:uid="{00000000-0005-0000-0000-0000EC390000}"/>
    <cellStyle name="9 2 2 6 2 2 6" xfId="28639" xr:uid="{00000000-0005-0000-0000-0000ED390000}"/>
    <cellStyle name="9 2 2 6 2 3" xfId="15476" xr:uid="{00000000-0005-0000-0000-0000EE390000}"/>
    <cellStyle name="9 2 2 6 2 3 2" xfId="22635" xr:uid="{00000000-0005-0000-0000-0000EF390000}"/>
    <cellStyle name="9 2 2 6 2 3 2 2" xfId="36950" xr:uid="{00000000-0005-0000-0000-0000F0390000}"/>
    <cellStyle name="9 2 2 6 2 3 3" xfId="29791" xr:uid="{00000000-0005-0000-0000-0000F1390000}"/>
    <cellStyle name="9 2 2 6 2 4" xfId="17830" xr:uid="{00000000-0005-0000-0000-0000F2390000}"/>
    <cellStyle name="9 2 2 6 2 4 2" xfId="24967" xr:uid="{00000000-0005-0000-0000-0000F3390000}"/>
    <cellStyle name="9 2 2 6 2 4 2 2" xfId="39282" xr:uid="{00000000-0005-0000-0000-0000F4390000}"/>
    <cellStyle name="9 2 2 6 2 4 3" xfId="32145" xr:uid="{00000000-0005-0000-0000-0000F5390000}"/>
    <cellStyle name="9 2 2 7" xfId="13098" xr:uid="{00000000-0005-0000-0000-0000F6390000}"/>
    <cellStyle name="9 2 2 7 2" xfId="14182" xr:uid="{00000000-0005-0000-0000-0000F7390000}"/>
    <cellStyle name="9 2 2 7 2 2" xfId="16551" xr:uid="{00000000-0005-0000-0000-0000F8390000}"/>
    <cellStyle name="9 2 2 7 2 2 2" xfId="23710" xr:uid="{00000000-0005-0000-0000-0000F9390000}"/>
    <cellStyle name="9 2 2 7 2 2 2 2" xfId="38025" xr:uid="{00000000-0005-0000-0000-0000FA390000}"/>
    <cellStyle name="9 2 2 7 2 2 3" xfId="30866" xr:uid="{00000000-0005-0000-0000-0000FB390000}"/>
    <cellStyle name="9 2 2 7 2 3" xfId="18905" xr:uid="{00000000-0005-0000-0000-0000FC390000}"/>
    <cellStyle name="9 2 2 7 2 3 2" xfId="26042" xr:uid="{00000000-0005-0000-0000-0000FD390000}"/>
    <cellStyle name="9 2 2 7 2 3 2 2" xfId="40357" xr:uid="{00000000-0005-0000-0000-0000FE390000}"/>
    <cellStyle name="9 2 2 7 2 3 3" xfId="33220" xr:uid="{00000000-0005-0000-0000-0000FF390000}"/>
    <cellStyle name="9 2 2 7 2 4" xfId="20239" xr:uid="{00000000-0005-0000-0000-0000003A0000}"/>
    <cellStyle name="9 2 2 7 2 4 2" xfId="27376" xr:uid="{00000000-0005-0000-0000-0000013A0000}"/>
    <cellStyle name="9 2 2 7 2 4 2 2" xfId="41691" xr:uid="{00000000-0005-0000-0000-0000023A0000}"/>
    <cellStyle name="9 2 2 7 2 4 3" xfId="34554" xr:uid="{00000000-0005-0000-0000-0000033A0000}"/>
    <cellStyle name="9 2 2 7 2 5" xfId="21454" xr:uid="{00000000-0005-0000-0000-0000043A0000}"/>
    <cellStyle name="9 2 2 7 2 5 2" xfId="35769" xr:uid="{00000000-0005-0000-0000-0000053A0000}"/>
    <cellStyle name="9 2 2 7 2 6" xfId="28591" xr:uid="{00000000-0005-0000-0000-0000063A0000}"/>
    <cellStyle name="9 2 2 7 3" xfId="15467" xr:uid="{00000000-0005-0000-0000-0000073A0000}"/>
    <cellStyle name="9 2 2 7 3 2" xfId="22626" xr:uid="{00000000-0005-0000-0000-0000083A0000}"/>
    <cellStyle name="9 2 2 7 3 2 2" xfId="36941" xr:uid="{00000000-0005-0000-0000-0000093A0000}"/>
    <cellStyle name="9 2 2 7 3 3" xfId="29782" xr:uid="{00000000-0005-0000-0000-00000A3A0000}"/>
    <cellStyle name="9 2 2 7 4" xfId="17821" xr:uid="{00000000-0005-0000-0000-00000B3A0000}"/>
    <cellStyle name="9 2 2 7 4 2" xfId="24958" xr:uid="{00000000-0005-0000-0000-00000C3A0000}"/>
    <cellStyle name="9 2 2 7 4 2 2" xfId="39273" xr:uid="{00000000-0005-0000-0000-00000D3A0000}"/>
    <cellStyle name="9 2 2 7 4 3" xfId="32136" xr:uid="{00000000-0005-0000-0000-00000E3A0000}"/>
    <cellStyle name="9 2 3" xfId="945" xr:uid="{00000000-0005-0000-0000-00000F3A0000}"/>
    <cellStyle name="9 2 3 2" xfId="946" xr:uid="{00000000-0005-0000-0000-0000103A0000}"/>
    <cellStyle name="9 2 3 2 2" xfId="947" xr:uid="{00000000-0005-0000-0000-0000113A0000}"/>
    <cellStyle name="9 2 3 2 2 2" xfId="13110" xr:uid="{00000000-0005-0000-0000-0000123A0000}"/>
    <cellStyle name="9 2 3 2 2 2 2" xfId="13852" xr:uid="{00000000-0005-0000-0000-0000133A0000}"/>
    <cellStyle name="9 2 3 2 2 2 2 2" xfId="16221" xr:uid="{00000000-0005-0000-0000-0000143A0000}"/>
    <cellStyle name="9 2 3 2 2 2 2 2 2" xfId="23380" xr:uid="{00000000-0005-0000-0000-0000153A0000}"/>
    <cellStyle name="9 2 3 2 2 2 2 2 2 2" xfId="37695" xr:uid="{00000000-0005-0000-0000-0000163A0000}"/>
    <cellStyle name="9 2 3 2 2 2 2 2 3" xfId="30536" xr:uid="{00000000-0005-0000-0000-0000173A0000}"/>
    <cellStyle name="9 2 3 2 2 2 2 3" xfId="18575" xr:uid="{00000000-0005-0000-0000-0000183A0000}"/>
    <cellStyle name="9 2 3 2 2 2 2 3 2" xfId="25712" xr:uid="{00000000-0005-0000-0000-0000193A0000}"/>
    <cellStyle name="9 2 3 2 2 2 2 3 2 2" xfId="40027" xr:uid="{00000000-0005-0000-0000-00001A3A0000}"/>
    <cellStyle name="9 2 3 2 2 2 2 3 3" xfId="32890" xr:uid="{00000000-0005-0000-0000-00001B3A0000}"/>
    <cellStyle name="9 2 3 2 2 2 2 4" xfId="20022" xr:uid="{00000000-0005-0000-0000-00001C3A0000}"/>
    <cellStyle name="9 2 3 2 2 2 2 4 2" xfId="27159" xr:uid="{00000000-0005-0000-0000-00001D3A0000}"/>
    <cellStyle name="9 2 3 2 2 2 2 4 2 2" xfId="41474" xr:uid="{00000000-0005-0000-0000-00001E3A0000}"/>
    <cellStyle name="9 2 3 2 2 2 2 4 3" xfId="34337" xr:uid="{00000000-0005-0000-0000-00001F3A0000}"/>
    <cellStyle name="9 2 3 2 2 2 2 5" xfId="21237" xr:uid="{00000000-0005-0000-0000-0000203A0000}"/>
    <cellStyle name="9 2 3 2 2 2 2 5 2" xfId="35552" xr:uid="{00000000-0005-0000-0000-0000213A0000}"/>
    <cellStyle name="9 2 3 2 2 2 2 6" xfId="28374" xr:uid="{00000000-0005-0000-0000-0000223A0000}"/>
    <cellStyle name="9 2 3 2 2 2 3" xfId="15479" xr:uid="{00000000-0005-0000-0000-0000233A0000}"/>
    <cellStyle name="9 2 3 2 2 2 3 2" xfId="22638" xr:uid="{00000000-0005-0000-0000-0000243A0000}"/>
    <cellStyle name="9 2 3 2 2 2 3 2 2" xfId="36953" xr:uid="{00000000-0005-0000-0000-0000253A0000}"/>
    <cellStyle name="9 2 3 2 2 2 3 3" xfId="29794" xr:uid="{00000000-0005-0000-0000-0000263A0000}"/>
    <cellStyle name="9 2 3 2 2 2 4" xfId="17833" xr:uid="{00000000-0005-0000-0000-0000273A0000}"/>
    <cellStyle name="9 2 3 2 2 2 4 2" xfId="24970" xr:uid="{00000000-0005-0000-0000-0000283A0000}"/>
    <cellStyle name="9 2 3 2 2 2 4 2 2" xfId="39285" xr:uid="{00000000-0005-0000-0000-0000293A0000}"/>
    <cellStyle name="9 2 3 2 2 2 4 3" xfId="32148" xr:uid="{00000000-0005-0000-0000-00002A3A0000}"/>
    <cellStyle name="9 2 3 2 3" xfId="948" xr:uid="{00000000-0005-0000-0000-00002B3A0000}"/>
    <cellStyle name="9 2 3 2 3 2" xfId="13111" xr:uid="{00000000-0005-0000-0000-00002C3A0000}"/>
    <cellStyle name="9 2 3 2 3 2 2" xfId="14588" xr:uid="{00000000-0005-0000-0000-00002D3A0000}"/>
    <cellStyle name="9 2 3 2 3 2 2 2" xfId="16951" xr:uid="{00000000-0005-0000-0000-00002E3A0000}"/>
    <cellStyle name="9 2 3 2 3 2 2 2 2" xfId="24110" xr:uid="{00000000-0005-0000-0000-00002F3A0000}"/>
    <cellStyle name="9 2 3 2 3 2 2 2 2 2" xfId="38425" xr:uid="{00000000-0005-0000-0000-0000303A0000}"/>
    <cellStyle name="9 2 3 2 3 2 2 2 3" xfId="31266" xr:uid="{00000000-0005-0000-0000-0000313A0000}"/>
    <cellStyle name="9 2 3 2 3 2 2 3" xfId="19305" xr:uid="{00000000-0005-0000-0000-0000323A0000}"/>
    <cellStyle name="9 2 3 2 3 2 2 3 2" xfId="26442" xr:uid="{00000000-0005-0000-0000-0000333A0000}"/>
    <cellStyle name="9 2 3 2 3 2 2 3 2 2" xfId="40757" xr:uid="{00000000-0005-0000-0000-0000343A0000}"/>
    <cellStyle name="9 2 3 2 3 2 2 3 3" xfId="33620" xr:uid="{00000000-0005-0000-0000-0000353A0000}"/>
    <cellStyle name="9 2 3 2 3 2 2 4" xfId="20603" xr:uid="{00000000-0005-0000-0000-0000363A0000}"/>
    <cellStyle name="9 2 3 2 3 2 2 4 2" xfId="27740" xr:uid="{00000000-0005-0000-0000-0000373A0000}"/>
    <cellStyle name="9 2 3 2 3 2 2 4 2 2" xfId="42055" xr:uid="{00000000-0005-0000-0000-0000383A0000}"/>
    <cellStyle name="9 2 3 2 3 2 2 4 3" xfId="34918" xr:uid="{00000000-0005-0000-0000-0000393A0000}"/>
    <cellStyle name="9 2 3 2 3 2 2 5" xfId="21818" xr:uid="{00000000-0005-0000-0000-00003A3A0000}"/>
    <cellStyle name="9 2 3 2 3 2 2 5 2" xfId="36133" xr:uid="{00000000-0005-0000-0000-00003B3A0000}"/>
    <cellStyle name="9 2 3 2 3 2 2 6" xfId="28955" xr:uid="{00000000-0005-0000-0000-00003C3A0000}"/>
    <cellStyle name="9 2 3 2 3 2 3" xfId="15480" xr:uid="{00000000-0005-0000-0000-00003D3A0000}"/>
    <cellStyle name="9 2 3 2 3 2 3 2" xfId="22639" xr:uid="{00000000-0005-0000-0000-00003E3A0000}"/>
    <cellStyle name="9 2 3 2 3 2 3 2 2" xfId="36954" xr:uid="{00000000-0005-0000-0000-00003F3A0000}"/>
    <cellStyle name="9 2 3 2 3 2 3 3" xfId="29795" xr:uid="{00000000-0005-0000-0000-0000403A0000}"/>
    <cellStyle name="9 2 3 2 3 2 4" xfId="17834" xr:uid="{00000000-0005-0000-0000-0000413A0000}"/>
    <cellStyle name="9 2 3 2 3 2 4 2" xfId="24971" xr:uid="{00000000-0005-0000-0000-0000423A0000}"/>
    <cellStyle name="9 2 3 2 3 2 4 2 2" xfId="39286" xr:uid="{00000000-0005-0000-0000-0000433A0000}"/>
    <cellStyle name="9 2 3 2 3 2 4 3" xfId="32149" xr:uid="{00000000-0005-0000-0000-0000443A0000}"/>
    <cellStyle name="9 2 3 2 4" xfId="949" xr:uid="{00000000-0005-0000-0000-0000453A0000}"/>
    <cellStyle name="9 2 3 2 4 2" xfId="13112" xr:uid="{00000000-0005-0000-0000-0000463A0000}"/>
    <cellStyle name="9 2 3 2 4 2 2" xfId="12612" xr:uid="{00000000-0005-0000-0000-0000473A0000}"/>
    <cellStyle name="9 2 3 2 4 2 2 2" xfId="14981" xr:uid="{00000000-0005-0000-0000-0000483A0000}"/>
    <cellStyle name="9 2 3 2 4 2 2 2 2" xfId="22140" xr:uid="{00000000-0005-0000-0000-0000493A0000}"/>
    <cellStyle name="9 2 3 2 4 2 2 2 2 2" xfId="36455" xr:uid="{00000000-0005-0000-0000-00004A3A0000}"/>
    <cellStyle name="9 2 3 2 4 2 2 2 3" xfId="29296" xr:uid="{00000000-0005-0000-0000-00004B3A0000}"/>
    <cellStyle name="9 2 3 2 4 2 2 3" xfId="17335" xr:uid="{00000000-0005-0000-0000-00004C3A0000}"/>
    <cellStyle name="9 2 3 2 4 2 2 3 2" xfId="24472" xr:uid="{00000000-0005-0000-0000-00004D3A0000}"/>
    <cellStyle name="9 2 3 2 4 2 2 3 2 2" xfId="38787" xr:uid="{00000000-0005-0000-0000-00004E3A0000}"/>
    <cellStyle name="9 2 3 2 4 2 2 3 3" xfId="31650" xr:uid="{00000000-0005-0000-0000-00004F3A0000}"/>
    <cellStyle name="9 2 3 2 4 2 2 4" xfId="19749" xr:uid="{00000000-0005-0000-0000-0000503A0000}"/>
    <cellStyle name="9 2 3 2 4 2 2 4 2" xfId="26886" xr:uid="{00000000-0005-0000-0000-0000513A0000}"/>
    <cellStyle name="9 2 3 2 4 2 2 4 2 2" xfId="41201" xr:uid="{00000000-0005-0000-0000-0000523A0000}"/>
    <cellStyle name="9 2 3 2 4 2 2 4 3" xfId="34064" xr:uid="{00000000-0005-0000-0000-0000533A0000}"/>
    <cellStyle name="9 2 3 2 4 2 2 5" xfId="20964" xr:uid="{00000000-0005-0000-0000-0000543A0000}"/>
    <cellStyle name="9 2 3 2 4 2 2 5 2" xfId="35279" xr:uid="{00000000-0005-0000-0000-0000553A0000}"/>
    <cellStyle name="9 2 3 2 4 2 2 6" xfId="28101" xr:uid="{00000000-0005-0000-0000-0000563A0000}"/>
    <cellStyle name="9 2 3 2 4 2 3" xfId="15481" xr:uid="{00000000-0005-0000-0000-0000573A0000}"/>
    <cellStyle name="9 2 3 2 4 2 3 2" xfId="22640" xr:uid="{00000000-0005-0000-0000-0000583A0000}"/>
    <cellStyle name="9 2 3 2 4 2 3 2 2" xfId="36955" xr:uid="{00000000-0005-0000-0000-0000593A0000}"/>
    <cellStyle name="9 2 3 2 4 2 3 3" xfId="29796" xr:uid="{00000000-0005-0000-0000-00005A3A0000}"/>
    <cellStyle name="9 2 3 2 4 2 4" xfId="17835" xr:uid="{00000000-0005-0000-0000-00005B3A0000}"/>
    <cellStyle name="9 2 3 2 4 2 4 2" xfId="24972" xr:uid="{00000000-0005-0000-0000-00005C3A0000}"/>
    <cellStyle name="9 2 3 2 4 2 4 2 2" xfId="39287" xr:uid="{00000000-0005-0000-0000-00005D3A0000}"/>
    <cellStyle name="9 2 3 2 4 2 4 3" xfId="32150" xr:uid="{00000000-0005-0000-0000-00005E3A0000}"/>
    <cellStyle name="9 2 3 2 5" xfId="950" xr:uid="{00000000-0005-0000-0000-00005F3A0000}"/>
    <cellStyle name="9 2 3 2 5 2" xfId="13113" xr:uid="{00000000-0005-0000-0000-0000603A0000}"/>
    <cellStyle name="9 2 3 2 5 2 2" xfId="13644" xr:uid="{00000000-0005-0000-0000-0000613A0000}"/>
    <cellStyle name="9 2 3 2 5 2 2 2" xfId="16013" xr:uid="{00000000-0005-0000-0000-0000623A0000}"/>
    <cellStyle name="9 2 3 2 5 2 2 2 2" xfId="23172" xr:uid="{00000000-0005-0000-0000-0000633A0000}"/>
    <cellStyle name="9 2 3 2 5 2 2 2 2 2" xfId="37487" xr:uid="{00000000-0005-0000-0000-0000643A0000}"/>
    <cellStyle name="9 2 3 2 5 2 2 2 3" xfId="30328" xr:uid="{00000000-0005-0000-0000-0000653A0000}"/>
    <cellStyle name="9 2 3 2 5 2 2 3" xfId="18367" xr:uid="{00000000-0005-0000-0000-0000663A0000}"/>
    <cellStyle name="9 2 3 2 5 2 2 3 2" xfId="25504" xr:uid="{00000000-0005-0000-0000-0000673A0000}"/>
    <cellStyle name="9 2 3 2 5 2 2 3 2 2" xfId="39819" xr:uid="{00000000-0005-0000-0000-0000683A0000}"/>
    <cellStyle name="9 2 3 2 5 2 2 3 3" xfId="32682" xr:uid="{00000000-0005-0000-0000-0000693A0000}"/>
    <cellStyle name="9 2 3 2 5 2 2 4" xfId="19893" xr:uid="{00000000-0005-0000-0000-00006A3A0000}"/>
    <cellStyle name="9 2 3 2 5 2 2 4 2" xfId="27030" xr:uid="{00000000-0005-0000-0000-00006B3A0000}"/>
    <cellStyle name="9 2 3 2 5 2 2 4 2 2" xfId="41345" xr:uid="{00000000-0005-0000-0000-00006C3A0000}"/>
    <cellStyle name="9 2 3 2 5 2 2 4 3" xfId="34208" xr:uid="{00000000-0005-0000-0000-00006D3A0000}"/>
    <cellStyle name="9 2 3 2 5 2 2 5" xfId="21108" xr:uid="{00000000-0005-0000-0000-00006E3A0000}"/>
    <cellStyle name="9 2 3 2 5 2 2 5 2" xfId="35423" xr:uid="{00000000-0005-0000-0000-00006F3A0000}"/>
    <cellStyle name="9 2 3 2 5 2 2 6" xfId="28245" xr:uid="{00000000-0005-0000-0000-0000703A0000}"/>
    <cellStyle name="9 2 3 2 5 2 3" xfId="15482" xr:uid="{00000000-0005-0000-0000-0000713A0000}"/>
    <cellStyle name="9 2 3 2 5 2 3 2" xfId="22641" xr:uid="{00000000-0005-0000-0000-0000723A0000}"/>
    <cellStyle name="9 2 3 2 5 2 3 2 2" xfId="36956" xr:uid="{00000000-0005-0000-0000-0000733A0000}"/>
    <cellStyle name="9 2 3 2 5 2 3 3" xfId="29797" xr:uid="{00000000-0005-0000-0000-0000743A0000}"/>
    <cellStyle name="9 2 3 2 5 2 4" xfId="17836" xr:uid="{00000000-0005-0000-0000-0000753A0000}"/>
    <cellStyle name="9 2 3 2 5 2 4 2" xfId="24973" xr:uid="{00000000-0005-0000-0000-0000763A0000}"/>
    <cellStyle name="9 2 3 2 5 2 4 2 2" xfId="39288" xr:uid="{00000000-0005-0000-0000-0000773A0000}"/>
    <cellStyle name="9 2 3 2 5 2 4 3" xfId="32151" xr:uid="{00000000-0005-0000-0000-0000783A0000}"/>
    <cellStyle name="9 2 3 2 6" xfId="13109" xr:uid="{00000000-0005-0000-0000-0000793A0000}"/>
    <cellStyle name="9 2 3 2 6 2" xfId="14077" xr:uid="{00000000-0005-0000-0000-00007A3A0000}"/>
    <cellStyle name="9 2 3 2 6 2 2" xfId="16446" xr:uid="{00000000-0005-0000-0000-00007B3A0000}"/>
    <cellStyle name="9 2 3 2 6 2 2 2" xfId="23605" xr:uid="{00000000-0005-0000-0000-00007C3A0000}"/>
    <cellStyle name="9 2 3 2 6 2 2 2 2" xfId="37920" xr:uid="{00000000-0005-0000-0000-00007D3A0000}"/>
    <cellStyle name="9 2 3 2 6 2 2 3" xfId="30761" xr:uid="{00000000-0005-0000-0000-00007E3A0000}"/>
    <cellStyle name="9 2 3 2 6 2 3" xfId="18800" xr:uid="{00000000-0005-0000-0000-00007F3A0000}"/>
    <cellStyle name="9 2 3 2 6 2 3 2" xfId="25937" xr:uid="{00000000-0005-0000-0000-0000803A0000}"/>
    <cellStyle name="9 2 3 2 6 2 3 2 2" xfId="40252" xr:uid="{00000000-0005-0000-0000-0000813A0000}"/>
    <cellStyle name="9 2 3 2 6 2 3 3" xfId="33115" xr:uid="{00000000-0005-0000-0000-0000823A0000}"/>
    <cellStyle name="9 2 3 2 6 2 4" xfId="20137" xr:uid="{00000000-0005-0000-0000-0000833A0000}"/>
    <cellStyle name="9 2 3 2 6 2 4 2" xfId="27274" xr:uid="{00000000-0005-0000-0000-0000843A0000}"/>
    <cellStyle name="9 2 3 2 6 2 4 2 2" xfId="41589" xr:uid="{00000000-0005-0000-0000-0000853A0000}"/>
    <cellStyle name="9 2 3 2 6 2 4 3" xfId="34452" xr:uid="{00000000-0005-0000-0000-0000863A0000}"/>
    <cellStyle name="9 2 3 2 6 2 5" xfId="21352" xr:uid="{00000000-0005-0000-0000-0000873A0000}"/>
    <cellStyle name="9 2 3 2 6 2 5 2" xfId="35667" xr:uid="{00000000-0005-0000-0000-0000883A0000}"/>
    <cellStyle name="9 2 3 2 6 2 6" xfId="28489" xr:uid="{00000000-0005-0000-0000-0000893A0000}"/>
    <cellStyle name="9 2 3 2 6 3" xfId="15478" xr:uid="{00000000-0005-0000-0000-00008A3A0000}"/>
    <cellStyle name="9 2 3 2 6 3 2" xfId="22637" xr:uid="{00000000-0005-0000-0000-00008B3A0000}"/>
    <cellStyle name="9 2 3 2 6 3 2 2" xfId="36952" xr:uid="{00000000-0005-0000-0000-00008C3A0000}"/>
    <cellStyle name="9 2 3 2 6 3 3" xfId="29793" xr:uid="{00000000-0005-0000-0000-00008D3A0000}"/>
    <cellStyle name="9 2 3 2 6 4" xfId="17832" xr:uid="{00000000-0005-0000-0000-00008E3A0000}"/>
    <cellStyle name="9 2 3 2 6 4 2" xfId="24969" xr:uid="{00000000-0005-0000-0000-00008F3A0000}"/>
    <cellStyle name="9 2 3 2 6 4 2 2" xfId="39284" xr:uid="{00000000-0005-0000-0000-0000903A0000}"/>
    <cellStyle name="9 2 3 2 6 4 3" xfId="32147" xr:uid="{00000000-0005-0000-0000-0000913A0000}"/>
    <cellStyle name="9 2 3 3" xfId="951" xr:uid="{00000000-0005-0000-0000-0000923A0000}"/>
    <cellStyle name="9 2 3 3 2" xfId="13114" xr:uid="{00000000-0005-0000-0000-0000933A0000}"/>
    <cellStyle name="9 2 3 3 2 2" xfId="14587" xr:uid="{00000000-0005-0000-0000-0000943A0000}"/>
    <cellStyle name="9 2 3 3 2 2 2" xfId="16950" xr:uid="{00000000-0005-0000-0000-0000953A0000}"/>
    <cellStyle name="9 2 3 3 2 2 2 2" xfId="24109" xr:uid="{00000000-0005-0000-0000-0000963A0000}"/>
    <cellStyle name="9 2 3 3 2 2 2 2 2" xfId="38424" xr:uid="{00000000-0005-0000-0000-0000973A0000}"/>
    <cellStyle name="9 2 3 3 2 2 2 3" xfId="31265" xr:uid="{00000000-0005-0000-0000-0000983A0000}"/>
    <cellStyle name="9 2 3 3 2 2 3" xfId="19304" xr:uid="{00000000-0005-0000-0000-0000993A0000}"/>
    <cellStyle name="9 2 3 3 2 2 3 2" xfId="26441" xr:uid="{00000000-0005-0000-0000-00009A3A0000}"/>
    <cellStyle name="9 2 3 3 2 2 3 2 2" xfId="40756" xr:uid="{00000000-0005-0000-0000-00009B3A0000}"/>
    <cellStyle name="9 2 3 3 2 2 3 3" xfId="33619" xr:uid="{00000000-0005-0000-0000-00009C3A0000}"/>
    <cellStyle name="9 2 3 3 2 2 4" xfId="20602" xr:uid="{00000000-0005-0000-0000-00009D3A0000}"/>
    <cellStyle name="9 2 3 3 2 2 4 2" xfId="27739" xr:uid="{00000000-0005-0000-0000-00009E3A0000}"/>
    <cellStyle name="9 2 3 3 2 2 4 2 2" xfId="42054" xr:uid="{00000000-0005-0000-0000-00009F3A0000}"/>
    <cellStyle name="9 2 3 3 2 2 4 3" xfId="34917" xr:uid="{00000000-0005-0000-0000-0000A03A0000}"/>
    <cellStyle name="9 2 3 3 2 2 5" xfId="21817" xr:uid="{00000000-0005-0000-0000-0000A13A0000}"/>
    <cellStyle name="9 2 3 3 2 2 5 2" xfId="36132" xr:uid="{00000000-0005-0000-0000-0000A23A0000}"/>
    <cellStyle name="9 2 3 3 2 2 6" xfId="28954" xr:uid="{00000000-0005-0000-0000-0000A33A0000}"/>
    <cellStyle name="9 2 3 3 2 3" xfId="15483" xr:uid="{00000000-0005-0000-0000-0000A43A0000}"/>
    <cellStyle name="9 2 3 3 2 3 2" xfId="22642" xr:uid="{00000000-0005-0000-0000-0000A53A0000}"/>
    <cellStyle name="9 2 3 3 2 3 2 2" xfId="36957" xr:uid="{00000000-0005-0000-0000-0000A63A0000}"/>
    <cellStyle name="9 2 3 3 2 3 3" xfId="29798" xr:uid="{00000000-0005-0000-0000-0000A73A0000}"/>
    <cellStyle name="9 2 3 3 2 4" xfId="17837" xr:uid="{00000000-0005-0000-0000-0000A83A0000}"/>
    <cellStyle name="9 2 3 3 2 4 2" xfId="24974" xr:uid="{00000000-0005-0000-0000-0000A93A0000}"/>
    <cellStyle name="9 2 3 3 2 4 2 2" xfId="39289" xr:uid="{00000000-0005-0000-0000-0000AA3A0000}"/>
    <cellStyle name="9 2 3 3 2 4 3" xfId="32152" xr:uid="{00000000-0005-0000-0000-0000AB3A0000}"/>
    <cellStyle name="9 2 3 4" xfId="952" xr:uid="{00000000-0005-0000-0000-0000AC3A0000}"/>
    <cellStyle name="9 2 3 4 2" xfId="13115" xr:uid="{00000000-0005-0000-0000-0000AD3A0000}"/>
    <cellStyle name="9 2 3 4 2 2" xfId="13645" xr:uid="{00000000-0005-0000-0000-0000AE3A0000}"/>
    <cellStyle name="9 2 3 4 2 2 2" xfId="16014" xr:uid="{00000000-0005-0000-0000-0000AF3A0000}"/>
    <cellStyle name="9 2 3 4 2 2 2 2" xfId="23173" xr:uid="{00000000-0005-0000-0000-0000B03A0000}"/>
    <cellStyle name="9 2 3 4 2 2 2 2 2" xfId="37488" xr:uid="{00000000-0005-0000-0000-0000B13A0000}"/>
    <cellStyle name="9 2 3 4 2 2 2 3" xfId="30329" xr:uid="{00000000-0005-0000-0000-0000B23A0000}"/>
    <cellStyle name="9 2 3 4 2 2 3" xfId="18368" xr:uid="{00000000-0005-0000-0000-0000B33A0000}"/>
    <cellStyle name="9 2 3 4 2 2 3 2" xfId="25505" xr:uid="{00000000-0005-0000-0000-0000B43A0000}"/>
    <cellStyle name="9 2 3 4 2 2 3 2 2" xfId="39820" xr:uid="{00000000-0005-0000-0000-0000B53A0000}"/>
    <cellStyle name="9 2 3 4 2 2 3 3" xfId="32683" xr:uid="{00000000-0005-0000-0000-0000B63A0000}"/>
    <cellStyle name="9 2 3 4 2 2 4" xfId="19894" xr:uid="{00000000-0005-0000-0000-0000B73A0000}"/>
    <cellStyle name="9 2 3 4 2 2 4 2" xfId="27031" xr:uid="{00000000-0005-0000-0000-0000B83A0000}"/>
    <cellStyle name="9 2 3 4 2 2 4 2 2" xfId="41346" xr:uid="{00000000-0005-0000-0000-0000B93A0000}"/>
    <cellStyle name="9 2 3 4 2 2 4 3" xfId="34209" xr:uid="{00000000-0005-0000-0000-0000BA3A0000}"/>
    <cellStyle name="9 2 3 4 2 2 5" xfId="21109" xr:uid="{00000000-0005-0000-0000-0000BB3A0000}"/>
    <cellStyle name="9 2 3 4 2 2 5 2" xfId="35424" xr:uid="{00000000-0005-0000-0000-0000BC3A0000}"/>
    <cellStyle name="9 2 3 4 2 2 6" xfId="28246" xr:uid="{00000000-0005-0000-0000-0000BD3A0000}"/>
    <cellStyle name="9 2 3 4 2 3" xfId="15484" xr:uid="{00000000-0005-0000-0000-0000BE3A0000}"/>
    <cellStyle name="9 2 3 4 2 3 2" xfId="22643" xr:uid="{00000000-0005-0000-0000-0000BF3A0000}"/>
    <cellStyle name="9 2 3 4 2 3 2 2" xfId="36958" xr:uid="{00000000-0005-0000-0000-0000C03A0000}"/>
    <cellStyle name="9 2 3 4 2 3 3" xfId="29799" xr:uid="{00000000-0005-0000-0000-0000C13A0000}"/>
    <cellStyle name="9 2 3 4 2 4" xfId="17838" xr:uid="{00000000-0005-0000-0000-0000C23A0000}"/>
    <cellStyle name="9 2 3 4 2 4 2" xfId="24975" xr:uid="{00000000-0005-0000-0000-0000C33A0000}"/>
    <cellStyle name="9 2 3 4 2 4 2 2" xfId="39290" xr:uid="{00000000-0005-0000-0000-0000C43A0000}"/>
    <cellStyle name="9 2 3 4 2 4 3" xfId="32153" xr:uid="{00000000-0005-0000-0000-0000C53A0000}"/>
    <cellStyle name="9 2 3 5" xfId="953" xr:uid="{00000000-0005-0000-0000-0000C63A0000}"/>
    <cellStyle name="9 2 3 5 2" xfId="13116" xr:uid="{00000000-0005-0000-0000-0000C73A0000}"/>
    <cellStyle name="9 2 3 5 2 2" xfId="14081" xr:uid="{00000000-0005-0000-0000-0000C83A0000}"/>
    <cellStyle name="9 2 3 5 2 2 2" xfId="16450" xr:uid="{00000000-0005-0000-0000-0000C93A0000}"/>
    <cellStyle name="9 2 3 5 2 2 2 2" xfId="23609" xr:uid="{00000000-0005-0000-0000-0000CA3A0000}"/>
    <cellStyle name="9 2 3 5 2 2 2 2 2" xfId="37924" xr:uid="{00000000-0005-0000-0000-0000CB3A0000}"/>
    <cellStyle name="9 2 3 5 2 2 2 3" xfId="30765" xr:uid="{00000000-0005-0000-0000-0000CC3A0000}"/>
    <cellStyle name="9 2 3 5 2 2 3" xfId="18804" xr:uid="{00000000-0005-0000-0000-0000CD3A0000}"/>
    <cellStyle name="9 2 3 5 2 2 3 2" xfId="25941" xr:uid="{00000000-0005-0000-0000-0000CE3A0000}"/>
    <cellStyle name="9 2 3 5 2 2 3 2 2" xfId="40256" xr:uid="{00000000-0005-0000-0000-0000CF3A0000}"/>
    <cellStyle name="9 2 3 5 2 2 3 3" xfId="33119" xr:uid="{00000000-0005-0000-0000-0000D03A0000}"/>
    <cellStyle name="9 2 3 5 2 2 4" xfId="20141" xr:uid="{00000000-0005-0000-0000-0000D13A0000}"/>
    <cellStyle name="9 2 3 5 2 2 4 2" xfId="27278" xr:uid="{00000000-0005-0000-0000-0000D23A0000}"/>
    <cellStyle name="9 2 3 5 2 2 4 2 2" xfId="41593" xr:uid="{00000000-0005-0000-0000-0000D33A0000}"/>
    <cellStyle name="9 2 3 5 2 2 4 3" xfId="34456" xr:uid="{00000000-0005-0000-0000-0000D43A0000}"/>
    <cellStyle name="9 2 3 5 2 2 5" xfId="21356" xr:uid="{00000000-0005-0000-0000-0000D53A0000}"/>
    <cellStyle name="9 2 3 5 2 2 5 2" xfId="35671" xr:uid="{00000000-0005-0000-0000-0000D63A0000}"/>
    <cellStyle name="9 2 3 5 2 2 6" xfId="28493" xr:uid="{00000000-0005-0000-0000-0000D73A0000}"/>
    <cellStyle name="9 2 3 5 2 3" xfId="15485" xr:uid="{00000000-0005-0000-0000-0000D83A0000}"/>
    <cellStyle name="9 2 3 5 2 3 2" xfId="22644" xr:uid="{00000000-0005-0000-0000-0000D93A0000}"/>
    <cellStyle name="9 2 3 5 2 3 2 2" xfId="36959" xr:uid="{00000000-0005-0000-0000-0000DA3A0000}"/>
    <cellStyle name="9 2 3 5 2 3 3" xfId="29800" xr:uid="{00000000-0005-0000-0000-0000DB3A0000}"/>
    <cellStyle name="9 2 3 5 2 4" xfId="17839" xr:uid="{00000000-0005-0000-0000-0000DC3A0000}"/>
    <cellStyle name="9 2 3 5 2 4 2" xfId="24976" xr:uid="{00000000-0005-0000-0000-0000DD3A0000}"/>
    <cellStyle name="9 2 3 5 2 4 2 2" xfId="39291" xr:uid="{00000000-0005-0000-0000-0000DE3A0000}"/>
    <cellStyle name="9 2 3 5 2 4 3" xfId="32154" xr:uid="{00000000-0005-0000-0000-0000DF3A0000}"/>
    <cellStyle name="9 2 3 6" xfId="954" xr:uid="{00000000-0005-0000-0000-0000E03A0000}"/>
    <cellStyle name="9 2 3 6 2" xfId="13117" xr:uid="{00000000-0005-0000-0000-0000E13A0000}"/>
    <cellStyle name="9 2 3 6 2 2" xfId="14586" xr:uid="{00000000-0005-0000-0000-0000E23A0000}"/>
    <cellStyle name="9 2 3 6 2 2 2" xfId="16949" xr:uid="{00000000-0005-0000-0000-0000E33A0000}"/>
    <cellStyle name="9 2 3 6 2 2 2 2" xfId="24108" xr:uid="{00000000-0005-0000-0000-0000E43A0000}"/>
    <cellStyle name="9 2 3 6 2 2 2 2 2" xfId="38423" xr:uid="{00000000-0005-0000-0000-0000E53A0000}"/>
    <cellStyle name="9 2 3 6 2 2 2 3" xfId="31264" xr:uid="{00000000-0005-0000-0000-0000E63A0000}"/>
    <cellStyle name="9 2 3 6 2 2 3" xfId="19303" xr:uid="{00000000-0005-0000-0000-0000E73A0000}"/>
    <cellStyle name="9 2 3 6 2 2 3 2" xfId="26440" xr:uid="{00000000-0005-0000-0000-0000E83A0000}"/>
    <cellStyle name="9 2 3 6 2 2 3 2 2" xfId="40755" xr:uid="{00000000-0005-0000-0000-0000E93A0000}"/>
    <cellStyle name="9 2 3 6 2 2 3 3" xfId="33618" xr:uid="{00000000-0005-0000-0000-0000EA3A0000}"/>
    <cellStyle name="9 2 3 6 2 2 4" xfId="20601" xr:uid="{00000000-0005-0000-0000-0000EB3A0000}"/>
    <cellStyle name="9 2 3 6 2 2 4 2" xfId="27738" xr:uid="{00000000-0005-0000-0000-0000EC3A0000}"/>
    <cellStyle name="9 2 3 6 2 2 4 2 2" xfId="42053" xr:uid="{00000000-0005-0000-0000-0000ED3A0000}"/>
    <cellStyle name="9 2 3 6 2 2 4 3" xfId="34916" xr:uid="{00000000-0005-0000-0000-0000EE3A0000}"/>
    <cellStyle name="9 2 3 6 2 2 5" xfId="21816" xr:uid="{00000000-0005-0000-0000-0000EF3A0000}"/>
    <cellStyle name="9 2 3 6 2 2 5 2" xfId="36131" xr:uid="{00000000-0005-0000-0000-0000F03A0000}"/>
    <cellStyle name="9 2 3 6 2 2 6" xfId="28953" xr:uid="{00000000-0005-0000-0000-0000F13A0000}"/>
    <cellStyle name="9 2 3 6 2 3" xfId="15486" xr:uid="{00000000-0005-0000-0000-0000F23A0000}"/>
    <cellStyle name="9 2 3 6 2 3 2" xfId="22645" xr:uid="{00000000-0005-0000-0000-0000F33A0000}"/>
    <cellStyle name="9 2 3 6 2 3 2 2" xfId="36960" xr:uid="{00000000-0005-0000-0000-0000F43A0000}"/>
    <cellStyle name="9 2 3 6 2 3 3" xfId="29801" xr:uid="{00000000-0005-0000-0000-0000F53A0000}"/>
    <cellStyle name="9 2 3 6 2 4" xfId="17840" xr:uid="{00000000-0005-0000-0000-0000F63A0000}"/>
    <cellStyle name="9 2 3 6 2 4 2" xfId="24977" xr:uid="{00000000-0005-0000-0000-0000F73A0000}"/>
    <cellStyle name="9 2 3 6 2 4 2 2" xfId="39292" xr:uid="{00000000-0005-0000-0000-0000F83A0000}"/>
    <cellStyle name="9 2 3 6 2 4 3" xfId="32155" xr:uid="{00000000-0005-0000-0000-0000F93A0000}"/>
    <cellStyle name="9 2 3 7" xfId="13108" xr:uid="{00000000-0005-0000-0000-0000FA3A0000}"/>
    <cellStyle name="9 2 3 7 2" xfId="14589" xr:uid="{00000000-0005-0000-0000-0000FB3A0000}"/>
    <cellStyle name="9 2 3 7 2 2" xfId="16952" xr:uid="{00000000-0005-0000-0000-0000FC3A0000}"/>
    <cellStyle name="9 2 3 7 2 2 2" xfId="24111" xr:uid="{00000000-0005-0000-0000-0000FD3A0000}"/>
    <cellStyle name="9 2 3 7 2 2 2 2" xfId="38426" xr:uid="{00000000-0005-0000-0000-0000FE3A0000}"/>
    <cellStyle name="9 2 3 7 2 2 3" xfId="31267" xr:uid="{00000000-0005-0000-0000-0000FF3A0000}"/>
    <cellStyle name="9 2 3 7 2 3" xfId="19306" xr:uid="{00000000-0005-0000-0000-0000003B0000}"/>
    <cellStyle name="9 2 3 7 2 3 2" xfId="26443" xr:uid="{00000000-0005-0000-0000-0000013B0000}"/>
    <cellStyle name="9 2 3 7 2 3 2 2" xfId="40758" xr:uid="{00000000-0005-0000-0000-0000023B0000}"/>
    <cellStyle name="9 2 3 7 2 3 3" xfId="33621" xr:uid="{00000000-0005-0000-0000-0000033B0000}"/>
    <cellStyle name="9 2 3 7 2 4" xfId="20604" xr:uid="{00000000-0005-0000-0000-0000043B0000}"/>
    <cellStyle name="9 2 3 7 2 4 2" xfId="27741" xr:uid="{00000000-0005-0000-0000-0000053B0000}"/>
    <cellStyle name="9 2 3 7 2 4 2 2" xfId="42056" xr:uid="{00000000-0005-0000-0000-0000063B0000}"/>
    <cellStyle name="9 2 3 7 2 4 3" xfId="34919" xr:uid="{00000000-0005-0000-0000-0000073B0000}"/>
    <cellStyle name="9 2 3 7 2 5" xfId="21819" xr:uid="{00000000-0005-0000-0000-0000083B0000}"/>
    <cellStyle name="9 2 3 7 2 5 2" xfId="36134" xr:uid="{00000000-0005-0000-0000-0000093B0000}"/>
    <cellStyle name="9 2 3 7 2 6" xfId="28956" xr:uid="{00000000-0005-0000-0000-00000A3B0000}"/>
    <cellStyle name="9 2 3 7 3" xfId="15477" xr:uid="{00000000-0005-0000-0000-00000B3B0000}"/>
    <cellStyle name="9 2 3 7 3 2" xfId="22636" xr:uid="{00000000-0005-0000-0000-00000C3B0000}"/>
    <cellStyle name="9 2 3 7 3 2 2" xfId="36951" xr:uid="{00000000-0005-0000-0000-00000D3B0000}"/>
    <cellStyle name="9 2 3 7 3 3" xfId="29792" xr:uid="{00000000-0005-0000-0000-00000E3B0000}"/>
    <cellStyle name="9 2 3 7 4" xfId="17831" xr:uid="{00000000-0005-0000-0000-00000F3B0000}"/>
    <cellStyle name="9 2 3 7 4 2" xfId="24968" xr:uid="{00000000-0005-0000-0000-0000103B0000}"/>
    <cellStyle name="9 2 3 7 4 2 2" xfId="39283" xr:uid="{00000000-0005-0000-0000-0000113B0000}"/>
    <cellStyle name="9 2 3 7 4 3" xfId="32146" xr:uid="{00000000-0005-0000-0000-0000123B0000}"/>
    <cellStyle name="9 2 4" xfId="12571" xr:uid="{00000000-0005-0000-0000-0000133B0000}"/>
    <cellStyle name="9 2 4 2" xfId="14694" xr:uid="{00000000-0005-0000-0000-0000143B0000}"/>
    <cellStyle name="9 2 4 2 2" xfId="17057" xr:uid="{00000000-0005-0000-0000-0000153B0000}"/>
    <cellStyle name="9 2 4 2 2 2" xfId="24216" xr:uid="{00000000-0005-0000-0000-0000163B0000}"/>
    <cellStyle name="9 2 4 2 2 2 2" xfId="38531" xr:uid="{00000000-0005-0000-0000-0000173B0000}"/>
    <cellStyle name="9 2 4 2 2 3" xfId="31372" xr:uid="{00000000-0005-0000-0000-0000183B0000}"/>
    <cellStyle name="9 2 4 2 3" xfId="19411" xr:uid="{00000000-0005-0000-0000-0000193B0000}"/>
    <cellStyle name="9 2 4 2 3 2" xfId="26548" xr:uid="{00000000-0005-0000-0000-00001A3B0000}"/>
    <cellStyle name="9 2 4 2 3 2 2" xfId="40863" xr:uid="{00000000-0005-0000-0000-00001B3B0000}"/>
    <cellStyle name="9 2 4 2 3 3" xfId="33726" xr:uid="{00000000-0005-0000-0000-00001C3B0000}"/>
    <cellStyle name="9 2 4 2 4" xfId="20709" xr:uid="{00000000-0005-0000-0000-00001D3B0000}"/>
    <cellStyle name="9 2 4 2 4 2" xfId="27846" xr:uid="{00000000-0005-0000-0000-00001E3B0000}"/>
    <cellStyle name="9 2 4 2 4 2 2" xfId="42161" xr:uid="{00000000-0005-0000-0000-00001F3B0000}"/>
    <cellStyle name="9 2 4 2 4 3" xfId="35024" xr:uid="{00000000-0005-0000-0000-0000203B0000}"/>
    <cellStyle name="9 2 4 3" xfId="13614" xr:uid="{00000000-0005-0000-0000-0000213B0000}"/>
    <cellStyle name="9 2 4 3 2" xfId="15983" xr:uid="{00000000-0005-0000-0000-0000223B0000}"/>
    <cellStyle name="9 2 4 3 2 2" xfId="23142" xr:uid="{00000000-0005-0000-0000-0000233B0000}"/>
    <cellStyle name="9 2 4 3 2 2 2" xfId="37457" xr:uid="{00000000-0005-0000-0000-0000243B0000}"/>
    <cellStyle name="9 2 4 3 2 3" xfId="30298" xr:uid="{00000000-0005-0000-0000-0000253B0000}"/>
    <cellStyle name="9 2 4 3 3" xfId="18337" xr:uid="{00000000-0005-0000-0000-0000263B0000}"/>
    <cellStyle name="9 2 4 3 3 2" xfId="25474" xr:uid="{00000000-0005-0000-0000-0000273B0000}"/>
    <cellStyle name="9 2 4 3 3 2 2" xfId="39789" xr:uid="{00000000-0005-0000-0000-0000283B0000}"/>
    <cellStyle name="9 2 4 3 3 3" xfId="32652" xr:uid="{00000000-0005-0000-0000-0000293B0000}"/>
    <cellStyle name="9 2 4 3 4" xfId="19863" xr:uid="{00000000-0005-0000-0000-00002A3B0000}"/>
    <cellStyle name="9 2 4 3 4 2" xfId="27000" xr:uid="{00000000-0005-0000-0000-00002B3B0000}"/>
    <cellStyle name="9 2 4 3 4 2 2" xfId="41315" xr:uid="{00000000-0005-0000-0000-00002C3B0000}"/>
    <cellStyle name="9 2 4 3 4 3" xfId="34178" xr:uid="{00000000-0005-0000-0000-00002D3B0000}"/>
    <cellStyle name="9 2 4 3 5" xfId="21078" xr:uid="{00000000-0005-0000-0000-00002E3B0000}"/>
    <cellStyle name="9 2 4 3 5 2" xfId="35393" xr:uid="{00000000-0005-0000-0000-00002F3B0000}"/>
    <cellStyle name="9 2 4 3 6" xfId="28215" xr:uid="{00000000-0005-0000-0000-0000303B0000}"/>
    <cellStyle name="9 2 4 4" xfId="19709" xr:uid="{00000000-0005-0000-0000-0000313B0000}"/>
    <cellStyle name="9 2 4 4 2" xfId="26846" xr:uid="{00000000-0005-0000-0000-0000323B0000}"/>
    <cellStyle name="9 2 4 4 2 2" xfId="41161" xr:uid="{00000000-0005-0000-0000-0000333B0000}"/>
    <cellStyle name="9 2 4 4 3" xfId="34024" xr:uid="{00000000-0005-0000-0000-0000343B0000}"/>
    <cellStyle name="9 3" xfId="955" xr:uid="{00000000-0005-0000-0000-0000353B0000}"/>
    <cellStyle name="9 3 2" xfId="956" xr:uid="{00000000-0005-0000-0000-0000363B0000}"/>
    <cellStyle name="9 3 2 2" xfId="13119" xr:uid="{00000000-0005-0000-0000-0000373B0000}"/>
    <cellStyle name="9 3 2 2 2" xfId="14220" xr:uid="{00000000-0005-0000-0000-0000383B0000}"/>
    <cellStyle name="9 3 2 2 2 2" xfId="16589" xr:uid="{00000000-0005-0000-0000-0000393B0000}"/>
    <cellStyle name="9 3 2 2 2 2 2" xfId="23748" xr:uid="{00000000-0005-0000-0000-00003A3B0000}"/>
    <cellStyle name="9 3 2 2 2 2 2 2" xfId="38063" xr:uid="{00000000-0005-0000-0000-00003B3B0000}"/>
    <cellStyle name="9 3 2 2 2 2 3" xfId="30904" xr:uid="{00000000-0005-0000-0000-00003C3B0000}"/>
    <cellStyle name="9 3 2 2 2 3" xfId="18943" xr:uid="{00000000-0005-0000-0000-00003D3B0000}"/>
    <cellStyle name="9 3 2 2 2 3 2" xfId="26080" xr:uid="{00000000-0005-0000-0000-00003E3B0000}"/>
    <cellStyle name="9 3 2 2 2 3 2 2" xfId="40395" xr:uid="{00000000-0005-0000-0000-00003F3B0000}"/>
    <cellStyle name="9 3 2 2 2 3 3" xfId="33258" xr:uid="{00000000-0005-0000-0000-0000403B0000}"/>
    <cellStyle name="9 3 2 2 2 4" xfId="20276" xr:uid="{00000000-0005-0000-0000-0000413B0000}"/>
    <cellStyle name="9 3 2 2 2 4 2" xfId="27413" xr:uid="{00000000-0005-0000-0000-0000423B0000}"/>
    <cellStyle name="9 3 2 2 2 4 2 2" xfId="41728" xr:uid="{00000000-0005-0000-0000-0000433B0000}"/>
    <cellStyle name="9 3 2 2 2 4 3" xfId="34591" xr:uid="{00000000-0005-0000-0000-0000443B0000}"/>
    <cellStyle name="9 3 2 2 2 5" xfId="21491" xr:uid="{00000000-0005-0000-0000-0000453B0000}"/>
    <cellStyle name="9 3 2 2 2 5 2" xfId="35806" xr:uid="{00000000-0005-0000-0000-0000463B0000}"/>
    <cellStyle name="9 3 2 2 2 6" xfId="28628" xr:uid="{00000000-0005-0000-0000-0000473B0000}"/>
    <cellStyle name="9 3 2 2 3" xfId="15488" xr:uid="{00000000-0005-0000-0000-0000483B0000}"/>
    <cellStyle name="9 3 2 2 3 2" xfId="22647" xr:uid="{00000000-0005-0000-0000-0000493B0000}"/>
    <cellStyle name="9 3 2 2 3 2 2" xfId="36962" xr:uid="{00000000-0005-0000-0000-00004A3B0000}"/>
    <cellStyle name="9 3 2 2 3 3" xfId="29803" xr:uid="{00000000-0005-0000-0000-00004B3B0000}"/>
    <cellStyle name="9 3 2 2 4" xfId="17842" xr:uid="{00000000-0005-0000-0000-00004C3B0000}"/>
    <cellStyle name="9 3 2 2 4 2" xfId="24979" xr:uid="{00000000-0005-0000-0000-00004D3B0000}"/>
    <cellStyle name="9 3 2 2 4 2 2" xfId="39294" xr:uid="{00000000-0005-0000-0000-00004E3B0000}"/>
    <cellStyle name="9 3 2 2 4 3" xfId="32157" xr:uid="{00000000-0005-0000-0000-00004F3B0000}"/>
    <cellStyle name="9 3 3" xfId="957" xr:uid="{00000000-0005-0000-0000-0000503B0000}"/>
    <cellStyle name="9 3 3 2" xfId="13120" xr:uid="{00000000-0005-0000-0000-0000513B0000}"/>
    <cellStyle name="9 3 3 2 2" xfId="14585" xr:uid="{00000000-0005-0000-0000-0000523B0000}"/>
    <cellStyle name="9 3 3 2 2 2" xfId="16948" xr:uid="{00000000-0005-0000-0000-0000533B0000}"/>
    <cellStyle name="9 3 3 2 2 2 2" xfId="24107" xr:uid="{00000000-0005-0000-0000-0000543B0000}"/>
    <cellStyle name="9 3 3 2 2 2 2 2" xfId="38422" xr:uid="{00000000-0005-0000-0000-0000553B0000}"/>
    <cellStyle name="9 3 3 2 2 2 3" xfId="31263" xr:uid="{00000000-0005-0000-0000-0000563B0000}"/>
    <cellStyle name="9 3 3 2 2 3" xfId="19302" xr:uid="{00000000-0005-0000-0000-0000573B0000}"/>
    <cellStyle name="9 3 3 2 2 3 2" xfId="26439" xr:uid="{00000000-0005-0000-0000-0000583B0000}"/>
    <cellStyle name="9 3 3 2 2 3 2 2" xfId="40754" xr:uid="{00000000-0005-0000-0000-0000593B0000}"/>
    <cellStyle name="9 3 3 2 2 3 3" xfId="33617" xr:uid="{00000000-0005-0000-0000-00005A3B0000}"/>
    <cellStyle name="9 3 3 2 2 4" xfId="20600" xr:uid="{00000000-0005-0000-0000-00005B3B0000}"/>
    <cellStyle name="9 3 3 2 2 4 2" xfId="27737" xr:uid="{00000000-0005-0000-0000-00005C3B0000}"/>
    <cellStyle name="9 3 3 2 2 4 2 2" xfId="42052" xr:uid="{00000000-0005-0000-0000-00005D3B0000}"/>
    <cellStyle name="9 3 3 2 2 4 3" xfId="34915" xr:uid="{00000000-0005-0000-0000-00005E3B0000}"/>
    <cellStyle name="9 3 3 2 2 5" xfId="21815" xr:uid="{00000000-0005-0000-0000-00005F3B0000}"/>
    <cellStyle name="9 3 3 2 2 5 2" xfId="36130" xr:uid="{00000000-0005-0000-0000-0000603B0000}"/>
    <cellStyle name="9 3 3 2 2 6" xfId="28952" xr:uid="{00000000-0005-0000-0000-0000613B0000}"/>
    <cellStyle name="9 3 3 2 3" xfId="15489" xr:uid="{00000000-0005-0000-0000-0000623B0000}"/>
    <cellStyle name="9 3 3 2 3 2" xfId="22648" xr:uid="{00000000-0005-0000-0000-0000633B0000}"/>
    <cellStyle name="9 3 3 2 3 2 2" xfId="36963" xr:uid="{00000000-0005-0000-0000-0000643B0000}"/>
    <cellStyle name="9 3 3 2 3 3" xfId="29804" xr:uid="{00000000-0005-0000-0000-0000653B0000}"/>
    <cellStyle name="9 3 3 2 4" xfId="17843" xr:uid="{00000000-0005-0000-0000-0000663B0000}"/>
    <cellStyle name="9 3 3 2 4 2" xfId="24980" xr:uid="{00000000-0005-0000-0000-0000673B0000}"/>
    <cellStyle name="9 3 3 2 4 2 2" xfId="39295" xr:uid="{00000000-0005-0000-0000-0000683B0000}"/>
    <cellStyle name="9 3 3 2 4 3" xfId="32158" xr:uid="{00000000-0005-0000-0000-0000693B0000}"/>
    <cellStyle name="9 3 4" xfId="958" xr:uid="{00000000-0005-0000-0000-00006A3B0000}"/>
    <cellStyle name="9 3 4 2" xfId="13121" xr:uid="{00000000-0005-0000-0000-00006B3B0000}"/>
    <cellStyle name="9 3 4 2 2" xfId="13646" xr:uid="{00000000-0005-0000-0000-00006C3B0000}"/>
    <cellStyle name="9 3 4 2 2 2" xfId="16015" xr:uid="{00000000-0005-0000-0000-00006D3B0000}"/>
    <cellStyle name="9 3 4 2 2 2 2" xfId="23174" xr:uid="{00000000-0005-0000-0000-00006E3B0000}"/>
    <cellStyle name="9 3 4 2 2 2 2 2" xfId="37489" xr:uid="{00000000-0005-0000-0000-00006F3B0000}"/>
    <cellStyle name="9 3 4 2 2 2 3" xfId="30330" xr:uid="{00000000-0005-0000-0000-0000703B0000}"/>
    <cellStyle name="9 3 4 2 2 3" xfId="18369" xr:uid="{00000000-0005-0000-0000-0000713B0000}"/>
    <cellStyle name="9 3 4 2 2 3 2" xfId="25506" xr:uid="{00000000-0005-0000-0000-0000723B0000}"/>
    <cellStyle name="9 3 4 2 2 3 2 2" xfId="39821" xr:uid="{00000000-0005-0000-0000-0000733B0000}"/>
    <cellStyle name="9 3 4 2 2 3 3" xfId="32684" xr:uid="{00000000-0005-0000-0000-0000743B0000}"/>
    <cellStyle name="9 3 4 2 2 4" xfId="19895" xr:uid="{00000000-0005-0000-0000-0000753B0000}"/>
    <cellStyle name="9 3 4 2 2 4 2" xfId="27032" xr:uid="{00000000-0005-0000-0000-0000763B0000}"/>
    <cellStyle name="9 3 4 2 2 4 2 2" xfId="41347" xr:uid="{00000000-0005-0000-0000-0000773B0000}"/>
    <cellStyle name="9 3 4 2 2 4 3" xfId="34210" xr:uid="{00000000-0005-0000-0000-0000783B0000}"/>
    <cellStyle name="9 3 4 2 2 5" xfId="21110" xr:uid="{00000000-0005-0000-0000-0000793B0000}"/>
    <cellStyle name="9 3 4 2 2 5 2" xfId="35425" xr:uid="{00000000-0005-0000-0000-00007A3B0000}"/>
    <cellStyle name="9 3 4 2 2 6" xfId="28247" xr:uid="{00000000-0005-0000-0000-00007B3B0000}"/>
    <cellStyle name="9 3 4 2 3" xfId="15490" xr:uid="{00000000-0005-0000-0000-00007C3B0000}"/>
    <cellStyle name="9 3 4 2 3 2" xfId="22649" xr:uid="{00000000-0005-0000-0000-00007D3B0000}"/>
    <cellStyle name="9 3 4 2 3 2 2" xfId="36964" xr:uid="{00000000-0005-0000-0000-00007E3B0000}"/>
    <cellStyle name="9 3 4 2 3 3" xfId="29805" xr:uid="{00000000-0005-0000-0000-00007F3B0000}"/>
    <cellStyle name="9 3 4 2 4" xfId="17844" xr:uid="{00000000-0005-0000-0000-0000803B0000}"/>
    <cellStyle name="9 3 4 2 4 2" xfId="24981" xr:uid="{00000000-0005-0000-0000-0000813B0000}"/>
    <cellStyle name="9 3 4 2 4 2 2" xfId="39296" xr:uid="{00000000-0005-0000-0000-0000823B0000}"/>
    <cellStyle name="9 3 4 2 4 3" xfId="32159" xr:uid="{00000000-0005-0000-0000-0000833B0000}"/>
    <cellStyle name="9 3 5" xfId="959" xr:uid="{00000000-0005-0000-0000-0000843B0000}"/>
    <cellStyle name="9 3 5 2" xfId="13122" xr:uid="{00000000-0005-0000-0000-0000853B0000}"/>
    <cellStyle name="9 3 5 2 2" xfId="13647" xr:uid="{00000000-0005-0000-0000-0000863B0000}"/>
    <cellStyle name="9 3 5 2 2 2" xfId="16016" xr:uid="{00000000-0005-0000-0000-0000873B0000}"/>
    <cellStyle name="9 3 5 2 2 2 2" xfId="23175" xr:uid="{00000000-0005-0000-0000-0000883B0000}"/>
    <cellStyle name="9 3 5 2 2 2 2 2" xfId="37490" xr:uid="{00000000-0005-0000-0000-0000893B0000}"/>
    <cellStyle name="9 3 5 2 2 2 3" xfId="30331" xr:uid="{00000000-0005-0000-0000-00008A3B0000}"/>
    <cellStyle name="9 3 5 2 2 3" xfId="18370" xr:uid="{00000000-0005-0000-0000-00008B3B0000}"/>
    <cellStyle name="9 3 5 2 2 3 2" xfId="25507" xr:uid="{00000000-0005-0000-0000-00008C3B0000}"/>
    <cellStyle name="9 3 5 2 2 3 2 2" xfId="39822" xr:uid="{00000000-0005-0000-0000-00008D3B0000}"/>
    <cellStyle name="9 3 5 2 2 3 3" xfId="32685" xr:uid="{00000000-0005-0000-0000-00008E3B0000}"/>
    <cellStyle name="9 3 5 2 2 4" xfId="19896" xr:uid="{00000000-0005-0000-0000-00008F3B0000}"/>
    <cellStyle name="9 3 5 2 2 4 2" xfId="27033" xr:uid="{00000000-0005-0000-0000-0000903B0000}"/>
    <cellStyle name="9 3 5 2 2 4 2 2" xfId="41348" xr:uid="{00000000-0005-0000-0000-0000913B0000}"/>
    <cellStyle name="9 3 5 2 2 4 3" xfId="34211" xr:uid="{00000000-0005-0000-0000-0000923B0000}"/>
    <cellStyle name="9 3 5 2 2 5" xfId="21111" xr:uid="{00000000-0005-0000-0000-0000933B0000}"/>
    <cellStyle name="9 3 5 2 2 5 2" xfId="35426" xr:uid="{00000000-0005-0000-0000-0000943B0000}"/>
    <cellStyle name="9 3 5 2 2 6" xfId="28248" xr:uid="{00000000-0005-0000-0000-0000953B0000}"/>
    <cellStyle name="9 3 5 2 3" xfId="15491" xr:uid="{00000000-0005-0000-0000-0000963B0000}"/>
    <cellStyle name="9 3 5 2 3 2" xfId="22650" xr:uid="{00000000-0005-0000-0000-0000973B0000}"/>
    <cellStyle name="9 3 5 2 3 2 2" xfId="36965" xr:uid="{00000000-0005-0000-0000-0000983B0000}"/>
    <cellStyle name="9 3 5 2 3 3" xfId="29806" xr:uid="{00000000-0005-0000-0000-0000993B0000}"/>
    <cellStyle name="9 3 5 2 4" xfId="17845" xr:uid="{00000000-0005-0000-0000-00009A3B0000}"/>
    <cellStyle name="9 3 5 2 4 2" xfId="24982" xr:uid="{00000000-0005-0000-0000-00009B3B0000}"/>
    <cellStyle name="9 3 5 2 4 2 2" xfId="39297" xr:uid="{00000000-0005-0000-0000-00009C3B0000}"/>
    <cellStyle name="9 3 5 2 4 3" xfId="32160" xr:uid="{00000000-0005-0000-0000-00009D3B0000}"/>
    <cellStyle name="9 3 6" xfId="13118" xr:uid="{00000000-0005-0000-0000-00009E3B0000}"/>
    <cellStyle name="9 3 6 2" xfId="14241" xr:uid="{00000000-0005-0000-0000-00009F3B0000}"/>
    <cellStyle name="9 3 6 2 2" xfId="16610" xr:uid="{00000000-0005-0000-0000-0000A03B0000}"/>
    <cellStyle name="9 3 6 2 2 2" xfId="23769" xr:uid="{00000000-0005-0000-0000-0000A13B0000}"/>
    <cellStyle name="9 3 6 2 2 2 2" xfId="38084" xr:uid="{00000000-0005-0000-0000-0000A23B0000}"/>
    <cellStyle name="9 3 6 2 2 3" xfId="30925" xr:uid="{00000000-0005-0000-0000-0000A33B0000}"/>
    <cellStyle name="9 3 6 2 3" xfId="18964" xr:uid="{00000000-0005-0000-0000-0000A43B0000}"/>
    <cellStyle name="9 3 6 2 3 2" xfId="26101" xr:uid="{00000000-0005-0000-0000-0000A53B0000}"/>
    <cellStyle name="9 3 6 2 3 2 2" xfId="40416" xr:uid="{00000000-0005-0000-0000-0000A63B0000}"/>
    <cellStyle name="9 3 6 2 3 3" xfId="33279" xr:uid="{00000000-0005-0000-0000-0000A73B0000}"/>
    <cellStyle name="9 3 6 2 4" xfId="20297" xr:uid="{00000000-0005-0000-0000-0000A83B0000}"/>
    <cellStyle name="9 3 6 2 4 2" xfId="27434" xr:uid="{00000000-0005-0000-0000-0000A93B0000}"/>
    <cellStyle name="9 3 6 2 4 2 2" xfId="41749" xr:uid="{00000000-0005-0000-0000-0000AA3B0000}"/>
    <cellStyle name="9 3 6 2 4 3" xfId="34612" xr:uid="{00000000-0005-0000-0000-0000AB3B0000}"/>
    <cellStyle name="9 3 6 2 5" xfId="21512" xr:uid="{00000000-0005-0000-0000-0000AC3B0000}"/>
    <cellStyle name="9 3 6 2 5 2" xfId="35827" xr:uid="{00000000-0005-0000-0000-0000AD3B0000}"/>
    <cellStyle name="9 3 6 2 6" xfId="28649" xr:uid="{00000000-0005-0000-0000-0000AE3B0000}"/>
    <cellStyle name="9 3 6 3" xfId="15487" xr:uid="{00000000-0005-0000-0000-0000AF3B0000}"/>
    <cellStyle name="9 3 6 3 2" xfId="22646" xr:uid="{00000000-0005-0000-0000-0000B03B0000}"/>
    <cellStyle name="9 3 6 3 2 2" xfId="36961" xr:uid="{00000000-0005-0000-0000-0000B13B0000}"/>
    <cellStyle name="9 3 6 3 3" xfId="29802" xr:uid="{00000000-0005-0000-0000-0000B23B0000}"/>
    <cellStyle name="9 3 6 4" xfId="17841" xr:uid="{00000000-0005-0000-0000-0000B33B0000}"/>
    <cellStyle name="9 3 6 4 2" xfId="24978" xr:uid="{00000000-0005-0000-0000-0000B43B0000}"/>
    <cellStyle name="9 3 6 4 2 2" xfId="39293" xr:uid="{00000000-0005-0000-0000-0000B53B0000}"/>
    <cellStyle name="9 3 6 4 3" xfId="32156" xr:uid="{00000000-0005-0000-0000-0000B63B0000}"/>
    <cellStyle name="9 4" xfId="12559" xr:uid="{00000000-0005-0000-0000-0000B73B0000}"/>
    <cellStyle name="9 4 2" xfId="14682" xr:uid="{00000000-0005-0000-0000-0000B83B0000}"/>
    <cellStyle name="9 4 2 2" xfId="17045" xr:uid="{00000000-0005-0000-0000-0000B93B0000}"/>
    <cellStyle name="9 4 2 2 2" xfId="24204" xr:uid="{00000000-0005-0000-0000-0000BA3B0000}"/>
    <cellStyle name="9 4 2 2 2 2" xfId="38519" xr:uid="{00000000-0005-0000-0000-0000BB3B0000}"/>
    <cellStyle name="9 4 2 2 3" xfId="31360" xr:uid="{00000000-0005-0000-0000-0000BC3B0000}"/>
    <cellStyle name="9 4 2 3" xfId="19399" xr:uid="{00000000-0005-0000-0000-0000BD3B0000}"/>
    <cellStyle name="9 4 2 3 2" xfId="26536" xr:uid="{00000000-0005-0000-0000-0000BE3B0000}"/>
    <cellStyle name="9 4 2 3 2 2" xfId="40851" xr:uid="{00000000-0005-0000-0000-0000BF3B0000}"/>
    <cellStyle name="9 4 2 3 3" xfId="33714" xr:uid="{00000000-0005-0000-0000-0000C03B0000}"/>
    <cellStyle name="9 4 2 4" xfId="20697" xr:uid="{00000000-0005-0000-0000-0000C13B0000}"/>
    <cellStyle name="9 4 2 4 2" xfId="27834" xr:uid="{00000000-0005-0000-0000-0000C23B0000}"/>
    <cellStyle name="9 4 2 4 2 2" xfId="42149" xr:uid="{00000000-0005-0000-0000-0000C33B0000}"/>
    <cellStyle name="9 4 2 4 3" xfId="35012" xr:uid="{00000000-0005-0000-0000-0000C43B0000}"/>
    <cellStyle name="9 4 3" xfId="13362" xr:uid="{00000000-0005-0000-0000-0000C53B0000}"/>
    <cellStyle name="9 4 3 2" xfId="15731" xr:uid="{00000000-0005-0000-0000-0000C63B0000}"/>
    <cellStyle name="9 4 3 2 2" xfId="22890" xr:uid="{00000000-0005-0000-0000-0000C73B0000}"/>
    <cellStyle name="9 4 3 2 2 2" xfId="37205" xr:uid="{00000000-0005-0000-0000-0000C83B0000}"/>
    <cellStyle name="9 4 3 2 3" xfId="30046" xr:uid="{00000000-0005-0000-0000-0000C93B0000}"/>
    <cellStyle name="9 4 3 3" xfId="18085" xr:uid="{00000000-0005-0000-0000-0000CA3B0000}"/>
    <cellStyle name="9 4 3 3 2" xfId="25222" xr:uid="{00000000-0005-0000-0000-0000CB3B0000}"/>
    <cellStyle name="9 4 3 3 2 2" xfId="39537" xr:uid="{00000000-0005-0000-0000-0000CC3B0000}"/>
    <cellStyle name="9 4 3 3 3" xfId="32400" xr:uid="{00000000-0005-0000-0000-0000CD3B0000}"/>
    <cellStyle name="9 4 3 4" xfId="19789" xr:uid="{00000000-0005-0000-0000-0000CE3B0000}"/>
    <cellStyle name="9 4 3 4 2" xfId="26926" xr:uid="{00000000-0005-0000-0000-0000CF3B0000}"/>
    <cellStyle name="9 4 3 4 2 2" xfId="41241" xr:uid="{00000000-0005-0000-0000-0000D03B0000}"/>
    <cellStyle name="9 4 3 4 3" xfId="34104" xr:uid="{00000000-0005-0000-0000-0000D13B0000}"/>
    <cellStyle name="9 4 3 5" xfId="21004" xr:uid="{00000000-0005-0000-0000-0000D23B0000}"/>
    <cellStyle name="9 4 3 5 2" xfId="35319" xr:uid="{00000000-0005-0000-0000-0000D33B0000}"/>
    <cellStyle name="9 4 3 6" xfId="28141" xr:uid="{00000000-0005-0000-0000-0000D43B0000}"/>
    <cellStyle name="9 4 4" xfId="19697" xr:uid="{00000000-0005-0000-0000-0000D53B0000}"/>
    <cellStyle name="9 4 4 2" xfId="26834" xr:uid="{00000000-0005-0000-0000-0000D63B0000}"/>
    <cellStyle name="9 4 4 2 2" xfId="41149" xr:uid="{00000000-0005-0000-0000-0000D73B0000}"/>
    <cellStyle name="9 4 4 3" xfId="34012" xr:uid="{00000000-0005-0000-0000-0000D83B0000}"/>
    <cellStyle name="9 5" xfId="42624" xr:uid="{00000000-0005-0000-0000-0000D93B0000}"/>
    <cellStyle name="9_5225402107005(1)" xfId="218" xr:uid="{00000000-0005-0000-0000-0000DA3B0000}"/>
    <cellStyle name="9_5225402107005(1) 2" xfId="960" xr:uid="{00000000-0005-0000-0000-0000DB3B0000}"/>
    <cellStyle name="9_5225402107005(1) 2 2" xfId="12572" xr:uid="{00000000-0005-0000-0000-0000DC3B0000}"/>
    <cellStyle name="9_5225402107005(1) 2 2 2" xfId="14695" xr:uid="{00000000-0005-0000-0000-0000DD3B0000}"/>
    <cellStyle name="9_5225402107005(1) 2 2 2 2" xfId="17058" xr:uid="{00000000-0005-0000-0000-0000DE3B0000}"/>
    <cellStyle name="9_5225402107005(1) 2 2 2 2 2" xfId="24217" xr:uid="{00000000-0005-0000-0000-0000DF3B0000}"/>
    <cellStyle name="9_5225402107005(1) 2 2 2 2 2 2" xfId="38532" xr:uid="{00000000-0005-0000-0000-0000E03B0000}"/>
    <cellStyle name="9_5225402107005(1) 2 2 2 2 3" xfId="31373" xr:uid="{00000000-0005-0000-0000-0000E13B0000}"/>
    <cellStyle name="9_5225402107005(1) 2 2 2 3" xfId="19412" xr:uid="{00000000-0005-0000-0000-0000E23B0000}"/>
    <cellStyle name="9_5225402107005(1) 2 2 2 3 2" xfId="26549" xr:uid="{00000000-0005-0000-0000-0000E33B0000}"/>
    <cellStyle name="9_5225402107005(1) 2 2 2 3 2 2" xfId="40864" xr:uid="{00000000-0005-0000-0000-0000E43B0000}"/>
    <cellStyle name="9_5225402107005(1) 2 2 2 3 3" xfId="33727" xr:uid="{00000000-0005-0000-0000-0000E53B0000}"/>
    <cellStyle name="9_5225402107005(1) 2 2 2 4" xfId="20710" xr:uid="{00000000-0005-0000-0000-0000E63B0000}"/>
    <cellStyle name="9_5225402107005(1) 2 2 2 4 2" xfId="27847" xr:uid="{00000000-0005-0000-0000-0000E73B0000}"/>
    <cellStyle name="9_5225402107005(1) 2 2 2 4 2 2" xfId="42162" xr:uid="{00000000-0005-0000-0000-0000E83B0000}"/>
    <cellStyle name="9_5225402107005(1) 2 2 2 4 3" xfId="35025" xr:uid="{00000000-0005-0000-0000-0000E93B0000}"/>
    <cellStyle name="9_5225402107005(1) 2 2 3" xfId="13907" xr:uid="{00000000-0005-0000-0000-0000EA3B0000}"/>
    <cellStyle name="9_5225402107005(1) 2 2 3 2" xfId="16276" xr:uid="{00000000-0005-0000-0000-0000EB3B0000}"/>
    <cellStyle name="9_5225402107005(1) 2 2 3 2 2" xfId="23435" xr:uid="{00000000-0005-0000-0000-0000EC3B0000}"/>
    <cellStyle name="9_5225402107005(1) 2 2 3 2 2 2" xfId="37750" xr:uid="{00000000-0005-0000-0000-0000ED3B0000}"/>
    <cellStyle name="9_5225402107005(1) 2 2 3 2 3" xfId="30591" xr:uid="{00000000-0005-0000-0000-0000EE3B0000}"/>
    <cellStyle name="9_5225402107005(1) 2 2 3 3" xfId="18630" xr:uid="{00000000-0005-0000-0000-0000EF3B0000}"/>
    <cellStyle name="9_5225402107005(1) 2 2 3 3 2" xfId="25767" xr:uid="{00000000-0005-0000-0000-0000F03B0000}"/>
    <cellStyle name="9_5225402107005(1) 2 2 3 3 2 2" xfId="40082" xr:uid="{00000000-0005-0000-0000-0000F13B0000}"/>
    <cellStyle name="9_5225402107005(1) 2 2 3 3 3" xfId="32945" xr:uid="{00000000-0005-0000-0000-0000F23B0000}"/>
    <cellStyle name="9_5225402107005(1) 2 2 3 4" xfId="20071" xr:uid="{00000000-0005-0000-0000-0000F33B0000}"/>
    <cellStyle name="9_5225402107005(1) 2 2 3 4 2" xfId="27208" xr:uid="{00000000-0005-0000-0000-0000F43B0000}"/>
    <cellStyle name="9_5225402107005(1) 2 2 3 4 2 2" xfId="41523" xr:uid="{00000000-0005-0000-0000-0000F53B0000}"/>
    <cellStyle name="9_5225402107005(1) 2 2 3 4 3" xfId="34386" xr:uid="{00000000-0005-0000-0000-0000F63B0000}"/>
    <cellStyle name="9_5225402107005(1) 2 2 3 5" xfId="21286" xr:uid="{00000000-0005-0000-0000-0000F73B0000}"/>
    <cellStyle name="9_5225402107005(1) 2 2 3 5 2" xfId="35601" xr:uid="{00000000-0005-0000-0000-0000F83B0000}"/>
    <cellStyle name="9_5225402107005(1) 2 2 3 6" xfId="28423" xr:uid="{00000000-0005-0000-0000-0000F93B0000}"/>
    <cellStyle name="9_5225402107005(1) 2 2 4" xfId="19710" xr:uid="{00000000-0005-0000-0000-0000FA3B0000}"/>
    <cellStyle name="9_5225402107005(1) 2 2 4 2" xfId="26847" xr:uid="{00000000-0005-0000-0000-0000FB3B0000}"/>
    <cellStyle name="9_5225402107005(1) 2 2 4 2 2" xfId="41162" xr:uid="{00000000-0005-0000-0000-0000FC3B0000}"/>
    <cellStyle name="9_5225402107005(1) 2 2 4 3" xfId="34025" xr:uid="{00000000-0005-0000-0000-0000FD3B0000}"/>
    <cellStyle name="9_5225402107005(1) 3" xfId="12560" xr:uid="{00000000-0005-0000-0000-0000FE3B0000}"/>
    <cellStyle name="9_5225402107005(1) 3 2" xfId="14683" xr:uid="{00000000-0005-0000-0000-0000FF3B0000}"/>
    <cellStyle name="9_5225402107005(1) 3 2 2" xfId="17046" xr:uid="{00000000-0005-0000-0000-0000003C0000}"/>
    <cellStyle name="9_5225402107005(1) 3 2 2 2" xfId="24205" xr:uid="{00000000-0005-0000-0000-0000013C0000}"/>
    <cellStyle name="9_5225402107005(1) 3 2 2 2 2" xfId="38520" xr:uid="{00000000-0005-0000-0000-0000023C0000}"/>
    <cellStyle name="9_5225402107005(1) 3 2 2 3" xfId="31361" xr:uid="{00000000-0005-0000-0000-0000033C0000}"/>
    <cellStyle name="9_5225402107005(1) 3 2 3" xfId="19400" xr:uid="{00000000-0005-0000-0000-0000043C0000}"/>
    <cellStyle name="9_5225402107005(1) 3 2 3 2" xfId="26537" xr:uid="{00000000-0005-0000-0000-0000053C0000}"/>
    <cellStyle name="9_5225402107005(1) 3 2 3 2 2" xfId="40852" xr:uid="{00000000-0005-0000-0000-0000063C0000}"/>
    <cellStyle name="9_5225402107005(1) 3 2 3 3" xfId="33715" xr:uid="{00000000-0005-0000-0000-0000073C0000}"/>
    <cellStyle name="9_5225402107005(1) 3 2 4" xfId="20698" xr:uid="{00000000-0005-0000-0000-0000083C0000}"/>
    <cellStyle name="9_5225402107005(1) 3 2 4 2" xfId="27835" xr:uid="{00000000-0005-0000-0000-0000093C0000}"/>
    <cellStyle name="9_5225402107005(1) 3 2 4 2 2" xfId="42150" xr:uid="{00000000-0005-0000-0000-00000A3C0000}"/>
    <cellStyle name="9_5225402107005(1) 3 2 4 3" xfId="35013" xr:uid="{00000000-0005-0000-0000-00000B3C0000}"/>
    <cellStyle name="9_5225402107005(1) 3 3" xfId="13612" xr:uid="{00000000-0005-0000-0000-00000C3C0000}"/>
    <cellStyle name="9_5225402107005(1) 3 3 2" xfId="15981" xr:uid="{00000000-0005-0000-0000-00000D3C0000}"/>
    <cellStyle name="9_5225402107005(1) 3 3 2 2" xfId="23140" xr:uid="{00000000-0005-0000-0000-00000E3C0000}"/>
    <cellStyle name="9_5225402107005(1) 3 3 2 2 2" xfId="37455" xr:uid="{00000000-0005-0000-0000-00000F3C0000}"/>
    <cellStyle name="9_5225402107005(1) 3 3 2 3" xfId="30296" xr:uid="{00000000-0005-0000-0000-0000103C0000}"/>
    <cellStyle name="9_5225402107005(1) 3 3 3" xfId="18335" xr:uid="{00000000-0005-0000-0000-0000113C0000}"/>
    <cellStyle name="9_5225402107005(1) 3 3 3 2" xfId="25472" xr:uid="{00000000-0005-0000-0000-0000123C0000}"/>
    <cellStyle name="9_5225402107005(1) 3 3 3 2 2" xfId="39787" xr:uid="{00000000-0005-0000-0000-0000133C0000}"/>
    <cellStyle name="9_5225402107005(1) 3 3 3 3" xfId="32650" xr:uid="{00000000-0005-0000-0000-0000143C0000}"/>
    <cellStyle name="9_5225402107005(1) 3 3 4" xfId="19861" xr:uid="{00000000-0005-0000-0000-0000153C0000}"/>
    <cellStyle name="9_5225402107005(1) 3 3 4 2" xfId="26998" xr:uid="{00000000-0005-0000-0000-0000163C0000}"/>
    <cellStyle name="9_5225402107005(1) 3 3 4 2 2" xfId="41313" xr:uid="{00000000-0005-0000-0000-0000173C0000}"/>
    <cellStyle name="9_5225402107005(1) 3 3 4 3" xfId="34176" xr:uid="{00000000-0005-0000-0000-0000183C0000}"/>
    <cellStyle name="9_5225402107005(1) 3 3 5" xfId="21076" xr:uid="{00000000-0005-0000-0000-0000193C0000}"/>
    <cellStyle name="9_5225402107005(1) 3 3 5 2" xfId="35391" xr:uid="{00000000-0005-0000-0000-00001A3C0000}"/>
    <cellStyle name="9_5225402107005(1) 3 3 6" xfId="28213" xr:uid="{00000000-0005-0000-0000-00001B3C0000}"/>
    <cellStyle name="9_5225402107005(1) 3 4" xfId="19698" xr:uid="{00000000-0005-0000-0000-00001C3C0000}"/>
    <cellStyle name="9_5225402107005(1) 3 4 2" xfId="26835" xr:uid="{00000000-0005-0000-0000-00001D3C0000}"/>
    <cellStyle name="9_5225402107005(1) 3 4 2 2" xfId="41150" xr:uid="{00000000-0005-0000-0000-00001E3C0000}"/>
    <cellStyle name="9_5225402107005(1) 3 4 3" xfId="34013" xr:uid="{00000000-0005-0000-0000-00001F3C0000}"/>
    <cellStyle name="9_5225402107005(1) 4" xfId="42625" xr:uid="{00000000-0005-0000-0000-0000203C0000}"/>
    <cellStyle name="9_DeckblattNeu" xfId="219" xr:uid="{00000000-0005-0000-0000-0000213C0000}"/>
    <cellStyle name="9_DeckblattNeu 2" xfId="961" xr:uid="{00000000-0005-0000-0000-0000223C0000}"/>
    <cellStyle name="9_DeckblattNeu 2 2" xfId="962" xr:uid="{00000000-0005-0000-0000-0000233C0000}"/>
    <cellStyle name="9_DeckblattNeu 2 2 2" xfId="963" xr:uid="{00000000-0005-0000-0000-0000243C0000}"/>
    <cellStyle name="9_DeckblattNeu 2 2 2 2" xfId="13126" xr:uid="{00000000-0005-0000-0000-0000253C0000}"/>
    <cellStyle name="9_DeckblattNeu 2 2 2 2 2" xfId="13380" xr:uid="{00000000-0005-0000-0000-0000263C0000}"/>
    <cellStyle name="9_DeckblattNeu 2 2 2 2 2 2" xfId="15749" xr:uid="{00000000-0005-0000-0000-0000273C0000}"/>
    <cellStyle name="9_DeckblattNeu 2 2 2 2 2 2 2" xfId="22908" xr:uid="{00000000-0005-0000-0000-0000283C0000}"/>
    <cellStyle name="9_DeckblattNeu 2 2 2 2 2 2 2 2" xfId="37223" xr:uid="{00000000-0005-0000-0000-0000293C0000}"/>
    <cellStyle name="9_DeckblattNeu 2 2 2 2 2 2 3" xfId="30064" xr:uid="{00000000-0005-0000-0000-00002A3C0000}"/>
    <cellStyle name="9_DeckblattNeu 2 2 2 2 2 3" xfId="18103" xr:uid="{00000000-0005-0000-0000-00002B3C0000}"/>
    <cellStyle name="9_DeckblattNeu 2 2 2 2 2 3 2" xfId="25240" xr:uid="{00000000-0005-0000-0000-00002C3C0000}"/>
    <cellStyle name="9_DeckblattNeu 2 2 2 2 2 3 2 2" xfId="39555" xr:uid="{00000000-0005-0000-0000-00002D3C0000}"/>
    <cellStyle name="9_DeckblattNeu 2 2 2 2 2 3 3" xfId="32418" xr:uid="{00000000-0005-0000-0000-00002E3C0000}"/>
    <cellStyle name="9_DeckblattNeu 2 2 2 2 2 4" xfId="19807" xr:uid="{00000000-0005-0000-0000-00002F3C0000}"/>
    <cellStyle name="9_DeckblattNeu 2 2 2 2 2 4 2" xfId="26944" xr:uid="{00000000-0005-0000-0000-0000303C0000}"/>
    <cellStyle name="9_DeckblattNeu 2 2 2 2 2 4 2 2" xfId="41259" xr:uid="{00000000-0005-0000-0000-0000313C0000}"/>
    <cellStyle name="9_DeckblattNeu 2 2 2 2 2 4 3" xfId="34122" xr:uid="{00000000-0005-0000-0000-0000323C0000}"/>
    <cellStyle name="9_DeckblattNeu 2 2 2 2 2 5" xfId="21022" xr:uid="{00000000-0005-0000-0000-0000333C0000}"/>
    <cellStyle name="9_DeckblattNeu 2 2 2 2 2 5 2" xfId="35337" xr:uid="{00000000-0005-0000-0000-0000343C0000}"/>
    <cellStyle name="9_DeckblattNeu 2 2 2 2 2 6" xfId="28159" xr:uid="{00000000-0005-0000-0000-0000353C0000}"/>
    <cellStyle name="9_DeckblattNeu 2 2 2 2 3" xfId="15495" xr:uid="{00000000-0005-0000-0000-0000363C0000}"/>
    <cellStyle name="9_DeckblattNeu 2 2 2 2 3 2" xfId="22654" xr:uid="{00000000-0005-0000-0000-0000373C0000}"/>
    <cellStyle name="9_DeckblattNeu 2 2 2 2 3 2 2" xfId="36969" xr:uid="{00000000-0005-0000-0000-0000383C0000}"/>
    <cellStyle name="9_DeckblattNeu 2 2 2 2 3 3" xfId="29810" xr:uid="{00000000-0005-0000-0000-0000393C0000}"/>
    <cellStyle name="9_DeckblattNeu 2 2 2 2 4" xfId="17849" xr:uid="{00000000-0005-0000-0000-00003A3C0000}"/>
    <cellStyle name="9_DeckblattNeu 2 2 2 2 4 2" xfId="24986" xr:uid="{00000000-0005-0000-0000-00003B3C0000}"/>
    <cellStyle name="9_DeckblattNeu 2 2 2 2 4 2 2" xfId="39301" xr:uid="{00000000-0005-0000-0000-00003C3C0000}"/>
    <cellStyle name="9_DeckblattNeu 2 2 2 2 4 3" xfId="32164" xr:uid="{00000000-0005-0000-0000-00003D3C0000}"/>
    <cellStyle name="9_DeckblattNeu 2 2 3" xfId="964" xr:uid="{00000000-0005-0000-0000-00003E3C0000}"/>
    <cellStyle name="9_DeckblattNeu 2 2 3 2" xfId="13127" xr:uid="{00000000-0005-0000-0000-00003F3C0000}"/>
    <cellStyle name="9_DeckblattNeu 2 2 3 2 2" xfId="13344" xr:uid="{00000000-0005-0000-0000-0000403C0000}"/>
    <cellStyle name="9_DeckblattNeu 2 2 3 2 2 2" xfId="15713" xr:uid="{00000000-0005-0000-0000-0000413C0000}"/>
    <cellStyle name="9_DeckblattNeu 2 2 3 2 2 2 2" xfId="22872" xr:uid="{00000000-0005-0000-0000-0000423C0000}"/>
    <cellStyle name="9_DeckblattNeu 2 2 3 2 2 2 2 2" xfId="37187" xr:uid="{00000000-0005-0000-0000-0000433C0000}"/>
    <cellStyle name="9_DeckblattNeu 2 2 3 2 2 2 3" xfId="30028" xr:uid="{00000000-0005-0000-0000-0000443C0000}"/>
    <cellStyle name="9_DeckblattNeu 2 2 3 2 2 3" xfId="18067" xr:uid="{00000000-0005-0000-0000-0000453C0000}"/>
    <cellStyle name="9_DeckblattNeu 2 2 3 2 2 3 2" xfId="25204" xr:uid="{00000000-0005-0000-0000-0000463C0000}"/>
    <cellStyle name="9_DeckblattNeu 2 2 3 2 2 3 2 2" xfId="39519" xr:uid="{00000000-0005-0000-0000-0000473C0000}"/>
    <cellStyle name="9_DeckblattNeu 2 2 3 2 2 3 3" xfId="32382" xr:uid="{00000000-0005-0000-0000-0000483C0000}"/>
    <cellStyle name="9_DeckblattNeu 2 2 3 2 2 4" xfId="19771" xr:uid="{00000000-0005-0000-0000-0000493C0000}"/>
    <cellStyle name="9_DeckblattNeu 2 2 3 2 2 4 2" xfId="26908" xr:uid="{00000000-0005-0000-0000-00004A3C0000}"/>
    <cellStyle name="9_DeckblattNeu 2 2 3 2 2 4 2 2" xfId="41223" xr:uid="{00000000-0005-0000-0000-00004B3C0000}"/>
    <cellStyle name="9_DeckblattNeu 2 2 3 2 2 4 3" xfId="34086" xr:uid="{00000000-0005-0000-0000-00004C3C0000}"/>
    <cellStyle name="9_DeckblattNeu 2 2 3 2 2 5" xfId="20986" xr:uid="{00000000-0005-0000-0000-00004D3C0000}"/>
    <cellStyle name="9_DeckblattNeu 2 2 3 2 2 5 2" xfId="35301" xr:uid="{00000000-0005-0000-0000-00004E3C0000}"/>
    <cellStyle name="9_DeckblattNeu 2 2 3 2 2 6" xfId="28123" xr:uid="{00000000-0005-0000-0000-00004F3C0000}"/>
    <cellStyle name="9_DeckblattNeu 2 2 3 2 3" xfId="15496" xr:uid="{00000000-0005-0000-0000-0000503C0000}"/>
    <cellStyle name="9_DeckblattNeu 2 2 3 2 3 2" xfId="22655" xr:uid="{00000000-0005-0000-0000-0000513C0000}"/>
    <cellStyle name="9_DeckblattNeu 2 2 3 2 3 2 2" xfId="36970" xr:uid="{00000000-0005-0000-0000-0000523C0000}"/>
    <cellStyle name="9_DeckblattNeu 2 2 3 2 3 3" xfId="29811" xr:uid="{00000000-0005-0000-0000-0000533C0000}"/>
    <cellStyle name="9_DeckblattNeu 2 2 3 2 4" xfId="17850" xr:uid="{00000000-0005-0000-0000-0000543C0000}"/>
    <cellStyle name="9_DeckblattNeu 2 2 3 2 4 2" xfId="24987" xr:uid="{00000000-0005-0000-0000-0000553C0000}"/>
    <cellStyle name="9_DeckblattNeu 2 2 3 2 4 2 2" xfId="39302" xr:uid="{00000000-0005-0000-0000-0000563C0000}"/>
    <cellStyle name="9_DeckblattNeu 2 2 3 2 4 3" xfId="32165" xr:uid="{00000000-0005-0000-0000-0000573C0000}"/>
    <cellStyle name="9_DeckblattNeu 2 2 4" xfId="965" xr:uid="{00000000-0005-0000-0000-0000583C0000}"/>
    <cellStyle name="9_DeckblattNeu 2 2 4 2" xfId="13128" xr:uid="{00000000-0005-0000-0000-0000593C0000}"/>
    <cellStyle name="9_DeckblattNeu 2 2 4 2 2" xfId="13761" xr:uid="{00000000-0005-0000-0000-00005A3C0000}"/>
    <cellStyle name="9_DeckblattNeu 2 2 4 2 2 2" xfId="16130" xr:uid="{00000000-0005-0000-0000-00005B3C0000}"/>
    <cellStyle name="9_DeckblattNeu 2 2 4 2 2 2 2" xfId="23289" xr:uid="{00000000-0005-0000-0000-00005C3C0000}"/>
    <cellStyle name="9_DeckblattNeu 2 2 4 2 2 2 2 2" xfId="37604" xr:uid="{00000000-0005-0000-0000-00005D3C0000}"/>
    <cellStyle name="9_DeckblattNeu 2 2 4 2 2 2 3" xfId="30445" xr:uid="{00000000-0005-0000-0000-00005E3C0000}"/>
    <cellStyle name="9_DeckblattNeu 2 2 4 2 2 3" xfId="18484" xr:uid="{00000000-0005-0000-0000-00005F3C0000}"/>
    <cellStyle name="9_DeckblattNeu 2 2 4 2 2 3 2" xfId="25621" xr:uid="{00000000-0005-0000-0000-0000603C0000}"/>
    <cellStyle name="9_DeckblattNeu 2 2 4 2 2 3 2 2" xfId="39936" xr:uid="{00000000-0005-0000-0000-0000613C0000}"/>
    <cellStyle name="9_DeckblattNeu 2 2 4 2 2 3 3" xfId="32799" xr:uid="{00000000-0005-0000-0000-0000623C0000}"/>
    <cellStyle name="9_DeckblattNeu 2 2 4 2 2 4" xfId="20009" xr:uid="{00000000-0005-0000-0000-0000633C0000}"/>
    <cellStyle name="9_DeckblattNeu 2 2 4 2 2 4 2" xfId="27146" xr:uid="{00000000-0005-0000-0000-0000643C0000}"/>
    <cellStyle name="9_DeckblattNeu 2 2 4 2 2 4 2 2" xfId="41461" xr:uid="{00000000-0005-0000-0000-0000653C0000}"/>
    <cellStyle name="9_DeckblattNeu 2 2 4 2 2 4 3" xfId="34324" xr:uid="{00000000-0005-0000-0000-0000663C0000}"/>
    <cellStyle name="9_DeckblattNeu 2 2 4 2 2 5" xfId="21224" xr:uid="{00000000-0005-0000-0000-0000673C0000}"/>
    <cellStyle name="9_DeckblattNeu 2 2 4 2 2 5 2" xfId="35539" xr:uid="{00000000-0005-0000-0000-0000683C0000}"/>
    <cellStyle name="9_DeckblattNeu 2 2 4 2 2 6" xfId="28361" xr:uid="{00000000-0005-0000-0000-0000693C0000}"/>
    <cellStyle name="9_DeckblattNeu 2 2 4 2 3" xfId="15497" xr:uid="{00000000-0005-0000-0000-00006A3C0000}"/>
    <cellStyle name="9_DeckblattNeu 2 2 4 2 3 2" xfId="22656" xr:uid="{00000000-0005-0000-0000-00006B3C0000}"/>
    <cellStyle name="9_DeckblattNeu 2 2 4 2 3 2 2" xfId="36971" xr:uid="{00000000-0005-0000-0000-00006C3C0000}"/>
    <cellStyle name="9_DeckblattNeu 2 2 4 2 3 3" xfId="29812" xr:uid="{00000000-0005-0000-0000-00006D3C0000}"/>
    <cellStyle name="9_DeckblattNeu 2 2 4 2 4" xfId="17851" xr:uid="{00000000-0005-0000-0000-00006E3C0000}"/>
    <cellStyle name="9_DeckblattNeu 2 2 4 2 4 2" xfId="24988" xr:uid="{00000000-0005-0000-0000-00006F3C0000}"/>
    <cellStyle name="9_DeckblattNeu 2 2 4 2 4 2 2" xfId="39303" xr:uid="{00000000-0005-0000-0000-0000703C0000}"/>
    <cellStyle name="9_DeckblattNeu 2 2 4 2 4 3" xfId="32166" xr:uid="{00000000-0005-0000-0000-0000713C0000}"/>
    <cellStyle name="9_DeckblattNeu 2 2 5" xfId="966" xr:uid="{00000000-0005-0000-0000-0000723C0000}"/>
    <cellStyle name="9_DeckblattNeu 2 2 5 2" xfId="13129" xr:uid="{00000000-0005-0000-0000-0000733C0000}"/>
    <cellStyle name="9_DeckblattNeu 2 2 5 2 2" xfId="14658" xr:uid="{00000000-0005-0000-0000-0000743C0000}"/>
    <cellStyle name="9_DeckblattNeu 2 2 5 2 2 2" xfId="17021" xr:uid="{00000000-0005-0000-0000-0000753C0000}"/>
    <cellStyle name="9_DeckblattNeu 2 2 5 2 2 2 2" xfId="24180" xr:uid="{00000000-0005-0000-0000-0000763C0000}"/>
    <cellStyle name="9_DeckblattNeu 2 2 5 2 2 2 2 2" xfId="38495" xr:uid="{00000000-0005-0000-0000-0000773C0000}"/>
    <cellStyle name="9_DeckblattNeu 2 2 5 2 2 2 3" xfId="31336" xr:uid="{00000000-0005-0000-0000-0000783C0000}"/>
    <cellStyle name="9_DeckblattNeu 2 2 5 2 2 3" xfId="19375" xr:uid="{00000000-0005-0000-0000-0000793C0000}"/>
    <cellStyle name="9_DeckblattNeu 2 2 5 2 2 3 2" xfId="26512" xr:uid="{00000000-0005-0000-0000-00007A3C0000}"/>
    <cellStyle name="9_DeckblattNeu 2 2 5 2 2 3 2 2" xfId="40827" xr:uid="{00000000-0005-0000-0000-00007B3C0000}"/>
    <cellStyle name="9_DeckblattNeu 2 2 5 2 2 3 3" xfId="33690" xr:uid="{00000000-0005-0000-0000-00007C3C0000}"/>
    <cellStyle name="9_DeckblattNeu 2 2 5 2 2 4" xfId="20673" xr:uid="{00000000-0005-0000-0000-00007D3C0000}"/>
    <cellStyle name="9_DeckblattNeu 2 2 5 2 2 4 2" xfId="27810" xr:uid="{00000000-0005-0000-0000-00007E3C0000}"/>
    <cellStyle name="9_DeckblattNeu 2 2 5 2 2 4 2 2" xfId="42125" xr:uid="{00000000-0005-0000-0000-00007F3C0000}"/>
    <cellStyle name="9_DeckblattNeu 2 2 5 2 2 4 3" xfId="34988" xr:uid="{00000000-0005-0000-0000-0000803C0000}"/>
    <cellStyle name="9_DeckblattNeu 2 2 5 2 2 5" xfId="21888" xr:uid="{00000000-0005-0000-0000-0000813C0000}"/>
    <cellStyle name="9_DeckblattNeu 2 2 5 2 2 5 2" xfId="36203" xr:uid="{00000000-0005-0000-0000-0000823C0000}"/>
    <cellStyle name="9_DeckblattNeu 2 2 5 2 2 6" xfId="29025" xr:uid="{00000000-0005-0000-0000-0000833C0000}"/>
    <cellStyle name="9_DeckblattNeu 2 2 5 2 3" xfId="15498" xr:uid="{00000000-0005-0000-0000-0000843C0000}"/>
    <cellStyle name="9_DeckblattNeu 2 2 5 2 3 2" xfId="22657" xr:uid="{00000000-0005-0000-0000-0000853C0000}"/>
    <cellStyle name="9_DeckblattNeu 2 2 5 2 3 2 2" xfId="36972" xr:uid="{00000000-0005-0000-0000-0000863C0000}"/>
    <cellStyle name="9_DeckblattNeu 2 2 5 2 3 3" xfId="29813" xr:uid="{00000000-0005-0000-0000-0000873C0000}"/>
    <cellStyle name="9_DeckblattNeu 2 2 5 2 4" xfId="17852" xr:uid="{00000000-0005-0000-0000-0000883C0000}"/>
    <cellStyle name="9_DeckblattNeu 2 2 5 2 4 2" xfId="24989" xr:uid="{00000000-0005-0000-0000-0000893C0000}"/>
    <cellStyle name="9_DeckblattNeu 2 2 5 2 4 2 2" xfId="39304" xr:uid="{00000000-0005-0000-0000-00008A3C0000}"/>
    <cellStyle name="9_DeckblattNeu 2 2 5 2 4 3" xfId="32167" xr:uid="{00000000-0005-0000-0000-00008B3C0000}"/>
    <cellStyle name="9_DeckblattNeu 2 2 6" xfId="13125" xr:uid="{00000000-0005-0000-0000-00008C3C0000}"/>
    <cellStyle name="9_DeckblattNeu 2 2 6 2" xfId="14424" xr:uid="{00000000-0005-0000-0000-00008D3C0000}"/>
    <cellStyle name="9_DeckblattNeu 2 2 6 2 2" xfId="16793" xr:uid="{00000000-0005-0000-0000-00008E3C0000}"/>
    <cellStyle name="9_DeckblattNeu 2 2 6 2 2 2" xfId="23952" xr:uid="{00000000-0005-0000-0000-00008F3C0000}"/>
    <cellStyle name="9_DeckblattNeu 2 2 6 2 2 2 2" xfId="38267" xr:uid="{00000000-0005-0000-0000-0000903C0000}"/>
    <cellStyle name="9_DeckblattNeu 2 2 6 2 2 3" xfId="31108" xr:uid="{00000000-0005-0000-0000-0000913C0000}"/>
    <cellStyle name="9_DeckblattNeu 2 2 6 2 3" xfId="19147" xr:uid="{00000000-0005-0000-0000-0000923C0000}"/>
    <cellStyle name="9_DeckblattNeu 2 2 6 2 3 2" xfId="26284" xr:uid="{00000000-0005-0000-0000-0000933C0000}"/>
    <cellStyle name="9_DeckblattNeu 2 2 6 2 3 2 2" xfId="40599" xr:uid="{00000000-0005-0000-0000-0000943C0000}"/>
    <cellStyle name="9_DeckblattNeu 2 2 6 2 3 3" xfId="33462" xr:uid="{00000000-0005-0000-0000-0000953C0000}"/>
    <cellStyle name="9_DeckblattNeu 2 2 6 2 4" xfId="20467" xr:uid="{00000000-0005-0000-0000-0000963C0000}"/>
    <cellStyle name="9_DeckblattNeu 2 2 6 2 4 2" xfId="27604" xr:uid="{00000000-0005-0000-0000-0000973C0000}"/>
    <cellStyle name="9_DeckblattNeu 2 2 6 2 4 2 2" xfId="41919" xr:uid="{00000000-0005-0000-0000-0000983C0000}"/>
    <cellStyle name="9_DeckblattNeu 2 2 6 2 4 3" xfId="34782" xr:uid="{00000000-0005-0000-0000-0000993C0000}"/>
    <cellStyle name="9_DeckblattNeu 2 2 6 2 5" xfId="21682" xr:uid="{00000000-0005-0000-0000-00009A3C0000}"/>
    <cellStyle name="9_DeckblattNeu 2 2 6 2 5 2" xfId="35997" xr:uid="{00000000-0005-0000-0000-00009B3C0000}"/>
    <cellStyle name="9_DeckblattNeu 2 2 6 2 6" xfId="28819" xr:uid="{00000000-0005-0000-0000-00009C3C0000}"/>
    <cellStyle name="9_DeckblattNeu 2 2 6 3" xfId="15494" xr:uid="{00000000-0005-0000-0000-00009D3C0000}"/>
    <cellStyle name="9_DeckblattNeu 2 2 6 3 2" xfId="22653" xr:uid="{00000000-0005-0000-0000-00009E3C0000}"/>
    <cellStyle name="9_DeckblattNeu 2 2 6 3 2 2" xfId="36968" xr:uid="{00000000-0005-0000-0000-00009F3C0000}"/>
    <cellStyle name="9_DeckblattNeu 2 2 6 3 3" xfId="29809" xr:uid="{00000000-0005-0000-0000-0000A03C0000}"/>
    <cellStyle name="9_DeckblattNeu 2 2 6 4" xfId="17848" xr:uid="{00000000-0005-0000-0000-0000A13C0000}"/>
    <cellStyle name="9_DeckblattNeu 2 2 6 4 2" xfId="24985" xr:uid="{00000000-0005-0000-0000-0000A23C0000}"/>
    <cellStyle name="9_DeckblattNeu 2 2 6 4 2 2" xfId="39300" xr:uid="{00000000-0005-0000-0000-0000A33C0000}"/>
    <cellStyle name="9_DeckblattNeu 2 2 6 4 3" xfId="32163" xr:uid="{00000000-0005-0000-0000-0000A43C0000}"/>
    <cellStyle name="9_DeckblattNeu 2 3" xfId="967" xr:uid="{00000000-0005-0000-0000-0000A53C0000}"/>
    <cellStyle name="9_DeckblattNeu 2 3 2" xfId="13130" xr:uid="{00000000-0005-0000-0000-0000A63C0000}"/>
    <cellStyle name="9_DeckblattNeu 2 3 2 2" xfId="13904" xr:uid="{00000000-0005-0000-0000-0000A73C0000}"/>
    <cellStyle name="9_DeckblattNeu 2 3 2 2 2" xfId="16273" xr:uid="{00000000-0005-0000-0000-0000A83C0000}"/>
    <cellStyle name="9_DeckblattNeu 2 3 2 2 2 2" xfId="23432" xr:uid="{00000000-0005-0000-0000-0000A93C0000}"/>
    <cellStyle name="9_DeckblattNeu 2 3 2 2 2 2 2" xfId="37747" xr:uid="{00000000-0005-0000-0000-0000AA3C0000}"/>
    <cellStyle name="9_DeckblattNeu 2 3 2 2 2 3" xfId="30588" xr:uid="{00000000-0005-0000-0000-0000AB3C0000}"/>
    <cellStyle name="9_DeckblattNeu 2 3 2 2 3" xfId="18627" xr:uid="{00000000-0005-0000-0000-0000AC3C0000}"/>
    <cellStyle name="9_DeckblattNeu 2 3 2 2 3 2" xfId="25764" xr:uid="{00000000-0005-0000-0000-0000AD3C0000}"/>
    <cellStyle name="9_DeckblattNeu 2 3 2 2 3 2 2" xfId="40079" xr:uid="{00000000-0005-0000-0000-0000AE3C0000}"/>
    <cellStyle name="9_DeckblattNeu 2 3 2 2 3 3" xfId="32942" xr:uid="{00000000-0005-0000-0000-0000AF3C0000}"/>
    <cellStyle name="9_DeckblattNeu 2 3 2 2 4" xfId="20068" xr:uid="{00000000-0005-0000-0000-0000B03C0000}"/>
    <cellStyle name="9_DeckblattNeu 2 3 2 2 4 2" xfId="27205" xr:uid="{00000000-0005-0000-0000-0000B13C0000}"/>
    <cellStyle name="9_DeckblattNeu 2 3 2 2 4 2 2" xfId="41520" xr:uid="{00000000-0005-0000-0000-0000B23C0000}"/>
    <cellStyle name="9_DeckblattNeu 2 3 2 2 4 3" xfId="34383" xr:uid="{00000000-0005-0000-0000-0000B33C0000}"/>
    <cellStyle name="9_DeckblattNeu 2 3 2 2 5" xfId="21283" xr:uid="{00000000-0005-0000-0000-0000B43C0000}"/>
    <cellStyle name="9_DeckblattNeu 2 3 2 2 5 2" xfId="35598" xr:uid="{00000000-0005-0000-0000-0000B53C0000}"/>
    <cellStyle name="9_DeckblattNeu 2 3 2 2 6" xfId="28420" xr:uid="{00000000-0005-0000-0000-0000B63C0000}"/>
    <cellStyle name="9_DeckblattNeu 2 3 2 3" xfId="15499" xr:uid="{00000000-0005-0000-0000-0000B73C0000}"/>
    <cellStyle name="9_DeckblattNeu 2 3 2 3 2" xfId="22658" xr:uid="{00000000-0005-0000-0000-0000B83C0000}"/>
    <cellStyle name="9_DeckblattNeu 2 3 2 3 2 2" xfId="36973" xr:uid="{00000000-0005-0000-0000-0000B93C0000}"/>
    <cellStyle name="9_DeckblattNeu 2 3 2 3 3" xfId="29814" xr:uid="{00000000-0005-0000-0000-0000BA3C0000}"/>
    <cellStyle name="9_DeckblattNeu 2 3 2 4" xfId="17853" xr:uid="{00000000-0005-0000-0000-0000BB3C0000}"/>
    <cellStyle name="9_DeckblattNeu 2 3 2 4 2" xfId="24990" xr:uid="{00000000-0005-0000-0000-0000BC3C0000}"/>
    <cellStyle name="9_DeckblattNeu 2 3 2 4 2 2" xfId="39305" xr:uid="{00000000-0005-0000-0000-0000BD3C0000}"/>
    <cellStyle name="9_DeckblattNeu 2 3 2 4 3" xfId="32168" xr:uid="{00000000-0005-0000-0000-0000BE3C0000}"/>
    <cellStyle name="9_DeckblattNeu 2 4" xfId="968" xr:uid="{00000000-0005-0000-0000-0000BF3C0000}"/>
    <cellStyle name="9_DeckblattNeu 2 4 2" xfId="13131" xr:uid="{00000000-0005-0000-0000-0000C03C0000}"/>
    <cellStyle name="9_DeckblattNeu 2 4 2 2" xfId="13767" xr:uid="{00000000-0005-0000-0000-0000C13C0000}"/>
    <cellStyle name="9_DeckblattNeu 2 4 2 2 2" xfId="16136" xr:uid="{00000000-0005-0000-0000-0000C23C0000}"/>
    <cellStyle name="9_DeckblattNeu 2 4 2 2 2 2" xfId="23295" xr:uid="{00000000-0005-0000-0000-0000C33C0000}"/>
    <cellStyle name="9_DeckblattNeu 2 4 2 2 2 2 2" xfId="37610" xr:uid="{00000000-0005-0000-0000-0000C43C0000}"/>
    <cellStyle name="9_DeckblattNeu 2 4 2 2 2 3" xfId="30451" xr:uid="{00000000-0005-0000-0000-0000C53C0000}"/>
    <cellStyle name="9_DeckblattNeu 2 4 2 2 3" xfId="18490" xr:uid="{00000000-0005-0000-0000-0000C63C0000}"/>
    <cellStyle name="9_DeckblattNeu 2 4 2 2 3 2" xfId="25627" xr:uid="{00000000-0005-0000-0000-0000C73C0000}"/>
    <cellStyle name="9_DeckblattNeu 2 4 2 2 3 2 2" xfId="39942" xr:uid="{00000000-0005-0000-0000-0000C83C0000}"/>
    <cellStyle name="9_DeckblattNeu 2 4 2 2 3 3" xfId="32805" xr:uid="{00000000-0005-0000-0000-0000C93C0000}"/>
    <cellStyle name="9_DeckblattNeu 2 4 2 2 4" xfId="20015" xr:uid="{00000000-0005-0000-0000-0000CA3C0000}"/>
    <cellStyle name="9_DeckblattNeu 2 4 2 2 4 2" xfId="27152" xr:uid="{00000000-0005-0000-0000-0000CB3C0000}"/>
    <cellStyle name="9_DeckblattNeu 2 4 2 2 4 2 2" xfId="41467" xr:uid="{00000000-0005-0000-0000-0000CC3C0000}"/>
    <cellStyle name="9_DeckblattNeu 2 4 2 2 4 3" xfId="34330" xr:uid="{00000000-0005-0000-0000-0000CD3C0000}"/>
    <cellStyle name="9_DeckblattNeu 2 4 2 2 5" xfId="21230" xr:uid="{00000000-0005-0000-0000-0000CE3C0000}"/>
    <cellStyle name="9_DeckblattNeu 2 4 2 2 5 2" xfId="35545" xr:uid="{00000000-0005-0000-0000-0000CF3C0000}"/>
    <cellStyle name="9_DeckblattNeu 2 4 2 2 6" xfId="28367" xr:uid="{00000000-0005-0000-0000-0000D03C0000}"/>
    <cellStyle name="9_DeckblattNeu 2 4 2 3" xfId="15500" xr:uid="{00000000-0005-0000-0000-0000D13C0000}"/>
    <cellStyle name="9_DeckblattNeu 2 4 2 3 2" xfId="22659" xr:uid="{00000000-0005-0000-0000-0000D23C0000}"/>
    <cellStyle name="9_DeckblattNeu 2 4 2 3 2 2" xfId="36974" xr:uid="{00000000-0005-0000-0000-0000D33C0000}"/>
    <cellStyle name="9_DeckblattNeu 2 4 2 3 3" xfId="29815" xr:uid="{00000000-0005-0000-0000-0000D43C0000}"/>
    <cellStyle name="9_DeckblattNeu 2 4 2 4" xfId="17854" xr:uid="{00000000-0005-0000-0000-0000D53C0000}"/>
    <cellStyle name="9_DeckblattNeu 2 4 2 4 2" xfId="24991" xr:uid="{00000000-0005-0000-0000-0000D63C0000}"/>
    <cellStyle name="9_DeckblattNeu 2 4 2 4 2 2" xfId="39306" xr:uid="{00000000-0005-0000-0000-0000D73C0000}"/>
    <cellStyle name="9_DeckblattNeu 2 4 2 4 3" xfId="32169" xr:uid="{00000000-0005-0000-0000-0000D83C0000}"/>
    <cellStyle name="9_DeckblattNeu 2 5" xfId="969" xr:uid="{00000000-0005-0000-0000-0000D93C0000}"/>
    <cellStyle name="9_DeckblattNeu 2 5 2" xfId="13132" xr:uid="{00000000-0005-0000-0000-0000DA3C0000}"/>
    <cellStyle name="9_DeckblattNeu 2 5 2 2" xfId="14370" xr:uid="{00000000-0005-0000-0000-0000DB3C0000}"/>
    <cellStyle name="9_DeckblattNeu 2 5 2 2 2" xfId="16739" xr:uid="{00000000-0005-0000-0000-0000DC3C0000}"/>
    <cellStyle name="9_DeckblattNeu 2 5 2 2 2 2" xfId="23898" xr:uid="{00000000-0005-0000-0000-0000DD3C0000}"/>
    <cellStyle name="9_DeckblattNeu 2 5 2 2 2 2 2" xfId="38213" xr:uid="{00000000-0005-0000-0000-0000DE3C0000}"/>
    <cellStyle name="9_DeckblattNeu 2 5 2 2 2 3" xfId="31054" xr:uid="{00000000-0005-0000-0000-0000DF3C0000}"/>
    <cellStyle name="9_DeckblattNeu 2 5 2 2 3" xfId="19093" xr:uid="{00000000-0005-0000-0000-0000E03C0000}"/>
    <cellStyle name="9_DeckblattNeu 2 5 2 2 3 2" xfId="26230" xr:uid="{00000000-0005-0000-0000-0000E13C0000}"/>
    <cellStyle name="9_DeckblattNeu 2 5 2 2 3 2 2" xfId="40545" xr:uid="{00000000-0005-0000-0000-0000E23C0000}"/>
    <cellStyle name="9_DeckblattNeu 2 5 2 2 3 3" xfId="33408" xr:uid="{00000000-0005-0000-0000-0000E33C0000}"/>
    <cellStyle name="9_DeckblattNeu 2 5 2 2 4" xfId="20426" xr:uid="{00000000-0005-0000-0000-0000E43C0000}"/>
    <cellStyle name="9_DeckblattNeu 2 5 2 2 4 2" xfId="27563" xr:uid="{00000000-0005-0000-0000-0000E53C0000}"/>
    <cellStyle name="9_DeckblattNeu 2 5 2 2 4 2 2" xfId="41878" xr:uid="{00000000-0005-0000-0000-0000E63C0000}"/>
    <cellStyle name="9_DeckblattNeu 2 5 2 2 4 3" xfId="34741" xr:uid="{00000000-0005-0000-0000-0000E73C0000}"/>
    <cellStyle name="9_DeckblattNeu 2 5 2 2 5" xfId="21641" xr:uid="{00000000-0005-0000-0000-0000E83C0000}"/>
    <cellStyle name="9_DeckblattNeu 2 5 2 2 5 2" xfId="35956" xr:uid="{00000000-0005-0000-0000-0000E93C0000}"/>
    <cellStyle name="9_DeckblattNeu 2 5 2 2 6" xfId="28778" xr:uid="{00000000-0005-0000-0000-0000EA3C0000}"/>
    <cellStyle name="9_DeckblattNeu 2 5 2 3" xfId="15501" xr:uid="{00000000-0005-0000-0000-0000EB3C0000}"/>
    <cellStyle name="9_DeckblattNeu 2 5 2 3 2" xfId="22660" xr:uid="{00000000-0005-0000-0000-0000EC3C0000}"/>
    <cellStyle name="9_DeckblattNeu 2 5 2 3 2 2" xfId="36975" xr:uid="{00000000-0005-0000-0000-0000ED3C0000}"/>
    <cellStyle name="9_DeckblattNeu 2 5 2 3 3" xfId="29816" xr:uid="{00000000-0005-0000-0000-0000EE3C0000}"/>
    <cellStyle name="9_DeckblattNeu 2 5 2 4" xfId="17855" xr:uid="{00000000-0005-0000-0000-0000EF3C0000}"/>
    <cellStyle name="9_DeckblattNeu 2 5 2 4 2" xfId="24992" xr:uid="{00000000-0005-0000-0000-0000F03C0000}"/>
    <cellStyle name="9_DeckblattNeu 2 5 2 4 2 2" xfId="39307" xr:uid="{00000000-0005-0000-0000-0000F13C0000}"/>
    <cellStyle name="9_DeckblattNeu 2 5 2 4 3" xfId="32170" xr:uid="{00000000-0005-0000-0000-0000F23C0000}"/>
    <cellStyle name="9_DeckblattNeu 2 6" xfId="970" xr:uid="{00000000-0005-0000-0000-0000F33C0000}"/>
    <cellStyle name="9_DeckblattNeu 2 6 2" xfId="13133" xr:uid="{00000000-0005-0000-0000-0000F43C0000}"/>
    <cellStyle name="9_DeckblattNeu 2 6 2 2" xfId="14657" xr:uid="{00000000-0005-0000-0000-0000F53C0000}"/>
    <cellStyle name="9_DeckblattNeu 2 6 2 2 2" xfId="17020" xr:uid="{00000000-0005-0000-0000-0000F63C0000}"/>
    <cellStyle name="9_DeckblattNeu 2 6 2 2 2 2" xfId="24179" xr:uid="{00000000-0005-0000-0000-0000F73C0000}"/>
    <cellStyle name="9_DeckblattNeu 2 6 2 2 2 2 2" xfId="38494" xr:uid="{00000000-0005-0000-0000-0000F83C0000}"/>
    <cellStyle name="9_DeckblattNeu 2 6 2 2 2 3" xfId="31335" xr:uid="{00000000-0005-0000-0000-0000F93C0000}"/>
    <cellStyle name="9_DeckblattNeu 2 6 2 2 3" xfId="19374" xr:uid="{00000000-0005-0000-0000-0000FA3C0000}"/>
    <cellStyle name="9_DeckblattNeu 2 6 2 2 3 2" xfId="26511" xr:uid="{00000000-0005-0000-0000-0000FB3C0000}"/>
    <cellStyle name="9_DeckblattNeu 2 6 2 2 3 2 2" xfId="40826" xr:uid="{00000000-0005-0000-0000-0000FC3C0000}"/>
    <cellStyle name="9_DeckblattNeu 2 6 2 2 3 3" xfId="33689" xr:uid="{00000000-0005-0000-0000-0000FD3C0000}"/>
    <cellStyle name="9_DeckblattNeu 2 6 2 2 4" xfId="20672" xr:uid="{00000000-0005-0000-0000-0000FE3C0000}"/>
    <cellStyle name="9_DeckblattNeu 2 6 2 2 4 2" xfId="27809" xr:uid="{00000000-0005-0000-0000-0000FF3C0000}"/>
    <cellStyle name="9_DeckblattNeu 2 6 2 2 4 2 2" xfId="42124" xr:uid="{00000000-0005-0000-0000-0000003D0000}"/>
    <cellStyle name="9_DeckblattNeu 2 6 2 2 4 3" xfId="34987" xr:uid="{00000000-0005-0000-0000-0000013D0000}"/>
    <cellStyle name="9_DeckblattNeu 2 6 2 2 5" xfId="21887" xr:uid="{00000000-0005-0000-0000-0000023D0000}"/>
    <cellStyle name="9_DeckblattNeu 2 6 2 2 5 2" xfId="36202" xr:uid="{00000000-0005-0000-0000-0000033D0000}"/>
    <cellStyle name="9_DeckblattNeu 2 6 2 2 6" xfId="29024" xr:uid="{00000000-0005-0000-0000-0000043D0000}"/>
    <cellStyle name="9_DeckblattNeu 2 6 2 3" xfId="15502" xr:uid="{00000000-0005-0000-0000-0000053D0000}"/>
    <cellStyle name="9_DeckblattNeu 2 6 2 3 2" xfId="22661" xr:uid="{00000000-0005-0000-0000-0000063D0000}"/>
    <cellStyle name="9_DeckblattNeu 2 6 2 3 2 2" xfId="36976" xr:uid="{00000000-0005-0000-0000-0000073D0000}"/>
    <cellStyle name="9_DeckblattNeu 2 6 2 3 3" xfId="29817" xr:uid="{00000000-0005-0000-0000-0000083D0000}"/>
    <cellStyle name="9_DeckblattNeu 2 6 2 4" xfId="17856" xr:uid="{00000000-0005-0000-0000-0000093D0000}"/>
    <cellStyle name="9_DeckblattNeu 2 6 2 4 2" xfId="24993" xr:uid="{00000000-0005-0000-0000-00000A3D0000}"/>
    <cellStyle name="9_DeckblattNeu 2 6 2 4 2 2" xfId="39308" xr:uid="{00000000-0005-0000-0000-00000B3D0000}"/>
    <cellStyle name="9_DeckblattNeu 2 6 2 4 3" xfId="32171" xr:uid="{00000000-0005-0000-0000-00000C3D0000}"/>
    <cellStyle name="9_DeckblattNeu 2 7" xfId="13124" xr:uid="{00000000-0005-0000-0000-00000D3D0000}"/>
    <cellStyle name="9_DeckblattNeu 2 7 2" xfId="14235" xr:uid="{00000000-0005-0000-0000-00000E3D0000}"/>
    <cellStyle name="9_DeckblattNeu 2 7 2 2" xfId="16604" xr:uid="{00000000-0005-0000-0000-00000F3D0000}"/>
    <cellStyle name="9_DeckblattNeu 2 7 2 2 2" xfId="23763" xr:uid="{00000000-0005-0000-0000-0000103D0000}"/>
    <cellStyle name="9_DeckblattNeu 2 7 2 2 2 2" xfId="38078" xr:uid="{00000000-0005-0000-0000-0000113D0000}"/>
    <cellStyle name="9_DeckblattNeu 2 7 2 2 3" xfId="30919" xr:uid="{00000000-0005-0000-0000-0000123D0000}"/>
    <cellStyle name="9_DeckblattNeu 2 7 2 3" xfId="18958" xr:uid="{00000000-0005-0000-0000-0000133D0000}"/>
    <cellStyle name="9_DeckblattNeu 2 7 2 3 2" xfId="26095" xr:uid="{00000000-0005-0000-0000-0000143D0000}"/>
    <cellStyle name="9_DeckblattNeu 2 7 2 3 2 2" xfId="40410" xr:uid="{00000000-0005-0000-0000-0000153D0000}"/>
    <cellStyle name="9_DeckblattNeu 2 7 2 3 3" xfId="33273" xr:uid="{00000000-0005-0000-0000-0000163D0000}"/>
    <cellStyle name="9_DeckblattNeu 2 7 2 4" xfId="20291" xr:uid="{00000000-0005-0000-0000-0000173D0000}"/>
    <cellStyle name="9_DeckblattNeu 2 7 2 4 2" xfId="27428" xr:uid="{00000000-0005-0000-0000-0000183D0000}"/>
    <cellStyle name="9_DeckblattNeu 2 7 2 4 2 2" xfId="41743" xr:uid="{00000000-0005-0000-0000-0000193D0000}"/>
    <cellStyle name="9_DeckblattNeu 2 7 2 4 3" xfId="34606" xr:uid="{00000000-0005-0000-0000-00001A3D0000}"/>
    <cellStyle name="9_DeckblattNeu 2 7 2 5" xfId="21506" xr:uid="{00000000-0005-0000-0000-00001B3D0000}"/>
    <cellStyle name="9_DeckblattNeu 2 7 2 5 2" xfId="35821" xr:uid="{00000000-0005-0000-0000-00001C3D0000}"/>
    <cellStyle name="9_DeckblattNeu 2 7 2 6" xfId="28643" xr:uid="{00000000-0005-0000-0000-00001D3D0000}"/>
    <cellStyle name="9_DeckblattNeu 2 7 3" xfId="15493" xr:uid="{00000000-0005-0000-0000-00001E3D0000}"/>
    <cellStyle name="9_DeckblattNeu 2 7 3 2" xfId="22652" xr:uid="{00000000-0005-0000-0000-00001F3D0000}"/>
    <cellStyle name="9_DeckblattNeu 2 7 3 2 2" xfId="36967" xr:uid="{00000000-0005-0000-0000-0000203D0000}"/>
    <cellStyle name="9_DeckblattNeu 2 7 3 3" xfId="29808" xr:uid="{00000000-0005-0000-0000-0000213D0000}"/>
    <cellStyle name="9_DeckblattNeu 2 7 4" xfId="17847" xr:uid="{00000000-0005-0000-0000-0000223D0000}"/>
    <cellStyle name="9_DeckblattNeu 2 7 4 2" xfId="24984" xr:uid="{00000000-0005-0000-0000-0000233D0000}"/>
    <cellStyle name="9_DeckblattNeu 2 7 4 2 2" xfId="39299" xr:uid="{00000000-0005-0000-0000-0000243D0000}"/>
    <cellStyle name="9_DeckblattNeu 2 7 4 3" xfId="32162" xr:uid="{00000000-0005-0000-0000-0000253D0000}"/>
    <cellStyle name="9_DeckblattNeu 3" xfId="971" xr:uid="{00000000-0005-0000-0000-0000263D0000}"/>
    <cellStyle name="9_DeckblattNeu 3 2" xfId="972" xr:uid="{00000000-0005-0000-0000-0000273D0000}"/>
    <cellStyle name="9_DeckblattNeu 3 2 2" xfId="13135" xr:uid="{00000000-0005-0000-0000-0000283D0000}"/>
    <cellStyle name="9_DeckblattNeu 3 2 2 2" xfId="13766" xr:uid="{00000000-0005-0000-0000-0000293D0000}"/>
    <cellStyle name="9_DeckblattNeu 3 2 2 2 2" xfId="16135" xr:uid="{00000000-0005-0000-0000-00002A3D0000}"/>
    <cellStyle name="9_DeckblattNeu 3 2 2 2 2 2" xfId="23294" xr:uid="{00000000-0005-0000-0000-00002B3D0000}"/>
    <cellStyle name="9_DeckblattNeu 3 2 2 2 2 2 2" xfId="37609" xr:uid="{00000000-0005-0000-0000-00002C3D0000}"/>
    <cellStyle name="9_DeckblattNeu 3 2 2 2 2 3" xfId="30450" xr:uid="{00000000-0005-0000-0000-00002D3D0000}"/>
    <cellStyle name="9_DeckblattNeu 3 2 2 2 3" xfId="18489" xr:uid="{00000000-0005-0000-0000-00002E3D0000}"/>
    <cellStyle name="9_DeckblattNeu 3 2 2 2 3 2" xfId="25626" xr:uid="{00000000-0005-0000-0000-00002F3D0000}"/>
    <cellStyle name="9_DeckblattNeu 3 2 2 2 3 2 2" xfId="39941" xr:uid="{00000000-0005-0000-0000-0000303D0000}"/>
    <cellStyle name="9_DeckblattNeu 3 2 2 2 3 3" xfId="32804" xr:uid="{00000000-0005-0000-0000-0000313D0000}"/>
    <cellStyle name="9_DeckblattNeu 3 2 2 2 4" xfId="20014" xr:uid="{00000000-0005-0000-0000-0000323D0000}"/>
    <cellStyle name="9_DeckblattNeu 3 2 2 2 4 2" xfId="27151" xr:uid="{00000000-0005-0000-0000-0000333D0000}"/>
    <cellStyle name="9_DeckblattNeu 3 2 2 2 4 2 2" xfId="41466" xr:uid="{00000000-0005-0000-0000-0000343D0000}"/>
    <cellStyle name="9_DeckblattNeu 3 2 2 2 4 3" xfId="34329" xr:uid="{00000000-0005-0000-0000-0000353D0000}"/>
    <cellStyle name="9_DeckblattNeu 3 2 2 2 5" xfId="21229" xr:uid="{00000000-0005-0000-0000-0000363D0000}"/>
    <cellStyle name="9_DeckblattNeu 3 2 2 2 5 2" xfId="35544" xr:uid="{00000000-0005-0000-0000-0000373D0000}"/>
    <cellStyle name="9_DeckblattNeu 3 2 2 2 6" xfId="28366" xr:uid="{00000000-0005-0000-0000-0000383D0000}"/>
    <cellStyle name="9_DeckblattNeu 3 2 2 3" xfId="15504" xr:uid="{00000000-0005-0000-0000-0000393D0000}"/>
    <cellStyle name="9_DeckblattNeu 3 2 2 3 2" xfId="22663" xr:uid="{00000000-0005-0000-0000-00003A3D0000}"/>
    <cellStyle name="9_DeckblattNeu 3 2 2 3 2 2" xfId="36978" xr:uid="{00000000-0005-0000-0000-00003B3D0000}"/>
    <cellStyle name="9_DeckblattNeu 3 2 2 3 3" xfId="29819" xr:uid="{00000000-0005-0000-0000-00003C3D0000}"/>
    <cellStyle name="9_DeckblattNeu 3 2 2 4" xfId="17858" xr:uid="{00000000-0005-0000-0000-00003D3D0000}"/>
    <cellStyle name="9_DeckblattNeu 3 2 2 4 2" xfId="24995" xr:uid="{00000000-0005-0000-0000-00003E3D0000}"/>
    <cellStyle name="9_DeckblattNeu 3 2 2 4 2 2" xfId="39310" xr:uid="{00000000-0005-0000-0000-00003F3D0000}"/>
    <cellStyle name="9_DeckblattNeu 3 2 2 4 3" xfId="32173" xr:uid="{00000000-0005-0000-0000-0000403D0000}"/>
    <cellStyle name="9_DeckblattNeu 3 3" xfId="973" xr:uid="{00000000-0005-0000-0000-0000413D0000}"/>
    <cellStyle name="9_DeckblattNeu 3 3 2" xfId="13136" xr:uid="{00000000-0005-0000-0000-0000423D0000}"/>
    <cellStyle name="9_DeckblattNeu 3 3 2 2" xfId="14583" xr:uid="{00000000-0005-0000-0000-0000433D0000}"/>
    <cellStyle name="9_DeckblattNeu 3 3 2 2 2" xfId="16946" xr:uid="{00000000-0005-0000-0000-0000443D0000}"/>
    <cellStyle name="9_DeckblattNeu 3 3 2 2 2 2" xfId="24105" xr:uid="{00000000-0005-0000-0000-0000453D0000}"/>
    <cellStyle name="9_DeckblattNeu 3 3 2 2 2 2 2" xfId="38420" xr:uid="{00000000-0005-0000-0000-0000463D0000}"/>
    <cellStyle name="9_DeckblattNeu 3 3 2 2 2 3" xfId="31261" xr:uid="{00000000-0005-0000-0000-0000473D0000}"/>
    <cellStyle name="9_DeckblattNeu 3 3 2 2 3" xfId="19300" xr:uid="{00000000-0005-0000-0000-0000483D0000}"/>
    <cellStyle name="9_DeckblattNeu 3 3 2 2 3 2" xfId="26437" xr:uid="{00000000-0005-0000-0000-0000493D0000}"/>
    <cellStyle name="9_DeckblattNeu 3 3 2 2 3 2 2" xfId="40752" xr:uid="{00000000-0005-0000-0000-00004A3D0000}"/>
    <cellStyle name="9_DeckblattNeu 3 3 2 2 3 3" xfId="33615" xr:uid="{00000000-0005-0000-0000-00004B3D0000}"/>
    <cellStyle name="9_DeckblattNeu 3 3 2 2 4" xfId="20598" xr:uid="{00000000-0005-0000-0000-00004C3D0000}"/>
    <cellStyle name="9_DeckblattNeu 3 3 2 2 4 2" xfId="27735" xr:uid="{00000000-0005-0000-0000-00004D3D0000}"/>
    <cellStyle name="9_DeckblattNeu 3 3 2 2 4 2 2" xfId="42050" xr:uid="{00000000-0005-0000-0000-00004E3D0000}"/>
    <cellStyle name="9_DeckblattNeu 3 3 2 2 4 3" xfId="34913" xr:uid="{00000000-0005-0000-0000-00004F3D0000}"/>
    <cellStyle name="9_DeckblattNeu 3 3 2 2 5" xfId="21813" xr:uid="{00000000-0005-0000-0000-0000503D0000}"/>
    <cellStyle name="9_DeckblattNeu 3 3 2 2 5 2" xfId="36128" xr:uid="{00000000-0005-0000-0000-0000513D0000}"/>
    <cellStyle name="9_DeckblattNeu 3 3 2 2 6" xfId="28950" xr:uid="{00000000-0005-0000-0000-0000523D0000}"/>
    <cellStyle name="9_DeckblattNeu 3 3 2 3" xfId="15505" xr:uid="{00000000-0005-0000-0000-0000533D0000}"/>
    <cellStyle name="9_DeckblattNeu 3 3 2 3 2" xfId="22664" xr:uid="{00000000-0005-0000-0000-0000543D0000}"/>
    <cellStyle name="9_DeckblattNeu 3 3 2 3 2 2" xfId="36979" xr:uid="{00000000-0005-0000-0000-0000553D0000}"/>
    <cellStyle name="9_DeckblattNeu 3 3 2 3 3" xfId="29820" xr:uid="{00000000-0005-0000-0000-0000563D0000}"/>
    <cellStyle name="9_DeckblattNeu 3 3 2 4" xfId="17859" xr:uid="{00000000-0005-0000-0000-0000573D0000}"/>
    <cellStyle name="9_DeckblattNeu 3 3 2 4 2" xfId="24996" xr:uid="{00000000-0005-0000-0000-0000583D0000}"/>
    <cellStyle name="9_DeckblattNeu 3 3 2 4 2 2" xfId="39311" xr:uid="{00000000-0005-0000-0000-0000593D0000}"/>
    <cellStyle name="9_DeckblattNeu 3 3 2 4 3" xfId="32174" xr:uid="{00000000-0005-0000-0000-00005A3D0000}"/>
    <cellStyle name="9_DeckblattNeu 3 4" xfId="974" xr:uid="{00000000-0005-0000-0000-00005B3D0000}"/>
    <cellStyle name="9_DeckblattNeu 3 4 2" xfId="13137" xr:uid="{00000000-0005-0000-0000-00005C3D0000}"/>
    <cellStyle name="9_DeckblattNeu 3 4 2 2" xfId="14177" xr:uid="{00000000-0005-0000-0000-00005D3D0000}"/>
    <cellStyle name="9_DeckblattNeu 3 4 2 2 2" xfId="16546" xr:uid="{00000000-0005-0000-0000-00005E3D0000}"/>
    <cellStyle name="9_DeckblattNeu 3 4 2 2 2 2" xfId="23705" xr:uid="{00000000-0005-0000-0000-00005F3D0000}"/>
    <cellStyle name="9_DeckblattNeu 3 4 2 2 2 2 2" xfId="38020" xr:uid="{00000000-0005-0000-0000-0000603D0000}"/>
    <cellStyle name="9_DeckblattNeu 3 4 2 2 2 3" xfId="30861" xr:uid="{00000000-0005-0000-0000-0000613D0000}"/>
    <cellStyle name="9_DeckblattNeu 3 4 2 2 3" xfId="18900" xr:uid="{00000000-0005-0000-0000-0000623D0000}"/>
    <cellStyle name="9_DeckblattNeu 3 4 2 2 3 2" xfId="26037" xr:uid="{00000000-0005-0000-0000-0000633D0000}"/>
    <cellStyle name="9_DeckblattNeu 3 4 2 2 3 2 2" xfId="40352" xr:uid="{00000000-0005-0000-0000-0000643D0000}"/>
    <cellStyle name="9_DeckblattNeu 3 4 2 2 3 3" xfId="33215" xr:uid="{00000000-0005-0000-0000-0000653D0000}"/>
    <cellStyle name="9_DeckblattNeu 3 4 2 2 4" xfId="20234" xr:uid="{00000000-0005-0000-0000-0000663D0000}"/>
    <cellStyle name="9_DeckblattNeu 3 4 2 2 4 2" xfId="27371" xr:uid="{00000000-0005-0000-0000-0000673D0000}"/>
    <cellStyle name="9_DeckblattNeu 3 4 2 2 4 2 2" xfId="41686" xr:uid="{00000000-0005-0000-0000-0000683D0000}"/>
    <cellStyle name="9_DeckblattNeu 3 4 2 2 4 3" xfId="34549" xr:uid="{00000000-0005-0000-0000-0000693D0000}"/>
    <cellStyle name="9_DeckblattNeu 3 4 2 2 5" xfId="21449" xr:uid="{00000000-0005-0000-0000-00006A3D0000}"/>
    <cellStyle name="9_DeckblattNeu 3 4 2 2 5 2" xfId="35764" xr:uid="{00000000-0005-0000-0000-00006B3D0000}"/>
    <cellStyle name="9_DeckblattNeu 3 4 2 2 6" xfId="28586" xr:uid="{00000000-0005-0000-0000-00006C3D0000}"/>
    <cellStyle name="9_DeckblattNeu 3 4 2 3" xfId="15506" xr:uid="{00000000-0005-0000-0000-00006D3D0000}"/>
    <cellStyle name="9_DeckblattNeu 3 4 2 3 2" xfId="22665" xr:uid="{00000000-0005-0000-0000-00006E3D0000}"/>
    <cellStyle name="9_DeckblattNeu 3 4 2 3 2 2" xfId="36980" xr:uid="{00000000-0005-0000-0000-00006F3D0000}"/>
    <cellStyle name="9_DeckblattNeu 3 4 2 3 3" xfId="29821" xr:uid="{00000000-0005-0000-0000-0000703D0000}"/>
    <cellStyle name="9_DeckblattNeu 3 4 2 4" xfId="17860" xr:uid="{00000000-0005-0000-0000-0000713D0000}"/>
    <cellStyle name="9_DeckblattNeu 3 4 2 4 2" xfId="24997" xr:uid="{00000000-0005-0000-0000-0000723D0000}"/>
    <cellStyle name="9_DeckblattNeu 3 4 2 4 2 2" xfId="39312" xr:uid="{00000000-0005-0000-0000-0000733D0000}"/>
    <cellStyle name="9_DeckblattNeu 3 4 2 4 3" xfId="32175" xr:uid="{00000000-0005-0000-0000-0000743D0000}"/>
    <cellStyle name="9_DeckblattNeu 3 5" xfId="975" xr:uid="{00000000-0005-0000-0000-0000753D0000}"/>
    <cellStyle name="9_DeckblattNeu 3 5 2" xfId="13138" xr:uid="{00000000-0005-0000-0000-0000763D0000}"/>
    <cellStyle name="9_DeckblattNeu 3 5 2 2" xfId="13345" xr:uid="{00000000-0005-0000-0000-0000773D0000}"/>
    <cellStyle name="9_DeckblattNeu 3 5 2 2 2" xfId="15714" xr:uid="{00000000-0005-0000-0000-0000783D0000}"/>
    <cellStyle name="9_DeckblattNeu 3 5 2 2 2 2" xfId="22873" xr:uid="{00000000-0005-0000-0000-0000793D0000}"/>
    <cellStyle name="9_DeckblattNeu 3 5 2 2 2 2 2" xfId="37188" xr:uid="{00000000-0005-0000-0000-00007A3D0000}"/>
    <cellStyle name="9_DeckblattNeu 3 5 2 2 2 3" xfId="30029" xr:uid="{00000000-0005-0000-0000-00007B3D0000}"/>
    <cellStyle name="9_DeckblattNeu 3 5 2 2 3" xfId="18068" xr:uid="{00000000-0005-0000-0000-00007C3D0000}"/>
    <cellStyle name="9_DeckblattNeu 3 5 2 2 3 2" xfId="25205" xr:uid="{00000000-0005-0000-0000-00007D3D0000}"/>
    <cellStyle name="9_DeckblattNeu 3 5 2 2 3 2 2" xfId="39520" xr:uid="{00000000-0005-0000-0000-00007E3D0000}"/>
    <cellStyle name="9_DeckblattNeu 3 5 2 2 3 3" xfId="32383" xr:uid="{00000000-0005-0000-0000-00007F3D0000}"/>
    <cellStyle name="9_DeckblattNeu 3 5 2 2 4" xfId="19772" xr:uid="{00000000-0005-0000-0000-0000803D0000}"/>
    <cellStyle name="9_DeckblattNeu 3 5 2 2 4 2" xfId="26909" xr:uid="{00000000-0005-0000-0000-0000813D0000}"/>
    <cellStyle name="9_DeckblattNeu 3 5 2 2 4 2 2" xfId="41224" xr:uid="{00000000-0005-0000-0000-0000823D0000}"/>
    <cellStyle name="9_DeckblattNeu 3 5 2 2 4 3" xfId="34087" xr:uid="{00000000-0005-0000-0000-0000833D0000}"/>
    <cellStyle name="9_DeckblattNeu 3 5 2 2 5" xfId="20987" xr:uid="{00000000-0005-0000-0000-0000843D0000}"/>
    <cellStyle name="9_DeckblattNeu 3 5 2 2 5 2" xfId="35302" xr:uid="{00000000-0005-0000-0000-0000853D0000}"/>
    <cellStyle name="9_DeckblattNeu 3 5 2 2 6" xfId="28124" xr:uid="{00000000-0005-0000-0000-0000863D0000}"/>
    <cellStyle name="9_DeckblattNeu 3 5 2 3" xfId="15507" xr:uid="{00000000-0005-0000-0000-0000873D0000}"/>
    <cellStyle name="9_DeckblattNeu 3 5 2 3 2" xfId="22666" xr:uid="{00000000-0005-0000-0000-0000883D0000}"/>
    <cellStyle name="9_DeckblattNeu 3 5 2 3 2 2" xfId="36981" xr:uid="{00000000-0005-0000-0000-0000893D0000}"/>
    <cellStyle name="9_DeckblattNeu 3 5 2 3 3" xfId="29822" xr:uid="{00000000-0005-0000-0000-00008A3D0000}"/>
    <cellStyle name="9_DeckblattNeu 3 5 2 4" xfId="17861" xr:uid="{00000000-0005-0000-0000-00008B3D0000}"/>
    <cellStyle name="9_DeckblattNeu 3 5 2 4 2" xfId="24998" xr:uid="{00000000-0005-0000-0000-00008C3D0000}"/>
    <cellStyle name="9_DeckblattNeu 3 5 2 4 2 2" xfId="39313" xr:uid="{00000000-0005-0000-0000-00008D3D0000}"/>
    <cellStyle name="9_DeckblattNeu 3 5 2 4 3" xfId="32176" xr:uid="{00000000-0005-0000-0000-00008E3D0000}"/>
    <cellStyle name="9_DeckblattNeu 3 6" xfId="13134" xr:uid="{00000000-0005-0000-0000-00008F3D0000}"/>
    <cellStyle name="9_DeckblattNeu 3 6 2" xfId="14475" xr:uid="{00000000-0005-0000-0000-0000903D0000}"/>
    <cellStyle name="9_DeckblattNeu 3 6 2 2" xfId="16844" xr:uid="{00000000-0005-0000-0000-0000913D0000}"/>
    <cellStyle name="9_DeckblattNeu 3 6 2 2 2" xfId="24003" xr:uid="{00000000-0005-0000-0000-0000923D0000}"/>
    <cellStyle name="9_DeckblattNeu 3 6 2 2 2 2" xfId="38318" xr:uid="{00000000-0005-0000-0000-0000933D0000}"/>
    <cellStyle name="9_DeckblattNeu 3 6 2 2 3" xfId="31159" xr:uid="{00000000-0005-0000-0000-0000943D0000}"/>
    <cellStyle name="9_DeckblattNeu 3 6 2 3" xfId="19198" xr:uid="{00000000-0005-0000-0000-0000953D0000}"/>
    <cellStyle name="9_DeckblattNeu 3 6 2 3 2" xfId="26335" xr:uid="{00000000-0005-0000-0000-0000963D0000}"/>
    <cellStyle name="9_DeckblattNeu 3 6 2 3 2 2" xfId="40650" xr:uid="{00000000-0005-0000-0000-0000973D0000}"/>
    <cellStyle name="9_DeckblattNeu 3 6 2 3 3" xfId="33513" xr:uid="{00000000-0005-0000-0000-0000983D0000}"/>
    <cellStyle name="9_DeckblattNeu 3 6 2 4" xfId="20505" xr:uid="{00000000-0005-0000-0000-0000993D0000}"/>
    <cellStyle name="9_DeckblattNeu 3 6 2 4 2" xfId="27642" xr:uid="{00000000-0005-0000-0000-00009A3D0000}"/>
    <cellStyle name="9_DeckblattNeu 3 6 2 4 2 2" xfId="41957" xr:uid="{00000000-0005-0000-0000-00009B3D0000}"/>
    <cellStyle name="9_DeckblattNeu 3 6 2 4 3" xfId="34820" xr:uid="{00000000-0005-0000-0000-00009C3D0000}"/>
    <cellStyle name="9_DeckblattNeu 3 6 2 5" xfId="21720" xr:uid="{00000000-0005-0000-0000-00009D3D0000}"/>
    <cellStyle name="9_DeckblattNeu 3 6 2 5 2" xfId="36035" xr:uid="{00000000-0005-0000-0000-00009E3D0000}"/>
    <cellStyle name="9_DeckblattNeu 3 6 2 6" xfId="28857" xr:uid="{00000000-0005-0000-0000-00009F3D0000}"/>
    <cellStyle name="9_DeckblattNeu 3 6 3" xfId="15503" xr:uid="{00000000-0005-0000-0000-0000A03D0000}"/>
    <cellStyle name="9_DeckblattNeu 3 6 3 2" xfId="22662" xr:uid="{00000000-0005-0000-0000-0000A13D0000}"/>
    <cellStyle name="9_DeckblattNeu 3 6 3 2 2" xfId="36977" xr:uid="{00000000-0005-0000-0000-0000A23D0000}"/>
    <cellStyle name="9_DeckblattNeu 3 6 3 3" xfId="29818" xr:uid="{00000000-0005-0000-0000-0000A33D0000}"/>
    <cellStyle name="9_DeckblattNeu 3 6 4" xfId="17857" xr:uid="{00000000-0005-0000-0000-0000A43D0000}"/>
    <cellStyle name="9_DeckblattNeu 3 6 4 2" xfId="24994" xr:uid="{00000000-0005-0000-0000-0000A53D0000}"/>
    <cellStyle name="9_DeckblattNeu 3 6 4 2 2" xfId="39309" xr:uid="{00000000-0005-0000-0000-0000A63D0000}"/>
    <cellStyle name="9_DeckblattNeu 3 6 4 3" xfId="32172" xr:uid="{00000000-0005-0000-0000-0000A73D0000}"/>
    <cellStyle name="9_DeckblattNeu 4" xfId="976" xr:uid="{00000000-0005-0000-0000-0000A83D0000}"/>
    <cellStyle name="9_DeckblattNeu 4 2" xfId="977" xr:uid="{00000000-0005-0000-0000-0000A93D0000}"/>
    <cellStyle name="9_DeckblattNeu 4 2 2" xfId="13140" xr:uid="{00000000-0005-0000-0000-0000AA3D0000}"/>
    <cellStyle name="9_DeckblattNeu 4 2 2 2" xfId="14371" xr:uid="{00000000-0005-0000-0000-0000AB3D0000}"/>
    <cellStyle name="9_DeckblattNeu 4 2 2 2 2" xfId="16740" xr:uid="{00000000-0005-0000-0000-0000AC3D0000}"/>
    <cellStyle name="9_DeckblattNeu 4 2 2 2 2 2" xfId="23899" xr:uid="{00000000-0005-0000-0000-0000AD3D0000}"/>
    <cellStyle name="9_DeckblattNeu 4 2 2 2 2 2 2" xfId="38214" xr:uid="{00000000-0005-0000-0000-0000AE3D0000}"/>
    <cellStyle name="9_DeckblattNeu 4 2 2 2 2 3" xfId="31055" xr:uid="{00000000-0005-0000-0000-0000AF3D0000}"/>
    <cellStyle name="9_DeckblattNeu 4 2 2 2 3" xfId="19094" xr:uid="{00000000-0005-0000-0000-0000B03D0000}"/>
    <cellStyle name="9_DeckblattNeu 4 2 2 2 3 2" xfId="26231" xr:uid="{00000000-0005-0000-0000-0000B13D0000}"/>
    <cellStyle name="9_DeckblattNeu 4 2 2 2 3 2 2" xfId="40546" xr:uid="{00000000-0005-0000-0000-0000B23D0000}"/>
    <cellStyle name="9_DeckblattNeu 4 2 2 2 3 3" xfId="33409" xr:uid="{00000000-0005-0000-0000-0000B33D0000}"/>
    <cellStyle name="9_DeckblattNeu 4 2 2 2 4" xfId="20427" xr:uid="{00000000-0005-0000-0000-0000B43D0000}"/>
    <cellStyle name="9_DeckblattNeu 4 2 2 2 4 2" xfId="27564" xr:uid="{00000000-0005-0000-0000-0000B53D0000}"/>
    <cellStyle name="9_DeckblattNeu 4 2 2 2 4 2 2" xfId="41879" xr:uid="{00000000-0005-0000-0000-0000B63D0000}"/>
    <cellStyle name="9_DeckblattNeu 4 2 2 2 4 3" xfId="34742" xr:uid="{00000000-0005-0000-0000-0000B73D0000}"/>
    <cellStyle name="9_DeckblattNeu 4 2 2 2 5" xfId="21642" xr:uid="{00000000-0005-0000-0000-0000B83D0000}"/>
    <cellStyle name="9_DeckblattNeu 4 2 2 2 5 2" xfId="35957" xr:uid="{00000000-0005-0000-0000-0000B93D0000}"/>
    <cellStyle name="9_DeckblattNeu 4 2 2 2 6" xfId="28779" xr:uid="{00000000-0005-0000-0000-0000BA3D0000}"/>
    <cellStyle name="9_DeckblattNeu 4 2 2 3" xfId="15509" xr:uid="{00000000-0005-0000-0000-0000BB3D0000}"/>
    <cellStyle name="9_DeckblattNeu 4 2 2 3 2" xfId="22668" xr:uid="{00000000-0005-0000-0000-0000BC3D0000}"/>
    <cellStyle name="9_DeckblattNeu 4 2 2 3 2 2" xfId="36983" xr:uid="{00000000-0005-0000-0000-0000BD3D0000}"/>
    <cellStyle name="9_DeckblattNeu 4 2 2 3 3" xfId="29824" xr:uid="{00000000-0005-0000-0000-0000BE3D0000}"/>
    <cellStyle name="9_DeckblattNeu 4 2 2 4" xfId="17863" xr:uid="{00000000-0005-0000-0000-0000BF3D0000}"/>
    <cellStyle name="9_DeckblattNeu 4 2 2 4 2" xfId="25000" xr:uid="{00000000-0005-0000-0000-0000C03D0000}"/>
    <cellStyle name="9_DeckblattNeu 4 2 2 4 2 2" xfId="39315" xr:uid="{00000000-0005-0000-0000-0000C13D0000}"/>
    <cellStyle name="9_DeckblattNeu 4 2 2 4 3" xfId="32178" xr:uid="{00000000-0005-0000-0000-0000C23D0000}"/>
    <cellStyle name="9_DeckblattNeu 4 3" xfId="978" xr:uid="{00000000-0005-0000-0000-0000C33D0000}"/>
    <cellStyle name="9_DeckblattNeu 4 3 2" xfId="13141" xr:uid="{00000000-0005-0000-0000-0000C43D0000}"/>
    <cellStyle name="9_DeckblattNeu 4 3 2 2" xfId="14656" xr:uid="{00000000-0005-0000-0000-0000C53D0000}"/>
    <cellStyle name="9_DeckblattNeu 4 3 2 2 2" xfId="17019" xr:uid="{00000000-0005-0000-0000-0000C63D0000}"/>
    <cellStyle name="9_DeckblattNeu 4 3 2 2 2 2" xfId="24178" xr:uid="{00000000-0005-0000-0000-0000C73D0000}"/>
    <cellStyle name="9_DeckblattNeu 4 3 2 2 2 2 2" xfId="38493" xr:uid="{00000000-0005-0000-0000-0000C83D0000}"/>
    <cellStyle name="9_DeckblattNeu 4 3 2 2 2 3" xfId="31334" xr:uid="{00000000-0005-0000-0000-0000C93D0000}"/>
    <cellStyle name="9_DeckblattNeu 4 3 2 2 3" xfId="19373" xr:uid="{00000000-0005-0000-0000-0000CA3D0000}"/>
    <cellStyle name="9_DeckblattNeu 4 3 2 2 3 2" xfId="26510" xr:uid="{00000000-0005-0000-0000-0000CB3D0000}"/>
    <cellStyle name="9_DeckblattNeu 4 3 2 2 3 2 2" xfId="40825" xr:uid="{00000000-0005-0000-0000-0000CC3D0000}"/>
    <cellStyle name="9_DeckblattNeu 4 3 2 2 3 3" xfId="33688" xr:uid="{00000000-0005-0000-0000-0000CD3D0000}"/>
    <cellStyle name="9_DeckblattNeu 4 3 2 2 4" xfId="20671" xr:uid="{00000000-0005-0000-0000-0000CE3D0000}"/>
    <cellStyle name="9_DeckblattNeu 4 3 2 2 4 2" xfId="27808" xr:uid="{00000000-0005-0000-0000-0000CF3D0000}"/>
    <cellStyle name="9_DeckblattNeu 4 3 2 2 4 2 2" xfId="42123" xr:uid="{00000000-0005-0000-0000-0000D03D0000}"/>
    <cellStyle name="9_DeckblattNeu 4 3 2 2 4 3" xfId="34986" xr:uid="{00000000-0005-0000-0000-0000D13D0000}"/>
    <cellStyle name="9_DeckblattNeu 4 3 2 2 5" xfId="21886" xr:uid="{00000000-0005-0000-0000-0000D23D0000}"/>
    <cellStyle name="9_DeckblattNeu 4 3 2 2 5 2" xfId="36201" xr:uid="{00000000-0005-0000-0000-0000D33D0000}"/>
    <cellStyle name="9_DeckblattNeu 4 3 2 2 6" xfId="29023" xr:uid="{00000000-0005-0000-0000-0000D43D0000}"/>
    <cellStyle name="9_DeckblattNeu 4 3 2 3" xfId="15510" xr:uid="{00000000-0005-0000-0000-0000D53D0000}"/>
    <cellStyle name="9_DeckblattNeu 4 3 2 3 2" xfId="22669" xr:uid="{00000000-0005-0000-0000-0000D63D0000}"/>
    <cellStyle name="9_DeckblattNeu 4 3 2 3 2 2" xfId="36984" xr:uid="{00000000-0005-0000-0000-0000D73D0000}"/>
    <cellStyle name="9_DeckblattNeu 4 3 2 3 3" xfId="29825" xr:uid="{00000000-0005-0000-0000-0000D83D0000}"/>
    <cellStyle name="9_DeckblattNeu 4 3 2 4" xfId="17864" xr:uid="{00000000-0005-0000-0000-0000D93D0000}"/>
    <cellStyle name="9_DeckblattNeu 4 3 2 4 2" xfId="25001" xr:uid="{00000000-0005-0000-0000-0000DA3D0000}"/>
    <cellStyle name="9_DeckblattNeu 4 3 2 4 2 2" xfId="39316" xr:uid="{00000000-0005-0000-0000-0000DB3D0000}"/>
    <cellStyle name="9_DeckblattNeu 4 3 2 4 3" xfId="32179" xr:uid="{00000000-0005-0000-0000-0000DC3D0000}"/>
    <cellStyle name="9_DeckblattNeu 4 4" xfId="979" xr:uid="{00000000-0005-0000-0000-0000DD3D0000}"/>
    <cellStyle name="9_DeckblattNeu 4 4 2" xfId="13142" xr:uid="{00000000-0005-0000-0000-0000DE3D0000}"/>
    <cellStyle name="9_DeckblattNeu 4 4 2 2" xfId="13412" xr:uid="{00000000-0005-0000-0000-0000DF3D0000}"/>
    <cellStyle name="9_DeckblattNeu 4 4 2 2 2" xfId="15781" xr:uid="{00000000-0005-0000-0000-0000E03D0000}"/>
    <cellStyle name="9_DeckblattNeu 4 4 2 2 2 2" xfId="22940" xr:uid="{00000000-0005-0000-0000-0000E13D0000}"/>
    <cellStyle name="9_DeckblattNeu 4 4 2 2 2 2 2" xfId="37255" xr:uid="{00000000-0005-0000-0000-0000E23D0000}"/>
    <cellStyle name="9_DeckblattNeu 4 4 2 2 2 3" xfId="30096" xr:uid="{00000000-0005-0000-0000-0000E33D0000}"/>
    <cellStyle name="9_DeckblattNeu 4 4 2 2 3" xfId="18135" xr:uid="{00000000-0005-0000-0000-0000E43D0000}"/>
    <cellStyle name="9_DeckblattNeu 4 4 2 2 3 2" xfId="25272" xr:uid="{00000000-0005-0000-0000-0000E53D0000}"/>
    <cellStyle name="9_DeckblattNeu 4 4 2 2 3 2 2" xfId="39587" xr:uid="{00000000-0005-0000-0000-0000E63D0000}"/>
    <cellStyle name="9_DeckblattNeu 4 4 2 2 3 3" xfId="32450" xr:uid="{00000000-0005-0000-0000-0000E73D0000}"/>
    <cellStyle name="9_DeckblattNeu 4 4 2 2 4" xfId="19839" xr:uid="{00000000-0005-0000-0000-0000E83D0000}"/>
    <cellStyle name="9_DeckblattNeu 4 4 2 2 4 2" xfId="26976" xr:uid="{00000000-0005-0000-0000-0000E93D0000}"/>
    <cellStyle name="9_DeckblattNeu 4 4 2 2 4 2 2" xfId="41291" xr:uid="{00000000-0005-0000-0000-0000EA3D0000}"/>
    <cellStyle name="9_DeckblattNeu 4 4 2 2 4 3" xfId="34154" xr:uid="{00000000-0005-0000-0000-0000EB3D0000}"/>
    <cellStyle name="9_DeckblattNeu 4 4 2 2 5" xfId="21054" xr:uid="{00000000-0005-0000-0000-0000EC3D0000}"/>
    <cellStyle name="9_DeckblattNeu 4 4 2 2 5 2" xfId="35369" xr:uid="{00000000-0005-0000-0000-0000ED3D0000}"/>
    <cellStyle name="9_DeckblattNeu 4 4 2 2 6" xfId="28191" xr:uid="{00000000-0005-0000-0000-0000EE3D0000}"/>
    <cellStyle name="9_DeckblattNeu 4 4 2 3" xfId="15511" xr:uid="{00000000-0005-0000-0000-0000EF3D0000}"/>
    <cellStyle name="9_DeckblattNeu 4 4 2 3 2" xfId="22670" xr:uid="{00000000-0005-0000-0000-0000F03D0000}"/>
    <cellStyle name="9_DeckblattNeu 4 4 2 3 2 2" xfId="36985" xr:uid="{00000000-0005-0000-0000-0000F13D0000}"/>
    <cellStyle name="9_DeckblattNeu 4 4 2 3 3" xfId="29826" xr:uid="{00000000-0005-0000-0000-0000F23D0000}"/>
    <cellStyle name="9_DeckblattNeu 4 4 2 4" xfId="17865" xr:uid="{00000000-0005-0000-0000-0000F33D0000}"/>
    <cellStyle name="9_DeckblattNeu 4 4 2 4 2" xfId="25002" xr:uid="{00000000-0005-0000-0000-0000F43D0000}"/>
    <cellStyle name="9_DeckblattNeu 4 4 2 4 2 2" xfId="39317" xr:uid="{00000000-0005-0000-0000-0000F53D0000}"/>
    <cellStyle name="9_DeckblattNeu 4 4 2 4 3" xfId="32180" xr:uid="{00000000-0005-0000-0000-0000F63D0000}"/>
    <cellStyle name="9_DeckblattNeu 4 5" xfId="980" xr:uid="{00000000-0005-0000-0000-0000F73D0000}"/>
    <cellStyle name="9_DeckblattNeu 4 5 2" xfId="13143" xr:uid="{00000000-0005-0000-0000-0000F83D0000}"/>
    <cellStyle name="9_DeckblattNeu 4 5 2 2" xfId="14001" xr:uid="{00000000-0005-0000-0000-0000F93D0000}"/>
    <cellStyle name="9_DeckblattNeu 4 5 2 2 2" xfId="16370" xr:uid="{00000000-0005-0000-0000-0000FA3D0000}"/>
    <cellStyle name="9_DeckblattNeu 4 5 2 2 2 2" xfId="23529" xr:uid="{00000000-0005-0000-0000-0000FB3D0000}"/>
    <cellStyle name="9_DeckblattNeu 4 5 2 2 2 2 2" xfId="37844" xr:uid="{00000000-0005-0000-0000-0000FC3D0000}"/>
    <cellStyle name="9_DeckblattNeu 4 5 2 2 2 3" xfId="30685" xr:uid="{00000000-0005-0000-0000-0000FD3D0000}"/>
    <cellStyle name="9_DeckblattNeu 4 5 2 2 3" xfId="18724" xr:uid="{00000000-0005-0000-0000-0000FE3D0000}"/>
    <cellStyle name="9_DeckblattNeu 4 5 2 2 3 2" xfId="25861" xr:uid="{00000000-0005-0000-0000-0000FF3D0000}"/>
    <cellStyle name="9_DeckblattNeu 4 5 2 2 3 2 2" xfId="40176" xr:uid="{00000000-0005-0000-0000-0000003E0000}"/>
    <cellStyle name="9_DeckblattNeu 4 5 2 2 3 3" xfId="33039" xr:uid="{00000000-0005-0000-0000-0000013E0000}"/>
    <cellStyle name="9_DeckblattNeu 4 5 2 2 4" xfId="20092" xr:uid="{00000000-0005-0000-0000-0000023E0000}"/>
    <cellStyle name="9_DeckblattNeu 4 5 2 2 4 2" xfId="27229" xr:uid="{00000000-0005-0000-0000-0000033E0000}"/>
    <cellStyle name="9_DeckblattNeu 4 5 2 2 4 2 2" xfId="41544" xr:uid="{00000000-0005-0000-0000-0000043E0000}"/>
    <cellStyle name="9_DeckblattNeu 4 5 2 2 4 3" xfId="34407" xr:uid="{00000000-0005-0000-0000-0000053E0000}"/>
    <cellStyle name="9_DeckblattNeu 4 5 2 2 5" xfId="21307" xr:uid="{00000000-0005-0000-0000-0000063E0000}"/>
    <cellStyle name="9_DeckblattNeu 4 5 2 2 5 2" xfId="35622" xr:uid="{00000000-0005-0000-0000-0000073E0000}"/>
    <cellStyle name="9_DeckblattNeu 4 5 2 2 6" xfId="28444" xr:uid="{00000000-0005-0000-0000-0000083E0000}"/>
    <cellStyle name="9_DeckblattNeu 4 5 2 3" xfId="15512" xr:uid="{00000000-0005-0000-0000-0000093E0000}"/>
    <cellStyle name="9_DeckblattNeu 4 5 2 3 2" xfId="22671" xr:uid="{00000000-0005-0000-0000-00000A3E0000}"/>
    <cellStyle name="9_DeckblattNeu 4 5 2 3 2 2" xfId="36986" xr:uid="{00000000-0005-0000-0000-00000B3E0000}"/>
    <cellStyle name="9_DeckblattNeu 4 5 2 3 3" xfId="29827" xr:uid="{00000000-0005-0000-0000-00000C3E0000}"/>
    <cellStyle name="9_DeckblattNeu 4 5 2 4" xfId="17866" xr:uid="{00000000-0005-0000-0000-00000D3E0000}"/>
    <cellStyle name="9_DeckblattNeu 4 5 2 4 2" xfId="25003" xr:uid="{00000000-0005-0000-0000-00000E3E0000}"/>
    <cellStyle name="9_DeckblattNeu 4 5 2 4 2 2" xfId="39318" xr:uid="{00000000-0005-0000-0000-00000F3E0000}"/>
    <cellStyle name="9_DeckblattNeu 4 5 2 4 3" xfId="32181" xr:uid="{00000000-0005-0000-0000-0000103E0000}"/>
    <cellStyle name="9_DeckblattNeu 4 6" xfId="13139" xr:uid="{00000000-0005-0000-0000-0000113E0000}"/>
    <cellStyle name="9_DeckblattNeu 4 6 2" xfId="14492" xr:uid="{00000000-0005-0000-0000-0000123E0000}"/>
    <cellStyle name="9_DeckblattNeu 4 6 2 2" xfId="16861" xr:uid="{00000000-0005-0000-0000-0000133E0000}"/>
    <cellStyle name="9_DeckblattNeu 4 6 2 2 2" xfId="24020" xr:uid="{00000000-0005-0000-0000-0000143E0000}"/>
    <cellStyle name="9_DeckblattNeu 4 6 2 2 2 2" xfId="38335" xr:uid="{00000000-0005-0000-0000-0000153E0000}"/>
    <cellStyle name="9_DeckblattNeu 4 6 2 2 3" xfId="31176" xr:uid="{00000000-0005-0000-0000-0000163E0000}"/>
    <cellStyle name="9_DeckblattNeu 4 6 2 3" xfId="19215" xr:uid="{00000000-0005-0000-0000-0000173E0000}"/>
    <cellStyle name="9_DeckblattNeu 4 6 2 3 2" xfId="26352" xr:uid="{00000000-0005-0000-0000-0000183E0000}"/>
    <cellStyle name="9_DeckblattNeu 4 6 2 3 2 2" xfId="40667" xr:uid="{00000000-0005-0000-0000-0000193E0000}"/>
    <cellStyle name="9_DeckblattNeu 4 6 2 3 3" xfId="33530" xr:uid="{00000000-0005-0000-0000-00001A3E0000}"/>
    <cellStyle name="9_DeckblattNeu 4 6 2 4" xfId="20522" xr:uid="{00000000-0005-0000-0000-00001B3E0000}"/>
    <cellStyle name="9_DeckblattNeu 4 6 2 4 2" xfId="27659" xr:uid="{00000000-0005-0000-0000-00001C3E0000}"/>
    <cellStyle name="9_DeckblattNeu 4 6 2 4 2 2" xfId="41974" xr:uid="{00000000-0005-0000-0000-00001D3E0000}"/>
    <cellStyle name="9_DeckblattNeu 4 6 2 4 3" xfId="34837" xr:uid="{00000000-0005-0000-0000-00001E3E0000}"/>
    <cellStyle name="9_DeckblattNeu 4 6 2 5" xfId="21737" xr:uid="{00000000-0005-0000-0000-00001F3E0000}"/>
    <cellStyle name="9_DeckblattNeu 4 6 2 5 2" xfId="36052" xr:uid="{00000000-0005-0000-0000-0000203E0000}"/>
    <cellStyle name="9_DeckblattNeu 4 6 2 6" xfId="28874" xr:uid="{00000000-0005-0000-0000-0000213E0000}"/>
    <cellStyle name="9_DeckblattNeu 4 6 3" xfId="15508" xr:uid="{00000000-0005-0000-0000-0000223E0000}"/>
    <cellStyle name="9_DeckblattNeu 4 6 3 2" xfId="22667" xr:uid="{00000000-0005-0000-0000-0000233E0000}"/>
    <cellStyle name="9_DeckblattNeu 4 6 3 2 2" xfId="36982" xr:uid="{00000000-0005-0000-0000-0000243E0000}"/>
    <cellStyle name="9_DeckblattNeu 4 6 3 3" xfId="29823" xr:uid="{00000000-0005-0000-0000-0000253E0000}"/>
    <cellStyle name="9_DeckblattNeu 4 6 4" xfId="17862" xr:uid="{00000000-0005-0000-0000-0000263E0000}"/>
    <cellStyle name="9_DeckblattNeu 4 6 4 2" xfId="24999" xr:uid="{00000000-0005-0000-0000-0000273E0000}"/>
    <cellStyle name="9_DeckblattNeu 4 6 4 2 2" xfId="39314" xr:uid="{00000000-0005-0000-0000-0000283E0000}"/>
    <cellStyle name="9_DeckblattNeu 4 6 4 3" xfId="32177" xr:uid="{00000000-0005-0000-0000-0000293E0000}"/>
    <cellStyle name="9_DeckblattNeu 5" xfId="981" xr:uid="{00000000-0005-0000-0000-00002A3E0000}"/>
    <cellStyle name="9_DeckblattNeu 5 2" xfId="13144" xr:uid="{00000000-0005-0000-0000-00002B3E0000}"/>
    <cellStyle name="9_DeckblattNeu 5 2 2" xfId="13895" xr:uid="{00000000-0005-0000-0000-00002C3E0000}"/>
    <cellStyle name="9_DeckblattNeu 5 2 2 2" xfId="16264" xr:uid="{00000000-0005-0000-0000-00002D3E0000}"/>
    <cellStyle name="9_DeckblattNeu 5 2 2 2 2" xfId="23423" xr:uid="{00000000-0005-0000-0000-00002E3E0000}"/>
    <cellStyle name="9_DeckblattNeu 5 2 2 2 2 2" xfId="37738" xr:uid="{00000000-0005-0000-0000-00002F3E0000}"/>
    <cellStyle name="9_DeckblattNeu 5 2 2 2 3" xfId="30579" xr:uid="{00000000-0005-0000-0000-0000303E0000}"/>
    <cellStyle name="9_DeckblattNeu 5 2 2 3" xfId="18618" xr:uid="{00000000-0005-0000-0000-0000313E0000}"/>
    <cellStyle name="9_DeckblattNeu 5 2 2 3 2" xfId="25755" xr:uid="{00000000-0005-0000-0000-0000323E0000}"/>
    <cellStyle name="9_DeckblattNeu 5 2 2 3 2 2" xfId="40070" xr:uid="{00000000-0005-0000-0000-0000333E0000}"/>
    <cellStyle name="9_DeckblattNeu 5 2 2 3 3" xfId="32933" xr:uid="{00000000-0005-0000-0000-0000343E0000}"/>
    <cellStyle name="9_DeckblattNeu 5 2 2 4" xfId="20059" xr:uid="{00000000-0005-0000-0000-0000353E0000}"/>
    <cellStyle name="9_DeckblattNeu 5 2 2 4 2" xfId="27196" xr:uid="{00000000-0005-0000-0000-0000363E0000}"/>
    <cellStyle name="9_DeckblattNeu 5 2 2 4 2 2" xfId="41511" xr:uid="{00000000-0005-0000-0000-0000373E0000}"/>
    <cellStyle name="9_DeckblattNeu 5 2 2 4 3" xfId="34374" xr:uid="{00000000-0005-0000-0000-0000383E0000}"/>
    <cellStyle name="9_DeckblattNeu 5 2 2 5" xfId="21274" xr:uid="{00000000-0005-0000-0000-0000393E0000}"/>
    <cellStyle name="9_DeckblattNeu 5 2 2 5 2" xfId="35589" xr:uid="{00000000-0005-0000-0000-00003A3E0000}"/>
    <cellStyle name="9_DeckblattNeu 5 2 2 6" xfId="28411" xr:uid="{00000000-0005-0000-0000-00003B3E0000}"/>
    <cellStyle name="9_DeckblattNeu 5 2 3" xfId="15513" xr:uid="{00000000-0005-0000-0000-00003C3E0000}"/>
    <cellStyle name="9_DeckblattNeu 5 2 3 2" xfId="22672" xr:uid="{00000000-0005-0000-0000-00003D3E0000}"/>
    <cellStyle name="9_DeckblattNeu 5 2 3 2 2" xfId="36987" xr:uid="{00000000-0005-0000-0000-00003E3E0000}"/>
    <cellStyle name="9_DeckblattNeu 5 2 3 3" xfId="29828" xr:uid="{00000000-0005-0000-0000-00003F3E0000}"/>
    <cellStyle name="9_DeckblattNeu 5 2 4" xfId="17867" xr:uid="{00000000-0005-0000-0000-0000403E0000}"/>
    <cellStyle name="9_DeckblattNeu 5 2 4 2" xfId="25004" xr:uid="{00000000-0005-0000-0000-0000413E0000}"/>
    <cellStyle name="9_DeckblattNeu 5 2 4 2 2" xfId="39319" xr:uid="{00000000-0005-0000-0000-0000423E0000}"/>
    <cellStyle name="9_DeckblattNeu 5 2 4 3" xfId="32182" xr:uid="{00000000-0005-0000-0000-0000433E0000}"/>
    <cellStyle name="9_DeckblattNeu 6" xfId="982" xr:uid="{00000000-0005-0000-0000-0000443E0000}"/>
    <cellStyle name="9_DeckblattNeu 6 2" xfId="13145" xr:uid="{00000000-0005-0000-0000-0000453E0000}"/>
    <cellStyle name="9_DeckblattNeu 6 2 2" xfId="14183" xr:uid="{00000000-0005-0000-0000-0000463E0000}"/>
    <cellStyle name="9_DeckblattNeu 6 2 2 2" xfId="16552" xr:uid="{00000000-0005-0000-0000-0000473E0000}"/>
    <cellStyle name="9_DeckblattNeu 6 2 2 2 2" xfId="23711" xr:uid="{00000000-0005-0000-0000-0000483E0000}"/>
    <cellStyle name="9_DeckblattNeu 6 2 2 2 2 2" xfId="38026" xr:uid="{00000000-0005-0000-0000-0000493E0000}"/>
    <cellStyle name="9_DeckblattNeu 6 2 2 2 3" xfId="30867" xr:uid="{00000000-0005-0000-0000-00004A3E0000}"/>
    <cellStyle name="9_DeckblattNeu 6 2 2 3" xfId="18906" xr:uid="{00000000-0005-0000-0000-00004B3E0000}"/>
    <cellStyle name="9_DeckblattNeu 6 2 2 3 2" xfId="26043" xr:uid="{00000000-0005-0000-0000-00004C3E0000}"/>
    <cellStyle name="9_DeckblattNeu 6 2 2 3 2 2" xfId="40358" xr:uid="{00000000-0005-0000-0000-00004D3E0000}"/>
    <cellStyle name="9_DeckblattNeu 6 2 2 3 3" xfId="33221" xr:uid="{00000000-0005-0000-0000-00004E3E0000}"/>
    <cellStyle name="9_DeckblattNeu 6 2 2 4" xfId="20240" xr:uid="{00000000-0005-0000-0000-00004F3E0000}"/>
    <cellStyle name="9_DeckblattNeu 6 2 2 4 2" xfId="27377" xr:uid="{00000000-0005-0000-0000-0000503E0000}"/>
    <cellStyle name="9_DeckblattNeu 6 2 2 4 2 2" xfId="41692" xr:uid="{00000000-0005-0000-0000-0000513E0000}"/>
    <cellStyle name="9_DeckblattNeu 6 2 2 4 3" xfId="34555" xr:uid="{00000000-0005-0000-0000-0000523E0000}"/>
    <cellStyle name="9_DeckblattNeu 6 2 2 5" xfId="21455" xr:uid="{00000000-0005-0000-0000-0000533E0000}"/>
    <cellStyle name="9_DeckblattNeu 6 2 2 5 2" xfId="35770" xr:uid="{00000000-0005-0000-0000-0000543E0000}"/>
    <cellStyle name="9_DeckblattNeu 6 2 2 6" xfId="28592" xr:uid="{00000000-0005-0000-0000-0000553E0000}"/>
    <cellStyle name="9_DeckblattNeu 6 2 3" xfId="15514" xr:uid="{00000000-0005-0000-0000-0000563E0000}"/>
    <cellStyle name="9_DeckblattNeu 6 2 3 2" xfId="22673" xr:uid="{00000000-0005-0000-0000-0000573E0000}"/>
    <cellStyle name="9_DeckblattNeu 6 2 3 2 2" xfId="36988" xr:uid="{00000000-0005-0000-0000-0000583E0000}"/>
    <cellStyle name="9_DeckblattNeu 6 2 3 3" xfId="29829" xr:uid="{00000000-0005-0000-0000-0000593E0000}"/>
    <cellStyle name="9_DeckblattNeu 6 2 4" xfId="17868" xr:uid="{00000000-0005-0000-0000-00005A3E0000}"/>
    <cellStyle name="9_DeckblattNeu 6 2 4 2" xfId="25005" xr:uid="{00000000-0005-0000-0000-00005B3E0000}"/>
    <cellStyle name="9_DeckblattNeu 6 2 4 2 2" xfId="39320" xr:uid="{00000000-0005-0000-0000-00005C3E0000}"/>
    <cellStyle name="9_DeckblattNeu 6 2 4 3" xfId="32183" xr:uid="{00000000-0005-0000-0000-00005D3E0000}"/>
    <cellStyle name="9_DeckblattNeu 7" xfId="983" xr:uid="{00000000-0005-0000-0000-00005E3E0000}"/>
    <cellStyle name="9_DeckblattNeu 7 2" xfId="13146" xr:uid="{00000000-0005-0000-0000-00005F3E0000}"/>
    <cellStyle name="9_DeckblattNeu 7 2 2" xfId="13507" xr:uid="{00000000-0005-0000-0000-0000603E0000}"/>
    <cellStyle name="9_DeckblattNeu 7 2 2 2" xfId="15876" xr:uid="{00000000-0005-0000-0000-0000613E0000}"/>
    <cellStyle name="9_DeckblattNeu 7 2 2 2 2" xfId="23035" xr:uid="{00000000-0005-0000-0000-0000623E0000}"/>
    <cellStyle name="9_DeckblattNeu 7 2 2 2 2 2" xfId="37350" xr:uid="{00000000-0005-0000-0000-0000633E0000}"/>
    <cellStyle name="9_DeckblattNeu 7 2 2 2 3" xfId="30191" xr:uid="{00000000-0005-0000-0000-0000643E0000}"/>
    <cellStyle name="9_DeckblattNeu 7 2 2 3" xfId="18230" xr:uid="{00000000-0005-0000-0000-0000653E0000}"/>
    <cellStyle name="9_DeckblattNeu 7 2 2 3 2" xfId="25367" xr:uid="{00000000-0005-0000-0000-0000663E0000}"/>
    <cellStyle name="9_DeckblattNeu 7 2 2 3 2 2" xfId="39682" xr:uid="{00000000-0005-0000-0000-0000673E0000}"/>
    <cellStyle name="9_DeckblattNeu 7 2 2 3 3" xfId="32545" xr:uid="{00000000-0005-0000-0000-0000683E0000}"/>
    <cellStyle name="9_DeckblattNeu 7 2 2 4" xfId="19855" xr:uid="{00000000-0005-0000-0000-0000693E0000}"/>
    <cellStyle name="9_DeckblattNeu 7 2 2 4 2" xfId="26992" xr:uid="{00000000-0005-0000-0000-00006A3E0000}"/>
    <cellStyle name="9_DeckblattNeu 7 2 2 4 2 2" xfId="41307" xr:uid="{00000000-0005-0000-0000-00006B3E0000}"/>
    <cellStyle name="9_DeckblattNeu 7 2 2 4 3" xfId="34170" xr:uid="{00000000-0005-0000-0000-00006C3E0000}"/>
    <cellStyle name="9_DeckblattNeu 7 2 2 5" xfId="21070" xr:uid="{00000000-0005-0000-0000-00006D3E0000}"/>
    <cellStyle name="9_DeckblattNeu 7 2 2 5 2" xfId="35385" xr:uid="{00000000-0005-0000-0000-00006E3E0000}"/>
    <cellStyle name="9_DeckblattNeu 7 2 2 6" xfId="28207" xr:uid="{00000000-0005-0000-0000-00006F3E0000}"/>
    <cellStyle name="9_DeckblattNeu 7 2 3" xfId="15515" xr:uid="{00000000-0005-0000-0000-0000703E0000}"/>
    <cellStyle name="9_DeckblattNeu 7 2 3 2" xfId="22674" xr:uid="{00000000-0005-0000-0000-0000713E0000}"/>
    <cellStyle name="9_DeckblattNeu 7 2 3 2 2" xfId="36989" xr:uid="{00000000-0005-0000-0000-0000723E0000}"/>
    <cellStyle name="9_DeckblattNeu 7 2 3 3" xfId="29830" xr:uid="{00000000-0005-0000-0000-0000733E0000}"/>
    <cellStyle name="9_DeckblattNeu 7 2 4" xfId="17869" xr:uid="{00000000-0005-0000-0000-0000743E0000}"/>
    <cellStyle name="9_DeckblattNeu 7 2 4 2" xfId="25006" xr:uid="{00000000-0005-0000-0000-0000753E0000}"/>
    <cellStyle name="9_DeckblattNeu 7 2 4 2 2" xfId="39321" xr:uid="{00000000-0005-0000-0000-0000763E0000}"/>
    <cellStyle name="9_DeckblattNeu 7 2 4 3" xfId="32184" xr:uid="{00000000-0005-0000-0000-0000773E0000}"/>
    <cellStyle name="9_DeckblattNeu 8" xfId="984" xr:uid="{00000000-0005-0000-0000-0000783E0000}"/>
    <cellStyle name="9_DeckblattNeu 8 2" xfId="13147" xr:uid="{00000000-0005-0000-0000-0000793E0000}"/>
    <cellStyle name="9_DeckblattNeu 8 2 2" xfId="14491" xr:uid="{00000000-0005-0000-0000-00007A3E0000}"/>
    <cellStyle name="9_DeckblattNeu 8 2 2 2" xfId="16860" xr:uid="{00000000-0005-0000-0000-00007B3E0000}"/>
    <cellStyle name="9_DeckblattNeu 8 2 2 2 2" xfId="24019" xr:uid="{00000000-0005-0000-0000-00007C3E0000}"/>
    <cellStyle name="9_DeckblattNeu 8 2 2 2 2 2" xfId="38334" xr:uid="{00000000-0005-0000-0000-00007D3E0000}"/>
    <cellStyle name="9_DeckblattNeu 8 2 2 2 3" xfId="31175" xr:uid="{00000000-0005-0000-0000-00007E3E0000}"/>
    <cellStyle name="9_DeckblattNeu 8 2 2 3" xfId="19214" xr:uid="{00000000-0005-0000-0000-00007F3E0000}"/>
    <cellStyle name="9_DeckblattNeu 8 2 2 3 2" xfId="26351" xr:uid="{00000000-0005-0000-0000-0000803E0000}"/>
    <cellStyle name="9_DeckblattNeu 8 2 2 3 2 2" xfId="40666" xr:uid="{00000000-0005-0000-0000-0000813E0000}"/>
    <cellStyle name="9_DeckblattNeu 8 2 2 3 3" xfId="33529" xr:uid="{00000000-0005-0000-0000-0000823E0000}"/>
    <cellStyle name="9_DeckblattNeu 8 2 2 4" xfId="20521" xr:uid="{00000000-0005-0000-0000-0000833E0000}"/>
    <cellStyle name="9_DeckblattNeu 8 2 2 4 2" xfId="27658" xr:uid="{00000000-0005-0000-0000-0000843E0000}"/>
    <cellStyle name="9_DeckblattNeu 8 2 2 4 2 2" xfId="41973" xr:uid="{00000000-0005-0000-0000-0000853E0000}"/>
    <cellStyle name="9_DeckblattNeu 8 2 2 4 3" xfId="34836" xr:uid="{00000000-0005-0000-0000-0000863E0000}"/>
    <cellStyle name="9_DeckblattNeu 8 2 2 5" xfId="21736" xr:uid="{00000000-0005-0000-0000-0000873E0000}"/>
    <cellStyle name="9_DeckblattNeu 8 2 2 5 2" xfId="36051" xr:uid="{00000000-0005-0000-0000-0000883E0000}"/>
    <cellStyle name="9_DeckblattNeu 8 2 2 6" xfId="28873" xr:uid="{00000000-0005-0000-0000-0000893E0000}"/>
    <cellStyle name="9_DeckblattNeu 8 2 3" xfId="15516" xr:uid="{00000000-0005-0000-0000-00008A3E0000}"/>
    <cellStyle name="9_DeckblattNeu 8 2 3 2" xfId="22675" xr:uid="{00000000-0005-0000-0000-00008B3E0000}"/>
    <cellStyle name="9_DeckblattNeu 8 2 3 2 2" xfId="36990" xr:uid="{00000000-0005-0000-0000-00008C3E0000}"/>
    <cellStyle name="9_DeckblattNeu 8 2 3 3" xfId="29831" xr:uid="{00000000-0005-0000-0000-00008D3E0000}"/>
    <cellStyle name="9_DeckblattNeu 8 2 4" xfId="17870" xr:uid="{00000000-0005-0000-0000-00008E3E0000}"/>
    <cellStyle name="9_DeckblattNeu 8 2 4 2" xfId="25007" xr:uid="{00000000-0005-0000-0000-00008F3E0000}"/>
    <cellStyle name="9_DeckblattNeu 8 2 4 2 2" xfId="39322" xr:uid="{00000000-0005-0000-0000-0000903E0000}"/>
    <cellStyle name="9_DeckblattNeu 8 2 4 3" xfId="32185" xr:uid="{00000000-0005-0000-0000-0000913E0000}"/>
    <cellStyle name="9_DeckblattNeu 9" xfId="13123" xr:uid="{00000000-0005-0000-0000-0000923E0000}"/>
    <cellStyle name="9_DeckblattNeu 9 2" xfId="14584" xr:uid="{00000000-0005-0000-0000-0000933E0000}"/>
    <cellStyle name="9_DeckblattNeu 9 2 2" xfId="16947" xr:uid="{00000000-0005-0000-0000-0000943E0000}"/>
    <cellStyle name="9_DeckblattNeu 9 2 2 2" xfId="24106" xr:uid="{00000000-0005-0000-0000-0000953E0000}"/>
    <cellStyle name="9_DeckblattNeu 9 2 2 2 2" xfId="38421" xr:uid="{00000000-0005-0000-0000-0000963E0000}"/>
    <cellStyle name="9_DeckblattNeu 9 2 2 3" xfId="31262" xr:uid="{00000000-0005-0000-0000-0000973E0000}"/>
    <cellStyle name="9_DeckblattNeu 9 2 3" xfId="19301" xr:uid="{00000000-0005-0000-0000-0000983E0000}"/>
    <cellStyle name="9_DeckblattNeu 9 2 3 2" xfId="26438" xr:uid="{00000000-0005-0000-0000-0000993E0000}"/>
    <cellStyle name="9_DeckblattNeu 9 2 3 2 2" xfId="40753" xr:uid="{00000000-0005-0000-0000-00009A3E0000}"/>
    <cellStyle name="9_DeckblattNeu 9 2 3 3" xfId="33616" xr:uid="{00000000-0005-0000-0000-00009B3E0000}"/>
    <cellStyle name="9_DeckblattNeu 9 2 4" xfId="20599" xr:uid="{00000000-0005-0000-0000-00009C3E0000}"/>
    <cellStyle name="9_DeckblattNeu 9 2 4 2" xfId="27736" xr:uid="{00000000-0005-0000-0000-00009D3E0000}"/>
    <cellStyle name="9_DeckblattNeu 9 2 4 2 2" xfId="42051" xr:uid="{00000000-0005-0000-0000-00009E3E0000}"/>
    <cellStyle name="9_DeckblattNeu 9 2 4 3" xfId="34914" xr:uid="{00000000-0005-0000-0000-00009F3E0000}"/>
    <cellStyle name="9_DeckblattNeu 9 2 5" xfId="21814" xr:uid="{00000000-0005-0000-0000-0000A03E0000}"/>
    <cellStyle name="9_DeckblattNeu 9 2 5 2" xfId="36129" xr:uid="{00000000-0005-0000-0000-0000A13E0000}"/>
    <cellStyle name="9_DeckblattNeu 9 2 6" xfId="28951" xr:uid="{00000000-0005-0000-0000-0000A23E0000}"/>
    <cellStyle name="9_DeckblattNeu 9 3" xfId="15492" xr:uid="{00000000-0005-0000-0000-0000A33E0000}"/>
    <cellStyle name="9_DeckblattNeu 9 3 2" xfId="22651" xr:uid="{00000000-0005-0000-0000-0000A43E0000}"/>
    <cellStyle name="9_DeckblattNeu 9 3 2 2" xfId="36966" xr:uid="{00000000-0005-0000-0000-0000A53E0000}"/>
    <cellStyle name="9_DeckblattNeu 9 3 3" xfId="29807" xr:uid="{00000000-0005-0000-0000-0000A63E0000}"/>
    <cellStyle name="9_DeckblattNeu 9 4" xfId="17846" xr:uid="{00000000-0005-0000-0000-0000A73E0000}"/>
    <cellStyle name="9_DeckblattNeu 9 4 2" xfId="24983" xr:uid="{00000000-0005-0000-0000-0000A83E0000}"/>
    <cellStyle name="9_DeckblattNeu 9 4 2 2" xfId="39298" xr:uid="{00000000-0005-0000-0000-0000A93E0000}"/>
    <cellStyle name="9_DeckblattNeu 9 4 3" xfId="32161" xr:uid="{00000000-0005-0000-0000-0000AA3E0000}"/>
    <cellStyle name="9_III_Tagesbetreuung_2010_Rev1" xfId="220" xr:uid="{00000000-0005-0000-0000-0000AB3E0000}"/>
    <cellStyle name="9_III_Tagesbetreuung_2010_Rev1 2" xfId="985" xr:uid="{00000000-0005-0000-0000-0000AC3E0000}"/>
    <cellStyle name="9_III_Tagesbetreuung_2010_Rev1 2 2" xfId="986" xr:uid="{00000000-0005-0000-0000-0000AD3E0000}"/>
    <cellStyle name="9_III_Tagesbetreuung_2010_Rev1 2 2 2" xfId="987" xr:uid="{00000000-0005-0000-0000-0000AE3E0000}"/>
    <cellStyle name="9_III_Tagesbetreuung_2010_Rev1 2 2 2 2" xfId="13151" xr:uid="{00000000-0005-0000-0000-0000AF3E0000}"/>
    <cellStyle name="9_III_Tagesbetreuung_2010_Rev1 2 2 2 2 2" xfId="13764" xr:uid="{00000000-0005-0000-0000-0000B03E0000}"/>
    <cellStyle name="9_III_Tagesbetreuung_2010_Rev1 2 2 2 2 2 2" xfId="16133" xr:uid="{00000000-0005-0000-0000-0000B13E0000}"/>
    <cellStyle name="9_III_Tagesbetreuung_2010_Rev1 2 2 2 2 2 2 2" xfId="23292" xr:uid="{00000000-0005-0000-0000-0000B23E0000}"/>
    <cellStyle name="9_III_Tagesbetreuung_2010_Rev1 2 2 2 2 2 2 2 2" xfId="37607" xr:uid="{00000000-0005-0000-0000-0000B33E0000}"/>
    <cellStyle name="9_III_Tagesbetreuung_2010_Rev1 2 2 2 2 2 2 3" xfId="30448" xr:uid="{00000000-0005-0000-0000-0000B43E0000}"/>
    <cellStyle name="9_III_Tagesbetreuung_2010_Rev1 2 2 2 2 2 3" xfId="18487" xr:uid="{00000000-0005-0000-0000-0000B53E0000}"/>
    <cellStyle name="9_III_Tagesbetreuung_2010_Rev1 2 2 2 2 2 3 2" xfId="25624" xr:uid="{00000000-0005-0000-0000-0000B63E0000}"/>
    <cellStyle name="9_III_Tagesbetreuung_2010_Rev1 2 2 2 2 2 3 2 2" xfId="39939" xr:uid="{00000000-0005-0000-0000-0000B73E0000}"/>
    <cellStyle name="9_III_Tagesbetreuung_2010_Rev1 2 2 2 2 2 3 3" xfId="32802" xr:uid="{00000000-0005-0000-0000-0000B83E0000}"/>
    <cellStyle name="9_III_Tagesbetreuung_2010_Rev1 2 2 2 2 2 4" xfId="20012" xr:uid="{00000000-0005-0000-0000-0000B93E0000}"/>
    <cellStyle name="9_III_Tagesbetreuung_2010_Rev1 2 2 2 2 2 4 2" xfId="27149" xr:uid="{00000000-0005-0000-0000-0000BA3E0000}"/>
    <cellStyle name="9_III_Tagesbetreuung_2010_Rev1 2 2 2 2 2 4 2 2" xfId="41464" xr:uid="{00000000-0005-0000-0000-0000BB3E0000}"/>
    <cellStyle name="9_III_Tagesbetreuung_2010_Rev1 2 2 2 2 2 4 3" xfId="34327" xr:uid="{00000000-0005-0000-0000-0000BC3E0000}"/>
    <cellStyle name="9_III_Tagesbetreuung_2010_Rev1 2 2 2 2 2 5" xfId="21227" xr:uid="{00000000-0005-0000-0000-0000BD3E0000}"/>
    <cellStyle name="9_III_Tagesbetreuung_2010_Rev1 2 2 2 2 2 5 2" xfId="35542" xr:uid="{00000000-0005-0000-0000-0000BE3E0000}"/>
    <cellStyle name="9_III_Tagesbetreuung_2010_Rev1 2 2 2 2 2 6" xfId="28364" xr:uid="{00000000-0005-0000-0000-0000BF3E0000}"/>
    <cellStyle name="9_III_Tagesbetreuung_2010_Rev1 2 2 2 2 3" xfId="15520" xr:uid="{00000000-0005-0000-0000-0000C03E0000}"/>
    <cellStyle name="9_III_Tagesbetreuung_2010_Rev1 2 2 2 2 3 2" xfId="22679" xr:uid="{00000000-0005-0000-0000-0000C13E0000}"/>
    <cellStyle name="9_III_Tagesbetreuung_2010_Rev1 2 2 2 2 3 2 2" xfId="36994" xr:uid="{00000000-0005-0000-0000-0000C23E0000}"/>
    <cellStyle name="9_III_Tagesbetreuung_2010_Rev1 2 2 2 2 3 3" xfId="29835" xr:uid="{00000000-0005-0000-0000-0000C33E0000}"/>
    <cellStyle name="9_III_Tagesbetreuung_2010_Rev1 2 2 2 2 4" xfId="17874" xr:uid="{00000000-0005-0000-0000-0000C43E0000}"/>
    <cellStyle name="9_III_Tagesbetreuung_2010_Rev1 2 2 2 2 4 2" xfId="25011" xr:uid="{00000000-0005-0000-0000-0000C53E0000}"/>
    <cellStyle name="9_III_Tagesbetreuung_2010_Rev1 2 2 2 2 4 2 2" xfId="39326" xr:uid="{00000000-0005-0000-0000-0000C63E0000}"/>
    <cellStyle name="9_III_Tagesbetreuung_2010_Rev1 2 2 2 2 4 3" xfId="32189" xr:uid="{00000000-0005-0000-0000-0000C73E0000}"/>
    <cellStyle name="9_III_Tagesbetreuung_2010_Rev1 2 2 3" xfId="988" xr:uid="{00000000-0005-0000-0000-0000C83E0000}"/>
    <cellStyle name="9_III_Tagesbetreuung_2010_Rev1 2 2 3 2" xfId="13152" xr:uid="{00000000-0005-0000-0000-0000C93E0000}"/>
    <cellStyle name="9_III_Tagesbetreuung_2010_Rev1 2 2 3 2 2" xfId="14002" xr:uid="{00000000-0005-0000-0000-0000CA3E0000}"/>
    <cellStyle name="9_III_Tagesbetreuung_2010_Rev1 2 2 3 2 2 2" xfId="16371" xr:uid="{00000000-0005-0000-0000-0000CB3E0000}"/>
    <cellStyle name="9_III_Tagesbetreuung_2010_Rev1 2 2 3 2 2 2 2" xfId="23530" xr:uid="{00000000-0005-0000-0000-0000CC3E0000}"/>
    <cellStyle name="9_III_Tagesbetreuung_2010_Rev1 2 2 3 2 2 2 2 2" xfId="37845" xr:uid="{00000000-0005-0000-0000-0000CD3E0000}"/>
    <cellStyle name="9_III_Tagesbetreuung_2010_Rev1 2 2 3 2 2 2 3" xfId="30686" xr:uid="{00000000-0005-0000-0000-0000CE3E0000}"/>
    <cellStyle name="9_III_Tagesbetreuung_2010_Rev1 2 2 3 2 2 3" xfId="18725" xr:uid="{00000000-0005-0000-0000-0000CF3E0000}"/>
    <cellStyle name="9_III_Tagesbetreuung_2010_Rev1 2 2 3 2 2 3 2" xfId="25862" xr:uid="{00000000-0005-0000-0000-0000D03E0000}"/>
    <cellStyle name="9_III_Tagesbetreuung_2010_Rev1 2 2 3 2 2 3 2 2" xfId="40177" xr:uid="{00000000-0005-0000-0000-0000D13E0000}"/>
    <cellStyle name="9_III_Tagesbetreuung_2010_Rev1 2 2 3 2 2 3 3" xfId="33040" xr:uid="{00000000-0005-0000-0000-0000D23E0000}"/>
    <cellStyle name="9_III_Tagesbetreuung_2010_Rev1 2 2 3 2 2 4" xfId="20093" xr:uid="{00000000-0005-0000-0000-0000D33E0000}"/>
    <cellStyle name="9_III_Tagesbetreuung_2010_Rev1 2 2 3 2 2 4 2" xfId="27230" xr:uid="{00000000-0005-0000-0000-0000D43E0000}"/>
    <cellStyle name="9_III_Tagesbetreuung_2010_Rev1 2 2 3 2 2 4 2 2" xfId="41545" xr:uid="{00000000-0005-0000-0000-0000D53E0000}"/>
    <cellStyle name="9_III_Tagesbetreuung_2010_Rev1 2 2 3 2 2 4 3" xfId="34408" xr:uid="{00000000-0005-0000-0000-0000D63E0000}"/>
    <cellStyle name="9_III_Tagesbetreuung_2010_Rev1 2 2 3 2 2 5" xfId="21308" xr:uid="{00000000-0005-0000-0000-0000D73E0000}"/>
    <cellStyle name="9_III_Tagesbetreuung_2010_Rev1 2 2 3 2 2 5 2" xfId="35623" xr:uid="{00000000-0005-0000-0000-0000D83E0000}"/>
    <cellStyle name="9_III_Tagesbetreuung_2010_Rev1 2 2 3 2 2 6" xfId="28445" xr:uid="{00000000-0005-0000-0000-0000D93E0000}"/>
    <cellStyle name="9_III_Tagesbetreuung_2010_Rev1 2 2 3 2 3" xfId="15521" xr:uid="{00000000-0005-0000-0000-0000DA3E0000}"/>
    <cellStyle name="9_III_Tagesbetreuung_2010_Rev1 2 2 3 2 3 2" xfId="22680" xr:uid="{00000000-0005-0000-0000-0000DB3E0000}"/>
    <cellStyle name="9_III_Tagesbetreuung_2010_Rev1 2 2 3 2 3 2 2" xfId="36995" xr:uid="{00000000-0005-0000-0000-0000DC3E0000}"/>
    <cellStyle name="9_III_Tagesbetreuung_2010_Rev1 2 2 3 2 3 3" xfId="29836" xr:uid="{00000000-0005-0000-0000-0000DD3E0000}"/>
    <cellStyle name="9_III_Tagesbetreuung_2010_Rev1 2 2 3 2 4" xfId="17875" xr:uid="{00000000-0005-0000-0000-0000DE3E0000}"/>
    <cellStyle name="9_III_Tagesbetreuung_2010_Rev1 2 2 3 2 4 2" xfId="25012" xr:uid="{00000000-0005-0000-0000-0000DF3E0000}"/>
    <cellStyle name="9_III_Tagesbetreuung_2010_Rev1 2 2 3 2 4 2 2" xfId="39327" xr:uid="{00000000-0005-0000-0000-0000E03E0000}"/>
    <cellStyle name="9_III_Tagesbetreuung_2010_Rev1 2 2 3 2 4 3" xfId="32190" xr:uid="{00000000-0005-0000-0000-0000E13E0000}"/>
    <cellStyle name="9_III_Tagesbetreuung_2010_Rev1 2 2 4" xfId="989" xr:uid="{00000000-0005-0000-0000-0000E23E0000}"/>
    <cellStyle name="9_III_Tagesbetreuung_2010_Rev1 2 2 4 2" xfId="13153" xr:uid="{00000000-0005-0000-0000-0000E33E0000}"/>
    <cellStyle name="9_III_Tagesbetreuung_2010_Rev1 2 2 4 2 2" xfId="14488" xr:uid="{00000000-0005-0000-0000-0000E43E0000}"/>
    <cellStyle name="9_III_Tagesbetreuung_2010_Rev1 2 2 4 2 2 2" xfId="16857" xr:uid="{00000000-0005-0000-0000-0000E53E0000}"/>
    <cellStyle name="9_III_Tagesbetreuung_2010_Rev1 2 2 4 2 2 2 2" xfId="24016" xr:uid="{00000000-0005-0000-0000-0000E63E0000}"/>
    <cellStyle name="9_III_Tagesbetreuung_2010_Rev1 2 2 4 2 2 2 2 2" xfId="38331" xr:uid="{00000000-0005-0000-0000-0000E73E0000}"/>
    <cellStyle name="9_III_Tagesbetreuung_2010_Rev1 2 2 4 2 2 2 3" xfId="31172" xr:uid="{00000000-0005-0000-0000-0000E83E0000}"/>
    <cellStyle name="9_III_Tagesbetreuung_2010_Rev1 2 2 4 2 2 3" xfId="19211" xr:uid="{00000000-0005-0000-0000-0000E93E0000}"/>
    <cellStyle name="9_III_Tagesbetreuung_2010_Rev1 2 2 4 2 2 3 2" xfId="26348" xr:uid="{00000000-0005-0000-0000-0000EA3E0000}"/>
    <cellStyle name="9_III_Tagesbetreuung_2010_Rev1 2 2 4 2 2 3 2 2" xfId="40663" xr:uid="{00000000-0005-0000-0000-0000EB3E0000}"/>
    <cellStyle name="9_III_Tagesbetreuung_2010_Rev1 2 2 4 2 2 3 3" xfId="33526" xr:uid="{00000000-0005-0000-0000-0000EC3E0000}"/>
    <cellStyle name="9_III_Tagesbetreuung_2010_Rev1 2 2 4 2 2 4" xfId="20518" xr:uid="{00000000-0005-0000-0000-0000ED3E0000}"/>
    <cellStyle name="9_III_Tagesbetreuung_2010_Rev1 2 2 4 2 2 4 2" xfId="27655" xr:uid="{00000000-0005-0000-0000-0000EE3E0000}"/>
    <cellStyle name="9_III_Tagesbetreuung_2010_Rev1 2 2 4 2 2 4 2 2" xfId="41970" xr:uid="{00000000-0005-0000-0000-0000EF3E0000}"/>
    <cellStyle name="9_III_Tagesbetreuung_2010_Rev1 2 2 4 2 2 4 3" xfId="34833" xr:uid="{00000000-0005-0000-0000-0000F03E0000}"/>
    <cellStyle name="9_III_Tagesbetreuung_2010_Rev1 2 2 4 2 2 5" xfId="21733" xr:uid="{00000000-0005-0000-0000-0000F13E0000}"/>
    <cellStyle name="9_III_Tagesbetreuung_2010_Rev1 2 2 4 2 2 5 2" xfId="36048" xr:uid="{00000000-0005-0000-0000-0000F23E0000}"/>
    <cellStyle name="9_III_Tagesbetreuung_2010_Rev1 2 2 4 2 2 6" xfId="28870" xr:uid="{00000000-0005-0000-0000-0000F33E0000}"/>
    <cellStyle name="9_III_Tagesbetreuung_2010_Rev1 2 2 4 2 3" xfId="15522" xr:uid="{00000000-0005-0000-0000-0000F43E0000}"/>
    <cellStyle name="9_III_Tagesbetreuung_2010_Rev1 2 2 4 2 3 2" xfId="22681" xr:uid="{00000000-0005-0000-0000-0000F53E0000}"/>
    <cellStyle name="9_III_Tagesbetreuung_2010_Rev1 2 2 4 2 3 2 2" xfId="36996" xr:uid="{00000000-0005-0000-0000-0000F63E0000}"/>
    <cellStyle name="9_III_Tagesbetreuung_2010_Rev1 2 2 4 2 3 3" xfId="29837" xr:uid="{00000000-0005-0000-0000-0000F73E0000}"/>
    <cellStyle name="9_III_Tagesbetreuung_2010_Rev1 2 2 4 2 4" xfId="17876" xr:uid="{00000000-0005-0000-0000-0000F83E0000}"/>
    <cellStyle name="9_III_Tagesbetreuung_2010_Rev1 2 2 4 2 4 2" xfId="25013" xr:uid="{00000000-0005-0000-0000-0000F93E0000}"/>
    <cellStyle name="9_III_Tagesbetreuung_2010_Rev1 2 2 4 2 4 2 2" xfId="39328" xr:uid="{00000000-0005-0000-0000-0000FA3E0000}"/>
    <cellStyle name="9_III_Tagesbetreuung_2010_Rev1 2 2 4 2 4 3" xfId="32191" xr:uid="{00000000-0005-0000-0000-0000FB3E0000}"/>
    <cellStyle name="9_III_Tagesbetreuung_2010_Rev1 2 2 5" xfId="990" xr:uid="{00000000-0005-0000-0000-0000FC3E0000}"/>
    <cellStyle name="9_III_Tagesbetreuung_2010_Rev1 2 2 5 2" xfId="13154" xr:uid="{00000000-0005-0000-0000-0000FD3E0000}"/>
    <cellStyle name="9_III_Tagesbetreuung_2010_Rev1 2 2 5 2 2" xfId="14655" xr:uid="{00000000-0005-0000-0000-0000FE3E0000}"/>
    <cellStyle name="9_III_Tagesbetreuung_2010_Rev1 2 2 5 2 2 2" xfId="17018" xr:uid="{00000000-0005-0000-0000-0000FF3E0000}"/>
    <cellStyle name="9_III_Tagesbetreuung_2010_Rev1 2 2 5 2 2 2 2" xfId="24177" xr:uid="{00000000-0005-0000-0000-0000003F0000}"/>
    <cellStyle name="9_III_Tagesbetreuung_2010_Rev1 2 2 5 2 2 2 2 2" xfId="38492" xr:uid="{00000000-0005-0000-0000-0000013F0000}"/>
    <cellStyle name="9_III_Tagesbetreuung_2010_Rev1 2 2 5 2 2 2 3" xfId="31333" xr:uid="{00000000-0005-0000-0000-0000023F0000}"/>
    <cellStyle name="9_III_Tagesbetreuung_2010_Rev1 2 2 5 2 2 3" xfId="19372" xr:uid="{00000000-0005-0000-0000-0000033F0000}"/>
    <cellStyle name="9_III_Tagesbetreuung_2010_Rev1 2 2 5 2 2 3 2" xfId="26509" xr:uid="{00000000-0005-0000-0000-0000043F0000}"/>
    <cellStyle name="9_III_Tagesbetreuung_2010_Rev1 2 2 5 2 2 3 2 2" xfId="40824" xr:uid="{00000000-0005-0000-0000-0000053F0000}"/>
    <cellStyle name="9_III_Tagesbetreuung_2010_Rev1 2 2 5 2 2 3 3" xfId="33687" xr:uid="{00000000-0005-0000-0000-0000063F0000}"/>
    <cellStyle name="9_III_Tagesbetreuung_2010_Rev1 2 2 5 2 2 4" xfId="20670" xr:uid="{00000000-0005-0000-0000-0000073F0000}"/>
    <cellStyle name="9_III_Tagesbetreuung_2010_Rev1 2 2 5 2 2 4 2" xfId="27807" xr:uid="{00000000-0005-0000-0000-0000083F0000}"/>
    <cellStyle name="9_III_Tagesbetreuung_2010_Rev1 2 2 5 2 2 4 2 2" xfId="42122" xr:uid="{00000000-0005-0000-0000-0000093F0000}"/>
    <cellStyle name="9_III_Tagesbetreuung_2010_Rev1 2 2 5 2 2 4 3" xfId="34985" xr:uid="{00000000-0005-0000-0000-00000A3F0000}"/>
    <cellStyle name="9_III_Tagesbetreuung_2010_Rev1 2 2 5 2 2 5" xfId="21885" xr:uid="{00000000-0005-0000-0000-00000B3F0000}"/>
    <cellStyle name="9_III_Tagesbetreuung_2010_Rev1 2 2 5 2 2 5 2" xfId="36200" xr:uid="{00000000-0005-0000-0000-00000C3F0000}"/>
    <cellStyle name="9_III_Tagesbetreuung_2010_Rev1 2 2 5 2 2 6" xfId="29022" xr:uid="{00000000-0005-0000-0000-00000D3F0000}"/>
    <cellStyle name="9_III_Tagesbetreuung_2010_Rev1 2 2 5 2 3" xfId="15523" xr:uid="{00000000-0005-0000-0000-00000E3F0000}"/>
    <cellStyle name="9_III_Tagesbetreuung_2010_Rev1 2 2 5 2 3 2" xfId="22682" xr:uid="{00000000-0005-0000-0000-00000F3F0000}"/>
    <cellStyle name="9_III_Tagesbetreuung_2010_Rev1 2 2 5 2 3 2 2" xfId="36997" xr:uid="{00000000-0005-0000-0000-0000103F0000}"/>
    <cellStyle name="9_III_Tagesbetreuung_2010_Rev1 2 2 5 2 3 3" xfId="29838" xr:uid="{00000000-0005-0000-0000-0000113F0000}"/>
    <cellStyle name="9_III_Tagesbetreuung_2010_Rev1 2 2 5 2 4" xfId="17877" xr:uid="{00000000-0005-0000-0000-0000123F0000}"/>
    <cellStyle name="9_III_Tagesbetreuung_2010_Rev1 2 2 5 2 4 2" xfId="25014" xr:uid="{00000000-0005-0000-0000-0000133F0000}"/>
    <cellStyle name="9_III_Tagesbetreuung_2010_Rev1 2 2 5 2 4 2 2" xfId="39329" xr:uid="{00000000-0005-0000-0000-0000143F0000}"/>
    <cellStyle name="9_III_Tagesbetreuung_2010_Rev1 2 2 5 2 4 3" xfId="32192" xr:uid="{00000000-0005-0000-0000-0000153F0000}"/>
    <cellStyle name="9_III_Tagesbetreuung_2010_Rev1 2 2 6" xfId="13150" xr:uid="{00000000-0005-0000-0000-0000163F0000}"/>
    <cellStyle name="9_III_Tagesbetreuung_2010_Rev1 2 2 6 2" xfId="14399" xr:uid="{00000000-0005-0000-0000-0000173F0000}"/>
    <cellStyle name="9_III_Tagesbetreuung_2010_Rev1 2 2 6 2 2" xfId="16768" xr:uid="{00000000-0005-0000-0000-0000183F0000}"/>
    <cellStyle name="9_III_Tagesbetreuung_2010_Rev1 2 2 6 2 2 2" xfId="23927" xr:uid="{00000000-0005-0000-0000-0000193F0000}"/>
    <cellStyle name="9_III_Tagesbetreuung_2010_Rev1 2 2 6 2 2 2 2" xfId="38242" xr:uid="{00000000-0005-0000-0000-00001A3F0000}"/>
    <cellStyle name="9_III_Tagesbetreuung_2010_Rev1 2 2 6 2 2 3" xfId="31083" xr:uid="{00000000-0005-0000-0000-00001B3F0000}"/>
    <cellStyle name="9_III_Tagesbetreuung_2010_Rev1 2 2 6 2 3" xfId="19122" xr:uid="{00000000-0005-0000-0000-00001C3F0000}"/>
    <cellStyle name="9_III_Tagesbetreuung_2010_Rev1 2 2 6 2 3 2" xfId="26259" xr:uid="{00000000-0005-0000-0000-00001D3F0000}"/>
    <cellStyle name="9_III_Tagesbetreuung_2010_Rev1 2 2 6 2 3 2 2" xfId="40574" xr:uid="{00000000-0005-0000-0000-00001E3F0000}"/>
    <cellStyle name="9_III_Tagesbetreuung_2010_Rev1 2 2 6 2 3 3" xfId="33437" xr:uid="{00000000-0005-0000-0000-00001F3F0000}"/>
    <cellStyle name="9_III_Tagesbetreuung_2010_Rev1 2 2 6 2 4" xfId="20455" xr:uid="{00000000-0005-0000-0000-0000203F0000}"/>
    <cellStyle name="9_III_Tagesbetreuung_2010_Rev1 2 2 6 2 4 2" xfId="27592" xr:uid="{00000000-0005-0000-0000-0000213F0000}"/>
    <cellStyle name="9_III_Tagesbetreuung_2010_Rev1 2 2 6 2 4 2 2" xfId="41907" xr:uid="{00000000-0005-0000-0000-0000223F0000}"/>
    <cellStyle name="9_III_Tagesbetreuung_2010_Rev1 2 2 6 2 4 3" xfId="34770" xr:uid="{00000000-0005-0000-0000-0000233F0000}"/>
    <cellStyle name="9_III_Tagesbetreuung_2010_Rev1 2 2 6 2 5" xfId="21670" xr:uid="{00000000-0005-0000-0000-0000243F0000}"/>
    <cellStyle name="9_III_Tagesbetreuung_2010_Rev1 2 2 6 2 5 2" xfId="35985" xr:uid="{00000000-0005-0000-0000-0000253F0000}"/>
    <cellStyle name="9_III_Tagesbetreuung_2010_Rev1 2 2 6 2 6" xfId="28807" xr:uid="{00000000-0005-0000-0000-0000263F0000}"/>
    <cellStyle name="9_III_Tagesbetreuung_2010_Rev1 2 2 6 3" xfId="15519" xr:uid="{00000000-0005-0000-0000-0000273F0000}"/>
    <cellStyle name="9_III_Tagesbetreuung_2010_Rev1 2 2 6 3 2" xfId="22678" xr:uid="{00000000-0005-0000-0000-0000283F0000}"/>
    <cellStyle name="9_III_Tagesbetreuung_2010_Rev1 2 2 6 3 2 2" xfId="36993" xr:uid="{00000000-0005-0000-0000-0000293F0000}"/>
    <cellStyle name="9_III_Tagesbetreuung_2010_Rev1 2 2 6 3 3" xfId="29834" xr:uid="{00000000-0005-0000-0000-00002A3F0000}"/>
    <cellStyle name="9_III_Tagesbetreuung_2010_Rev1 2 2 6 4" xfId="17873" xr:uid="{00000000-0005-0000-0000-00002B3F0000}"/>
    <cellStyle name="9_III_Tagesbetreuung_2010_Rev1 2 2 6 4 2" xfId="25010" xr:uid="{00000000-0005-0000-0000-00002C3F0000}"/>
    <cellStyle name="9_III_Tagesbetreuung_2010_Rev1 2 2 6 4 2 2" xfId="39325" xr:uid="{00000000-0005-0000-0000-00002D3F0000}"/>
    <cellStyle name="9_III_Tagesbetreuung_2010_Rev1 2 2 6 4 3" xfId="32188" xr:uid="{00000000-0005-0000-0000-00002E3F0000}"/>
    <cellStyle name="9_III_Tagesbetreuung_2010_Rev1 2 3" xfId="991" xr:uid="{00000000-0005-0000-0000-00002F3F0000}"/>
    <cellStyle name="9_III_Tagesbetreuung_2010_Rev1 2 3 2" xfId="13155" xr:uid="{00000000-0005-0000-0000-0000303F0000}"/>
    <cellStyle name="9_III_Tagesbetreuung_2010_Rev1 2 3 2 2" xfId="13773" xr:uid="{00000000-0005-0000-0000-0000313F0000}"/>
    <cellStyle name="9_III_Tagesbetreuung_2010_Rev1 2 3 2 2 2" xfId="16142" xr:uid="{00000000-0005-0000-0000-0000323F0000}"/>
    <cellStyle name="9_III_Tagesbetreuung_2010_Rev1 2 3 2 2 2 2" xfId="23301" xr:uid="{00000000-0005-0000-0000-0000333F0000}"/>
    <cellStyle name="9_III_Tagesbetreuung_2010_Rev1 2 3 2 2 2 2 2" xfId="37616" xr:uid="{00000000-0005-0000-0000-0000343F0000}"/>
    <cellStyle name="9_III_Tagesbetreuung_2010_Rev1 2 3 2 2 2 3" xfId="30457" xr:uid="{00000000-0005-0000-0000-0000353F0000}"/>
    <cellStyle name="9_III_Tagesbetreuung_2010_Rev1 2 3 2 2 3" xfId="18496" xr:uid="{00000000-0005-0000-0000-0000363F0000}"/>
    <cellStyle name="9_III_Tagesbetreuung_2010_Rev1 2 3 2 2 3 2" xfId="25633" xr:uid="{00000000-0005-0000-0000-0000373F0000}"/>
    <cellStyle name="9_III_Tagesbetreuung_2010_Rev1 2 3 2 2 3 2 2" xfId="39948" xr:uid="{00000000-0005-0000-0000-0000383F0000}"/>
    <cellStyle name="9_III_Tagesbetreuung_2010_Rev1 2 3 2 2 3 3" xfId="32811" xr:uid="{00000000-0005-0000-0000-0000393F0000}"/>
    <cellStyle name="9_III_Tagesbetreuung_2010_Rev1 2 3 2 2 4" xfId="20017" xr:uid="{00000000-0005-0000-0000-00003A3F0000}"/>
    <cellStyle name="9_III_Tagesbetreuung_2010_Rev1 2 3 2 2 4 2" xfId="27154" xr:uid="{00000000-0005-0000-0000-00003B3F0000}"/>
    <cellStyle name="9_III_Tagesbetreuung_2010_Rev1 2 3 2 2 4 2 2" xfId="41469" xr:uid="{00000000-0005-0000-0000-00003C3F0000}"/>
    <cellStyle name="9_III_Tagesbetreuung_2010_Rev1 2 3 2 2 4 3" xfId="34332" xr:uid="{00000000-0005-0000-0000-00003D3F0000}"/>
    <cellStyle name="9_III_Tagesbetreuung_2010_Rev1 2 3 2 2 5" xfId="21232" xr:uid="{00000000-0005-0000-0000-00003E3F0000}"/>
    <cellStyle name="9_III_Tagesbetreuung_2010_Rev1 2 3 2 2 5 2" xfId="35547" xr:uid="{00000000-0005-0000-0000-00003F3F0000}"/>
    <cellStyle name="9_III_Tagesbetreuung_2010_Rev1 2 3 2 2 6" xfId="28369" xr:uid="{00000000-0005-0000-0000-0000403F0000}"/>
    <cellStyle name="9_III_Tagesbetreuung_2010_Rev1 2 3 2 3" xfId="15524" xr:uid="{00000000-0005-0000-0000-0000413F0000}"/>
    <cellStyle name="9_III_Tagesbetreuung_2010_Rev1 2 3 2 3 2" xfId="22683" xr:uid="{00000000-0005-0000-0000-0000423F0000}"/>
    <cellStyle name="9_III_Tagesbetreuung_2010_Rev1 2 3 2 3 2 2" xfId="36998" xr:uid="{00000000-0005-0000-0000-0000433F0000}"/>
    <cellStyle name="9_III_Tagesbetreuung_2010_Rev1 2 3 2 3 3" xfId="29839" xr:uid="{00000000-0005-0000-0000-0000443F0000}"/>
    <cellStyle name="9_III_Tagesbetreuung_2010_Rev1 2 3 2 4" xfId="17878" xr:uid="{00000000-0005-0000-0000-0000453F0000}"/>
    <cellStyle name="9_III_Tagesbetreuung_2010_Rev1 2 3 2 4 2" xfId="25015" xr:uid="{00000000-0005-0000-0000-0000463F0000}"/>
    <cellStyle name="9_III_Tagesbetreuung_2010_Rev1 2 3 2 4 2 2" xfId="39330" xr:uid="{00000000-0005-0000-0000-0000473F0000}"/>
    <cellStyle name="9_III_Tagesbetreuung_2010_Rev1 2 3 2 4 3" xfId="32193" xr:uid="{00000000-0005-0000-0000-0000483F0000}"/>
    <cellStyle name="9_III_Tagesbetreuung_2010_Rev1 2 4" xfId="992" xr:uid="{00000000-0005-0000-0000-0000493F0000}"/>
    <cellStyle name="9_III_Tagesbetreuung_2010_Rev1 2 4 2" xfId="13156" xr:uid="{00000000-0005-0000-0000-00004A3F0000}"/>
    <cellStyle name="9_III_Tagesbetreuung_2010_Rev1 2 4 2 2" xfId="13762" xr:uid="{00000000-0005-0000-0000-00004B3F0000}"/>
    <cellStyle name="9_III_Tagesbetreuung_2010_Rev1 2 4 2 2 2" xfId="16131" xr:uid="{00000000-0005-0000-0000-00004C3F0000}"/>
    <cellStyle name="9_III_Tagesbetreuung_2010_Rev1 2 4 2 2 2 2" xfId="23290" xr:uid="{00000000-0005-0000-0000-00004D3F0000}"/>
    <cellStyle name="9_III_Tagesbetreuung_2010_Rev1 2 4 2 2 2 2 2" xfId="37605" xr:uid="{00000000-0005-0000-0000-00004E3F0000}"/>
    <cellStyle name="9_III_Tagesbetreuung_2010_Rev1 2 4 2 2 2 3" xfId="30446" xr:uid="{00000000-0005-0000-0000-00004F3F0000}"/>
    <cellStyle name="9_III_Tagesbetreuung_2010_Rev1 2 4 2 2 3" xfId="18485" xr:uid="{00000000-0005-0000-0000-0000503F0000}"/>
    <cellStyle name="9_III_Tagesbetreuung_2010_Rev1 2 4 2 2 3 2" xfId="25622" xr:uid="{00000000-0005-0000-0000-0000513F0000}"/>
    <cellStyle name="9_III_Tagesbetreuung_2010_Rev1 2 4 2 2 3 2 2" xfId="39937" xr:uid="{00000000-0005-0000-0000-0000523F0000}"/>
    <cellStyle name="9_III_Tagesbetreuung_2010_Rev1 2 4 2 2 3 3" xfId="32800" xr:uid="{00000000-0005-0000-0000-0000533F0000}"/>
    <cellStyle name="9_III_Tagesbetreuung_2010_Rev1 2 4 2 2 4" xfId="20010" xr:uid="{00000000-0005-0000-0000-0000543F0000}"/>
    <cellStyle name="9_III_Tagesbetreuung_2010_Rev1 2 4 2 2 4 2" xfId="27147" xr:uid="{00000000-0005-0000-0000-0000553F0000}"/>
    <cellStyle name="9_III_Tagesbetreuung_2010_Rev1 2 4 2 2 4 2 2" xfId="41462" xr:uid="{00000000-0005-0000-0000-0000563F0000}"/>
    <cellStyle name="9_III_Tagesbetreuung_2010_Rev1 2 4 2 2 4 3" xfId="34325" xr:uid="{00000000-0005-0000-0000-0000573F0000}"/>
    <cellStyle name="9_III_Tagesbetreuung_2010_Rev1 2 4 2 2 5" xfId="21225" xr:uid="{00000000-0005-0000-0000-0000583F0000}"/>
    <cellStyle name="9_III_Tagesbetreuung_2010_Rev1 2 4 2 2 5 2" xfId="35540" xr:uid="{00000000-0005-0000-0000-0000593F0000}"/>
    <cellStyle name="9_III_Tagesbetreuung_2010_Rev1 2 4 2 2 6" xfId="28362" xr:uid="{00000000-0005-0000-0000-00005A3F0000}"/>
    <cellStyle name="9_III_Tagesbetreuung_2010_Rev1 2 4 2 3" xfId="15525" xr:uid="{00000000-0005-0000-0000-00005B3F0000}"/>
    <cellStyle name="9_III_Tagesbetreuung_2010_Rev1 2 4 2 3 2" xfId="22684" xr:uid="{00000000-0005-0000-0000-00005C3F0000}"/>
    <cellStyle name="9_III_Tagesbetreuung_2010_Rev1 2 4 2 3 2 2" xfId="36999" xr:uid="{00000000-0005-0000-0000-00005D3F0000}"/>
    <cellStyle name="9_III_Tagesbetreuung_2010_Rev1 2 4 2 3 3" xfId="29840" xr:uid="{00000000-0005-0000-0000-00005E3F0000}"/>
    <cellStyle name="9_III_Tagesbetreuung_2010_Rev1 2 4 2 4" xfId="17879" xr:uid="{00000000-0005-0000-0000-00005F3F0000}"/>
    <cellStyle name="9_III_Tagesbetreuung_2010_Rev1 2 4 2 4 2" xfId="25016" xr:uid="{00000000-0005-0000-0000-0000603F0000}"/>
    <cellStyle name="9_III_Tagesbetreuung_2010_Rev1 2 4 2 4 2 2" xfId="39331" xr:uid="{00000000-0005-0000-0000-0000613F0000}"/>
    <cellStyle name="9_III_Tagesbetreuung_2010_Rev1 2 4 2 4 3" xfId="32194" xr:uid="{00000000-0005-0000-0000-0000623F0000}"/>
    <cellStyle name="9_III_Tagesbetreuung_2010_Rev1 2 5" xfId="993" xr:uid="{00000000-0005-0000-0000-0000633F0000}"/>
    <cellStyle name="9_III_Tagesbetreuung_2010_Rev1 2 5 2" xfId="13157" xr:uid="{00000000-0005-0000-0000-0000643F0000}"/>
    <cellStyle name="9_III_Tagesbetreuung_2010_Rev1 2 5 2 2" xfId="14398" xr:uid="{00000000-0005-0000-0000-0000653F0000}"/>
    <cellStyle name="9_III_Tagesbetreuung_2010_Rev1 2 5 2 2 2" xfId="16767" xr:uid="{00000000-0005-0000-0000-0000663F0000}"/>
    <cellStyle name="9_III_Tagesbetreuung_2010_Rev1 2 5 2 2 2 2" xfId="23926" xr:uid="{00000000-0005-0000-0000-0000673F0000}"/>
    <cellStyle name="9_III_Tagesbetreuung_2010_Rev1 2 5 2 2 2 2 2" xfId="38241" xr:uid="{00000000-0005-0000-0000-0000683F0000}"/>
    <cellStyle name="9_III_Tagesbetreuung_2010_Rev1 2 5 2 2 2 3" xfId="31082" xr:uid="{00000000-0005-0000-0000-0000693F0000}"/>
    <cellStyle name="9_III_Tagesbetreuung_2010_Rev1 2 5 2 2 3" xfId="19121" xr:uid="{00000000-0005-0000-0000-00006A3F0000}"/>
    <cellStyle name="9_III_Tagesbetreuung_2010_Rev1 2 5 2 2 3 2" xfId="26258" xr:uid="{00000000-0005-0000-0000-00006B3F0000}"/>
    <cellStyle name="9_III_Tagesbetreuung_2010_Rev1 2 5 2 2 3 2 2" xfId="40573" xr:uid="{00000000-0005-0000-0000-00006C3F0000}"/>
    <cellStyle name="9_III_Tagesbetreuung_2010_Rev1 2 5 2 2 3 3" xfId="33436" xr:uid="{00000000-0005-0000-0000-00006D3F0000}"/>
    <cellStyle name="9_III_Tagesbetreuung_2010_Rev1 2 5 2 2 4" xfId="20454" xr:uid="{00000000-0005-0000-0000-00006E3F0000}"/>
    <cellStyle name="9_III_Tagesbetreuung_2010_Rev1 2 5 2 2 4 2" xfId="27591" xr:uid="{00000000-0005-0000-0000-00006F3F0000}"/>
    <cellStyle name="9_III_Tagesbetreuung_2010_Rev1 2 5 2 2 4 2 2" xfId="41906" xr:uid="{00000000-0005-0000-0000-0000703F0000}"/>
    <cellStyle name="9_III_Tagesbetreuung_2010_Rev1 2 5 2 2 4 3" xfId="34769" xr:uid="{00000000-0005-0000-0000-0000713F0000}"/>
    <cellStyle name="9_III_Tagesbetreuung_2010_Rev1 2 5 2 2 5" xfId="21669" xr:uid="{00000000-0005-0000-0000-0000723F0000}"/>
    <cellStyle name="9_III_Tagesbetreuung_2010_Rev1 2 5 2 2 5 2" xfId="35984" xr:uid="{00000000-0005-0000-0000-0000733F0000}"/>
    <cellStyle name="9_III_Tagesbetreuung_2010_Rev1 2 5 2 2 6" xfId="28806" xr:uid="{00000000-0005-0000-0000-0000743F0000}"/>
    <cellStyle name="9_III_Tagesbetreuung_2010_Rev1 2 5 2 3" xfId="15526" xr:uid="{00000000-0005-0000-0000-0000753F0000}"/>
    <cellStyle name="9_III_Tagesbetreuung_2010_Rev1 2 5 2 3 2" xfId="22685" xr:uid="{00000000-0005-0000-0000-0000763F0000}"/>
    <cellStyle name="9_III_Tagesbetreuung_2010_Rev1 2 5 2 3 2 2" xfId="37000" xr:uid="{00000000-0005-0000-0000-0000773F0000}"/>
    <cellStyle name="9_III_Tagesbetreuung_2010_Rev1 2 5 2 3 3" xfId="29841" xr:uid="{00000000-0005-0000-0000-0000783F0000}"/>
    <cellStyle name="9_III_Tagesbetreuung_2010_Rev1 2 5 2 4" xfId="17880" xr:uid="{00000000-0005-0000-0000-0000793F0000}"/>
    <cellStyle name="9_III_Tagesbetreuung_2010_Rev1 2 5 2 4 2" xfId="25017" xr:uid="{00000000-0005-0000-0000-00007A3F0000}"/>
    <cellStyle name="9_III_Tagesbetreuung_2010_Rev1 2 5 2 4 2 2" xfId="39332" xr:uid="{00000000-0005-0000-0000-00007B3F0000}"/>
    <cellStyle name="9_III_Tagesbetreuung_2010_Rev1 2 5 2 4 3" xfId="32195" xr:uid="{00000000-0005-0000-0000-00007C3F0000}"/>
    <cellStyle name="9_III_Tagesbetreuung_2010_Rev1 2 6" xfId="994" xr:uid="{00000000-0005-0000-0000-00007D3F0000}"/>
    <cellStyle name="9_III_Tagesbetreuung_2010_Rev1 2 6 2" xfId="13158" xr:uid="{00000000-0005-0000-0000-00007E3F0000}"/>
    <cellStyle name="9_III_Tagesbetreuung_2010_Rev1 2 6 2 2" xfId="14507" xr:uid="{00000000-0005-0000-0000-00007F3F0000}"/>
    <cellStyle name="9_III_Tagesbetreuung_2010_Rev1 2 6 2 2 2" xfId="16876" xr:uid="{00000000-0005-0000-0000-0000803F0000}"/>
    <cellStyle name="9_III_Tagesbetreuung_2010_Rev1 2 6 2 2 2 2" xfId="24035" xr:uid="{00000000-0005-0000-0000-0000813F0000}"/>
    <cellStyle name="9_III_Tagesbetreuung_2010_Rev1 2 6 2 2 2 2 2" xfId="38350" xr:uid="{00000000-0005-0000-0000-0000823F0000}"/>
    <cellStyle name="9_III_Tagesbetreuung_2010_Rev1 2 6 2 2 2 3" xfId="31191" xr:uid="{00000000-0005-0000-0000-0000833F0000}"/>
    <cellStyle name="9_III_Tagesbetreuung_2010_Rev1 2 6 2 2 3" xfId="19230" xr:uid="{00000000-0005-0000-0000-0000843F0000}"/>
    <cellStyle name="9_III_Tagesbetreuung_2010_Rev1 2 6 2 2 3 2" xfId="26367" xr:uid="{00000000-0005-0000-0000-0000853F0000}"/>
    <cellStyle name="9_III_Tagesbetreuung_2010_Rev1 2 6 2 2 3 2 2" xfId="40682" xr:uid="{00000000-0005-0000-0000-0000863F0000}"/>
    <cellStyle name="9_III_Tagesbetreuung_2010_Rev1 2 6 2 2 3 3" xfId="33545" xr:uid="{00000000-0005-0000-0000-0000873F0000}"/>
    <cellStyle name="9_III_Tagesbetreuung_2010_Rev1 2 6 2 2 4" xfId="20531" xr:uid="{00000000-0005-0000-0000-0000883F0000}"/>
    <cellStyle name="9_III_Tagesbetreuung_2010_Rev1 2 6 2 2 4 2" xfId="27668" xr:uid="{00000000-0005-0000-0000-0000893F0000}"/>
    <cellStyle name="9_III_Tagesbetreuung_2010_Rev1 2 6 2 2 4 2 2" xfId="41983" xr:uid="{00000000-0005-0000-0000-00008A3F0000}"/>
    <cellStyle name="9_III_Tagesbetreuung_2010_Rev1 2 6 2 2 4 3" xfId="34846" xr:uid="{00000000-0005-0000-0000-00008B3F0000}"/>
    <cellStyle name="9_III_Tagesbetreuung_2010_Rev1 2 6 2 2 5" xfId="21746" xr:uid="{00000000-0005-0000-0000-00008C3F0000}"/>
    <cellStyle name="9_III_Tagesbetreuung_2010_Rev1 2 6 2 2 5 2" xfId="36061" xr:uid="{00000000-0005-0000-0000-00008D3F0000}"/>
    <cellStyle name="9_III_Tagesbetreuung_2010_Rev1 2 6 2 2 6" xfId="28883" xr:uid="{00000000-0005-0000-0000-00008E3F0000}"/>
    <cellStyle name="9_III_Tagesbetreuung_2010_Rev1 2 6 2 3" xfId="15527" xr:uid="{00000000-0005-0000-0000-00008F3F0000}"/>
    <cellStyle name="9_III_Tagesbetreuung_2010_Rev1 2 6 2 3 2" xfId="22686" xr:uid="{00000000-0005-0000-0000-0000903F0000}"/>
    <cellStyle name="9_III_Tagesbetreuung_2010_Rev1 2 6 2 3 2 2" xfId="37001" xr:uid="{00000000-0005-0000-0000-0000913F0000}"/>
    <cellStyle name="9_III_Tagesbetreuung_2010_Rev1 2 6 2 3 3" xfId="29842" xr:uid="{00000000-0005-0000-0000-0000923F0000}"/>
    <cellStyle name="9_III_Tagesbetreuung_2010_Rev1 2 6 2 4" xfId="17881" xr:uid="{00000000-0005-0000-0000-0000933F0000}"/>
    <cellStyle name="9_III_Tagesbetreuung_2010_Rev1 2 6 2 4 2" xfId="25018" xr:uid="{00000000-0005-0000-0000-0000943F0000}"/>
    <cellStyle name="9_III_Tagesbetreuung_2010_Rev1 2 6 2 4 2 2" xfId="39333" xr:uid="{00000000-0005-0000-0000-0000953F0000}"/>
    <cellStyle name="9_III_Tagesbetreuung_2010_Rev1 2 6 2 4 3" xfId="32196" xr:uid="{00000000-0005-0000-0000-0000963F0000}"/>
    <cellStyle name="9_III_Tagesbetreuung_2010_Rev1 2 7" xfId="13149" xr:uid="{00000000-0005-0000-0000-0000973F0000}"/>
    <cellStyle name="9_III_Tagesbetreuung_2010_Rev1 2 7 2" xfId="13765" xr:uid="{00000000-0005-0000-0000-0000983F0000}"/>
    <cellStyle name="9_III_Tagesbetreuung_2010_Rev1 2 7 2 2" xfId="16134" xr:uid="{00000000-0005-0000-0000-0000993F0000}"/>
    <cellStyle name="9_III_Tagesbetreuung_2010_Rev1 2 7 2 2 2" xfId="23293" xr:uid="{00000000-0005-0000-0000-00009A3F0000}"/>
    <cellStyle name="9_III_Tagesbetreuung_2010_Rev1 2 7 2 2 2 2" xfId="37608" xr:uid="{00000000-0005-0000-0000-00009B3F0000}"/>
    <cellStyle name="9_III_Tagesbetreuung_2010_Rev1 2 7 2 2 3" xfId="30449" xr:uid="{00000000-0005-0000-0000-00009C3F0000}"/>
    <cellStyle name="9_III_Tagesbetreuung_2010_Rev1 2 7 2 3" xfId="18488" xr:uid="{00000000-0005-0000-0000-00009D3F0000}"/>
    <cellStyle name="9_III_Tagesbetreuung_2010_Rev1 2 7 2 3 2" xfId="25625" xr:uid="{00000000-0005-0000-0000-00009E3F0000}"/>
    <cellStyle name="9_III_Tagesbetreuung_2010_Rev1 2 7 2 3 2 2" xfId="39940" xr:uid="{00000000-0005-0000-0000-00009F3F0000}"/>
    <cellStyle name="9_III_Tagesbetreuung_2010_Rev1 2 7 2 3 3" xfId="32803" xr:uid="{00000000-0005-0000-0000-0000A03F0000}"/>
    <cellStyle name="9_III_Tagesbetreuung_2010_Rev1 2 7 2 4" xfId="20013" xr:uid="{00000000-0005-0000-0000-0000A13F0000}"/>
    <cellStyle name="9_III_Tagesbetreuung_2010_Rev1 2 7 2 4 2" xfId="27150" xr:uid="{00000000-0005-0000-0000-0000A23F0000}"/>
    <cellStyle name="9_III_Tagesbetreuung_2010_Rev1 2 7 2 4 2 2" xfId="41465" xr:uid="{00000000-0005-0000-0000-0000A33F0000}"/>
    <cellStyle name="9_III_Tagesbetreuung_2010_Rev1 2 7 2 4 3" xfId="34328" xr:uid="{00000000-0005-0000-0000-0000A43F0000}"/>
    <cellStyle name="9_III_Tagesbetreuung_2010_Rev1 2 7 2 5" xfId="21228" xr:uid="{00000000-0005-0000-0000-0000A53F0000}"/>
    <cellStyle name="9_III_Tagesbetreuung_2010_Rev1 2 7 2 5 2" xfId="35543" xr:uid="{00000000-0005-0000-0000-0000A63F0000}"/>
    <cellStyle name="9_III_Tagesbetreuung_2010_Rev1 2 7 2 6" xfId="28365" xr:uid="{00000000-0005-0000-0000-0000A73F0000}"/>
    <cellStyle name="9_III_Tagesbetreuung_2010_Rev1 2 7 3" xfId="15518" xr:uid="{00000000-0005-0000-0000-0000A83F0000}"/>
    <cellStyle name="9_III_Tagesbetreuung_2010_Rev1 2 7 3 2" xfId="22677" xr:uid="{00000000-0005-0000-0000-0000A93F0000}"/>
    <cellStyle name="9_III_Tagesbetreuung_2010_Rev1 2 7 3 2 2" xfId="36992" xr:uid="{00000000-0005-0000-0000-0000AA3F0000}"/>
    <cellStyle name="9_III_Tagesbetreuung_2010_Rev1 2 7 3 3" xfId="29833" xr:uid="{00000000-0005-0000-0000-0000AB3F0000}"/>
    <cellStyle name="9_III_Tagesbetreuung_2010_Rev1 2 7 4" xfId="17872" xr:uid="{00000000-0005-0000-0000-0000AC3F0000}"/>
    <cellStyle name="9_III_Tagesbetreuung_2010_Rev1 2 7 4 2" xfId="25009" xr:uid="{00000000-0005-0000-0000-0000AD3F0000}"/>
    <cellStyle name="9_III_Tagesbetreuung_2010_Rev1 2 7 4 2 2" xfId="39324" xr:uid="{00000000-0005-0000-0000-0000AE3F0000}"/>
    <cellStyle name="9_III_Tagesbetreuung_2010_Rev1 2 7 4 3" xfId="32187" xr:uid="{00000000-0005-0000-0000-0000AF3F0000}"/>
    <cellStyle name="9_III_Tagesbetreuung_2010_Rev1 3" xfId="995" xr:uid="{00000000-0005-0000-0000-0000B03F0000}"/>
    <cellStyle name="9_III_Tagesbetreuung_2010_Rev1 3 2" xfId="996" xr:uid="{00000000-0005-0000-0000-0000B13F0000}"/>
    <cellStyle name="9_III_Tagesbetreuung_2010_Rev1 3 2 2" xfId="997" xr:uid="{00000000-0005-0000-0000-0000B23F0000}"/>
    <cellStyle name="9_III_Tagesbetreuung_2010_Rev1 3 2 2 2" xfId="13161" xr:uid="{00000000-0005-0000-0000-0000B33F0000}"/>
    <cellStyle name="9_III_Tagesbetreuung_2010_Rev1 3 2 2 2 2" xfId="14397" xr:uid="{00000000-0005-0000-0000-0000B43F0000}"/>
    <cellStyle name="9_III_Tagesbetreuung_2010_Rev1 3 2 2 2 2 2" xfId="16766" xr:uid="{00000000-0005-0000-0000-0000B53F0000}"/>
    <cellStyle name="9_III_Tagesbetreuung_2010_Rev1 3 2 2 2 2 2 2" xfId="23925" xr:uid="{00000000-0005-0000-0000-0000B63F0000}"/>
    <cellStyle name="9_III_Tagesbetreuung_2010_Rev1 3 2 2 2 2 2 2 2" xfId="38240" xr:uid="{00000000-0005-0000-0000-0000B73F0000}"/>
    <cellStyle name="9_III_Tagesbetreuung_2010_Rev1 3 2 2 2 2 2 3" xfId="31081" xr:uid="{00000000-0005-0000-0000-0000B83F0000}"/>
    <cellStyle name="9_III_Tagesbetreuung_2010_Rev1 3 2 2 2 2 3" xfId="19120" xr:uid="{00000000-0005-0000-0000-0000B93F0000}"/>
    <cellStyle name="9_III_Tagesbetreuung_2010_Rev1 3 2 2 2 2 3 2" xfId="26257" xr:uid="{00000000-0005-0000-0000-0000BA3F0000}"/>
    <cellStyle name="9_III_Tagesbetreuung_2010_Rev1 3 2 2 2 2 3 2 2" xfId="40572" xr:uid="{00000000-0005-0000-0000-0000BB3F0000}"/>
    <cellStyle name="9_III_Tagesbetreuung_2010_Rev1 3 2 2 2 2 3 3" xfId="33435" xr:uid="{00000000-0005-0000-0000-0000BC3F0000}"/>
    <cellStyle name="9_III_Tagesbetreuung_2010_Rev1 3 2 2 2 2 4" xfId="20453" xr:uid="{00000000-0005-0000-0000-0000BD3F0000}"/>
    <cellStyle name="9_III_Tagesbetreuung_2010_Rev1 3 2 2 2 2 4 2" xfId="27590" xr:uid="{00000000-0005-0000-0000-0000BE3F0000}"/>
    <cellStyle name="9_III_Tagesbetreuung_2010_Rev1 3 2 2 2 2 4 2 2" xfId="41905" xr:uid="{00000000-0005-0000-0000-0000BF3F0000}"/>
    <cellStyle name="9_III_Tagesbetreuung_2010_Rev1 3 2 2 2 2 4 3" xfId="34768" xr:uid="{00000000-0005-0000-0000-0000C03F0000}"/>
    <cellStyle name="9_III_Tagesbetreuung_2010_Rev1 3 2 2 2 2 5" xfId="21668" xr:uid="{00000000-0005-0000-0000-0000C13F0000}"/>
    <cellStyle name="9_III_Tagesbetreuung_2010_Rev1 3 2 2 2 2 5 2" xfId="35983" xr:uid="{00000000-0005-0000-0000-0000C23F0000}"/>
    <cellStyle name="9_III_Tagesbetreuung_2010_Rev1 3 2 2 2 2 6" xfId="28805" xr:uid="{00000000-0005-0000-0000-0000C33F0000}"/>
    <cellStyle name="9_III_Tagesbetreuung_2010_Rev1 3 2 2 2 3" xfId="15530" xr:uid="{00000000-0005-0000-0000-0000C43F0000}"/>
    <cellStyle name="9_III_Tagesbetreuung_2010_Rev1 3 2 2 2 3 2" xfId="22689" xr:uid="{00000000-0005-0000-0000-0000C53F0000}"/>
    <cellStyle name="9_III_Tagesbetreuung_2010_Rev1 3 2 2 2 3 2 2" xfId="37004" xr:uid="{00000000-0005-0000-0000-0000C63F0000}"/>
    <cellStyle name="9_III_Tagesbetreuung_2010_Rev1 3 2 2 2 3 3" xfId="29845" xr:uid="{00000000-0005-0000-0000-0000C73F0000}"/>
    <cellStyle name="9_III_Tagesbetreuung_2010_Rev1 3 2 2 2 4" xfId="17884" xr:uid="{00000000-0005-0000-0000-0000C83F0000}"/>
    <cellStyle name="9_III_Tagesbetreuung_2010_Rev1 3 2 2 2 4 2" xfId="25021" xr:uid="{00000000-0005-0000-0000-0000C93F0000}"/>
    <cellStyle name="9_III_Tagesbetreuung_2010_Rev1 3 2 2 2 4 2 2" xfId="39336" xr:uid="{00000000-0005-0000-0000-0000CA3F0000}"/>
    <cellStyle name="9_III_Tagesbetreuung_2010_Rev1 3 2 2 2 4 3" xfId="32199" xr:uid="{00000000-0005-0000-0000-0000CB3F0000}"/>
    <cellStyle name="9_III_Tagesbetreuung_2010_Rev1 3 2 3" xfId="998" xr:uid="{00000000-0005-0000-0000-0000CC3F0000}"/>
    <cellStyle name="9_III_Tagesbetreuung_2010_Rev1 3 2 3 2" xfId="13162" xr:uid="{00000000-0005-0000-0000-0000CD3F0000}"/>
    <cellStyle name="9_III_Tagesbetreuung_2010_Rev1 3 2 3 2 2" xfId="14582" xr:uid="{00000000-0005-0000-0000-0000CE3F0000}"/>
    <cellStyle name="9_III_Tagesbetreuung_2010_Rev1 3 2 3 2 2 2" xfId="16945" xr:uid="{00000000-0005-0000-0000-0000CF3F0000}"/>
    <cellStyle name="9_III_Tagesbetreuung_2010_Rev1 3 2 3 2 2 2 2" xfId="24104" xr:uid="{00000000-0005-0000-0000-0000D03F0000}"/>
    <cellStyle name="9_III_Tagesbetreuung_2010_Rev1 3 2 3 2 2 2 2 2" xfId="38419" xr:uid="{00000000-0005-0000-0000-0000D13F0000}"/>
    <cellStyle name="9_III_Tagesbetreuung_2010_Rev1 3 2 3 2 2 2 3" xfId="31260" xr:uid="{00000000-0005-0000-0000-0000D23F0000}"/>
    <cellStyle name="9_III_Tagesbetreuung_2010_Rev1 3 2 3 2 2 3" xfId="19299" xr:uid="{00000000-0005-0000-0000-0000D33F0000}"/>
    <cellStyle name="9_III_Tagesbetreuung_2010_Rev1 3 2 3 2 2 3 2" xfId="26436" xr:uid="{00000000-0005-0000-0000-0000D43F0000}"/>
    <cellStyle name="9_III_Tagesbetreuung_2010_Rev1 3 2 3 2 2 3 2 2" xfId="40751" xr:uid="{00000000-0005-0000-0000-0000D53F0000}"/>
    <cellStyle name="9_III_Tagesbetreuung_2010_Rev1 3 2 3 2 2 3 3" xfId="33614" xr:uid="{00000000-0005-0000-0000-0000D63F0000}"/>
    <cellStyle name="9_III_Tagesbetreuung_2010_Rev1 3 2 3 2 2 4" xfId="20597" xr:uid="{00000000-0005-0000-0000-0000D73F0000}"/>
    <cellStyle name="9_III_Tagesbetreuung_2010_Rev1 3 2 3 2 2 4 2" xfId="27734" xr:uid="{00000000-0005-0000-0000-0000D83F0000}"/>
    <cellStyle name="9_III_Tagesbetreuung_2010_Rev1 3 2 3 2 2 4 2 2" xfId="42049" xr:uid="{00000000-0005-0000-0000-0000D93F0000}"/>
    <cellStyle name="9_III_Tagesbetreuung_2010_Rev1 3 2 3 2 2 4 3" xfId="34912" xr:uid="{00000000-0005-0000-0000-0000DA3F0000}"/>
    <cellStyle name="9_III_Tagesbetreuung_2010_Rev1 3 2 3 2 2 5" xfId="21812" xr:uid="{00000000-0005-0000-0000-0000DB3F0000}"/>
    <cellStyle name="9_III_Tagesbetreuung_2010_Rev1 3 2 3 2 2 5 2" xfId="36127" xr:uid="{00000000-0005-0000-0000-0000DC3F0000}"/>
    <cellStyle name="9_III_Tagesbetreuung_2010_Rev1 3 2 3 2 2 6" xfId="28949" xr:uid="{00000000-0005-0000-0000-0000DD3F0000}"/>
    <cellStyle name="9_III_Tagesbetreuung_2010_Rev1 3 2 3 2 3" xfId="15531" xr:uid="{00000000-0005-0000-0000-0000DE3F0000}"/>
    <cellStyle name="9_III_Tagesbetreuung_2010_Rev1 3 2 3 2 3 2" xfId="22690" xr:uid="{00000000-0005-0000-0000-0000DF3F0000}"/>
    <cellStyle name="9_III_Tagesbetreuung_2010_Rev1 3 2 3 2 3 2 2" xfId="37005" xr:uid="{00000000-0005-0000-0000-0000E03F0000}"/>
    <cellStyle name="9_III_Tagesbetreuung_2010_Rev1 3 2 3 2 3 3" xfId="29846" xr:uid="{00000000-0005-0000-0000-0000E13F0000}"/>
    <cellStyle name="9_III_Tagesbetreuung_2010_Rev1 3 2 3 2 4" xfId="17885" xr:uid="{00000000-0005-0000-0000-0000E23F0000}"/>
    <cellStyle name="9_III_Tagesbetreuung_2010_Rev1 3 2 3 2 4 2" xfId="25022" xr:uid="{00000000-0005-0000-0000-0000E33F0000}"/>
    <cellStyle name="9_III_Tagesbetreuung_2010_Rev1 3 2 3 2 4 2 2" xfId="39337" xr:uid="{00000000-0005-0000-0000-0000E43F0000}"/>
    <cellStyle name="9_III_Tagesbetreuung_2010_Rev1 3 2 3 2 4 3" xfId="32200" xr:uid="{00000000-0005-0000-0000-0000E53F0000}"/>
    <cellStyle name="9_III_Tagesbetreuung_2010_Rev1 3 2 4" xfId="999" xr:uid="{00000000-0005-0000-0000-0000E63F0000}"/>
    <cellStyle name="9_III_Tagesbetreuung_2010_Rev1 3 2 4 2" xfId="13163" xr:uid="{00000000-0005-0000-0000-0000E73F0000}"/>
    <cellStyle name="9_III_Tagesbetreuung_2010_Rev1 3 2 4 2 2" xfId="14489" xr:uid="{00000000-0005-0000-0000-0000E83F0000}"/>
    <cellStyle name="9_III_Tagesbetreuung_2010_Rev1 3 2 4 2 2 2" xfId="16858" xr:uid="{00000000-0005-0000-0000-0000E93F0000}"/>
    <cellStyle name="9_III_Tagesbetreuung_2010_Rev1 3 2 4 2 2 2 2" xfId="24017" xr:uid="{00000000-0005-0000-0000-0000EA3F0000}"/>
    <cellStyle name="9_III_Tagesbetreuung_2010_Rev1 3 2 4 2 2 2 2 2" xfId="38332" xr:uid="{00000000-0005-0000-0000-0000EB3F0000}"/>
    <cellStyle name="9_III_Tagesbetreuung_2010_Rev1 3 2 4 2 2 2 3" xfId="31173" xr:uid="{00000000-0005-0000-0000-0000EC3F0000}"/>
    <cellStyle name="9_III_Tagesbetreuung_2010_Rev1 3 2 4 2 2 3" xfId="19212" xr:uid="{00000000-0005-0000-0000-0000ED3F0000}"/>
    <cellStyle name="9_III_Tagesbetreuung_2010_Rev1 3 2 4 2 2 3 2" xfId="26349" xr:uid="{00000000-0005-0000-0000-0000EE3F0000}"/>
    <cellStyle name="9_III_Tagesbetreuung_2010_Rev1 3 2 4 2 2 3 2 2" xfId="40664" xr:uid="{00000000-0005-0000-0000-0000EF3F0000}"/>
    <cellStyle name="9_III_Tagesbetreuung_2010_Rev1 3 2 4 2 2 3 3" xfId="33527" xr:uid="{00000000-0005-0000-0000-0000F03F0000}"/>
    <cellStyle name="9_III_Tagesbetreuung_2010_Rev1 3 2 4 2 2 4" xfId="20519" xr:uid="{00000000-0005-0000-0000-0000F13F0000}"/>
    <cellStyle name="9_III_Tagesbetreuung_2010_Rev1 3 2 4 2 2 4 2" xfId="27656" xr:uid="{00000000-0005-0000-0000-0000F23F0000}"/>
    <cellStyle name="9_III_Tagesbetreuung_2010_Rev1 3 2 4 2 2 4 2 2" xfId="41971" xr:uid="{00000000-0005-0000-0000-0000F33F0000}"/>
    <cellStyle name="9_III_Tagesbetreuung_2010_Rev1 3 2 4 2 2 4 3" xfId="34834" xr:uid="{00000000-0005-0000-0000-0000F43F0000}"/>
    <cellStyle name="9_III_Tagesbetreuung_2010_Rev1 3 2 4 2 2 5" xfId="21734" xr:uid="{00000000-0005-0000-0000-0000F53F0000}"/>
    <cellStyle name="9_III_Tagesbetreuung_2010_Rev1 3 2 4 2 2 5 2" xfId="36049" xr:uid="{00000000-0005-0000-0000-0000F63F0000}"/>
    <cellStyle name="9_III_Tagesbetreuung_2010_Rev1 3 2 4 2 2 6" xfId="28871" xr:uid="{00000000-0005-0000-0000-0000F73F0000}"/>
    <cellStyle name="9_III_Tagesbetreuung_2010_Rev1 3 2 4 2 3" xfId="15532" xr:uid="{00000000-0005-0000-0000-0000F83F0000}"/>
    <cellStyle name="9_III_Tagesbetreuung_2010_Rev1 3 2 4 2 3 2" xfId="22691" xr:uid="{00000000-0005-0000-0000-0000F93F0000}"/>
    <cellStyle name="9_III_Tagesbetreuung_2010_Rev1 3 2 4 2 3 2 2" xfId="37006" xr:uid="{00000000-0005-0000-0000-0000FA3F0000}"/>
    <cellStyle name="9_III_Tagesbetreuung_2010_Rev1 3 2 4 2 3 3" xfId="29847" xr:uid="{00000000-0005-0000-0000-0000FB3F0000}"/>
    <cellStyle name="9_III_Tagesbetreuung_2010_Rev1 3 2 4 2 4" xfId="17886" xr:uid="{00000000-0005-0000-0000-0000FC3F0000}"/>
    <cellStyle name="9_III_Tagesbetreuung_2010_Rev1 3 2 4 2 4 2" xfId="25023" xr:uid="{00000000-0005-0000-0000-0000FD3F0000}"/>
    <cellStyle name="9_III_Tagesbetreuung_2010_Rev1 3 2 4 2 4 2 2" xfId="39338" xr:uid="{00000000-0005-0000-0000-0000FE3F0000}"/>
    <cellStyle name="9_III_Tagesbetreuung_2010_Rev1 3 2 4 2 4 3" xfId="32201" xr:uid="{00000000-0005-0000-0000-0000FF3F0000}"/>
    <cellStyle name="9_III_Tagesbetreuung_2010_Rev1 3 2 5" xfId="1000" xr:uid="{00000000-0005-0000-0000-000000400000}"/>
    <cellStyle name="9_III_Tagesbetreuung_2010_Rev1 3 2 5 2" xfId="13164" xr:uid="{00000000-0005-0000-0000-000001400000}"/>
    <cellStyle name="9_III_Tagesbetreuung_2010_Rev1 3 2 5 2 2" xfId="14156" xr:uid="{00000000-0005-0000-0000-000002400000}"/>
    <cellStyle name="9_III_Tagesbetreuung_2010_Rev1 3 2 5 2 2 2" xfId="16525" xr:uid="{00000000-0005-0000-0000-000003400000}"/>
    <cellStyle name="9_III_Tagesbetreuung_2010_Rev1 3 2 5 2 2 2 2" xfId="23684" xr:uid="{00000000-0005-0000-0000-000004400000}"/>
    <cellStyle name="9_III_Tagesbetreuung_2010_Rev1 3 2 5 2 2 2 2 2" xfId="37999" xr:uid="{00000000-0005-0000-0000-000005400000}"/>
    <cellStyle name="9_III_Tagesbetreuung_2010_Rev1 3 2 5 2 2 2 3" xfId="30840" xr:uid="{00000000-0005-0000-0000-000006400000}"/>
    <cellStyle name="9_III_Tagesbetreuung_2010_Rev1 3 2 5 2 2 3" xfId="18879" xr:uid="{00000000-0005-0000-0000-000007400000}"/>
    <cellStyle name="9_III_Tagesbetreuung_2010_Rev1 3 2 5 2 2 3 2" xfId="26016" xr:uid="{00000000-0005-0000-0000-000008400000}"/>
    <cellStyle name="9_III_Tagesbetreuung_2010_Rev1 3 2 5 2 2 3 2 2" xfId="40331" xr:uid="{00000000-0005-0000-0000-000009400000}"/>
    <cellStyle name="9_III_Tagesbetreuung_2010_Rev1 3 2 5 2 2 3 3" xfId="33194" xr:uid="{00000000-0005-0000-0000-00000A400000}"/>
    <cellStyle name="9_III_Tagesbetreuung_2010_Rev1 3 2 5 2 2 4" xfId="20213" xr:uid="{00000000-0005-0000-0000-00000B400000}"/>
    <cellStyle name="9_III_Tagesbetreuung_2010_Rev1 3 2 5 2 2 4 2" xfId="27350" xr:uid="{00000000-0005-0000-0000-00000C400000}"/>
    <cellStyle name="9_III_Tagesbetreuung_2010_Rev1 3 2 5 2 2 4 2 2" xfId="41665" xr:uid="{00000000-0005-0000-0000-00000D400000}"/>
    <cellStyle name="9_III_Tagesbetreuung_2010_Rev1 3 2 5 2 2 4 3" xfId="34528" xr:uid="{00000000-0005-0000-0000-00000E400000}"/>
    <cellStyle name="9_III_Tagesbetreuung_2010_Rev1 3 2 5 2 2 5" xfId="21428" xr:uid="{00000000-0005-0000-0000-00000F400000}"/>
    <cellStyle name="9_III_Tagesbetreuung_2010_Rev1 3 2 5 2 2 5 2" xfId="35743" xr:uid="{00000000-0005-0000-0000-000010400000}"/>
    <cellStyle name="9_III_Tagesbetreuung_2010_Rev1 3 2 5 2 2 6" xfId="28565" xr:uid="{00000000-0005-0000-0000-000011400000}"/>
    <cellStyle name="9_III_Tagesbetreuung_2010_Rev1 3 2 5 2 3" xfId="15533" xr:uid="{00000000-0005-0000-0000-000012400000}"/>
    <cellStyle name="9_III_Tagesbetreuung_2010_Rev1 3 2 5 2 3 2" xfId="22692" xr:uid="{00000000-0005-0000-0000-000013400000}"/>
    <cellStyle name="9_III_Tagesbetreuung_2010_Rev1 3 2 5 2 3 2 2" xfId="37007" xr:uid="{00000000-0005-0000-0000-000014400000}"/>
    <cellStyle name="9_III_Tagesbetreuung_2010_Rev1 3 2 5 2 3 3" xfId="29848" xr:uid="{00000000-0005-0000-0000-000015400000}"/>
    <cellStyle name="9_III_Tagesbetreuung_2010_Rev1 3 2 5 2 4" xfId="17887" xr:uid="{00000000-0005-0000-0000-000016400000}"/>
    <cellStyle name="9_III_Tagesbetreuung_2010_Rev1 3 2 5 2 4 2" xfId="25024" xr:uid="{00000000-0005-0000-0000-000017400000}"/>
    <cellStyle name="9_III_Tagesbetreuung_2010_Rev1 3 2 5 2 4 2 2" xfId="39339" xr:uid="{00000000-0005-0000-0000-000018400000}"/>
    <cellStyle name="9_III_Tagesbetreuung_2010_Rev1 3 2 5 2 4 3" xfId="32202" xr:uid="{00000000-0005-0000-0000-000019400000}"/>
    <cellStyle name="9_III_Tagesbetreuung_2010_Rev1 3 2 6" xfId="13160" xr:uid="{00000000-0005-0000-0000-00001A400000}"/>
    <cellStyle name="9_III_Tagesbetreuung_2010_Rev1 3 2 6 2" xfId="14207" xr:uid="{00000000-0005-0000-0000-00001B400000}"/>
    <cellStyle name="9_III_Tagesbetreuung_2010_Rev1 3 2 6 2 2" xfId="16576" xr:uid="{00000000-0005-0000-0000-00001C400000}"/>
    <cellStyle name="9_III_Tagesbetreuung_2010_Rev1 3 2 6 2 2 2" xfId="23735" xr:uid="{00000000-0005-0000-0000-00001D400000}"/>
    <cellStyle name="9_III_Tagesbetreuung_2010_Rev1 3 2 6 2 2 2 2" xfId="38050" xr:uid="{00000000-0005-0000-0000-00001E400000}"/>
    <cellStyle name="9_III_Tagesbetreuung_2010_Rev1 3 2 6 2 2 3" xfId="30891" xr:uid="{00000000-0005-0000-0000-00001F400000}"/>
    <cellStyle name="9_III_Tagesbetreuung_2010_Rev1 3 2 6 2 3" xfId="18930" xr:uid="{00000000-0005-0000-0000-000020400000}"/>
    <cellStyle name="9_III_Tagesbetreuung_2010_Rev1 3 2 6 2 3 2" xfId="26067" xr:uid="{00000000-0005-0000-0000-000021400000}"/>
    <cellStyle name="9_III_Tagesbetreuung_2010_Rev1 3 2 6 2 3 2 2" xfId="40382" xr:uid="{00000000-0005-0000-0000-000022400000}"/>
    <cellStyle name="9_III_Tagesbetreuung_2010_Rev1 3 2 6 2 3 3" xfId="33245" xr:uid="{00000000-0005-0000-0000-000023400000}"/>
    <cellStyle name="9_III_Tagesbetreuung_2010_Rev1 3 2 6 2 4" xfId="20263" xr:uid="{00000000-0005-0000-0000-000024400000}"/>
    <cellStyle name="9_III_Tagesbetreuung_2010_Rev1 3 2 6 2 4 2" xfId="27400" xr:uid="{00000000-0005-0000-0000-000025400000}"/>
    <cellStyle name="9_III_Tagesbetreuung_2010_Rev1 3 2 6 2 4 2 2" xfId="41715" xr:uid="{00000000-0005-0000-0000-000026400000}"/>
    <cellStyle name="9_III_Tagesbetreuung_2010_Rev1 3 2 6 2 4 3" xfId="34578" xr:uid="{00000000-0005-0000-0000-000027400000}"/>
    <cellStyle name="9_III_Tagesbetreuung_2010_Rev1 3 2 6 2 5" xfId="21478" xr:uid="{00000000-0005-0000-0000-000028400000}"/>
    <cellStyle name="9_III_Tagesbetreuung_2010_Rev1 3 2 6 2 5 2" xfId="35793" xr:uid="{00000000-0005-0000-0000-000029400000}"/>
    <cellStyle name="9_III_Tagesbetreuung_2010_Rev1 3 2 6 2 6" xfId="28615" xr:uid="{00000000-0005-0000-0000-00002A400000}"/>
    <cellStyle name="9_III_Tagesbetreuung_2010_Rev1 3 2 6 3" xfId="15529" xr:uid="{00000000-0005-0000-0000-00002B400000}"/>
    <cellStyle name="9_III_Tagesbetreuung_2010_Rev1 3 2 6 3 2" xfId="22688" xr:uid="{00000000-0005-0000-0000-00002C400000}"/>
    <cellStyle name="9_III_Tagesbetreuung_2010_Rev1 3 2 6 3 2 2" xfId="37003" xr:uid="{00000000-0005-0000-0000-00002D400000}"/>
    <cellStyle name="9_III_Tagesbetreuung_2010_Rev1 3 2 6 3 3" xfId="29844" xr:uid="{00000000-0005-0000-0000-00002E400000}"/>
    <cellStyle name="9_III_Tagesbetreuung_2010_Rev1 3 2 6 4" xfId="17883" xr:uid="{00000000-0005-0000-0000-00002F400000}"/>
    <cellStyle name="9_III_Tagesbetreuung_2010_Rev1 3 2 6 4 2" xfId="25020" xr:uid="{00000000-0005-0000-0000-000030400000}"/>
    <cellStyle name="9_III_Tagesbetreuung_2010_Rev1 3 2 6 4 2 2" xfId="39335" xr:uid="{00000000-0005-0000-0000-000031400000}"/>
    <cellStyle name="9_III_Tagesbetreuung_2010_Rev1 3 2 6 4 3" xfId="32198" xr:uid="{00000000-0005-0000-0000-000032400000}"/>
    <cellStyle name="9_III_Tagesbetreuung_2010_Rev1 3 3" xfId="1001" xr:uid="{00000000-0005-0000-0000-000033400000}"/>
    <cellStyle name="9_III_Tagesbetreuung_2010_Rev1 3 3 2" xfId="13165" xr:uid="{00000000-0005-0000-0000-000034400000}"/>
    <cellStyle name="9_III_Tagesbetreuung_2010_Rev1 3 3 2 2" xfId="13864" xr:uid="{00000000-0005-0000-0000-000035400000}"/>
    <cellStyle name="9_III_Tagesbetreuung_2010_Rev1 3 3 2 2 2" xfId="16233" xr:uid="{00000000-0005-0000-0000-000036400000}"/>
    <cellStyle name="9_III_Tagesbetreuung_2010_Rev1 3 3 2 2 2 2" xfId="23392" xr:uid="{00000000-0005-0000-0000-000037400000}"/>
    <cellStyle name="9_III_Tagesbetreuung_2010_Rev1 3 3 2 2 2 2 2" xfId="37707" xr:uid="{00000000-0005-0000-0000-000038400000}"/>
    <cellStyle name="9_III_Tagesbetreuung_2010_Rev1 3 3 2 2 2 3" xfId="30548" xr:uid="{00000000-0005-0000-0000-000039400000}"/>
    <cellStyle name="9_III_Tagesbetreuung_2010_Rev1 3 3 2 2 3" xfId="18587" xr:uid="{00000000-0005-0000-0000-00003A400000}"/>
    <cellStyle name="9_III_Tagesbetreuung_2010_Rev1 3 3 2 2 3 2" xfId="25724" xr:uid="{00000000-0005-0000-0000-00003B400000}"/>
    <cellStyle name="9_III_Tagesbetreuung_2010_Rev1 3 3 2 2 3 2 2" xfId="40039" xr:uid="{00000000-0005-0000-0000-00003C400000}"/>
    <cellStyle name="9_III_Tagesbetreuung_2010_Rev1 3 3 2 2 3 3" xfId="32902" xr:uid="{00000000-0005-0000-0000-00003D400000}"/>
    <cellStyle name="9_III_Tagesbetreuung_2010_Rev1 3 3 2 2 4" xfId="20034" xr:uid="{00000000-0005-0000-0000-00003E400000}"/>
    <cellStyle name="9_III_Tagesbetreuung_2010_Rev1 3 3 2 2 4 2" xfId="27171" xr:uid="{00000000-0005-0000-0000-00003F400000}"/>
    <cellStyle name="9_III_Tagesbetreuung_2010_Rev1 3 3 2 2 4 2 2" xfId="41486" xr:uid="{00000000-0005-0000-0000-000040400000}"/>
    <cellStyle name="9_III_Tagesbetreuung_2010_Rev1 3 3 2 2 4 3" xfId="34349" xr:uid="{00000000-0005-0000-0000-000041400000}"/>
    <cellStyle name="9_III_Tagesbetreuung_2010_Rev1 3 3 2 2 5" xfId="21249" xr:uid="{00000000-0005-0000-0000-000042400000}"/>
    <cellStyle name="9_III_Tagesbetreuung_2010_Rev1 3 3 2 2 5 2" xfId="35564" xr:uid="{00000000-0005-0000-0000-000043400000}"/>
    <cellStyle name="9_III_Tagesbetreuung_2010_Rev1 3 3 2 2 6" xfId="28386" xr:uid="{00000000-0005-0000-0000-000044400000}"/>
    <cellStyle name="9_III_Tagesbetreuung_2010_Rev1 3 3 2 3" xfId="15534" xr:uid="{00000000-0005-0000-0000-000045400000}"/>
    <cellStyle name="9_III_Tagesbetreuung_2010_Rev1 3 3 2 3 2" xfId="22693" xr:uid="{00000000-0005-0000-0000-000046400000}"/>
    <cellStyle name="9_III_Tagesbetreuung_2010_Rev1 3 3 2 3 2 2" xfId="37008" xr:uid="{00000000-0005-0000-0000-000047400000}"/>
    <cellStyle name="9_III_Tagesbetreuung_2010_Rev1 3 3 2 3 3" xfId="29849" xr:uid="{00000000-0005-0000-0000-000048400000}"/>
    <cellStyle name="9_III_Tagesbetreuung_2010_Rev1 3 3 2 4" xfId="17888" xr:uid="{00000000-0005-0000-0000-000049400000}"/>
    <cellStyle name="9_III_Tagesbetreuung_2010_Rev1 3 3 2 4 2" xfId="25025" xr:uid="{00000000-0005-0000-0000-00004A400000}"/>
    <cellStyle name="9_III_Tagesbetreuung_2010_Rev1 3 3 2 4 2 2" xfId="39340" xr:uid="{00000000-0005-0000-0000-00004B400000}"/>
    <cellStyle name="9_III_Tagesbetreuung_2010_Rev1 3 3 2 4 3" xfId="32203" xr:uid="{00000000-0005-0000-0000-00004C400000}"/>
    <cellStyle name="9_III_Tagesbetreuung_2010_Rev1 3 4" xfId="1002" xr:uid="{00000000-0005-0000-0000-00004D400000}"/>
    <cellStyle name="9_III_Tagesbetreuung_2010_Rev1 3 4 2" xfId="13166" xr:uid="{00000000-0005-0000-0000-00004E400000}"/>
    <cellStyle name="9_III_Tagesbetreuung_2010_Rev1 3 4 2 2" xfId="14619" xr:uid="{00000000-0005-0000-0000-00004F400000}"/>
    <cellStyle name="9_III_Tagesbetreuung_2010_Rev1 3 4 2 2 2" xfId="16982" xr:uid="{00000000-0005-0000-0000-000050400000}"/>
    <cellStyle name="9_III_Tagesbetreuung_2010_Rev1 3 4 2 2 2 2" xfId="24141" xr:uid="{00000000-0005-0000-0000-000051400000}"/>
    <cellStyle name="9_III_Tagesbetreuung_2010_Rev1 3 4 2 2 2 2 2" xfId="38456" xr:uid="{00000000-0005-0000-0000-000052400000}"/>
    <cellStyle name="9_III_Tagesbetreuung_2010_Rev1 3 4 2 2 2 3" xfId="31297" xr:uid="{00000000-0005-0000-0000-000053400000}"/>
    <cellStyle name="9_III_Tagesbetreuung_2010_Rev1 3 4 2 2 3" xfId="19336" xr:uid="{00000000-0005-0000-0000-000054400000}"/>
    <cellStyle name="9_III_Tagesbetreuung_2010_Rev1 3 4 2 2 3 2" xfId="26473" xr:uid="{00000000-0005-0000-0000-000055400000}"/>
    <cellStyle name="9_III_Tagesbetreuung_2010_Rev1 3 4 2 2 3 2 2" xfId="40788" xr:uid="{00000000-0005-0000-0000-000056400000}"/>
    <cellStyle name="9_III_Tagesbetreuung_2010_Rev1 3 4 2 2 3 3" xfId="33651" xr:uid="{00000000-0005-0000-0000-000057400000}"/>
    <cellStyle name="9_III_Tagesbetreuung_2010_Rev1 3 4 2 2 4" xfId="20634" xr:uid="{00000000-0005-0000-0000-000058400000}"/>
    <cellStyle name="9_III_Tagesbetreuung_2010_Rev1 3 4 2 2 4 2" xfId="27771" xr:uid="{00000000-0005-0000-0000-000059400000}"/>
    <cellStyle name="9_III_Tagesbetreuung_2010_Rev1 3 4 2 2 4 2 2" xfId="42086" xr:uid="{00000000-0005-0000-0000-00005A400000}"/>
    <cellStyle name="9_III_Tagesbetreuung_2010_Rev1 3 4 2 2 4 3" xfId="34949" xr:uid="{00000000-0005-0000-0000-00005B400000}"/>
    <cellStyle name="9_III_Tagesbetreuung_2010_Rev1 3 4 2 2 5" xfId="21849" xr:uid="{00000000-0005-0000-0000-00005C400000}"/>
    <cellStyle name="9_III_Tagesbetreuung_2010_Rev1 3 4 2 2 5 2" xfId="36164" xr:uid="{00000000-0005-0000-0000-00005D400000}"/>
    <cellStyle name="9_III_Tagesbetreuung_2010_Rev1 3 4 2 2 6" xfId="28986" xr:uid="{00000000-0005-0000-0000-00005E400000}"/>
    <cellStyle name="9_III_Tagesbetreuung_2010_Rev1 3 4 2 3" xfId="15535" xr:uid="{00000000-0005-0000-0000-00005F400000}"/>
    <cellStyle name="9_III_Tagesbetreuung_2010_Rev1 3 4 2 3 2" xfId="22694" xr:uid="{00000000-0005-0000-0000-000060400000}"/>
    <cellStyle name="9_III_Tagesbetreuung_2010_Rev1 3 4 2 3 2 2" xfId="37009" xr:uid="{00000000-0005-0000-0000-000061400000}"/>
    <cellStyle name="9_III_Tagesbetreuung_2010_Rev1 3 4 2 3 3" xfId="29850" xr:uid="{00000000-0005-0000-0000-000062400000}"/>
    <cellStyle name="9_III_Tagesbetreuung_2010_Rev1 3 4 2 4" xfId="17889" xr:uid="{00000000-0005-0000-0000-000063400000}"/>
    <cellStyle name="9_III_Tagesbetreuung_2010_Rev1 3 4 2 4 2" xfId="25026" xr:uid="{00000000-0005-0000-0000-000064400000}"/>
    <cellStyle name="9_III_Tagesbetreuung_2010_Rev1 3 4 2 4 2 2" xfId="39341" xr:uid="{00000000-0005-0000-0000-000065400000}"/>
    <cellStyle name="9_III_Tagesbetreuung_2010_Rev1 3 4 2 4 3" xfId="32204" xr:uid="{00000000-0005-0000-0000-000066400000}"/>
    <cellStyle name="9_III_Tagesbetreuung_2010_Rev1 3 5" xfId="1003" xr:uid="{00000000-0005-0000-0000-000067400000}"/>
    <cellStyle name="9_III_Tagesbetreuung_2010_Rev1 3 5 2" xfId="13167" xr:uid="{00000000-0005-0000-0000-000068400000}"/>
    <cellStyle name="9_III_Tagesbetreuung_2010_Rev1 3 5 2 2" xfId="14003" xr:uid="{00000000-0005-0000-0000-000069400000}"/>
    <cellStyle name="9_III_Tagesbetreuung_2010_Rev1 3 5 2 2 2" xfId="16372" xr:uid="{00000000-0005-0000-0000-00006A400000}"/>
    <cellStyle name="9_III_Tagesbetreuung_2010_Rev1 3 5 2 2 2 2" xfId="23531" xr:uid="{00000000-0005-0000-0000-00006B400000}"/>
    <cellStyle name="9_III_Tagesbetreuung_2010_Rev1 3 5 2 2 2 2 2" xfId="37846" xr:uid="{00000000-0005-0000-0000-00006C400000}"/>
    <cellStyle name="9_III_Tagesbetreuung_2010_Rev1 3 5 2 2 2 3" xfId="30687" xr:uid="{00000000-0005-0000-0000-00006D400000}"/>
    <cellStyle name="9_III_Tagesbetreuung_2010_Rev1 3 5 2 2 3" xfId="18726" xr:uid="{00000000-0005-0000-0000-00006E400000}"/>
    <cellStyle name="9_III_Tagesbetreuung_2010_Rev1 3 5 2 2 3 2" xfId="25863" xr:uid="{00000000-0005-0000-0000-00006F400000}"/>
    <cellStyle name="9_III_Tagesbetreuung_2010_Rev1 3 5 2 2 3 2 2" xfId="40178" xr:uid="{00000000-0005-0000-0000-000070400000}"/>
    <cellStyle name="9_III_Tagesbetreuung_2010_Rev1 3 5 2 2 3 3" xfId="33041" xr:uid="{00000000-0005-0000-0000-000071400000}"/>
    <cellStyle name="9_III_Tagesbetreuung_2010_Rev1 3 5 2 2 4" xfId="20094" xr:uid="{00000000-0005-0000-0000-000072400000}"/>
    <cellStyle name="9_III_Tagesbetreuung_2010_Rev1 3 5 2 2 4 2" xfId="27231" xr:uid="{00000000-0005-0000-0000-000073400000}"/>
    <cellStyle name="9_III_Tagesbetreuung_2010_Rev1 3 5 2 2 4 2 2" xfId="41546" xr:uid="{00000000-0005-0000-0000-000074400000}"/>
    <cellStyle name="9_III_Tagesbetreuung_2010_Rev1 3 5 2 2 4 3" xfId="34409" xr:uid="{00000000-0005-0000-0000-000075400000}"/>
    <cellStyle name="9_III_Tagesbetreuung_2010_Rev1 3 5 2 2 5" xfId="21309" xr:uid="{00000000-0005-0000-0000-000076400000}"/>
    <cellStyle name="9_III_Tagesbetreuung_2010_Rev1 3 5 2 2 5 2" xfId="35624" xr:uid="{00000000-0005-0000-0000-000077400000}"/>
    <cellStyle name="9_III_Tagesbetreuung_2010_Rev1 3 5 2 2 6" xfId="28446" xr:uid="{00000000-0005-0000-0000-000078400000}"/>
    <cellStyle name="9_III_Tagesbetreuung_2010_Rev1 3 5 2 3" xfId="15536" xr:uid="{00000000-0005-0000-0000-000079400000}"/>
    <cellStyle name="9_III_Tagesbetreuung_2010_Rev1 3 5 2 3 2" xfId="22695" xr:uid="{00000000-0005-0000-0000-00007A400000}"/>
    <cellStyle name="9_III_Tagesbetreuung_2010_Rev1 3 5 2 3 2 2" xfId="37010" xr:uid="{00000000-0005-0000-0000-00007B400000}"/>
    <cellStyle name="9_III_Tagesbetreuung_2010_Rev1 3 5 2 3 3" xfId="29851" xr:uid="{00000000-0005-0000-0000-00007C400000}"/>
    <cellStyle name="9_III_Tagesbetreuung_2010_Rev1 3 5 2 4" xfId="17890" xr:uid="{00000000-0005-0000-0000-00007D400000}"/>
    <cellStyle name="9_III_Tagesbetreuung_2010_Rev1 3 5 2 4 2" xfId="25027" xr:uid="{00000000-0005-0000-0000-00007E400000}"/>
    <cellStyle name="9_III_Tagesbetreuung_2010_Rev1 3 5 2 4 2 2" xfId="39342" xr:uid="{00000000-0005-0000-0000-00007F400000}"/>
    <cellStyle name="9_III_Tagesbetreuung_2010_Rev1 3 5 2 4 3" xfId="32205" xr:uid="{00000000-0005-0000-0000-000080400000}"/>
    <cellStyle name="9_III_Tagesbetreuung_2010_Rev1 3 6" xfId="1004" xr:uid="{00000000-0005-0000-0000-000081400000}"/>
    <cellStyle name="9_III_Tagesbetreuung_2010_Rev1 3 6 2" xfId="13168" xr:uid="{00000000-0005-0000-0000-000082400000}"/>
    <cellStyle name="9_III_Tagesbetreuung_2010_Rev1 3 6 2 2" xfId="14396" xr:uid="{00000000-0005-0000-0000-000083400000}"/>
    <cellStyle name="9_III_Tagesbetreuung_2010_Rev1 3 6 2 2 2" xfId="16765" xr:uid="{00000000-0005-0000-0000-000084400000}"/>
    <cellStyle name="9_III_Tagesbetreuung_2010_Rev1 3 6 2 2 2 2" xfId="23924" xr:uid="{00000000-0005-0000-0000-000085400000}"/>
    <cellStyle name="9_III_Tagesbetreuung_2010_Rev1 3 6 2 2 2 2 2" xfId="38239" xr:uid="{00000000-0005-0000-0000-000086400000}"/>
    <cellStyle name="9_III_Tagesbetreuung_2010_Rev1 3 6 2 2 2 3" xfId="31080" xr:uid="{00000000-0005-0000-0000-000087400000}"/>
    <cellStyle name="9_III_Tagesbetreuung_2010_Rev1 3 6 2 2 3" xfId="19119" xr:uid="{00000000-0005-0000-0000-000088400000}"/>
    <cellStyle name="9_III_Tagesbetreuung_2010_Rev1 3 6 2 2 3 2" xfId="26256" xr:uid="{00000000-0005-0000-0000-000089400000}"/>
    <cellStyle name="9_III_Tagesbetreuung_2010_Rev1 3 6 2 2 3 2 2" xfId="40571" xr:uid="{00000000-0005-0000-0000-00008A400000}"/>
    <cellStyle name="9_III_Tagesbetreuung_2010_Rev1 3 6 2 2 3 3" xfId="33434" xr:uid="{00000000-0005-0000-0000-00008B400000}"/>
    <cellStyle name="9_III_Tagesbetreuung_2010_Rev1 3 6 2 2 4" xfId="20452" xr:uid="{00000000-0005-0000-0000-00008C400000}"/>
    <cellStyle name="9_III_Tagesbetreuung_2010_Rev1 3 6 2 2 4 2" xfId="27589" xr:uid="{00000000-0005-0000-0000-00008D400000}"/>
    <cellStyle name="9_III_Tagesbetreuung_2010_Rev1 3 6 2 2 4 2 2" xfId="41904" xr:uid="{00000000-0005-0000-0000-00008E400000}"/>
    <cellStyle name="9_III_Tagesbetreuung_2010_Rev1 3 6 2 2 4 3" xfId="34767" xr:uid="{00000000-0005-0000-0000-00008F400000}"/>
    <cellStyle name="9_III_Tagesbetreuung_2010_Rev1 3 6 2 2 5" xfId="21667" xr:uid="{00000000-0005-0000-0000-000090400000}"/>
    <cellStyle name="9_III_Tagesbetreuung_2010_Rev1 3 6 2 2 5 2" xfId="35982" xr:uid="{00000000-0005-0000-0000-000091400000}"/>
    <cellStyle name="9_III_Tagesbetreuung_2010_Rev1 3 6 2 2 6" xfId="28804" xr:uid="{00000000-0005-0000-0000-000092400000}"/>
    <cellStyle name="9_III_Tagesbetreuung_2010_Rev1 3 6 2 3" xfId="15537" xr:uid="{00000000-0005-0000-0000-000093400000}"/>
    <cellStyle name="9_III_Tagesbetreuung_2010_Rev1 3 6 2 3 2" xfId="22696" xr:uid="{00000000-0005-0000-0000-000094400000}"/>
    <cellStyle name="9_III_Tagesbetreuung_2010_Rev1 3 6 2 3 2 2" xfId="37011" xr:uid="{00000000-0005-0000-0000-000095400000}"/>
    <cellStyle name="9_III_Tagesbetreuung_2010_Rev1 3 6 2 3 3" xfId="29852" xr:uid="{00000000-0005-0000-0000-000096400000}"/>
    <cellStyle name="9_III_Tagesbetreuung_2010_Rev1 3 6 2 4" xfId="17891" xr:uid="{00000000-0005-0000-0000-000097400000}"/>
    <cellStyle name="9_III_Tagesbetreuung_2010_Rev1 3 6 2 4 2" xfId="25028" xr:uid="{00000000-0005-0000-0000-000098400000}"/>
    <cellStyle name="9_III_Tagesbetreuung_2010_Rev1 3 6 2 4 2 2" xfId="39343" xr:uid="{00000000-0005-0000-0000-000099400000}"/>
    <cellStyle name="9_III_Tagesbetreuung_2010_Rev1 3 6 2 4 3" xfId="32206" xr:uid="{00000000-0005-0000-0000-00009A400000}"/>
    <cellStyle name="9_III_Tagesbetreuung_2010_Rev1 3 7" xfId="13159" xr:uid="{00000000-0005-0000-0000-00009B400000}"/>
    <cellStyle name="9_III_Tagesbetreuung_2010_Rev1 3 7 2" xfId="14620" xr:uid="{00000000-0005-0000-0000-00009C400000}"/>
    <cellStyle name="9_III_Tagesbetreuung_2010_Rev1 3 7 2 2" xfId="16983" xr:uid="{00000000-0005-0000-0000-00009D400000}"/>
    <cellStyle name="9_III_Tagesbetreuung_2010_Rev1 3 7 2 2 2" xfId="24142" xr:uid="{00000000-0005-0000-0000-00009E400000}"/>
    <cellStyle name="9_III_Tagesbetreuung_2010_Rev1 3 7 2 2 2 2" xfId="38457" xr:uid="{00000000-0005-0000-0000-00009F400000}"/>
    <cellStyle name="9_III_Tagesbetreuung_2010_Rev1 3 7 2 2 3" xfId="31298" xr:uid="{00000000-0005-0000-0000-0000A0400000}"/>
    <cellStyle name="9_III_Tagesbetreuung_2010_Rev1 3 7 2 3" xfId="19337" xr:uid="{00000000-0005-0000-0000-0000A1400000}"/>
    <cellStyle name="9_III_Tagesbetreuung_2010_Rev1 3 7 2 3 2" xfId="26474" xr:uid="{00000000-0005-0000-0000-0000A2400000}"/>
    <cellStyle name="9_III_Tagesbetreuung_2010_Rev1 3 7 2 3 2 2" xfId="40789" xr:uid="{00000000-0005-0000-0000-0000A3400000}"/>
    <cellStyle name="9_III_Tagesbetreuung_2010_Rev1 3 7 2 3 3" xfId="33652" xr:uid="{00000000-0005-0000-0000-0000A4400000}"/>
    <cellStyle name="9_III_Tagesbetreuung_2010_Rev1 3 7 2 4" xfId="20635" xr:uid="{00000000-0005-0000-0000-0000A5400000}"/>
    <cellStyle name="9_III_Tagesbetreuung_2010_Rev1 3 7 2 4 2" xfId="27772" xr:uid="{00000000-0005-0000-0000-0000A6400000}"/>
    <cellStyle name="9_III_Tagesbetreuung_2010_Rev1 3 7 2 4 2 2" xfId="42087" xr:uid="{00000000-0005-0000-0000-0000A7400000}"/>
    <cellStyle name="9_III_Tagesbetreuung_2010_Rev1 3 7 2 4 3" xfId="34950" xr:uid="{00000000-0005-0000-0000-0000A8400000}"/>
    <cellStyle name="9_III_Tagesbetreuung_2010_Rev1 3 7 2 5" xfId="21850" xr:uid="{00000000-0005-0000-0000-0000A9400000}"/>
    <cellStyle name="9_III_Tagesbetreuung_2010_Rev1 3 7 2 5 2" xfId="36165" xr:uid="{00000000-0005-0000-0000-0000AA400000}"/>
    <cellStyle name="9_III_Tagesbetreuung_2010_Rev1 3 7 2 6" xfId="28987" xr:uid="{00000000-0005-0000-0000-0000AB400000}"/>
    <cellStyle name="9_III_Tagesbetreuung_2010_Rev1 3 7 3" xfId="15528" xr:uid="{00000000-0005-0000-0000-0000AC400000}"/>
    <cellStyle name="9_III_Tagesbetreuung_2010_Rev1 3 7 3 2" xfId="22687" xr:uid="{00000000-0005-0000-0000-0000AD400000}"/>
    <cellStyle name="9_III_Tagesbetreuung_2010_Rev1 3 7 3 2 2" xfId="37002" xr:uid="{00000000-0005-0000-0000-0000AE400000}"/>
    <cellStyle name="9_III_Tagesbetreuung_2010_Rev1 3 7 3 3" xfId="29843" xr:uid="{00000000-0005-0000-0000-0000AF400000}"/>
    <cellStyle name="9_III_Tagesbetreuung_2010_Rev1 3 7 4" xfId="17882" xr:uid="{00000000-0005-0000-0000-0000B0400000}"/>
    <cellStyle name="9_III_Tagesbetreuung_2010_Rev1 3 7 4 2" xfId="25019" xr:uid="{00000000-0005-0000-0000-0000B1400000}"/>
    <cellStyle name="9_III_Tagesbetreuung_2010_Rev1 3 7 4 2 2" xfId="39334" xr:uid="{00000000-0005-0000-0000-0000B2400000}"/>
    <cellStyle name="9_III_Tagesbetreuung_2010_Rev1 3 7 4 3" xfId="32197" xr:uid="{00000000-0005-0000-0000-0000B3400000}"/>
    <cellStyle name="9_III_Tagesbetreuung_2010_Rev1 4" xfId="1005" xr:uid="{00000000-0005-0000-0000-0000B4400000}"/>
    <cellStyle name="9_III_Tagesbetreuung_2010_Rev1 4 2" xfId="1006" xr:uid="{00000000-0005-0000-0000-0000B5400000}"/>
    <cellStyle name="9_III_Tagesbetreuung_2010_Rev1 4 2 2" xfId="13170" xr:uid="{00000000-0005-0000-0000-0000B6400000}"/>
    <cellStyle name="9_III_Tagesbetreuung_2010_Rev1 4 2 2 2" xfId="13716" xr:uid="{00000000-0005-0000-0000-0000B7400000}"/>
    <cellStyle name="9_III_Tagesbetreuung_2010_Rev1 4 2 2 2 2" xfId="16085" xr:uid="{00000000-0005-0000-0000-0000B8400000}"/>
    <cellStyle name="9_III_Tagesbetreuung_2010_Rev1 4 2 2 2 2 2" xfId="23244" xr:uid="{00000000-0005-0000-0000-0000B9400000}"/>
    <cellStyle name="9_III_Tagesbetreuung_2010_Rev1 4 2 2 2 2 2 2" xfId="37559" xr:uid="{00000000-0005-0000-0000-0000BA400000}"/>
    <cellStyle name="9_III_Tagesbetreuung_2010_Rev1 4 2 2 2 2 3" xfId="30400" xr:uid="{00000000-0005-0000-0000-0000BB400000}"/>
    <cellStyle name="9_III_Tagesbetreuung_2010_Rev1 4 2 2 2 3" xfId="18439" xr:uid="{00000000-0005-0000-0000-0000BC400000}"/>
    <cellStyle name="9_III_Tagesbetreuung_2010_Rev1 4 2 2 2 3 2" xfId="25576" xr:uid="{00000000-0005-0000-0000-0000BD400000}"/>
    <cellStyle name="9_III_Tagesbetreuung_2010_Rev1 4 2 2 2 3 2 2" xfId="39891" xr:uid="{00000000-0005-0000-0000-0000BE400000}"/>
    <cellStyle name="9_III_Tagesbetreuung_2010_Rev1 4 2 2 2 3 3" xfId="32754" xr:uid="{00000000-0005-0000-0000-0000BF400000}"/>
    <cellStyle name="9_III_Tagesbetreuung_2010_Rev1 4 2 2 2 4" xfId="19965" xr:uid="{00000000-0005-0000-0000-0000C0400000}"/>
    <cellStyle name="9_III_Tagesbetreuung_2010_Rev1 4 2 2 2 4 2" xfId="27102" xr:uid="{00000000-0005-0000-0000-0000C1400000}"/>
    <cellStyle name="9_III_Tagesbetreuung_2010_Rev1 4 2 2 2 4 2 2" xfId="41417" xr:uid="{00000000-0005-0000-0000-0000C2400000}"/>
    <cellStyle name="9_III_Tagesbetreuung_2010_Rev1 4 2 2 2 4 3" xfId="34280" xr:uid="{00000000-0005-0000-0000-0000C3400000}"/>
    <cellStyle name="9_III_Tagesbetreuung_2010_Rev1 4 2 2 2 5" xfId="21180" xr:uid="{00000000-0005-0000-0000-0000C4400000}"/>
    <cellStyle name="9_III_Tagesbetreuung_2010_Rev1 4 2 2 2 5 2" xfId="35495" xr:uid="{00000000-0005-0000-0000-0000C5400000}"/>
    <cellStyle name="9_III_Tagesbetreuung_2010_Rev1 4 2 2 2 6" xfId="28317" xr:uid="{00000000-0005-0000-0000-0000C6400000}"/>
    <cellStyle name="9_III_Tagesbetreuung_2010_Rev1 4 2 2 3" xfId="15539" xr:uid="{00000000-0005-0000-0000-0000C7400000}"/>
    <cellStyle name="9_III_Tagesbetreuung_2010_Rev1 4 2 2 3 2" xfId="22698" xr:uid="{00000000-0005-0000-0000-0000C8400000}"/>
    <cellStyle name="9_III_Tagesbetreuung_2010_Rev1 4 2 2 3 2 2" xfId="37013" xr:uid="{00000000-0005-0000-0000-0000C9400000}"/>
    <cellStyle name="9_III_Tagesbetreuung_2010_Rev1 4 2 2 3 3" xfId="29854" xr:uid="{00000000-0005-0000-0000-0000CA400000}"/>
    <cellStyle name="9_III_Tagesbetreuung_2010_Rev1 4 2 2 4" xfId="17893" xr:uid="{00000000-0005-0000-0000-0000CB400000}"/>
    <cellStyle name="9_III_Tagesbetreuung_2010_Rev1 4 2 2 4 2" xfId="25030" xr:uid="{00000000-0005-0000-0000-0000CC400000}"/>
    <cellStyle name="9_III_Tagesbetreuung_2010_Rev1 4 2 2 4 2 2" xfId="39345" xr:uid="{00000000-0005-0000-0000-0000CD400000}"/>
    <cellStyle name="9_III_Tagesbetreuung_2010_Rev1 4 2 2 4 3" xfId="32208" xr:uid="{00000000-0005-0000-0000-0000CE400000}"/>
    <cellStyle name="9_III_Tagesbetreuung_2010_Rev1 4 3" xfId="1007" xr:uid="{00000000-0005-0000-0000-0000CF400000}"/>
    <cellStyle name="9_III_Tagesbetreuung_2010_Rev1 4 3 2" xfId="13171" xr:uid="{00000000-0005-0000-0000-0000D0400000}"/>
    <cellStyle name="9_III_Tagesbetreuung_2010_Rev1 4 3 2 2" xfId="13648" xr:uid="{00000000-0005-0000-0000-0000D1400000}"/>
    <cellStyle name="9_III_Tagesbetreuung_2010_Rev1 4 3 2 2 2" xfId="16017" xr:uid="{00000000-0005-0000-0000-0000D2400000}"/>
    <cellStyle name="9_III_Tagesbetreuung_2010_Rev1 4 3 2 2 2 2" xfId="23176" xr:uid="{00000000-0005-0000-0000-0000D3400000}"/>
    <cellStyle name="9_III_Tagesbetreuung_2010_Rev1 4 3 2 2 2 2 2" xfId="37491" xr:uid="{00000000-0005-0000-0000-0000D4400000}"/>
    <cellStyle name="9_III_Tagesbetreuung_2010_Rev1 4 3 2 2 2 3" xfId="30332" xr:uid="{00000000-0005-0000-0000-0000D5400000}"/>
    <cellStyle name="9_III_Tagesbetreuung_2010_Rev1 4 3 2 2 3" xfId="18371" xr:uid="{00000000-0005-0000-0000-0000D6400000}"/>
    <cellStyle name="9_III_Tagesbetreuung_2010_Rev1 4 3 2 2 3 2" xfId="25508" xr:uid="{00000000-0005-0000-0000-0000D7400000}"/>
    <cellStyle name="9_III_Tagesbetreuung_2010_Rev1 4 3 2 2 3 2 2" xfId="39823" xr:uid="{00000000-0005-0000-0000-0000D8400000}"/>
    <cellStyle name="9_III_Tagesbetreuung_2010_Rev1 4 3 2 2 3 3" xfId="32686" xr:uid="{00000000-0005-0000-0000-0000D9400000}"/>
    <cellStyle name="9_III_Tagesbetreuung_2010_Rev1 4 3 2 2 4" xfId="19897" xr:uid="{00000000-0005-0000-0000-0000DA400000}"/>
    <cellStyle name="9_III_Tagesbetreuung_2010_Rev1 4 3 2 2 4 2" xfId="27034" xr:uid="{00000000-0005-0000-0000-0000DB400000}"/>
    <cellStyle name="9_III_Tagesbetreuung_2010_Rev1 4 3 2 2 4 2 2" xfId="41349" xr:uid="{00000000-0005-0000-0000-0000DC400000}"/>
    <cellStyle name="9_III_Tagesbetreuung_2010_Rev1 4 3 2 2 4 3" xfId="34212" xr:uid="{00000000-0005-0000-0000-0000DD400000}"/>
    <cellStyle name="9_III_Tagesbetreuung_2010_Rev1 4 3 2 2 5" xfId="21112" xr:uid="{00000000-0005-0000-0000-0000DE400000}"/>
    <cellStyle name="9_III_Tagesbetreuung_2010_Rev1 4 3 2 2 5 2" xfId="35427" xr:uid="{00000000-0005-0000-0000-0000DF400000}"/>
    <cellStyle name="9_III_Tagesbetreuung_2010_Rev1 4 3 2 2 6" xfId="28249" xr:uid="{00000000-0005-0000-0000-0000E0400000}"/>
    <cellStyle name="9_III_Tagesbetreuung_2010_Rev1 4 3 2 3" xfId="15540" xr:uid="{00000000-0005-0000-0000-0000E1400000}"/>
    <cellStyle name="9_III_Tagesbetreuung_2010_Rev1 4 3 2 3 2" xfId="22699" xr:uid="{00000000-0005-0000-0000-0000E2400000}"/>
    <cellStyle name="9_III_Tagesbetreuung_2010_Rev1 4 3 2 3 2 2" xfId="37014" xr:uid="{00000000-0005-0000-0000-0000E3400000}"/>
    <cellStyle name="9_III_Tagesbetreuung_2010_Rev1 4 3 2 3 3" xfId="29855" xr:uid="{00000000-0005-0000-0000-0000E4400000}"/>
    <cellStyle name="9_III_Tagesbetreuung_2010_Rev1 4 3 2 4" xfId="17894" xr:uid="{00000000-0005-0000-0000-0000E5400000}"/>
    <cellStyle name="9_III_Tagesbetreuung_2010_Rev1 4 3 2 4 2" xfId="25031" xr:uid="{00000000-0005-0000-0000-0000E6400000}"/>
    <cellStyle name="9_III_Tagesbetreuung_2010_Rev1 4 3 2 4 2 2" xfId="39346" xr:uid="{00000000-0005-0000-0000-0000E7400000}"/>
    <cellStyle name="9_III_Tagesbetreuung_2010_Rev1 4 3 2 4 3" xfId="32209" xr:uid="{00000000-0005-0000-0000-0000E8400000}"/>
    <cellStyle name="9_III_Tagesbetreuung_2010_Rev1 4 4" xfId="1008" xr:uid="{00000000-0005-0000-0000-0000E9400000}"/>
    <cellStyle name="9_III_Tagesbetreuung_2010_Rev1 4 4 2" xfId="13172" xr:uid="{00000000-0005-0000-0000-0000EA400000}"/>
    <cellStyle name="9_III_Tagesbetreuung_2010_Rev1 4 4 2 2" xfId="14504" xr:uid="{00000000-0005-0000-0000-0000EB400000}"/>
    <cellStyle name="9_III_Tagesbetreuung_2010_Rev1 4 4 2 2 2" xfId="16873" xr:uid="{00000000-0005-0000-0000-0000EC400000}"/>
    <cellStyle name="9_III_Tagesbetreuung_2010_Rev1 4 4 2 2 2 2" xfId="24032" xr:uid="{00000000-0005-0000-0000-0000ED400000}"/>
    <cellStyle name="9_III_Tagesbetreuung_2010_Rev1 4 4 2 2 2 2 2" xfId="38347" xr:uid="{00000000-0005-0000-0000-0000EE400000}"/>
    <cellStyle name="9_III_Tagesbetreuung_2010_Rev1 4 4 2 2 2 3" xfId="31188" xr:uid="{00000000-0005-0000-0000-0000EF400000}"/>
    <cellStyle name="9_III_Tagesbetreuung_2010_Rev1 4 4 2 2 3" xfId="19227" xr:uid="{00000000-0005-0000-0000-0000F0400000}"/>
    <cellStyle name="9_III_Tagesbetreuung_2010_Rev1 4 4 2 2 3 2" xfId="26364" xr:uid="{00000000-0005-0000-0000-0000F1400000}"/>
    <cellStyle name="9_III_Tagesbetreuung_2010_Rev1 4 4 2 2 3 2 2" xfId="40679" xr:uid="{00000000-0005-0000-0000-0000F2400000}"/>
    <cellStyle name="9_III_Tagesbetreuung_2010_Rev1 4 4 2 2 3 3" xfId="33542" xr:uid="{00000000-0005-0000-0000-0000F3400000}"/>
    <cellStyle name="9_III_Tagesbetreuung_2010_Rev1 4 4 2 2 4" xfId="20528" xr:uid="{00000000-0005-0000-0000-0000F4400000}"/>
    <cellStyle name="9_III_Tagesbetreuung_2010_Rev1 4 4 2 2 4 2" xfId="27665" xr:uid="{00000000-0005-0000-0000-0000F5400000}"/>
    <cellStyle name="9_III_Tagesbetreuung_2010_Rev1 4 4 2 2 4 2 2" xfId="41980" xr:uid="{00000000-0005-0000-0000-0000F6400000}"/>
    <cellStyle name="9_III_Tagesbetreuung_2010_Rev1 4 4 2 2 4 3" xfId="34843" xr:uid="{00000000-0005-0000-0000-0000F7400000}"/>
    <cellStyle name="9_III_Tagesbetreuung_2010_Rev1 4 4 2 2 5" xfId="21743" xr:uid="{00000000-0005-0000-0000-0000F8400000}"/>
    <cellStyle name="9_III_Tagesbetreuung_2010_Rev1 4 4 2 2 5 2" xfId="36058" xr:uid="{00000000-0005-0000-0000-0000F9400000}"/>
    <cellStyle name="9_III_Tagesbetreuung_2010_Rev1 4 4 2 2 6" xfId="28880" xr:uid="{00000000-0005-0000-0000-0000FA400000}"/>
    <cellStyle name="9_III_Tagesbetreuung_2010_Rev1 4 4 2 3" xfId="15541" xr:uid="{00000000-0005-0000-0000-0000FB400000}"/>
    <cellStyle name="9_III_Tagesbetreuung_2010_Rev1 4 4 2 3 2" xfId="22700" xr:uid="{00000000-0005-0000-0000-0000FC400000}"/>
    <cellStyle name="9_III_Tagesbetreuung_2010_Rev1 4 4 2 3 2 2" xfId="37015" xr:uid="{00000000-0005-0000-0000-0000FD400000}"/>
    <cellStyle name="9_III_Tagesbetreuung_2010_Rev1 4 4 2 3 3" xfId="29856" xr:uid="{00000000-0005-0000-0000-0000FE400000}"/>
    <cellStyle name="9_III_Tagesbetreuung_2010_Rev1 4 4 2 4" xfId="17895" xr:uid="{00000000-0005-0000-0000-0000FF400000}"/>
    <cellStyle name="9_III_Tagesbetreuung_2010_Rev1 4 4 2 4 2" xfId="25032" xr:uid="{00000000-0005-0000-0000-000000410000}"/>
    <cellStyle name="9_III_Tagesbetreuung_2010_Rev1 4 4 2 4 2 2" xfId="39347" xr:uid="{00000000-0005-0000-0000-000001410000}"/>
    <cellStyle name="9_III_Tagesbetreuung_2010_Rev1 4 4 2 4 3" xfId="32210" xr:uid="{00000000-0005-0000-0000-000002410000}"/>
    <cellStyle name="9_III_Tagesbetreuung_2010_Rev1 4 5" xfId="1009" xr:uid="{00000000-0005-0000-0000-000003410000}"/>
    <cellStyle name="9_III_Tagesbetreuung_2010_Rev1 4 5 2" xfId="13173" xr:uid="{00000000-0005-0000-0000-000004410000}"/>
    <cellStyle name="9_III_Tagesbetreuung_2010_Rev1 4 5 2 2" xfId="13703" xr:uid="{00000000-0005-0000-0000-000005410000}"/>
    <cellStyle name="9_III_Tagesbetreuung_2010_Rev1 4 5 2 2 2" xfId="16072" xr:uid="{00000000-0005-0000-0000-000006410000}"/>
    <cellStyle name="9_III_Tagesbetreuung_2010_Rev1 4 5 2 2 2 2" xfId="23231" xr:uid="{00000000-0005-0000-0000-000007410000}"/>
    <cellStyle name="9_III_Tagesbetreuung_2010_Rev1 4 5 2 2 2 2 2" xfId="37546" xr:uid="{00000000-0005-0000-0000-000008410000}"/>
    <cellStyle name="9_III_Tagesbetreuung_2010_Rev1 4 5 2 2 2 3" xfId="30387" xr:uid="{00000000-0005-0000-0000-000009410000}"/>
    <cellStyle name="9_III_Tagesbetreuung_2010_Rev1 4 5 2 2 3" xfId="18426" xr:uid="{00000000-0005-0000-0000-00000A410000}"/>
    <cellStyle name="9_III_Tagesbetreuung_2010_Rev1 4 5 2 2 3 2" xfId="25563" xr:uid="{00000000-0005-0000-0000-00000B410000}"/>
    <cellStyle name="9_III_Tagesbetreuung_2010_Rev1 4 5 2 2 3 2 2" xfId="39878" xr:uid="{00000000-0005-0000-0000-00000C410000}"/>
    <cellStyle name="9_III_Tagesbetreuung_2010_Rev1 4 5 2 2 3 3" xfId="32741" xr:uid="{00000000-0005-0000-0000-00000D410000}"/>
    <cellStyle name="9_III_Tagesbetreuung_2010_Rev1 4 5 2 2 4" xfId="19952" xr:uid="{00000000-0005-0000-0000-00000E410000}"/>
    <cellStyle name="9_III_Tagesbetreuung_2010_Rev1 4 5 2 2 4 2" xfId="27089" xr:uid="{00000000-0005-0000-0000-00000F410000}"/>
    <cellStyle name="9_III_Tagesbetreuung_2010_Rev1 4 5 2 2 4 2 2" xfId="41404" xr:uid="{00000000-0005-0000-0000-000010410000}"/>
    <cellStyle name="9_III_Tagesbetreuung_2010_Rev1 4 5 2 2 4 3" xfId="34267" xr:uid="{00000000-0005-0000-0000-000011410000}"/>
    <cellStyle name="9_III_Tagesbetreuung_2010_Rev1 4 5 2 2 5" xfId="21167" xr:uid="{00000000-0005-0000-0000-000012410000}"/>
    <cellStyle name="9_III_Tagesbetreuung_2010_Rev1 4 5 2 2 5 2" xfId="35482" xr:uid="{00000000-0005-0000-0000-000013410000}"/>
    <cellStyle name="9_III_Tagesbetreuung_2010_Rev1 4 5 2 2 6" xfId="28304" xr:uid="{00000000-0005-0000-0000-000014410000}"/>
    <cellStyle name="9_III_Tagesbetreuung_2010_Rev1 4 5 2 3" xfId="15542" xr:uid="{00000000-0005-0000-0000-000015410000}"/>
    <cellStyle name="9_III_Tagesbetreuung_2010_Rev1 4 5 2 3 2" xfId="22701" xr:uid="{00000000-0005-0000-0000-000016410000}"/>
    <cellStyle name="9_III_Tagesbetreuung_2010_Rev1 4 5 2 3 2 2" xfId="37016" xr:uid="{00000000-0005-0000-0000-000017410000}"/>
    <cellStyle name="9_III_Tagesbetreuung_2010_Rev1 4 5 2 3 3" xfId="29857" xr:uid="{00000000-0005-0000-0000-000018410000}"/>
    <cellStyle name="9_III_Tagesbetreuung_2010_Rev1 4 5 2 4" xfId="17896" xr:uid="{00000000-0005-0000-0000-000019410000}"/>
    <cellStyle name="9_III_Tagesbetreuung_2010_Rev1 4 5 2 4 2" xfId="25033" xr:uid="{00000000-0005-0000-0000-00001A410000}"/>
    <cellStyle name="9_III_Tagesbetreuung_2010_Rev1 4 5 2 4 2 2" xfId="39348" xr:uid="{00000000-0005-0000-0000-00001B410000}"/>
    <cellStyle name="9_III_Tagesbetreuung_2010_Rev1 4 5 2 4 3" xfId="32211" xr:uid="{00000000-0005-0000-0000-00001C410000}"/>
    <cellStyle name="9_III_Tagesbetreuung_2010_Rev1 4 6" xfId="13169" xr:uid="{00000000-0005-0000-0000-00001D410000}"/>
    <cellStyle name="9_III_Tagesbetreuung_2010_Rev1 4 6 2" xfId="14218" xr:uid="{00000000-0005-0000-0000-00001E410000}"/>
    <cellStyle name="9_III_Tagesbetreuung_2010_Rev1 4 6 2 2" xfId="16587" xr:uid="{00000000-0005-0000-0000-00001F410000}"/>
    <cellStyle name="9_III_Tagesbetreuung_2010_Rev1 4 6 2 2 2" xfId="23746" xr:uid="{00000000-0005-0000-0000-000020410000}"/>
    <cellStyle name="9_III_Tagesbetreuung_2010_Rev1 4 6 2 2 2 2" xfId="38061" xr:uid="{00000000-0005-0000-0000-000021410000}"/>
    <cellStyle name="9_III_Tagesbetreuung_2010_Rev1 4 6 2 2 3" xfId="30902" xr:uid="{00000000-0005-0000-0000-000022410000}"/>
    <cellStyle name="9_III_Tagesbetreuung_2010_Rev1 4 6 2 3" xfId="18941" xr:uid="{00000000-0005-0000-0000-000023410000}"/>
    <cellStyle name="9_III_Tagesbetreuung_2010_Rev1 4 6 2 3 2" xfId="26078" xr:uid="{00000000-0005-0000-0000-000024410000}"/>
    <cellStyle name="9_III_Tagesbetreuung_2010_Rev1 4 6 2 3 2 2" xfId="40393" xr:uid="{00000000-0005-0000-0000-000025410000}"/>
    <cellStyle name="9_III_Tagesbetreuung_2010_Rev1 4 6 2 3 3" xfId="33256" xr:uid="{00000000-0005-0000-0000-000026410000}"/>
    <cellStyle name="9_III_Tagesbetreuung_2010_Rev1 4 6 2 4" xfId="20274" xr:uid="{00000000-0005-0000-0000-000027410000}"/>
    <cellStyle name="9_III_Tagesbetreuung_2010_Rev1 4 6 2 4 2" xfId="27411" xr:uid="{00000000-0005-0000-0000-000028410000}"/>
    <cellStyle name="9_III_Tagesbetreuung_2010_Rev1 4 6 2 4 2 2" xfId="41726" xr:uid="{00000000-0005-0000-0000-000029410000}"/>
    <cellStyle name="9_III_Tagesbetreuung_2010_Rev1 4 6 2 4 3" xfId="34589" xr:uid="{00000000-0005-0000-0000-00002A410000}"/>
    <cellStyle name="9_III_Tagesbetreuung_2010_Rev1 4 6 2 5" xfId="21489" xr:uid="{00000000-0005-0000-0000-00002B410000}"/>
    <cellStyle name="9_III_Tagesbetreuung_2010_Rev1 4 6 2 5 2" xfId="35804" xr:uid="{00000000-0005-0000-0000-00002C410000}"/>
    <cellStyle name="9_III_Tagesbetreuung_2010_Rev1 4 6 2 6" xfId="28626" xr:uid="{00000000-0005-0000-0000-00002D410000}"/>
    <cellStyle name="9_III_Tagesbetreuung_2010_Rev1 4 6 3" xfId="15538" xr:uid="{00000000-0005-0000-0000-00002E410000}"/>
    <cellStyle name="9_III_Tagesbetreuung_2010_Rev1 4 6 3 2" xfId="22697" xr:uid="{00000000-0005-0000-0000-00002F410000}"/>
    <cellStyle name="9_III_Tagesbetreuung_2010_Rev1 4 6 3 2 2" xfId="37012" xr:uid="{00000000-0005-0000-0000-000030410000}"/>
    <cellStyle name="9_III_Tagesbetreuung_2010_Rev1 4 6 3 3" xfId="29853" xr:uid="{00000000-0005-0000-0000-000031410000}"/>
    <cellStyle name="9_III_Tagesbetreuung_2010_Rev1 4 6 4" xfId="17892" xr:uid="{00000000-0005-0000-0000-000032410000}"/>
    <cellStyle name="9_III_Tagesbetreuung_2010_Rev1 4 6 4 2" xfId="25029" xr:uid="{00000000-0005-0000-0000-000033410000}"/>
    <cellStyle name="9_III_Tagesbetreuung_2010_Rev1 4 6 4 2 2" xfId="39344" xr:uid="{00000000-0005-0000-0000-000034410000}"/>
    <cellStyle name="9_III_Tagesbetreuung_2010_Rev1 4 6 4 3" xfId="32207" xr:uid="{00000000-0005-0000-0000-000035410000}"/>
    <cellStyle name="9_III_Tagesbetreuung_2010_Rev1 5" xfId="1010" xr:uid="{00000000-0005-0000-0000-000036410000}"/>
    <cellStyle name="9_III_Tagesbetreuung_2010_Rev1 5 2" xfId="13174" xr:uid="{00000000-0005-0000-0000-000037410000}"/>
    <cellStyle name="9_III_Tagesbetreuung_2010_Rev1 5 2 2" xfId="14237" xr:uid="{00000000-0005-0000-0000-000038410000}"/>
    <cellStyle name="9_III_Tagesbetreuung_2010_Rev1 5 2 2 2" xfId="16606" xr:uid="{00000000-0005-0000-0000-000039410000}"/>
    <cellStyle name="9_III_Tagesbetreuung_2010_Rev1 5 2 2 2 2" xfId="23765" xr:uid="{00000000-0005-0000-0000-00003A410000}"/>
    <cellStyle name="9_III_Tagesbetreuung_2010_Rev1 5 2 2 2 2 2" xfId="38080" xr:uid="{00000000-0005-0000-0000-00003B410000}"/>
    <cellStyle name="9_III_Tagesbetreuung_2010_Rev1 5 2 2 2 3" xfId="30921" xr:uid="{00000000-0005-0000-0000-00003C410000}"/>
    <cellStyle name="9_III_Tagesbetreuung_2010_Rev1 5 2 2 3" xfId="18960" xr:uid="{00000000-0005-0000-0000-00003D410000}"/>
    <cellStyle name="9_III_Tagesbetreuung_2010_Rev1 5 2 2 3 2" xfId="26097" xr:uid="{00000000-0005-0000-0000-00003E410000}"/>
    <cellStyle name="9_III_Tagesbetreuung_2010_Rev1 5 2 2 3 2 2" xfId="40412" xr:uid="{00000000-0005-0000-0000-00003F410000}"/>
    <cellStyle name="9_III_Tagesbetreuung_2010_Rev1 5 2 2 3 3" xfId="33275" xr:uid="{00000000-0005-0000-0000-000040410000}"/>
    <cellStyle name="9_III_Tagesbetreuung_2010_Rev1 5 2 2 4" xfId="20293" xr:uid="{00000000-0005-0000-0000-000041410000}"/>
    <cellStyle name="9_III_Tagesbetreuung_2010_Rev1 5 2 2 4 2" xfId="27430" xr:uid="{00000000-0005-0000-0000-000042410000}"/>
    <cellStyle name="9_III_Tagesbetreuung_2010_Rev1 5 2 2 4 2 2" xfId="41745" xr:uid="{00000000-0005-0000-0000-000043410000}"/>
    <cellStyle name="9_III_Tagesbetreuung_2010_Rev1 5 2 2 4 3" xfId="34608" xr:uid="{00000000-0005-0000-0000-000044410000}"/>
    <cellStyle name="9_III_Tagesbetreuung_2010_Rev1 5 2 2 5" xfId="21508" xr:uid="{00000000-0005-0000-0000-000045410000}"/>
    <cellStyle name="9_III_Tagesbetreuung_2010_Rev1 5 2 2 5 2" xfId="35823" xr:uid="{00000000-0005-0000-0000-000046410000}"/>
    <cellStyle name="9_III_Tagesbetreuung_2010_Rev1 5 2 2 6" xfId="28645" xr:uid="{00000000-0005-0000-0000-000047410000}"/>
    <cellStyle name="9_III_Tagesbetreuung_2010_Rev1 5 2 3" xfId="15543" xr:uid="{00000000-0005-0000-0000-000048410000}"/>
    <cellStyle name="9_III_Tagesbetreuung_2010_Rev1 5 2 3 2" xfId="22702" xr:uid="{00000000-0005-0000-0000-000049410000}"/>
    <cellStyle name="9_III_Tagesbetreuung_2010_Rev1 5 2 3 2 2" xfId="37017" xr:uid="{00000000-0005-0000-0000-00004A410000}"/>
    <cellStyle name="9_III_Tagesbetreuung_2010_Rev1 5 2 3 3" xfId="29858" xr:uid="{00000000-0005-0000-0000-00004B410000}"/>
    <cellStyle name="9_III_Tagesbetreuung_2010_Rev1 5 2 4" xfId="17897" xr:uid="{00000000-0005-0000-0000-00004C410000}"/>
    <cellStyle name="9_III_Tagesbetreuung_2010_Rev1 5 2 4 2" xfId="25034" xr:uid="{00000000-0005-0000-0000-00004D410000}"/>
    <cellStyle name="9_III_Tagesbetreuung_2010_Rev1 5 2 4 2 2" xfId="39349" xr:uid="{00000000-0005-0000-0000-00004E410000}"/>
    <cellStyle name="9_III_Tagesbetreuung_2010_Rev1 5 2 4 3" xfId="32212" xr:uid="{00000000-0005-0000-0000-00004F410000}"/>
    <cellStyle name="9_III_Tagesbetreuung_2010_Rev1 6" xfId="1011" xr:uid="{00000000-0005-0000-0000-000050410000}"/>
    <cellStyle name="9_III_Tagesbetreuung_2010_Rev1 6 2" xfId="13175" xr:uid="{00000000-0005-0000-0000-000051410000}"/>
    <cellStyle name="9_III_Tagesbetreuung_2010_Rev1 6 2 2" xfId="14581" xr:uid="{00000000-0005-0000-0000-000052410000}"/>
    <cellStyle name="9_III_Tagesbetreuung_2010_Rev1 6 2 2 2" xfId="16944" xr:uid="{00000000-0005-0000-0000-000053410000}"/>
    <cellStyle name="9_III_Tagesbetreuung_2010_Rev1 6 2 2 2 2" xfId="24103" xr:uid="{00000000-0005-0000-0000-000054410000}"/>
    <cellStyle name="9_III_Tagesbetreuung_2010_Rev1 6 2 2 2 2 2" xfId="38418" xr:uid="{00000000-0005-0000-0000-000055410000}"/>
    <cellStyle name="9_III_Tagesbetreuung_2010_Rev1 6 2 2 2 3" xfId="31259" xr:uid="{00000000-0005-0000-0000-000056410000}"/>
    <cellStyle name="9_III_Tagesbetreuung_2010_Rev1 6 2 2 3" xfId="19298" xr:uid="{00000000-0005-0000-0000-000057410000}"/>
    <cellStyle name="9_III_Tagesbetreuung_2010_Rev1 6 2 2 3 2" xfId="26435" xr:uid="{00000000-0005-0000-0000-000058410000}"/>
    <cellStyle name="9_III_Tagesbetreuung_2010_Rev1 6 2 2 3 2 2" xfId="40750" xr:uid="{00000000-0005-0000-0000-000059410000}"/>
    <cellStyle name="9_III_Tagesbetreuung_2010_Rev1 6 2 2 3 3" xfId="33613" xr:uid="{00000000-0005-0000-0000-00005A410000}"/>
    <cellStyle name="9_III_Tagesbetreuung_2010_Rev1 6 2 2 4" xfId="20596" xr:uid="{00000000-0005-0000-0000-00005B410000}"/>
    <cellStyle name="9_III_Tagesbetreuung_2010_Rev1 6 2 2 4 2" xfId="27733" xr:uid="{00000000-0005-0000-0000-00005C410000}"/>
    <cellStyle name="9_III_Tagesbetreuung_2010_Rev1 6 2 2 4 2 2" xfId="42048" xr:uid="{00000000-0005-0000-0000-00005D410000}"/>
    <cellStyle name="9_III_Tagesbetreuung_2010_Rev1 6 2 2 4 3" xfId="34911" xr:uid="{00000000-0005-0000-0000-00005E410000}"/>
    <cellStyle name="9_III_Tagesbetreuung_2010_Rev1 6 2 2 5" xfId="21811" xr:uid="{00000000-0005-0000-0000-00005F410000}"/>
    <cellStyle name="9_III_Tagesbetreuung_2010_Rev1 6 2 2 5 2" xfId="36126" xr:uid="{00000000-0005-0000-0000-000060410000}"/>
    <cellStyle name="9_III_Tagesbetreuung_2010_Rev1 6 2 2 6" xfId="28948" xr:uid="{00000000-0005-0000-0000-000061410000}"/>
    <cellStyle name="9_III_Tagesbetreuung_2010_Rev1 6 2 3" xfId="15544" xr:uid="{00000000-0005-0000-0000-000062410000}"/>
    <cellStyle name="9_III_Tagesbetreuung_2010_Rev1 6 2 3 2" xfId="22703" xr:uid="{00000000-0005-0000-0000-000063410000}"/>
    <cellStyle name="9_III_Tagesbetreuung_2010_Rev1 6 2 3 2 2" xfId="37018" xr:uid="{00000000-0005-0000-0000-000064410000}"/>
    <cellStyle name="9_III_Tagesbetreuung_2010_Rev1 6 2 3 3" xfId="29859" xr:uid="{00000000-0005-0000-0000-000065410000}"/>
    <cellStyle name="9_III_Tagesbetreuung_2010_Rev1 6 2 4" xfId="17898" xr:uid="{00000000-0005-0000-0000-000066410000}"/>
    <cellStyle name="9_III_Tagesbetreuung_2010_Rev1 6 2 4 2" xfId="25035" xr:uid="{00000000-0005-0000-0000-000067410000}"/>
    <cellStyle name="9_III_Tagesbetreuung_2010_Rev1 6 2 4 2 2" xfId="39350" xr:uid="{00000000-0005-0000-0000-000068410000}"/>
    <cellStyle name="9_III_Tagesbetreuung_2010_Rev1 6 2 4 3" xfId="32213" xr:uid="{00000000-0005-0000-0000-000069410000}"/>
    <cellStyle name="9_III_Tagesbetreuung_2010_Rev1 7" xfId="1012" xr:uid="{00000000-0005-0000-0000-00006A410000}"/>
    <cellStyle name="9_III_Tagesbetreuung_2010_Rev1 7 2" xfId="13176" xr:uid="{00000000-0005-0000-0000-00006B410000}"/>
    <cellStyle name="9_III_Tagesbetreuung_2010_Rev1 7 2 2" xfId="13649" xr:uid="{00000000-0005-0000-0000-00006C410000}"/>
    <cellStyle name="9_III_Tagesbetreuung_2010_Rev1 7 2 2 2" xfId="16018" xr:uid="{00000000-0005-0000-0000-00006D410000}"/>
    <cellStyle name="9_III_Tagesbetreuung_2010_Rev1 7 2 2 2 2" xfId="23177" xr:uid="{00000000-0005-0000-0000-00006E410000}"/>
    <cellStyle name="9_III_Tagesbetreuung_2010_Rev1 7 2 2 2 2 2" xfId="37492" xr:uid="{00000000-0005-0000-0000-00006F410000}"/>
    <cellStyle name="9_III_Tagesbetreuung_2010_Rev1 7 2 2 2 3" xfId="30333" xr:uid="{00000000-0005-0000-0000-000070410000}"/>
    <cellStyle name="9_III_Tagesbetreuung_2010_Rev1 7 2 2 3" xfId="18372" xr:uid="{00000000-0005-0000-0000-000071410000}"/>
    <cellStyle name="9_III_Tagesbetreuung_2010_Rev1 7 2 2 3 2" xfId="25509" xr:uid="{00000000-0005-0000-0000-000072410000}"/>
    <cellStyle name="9_III_Tagesbetreuung_2010_Rev1 7 2 2 3 2 2" xfId="39824" xr:uid="{00000000-0005-0000-0000-000073410000}"/>
    <cellStyle name="9_III_Tagesbetreuung_2010_Rev1 7 2 2 3 3" xfId="32687" xr:uid="{00000000-0005-0000-0000-000074410000}"/>
    <cellStyle name="9_III_Tagesbetreuung_2010_Rev1 7 2 2 4" xfId="19898" xr:uid="{00000000-0005-0000-0000-000075410000}"/>
    <cellStyle name="9_III_Tagesbetreuung_2010_Rev1 7 2 2 4 2" xfId="27035" xr:uid="{00000000-0005-0000-0000-000076410000}"/>
    <cellStyle name="9_III_Tagesbetreuung_2010_Rev1 7 2 2 4 2 2" xfId="41350" xr:uid="{00000000-0005-0000-0000-000077410000}"/>
    <cellStyle name="9_III_Tagesbetreuung_2010_Rev1 7 2 2 4 3" xfId="34213" xr:uid="{00000000-0005-0000-0000-000078410000}"/>
    <cellStyle name="9_III_Tagesbetreuung_2010_Rev1 7 2 2 5" xfId="21113" xr:uid="{00000000-0005-0000-0000-000079410000}"/>
    <cellStyle name="9_III_Tagesbetreuung_2010_Rev1 7 2 2 5 2" xfId="35428" xr:uid="{00000000-0005-0000-0000-00007A410000}"/>
    <cellStyle name="9_III_Tagesbetreuung_2010_Rev1 7 2 2 6" xfId="28250" xr:uid="{00000000-0005-0000-0000-00007B410000}"/>
    <cellStyle name="9_III_Tagesbetreuung_2010_Rev1 7 2 3" xfId="15545" xr:uid="{00000000-0005-0000-0000-00007C410000}"/>
    <cellStyle name="9_III_Tagesbetreuung_2010_Rev1 7 2 3 2" xfId="22704" xr:uid="{00000000-0005-0000-0000-00007D410000}"/>
    <cellStyle name="9_III_Tagesbetreuung_2010_Rev1 7 2 3 2 2" xfId="37019" xr:uid="{00000000-0005-0000-0000-00007E410000}"/>
    <cellStyle name="9_III_Tagesbetreuung_2010_Rev1 7 2 3 3" xfId="29860" xr:uid="{00000000-0005-0000-0000-00007F410000}"/>
    <cellStyle name="9_III_Tagesbetreuung_2010_Rev1 7 2 4" xfId="17899" xr:uid="{00000000-0005-0000-0000-000080410000}"/>
    <cellStyle name="9_III_Tagesbetreuung_2010_Rev1 7 2 4 2" xfId="25036" xr:uid="{00000000-0005-0000-0000-000081410000}"/>
    <cellStyle name="9_III_Tagesbetreuung_2010_Rev1 7 2 4 2 2" xfId="39351" xr:uid="{00000000-0005-0000-0000-000082410000}"/>
    <cellStyle name="9_III_Tagesbetreuung_2010_Rev1 7 2 4 3" xfId="32214" xr:uid="{00000000-0005-0000-0000-000083410000}"/>
    <cellStyle name="9_III_Tagesbetreuung_2010_Rev1 8" xfId="1013" xr:uid="{00000000-0005-0000-0000-000084410000}"/>
    <cellStyle name="9_III_Tagesbetreuung_2010_Rev1 8 2" xfId="13177" xr:uid="{00000000-0005-0000-0000-000085410000}"/>
    <cellStyle name="9_III_Tagesbetreuung_2010_Rev1 8 2 2" xfId="14580" xr:uid="{00000000-0005-0000-0000-000086410000}"/>
    <cellStyle name="9_III_Tagesbetreuung_2010_Rev1 8 2 2 2" xfId="16943" xr:uid="{00000000-0005-0000-0000-000087410000}"/>
    <cellStyle name="9_III_Tagesbetreuung_2010_Rev1 8 2 2 2 2" xfId="24102" xr:uid="{00000000-0005-0000-0000-000088410000}"/>
    <cellStyle name="9_III_Tagesbetreuung_2010_Rev1 8 2 2 2 2 2" xfId="38417" xr:uid="{00000000-0005-0000-0000-000089410000}"/>
    <cellStyle name="9_III_Tagesbetreuung_2010_Rev1 8 2 2 2 3" xfId="31258" xr:uid="{00000000-0005-0000-0000-00008A410000}"/>
    <cellStyle name="9_III_Tagesbetreuung_2010_Rev1 8 2 2 3" xfId="19297" xr:uid="{00000000-0005-0000-0000-00008B410000}"/>
    <cellStyle name="9_III_Tagesbetreuung_2010_Rev1 8 2 2 3 2" xfId="26434" xr:uid="{00000000-0005-0000-0000-00008C410000}"/>
    <cellStyle name="9_III_Tagesbetreuung_2010_Rev1 8 2 2 3 2 2" xfId="40749" xr:uid="{00000000-0005-0000-0000-00008D410000}"/>
    <cellStyle name="9_III_Tagesbetreuung_2010_Rev1 8 2 2 3 3" xfId="33612" xr:uid="{00000000-0005-0000-0000-00008E410000}"/>
    <cellStyle name="9_III_Tagesbetreuung_2010_Rev1 8 2 2 4" xfId="20595" xr:uid="{00000000-0005-0000-0000-00008F410000}"/>
    <cellStyle name="9_III_Tagesbetreuung_2010_Rev1 8 2 2 4 2" xfId="27732" xr:uid="{00000000-0005-0000-0000-000090410000}"/>
    <cellStyle name="9_III_Tagesbetreuung_2010_Rev1 8 2 2 4 2 2" xfId="42047" xr:uid="{00000000-0005-0000-0000-000091410000}"/>
    <cellStyle name="9_III_Tagesbetreuung_2010_Rev1 8 2 2 4 3" xfId="34910" xr:uid="{00000000-0005-0000-0000-000092410000}"/>
    <cellStyle name="9_III_Tagesbetreuung_2010_Rev1 8 2 2 5" xfId="21810" xr:uid="{00000000-0005-0000-0000-000093410000}"/>
    <cellStyle name="9_III_Tagesbetreuung_2010_Rev1 8 2 2 5 2" xfId="36125" xr:uid="{00000000-0005-0000-0000-000094410000}"/>
    <cellStyle name="9_III_Tagesbetreuung_2010_Rev1 8 2 2 6" xfId="28947" xr:uid="{00000000-0005-0000-0000-000095410000}"/>
    <cellStyle name="9_III_Tagesbetreuung_2010_Rev1 8 2 3" xfId="15546" xr:uid="{00000000-0005-0000-0000-000096410000}"/>
    <cellStyle name="9_III_Tagesbetreuung_2010_Rev1 8 2 3 2" xfId="22705" xr:uid="{00000000-0005-0000-0000-000097410000}"/>
    <cellStyle name="9_III_Tagesbetreuung_2010_Rev1 8 2 3 2 2" xfId="37020" xr:uid="{00000000-0005-0000-0000-000098410000}"/>
    <cellStyle name="9_III_Tagesbetreuung_2010_Rev1 8 2 3 3" xfId="29861" xr:uid="{00000000-0005-0000-0000-000099410000}"/>
    <cellStyle name="9_III_Tagesbetreuung_2010_Rev1 8 2 4" xfId="17900" xr:uid="{00000000-0005-0000-0000-00009A410000}"/>
    <cellStyle name="9_III_Tagesbetreuung_2010_Rev1 8 2 4 2" xfId="25037" xr:uid="{00000000-0005-0000-0000-00009B410000}"/>
    <cellStyle name="9_III_Tagesbetreuung_2010_Rev1 8 2 4 2 2" xfId="39352" xr:uid="{00000000-0005-0000-0000-00009C410000}"/>
    <cellStyle name="9_III_Tagesbetreuung_2010_Rev1 8 2 4 3" xfId="32215" xr:uid="{00000000-0005-0000-0000-00009D410000}"/>
    <cellStyle name="9_III_Tagesbetreuung_2010_Rev1 9" xfId="13148" xr:uid="{00000000-0005-0000-0000-00009E410000}"/>
    <cellStyle name="9_III_Tagesbetreuung_2010_Rev1 9 2" xfId="13405" xr:uid="{00000000-0005-0000-0000-00009F410000}"/>
    <cellStyle name="9_III_Tagesbetreuung_2010_Rev1 9 2 2" xfId="15774" xr:uid="{00000000-0005-0000-0000-0000A0410000}"/>
    <cellStyle name="9_III_Tagesbetreuung_2010_Rev1 9 2 2 2" xfId="22933" xr:uid="{00000000-0005-0000-0000-0000A1410000}"/>
    <cellStyle name="9_III_Tagesbetreuung_2010_Rev1 9 2 2 2 2" xfId="37248" xr:uid="{00000000-0005-0000-0000-0000A2410000}"/>
    <cellStyle name="9_III_Tagesbetreuung_2010_Rev1 9 2 2 3" xfId="30089" xr:uid="{00000000-0005-0000-0000-0000A3410000}"/>
    <cellStyle name="9_III_Tagesbetreuung_2010_Rev1 9 2 3" xfId="18128" xr:uid="{00000000-0005-0000-0000-0000A4410000}"/>
    <cellStyle name="9_III_Tagesbetreuung_2010_Rev1 9 2 3 2" xfId="25265" xr:uid="{00000000-0005-0000-0000-0000A5410000}"/>
    <cellStyle name="9_III_Tagesbetreuung_2010_Rev1 9 2 3 2 2" xfId="39580" xr:uid="{00000000-0005-0000-0000-0000A6410000}"/>
    <cellStyle name="9_III_Tagesbetreuung_2010_Rev1 9 2 3 3" xfId="32443" xr:uid="{00000000-0005-0000-0000-0000A7410000}"/>
    <cellStyle name="9_III_Tagesbetreuung_2010_Rev1 9 2 4" xfId="19832" xr:uid="{00000000-0005-0000-0000-0000A8410000}"/>
    <cellStyle name="9_III_Tagesbetreuung_2010_Rev1 9 2 4 2" xfId="26969" xr:uid="{00000000-0005-0000-0000-0000A9410000}"/>
    <cellStyle name="9_III_Tagesbetreuung_2010_Rev1 9 2 4 2 2" xfId="41284" xr:uid="{00000000-0005-0000-0000-0000AA410000}"/>
    <cellStyle name="9_III_Tagesbetreuung_2010_Rev1 9 2 4 3" xfId="34147" xr:uid="{00000000-0005-0000-0000-0000AB410000}"/>
    <cellStyle name="9_III_Tagesbetreuung_2010_Rev1 9 2 5" xfId="21047" xr:uid="{00000000-0005-0000-0000-0000AC410000}"/>
    <cellStyle name="9_III_Tagesbetreuung_2010_Rev1 9 2 5 2" xfId="35362" xr:uid="{00000000-0005-0000-0000-0000AD410000}"/>
    <cellStyle name="9_III_Tagesbetreuung_2010_Rev1 9 2 6" xfId="28184" xr:uid="{00000000-0005-0000-0000-0000AE410000}"/>
    <cellStyle name="9_III_Tagesbetreuung_2010_Rev1 9 3" xfId="15517" xr:uid="{00000000-0005-0000-0000-0000AF410000}"/>
    <cellStyle name="9_III_Tagesbetreuung_2010_Rev1 9 3 2" xfId="22676" xr:uid="{00000000-0005-0000-0000-0000B0410000}"/>
    <cellStyle name="9_III_Tagesbetreuung_2010_Rev1 9 3 2 2" xfId="36991" xr:uid="{00000000-0005-0000-0000-0000B1410000}"/>
    <cellStyle name="9_III_Tagesbetreuung_2010_Rev1 9 3 3" xfId="29832" xr:uid="{00000000-0005-0000-0000-0000B2410000}"/>
    <cellStyle name="9_III_Tagesbetreuung_2010_Rev1 9 4" xfId="17871" xr:uid="{00000000-0005-0000-0000-0000B3410000}"/>
    <cellStyle name="9_III_Tagesbetreuung_2010_Rev1 9 4 2" xfId="25008" xr:uid="{00000000-0005-0000-0000-0000B4410000}"/>
    <cellStyle name="9_III_Tagesbetreuung_2010_Rev1 9 4 2 2" xfId="39323" xr:uid="{00000000-0005-0000-0000-0000B5410000}"/>
    <cellStyle name="9_III_Tagesbetreuung_2010_Rev1 9 4 3" xfId="32186" xr:uid="{00000000-0005-0000-0000-0000B6410000}"/>
    <cellStyle name="9_leertabellen_teil_iii" xfId="221" xr:uid="{00000000-0005-0000-0000-0000B7410000}"/>
    <cellStyle name="9_leertabellen_teil_iii 2" xfId="1014" xr:uid="{00000000-0005-0000-0000-0000B8410000}"/>
    <cellStyle name="9_leertabellen_teil_iii 2 2" xfId="1015" xr:uid="{00000000-0005-0000-0000-0000B9410000}"/>
    <cellStyle name="9_leertabellen_teil_iii 2 2 2" xfId="1016" xr:uid="{00000000-0005-0000-0000-0000BA410000}"/>
    <cellStyle name="9_leertabellen_teil_iii 2 2 2 2" xfId="13181" xr:uid="{00000000-0005-0000-0000-0000BB410000}"/>
    <cellStyle name="9_leertabellen_teil_iii 2 2 2 2 2" xfId="14618" xr:uid="{00000000-0005-0000-0000-0000BC410000}"/>
    <cellStyle name="9_leertabellen_teil_iii 2 2 2 2 2 2" xfId="16981" xr:uid="{00000000-0005-0000-0000-0000BD410000}"/>
    <cellStyle name="9_leertabellen_teil_iii 2 2 2 2 2 2 2" xfId="24140" xr:uid="{00000000-0005-0000-0000-0000BE410000}"/>
    <cellStyle name="9_leertabellen_teil_iii 2 2 2 2 2 2 2 2" xfId="38455" xr:uid="{00000000-0005-0000-0000-0000BF410000}"/>
    <cellStyle name="9_leertabellen_teil_iii 2 2 2 2 2 2 3" xfId="31296" xr:uid="{00000000-0005-0000-0000-0000C0410000}"/>
    <cellStyle name="9_leertabellen_teil_iii 2 2 2 2 2 3" xfId="19335" xr:uid="{00000000-0005-0000-0000-0000C1410000}"/>
    <cellStyle name="9_leertabellen_teil_iii 2 2 2 2 2 3 2" xfId="26472" xr:uid="{00000000-0005-0000-0000-0000C2410000}"/>
    <cellStyle name="9_leertabellen_teil_iii 2 2 2 2 2 3 2 2" xfId="40787" xr:uid="{00000000-0005-0000-0000-0000C3410000}"/>
    <cellStyle name="9_leertabellen_teil_iii 2 2 2 2 2 3 3" xfId="33650" xr:uid="{00000000-0005-0000-0000-0000C4410000}"/>
    <cellStyle name="9_leertabellen_teil_iii 2 2 2 2 2 4" xfId="20633" xr:uid="{00000000-0005-0000-0000-0000C5410000}"/>
    <cellStyle name="9_leertabellen_teil_iii 2 2 2 2 2 4 2" xfId="27770" xr:uid="{00000000-0005-0000-0000-0000C6410000}"/>
    <cellStyle name="9_leertabellen_teil_iii 2 2 2 2 2 4 2 2" xfId="42085" xr:uid="{00000000-0005-0000-0000-0000C7410000}"/>
    <cellStyle name="9_leertabellen_teil_iii 2 2 2 2 2 4 3" xfId="34948" xr:uid="{00000000-0005-0000-0000-0000C8410000}"/>
    <cellStyle name="9_leertabellen_teil_iii 2 2 2 2 2 5" xfId="21848" xr:uid="{00000000-0005-0000-0000-0000C9410000}"/>
    <cellStyle name="9_leertabellen_teil_iii 2 2 2 2 2 5 2" xfId="36163" xr:uid="{00000000-0005-0000-0000-0000CA410000}"/>
    <cellStyle name="9_leertabellen_teil_iii 2 2 2 2 2 6" xfId="28985" xr:uid="{00000000-0005-0000-0000-0000CB410000}"/>
    <cellStyle name="9_leertabellen_teil_iii 2 2 2 2 3" xfId="15550" xr:uid="{00000000-0005-0000-0000-0000CC410000}"/>
    <cellStyle name="9_leertabellen_teil_iii 2 2 2 2 3 2" xfId="22709" xr:uid="{00000000-0005-0000-0000-0000CD410000}"/>
    <cellStyle name="9_leertabellen_teil_iii 2 2 2 2 3 2 2" xfId="37024" xr:uid="{00000000-0005-0000-0000-0000CE410000}"/>
    <cellStyle name="9_leertabellen_teil_iii 2 2 2 2 3 3" xfId="29865" xr:uid="{00000000-0005-0000-0000-0000CF410000}"/>
    <cellStyle name="9_leertabellen_teil_iii 2 2 2 2 4" xfId="17904" xr:uid="{00000000-0005-0000-0000-0000D0410000}"/>
    <cellStyle name="9_leertabellen_teil_iii 2 2 2 2 4 2" xfId="25041" xr:uid="{00000000-0005-0000-0000-0000D1410000}"/>
    <cellStyle name="9_leertabellen_teil_iii 2 2 2 2 4 2 2" xfId="39356" xr:uid="{00000000-0005-0000-0000-0000D2410000}"/>
    <cellStyle name="9_leertabellen_teil_iii 2 2 2 2 4 3" xfId="32219" xr:uid="{00000000-0005-0000-0000-0000D3410000}"/>
    <cellStyle name="9_leertabellen_teil_iii 2 2 3" xfId="1017" xr:uid="{00000000-0005-0000-0000-0000D4410000}"/>
    <cellStyle name="9_leertabellen_teil_iii 2 2 3 2" xfId="13182" xr:uid="{00000000-0005-0000-0000-0000D5410000}"/>
    <cellStyle name="9_leertabellen_teil_iii 2 2 3 2 2" xfId="14243" xr:uid="{00000000-0005-0000-0000-0000D6410000}"/>
    <cellStyle name="9_leertabellen_teil_iii 2 2 3 2 2 2" xfId="16612" xr:uid="{00000000-0005-0000-0000-0000D7410000}"/>
    <cellStyle name="9_leertabellen_teil_iii 2 2 3 2 2 2 2" xfId="23771" xr:uid="{00000000-0005-0000-0000-0000D8410000}"/>
    <cellStyle name="9_leertabellen_teil_iii 2 2 3 2 2 2 2 2" xfId="38086" xr:uid="{00000000-0005-0000-0000-0000D9410000}"/>
    <cellStyle name="9_leertabellen_teil_iii 2 2 3 2 2 2 3" xfId="30927" xr:uid="{00000000-0005-0000-0000-0000DA410000}"/>
    <cellStyle name="9_leertabellen_teil_iii 2 2 3 2 2 3" xfId="18966" xr:uid="{00000000-0005-0000-0000-0000DB410000}"/>
    <cellStyle name="9_leertabellen_teil_iii 2 2 3 2 2 3 2" xfId="26103" xr:uid="{00000000-0005-0000-0000-0000DC410000}"/>
    <cellStyle name="9_leertabellen_teil_iii 2 2 3 2 2 3 2 2" xfId="40418" xr:uid="{00000000-0005-0000-0000-0000DD410000}"/>
    <cellStyle name="9_leertabellen_teil_iii 2 2 3 2 2 3 3" xfId="33281" xr:uid="{00000000-0005-0000-0000-0000DE410000}"/>
    <cellStyle name="9_leertabellen_teil_iii 2 2 3 2 2 4" xfId="20299" xr:uid="{00000000-0005-0000-0000-0000DF410000}"/>
    <cellStyle name="9_leertabellen_teil_iii 2 2 3 2 2 4 2" xfId="27436" xr:uid="{00000000-0005-0000-0000-0000E0410000}"/>
    <cellStyle name="9_leertabellen_teil_iii 2 2 3 2 2 4 2 2" xfId="41751" xr:uid="{00000000-0005-0000-0000-0000E1410000}"/>
    <cellStyle name="9_leertabellen_teil_iii 2 2 3 2 2 4 3" xfId="34614" xr:uid="{00000000-0005-0000-0000-0000E2410000}"/>
    <cellStyle name="9_leertabellen_teil_iii 2 2 3 2 2 5" xfId="21514" xr:uid="{00000000-0005-0000-0000-0000E3410000}"/>
    <cellStyle name="9_leertabellen_teil_iii 2 2 3 2 2 5 2" xfId="35829" xr:uid="{00000000-0005-0000-0000-0000E4410000}"/>
    <cellStyle name="9_leertabellen_teil_iii 2 2 3 2 2 6" xfId="28651" xr:uid="{00000000-0005-0000-0000-0000E5410000}"/>
    <cellStyle name="9_leertabellen_teil_iii 2 2 3 2 3" xfId="15551" xr:uid="{00000000-0005-0000-0000-0000E6410000}"/>
    <cellStyle name="9_leertabellen_teil_iii 2 2 3 2 3 2" xfId="22710" xr:uid="{00000000-0005-0000-0000-0000E7410000}"/>
    <cellStyle name="9_leertabellen_teil_iii 2 2 3 2 3 2 2" xfId="37025" xr:uid="{00000000-0005-0000-0000-0000E8410000}"/>
    <cellStyle name="9_leertabellen_teil_iii 2 2 3 2 3 3" xfId="29866" xr:uid="{00000000-0005-0000-0000-0000E9410000}"/>
    <cellStyle name="9_leertabellen_teil_iii 2 2 3 2 4" xfId="17905" xr:uid="{00000000-0005-0000-0000-0000EA410000}"/>
    <cellStyle name="9_leertabellen_teil_iii 2 2 3 2 4 2" xfId="25042" xr:uid="{00000000-0005-0000-0000-0000EB410000}"/>
    <cellStyle name="9_leertabellen_teil_iii 2 2 3 2 4 2 2" xfId="39357" xr:uid="{00000000-0005-0000-0000-0000EC410000}"/>
    <cellStyle name="9_leertabellen_teil_iii 2 2 3 2 4 3" xfId="32220" xr:uid="{00000000-0005-0000-0000-0000ED410000}"/>
    <cellStyle name="9_leertabellen_teil_iii 2 2 4" xfId="1018" xr:uid="{00000000-0005-0000-0000-0000EE410000}"/>
    <cellStyle name="9_leertabellen_teil_iii 2 2 4 2" xfId="13183" xr:uid="{00000000-0005-0000-0000-0000EF410000}"/>
    <cellStyle name="9_leertabellen_teil_iii 2 2 4 2 2" xfId="13747" xr:uid="{00000000-0005-0000-0000-0000F0410000}"/>
    <cellStyle name="9_leertabellen_teil_iii 2 2 4 2 2 2" xfId="16116" xr:uid="{00000000-0005-0000-0000-0000F1410000}"/>
    <cellStyle name="9_leertabellen_teil_iii 2 2 4 2 2 2 2" xfId="23275" xr:uid="{00000000-0005-0000-0000-0000F2410000}"/>
    <cellStyle name="9_leertabellen_teil_iii 2 2 4 2 2 2 2 2" xfId="37590" xr:uid="{00000000-0005-0000-0000-0000F3410000}"/>
    <cellStyle name="9_leertabellen_teil_iii 2 2 4 2 2 2 3" xfId="30431" xr:uid="{00000000-0005-0000-0000-0000F4410000}"/>
    <cellStyle name="9_leertabellen_teil_iii 2 2 4 2 2 3" xfId="18470" xr:uid="{00000000-0005-0000-0000-0000F5410000}"/>
    <cellStyle name="9_leertabellen_teil_iii 2 2 4 2 2 3 2" xfId="25607" xr:uid="{00000000-0005-0000-0000-0000F6410000}"/>
    <cellStyle name="9_leertabellen_teil_iii 2 2 4 2 2 3 2 2" xfId="39922" xr:uid="{00000000-0005-0000-0000-0000F7410000}"/>
    <cellStyle name="9_leertabellen_teil_iii 2 2 4 2 2 3 3" xfId="32785" xr:uid="{00000000-0005-0000-0000-0000F8410000}"/>
    <cellStyle name="9_leertabellen_teil_iii 2 2 4 2 2 4" xfId="19995" xr:uid="{00000000-0005-0000-0000-0000F9410000}"/>
    <cellStyle name="9_leertabellen_teil_iii 2 2 4 2 2 4 2" xfId="27132" xr:uid="{00000000-0005-0000-0000-0000FA410000}"/>
    <cellStyle name="9_leertabellen_teil_iii 2 2 4 2 2 4 2 2" xfId="41447" xr:uid="{00000000-0005-0000-0000-0000FB410000}"/>
    <cellStyle name="9_leertabellen_teil_iii 2 2 4 2 2 4 3" xfId="34310" xr:uid="{00000000-0005-0000-0000-0000FC410000}"/>
    <cellStyle name="9_leertabellen_teil_iii 2 2 4 2 2 5" xfId="21210" xr:uid="{00000000-0005-0000-0000-0000FD410000}"/>
    <cellStyle name="9_leertabellen_teil_iii 2 2 4 2 2 5 2" xfId="35525" xr:uid="{00000000-0005-0000-0000-0000FE410000}"/>
    <cellStyle name="9_leertabellen_teil_iii 2 2 4 2 2 6" xfId="28347" xr:uid="{00000000-0005-0000-0000-0000FF410000}"/>
    <cellStyle name="9_leertabellen_teil_iii 2 2 4 2 3" xfId="15552" xr:uid="{00000000-0005-0000-0000-000000420000}"/>
    <cellStyle name="9_leertabellen_teil_iii 2 2 4 2 3 2" xfId="22711" xr:uid="{00000000-0005-0000-0000-000001420000}"/>
    <cellStyle name="9_leertabellen_teil_iii 2 2 4 2 3 2 2" xfId="37026" xr:uid="{00000000-0005-0000-0000-000002420000}"/>
    <cellStyle name="9_leertabellen_teil_iii 2 2 4 2 3 3" xfId="29867" xr:uid="{00000000-0005-0000-0000-000003420000}"/>
    <cellStyle name="9_leertabellen_teil_iii 2 2 4 2 4" xfId="17906" xr:uid="{00000000-0005-0000-0000-000004420000}"/>
    <cellStyle name="9_leertabellen_teil_iii 2 2 4 2 4 2" xfId="25043" xr:uid="{00000000-0005-0000-0000-000005420000}"/>
    <cellStyle name="9_leertabellen_teil_iii 2 2 4 2 4 2 2" xfId="39358" xr:uid="{00000000-0005-0000-0000-000006420000}"/>
    <cellStyle name="9_leertabellen_teil_iii 2 2 4 2 4 3" xfId="32221" xr:uid="{00000000-0005-0000-0000-000007420000}"/>
    <cellStyle name="9_leertabellen_teil_iii 2 2 5" xfId="1019" xr:uid="{00000000-0005-0000-0000-000008420000}"/>
    <cellStyle name="9_leertabellen_teil_iii 2 2 5 2" xfId="13184" xr:uid="{00000000-0005-0000-0000-000009420000}"/>
    <cellStyle name="9_leertabellen_teil_iii 2 2 5 2 2" xfId="14395" xr:uid="{00000000-0005-0000-0000-00000A420000}"/>
    <cellStyle name="9_leertabellen_teil_iii 2 2 5 2 2 2" xfId="16764" xr:uid="{00000000-0005-0000-0000-00000B420000}"/>
    <cellStyle name="9_leertabellen_teil_iii 2 2 5 2 2 2 2" xfId="23923" xr:uid="{00000000-0005-0000-0000-00000C420000}"/>
    <cellStyle name="9_leertabellen_teil_iii 2 2 5 2 2 2 2 2" xfId="38238" xr:uid="{00000000-0005-0000-0000-00000D420000}"/>
    <cellStyle name="9_leertabellen_teil_iii 2 2 5 2 2 2 3" xfId="31079" xr:uid="{00000000-0005-0000-0000-00000E420000}"/>
    <cellStyle name="9_leertabellen_teil_iii 2 2 5 2 2 3" xfId="19118" xr:uid="{00000000-0005-0000-0000-00000F420000}"/>
    <cellStyle name="9_leertabellen_teil_iii 2 2 5 2 2 3 2" xfId="26255" xr:uid="{00000000-0005-0000-0000-000010420000}"/>
    <cellStyle name="9_leertabellen_teil_iii 2 2 5 2 2 3 2 2" xfId="40570" xr:uid="{00000000-0005-0000-0000-000011420000}"/>
    <cellStyle name="9_leertabellen_teil_iii 2 2 5 2 2 3 3" xfId="33433" xr:uid="{00000000-0005-0000-0000-000012420000}"/>
    <cellStyle name="9_leertabellen_teil_iii 2 2 5 2 2 4" xfId="20451" xr:uid="{00000000-0005-0000-0000-000013420000}"/>
    <cellStyle name="9_leertabellen_teil_iii 2 2 5 2 2 4 2" xfId="27588" xr:uid="{00000000-0005-0000-0000-000014420000}"/>
    <cellStyle name="9_leertabellen_teil_iii 2 2 5 2 2 4 2 2" xfId="41903" xr:uid="{00000000-0005-0000-0000-000015420000}"/>
    <cellStyle name="9_leertabellen_teil_iii 2 2 5 2 2 4 3" xfId="34766" xr:uid="{00000000-0005-0000-0000-000016420000}"/>
    <cellStyle name="9_leertabellen_teil_iii 2 2 5 2 2 5" xfId="21666" xr:uid="{00000000-0005-0000-0000-000017420000}"/>
    <cellStyle name="9_leertabellen_teil_iii 2 2 5 2 2 5 2" xfId="35981" xr:uid="{00000000-0005-0000-0000-000018420000}"/>
    <cellStyle name="9_leertabellen_teil_iii 2 2 5 2 2 6" xfId="28803" xr:uid="{00000000-0005-0000-0000-000019420000}"/>
    <cellStyle name="9_leertabellen_teil_iii 2 2 5 2 3" xfId="15553" xr:uid="{00000000-0005-0000-0000-00001A420000}"/>
    <cellStyle name="9_leertabellen_teil_iii 2 2 5 2 3 2" xfId="22712" xr:uid="{00000000-0005-0000-0000-00001B420000}"/>
    <cellStyle name="9_leertabellen_teil_iii 2 2 5 2 3 2 2" xfId="37027" xr:uid="{00000000-0005-0000-0000-00001C420000}"/>
    <cellStyle name="9_leertabellen_teil_iii 2 2 5 2 3 3" xfId="29868" xr:uid="{00000000-0005-0000-0000-00001D420000}"/>
    <cellStyle name="9_leertabellen_teil_iii 2 2 5 2 4" xfId="17907" xr:uid="{00000000-0005-0000-0000-00001E420000}"/>
    <cellStyle name="9_leertabellen_teil_iii 2 2 5 2 4 2" xfId="25044" xr:uid="{00000000-0005-0000-0000-00001F420000}"/>
    <cellStyle name="9_leertabellen_teil_iii 2 2 5 2 4 2 2" xfId="39359" xr:uid="{00000000-0005-0000-0000-000020420000}"/>
    <cellStyle name="9_leertabellen_teil_iii 2 2 5 2 4 3" xfId="32222" xr:uid="{00000000-0005-0000-0000-000021420000}"/>
    <cellStyle name="9_leertabellen_teil_iii 2 2 6" xfId="13180" xr:uid="{00000000-0005-0000-0000-000022420000}"/>
    <cellStyle name="9_leertabellen_teil_iii 2 2 6 2" xfId="14242" xr:uid="{00000000-0005-0000-0000-000023420000}"/>
    <cellStyle name="9_leertabellen_teil_iii 2 2 6 2 2" xfId="16611" xr:uid="{00000000-0005-0000-0000-000024420000}"/>
    <cellStyle name="9_leertabellen_teil_iii 2 2 6 2 2 2" xfId="23770" xr:uid="{00000000-0005-0000-0000-000025420000}"/>
    <cellStyle name="9_leertabellen_teil_iii 2 2 6 2 2 2 2" xfId="38085" xr:uid="{00000000-0005-0000-0000-000026420000}"/>
    <cellStyle name="9_leertabellen_teil_iii 2 2 6 2 2 3" xfId="30926" xr:uid="{00000000-0005-0000-0000-000027420000}"/>
    <cellStyle name="9_leertabellen_teil_iii 2 2 6 2 3" xfId="18965" xr:uid="{00000000-0005-0000-0000-000028420000}"/>
    <cellStyle name="9_leertabellen_teil_iii 2 2 6 2 3 2" xfId="26102" xr:uid="{00000000-0005-0000-0000-000029420000}"/>
    <cellStyle name="9_leertabellen_teil_iii 2 2 6 2 3 2 2" xfId="40417" xr:uid="{00000000-0005-0000-0000-00002A420000}"/>
    <cellStyle name="9_leertabellen_teil_iii 2 2 6 2 3 3" xfId="33280" xr:uid="{00000000-0005-0000-0000-00002B420000}"/>
    <cellStyle name="9_leertabellen_teil_iii 2 2 6 2 4" xfId="20298" xr:uid="{00000000-0005-0000-0000-00002C420000}"/>
    <cellStyle name="9_leertabellen_teil_iii 2 2 6 2 4 2" xfId="27435" xr:uid="{00000000-0005-0000-0000-00002D420000}"/>
    <cellStyle name="9_leertabellen_teil_iii 2 2 6 2 4 2 2" xfId="41750" xr:uid="{00000000-0005-0000-0000-00002E420000}"/>
    <cellStyle name="9_leertabellen_teil_iii 2 2 6 2 4 3" xfId="34613" xr:uid="{00000000-0005-0000-0000-00002F420000}"/>
    <cellStyle name="9_leertabellen_teil_iii 2 2 6 2 5" xfId="21513" xr:uid="{00000000-0005-0000-0000-000030420000}"/>
    <cellStyle name="9_leertabellen_teil_iii 2 2 6 2 5 2" xfId="35828" xr:uid="{00000000-0005-0000-0000-000031420000}"/>
    <cellStyle name="9_leertabellen_teil_iii 2 2 6 2 6" xfId="28650" xr:uid="{00000000-0005-0000-0000-000032420000}"/>
    <cellStyle name="9_leertabellen_teil_iii 2 2 6 3" xfId="15549" xr:uid="{00000000-0005-0000-0000-000033420000}"/>
    <cellStyle name="9_leertabellen_teil_iii 2 2 6 3 2" xfId="22708" xr:uid="{00000000-0005-0000-0000-000034420000}"/>
    <cellStyle name="9_leertabellen_teil_iii 2 2 6 3 2 2" xfId="37023" xr:uid="{00000000-0005-0000-0000-000035420000}"/>
    <cellStyle name="9_leertabellen_teil_iii 2 2 6 3 3" xfId="29864" xr:uid="{00000000-0005-0000-0000-000036420000}"/>
    <cellStyle name="9_leertabellen_teil_iii 2 2 6 4" xfId="17903" xr:uid="{00000000-0005-0000-0000-000037420000}"/>
    <cellStyle name="9_leertabellen_teil_iii 2 2 6 4 2" xfId="25040" xr:uid="{00000000-0005-0000-0000-000038420000}"/>
    <cellStyle name="9_leertabellen_teil_iii 2 2 6 4 2 2" xfId="39355" xr:uid="{00000000-0005-0000-0000-000039420000}"/>
    <cellStyle name="9_leertabellen_teil_iii 2 2 6 4 3" xfId="32218" xr:uid="{00000000-0005-0000-0000-00003A420000}"/>
    <cellStyle name="9_leertabellen_teil_iii 2 3" xfId="1020" xr:uid="{00000000-0005-0000-0000-00003B420000}"/>
    <cellStyle name="9_leertabellen_teil_iii 2 3 2" xfId="13185" xr:uid="{00000000-0005-0000-0000-00003C420000}"/>
    <cellStyle name="9_leertabellen_teil_iii 2 3 2 2" xfId="13367" xr:uid="{00000000-0005-0000-0000-00003D420000}"/>
    <cellStyle name="9_leertabellen_teil_iii 2 3 2 2 2" xfId="15736" xr:uid="{00000000-0005-0000-0000-00003E420000}"/>
    <cellStyle name="9_leertabellen_teil_iii 2 3 2 2 2 2" xfId="22895" xr:uid="{00000000-0005-0000-0000-00003F420000}"/>
    <cellStyle name="9_leertabellen_teil_iii 2 3 2 2 2 2 2" xfId="37210" xr:uid="{00000000-0005-0000-0000-000040420000}"/>
    <cellStyle name="9_leertabellen_teil_iii 2 3 2 2 2 3" xfId="30051" xr:uid="{00000000-0005-0000-0000-000041420000}"/>
    <cellStyle name="9_leertabellen_teil_iii 2 3 2 2 3" xfId="18090" xr:uid="{00000000-0005-0000-0000-000042420000}"/>
    <cellStyle name="9_leertabellen_teil_iii 2 3 2 2 3 2" xfId="25227" xr:uid="{00000000-0005-0000-0000-000043420000}"/>
    <cellStyle name="9_leertabellen_teil_iii 2 3 2 2 3 2 2" xfId="39542" xr:uid="{00000000-0005-0000-0000-000044420000}"/>
    <cellStyle name="9_leertabellen_teil_iii 2 3 2 2 3 3" xfId="32405" xr:uid="{00000000-0005-0000-0000-000045420000}"/>
    <cellStyle name="9_leertabellen_teil_iii 2 3 2 2 4" xfId="19794" xr:uid="{00000000-0005-0000-0000-000046420000}"/>
    <cellStyle name="9_leertabellen_teil_iii 2 3 2 2 4 2" xfId="26931" xr:uid="{00000000-0005-0000-0000-000047420000}"/>
    <cellStyle name="9_leertabellen_teil_iii 2 3 2 2 4 2 2" xfId="41246" xr:uid="{00000000-0005-0000-0000-000048420000}"/>
    <cellStyle name="9_leertabellen_teil_iii 2 3 2 2 4 3" xfId="34109" xr:uid="{00000000-0005-0000-0000-000049420000}"/>
    <cellStyle name="9_leertabellen_teil_iii 2 3 2 2 5" xfId="21009" xr:uid="{00000000-0005-0000-0000-00004A420000}"/>
    <cellStyle name="9_leertabellen_teil_iii 2 3 2 2 5 2" xfId="35324" xr:uid="{00000000-0005-0000-0000-00004B420000}"/>
    <cellStyle name="9_leertabellen_teil_iii 2 3 2 2 6" xfId="28146" xr:uid="{00000000-0005-0000-0000-00004C420000}"/>
    <cellStyle name="9_leertabellen_teil_iii 2 3 2 3" xfId="15554" xr:uid="{00000000-0005-0000-0000-00004D420000}"/>
    <cellStyle name="9_leertabellen_teil_iii 2 3 2 3 2" xfId="22713" xr:uid="{00000000-0005-0000-0000-00004E420000}"/>
    <cellStyle name="9_leertabellen_teil_iii 2 3 2 3 2 2" xfId="37028" xr:uid="{00000000-0005-0000-0000-00004F420000}"/>
    <cellStyle name="9_leertabellen_teil_iii 2 3 2 3 3" xfId="29869" xr:uid="{00000000-0005-0000-0000-000050420000}"/>
    <cellStyle name="9_leertabellen_teil_iii 2 3 2 4" xfId="17908" xr:uid="{00000000-0005-0000-0000-000051420000}"/>
    <cellStyle name="9_leertabellen_teil_iii 2 3 2 4 2" xfId="25045" xr:uid="{00000000-0005-0000-0000-000052420000}"/>
    <cellStyle name="9_leertabellen_teil_iii 2 3 2 4 2 2" xfId="39360" xr:uid="{00000000-0005-0000-0000-000053420000}"/>
    <cellStyle name="9_leertabellen_teil_iii 2 3 2 4 3" xfId="32223" xr:uid="{00000000-0005-0000-0000-000054420000}"/>
    <cellStyle name="9_leertabellen_teil_iii 2 4" xfId="1021" xr:uid="{00000000-0005-0000-0000-000055420000}"/>
    <cellStyle name="9_leertabellen_teil_iii 2 4 2" xfId="13186" xr:uid="{00000000-0005-0000-0000-000056420000}"/>
    <cellStyle name="9_leertabellen_teil_iii 2 4 2 2" xfId="14244" xr:uid="{00000000-0005-0000-0000-000057420000}"/>
    <cellStyle name="9_leertabellen_teil_iii 2 4 2 2 2" xfId="16613" xr:uid="{00000000-0005-0000-0000-000058420000}"/>
    <cellStyle name="9_leertabellen_teil_iii 2 4 2 2 2 2" xfId="23772" xr:uid="{00000000-0005-0000-0000-000059420000}"/>
    <cellStyle name="9_leertabellen_teil_iii 2 4 2 2 2 2 2" xfId="38087" xr:uid="{00000000-0005-0000-0000-00005A420000}"/>
    <cellStyle name="9_leertabellen_teil_iii 2 4 2 2 2 3" xfId="30928" xr:uid="{00000000-0005-0000-0000-00005B420000}"/>
    <cellStyle name="9_leertabellen_teil_iii 2 4 2 2 3" xfId="18967" xr:uid="{00000000-0005-0000-0000-00005C420000}"/>
    <cellStyle name="9_leertabellen_teil_iii 2 4 2 2 3 2" xfId="26104" xr:uid="{00000000-0005-0000-0000-00005D420000}"/>
    <cellStyle name="9_leertabellen_teil_iii 2 4 2 2 3 2 2" xfId="40419" xr:uid="{00000000-0005-0000-0000-00005E420000}"/>
    <cellStyle name="9_leertabellen_teil_iii 2 4 2 2 3 3" xfId="33282" xr:uid="{00000000-0005-0000-0000-00005F420000}"/>
    <cellStyle name="9_leertabellen_teil_iii 2 4 2 2 4" xfId="20300" xr:uid="{00000000-0005-0000-0000-000060420000}"/>
    <cellStyle name="9_leertabellen_teil_iii 2 4 2 2 4 2" xfId="27437" xr:uid="{00000000-0005-0000-0000-000061420000}"/>
    <cellStyle name="9_leertabellen_teil_iii 2 4 2 2 4 2 2" xfId="41752" xr:uid="{00000000-0005-0000-0000-000062420000}"/>
    <cellStyle name="9_leertabellen_teil_iii 2 4 2 2 4 3" xfId="34615" xr:uid="{00000000-0005-0000-0000-000063420000}"/>
    <cellStyle name="9_leertabellen_teil_iii 2 4 2 2 5" xfId="21515" xr:uid="{00000000-0005-0000-0000-000064420000}"/>
    <cellStyle name="9_leertabellen_teil_iii 2 4 2 2 5 2" xfId="35830" xr:uid="{00000000-0005-0000-0000-000065420000}"/>
    <cellStyle name="9_leertabellen_teil_iii 2 4 2 2 6" xfId="28652" xr:uid="{00000000-0005-0000-0000-000066420000}"/>
    <cellStyle name="9_leertabellen_teil_iii 2 4 2 3" xfId="15555" xr:uid="{00000000-0005-0000-0000-000067420000}"/>
    <cellStyle name="9_leertabellen_teil_iii 2 4 2 3 2" xfId="22714" xr:uid="{00000000-0005-0000-0000-000068420000}"/>
    <cellStyle name="9_leertabellen_teil_iii 2 4 2 3 2 2" xfId="37029" xr:uid="{00000000-0005-0000-0000-000069420000}"/>
    <cellStyle name="9_leertabellen_teil_iii 2 4 2 3 3" xfId="29870" xr:uid="{00000000-0005-0000-0000-00006A420000}"/>
    <cellStyle name="9_leertabellen_teil_iii 2 4 2 4" xfId="17909" xr:uid="{00000000-0005-0000-0000-00006B420000}"/>
    <cellStyle name="9_leertabellen_teil_iii 2 4 2 4 2" xfId="25046" xr:uid="{00000000-0005-0000-0000-00006C420000}"/>
    <cellStyle name="9_leertabellen_teil_iii 2 4 2 4 2 2" xfId="39361" xr:uid="{00000000-0005-0000-0000-00006D420000}"/>
    <cellStyle name="9_leertabellen_teil_iii 2 4 2 4 3" xfId="32224" xr:uid="{00000000-0005-0000-0000-00006E420000}"/>
    <cellStyle name="9_leertabellen_teil_iii 2 5" xfId="1022" xr:uid="{00000000-0005-0000-0000-00006F420000}"/>
    <cellStyle name="9_leertabellen_teil_iii 2 5 2" xfId="13187" xr:uid="{00000000-0005-0000-0000-000070420000}"/>
    <cellStyle name="9_leertabellen_teil_iii 2 5 2 2" xfId="14157" xr:uid="{00000000-0005-0000-0000-000071420000}"/>
    <cellStyle name="9_leertabellen_teil_iii 2 5 2 2 2" xfId="16526" xr:uid="{00000000-0005-0000-0000-000072420000}"/>
    <cellStyle name="9_leertabellen_teil_iii 2 5 2 2 2 2" xfId="23685" xr:uid="{00000000-0005-0000-0000-000073420000}"/>
    <cellStyle name="9_leertabellen_teil_iii 2 5 2 2 2 2 2" xfId="38000" xr:uid="{00000000-0005-0000-0000-000074420000}"/>
    <cellStyle name="9_leertabellen_teil_iii 2 5 2 2 2 3" xfId="30841" xr:uid="{00000000-0005-0000-0000-000075420000}"/>
    <cellStyle name="9_leertabellen_teil_iii 2 5 2 2 3" xfId="18880" xr:uid="{00000000-0005-0000-0000-000076420000}"/>
    <cellStyle name="9_leertabellen_teil_iii 2 5 2 2 3 2" xfId="26017" xr:uid="{00000000-0005-0000-0000-000077420000}"/>
    <cellStyle name="9_leertabellen_teil_iii 2 5 2 2 3 2 2" xfId="40332" xr:uid="{00000000-0005-0000-0000-000078420000}"/>
    <cellStyle name="9_leertabellen_teil_iii 2 5 2 2 3 3" xfId="33195" xr:uid="{00000000-0005-0000-0000-000079420000}"/>
    <cellStyle name="9_leertabellen_teil_iii 2 5 2 2 4" xfId="20214" xr:uid="{00000000-0005-0000-0000-00007A420000}"/>
    <cellStyle name="9_leertabellen_teil_iii 2 5 2 2 4 2" xfId="27351" xr:uid="{00000000-0005-0000-0000-00007B420000}"/>
    <cellStyle name="9_leertabellen_teil_iii 2 5 2 2 4 2 2" xfId="41666" xr:uid="{00000000-0005-0000-0000-00007C420000}"/>
    <cellStyle name="9_leertabellen_teil_iii 2 5 2 2 4 3" xfId="34529" xr:uid="{00000000-0005-0000-0000-00007D420000}"/>
    <cellStyle name="9_leertabellen_teil_iii 2 5 2 2 5" xfId="21429" xr:uid="{00000000-0005-0000-0000-00007E420000}"/>
    <cellStyle name="9_leertabellen_teil_iii 2 5 2 2 5 2" xfId="35744" xr:uid="{00000000-0005-0000-0000-00007F420000}"/>
    <cellStyle name="9_leertabellen_teil_iii 2 5 2 2 6" xfId="28566" xr:uid="{00000000-0005-0000-0000-000080420000}"/>
    <cellStyle name="9_leertabellen_teil_iii 2 5 2 3" xfId="15556" xr:uid="{00000000-0005-0000-0000-000081420000}"/>
    <cellStyle name="9_leertabellen_teil_iii 2 5 2 3 2" xfId="22715" xr:uid="{00000000-0005-0000-0000-000082420000}"/>
    <cellStyle name="9_leertabellen_teil_iii 2 5 2 3 2 2" xfId="37030" xr:uid="{00000000-0005-0000-0000-000083420000}"/>
    <cellStyle name="9_leertabellen_teil_iii 2 5 2 3 3" xfId="29871" xr:uid="{00000000-0005-0000-0000-000084420000}"/>
    <cellStyle name="9_leertabellen_teil_iii 2 5 2 4" xfId="17910" xr:uid="{00000000-0005-0000-0000-000085420000}"/>
    <cellStyle name="9_leertabellen_teil_iii 2 5 2 4 2" xfId="25047" xr:uid="{00000000-0005-0000-0000-000086420000}"/>
    <cellStyle name="9_leertabellen_teil_iii 2 5 2 4 2 2" xfId="39362" xr:uid="{00000000-0005-0000-0000-000087420000}"/>
    <cellStyle name="9_leertabellen_teil_iii 2 5 2 4 3" xfId="32225" xr:uid="{00000000-0005-0000-0000-000088420000}"/>
    <cellStyle name="9_leertabellen_teil_iii 2 6" xfId="1023" xr:uid="{00000000-0005-0000-0000-000089420000}"/>
    <cellStyle name="9_leertabellen_teil_iii 2 6 2" xfId="13188" xr:uid="{00000000-0005-0000-0000-00008A420000}"/>
    <cellStyle name="9_leertabellen_teil_iii 2 6 2 2" xfId="14158" xr:uid="{00000000-0005-0000-0000-00008B420000}"/>
    <cellStyle name="9_leertabellen_teil_iii 2 6 2 2 2" xfId="16527" xr:uid="{00000000-0005-0000-0000-00008C420000}"/>
    <cellStyle name="9_leertabellen_teil_iii 2 6 2 2 2 2" xfId="23686" xr:uid="{00000000-0005-0000-0000-00008D420000}"/>
    <cellStyle name="9_leertabellen_teil_iii 2 6 2 2 2 2 2" xfId="38001" xr:uid="{00000000-0005-0000-0000-00008E420000}"/>
    <cellStyle name="9_leertabellen_teil_iii 2 6 2 2 2 3" xfId="30842" xr:uid="{00000000-0005-0000-0000-00008F420000}"/>
    <cellStyle name="9_leertabellen_teil_iii 2 6 2 2 3" xfId="18881" xr:uid="{00000000-0005-0000-0000-000090420000}"/>
    <cellStyle name="9_leertabellen_teil_iii 2 6 2 2 3 2" xfId="26018" xr:uid="{00000000-0005-0000-0000-000091420000}"/>
    <cellStyle name="9_leertabellen_teil_iii 2 6 2 2 3 2 2" xfId="40333" xr:uid="{00000000-0005-0000-0000-000092420000}"/>
    <cellStyle name="9_leertabellen_teil_iii 2 6 2 2 3 3" xfId="33196" xr:uid="{00000000-0005-0000-0000-000093420000}"/>
    <cellStyle name="9_leertabellen_teil_iii 2 6 2 2 4" xfId="20215" xr:uid="{00000000-0005-0000-0000-000094420000}"/>
    <cellStyle name="9_leertabellen_teil_iii 2 6 2 2 4 2" xfId="27352" xr:uid="{00000000-0005-0000-0000-000095420000}"/>
    <cellStyle name="9_leertabellen_teil_iii 2 6 2 2 4 2 2" xfId="41667" xr:uid="{00000000-0005-0000-0000-000096420000}"/>
    <cellStyle name="9_leertabellen_teil_iii 2 6 2 2 4 3" xfId="34530" xr:uid="{00000000-0005-0000-0000-000097420000}"/>
    <cellStyle name="9_leertabellen_teil_iii 2 6 2 2 5" xfId="21430" xr:uid="{00000000-0005-0000-0000-000098420000}"/>
    <cellStyle name="9_leertabellen_teil_iii 2 6 2 2 5 2" xfId="35745" xr:uid="{00000000-0005-0000-0000-000099420000}"/>
    <cellStyle name="9_leertabellen_teil_iii 2 6 2 2 6" xfId="28567" xr:uid="{00000000-0005-0000-0000-00009A420000}"/>
    <cellStyle name="9_leertabellen_teil_iii 2 6 2 3" xfId="15557" xr:uid="{00000000-0005-0000-0000-00009B420000}"/>
    <cellStyle name="9_leertabellen_teil_iii 2 6 2 3 2" xfId="22716" xr:uid="{00000000-0005-0000-0000-00009C420000}"/>
    <cellStyle name="9_leertabellen_teil_iii 2 6 2 3 2 2" xfId="37031" xr:uid="{00000000-0005-0000-0000-00009D420000}"/>
    <cellStyle name="9_leertabellen_teil_iii 2 6 2 3 3" xfId="29872" xr:uid="{00000000-0005-0000-0000-00009E420000}"/>
    <cellStyle name="9_leertabellen_teil_iii 2 6 2 4" xfId="17911" xr:uid="{00000000-0005-0000-0000-00009F420000}"/>
    <cellStyle name="9_leertabellen_teil_iii 2 6 2 4 2" xfId="25048" xr:uid="{00000000-0005-0000-0000-0000A0420000}"/>
    <cellStyle name="9_leertabellen_teil_iii 2 6 2 4 2 2" xfId="39363" xr:uid="{00000000-0005-0000-0000-0000A1420000}"/>
    <cellStyle name="9_leertabellen_teil_iii 2 6 2 4 3" xfId="32226" xr:uid="{00000000-0005-0000-0000-0000A2420000}"/>
    <cellStyle name="9_leertabellen_teil_iii 2 7" xfId="13179" xr:uid="{00000000-0005-0000-0000-0000A3420000}"/>
    <cellStyle name="9_leertabellen_teil_iii 2 7 2" xfId="14579" xr:uid="{00000000-0005-0000-0000-0000A4420000}"/>
    <cellStyle name="9_leertabellen_teil_iii 2 7 2 2" xfId="16942" xr:uid="{00000000-0005-0000-0000-0000A5420000}"/>
    <cellStyle name="9_leertabellen_teil_iii 2 7 2 2 2" xfId="24101" xr:uid="{00000000-0005-0000-0000-0000A6420000}"/>
    <cellStyle name="9_leertabellen_teil_iii 2 7 2 2 2 2" xfId="38416" xr:uid="{00000000-0005-0000-0000-0000A7420000}"/>
    <cellStyle name="9_leertabellen_teil_iii 2 7 2 2 3" xfId="31257" xr:uid="{00000000-0005-0000-0000-0000A8420000}"/>
    <cellStyle name="9_leertabellen_teil_iii 2 7 2 3" xfId="19296" xr:uid="{00000000-0005-0000-0000-0000A9420000}"/>
    <cellStyle name="9_leertabellen_teil_iii 2 7 2 3 2" xfId="26433" xr:uid="{00000000-0005-0000-0000-0000AA420000}"/>
    <cellStyle name="9_leertabellen_teil_iii 2 7 2 3 2 2" xfId="40748" xr:uid="{00000000-0005-0000-0000-0000AB420000}"/>
    <cellStyle name="9_leertabellen_teil_iii 2 7 2 3 3" xfId="33611" xr:uid="{00000000-0005-0000-0000-0000AC420000}"/>
    <cellStyle name="9_leertabellen_teil_iii 2 7 2 4" xfId="20594" xr:uid="{00000000-0005-0000-0000-0000AD420000}"/>
    <cellStyle name="9_leertabellen_teil_iii 2 7 2 4 2" xfId="27731" xr:uid="{00000000-0005-0000-0000-0000AE420000}"/>
    <cellStyle name="9_leertabellen_teil_iii 2 7 2 4 2 2" xfId="42046" xr:uid="{00000000-0005-0000-0000-0000AF420000}"/>
    <cellStyle name="9_leertabellen_teil_iii 2 7 2 4 3" xfId="34909" xr:uid="{00000000-0005-0000-0000-0000B0420000}"/>
    <cellStyle name="9_leertabellen_teil_iii 2 7 2 5" xfId="21809" xr:uid="{00000000-0005-0000-0000-0000B1420000}"/>
    <cellStyle name="9_leertabellen_teil_iii 2 7 2 5 2" xfId="36124" xr:uid="{00000000-0005-0000-0000-0000B2420000}"/>
    <cellStyle name="9_leertabellen_teil_iii 2 7 2 6" xfId="28946" xr:uid="{00000000-0005-0000-0000-0000B3420000}"/>
    <cellStyle name="9_leertabellen_teil_iii 2 7 3" xfId="15548" xr:uid="{00000000-0005-0000-0000-0000B4420000}"/>
    <cellStyle name="9_leertabellen_teil_iii 2 7 3 2" xfId="22707" xr:uid="{00000000-0005-0000-0000-0000B5420000}"/>
    <cellStyle name="9_leertabellen_teil_iii 2 7 3 2 2" xfId="37022" xr:uid="{00000000-0005-0000-0000-0000B6420000}"/>
    <cellStyle name="9_leertabellen_teil_iii 2 7 3 3" xfId="29863" xr:uid="{00000000-0005-0000-0000-0000B7420000}"/>
    <cellStyle name="9_leertabellen_teil_iii 2 7 4" xfId="17902" xr:uid="{00000000-0005-0000-0000-0000B8420000}"/>
    <cellStyle name="9_leertabellen_teil_iii 2 7 4 2" xfId="25039" xr:uid="{00000000-0005-0000-0000-0000B9420000}"/>
    <cellStyle name="9_leertabellen_teil_iii 2 7 4 2 2" xfId="39354" xr:uid="{00000000-0005-0000-0000-0000BA420000}"/>
    <cellStyle name="9_leertabellen_teil_iii 2 7 4 3" xfId="32217" xr:uid="{00000000-0005-0000-0000-0000BB420000}"/>
    <cellStyle name="9_leertabellen_teil_iii 3" xfId="1024" xr:uid="{00000000-0005-0000-0000-0000BC420000}"/>
    <cellStyle name="9_leertabellen_teil_iii 3 2" xfId="1025" xr:uid="{00000000-0005-0000-0000-0000BD420000}"/>
    <cellStyle name="9_leertabellen_teil_iii 3 2 2" xfId="1026" xr:uid="{00000000-0005-0000-0000-0000BE420000}"/>
    <cellStyle name="9_leertabellen_teil_iii 3 2 2 2" xfId="13191" xr:uid="{00000000-0005-0000-0000-0000BF420000}"/>
    <cellStyle name="9_leertabellen_teil_iii 3 2 2 2 2" xfId="13329" xr:uid="{00000000-0005-0000-0000-0000C0420000}"/>
    <cellStyle name="9_leertabellen_teil_iii 3 2 2 2 2 2" xfId="15698" xr:uid="{00000000-0005-0000-0000-0000C1420000}"/>
    <cellStyle name="9_leertabellen_teil_iii 3 2 2 2 2 2 2" xfId="22857" xr:uid="{00000000-0005-0000-0000-0000C2420000}"/>
    <cellStyle name="9_leertabellen_teil_iii 3 2 2 2 2 2 2 2" xfId="37172" xr:uid="{00000000-0005-0000-0000-0000C3420000}"/>
    <cellStyle name="9_leertabellen_teil_iii 3 2 2 2 2 2 3" xfId="30013" xr:uid="{00000000-0005-0000-0000-0000C4420000}"/>
    <cellStyle name="9_leertabellen_teil_iii 3 2 2 2 2 3" xfId="18052" xr:uid="{00000000-0005-0000-0000-0000C5420000}"/>
    <cellStyle name="9_leertabellen_teil_iii 3 2 2 2 2 3 2" xfId="25189" xr:uid="{00000000-0005-0000-0000-0000C6420000}"/>
    <cellStyle name="9_leertabellen_teil_iii 3 2 2 2 2 3 2 2" xfId="39504" xr:uid="{00000000-0005-0000-0000-0000C7420000}"/>
    <cellStyle name="9_leertabellen_teil_iii 3 2 2 2 2 3 3" xfId="32367" xr:uid="{00000000-0005-0000-0000-0000C8420000}"/>
    <cellStyle name="9_leertabellen_teil_iii 3 2 2 2 2 4" xfId="19756" xr:uid="{00000000-0005-0000-0000-0000C9420000}"/>
    <cellStyle name="9_leertabellen_teil_iii 3 2 2 2 2 4 2" xfId="26893" xr:uid="{00000000-0005-0000-0000-0000CA420000}"/>
    <cellStyle name="9_leertabellen_teil_iii 3 2 2 2 2 4 2 2" xfId="41208" xr:uid="{00000000-0005-0000-0000-0000CB420000}"/>
    <cellStyle name="9_leertabellen_teil_iii 3 2 2 2 2 4 3" xfId="34071" xr:uid="{00000000-0005-0000-0000-0000CC420000}"/>
    <cellStyle name="9_leertabellen_teil_iii 3 2 2 2 2 5" xfId="20971" xr:uid="{00000000-0005-0000-0000-0000CD420000}"/>
    <cellStyle name="9_leertabellen_teil_iii 3 2 2 2 2 5 2" xfId="35286" xr:uid="{00000000-0005-0000-0000-0000CE420000}"/>
    <cellStyle name="9_leertabellen_teil_iii 3 2 2 2 2 6" xfId="28108" xr:uid="{00000000-0005-0000-0000-0000CF420000}"/>
    <cellStyle name="9_leertabellen_teil_iii 3 2 2 2 3" xfId="15560" xr:uid="{00000000-0005-0000-0000-0000D0420000}"/>
    <cellStyle name="9_leertabellen_teil_iii 3 2 2 2 3 2" xfId="22719" xr:uid="{00000000-0005-0000-0000-0000D1420000}"/>
    <cellStyle name="9_leertabellen_teil_iii 3 2 2 2 3 2 2" xfId="37034" xr:uid="{00000000-0005-0000-0000-0000D2420000}"/>
    <cellStyle name="9_leertabellen_teil_iii 3 2 2 2 3 3" xfId="29875" xr:uid="{00000000-0005-0000-0000-0000D3420000}"/>
    <cellStyle name="9_leertabellen_teil_iii 3 2 2 2 4" xfId="17914" xr:uid="{00000000-0005-0000-0000-0000D4420000}"/>
    <cellStyle name="9_leertabellen_teil_iii 3 2 2 2 4 2" xfId="25051" xr:uid="{00000000-0005-0000-0000-0000D5420000}"/>
    <cellStyle name="9_leertabellen_teil_iii 3 2 2 2 4 2 2" xfId="39366" xr:uid="{00000000-0005-0000-0000-0000D6420000}"/>
    <cellStyle name="9_leertabellen_teil_iii 3 2 2 2 4 3" xfId="32229" xr:uid="{00000000-0005-0000-0000-0000D7420000}"/>
    <cellStyle name="9_leertabellen_teil_iii 3 2 3" xfId="1027" xr:uid="{00000000-0005-0000-0000-0000D8420000}"/>
    <cellStyle name="9_leertabellen_teil_iii 3 2 3 2" xfId="13192" xr:uid="{00000000-0005-0000-0000-0000D9420000}"/>
    <cellStyle name="9_leertabellen_teil_iii 3 2 3 2 2" xfId="14246" xr:uid="{00000000-0005-0000-0000-0000DA420000}"/>
    <cellStyle name="9_leertabellen_teil_iii 3 2 3 2 2 2" xfId="16615" xr:uid="{00000000-0005-0000-0000-0000DB420000}"/>
    <cellStyle name="9_leertabellen_teil_iii 3 2 3 2 2 2 2" xfId="23774" xr:uid="{00000000-0005-0000-0000-0000DC420000}"/>
    <cellStyle name="9_leertabellen_teil_iii 3 2 3 2 2 2 2 2" xfId="38089" xr:uid="{00000000-0005-0000-0000-0000DD420000}"/>
    <cellStyle name="9_leertabellen_teil_iii 3 2 3 2 2 2 3" xfId="30930" xr:uid="{00000000-0005-0000-0000-0000DE420000}"/>
    <cellStyle name="9_leertabellen_teil_iii 3 2 3 2 2 3" xfId="18969" xr:uid="{00000000-0005-0000-0000-0000DF420000}"/>
    <cellStyle name="9_leertabellen_teil_iii 3 2 3 2 2 3 2" xfId="26106" xr:uid="{00000000-0005-0000-0000-0000E0420000}"/>
    <cellStyle name="9_leertabellen_teil_iii 3 2 3 2 2 3 2 2" xfId="40421" xr:uid="{00000000-0005-0000-0000-0000E1420000}"/>
    <cellStyle name="9_leertabellen_teil_iii 3 2 3 2 2 3 3" xfId="33284" xr:uid="{00000000-0005-0000-0000-0000E2420000}"/>
    <cellStyle name="9_leertabellen_teil_iii 3 2 3 2 2 4" xfId="20302" xr:uid="{00000000-0005-0000-0000-0000E3420000}"/>
    <cellStyle name="9_leertabellen_teil_iii 3 2 3 2 2 4 2" xfId="27439" xr:uid="{00000000-0005-0000-0000-0000E4420000}"/>
    <cellStyle name="9_leertabellen_teil_iii 3 2 3 2 2 4 2 2" xfId="41754" xr:uid="{00000000-0005-0000-0000-0000E5420000}"/>
    <cellStyle name="9_leertabellen_teil_iii 3 2 3 2 2 4 3" xfId="34617" xr:uid="{00000000-0005-0000-0000-0000E6420000}"/>
    <cellStyle name="9_leertabellen_teil_iii 3 2 3 2 2 5" xfId="21517" xr:uid="{00000000-0005-0000-0000-0000E7420000}"/>
    <cellStyle name="9_leertabellen_teil_iii 3 2 3 2 2 5 2" xfId="35832" xr:uid="{00000000-0005-0000-0000-0000E8420000}"/>
    <cellStyle name="9_leertabellen_teil_iii 3 2 3 2 2 6" xfId="28654" xr:uid="{00000000-0005-0000-0000-0000E9420000}"/>
    <cellStyle name="9_leertabellen_teil_iii 3 2 3 2 3" xfId="15561" xr:uid="{00000000-0005-0000-0000-0000EA420000}"/>
    <cellStyle name="9_leertabellen_teil_iii 3 2 3 2 3 2" xfId="22720" xr:uid="{00000000-0005-0000-0000-0000EB420000}"/>
    <cellStyle name="9_leertabellen_teil_iii 3 2 3 2 3 2 2" xfId="37035" xr:uid="{00000000-0005-0000-0000-0000EC420000}"/>
    <cellStyle name="9_leertabellen_teil_iii 3 2 3 2 3 3" xfId="29876" xr:uid="{00000000-0005-0000-0000-0000ED420000}"/>
    <cellStyle name="9_leertabellen_teil_iii 3 2 3 2 4" xfId="17915" xr:uid="{00000000-0005-0000-0000-0000EE420000}"/>
    <cellStyle name="9_leertabellen_teil_iii 3 2 3 2 4 2" xfId="25052" xr:uid="{00000000-0005-0000-0000-0000EF420000}"/>
    <cellStyle name="9_leertabellen_teil_iii 3 2 3 2 4 2 2" xfId="39367" xr:uid="{00000000-0005-0000-0000-0000F0420000}"/>
    <cellStyle name="9_leertabellen_teil_iii 3 2 3 2 4 3" xfId="32230" xr:uid="{00000000-0005-0000-0000-0000F1420000}"/>
    <cellStyle name="9_leertabellen_teil_iii 3 2 4" xfId="1028" xr:uid="{00000000-0005-0000-0000-0000F2420000}"/>
    <cellStyle name="9_leertabellen_teil_iii 3 2 4 2" xfId="13193" xr:uid="{00000000-0005-0000-0000-0000F3420000}"/>
    <cellStyle name="9_leertabellen_teil_iii 3 2 4 2 2" xfId="13381" xr:uid="{00000000-0005-0000-0000-0000F4420000}"/>
    <cellStyle name="9_leertabellen_teil_iii 3 2 4 2 2 2" xfId="15750" xr:uid="{00000000-0005-0000-0000-0000F5420000}"/>
    <cellStyle name="9_leertabellen_teil_iii 3 2 4 2 2 2 2" xfId="22909" xr:uid="{00000000-0005-0000-0000-0000F6420000}"/>
    <cellStyle name="9_leertabellen_teil_iii 3 2 4 2 2 2 2 2" xfId="37224" xr:uid="{00000000-0005-0000-0000-0000F7420000}"/>
    <cellStyle name="9_leertabellen_teil_iii 3 2 4 2 2 2 3" xfId="30065" xr:uid="{00000000-0005-0000-0000-0000F8420000}"/>
    <cellStyle name="9_leertabellen_teil_iii 3 2 4 2 2 3" xfId="18104" xr:uid="{00000000-0005-0000-0000-0000F9420000}"/>
    <cellStyle name="9_leertabellen_teil_iii 3 2 4 2 2 3 2" xfId="25241" xr:uid="{00000000-0005-0000-0000-0000FA420000}"/>
    <cellStyle name="9_leertabellen_teil_iii 3 2 4 2 2 3 2 2" xfId="39556" xr:uid="{00000000-0005-0000-0000-0000FB420000}"/>
    <cellStyle name="9_leertabellen_teil_iii 3 2 4 2 2 3 3" xfId="32419" xr:uid="{00000000-0005-0000-0000-0000FC420000}"/>
    <cellStyle name="9_leertabellen_teil_iii 3 2 4 2 2 4" xfId="19808" xr:uid="{00000000-0005-0000-0000-0000FD420000}"/>
    <cellStyle name="9_leertabellen_teil_iii 3 2 4 2 2 4 2" xfId="26945" xr:uid="{00000000-0005-0000-0000-0000FE420000}"/>
    <cellStyle name="9_leertabellen_teil_iii 3 2 4 2 2 4 2 2" xfId="41260" xr:uid="{00000000-0005-0000-0000-0000FF420000}"/>
    <cellStyle name="9_leertabellen_teil_iii 3 2 4 2 2 4 3" xfId="34123" xr:uid="{00000000-0005-0000-0000-000000430000}"/>
    <cellStyle name="9_leertabellen_teil_iii 3 2 4 2 2 5" xfId="21023" xr:uid="{00000000-0005-0000-0000-000001430000}"/>
    <cellStyle name="9_leertabellen_teil_iii 3 2 4 2 2 5 2" xfId="35338" xr:uid="{00000000-0005-0000-0000-000002430000}"/>
    <cellStyle name="9_leertabellen_teil_iii 3 2 4 2 2 6" xfId="28160" xr:uid="{00000000-0005-0000-0000-000003430000}"/>
    <cellStyle name="9_leertabellen_teil_iii 3 2 4 2 3" xfId="15562" xr:uid="{00000000-0005-0000-0000-000004430000}"/>
    <cellStyle name="9_leertabellen_teil_iii 3 2 4 2 3 2" xfId="22721" xr:uid="{00000000-0005-0000-0000-000005430000}"/>
    <cellStyle name="9_leertabellen_teil_iii 3 2 4 2 3 2 2" xfId="37036" xr:uid="{00000000-0005-0000-0000-000006430000}"/>
    <cellStyle name="9_leertabellen_teil_iii 3 2 4 2 3 3" xfId="29877" xr:uid="{00000000-0005-0000-0000-000007430000}"/>
    <cellStyle name="9_leertabellen_teil_iii 3 2 4 2 4" xfId="17916" xr:uid="{00000000-0005-0000-0000-000008430000}"/>
    <cellStyle name="9_leertabellen_teil_iii 3 2 4 2 4 2" xfId="25053" xr:uid="{00000000-0005-0000-0000-000009430000}"/>
    <cellStyle name="9_leertabellen_teil_iii 3 2 4 2 4 2 2" xfId="39368" xr:uid="{00000000-0005-0000-0000-00000A430000}"/>
    <cellStyle name="9_leertabellen_teil_iii 3 2 4 2 4 3" xfId="32231" xr:uid="{00000000-0005-0000-0000-00000B430000}"/>
    <cellStyle name="9_leertabellen_teil_iii 3 2 5" xfId="1029" xr:uid="{00000000-0005-0000-0000-00000C430000}"/>
    <cellStyle name="9_leertabellen_teil_iii 3 2 5 2" xfId="13194" xr:uid="{00000000-0005-0000-0000-00000D430000}"/>
    <cellStyle name="9_leertabellen_teil_iii 3 2 5 2 2" xfId="14247" xr:uid="{00000000-0005-0000-0000-00000E430000}"/>
    <cellStyle name="9_leertabellen_teil_iii 3 2 5 2 2 2" xfId="16616" xr:uid="{00000000-0005-0000-0000-00000F430000}"/>
    <cellStyle name="9_leertabellen_teil_iii 3 2 5 2 2 2 2" xfId="23775" xr:uid="{00000000-0005-0000-0000-000010430000}"/>
    <cellStyle name="9_leertabellen_teil_iii 3 2 5 2 2 2 2 2" xfId="38090" xr:uid="{00000000-0005-0000-0000-000011430000}"/>
    <cellStyle name="9_leertabellen_teil_iii 3 2 5 2 2 2 3" xfId="30931" xr:uid="{00000000-0005-0000-0000-000012430000}"/>
    <cellStyle name="9_leertabellen_teil_iii 3 2 5 2 2 3" xfId="18970" xr:uid="{00000000-0005-0000-0000-000013430000}"/>
    <cellStyle name="9_leertabellen_teil_iii 3 2 5 2 2 3 2" xfId="26107" xr:uid="{00000000-0005-0000-0000-000014430000}"/>
    <cellStyle name="9_leertabellen_teil_iii 3 2 5 2 2 3 2 2" xfId="40422" xr:uid="{00000000-0005-0000-0000-000015430000}"/>
    <cellStyle name="9_leertabellen_teil_iii 3 2 5 2 2 3 3" xfId="33285" xr:uid="{00000000-0005-0000-0000-000016430000}"/>
    <cellStyle name="9_leertabellen_teil_iii 3 2 5 2 2 4" xfId="20303" xr:uid="{00000000-0005-0000-0000-000017430000}"/>
    <cellStyle name="9_leertabellen_teil_iii 3 2 5 2 2 4 2" xfId="27440" xr:uid="{00000000-0005-0000-0000-000018430000}"/>
    <cellStyle name="9_leertabellen_teil_iii 3 2 5 2 2 4 2 2" xfId="41755" xr:uid="{00000000-0005-0000-0000-000019430000}"/>
    <cellStyle name="9_leertabellen_teil_iii 3 2 5 2 2 4 3" xfId="34618" xr:uid="{00000000-0005-0000-0000-00001A430000}"/>
    <cellStyle name="9_leertabellen_teil_iii 3 2 5 2 2 5" xfId="21518" xr:uid="{00000000-0005-0000-0000-00001B430000}"/>
    <cellStyle name="9_leertabellen_teil_iii 3 2 5 2 2 5 2" xfId="35833" xr:uid="{00000000-0005-0000-0000-00001C430000}"/>
    <cellStyle name="9_leertabellen_teil_iii 3 2 5 2 2 6" xfId="28655" xr:uid="{00000000-0005-0000-0000-00001D430000}"/>
    <cellStyle name="9_leertabellen_teil_iii 3 2 5 2 3" xfId="15563" xr:uid="{00000000-0005-0000-0000-00001E430000}"/>
    <cellStyle name="9_leertabellen_teil_iii 3 2 5 2 3 2" xfId="22722" xr:uid="{00000000-0005-0000-0000-00001F430000}"/>
    <cellStyle name="9_leertabellen_teil_iii 3 2 5 2 3 2 2" xfId="37037" xr:uid="{00000000-0005-0000-0000-000020430000}"/>
    <cellStyle name="9_leertabellen_teil_iii 3 2 5 2 3 3" xfId="29878" xr:uid="{00000000-0005-0000-0000-000021430000}"/>
    <cellStyle name="9_leertabellen_teil_iii 3 2 5 2 4" xfId="17917" xr:uid="{00000000-0005-0000-0000-000022430000}"/>
    <cellStyle name="9_leertabellen_teil_iii 3 2 5 2 4 2" xfId="25054" xr:uid="{00000000-0005-0000-0000-000023430000}"/>
    <cellStyle name="9_leertabellen_teil_iii 3 2 5 2 4 2 2" xfId="39369" xr:uid="{00000000-0005-0000-0000-000024430000}"/>
    <cellStyle name="9_leertabellen_teil_iii 3 2 5 2 4 3" xfId="32232" xr:uid="{00000000-0005-0000-0000-000025430000}"/>
    <cellStyle name="9_leertabellen_teil_iii 3 2 6" xfId="13190" xr:uid="{00000000-0005-0000-0000-000026430000}"/>
    <cellStyle name="9_leertabellen_teil_iii 3 2 6 2" xfId="14245" xr:uid="{00000000-0005-0000-0000-000027430000}"/>
    <cellStyle name="9_leertabellen_teil_iii 3 2 6 2 2" xfId="16614" xr:uid="{00000000-0005-0000-0000-000028430000}"/>
    <cellStyle name="9_leertabellen_teil_iii 3 2 6 2 2 2" xfId="23773" xr:uid="{00000000-0005-0000-0000-000029430000}"/>
    <cellStyle name="9_leertabellen_teil_iii 3 2 6 2 2 2 2" xfId="38088" xr:uid="{00000000-0005-0000-0000-00002A430000}"/>
    <cellStyle name="9_leertabellen_teil_iii 3 2 6 2 2 3" xfId="30929" xr:uid="{00000000-0005-0000-0000-00002B430000}"/>
    <cellStyle name="9_leertabellen_teil_iii 3 2 6 2 3" xfId="18968" xr:uid="{00000000-0005-0000-0000-00002C430000}"/>
    <cellStyle name="9_leertabellen_teil_iii 3 2 6 2 3 2" xfId="26105" xr:uid="{00000000-0005-0000-0000-00002D430000}"/>
    <cellStyle name="9_leertabellen_teil_iii 3 2 6 2 3 2 2" xfId="40420" xr:uid="{00000000-0005-0000-0000-00002E430000}"/>
    <cellStyle name="9_leertabellen_teil_iii 3 2 6 2 3 3" xfId="33283" xr:uid="{00000000-0005-0000-0000-00002F430000}"/>
    <cellStyle name="9_leertabellen_teil_iii 3 2 6 2 4" xfId="20301" xr:uid="{00000000-0005-0000-0000-000030430000}"/>
    <cellStyle name="9_leertabellen_teil_iii 3 2 6 2 4 2" xfId="27438" xr:uid="{00000000-0005-0000-0000-000031430000}"/>
    <cellStyle name="9_leertabellen_teil_iii 3 2 6 2 4 2 2" xfId="41753" xr:uid="{00000000-0005-0000-0000-000032430000}"/>
    <cellStyle name="9_leertabellen_teil_iii 3 2 6 2 4 3" xfId="34616" xr:uid="{00000000-0005-0000-0000-000033430000}"/>
    <cellStyle name="9_leertabellen_teil_iii 3 2 6 2 5" xfId="21516" xr:uid="{00000000-0005-0000-0000-000034430000}"/>
    <cellStyle name="9_leertabellen_teil_iii 3 2 6 2 5 2" xfId="35831" xr:uid="{00000000-0005-0000-0000-000035430000}"/>
    <cellStyle name="9_leertabellen_teil_iii 3 2 6 2 6" xfId="28653" xr:uid="{00000000-0005-0000-0000-000036430000}"/>
    <cellStyle name="9_leertabellen_teil_iii 3 2 6 3" xfId="15559" xr:uid="{00000000-0005-0000-0000-000037430000}"/>
    <cellStyle name="9_leertabellen_teil_iii 3 2 6 3 2" xfId="22718" xr:uid="{00000000-0005-0000-0000-000038430000}"/>
    <cellStyle name="9_leertabellen_teil_iii 3 2 6 3 2 2" xfId="37033" xr:uid="{00000000-0005-0000-0000-000039430000}"/>
    <cellStyle name="9_leertabellen_teil_iii 3 2 6 3 3" xfId="29874" xr:uid="{00000000-0005-0000-0000-00003A430000}"/>
    <cellStyle name="9_leertabellen_teil_iii 3 2 6 4" xfId="17913" xr:uid="{00000000-0005-0000-0000-00003B430000}"/>
    <cellStyle name="9_leertabellen_teil_iii 3 2 6 4 2" xfId="25050" xr:uid="{00000000-0005-0000-0000-00003C430000}"/>
    <cellStyle name="9_leertabellen_teil_iii 3 2 6 4 2 2" xfId="39365" xr:uid="{00000000-0005-0000-0000-00003D430000}"/>
    <cellStyle name="9_leertabellen_teil_iii 3 2 6 4 3" xfId="32228" xr:uid="{00000000-0005-0000-0000-00003E430000}"/>
    <cellStyle name="9_leertabellen_teil_iii 3 3" xfId="1030" xr:uid="{00000000-0005-0000-0000-00003F430000}"/>
    <cellStyle name="9_leertabellen_teil_iii 3 3 2" xfId="13195" xr:uid="{00000000-0005-0000-0000-000040430000}"/>
    <cellStyle name="9_leertabellen_teil_iii 3 3 2 2" xfId="13900" xr:uid="{00000000-0005-0000-0000-000041430000}"/>
    <cellStyle name="9_leertabellen_teil_iii 3 3 2 2 2" xfId="16269" xr:uid="{00000000-0005-0000-0000-000042430000}"/>
    <cellStyle name="9_leertabellen_teil_iii 3 3 2 2 2 2" xfId="23428" xr:uid="{00000000-0005-0000-0000-000043430000}"/>
    <cellStyle name="9_leertabellen_teil_iii 3 3 2 2 2 2 2" xfId="37743" xr:uid="{00000000-0005-0000-0000-000044430000}"/>
    <cellStyle name="9_leertabellen_teil_iii 3 3 2 2 2 3" xfId="30584" xr:uid="{00000000-0005-0000-0000-000045430000}"/>
    <cellStyle name="9_leertabellen_teil_iii 3 3 2 2 3" xfId="18623" xr:uid="{00000000-0005-0000-0000-000046430000}"/>
    <cellStyle name="9_leertabellen_teil_iii 3 3 2 2 3 2" xfId="25760" xr:uid="{00000000-0005-0000-0000-000047430000}"/>
    <cellStyle name="9_leertabellen_teil_iii 3 3 2 2 3 2 2" xfId="40075" xr:uid="{00000000-0005-0000-0000-000048430000}"/>
    <cellStyle name="9_leertabellen_teil_iii 3 3 2 2 3 3" xfId="32938" xr:uid="{00000000-0005-0000-0000-000049430000}"/>
    <cellStyle name="9_leertabellen_teil_iii 3 3 2 2 4" xfId="20064" xr:uid="{00000000-0005-0000-0000-00004A430000}"/>
    <cellStyle name="9_leertabellen_teil_iii 3 3 2 2 4 2" xfId="27201" xr:uid="{00000000-0005-0000-0000-00004B430000}"/>
    <cellStyle name="9_leertabellen_teil_iii 3 3 2 2 4 2 2" xfId="41516" xr:uid="{00000000-0005-0000-0000-00004C430000}"/>
    <cellStyle name="9_leertabellen_teil_iii 3 3 2 2 4 3" xfId="34379" xr:uid="{00000000-0005-0000-0000-00004D430000}"/>
    <cellStyle name="9_leertabellen_teil_iii 3 3 2 2 5" xfId="21279" xr:uid="{00000000-0005-0000-0000-00004E430000}"/>
    <cellStyle name="9_leertabellen_teil_iii 3 3 2 2 5 2" xfId="35594" xr:uid="{00000000-0005-0000-0000-00004F430000}"/>
    <cellStyle name="9_leertabellen_teil_iii 3 3 2 2 6" xfId="28416" xr:uid="{00000000-0005-0000-0000-000050430000}"/>
    <cellStyle name="9_leertabellen_teil_iii 3 3 2 3" xfId="15564" xr:uid="{00000000-0005-0000-0000-000051430000}"/>
    <cellStyle name="9_leertabellen_teil_iii 3 3 2 3 2" xfId="22723" xr:uid="{00000000-0005-0000-0000-000052430000}"/>
    <cellStyle name="9_leertabellen_teil_iii 3 3 2 3 2 2" xfId="37038" xr:uid="{00000000-0005-0000-0000-000053430000}"/>
    <cellStyle name="9_leertabellen_teil_iii 3 3 2 3 3" xfId="29879" xr:uid="{00000000-0005-0000-0000-000054430000}"/>
    <cellStyle name="9_leertabellen_teil_iii 3 3 2 4" xfId="17918" xr:uid="{00000000-0005-0000-0000-000055430000}"/>
    <cellStyle name="9_leertabellen_teil_iii 3 3 2 4 2" xfId="25055" xr:uid="{00000000-0005-0000-0000-000056430000}"/>
    <cellStyle name="9_leertabellen_teil_iii 3 3 2 4 2 2" xfId="39370" xr:uid="{00000000-0005-0000-0000-000057430000}"/>
    <cellStyle name="9_leertabellen_teil_iii 3 3 2 4 3" xfId="32233" xr:uid="{00000000-0005-0000-0000-000058430000}"/>
    <cellStyle name="9_leertabellen_teil_iii 3 4" xfId="1031" xr:uid="{00000000-0005-0000-0000-000059430000}"/>
    <cellStyle name="9_leertabellen_teil_iii 3 4 2" xfId="13196" xr:uid="{00000000-0005-0000-0000-00005A430000}"/>
    <cellStyle name="9_leertabellen_teil_iii 3 4 2 2" xfId="14037" xr:uid="{00000000-0005-0000-0000-00005B430000}"/>
    <cellStyle name="9_leertabellen_teil_iii 3 4 2 2 2" xfId="16406" xr:uid="{00000000-0005-0000-0000-00005C430000}"/>
    <cellStyle name="9_leertabellen_teil_iii 3 4 2 2 2 2" xfId="23565" xr:uid="{00000000-0005-0000-0000-00005D430000}"/>
    <cellStyle name="9_leertabellen_teil_iii 3 4 2 2 2 2 2" xfId="37880" xr:uid="{00000000-0005-0000-0000-00005E430000}"/>
    <cellStyle name="9_leertabellen_teil_iii 3 4 2 2 2 3" xfId="30721" xr:uid="{00000000-0005-0000-0000-00005F430000}"/>
    <cellStyle name="9_leertabellen_teil_iii 3 4 2 2 3" xfId="18760" xr:uid="{00000000-0005-0000-0000-000060430000}"/>
    <cellStyle name="9_leertabellen_teil_iii 3 4 2 2 3 2" xfId="25897" xr:uid="{00000000-0005-0000-0000-000061430000}"/>
    <cellStyle name="9_leertabellen_teil_iii 3 4 2 2 3 2 2" xfId="40212" xr:uid="{00000000-0005-0000-0000-000062430000}"/>
    <cellStyle name="9_leertabellen_teil_iii 3 4 2 2 3 3" xfId="33075" xr:uid="{00000000-0005-0000-0000-000063430000}"/>
    <cellStyle name="9_leertabellen_teil_iii 3 4 2 2 4" xfId="20120" xr:uid="{00000000-0005-0000-0000-000064430000}"/>
    <cellStyle name="9_leertabellen_teil_iii 3 4 2 2 4 2" xfId="27257" xr:uid="{00000000-0005-0000-0000-000065430000}"/>
    <cellStyle name="9_leertabellen_teil_iii 3 4 2 2 4 2 2" xfId="41572" xr:uid="{00000000-0005-0000-0000-000066430000}"/>
    <cellStyle name="9_leertabellen_teil_iii 3 4 2 2 4 3" xfId="34435" xr:uid="{00000000-0005-0000-0000-000067430000}"/>
    <cellStyle name="9_leertabellen_teil_iii 3 4 2 2 5" xfId="21335" xr:uid="{00000000-0005-0000-0000-000068430000}"/>
    <cellStyle name="9_leertabellen_teil_iii 3 4 2 2 5 2" xfId="35650" xr:uid="{00000000-0005-0000-0000-000069430000}"/>
    <cellStyle name="9_leertabellen_teil_iii 3 4 2 2 6" xfId="28472" xr:uid="{00000000-0005-0000-0000-00006A430000}"/>
    <cellStyle name="9_leertabellen_teil_iii 3 4 2 3" xfId="15565" xr:uid="{00000000-0005-0000-0000-00006B430000}"/>
    <cellStyle name="9_leertabellen_teil_iii 3 4 2 3 2" xfId="22724" xr:uid="{00000000-0005-0000-0000-00006C430000}"/>
    <cellStyle name="9_leertabellen_teil_iii 3 4 2 3 2 2" xfId="37039" xr:uid="{00000000-0005-0000-0000-00006D430000}"/>
    <cellStyle name="9_leertabellen_teil_iii 3 4 2 3 3" xfId="29880" xr:uid="{00000000-0005-0000-0000-00006E430000}"/>
    <cellStyle name="9_leertabellen_teil_iii 3 4 2 4" xfId="17919" xr:uid="{00000000-0005-0000-0000-00006F430000}"/>
    <cellStyle name="9_leertabellen_teil_iii 3 4 2 4 2" xfId="25056" xr:uid="{00000000-0005-0000-0000-000070430000}"/>
    <cellStyle name="9_leertabellen_teil_iii 3 4 2 4 2 2" xfId="39371" xr:uid="{00000000-0005-0000-0000-000071430000}"/>
    <cellStyle name="9_leertabellen_teil_iii 3 4 2 4 3" xfId="32234" xr:uid="{00000000-0005-0000-0000-000072430000}"/>
    <cellStyle name="9_leertabellen_teil_iii 3 5" xfId="1032" xr:uid="{00000000-0005-0000-0000-000073430000}"/>
    <cellStyle name="9_leertabellen_teil_iii 3 5 2" xfId="13197" xr:uid="{00000000-0005-0000-0000-000074430000}"/>
    <cellStyle name="9_leertabellen_teil_iii 3 5 2 2" xfId="14248" xr:uid="{00000000-0005-0000-0000-000075430000}"/>
    <cellStyle name="9_leertabellen_teil_iii 3 5 2 2 2" xfId="16617" xr:uid="{00000000-0005-0000-0000-000076430000}"/>
    <cellStyle name="9_leertabellen_teil_iii 3 5 2 2 2 2" xfId="23776" xr:uid="{00000000-0005-0000-0000-000077430000}"/>
    <cellStyle name="9_leertabellen_teil_iii 3 5 2 2 2 2 2" xfId="38091" xr:uid="{00000000-0005-0000-0000-000078430000}"/>
    <cellStyle name="9_leertabellen_teil_iii 3 5 2 2 2 3" xfId="30932" xr:uid="{00000000-0005-0000-0000-000079430000}"/>
    <cellStyle name="9_leertabellen_teil_iii 3 5 2 2 3" xfId="18971" xr:uid="{00000000-0005-0000-0000-00007A430000}"/>
    <cellStyle name="9_leertabellen_teil_iii 3 5 2 2 3 2" xfId="26108" xr:uid="{00000000-0005-0000-0000-00007B430000}"/>
    <cellStyle name="9_leertabellen_teil_iii 3 5 2 2 3 2 2" xfId="40423" xr:uid="{00000000-0005-0000-0000-00007C430000}"/>
    <cellStyle name="9_leertabellen_teil_iii 3 5 2 2 3 3" xfId="33286" xr:uid="{00000000-0005-0000-0000-00007D430000}"/>
    <cellStyle name="9_leertabellen_teil_iii 3 5 2 2 4" xfId="20304" xr:uid="{00000000-0005-0000-0000-00007E430000}"/>
    <cellStyle name="9_leertabellen_teil_iii 3 5 2 2 4 2" xfId="27441" xr:uid="{00000000-0005-0000-0000-00007F430000}"/>
    <cellStyle name="9_leertabellen_teil_iii 3 5 2 2 4 2 2" xfId="41756" xr:uid="{00000000-0005-0000-0000-000080430000}"/>
    <cellStyle name="9_leertabellen_teil_iii 3 5 2 2 4 3" xfId="34619" xr:uid="{00000000-0005-0000-0000-000081430000}"/>
    <cellStyle name="9_leertabellen_teil_iii 3 5 2 2 5" xfId="21519" xr:uid="{00000000-0005-0000-0000-000082430000}"/>
    <cellStyle name="9_leertabellen_teil_iii 3 5 2 2 5 2" xfId="35834" xr:uid="{00000000-0005-0000-0000-000083430000}"/>
    <cellStyle name="9_leertabellen_teil_iii 3 5 2 2 6" xfId="28656" xr:uid="{00000000-0005-0000-0000-000084430000}"/>
    <cellStyle name="9_leertabellen_teil_iii 3 5 2 3" xfId="15566" xr:uid="{00000000-0005-0000-0000-000085430000}"/>
    <cellStyle name="9_leertabellen_teil_iii 3 5 2 3 2" xfId="22725" xr:uid="{00000000-0005-0000-0000-000086430000}"/>
    <cellStyle name="9_leertabellen_teil_iii 3 5 2 3 2 2" xfId="37040" xr:uid="{00000000-0005-0000-0000-000087430000}"/>
    <cellStyle name="9_leertabellen_teil_iii 3 5 2 3 3" xfId="29881" xr:uid="{00000000-0005-0000-0000-000088430000}"/>
    <cellStyle name="9_leertabellen_teil_iii 3 5 2 4" xfId="17920" xr:uid="{00000000-0005-0000-0000-000089430000}"/>
    <cellStyle name="9_leertabellen_teil_iii 3 5 2 4 2" xfId="25057" xr:uid="{00000000-0005-0000-0000-00008A430000}"/>
    <cellStyle name="9_leertabellen_teil_iii 3 5 2 4 2 2" xfId="39372" xr:uid="{00000000-0005-0000-0000-00008B430000}"/>
    <cellStyle name="9_leertabellen_teil_iii 3 5 2 4 3" xfId="32235" xr:uid="{00000000-0005-0000-0000-00008C430000}"/>
    <cellStyle name="9_leertabellen_teil_iii 3 6" xfId="1033" xr:uid="{00000000-0005-0000-0000-00008D430000}"/>
    <cellStyle name="9_leertabellen_teil_iii 3 6 2" xfId="13198" xr:uid="{00000000-0005-0000-0000-00008E430000}"/>
    <cellStyle name="9_leertabellen_teil_iii 3 6 2 2" xfId="13774" xr:uid="{00000000-0005-0000-0000-00008F430000}"/>
    <cellStyle name="9_leertabellen_teil_iii 3 6 2 2 2" xfId="16143" xr:uid="{00000000-0005-0000-0000-000090430000}"/>
    <cellStyle name="9_leertabellen_teil_iii 3 6 2 2 2 2" xfId="23302" xr:uid="{00000000-0005-0000-0000-000091430000}"/>
    <cellStyle name="9_leertabellen_teil_iii 3 6 2 2 2 2 2" xfId="37617" xr:uid="{00000000-0005-0000-0000-000092430000}"/>
    <cellStyle name="9_leertabellen_teil_iii 3 6 2 2 2 3" xfId="30458" xr:uid="{00000000-0005-0000-0000-000093430000}"/>
    <cellStyle name="9_leertabellen_teil_iii 3 6 2 2 3" xfId="18497" xr:uid="{00000000-0005-0000-0000-000094430000}"/>
    <cellStyle name="9_leertabellen_teil_iii 3 6 2 2 3 2" xfId="25634" xr:uid="{00000000-0005-0000-0000-000095430000}"/>
    <cellStyle name="9_leertabellen_teil_iii 3 6 2 2 3 2 2" xfId="39949" xr:uid="{00000000-0005-0000-0000-000096430000}"/>
    <cellStyle name="9_leertabellen_teil_iii 3 6 2 2 3 3" xfId="32812" xr:uid="{00000000-0005-0000-0000-000097430000}"/>
    <cellStyle name="9_leertabellen_teil_iii 3 6 2 2 4" xfId="20018" xr:uid="{00000000-0005-0000-0000-000098430000}"/>
    <cellStyle name="9_leertabellen_teil_iii 3 6 2 2 4 2" xfId="27155" xr:uid="{00000000-0005-0000-0000-000099430000}"/>
    <cellStyle name="9_leertabellen_teil_iii 3 6 2 2 4 2 2" xfId="41470" xr:uid="{00000000-0005-0000-0000-00009A430000}"/>
    <cellStyle name="9_leertabellen_teil_iii 3 6 2 2 4 3" xfId="34333" xr:uid="{00000000-0005-0000-0000-00009B430000}"/>
    <cellStyle name="9_leertabellen_teil_iii 3 6 2 2 5" xfId="21233" xr:uid="{00000000-0005-0000-0000-00009C430000}"/>
    <cellStyle name="9_leertabellen_teil_iii 3 6 2 2 5 2" xfId="35548" xr:uid="{00000000-0005-0000-0000-00009D430000}"/>
    <cellStyle name="9_leertabellen_teil_iii 3 6 2 2 6" xfId="28370" xr:uid="{00000000-0005-0000-0000-00009E430000}"/>
    <cellStyle name="9_leertabellen_teil_iii 3 6 2 3" xfId="15567" xr:uid="{00000000-0005-0000-0000-00009F430000}"/>
    <cellStyle name="9_leertabellen_teil_iii 3 6 2 3 2" xfId="22726" xr:uid="{00000000-0005-0000-0000-0000A0430000}"/>
    <cellStyle name="9_leertabellen_teil_iii 3 6 2 3 2 2" xfId="37041" xr:uid="{00000000-0005-0000-0000-0000A1430000}"/>
    <cellStyle name="9_leertabellen_teil_iii 3 6 2 3 3" xfId="29882" xr:uid="{00000000-0005-0000-0000-0000A2430000}"/>
    <cellStyle name="9_leertabellen_teil_iii 3 6 2 4" xfId="17921" xr:uid="{00000000-0005-0000-0000-0000A3430000}"/>
    <cellStyle name="9_leertabellen_teil_iii 3 6 2 4 2" xfId="25058" xr:uid="{00000000-0005-0000-0000-0000A4430000}"/>
    <cellStyle name="9_leertabellen_teil_iii 3 6 2 4 2 2" xfId="39373" xr:uid="{00000000-0005-0000-0000-0000A5430000}"/>
    <cellStyle name="9_leertabellen_teil_iii 3 6 2 4 3" xfId="32236" xr:uid="{00000000-0005-0000-0000-0000A6430000}"/>
    <cellStyle name="9_leertabellen_teil_iii 3 7" xfId="13189" xr:uid="{00000000-0005-0000-0000-0000A7430000}"/>
    <cellStyle name="9_leertabellen_teil_iii 3 7 2" xfId="14019" xr:uid="{00000000-0005-0000-0000-0000A8430000}"/>
    <cellStyle name="9_leertabellen_teil_iii 3 7 2 2" xfId="16388" xr:uid="{00000000-0005-0000-0000-0000A9430000}"/>
    <cellStyle name="9_leertabellen_teil_iii 3 7 2 2 2" xfId="23547" xr:uid="{00000000-0005-0000-0000-0000AA430000}"/>
    <cellStyle name="9_leertabellen_teil_iii 3 7 2 2 2 2" xfId="37862" xr:uid="{00000000-0005-0000-0000-0000AB430000}"/>
    <cellStyle name="9_leertabellen_teil_iii 3 7 2 2 3" xfId="30703" xr:uid="{00000000-0005-0000-0000-0000AC430000}"/>
    <cellStyle name="9_leertabellen_teil_iii 3 7 2 3" xfId="18742" xr:uid="{00000000-0005-0000-0000-0000AD430000}"/>
    <cellStyle name="9_leertabellen_teil_iii 3 7 2 3 2" xfId="25879" xr:uid="{00000000-0005-0000-0000-0000AE430000}"/>
    <cellStyle name="9_leertabellen_teil_iii 3 7 2 3 2 2" xfId="40194" xr:uid="{00000000-0005-0000-0000-0000AF430000}"/>
    <cellStyle name="9_leertabellen_teil_iii 3 7 2 3 3" xfId="33057" xr:uid="{00000000-0005-0000-0000-0000B0430000}"/>
    <cellStyle name="9_leertabellen_teil_iii 3 7 2 4" xfId="20102" xr:uid="{00000000-0005-0000-0000-0000B1430000}"/>
    <cellStyle name="9_leertabellen_teil_iii 3 7 2 4 2" xfId="27239" xr:uid="{00000000-0005-0000-0000-0000B2430000}"/>
    <cellStyle name="9_leertabellen_teil_iii 3 7 2 4 2 2" xfId="41554" xr:uid="{00000000-0005-0000-0000-0000B3430000}"/>
    <cellStyle name="9_leertabellen_teil_iii 3 7 2 4 3" xfId="34417" xr:uid="{00000000-0005-0000-0000-0000B4430000}"/>
    <cellStyle name="9_leertabellen_teil_iii 3 7 2 5" xfId="21317" xr:uid="{00000000-0005-0000-0000-0000B5430000}"/>
    <cellStyle name="9_leertabellen_teil_iii 3 7 2 5 2" xfId="35632" xr:uid="{00000000-0005-0000-0000-0000B6430000}"/>
    <cellStyle name="9_leertabellen_teil_iii 3 7 2 6" xfId="28454" xr:uid="{00000000-0005-0000-0000-0000B7430000}"/>
    <cellStyle name="9_leertabellen_teil_iii 3 7 3" xfId="15558" xr:uid="{00000000-0005-0000-0000-0000B8430000}"/>
    <cellStyle name="9_leertabellen_teil_iii 3 7 3 2" xfId="22717" xr:uid="{00000000-0005-0000-0000-0000B9430000}"/>
    <cellStyle name="9_leertabellen_teil_iii 3 7 3 2 2" xfId="37032" xr:uid="{00000000-0005-0000-0000-0000BA430000}"/>
    <cellStyle name="9_leertabellen_teil_iii 3 7 3 3" xfId="29873" xr:uid="{00000000-0005-0000-0000-0000BB430000}"/>
    <cellStyle name="9_leertabellen_teil_iii 3 7 4" xfId="17912" xr:uid="{00000000-0005-0000-0000-0000BC430000}"/>
    <cellStyle name="9_leertabellen_teil_iii 3 7 4 2" xfId="25049" xr:uid="{00000000-0005-0000-0000-0000BD430000}"/>
    <cellStyle name="9_leertabellen_teil_iii 3 7 4 2 2" xfId="39364" xr:uid="{00000000-0005-0000-0000-0000BE430000}"/>
    <cellStyle name="9_leertabellen_teil_iii 3 7 4 3" xfId="32227" xr:uid="{00000000-0005-0000-0000-0000BF430000}"/>
    <cellStyle name="9_leertabellen_teil_iii 4" xfId="1034" xr:uid="{00000000-0005-0000-0000-0000C0430000}"/>
    <cellStyle name="9_leertabellen_teil_iii 4 2" xfId="1035" xr:uid="{00000000-0005-0000-0000-0000C1430000}"/>
    <cellStyle name="9_leertabellen_teil_iii 4 2 2" xfId="13200" xr:uid="{00000000-0005-0000-0000-0000C2430000}"/>
    <cellStyle name="9_leertabellen_teil_iii 4 2 2 2" xfId="14249" xr:uid="{00000000-0005-0000-0000-0000C3430000}"/>
    <cellStyle name="9_leertabellen_teil_iii 4 2 2 2 2" xfId="16618" xr:uid="{00000000-0005-0000-0000-0000C4430000}"/>
    <cellStyle name="9_leertabellen_teil_iii 4 2 2 2 2 2" xfId="23777" xr:uid="{00000000-0005-0000-0000-0000C5430000}"/>
    <cellStyle name="9_leertabellen_teil_iii 4 2 2 2 2 2 2" xfId="38092" xr:uid="{00000000-0005-0000-0000-0000C6430000}"/>
    <cellStyle name="9_leertabellen_teil_iii 4 2 2 2 2 3" xfId="30933" xr:uid="{00000000-0005-0000-0000-0000C7430000}"/>
    <cellStyle name="9_leertabellen_teil_iii 4 2 2 2 3" xfId="18972" xr:uid="{00000000-0005-0000-0000-0000C8430000}"/>
    <cellStyle name="9_leertabellen_teil_iii 4 2 2 2 3 2" xfId="26109" xr:uid="{00000000-0005-0000-0000-0000C9430000}"/>
    <cellStyle name="9_leertabellen_teil_iii 4 2 2 2 3 2 2" xfId="40424" xr:uid="{00000000-0005-0000-0000-0000CA430000}"/>
    <cellStyle name="9_leertabellen_teil_iii 4 2 2 2 3 3" xfId="33287" xr:uid="{00000000-0005-0000-0000-0000CB430000}"/>
    <cellStyle name="9_leertabellen_teil_iii 4 2 2 2 4" xfId="20305" xr:uid="{00000000-0005-0000-0000-0000CC430000}"/>
    <cellStyle name="9_leertabellen_teil_iii 4 2 2 2 4 2" xfId="27442" xr:uid="{00000000-0005-0000-0000-0000CD430000}"/>
    <cellStyle name="9_leertabellen_teil_iii 4 2 2 2 4 2 2" xfId="41757" xr:uid="{00000000-0005-0000-0000-0000CE430000}"/>
    <cellStyle name="9_leertabellen_teil_iii 4 2 2 2 4 3" xfId="34620" xr:uid="{00000000-0005-0000-0000-0000CF430000}"/>
    <cellStyle name="9_leertabellen_teil_iii 4 2 2 2 5" xfId="21520" xr:uid="{00000000-0005-0000-0000-0000D0430000}"/>
    <cellStyle name="9_leertabellen_teil_iii 4 2 2 2 5 2" xfId="35835" xr:uid="{00000000-0005-0000-0000-0000D1430000}"/>
    <cellStyle name="9_leertabellen_teil_iii 4 2 2 2 6" xfId="28657" xr:uid="{00000000-0005-0000-0000-0000D2430000}"/>
    <cellStyle name="9_leertabellen_teil_iii 4 2 2 3" xfId="15569" xr:uid="{00000000-0005-0000-0000-0000D3430000}"/>
    <cellStyle name="9_leertabellen_teil_iii 4 2 2 3 2" xfId="22728" xr:uid="{00000000-0005-0000-0000-0000D4430000}"/>
    <cellStyle name="9_leertabellen_teil_iii 4 2 2 3 2 2" xfId="37043" xr:uid="{00000000-0005-0000-0000-0000D5430000}"/>
    <cellStyle name="9_leertabellen_teil_iii 4 2 2 3 3" xfId="29884" xr:uid="{00000000-0005-0000-0000-0000D6430000}"/>
    <cellStyle name="9_leertabellen_teil_iii 4 2 2 4" xfId="17923" xr:uid="{00000000-0005-0000-0000-0000D7430000}"/>
    <cellStyle name="9_leertabellen_teil_iii 4 2 2 4 2" xfId="25060" xr:uid="{00000000-0005-0000-0000-0000D8430000}"/>
    <cellStyle name="9_leertabellen_teil_iii 4 2 2 4 2 2" xfId="39375" xr:uid="{00000000-0005-0000-0000-0000D9430000}"/>
    <cellStyle name="9_leertabellen_teil_iii 4 2 2 4 3" xfId="32238" xr:uid="{00000000-0005-0000-0000-0000DA430000}"/>
    <cellStyle name="9_leertabellen_teil_iii 4 3" xfId="1036" xr:uid="{00000000-0005-0000-0000-0000DB430000}"/>
    <cellStyle name="9_leertabellen_teil_iii 4 3 2" xfId="13201" xr:uid="{00000000-0005-0000-0000-0000DC430000}"/>
    <cellStyle name="9_leertabellen_teil_iii 4 3 2 2" xfId="13382" xr:uid="{00000000-0005-0000-0000-0000DD430000}"/>
    <cellStyle name="9_leertabellen_teil_iii 4 3 2 2 2" xfId="15751" xr:uid="{00000000-0005-0000-0000-0000DE430000}"/>
    <cellStyle name="9_leertabellen_teil_iii 4 3 2 2 2 2" xfId="22910" xr:uid="{00000000-0005-0000-0000-0000DF430000}"/>
    <cellStyle name="9_leertabellen_teil_iii 4 3 2 2 2 2 2" xfId="37225" xr:uid="{00000000-0005-0000-0000-0000E0430000}"/>
    <cellStyle name="9_leertabellen_teil_iii 4 3 2 2 2 3" xfId="30066" xr:uid="{00000000-0005-0000-0000-0000E1430000}"/>
    <cellStyle name="9_leertabellen_teil_iii 4 3 2 2 3" xfId="18105" xr:uid="{00000000-0005-0000-0000-0000E2430000}"/>
    <cellStyle name="9_leertabellen_teil_iii 4 3 2 2 3 2" xfId="25242" xr:uid="{00000000-0005-0000-0000-0000E3430000}"/>
    <cellStyle name="9_leertabellen_teil_iii 4 3 2 2 3 2 2" xfId="39557" xr:uid="{00000000-0005-0000-0000-0000E4430000}"/>
    <cellStyle name="9_leertabellen_teil_iii 4 3 2 2 3 3" xfId="32420" xr:uid="{00000000-0005-0000-0000-0000E5430000}"/>
    <cellStyle name="9_leertabellen_teil_iii 4 3 2 2 4" xfId="19809" xr:uid="{00000000-0005-0000-0000-0000E6430000}"/>
    <cellStyle name="9_leertabellen_teil_iii 4 3 2 2 4 2" xfId="26946" xr:uid="{00000000-0005-0000-0000-0000E7430000}"/>
    <cellStyle name="9_leertabellen_teil_iii 4 3 2 2 4 2 2" xfId="41261" xr:uid="{00000000-0005-0000-0000-0000E8430000}"/>
    <cellStyle name="9_leertabellen_teil_iii 4 3 2 2 4 3" xfId="34124" xr:uid="{00000000-0005-0000-0000-0000E9430000}"/>
    <cellStyle name="9_leertabellen_teil_iii 4 3 2 2 5" xfId="21024" xr:uid="{00000000-0005-0000-0000-0000EA430000}"/>
    <cellStyle name="9_leertabellen_teil_iii 4 3 2 2 5 2" xfId="35339" xr:uid="{00000000-0005-0000-0000-0000EB430000}"/>
    <cellStyle name="9_leertabellen_teil_iii 4 3 2 2 6" xfId="28161" xr:uid="{00000000-0005-0000-0000-0000EC430000}"/>
    <cellStyle name="9_leertabellen_teil_iii 4 3 2 3" xfId="15570" xr:uid="{00000000-0005-0000-0000-0000ED430000}"/>
    <cellStyle name="9_leertabellen_teil_iii 4 3 2 3 2" xfId="22729" xr:uid="{00000000-0005-0000-0000-0000EE430000}"/>
    <cellStyle name="9_leertabellen_teil_iii 4 3 2 3 2 2" xfId="37044" xr:uid="{00000000-0005-0000-0000-0000EF430000}"/>
    <cellStyle name="9_leertabellen_teil_iii 4 3 2 3 3" xfId="29885" xr:uid="{00000000-0005-0000-0000-0000F0430000}"/>
    <cellStyle name="9_leertabellen_teil_iii 4 3 2 4" xfId="17924" xr:uid="{00000000-0005-0000-0000-0000F1430000}"/>
    <cellStyle name="9_leertabellen_teil_iii 4 3 2 4 2" xfId="25061" xr:uid="{00000000-0005-0000-0000-0000F2430000}"/>
    <cellStyle name="9_leertabellen_teil_iii 4 3 2 4 2 2" xfId="39376" xr:uid="{00000000-0005-0000-0000-0000F3430000}"/>
    <cellStyle name="9_leertabellen_teil_iii 4 3 2 4 3" xfId="32239" xr:uid="{00000000-0005-0000-0000-0000F4430000}"/>
    <cellStyle name="9_leertabellen_teil_iii 4 4" xfId="1037" xr:uid="{00000000-0005-0000-0000-0000F5430000}"/>
    <cellStyle name="9_leertabellen_teil_iii 4 4 2" xfId="13202" xr:uid="{00000000-0005-0000-0000-0000F6430000}"/>
    <cellStyle name="9_leertabellen_teil_iii 4 4 2 2" xfId="14039" xr:uid="{00000000-0005-0000-0000-0000F7430000}"/>
    <cellStyle name="9_leertabellen_teil_iii 4 4 2 2 2" xfId="16408" xr:uid="{00000000-0005-0000-0000-0000F8430000}"/>
    <cellStyle name="9_leertabellen_teil_iii 4 4 2 2 2 2" xfId="23567" xr:uid="{00000000-0005-0000-0000-0000F9430000}"/>
    <cellStyle name="9_leertabellen_teil_iii 4 4 2 2 2 2 2" xfId="37882" xr:uid="{00000000-0005-0000-0000-0000FA430000}"/>
    <cellStyle name="9_leertabellen_teil_iii 4 4 2 2 2 3" xfId="30723" xr:uid="{00000000-0005-0000-0000-0000FB430000}"/>
    <cellStyle name="9_leertabellen_teil_iii 4 4 2 2 3" xfId="18762" xr:uid="{00000000-0005-0000-0000-0000FC430000}"/>
    <cellStyle name="9_leertabellen_teil_iii 4 4 2 2 3 2" xfId="25899" xr:uid="{00000000-0005-0000-0000-0000FD430000}"/>
    <cellStyle name="9_leertabellen_teil_iii 4 4 2 2 3 2 2" xfId="40214" xr:uid="{00000000-0005-0000-0000-0000FE430000}"/>
    <cellStyle name="9_leertabellen_teil_iii 4 4 2 2 3 3" xfId="33077" xr:uid="{00000000-0005-0000-0000-0000FF430000}"/>
    <cellStyle name="9_leertabellen_teil_iii 4 4 2 2 4" xfId="20122" xr:uid="{00000000-0005-0000-0000-000000440000}"/>
    <cellStyle name="9_leertabellen_teil_iii 4 4 2 2 4 2" xfId="27259" xr:uid="{00000000-0005-0000-0000-000001440000}"/>
    <cellStyle name="9_leertabellen_teil_iii 4 4 2 2 4 2 2" xfId="41574" xr:uid="{00000000-0005-0000-0000-000002440000}"/>
    <cellStyle name="9_leertabellen_teil_iii 4 4 2 2 4 3" xfId="34437" xr:uid="{00000000-0005-0000-0000-000003440000}"/>
    <cellStyle name="9_leertabellen_teil_iii 4 4 2 2 5" xfId="21337" xr:uid="{00000000-0005-0000-0000-000004440000}"/>
    <cellStyle name="9_leertabellen_teil_iii 4 4 2 2 5 2" xfId="35652" xr:uid="{00000000-0005-0000-0000-000005440000}"/>
    <cellStyle name="9_leertabellen_teil_iii 4 4 2 2 6" xfId="28474" xr:uid="{00000000-0005-0000-0000-000006440000}"/>
    <cellStyle name="9_leertabellen_teil_iii 4 4 2 3" xfId="15571" xr:uid="{00000000-0005-0000-0000-000007440000}"/>
    <cellStyle name="9_leertabellen_teil_iii 4 4 2 3 2" xfId="22730" xr:uid="{00000000-0005-0000-0000-000008440000}"/>
    <cellStyle name="9_leertabellen_teil_iii 4 4 2 3 2 2" xfId="37045" xr:uid="{00000000-0005-0000-0000-000009440000}"/>
    <cellStyle name="9_leertabellen_teil_iii 4 4 2 3 3" xfId="29886" xr:uid="{00000000-0005-0000-0000-00000A440000}"/>
    <cellStyle name="9_leertabellen_teil_iii 4 4 2 4" xfId="17925" xr:uid="{00000000-0005-0000-0000-00000B440000}"/>
    <cellStyle name="9_leertabellen_teil_iii 4 4 2 4 2" xfId="25062" xr:uid="{00000000-0005-0000-0000-00000C440000}"/>
    <cellStyle name="9_leertabellen_teil_iii 4 4 2 4 2 2" xfId="39377" xr:uid="{00000000-0005-0000-0000-00000D440000}"/>
    <cellStyle name="9_leertabellen_teil_iii 4 4 2 4 3" xfId="32240" xr:uid="{00000000-0005-0000-0000-00000E440000}"/>
    <cellStyle name="9_leertabellen_teil_iii 4 5" xfId="1038" xr:uid="{00000000-0005-0000-0000-00000F440000}"/>
    <cellStyle name="9_leertabellen_teil_iii 4 5 2" xfId="13203" xr:uid="{00000000-0005-0000-0000-000010440000}"/>
    <cellStyle name="9_leertabellen_teil_iii 4 5 2 2" xfId="14250" xr:uid="{00000000-0005-0000-0000-000011440000}"/>
    <cellStyle name="9_leertabellen_teil_iii 4 5 2 2 2" xfId="16619" xr:uid="{00000000-0005-0000-0000-000012440000}"/>
    <cellStyle name="9_leertabellen_teil_iii 4 5 2 2 2 2" xfId="23778" xr:uid="{00000000-0005-0000-0000-000013440000}"/>
    <cellStyle name="9_leertabellen_teil_iii 4 5 2 2 2 2 2" xfId="38093" xr:uid="{00000000-0005-0000-0000-000014440000}"/>
    <cellStyle name="9_leertabellen_teil_iii 4 5 2 2 2 3" xfId="30934" xr:uid="{00000000-0005-0000-0000-000015440000}"/>
    <cellStyle name="9_leertabellen_teil_iii 4 5 2 2 3" xfId="18973" xr:uid="{00000000-0005-0000-0000-000016440000}"/>
    <cellStyle name="9_leertabellen_teil_iii 4 5 2 2 3 2" xfId="26110" xr:uid="{00000000-0005-0000-0000-000017440000}"/>
    <cellStyle name="9_leertabellen_teil_iii 4 5 2 2 3 2 2" xfId="40425" xr:uid="{00000000-0005-0000-0000-000018440000}"/>
    <cellStyle name="9_leertabellen_teil_iii 4 5 2 2 3 3" xfId="33288" xr:uid="{00000000-0005-0000-0000-000019440000}"/>
    <cellStyle name="9_leertabellen_teil_iii 4 5 2 2 4" xfId="20306" xr:uid="{00000000-0005-0000-0000-00001A440000}"/>
    <cellStyle name="9_leertabellen_teil_iii 4 5 2 2 4 2" xfId="27443" xr:uid="{00000000-0005-0000-0000-00001B440000}"/>
    <cellStyle name="9_leertabellen_teil_iii 4 5 2 2 4 2 2" xfId="41758" xr:uid="{00000000-0005-0000-0000-00001C440000}"/>
    <cellStyle name="9_leertabellen_teil_iii 4 5 2 2 4 3" xfId="34621" xr:uid="{00000000-0005-0000-0000-00001D440000}"/>
    <cellStyle name="9_leertabellen_teil_iii 4 5 2 2 5" xfId="21521" xr:uid="{00000000-0005-0000-0000-00001E440000}"/>
    <cellStyle name="9_leertabellen_teil_iii 4 5 2 2 5 2" xfId="35836" xr:uid="{00000000-0005-0000-0000-00001F440000}"/>
    <cellStyle name="9_leertabellen_teil_iii 4 5 2 2 6" xfId="28658" xr:uid="{00000000-0005-0000-0000-000020440000}"/>
    <cellStyle name="9_leertabellen_teil_iii 4 5 2 3" xfId="15572" xr:uid="{00000000-0005-0000-0000-000021440000}"/>
    <cellStyle name="9_leertabellen_teil_iii 4 5 2 3 2" xfId="22731" xr:uid="{00000000-0005-0000-0000-000022440000}"/>
    <cellStyle name="9_leertabellen_teil_iii 4 5 2 3 2 2" xfId="37046" xr:uid="{00000000-0005-0000-0000-000023440000}"/>
    <cellStyle name="9_leertabellen_teil_iii 4 5 2 3 3" xfId="29887" xr:uid="{00000000-0005-0000-0000-000024440000}"/>
    <cellStyle name="9_leertabellen_teil_iii 4 5 2 4" xfId="17926" xr:uid="{00000000-0005-0000-0000-000025440000}"/>
    <cellStyle name="9_leertabellen_teil_iii 4 5 2 4 2" xfId="25063" xr:uid="{00000000-0005-0000-0000-000026440000}"/>
    <cellStyle name="9_leertabellen_teil_iii 4 5 2 4 2 2" xfId="39378" xr:uid="{00000000-0005-0000-0000-000027440000}"/>
    <cellStyle name="9_leertabellen_teil_iii 4 5 2 4 3" xfId="32241" xr:uid="{00000000-0005-0000-0000-000028440000}"/>
    <cellStyle name="9_leertabellen_teil_iii 4 6" xfId="13199" xr:uid="{00000000-0005-0000-0000-000029440000}"/>
    <cellStyle name="9_leertabellen_teil_iii 4 6 2" xfId="14038" xr:uid="{00000000-0005-0000-0000-00002A440000}"/>
    <cellStyle name="9_leertabellen_teil_iii 4 6 2 2" xfId="16407" xr:uid="{00000000-0005-0000-0000-00002B440000}"/>
    <cellStyle name="9_leertabellen_teil_iii 4 6 2 2 2" xfId="23566" xr:uid="{00000000-0005-0000-0000-00002C440000}"/>
    <cellStyle name="9_leertabellen_teil_iii 4 6 2 2 2 2" xfId="37881" xr:uid="{00000000-0005-0000-0000-00002D440000}"/>
    <cellStyle name="9_leertabellen_teil_iii 4 6 2 2 3" xfId="30722" xr:uid="{00000000-0005-0000-0000-00002E440000}"/>
    <cellStyle name="9_leertabellen_teil_iii 4 6 2 3" xfId="18761" xr:uid="{00000000-0005-0000-0000-00002F440000}"/>
    <cellStyle name="9_leertabellen_teil_iii 4 6 2 3 2" xfId="25898" xr:uid="{00000000-0005-0000-0000-000030440000}"/>
    <cellStyle name="9_leertabellen_teil_iii 4 6 2 3 2 2" xfId="40213" xr:uid="{00000000-0005-0000-0000-000031440000}"/>
    <cellStyle name="9_leertabellen_teil_iii 4 6 2 3 3" xfId="33076" xr:uid="{00000000-0005-0000-0000-000032440000}"/>
    <cellStyle name="9_leertabellen_teil_iii 4 6 2 4" xfId="20121" xr:uid="{00000000-0005-0000-0000-000033440000}"/>
    <cellStyle name="9_leertabellen_teil_iii 4 6 2 4 2" xfId="27258" xr:uid="{00000000-0005-0000-0000-000034440000}"/>
    <cellStyle name="9_leertabellen_teil_iii 4 6 2 4 2 2" xfId="41573" xr:uid="{00000000-0005-0000-0000-000035440000}"/>
    <cellStyle name="9_leertabellen_teil_iii 4 6 2 4 3" xfId="34436" xr:uid="{00000000-0005-0000-0000-000036440000}"/>
    <cellStyle name="9_leertabellen_teil_iii 4 6 2 5" xfId="21336" xr:uid="{00000000-0005-0000-0000-000037440000}"/>
    <cellStyle name="9_leertabellen_teil_iii 4 6 2 5 2" xfId="35651" xr:uid="{00000000-0005-0000-0000-000038440000}"/>
    <cellStyle name="9_leertabellen_teil_iii 4 6 2 6" xfId="28473" xr:uid="{00000000-0005-0000-0000-000039440000}"/>
    <cellStyle name="9_leertabellen_teil_iii 4 6 3" xfId="15568" xr:uid="{00000000-0005-0000-0000-00003A440000}"/>
    <cellStyle name="9_leertabellen_teil_iii 4 6 3 2" xfId="22727" xr:uid="{00000000-0005-0000-0000-00003B440000}"/>
    <cellStyle name="9_leertabellen_teil_iii 4 6 3 2 2" xfId="37042" xr:uid="{00000000-0005-0000-0000-00003C440000}"/>
    <cellStyle name="9_leertabellen_teil_iii 4 6 3 3" xfId="29883" xr:uid="{00000000-0005-0000-0000-00003D440000}"/>
    <cellStyle name="9_leertabellen_teil_iii 4 6 4" xfId="17922" xr:uid="{00000000-0005-0000-0000-00003E440000}"/>
    <cellStyle name="9_leertabellen_teil_iii 4 6 4 2" xfId="25059" xr:uid="{00000000-0005-0000-0000-00003F440000}"/>
    <cellStyle name="9_leertabellen_teil_iii 4 6 4 2 2" xfId="39374" xr:uid="{00000000-0005-0000-0000-000040440000}"/>
    <cellStyle name="9_leertabellen_teil_iii 4 6 4 3" xfId="32237" xr:uid="{00000000-0005-0000-0000-000041440000}"/>
    <cellStyle name="9_leertabellen_teil_iii 5" xfId="1039" xr:uid="{00000000-0005-0000-0000-000042440000}"/>
    <cellStyle name="9_leertabellen_teil_iii 5 2" xfId="13204" xr:uid="{00000000-0005-0000-0000-000043440000}"/>
    <cellStyle name="9_leertabellen_teil_iii 5 2 2" xfId="13383" xr:uid="{00000000-0005-0000-0000-000044440000}"/>
    <cellStyle name="9_leertabellen_teil_iii 5 2 2 2" xfId="15752" xr:uid="{00000000-0005-0000-0000-000045440000}"/>
    <cellStyle name="9_leertabellen_teil_iii 5 2 2 2 2" xfId="22911" xr:uid="{00000000-0005-0000-0000-000046440000}"/>
    <cellStyle name="9_leertabellen_teil_iii 5 2 2 2 2 2" xfId="37226" xr:uid="{00000000-0005-0000-0000-000047440000}"/>
    <cellStyle name="9_leertabellen_teil_iii 5 2 2 2 3" xfId="30067" xr:uid="{00000000-0005-0000-0000-000048440000}"/>
    <cellStyle name="9_leertabellen_teil_iii 5 2 2 3" xfId="18106" xr:uid="{00000000-0005-0000-0000-000049440000}"/>
    <cellStyle name="9_leertabellen_teil_iii 5 2 2 3 2" xfId="25243" xr:uid="{00000000-0005-0000-0000-00004A440000}"/>
    <cellStyle name="9_leertabellen_teil_iii 5 2 2 3 2 2" xfId="39558" xr:uid="{00000000-0005-0000-0000-00004B440000}"/>
    <cellStyle name="9_leertabellen_teil_iii 5 2 2 3 3" xfId="32421" xr:uid="{00000000-0005-0000-0000-00004C440000}"/>
    <cellStyle name="9_leertabellen_teil_iii 5 2 2 4" xfId="19810" xr:uid="{00000000-0005-0000-0000-00004D440000}"/>
    <cellStyle name="9_leertabellen_teil_iii 5 2 2 4 2" xfId="26947" xr:uid="{00000000-0005-0000-0000-00004E440000}"/>
    <cellStyle name="9_leertabellen_teil_iii 5 2 2 4 2 2" xfId="41262" xr:uid="{00000000-0005-0000-0000-00004F440000}"/>
    <cellStyle name="9_leertabellen_teil_iii 5 2 2 4 3" xfId="34125" xr:uid="{00000000-0005-0000-0000-000050440000}"/>
    <cellStyle name="9_leertabellen_teil_iii 5 2 2 5" xfId="21025" xr:uid="{00000000-0005-0000-0000-000051440000}"/>
    <cellStyle name="9_leertabellen_teil_iii 5 2 2 5 2" xfId="35340" xr:uid="{00000000-0005-0000-0000-000052440000}"/>
    <cellStyle name="9_leertabellen_teil_iii 5 2 2 6" xfId="28162" xr:uid="{00000000-0005-0000-0000-000053440000}"/>
    <cellStyle name="9_leertabellen_teil_iii 5 2 3" xfId="15573" xr:uid="{00000000-0005-0000-0000-000054440000}"/>
    <cellStyle name="9_leertabellen_teil_iii 5 2 3 2" xfId="22732" xr:uid="{00000000-0005-0000-0000-000055440000}"/>
    <cellStyle name="9_leertabellen_teil_iii 5 2 3 2 2" xfId="37047" xr:uid="{00000000-0005-0000-0000-000056440000}"/>
    <cellStyle name="9_leertabellen_teil_iii 5 2 3 3" xfId="29888" xr:uid="{00000000-0005-0000-0000-000057440000}"/>
    <cellStyle name="9_leertabellen_teil_iii 5 2 4" xfId="17927" xr:uid="{00000000-0005-0000-0000-000058440000}"/>
    <cellStyle name="9_leertabellen_teil_iii 5 2 4 2" xfId="25064" xr:uid="{00000000-0005-0000-0000-000059440000}"/>
    <cellStyle name="9_leertabellen_teil_iii 5 2 4 2 2" xfId="39379" xr:uid="{00000000-0005-0000-0000-00005A440000}"/>
    <cellStyle name="9_leertabellen_teil_iii 5 2 4 3" xfId="32242" xr:uid="{00000000-0005-0000-0000-00005B440000}"/>
    <cellStyle name="9_leertabellen_teil_iii 6" xfId="1040" xr:uid="{00000000-0005-0000-0000-00005C440000}"/>
    <cellStyle name="9_leertabellen_teil_iii 6 2" xfId="13205" xr:uid="{00000000-0005-0000-0000-00005D440000}"/>
    <cellStyle name="9_leertabellen_teil_iii 6 2 2" xfId="14251" xr:uid="{00000000-0005-0000-0000-00005E440000}"/>
    <cellStyle name="9_leertabellen_teil_iii 6 2 2 2" xfId="16620" xr:uid="{00000000-0005-0000-0000-00005F440000}"/>
    <cellStyle name="9_leertabellen_teil_iii 6 2 2 2 2" xfId="23779" xr:uid="{00000000-0005-0000-0000-000060440000}"/>
    <cellStyle name="9_leertabellen_teil_iii 6 2 2 2 2 2" xfId="38094" xr:uid="{00000000-0005-0000-0000-000061440000}"/>
    <cellStyle name="9_leertabellen_teil_iii 6 2 2 2 3" xfId="30935" xr:uid="{00000000-0005-0000-0000-000062440000}"/>
    <cellStyle name="9_leertabellen_teil_iii 6 2 2 3" xfId="18974" xr:uid="{00000000-0005-0000-0000-000063440000}"/>
    <cellStyle name="9_leertabellen_teil_iii 6 2 2 3 2" xfId="26111" xr:uid="{00000000-0005-0000-0000-000064440000}"/>
    <cellStyle name="9_leertabellen_teil_iii 6 2 2 3 2 2" xfId="40426" xr:uid="{00000000-0005-0000-0000-000065440000}"/>
    <cellStyle name="9_leertabellen_teil_iii 6 2 2 3 3" xfId="33289" xr:uid="{00000000-0005-0000-0000-000066440000}"/>
    <cellStyle name="9_leertabellen_teil_iii 6 2 2 4" xfId="20307" xr:uid="{00000000-0005-0000-0000-000067440000}"/>
    <cellStyle name="9_leertabellen_teil_iii 6 2 2 4 2" xfId="27444" xr:uid="{00000000-0005-0000-0000-000068440000}"/>
    <cellStyle name="9_leertabellen_teil_iii 6 2 2 4 2 2" xfId="41759" xr:uid="{00000000-0005-0000-0000-000069440000}"/>
    <cellStyle name="9_leertabellen_teil_iii 6 2 2 4 3" xfId="34622" xr:uid="{00000000-0005-0000-0000-00006A440000}"/>
    <cellStyle name="9_leertabellen_teil_iii 6 2 2 5" xfId="21522" xr:uid="{00000000-0005-0000-0000-00006B440000}"/>
    <cellStyle name="9_leertabellen_teil_iii 6 2 2 5 2" xfId="35837" xr:uid="{00000000-0005-0000-0000-00006C440000}"/>
    <cellStyle name="9_leertabellen_teil_iii 6 2 2 6" xfId="28659" xr:uid="{00000000-0005-0000-0000-00006D440000}"/>
    <cellStyle name="9_leertabellen_teil_iii 6 2 3" xfId="15574" xr:uid="{00000000-0005-0000-0000-00006E440000}"/>
    <cellStyle name="9_leertabellen_teil_iii 6 2 3 2" xfId="22733" xr:uid="{00000000-0005-0000-0000-00006F440000}"/>
    <cellStyle name="9_leertabellen_teil_iii 6 2 3 2 2" xfId="37048" xr:uid="{00000000-0005-0000-0000-000070440000}"/>
    <cellStyle name="9_leertabellen_teil_iii 6 2 3 3" xfId="29889" xr:uid="{00000000-0005-0000-0000-000071440000}"/>
    <cellStyle name="9_leertabellen_teil_iii 6 2 4" xfId="17928" xr:uid="{00000000-0005-0000-0000-000072440000}"/>
    <cellStyle name="9_leertabellen_teil_iii 6 2 4 2" xfId="25065" xr:uid="{00000000-0005-0000-0000-000073440000}"/>
    <cellStyle name="9_leertabellen_teil_iii 6 2 4 2 2" xfId="39380" xr:uid="{00000000-0005-0000-0000-000074440000}"/>
    <cellStyle name="9_leertabellen_teil_iii 6 2 4 3" xfId="32243" xr:uid="{00000000-0005-0000-0000-000075440000}"/>
    <cellStyle name="9_leertabellen_teil_iii 7" xfId="1041" xr:uid="{00000000-0005-0000-0000-000076440000}"/>
    <cellStyle name="9_leertabellen_teil_iii 7 2" xfId="13206" xr:uid="{00000000-0005-0000-0000-000077440000}"/>
    <cellStyle name="9_leertabellen_teil_iii 7 2 2" xfId="14096" xr:uid="{00000000-0005-0000-0000-000078440000}"/>
    <cellStyle name="9_leertabellen_teil_iii 7 2 2 2" xfId="16465" xr:uid="{00000000-0005-0000-0000-000079440000}"/>
    <cellStyle name="9_leertabellen_teil_iii 7 2 2 2 2" xfId="23624" xr:uid="{00000000-0005-0000-0000-00007A440000}"/>
    <cellStyle name="9_leertabellen_teil_iii 7 2 2 2 2 2" xfId="37939" xr:uid="{00000000-0005-0000-0000-00007B440000}"/>
    <cellStyle name="9_leertabellen_teil_iii 7 2 2 2 3" xfId="30780" xr:uid="{00000000-0005-0000-0000-00007C440000}"/>
    <cellStyle name="9_leertabellen_teil_iii 7 2 2 3" xfId="18819" xr:uid="{00000000-0005-0000-0000-00007D440000}"/>
    <cellStyle name="9_leertabellen_teil_iii 7 2 2 3 2" xfId="25956" xr:uid="{00000000-0005-0000-0000-00007E440000}"/>
    <cellStyle name="9_leertabellen_teil_iii 7 2 2 3 2 2" xfId="40271" xr:uid="{00000000-0005-0000-0000-00007F440000}"/>
    <cellStyle name="9_leertabellen_teil_iii 7 2 2 3 3" xfId="33134" xr:uid="{00000000-0005-0000-0000-000080440000}"/>
    <cellStyle name="9_leertabellen_teil_iii 7 2 2 4" xfId="20156" xr:uid="{00000000-0005-0000-0000-000081440000}"/>
    <cellStyle name="9_leertabellen_teil_iii 7 2 2 4 2" xfId="27293" xr:uid="{00000000-0005-0000-0000-000082440000}"/>
    <cellStyle name="9_leertabellen_teil_iii 7 2 2 4 2 2" xfId="41608" xr:uid="{00000000-0005-0000-0000-000083440000}"/>
    <cellStyle name="9_leertabellen_teil_iii 7 2 2 4 3" xfId="34471" xr:uid="{00000000-0005-0000-0000-000084440000}"/>
    <cellStyle name="9_leertabellen_teil_iii 7 2 2 5" xfId="21371" xr:uid="{00000000-0005-0000-0000-000085440000}"/>
    <cellStyle name="9_leertabellen_teil_iii 7 2 2 5 2" xfId="35686" xr:uid="{00000000-0005-0000-0000-000086440000}"/>
    <cellStyle name="9_leertabellen_teil_iii 7 2 2 6" xfId="28508" xr:uid="{00000000-0005-0000-0000-000087440000}"/>
    <cellStyle name="9_leertabellen_teil_iii 7 2 3" xfId="15575" xr:uid="{00000000-0005-0000-0000-000088440000}"/>
    <cellStyle name="9_leertabellen_teil_iii 7 2 3 2" xfId="22734" xr:uid="{00000000-0005-0000-0000-000089440000}"/>
    <cellStyle name="9_leertabellen_teil_iii 7 2 3 2 2" xfId="37049" xr:uid="{00000000-0005-0000-0000-00008A440000}"/>
    <cellStyle name="9_leertabellen_teil_iii 7 2 3 3" xfId="29890" xr:uid="{00000000-0005-0000-0000-00008B440000}"/>
    <cellStyle name="9_leertabellen_teil_iii 7 2 4" xfId="17929" xr:uid="{00000000-0005-0000-0000-00008C440000}"/>
    <cellStyle name="9_leertabellen_teil_iii 7 2 4 2" xfId="25066" xr:uid="{00000000-0005-0000-0000-00008D440000}"/>
    <cellStyle name="9_leertabellen_teil_iii 7 2 4 2 2" xfId="39381" xr:uid="{00000000-0005-0000-0000-00008E440000}"/>
    <cellStyle name="9_leertabellen_teil_iii 7 2 4 3" xfId="32244" xr:uid="{00000000-0005-0000-0000-00008F440000}"/>
    <cellStyle name="9_leertabellen_teil_iii 8" xfId="1042" xr:uid="{00000000-0005-0000-0000-000090440000}"/>
    <cellStyle name="9_leertabellen_teil_iii 8 2" xfId="13207" xr:uid="{00000000-0005-0000-0000-000091440000}"/>
    <cellStyle name="9_leertabellen_teil_iii 8 2 2" xfId="13721" xr:uid="{00000000-0005-0000-0000-000092440000}"/>
    <cellStyle name="9_leertabellen_teil_iii 8 2 2 2" xfId="16090" xr:uid="{00000000-0005-0000-0000-000093440000}"/>
    <cellStyle name="9_leertabellen_teil_iii 8 2 2 2 2" xfId="23249" xr:uid="{00000000-0005-0000-0000-000094440000}"/>
    <cellStyle name="9_leertabellen_teil_iii 8 2 2 2 2 2" xfId="37564" xr:uid="{00000000-0005-0000-0000-000095440000}"/>
    <cellStyle name="9_leertabellen_teil_iii 8 2 2 2 3" xfId="30405" xr:uid="{00000000-0005-0000-0000-000096440000}"/>
    <cellStyle name="9_leertabellen_teil_iii 8 2 2 3" xfId="18444" xr:uid="{00000000-0005-0000-0000-000097440000}"/>
    <cellStyle name="9_leertabellen_teil_iii 8 2 2 3 2" xfId="25581" xr:uid="{00000000-0005-0000-0000-000098440000}"/>
    <cellStyle name="9_leertabellen_teil_iii 8 2 2 3 2 2" xfId="39896" xr:uid="{00000000-0005-0000-0000-000099440000}"/>
    <cellStyle name="9_leertabellen_teil_iii 8 2 2 3 3" xfId="32759" xr:uid="{00000000-0005-0000-0000-00009A440000}"/>
    <cellStyle name="9_leertabellen_teil_iii 8 2 2 4" xfId="19970" xr:uid="{00000000-0005-0000-0000-00009B440000}"/>
    <cellStyle name="9_leertabellen_teil_iii 8 2 2 4 2" xfId="27107" xr:uid="{00000000-0005-0000-0000-00009C440000}"/>
    <cellStyle name="9_leertabellen_teil_iii 8 2 2 4 2 2" xfId="41422" xr:uid="{00000000-0005-0000-0000-00009D440000}"/>
    <cellStyle name="9_leertabellen_teil_iii 8 2 2 4 3" xfId="34285" xr:uid="{00000000-0005-0000-0000-00009E440000}"/>
    <cellStyle name="9_leertabellen_teil_iii 8 2 2 5" xfId="21185" xr:uid="{00000000-0005-0000-0000-00009F440000}"/>
    <cellStyle name="9_leertabellen_teil_iii 8 2 2 5 2" xfId="35500" xr:uid="{00000000-0005-0000-0000-0000A0440000}"/>
    <cellStyle name="9_leertabellen_teil_iii 8 2 2 6" xfId="28322" xr:uid="{00000000-0005-0000-0000-0000A1440000}"/>
    <cellStyle name="9_leertabellen_teil_iii 8 2 3" xfId="15576" xr:uid="{00000000-0005-0000-0000-0000A2440000}"/>
    <cellStyle name="9_leertabellen_teil_iii 8 2 3 2" xfId="22735" xr:uid="{00000000-0005-0000-0000-0000A3440000}"/>
    <cellStyle name="9_leertabellen_teil_iii 8 2 3 2 2" xfId="37050" xr:uid="{00000000-0005-0000-0000-0000A4440000}"/>
    <cellStyle name="9_leertabellen_teil_iii 8 2 3 3" xfId="29891" xr:uid="{00000000-0005-0000-0000-0000A5440000}"/>
    <cellStyle name="9_leertabellen_teil_iii 8 2 4" xfId="17930" xr:uid="{00000000-0005-0000-0000-0000A6440000}"/>
    <cellStyle name="9_leertabellen_teil_iii 8 2 4 2" xfId="25067" xr:uid="{00000000-0005-0000-0000-0000A7440000}"/>
    <cellStyle name="9_leertabellen_teil_iii 8 2 4 2 2" xfId="39382" xr:uid="{00000000-0005-0000-0000-0000A8440000}"/>
    <cellStyle name="9_leertabellen_teil_iii 8 2 4 3" xfId="32245" xr:uid="{00000000-0005-0000-0000-0000A9440000}"/>
    <cellStyle name="9_leertabellen_teil_iii 9" xfId="13178" xr:uid="{00000000-0005-0000-0000-0000AA440000}"/>
    <cellStyle name="9_leertabellen_teil_iii 9 2" xfId="13650" xr:uid="{00000000-0005-0000-0000-0000AB440000}"/>
    <cellStyle name="9_leertabellen_teil_iii 9 2 2" xfId="16019" xr:uid="{00000000-0005-0000-0000-0000AC440000}"/>
    <cellStyle name="9_leertabellen_teil_iii 9 2 2 2" xfId="23178" xr:uid="{00000000-0005-0000-0000-0000AD440000}"/>
    <cellStyle name="9_leertabellen_teil_iii 9 2 2 2 2" xfId="37493" xr:uid="{00000000-0005-0000-0000-0000AE440000}"/>
    <cellStyle name="9_leertabellen_teil_iii 9 2 2 3" xfId="30334" xr:uid="{00000000-0005-0000-0000-0000AF440000}"/>
    <cellStyle name="9_leertabellen_teil_iii 9 2 3" xfId="18373" xr:uid="{00000000-0005-0000-0000-0000B0440000}"/>
    <cellStyle name="9_leertabellen_teil_iii 9 2 3 2" xfId="25510" xr:uid="{00000000-0005-0000-0000-0000B1440000}"/>
    <cellStyle name="9_leertabellen_teil_iii 9 2 3 2 2" xfId="39825" xr:uid="{00000000-0005-0000-0000-0000B2440000}"/>
    <cellStyle name="9_leertabellen_teil_iii 9 2 3 3" xfId="32688" xr:uid="{00000000-0005-0000-0000-0000B3440000}"/>
    <cellStyle name="9_leertabellen_teil_iii 9 2 4" xfId="19899" xr:uid="{00000000-0005-0000-0000-0000B4440000}"/>
    <cellStyle name="9_leertabellen_teil_iii 9 2 4 2" xfId="27036" xr:uid="{00000000-0005-0000-0000-0000B5440000}"/>
    <cellStyle name="9_leertabellen_teil_iii 9 2 4 2 2" xfId="41351" xr:uid="{00000000-0005-0000-0000-0000B6440000}"/>
    <cellStyle name="9_leertabellen_teil_iii 9 2 4 3" xfId="34214" xr:uid="{00000000-0005-0000-0000-0000B7440000}"/>
    <cellStyle name="9_leertabellen_teil_iii 9 2 5" xfId="21114" xr:uid="{00000000-0005-0000-0000-0000B8440000}"/>
    <cellStyle name="9_leertabellen_teil_iii 9 2 5 2" xfId="35429" xr:uid="{00000000-0005-0000-0000-0000B9440000}"/>
    <cellStyle name="9_leertabellen_teil_iii 9 2 6" xfId="28251" xr:uid="{00000000-0005-0000-0000-0000BA440000}"/>
    <cellStyle name="9_leertabellen_teil_iii 9 3" xfId="15547" xr:uid="{00000000-0005-0000-0000-0000BB440000}"/>
    <cellStyle name="9_leertabellen_teil_iii 9 3 2" xfId="22706" xr:uid="{00000000-0005-0000-0000-0000BC440000}"/>
    <cellStyle name="9_leertabellen_teil_iii 9 3 2 2" xfId="37021" xr:uid="{00000000-0005-0000-0000-0000BD440000}"/>
    <cellStyle name="9_leertabellen_teil_iii 9 3 3" xfId="29862" xr:uid="{00000000-0005-0000-0000-0000BE440000}"/>
    <cellStyle name="9_leertabellen_teil_iii 9 4" xfId="17901" xr:uid="{00000000-0005-0000-0000-0000BF440000}"/>
    <cellStyle name="9_leertabellen_teil_iii 9 4 2" xfId="25038" xr:uid="{00000000-0005-0000-0000-0000C0440000}"/>
    <cellStyle name="9_leertabellen_teil_iii 9 4 2 2" xfId="39353" xr:uid="{00000000-0005-0000-0000-0000C1440000}"/>
    <cellStyle name="9_leertabellen_teil_iii 9 4 3" xfId="32216" xr:uid="{00000000-0005-0000-0000-0000C2440000}"/>
    <cellStyle name="9_Merkmalsuebersicht_neu" xfId="222" xr:uid="{00000000-0005-0000-0000-0000C3440000}"/>
    <cellStyle name="9_Merkmalsuebersicht_neu 2" xfId="1043" xr:uid="{00000000-0005-0000-0000-0000C4440000}"/>
    <cellStyle name="9_Merkmalsuebersicht_neu 2 2" xfId="1044" xr:uid="{00000000-0005-0000-0000-0000C5440000}"/>
    <cellStyle name="9_Merkmalsuebersicht_neu 2 2 2" xfId="1045" xr:uid="{00000000-0005-0000-0000-0000C6440000}"/>
    <cellStyle name="9_Merkmalsuebersicht_neu 2 2 2 2" xfId="13211" xr:uid="{00000000-0005-0000-0000-0000C7440000}"/>
    <cellStyle name="9_Merkmalsuebersicht_neu 2 2 2 2 2" xfId="13413" xr:uid="{00000000-0005-0000-0000-0000C8440000}"/>
    <cellStyle name="9_Merkmalsuebersicht_neu 2 2 2 2 2 2" xfId="15782" xr:uid="{00000000-0005-0000-0000-0000C9440000}"/>
    <cellStyle name="9_Merkmalsuebersicht_neu 2 2 2 2 2 2 2" xfId="22941" xr:uid="{00000000-0005-0000-0000-0000CA440000}"/>
    <cellStyle name="9_Merkmalsuebersicht_neu 2 2 2 2 2 2 2 2" xfId="37256" xr:uid="{00000000-0005-0000-0000-0000CB440000}"/>
    <cellStyle name="9_Merkmalsuebersicht_neu 2 2 2 2 2 2 3" xfId="30097" xr:uid="{00000000-0005-0000-0000-0000CC440000}"/>
    <cellStyle name="9_Merkmalsuebersicht_neu 2 2 2 2 2 3" xfId="18136" xr:uid="{00000000-0005-0000-0000-0000CD440000}"/>
    <cellStyle name="9_Merkmalsuebersicht_neu 2 2 2 2 2 3 2" xfId="25273" xr:uid="{00000000-0005-0000-0000-0000CE440000}"/>
    <cellStyle name="9_Merkmalsuebersicht_neu 2 2 2 2 2 3 2 2" xfId="39588" xr:uid="{00000000-0005-0000-0000-0000CF440000}"/>
    <cellStyle name="9_Merkmalsuebersicht_neu 2 2 2 2 2 3 3" xfId="32451" xr:uid="{00000000-0005-0000-0000-0000D0440000}"/>
    <cellStyle name="9_Merkmalsuebersicht_neu 2 2 2 2 2 4" xfId="19840" xr:uid="{00000000-0005-0000-0000-0000D1440000}"/>
    <cellStyle name="9_Merkmalsuebersicht_neu 2 2 2 2 2 4 2" xfId="26977" xr:uid="{00000000-0005-0000-0000-0000D2440000}"/>
    <cellStyle name="9_Merkmalsuebersicht_neu 2 2 2 2 2 4 2 2" xfId="41292" xr:uid="{00000000-0005-0000-0000-0000D3440000}"/>
    <cellStyle name="9_Merkmalsuebersicht_neu 2 2 2 2 2 4 3" xfId="34155" xr:uid="{00000000-0005-0000-0000-0000D4440000}"/>
    <cellStyle name="9_Merkmalsuebersicht_neu 2 2 2 2 2 5" xfId="21055" xr:uid="{00000000-0005-0000-0000-0000D5440000}"/>
    <cellStyle name="9_Merkmalsuebersicht_neu 2 2 2 2 2 5 2" xfId="35370" xr:uid="{00000000-0005-0000-0000-0000D6440000}"/>
    <cellStyle name="9_Merkmalsuebersicht_neu 2 2 2 2 2 6" xfId="28192" xr:uid="{00000000-0005-0000-0000-0000D7440000}"/>
    <cellStyle name="9_Merkmalsuebersicht_neu 2 2 2 2 3" xfId="15580" xr:uid="{00000000-0005-0000-0000-0000D8440000}"/>
    <cellStyle name="9_Merkmalsuebersicht_neu 2 2 2 2 3 2" xfId="22739" xr:uid="{00000000-0005-0000-0000-0000D9440000}"/>
    <cellStyle name="9_Merkmalsuebersicht_neu 2 2 2 2 3 2 2" xfId="37054" xr:uid="{00000000-0005-0000-0000-0000DA440000}"/>
    <cellStyle name="9_Merkmalsuebersicht_neu 2 2 2 2 3 3" xfId="29895" xr:uid="{00000000-0005-0000-0000-0000DB440000}"/>
    <cellStyle name="9_Merkmalsuebersicht_neu 2 2 2 2 4" xfId="17934" xr:uid="{00000000-0005-0000-0000-0000DC440000}"/>
    <cellStyle name="9_Merkmalsuebersicht_neu 2 2 2 2 4 2" xfId="25071" xr:uid="{00000000-0005-0000-0000-0000DD440000}"/>
    <cellStyle name="9_Merkmalsuebersicht_neu 2 2 2 2 4 2 2" xfId="39386" xr:uid="{00000000-0005-0000-0000-0000DE440000}"/>
    <cellStyle name="9_Merkmalsuebersicht_neu 2 2 2 2 4 3" xfId="32249" xr:uid="{00000000-0005-0000-0000-0000DF440000}"/>
    <cellStyle name="9_Merkmalsuebersicht_neu 2 2 3" xfId="1046" xr:uid="{00000000-0005-0000-0000-0000E0440000}"/>
    <cellStyle name="9_Merkmalsuebersicht_neu 2 2 3 2" xfId="13212" xr:uid="{00000000-0005-0000-0000-0000E1440000}"/>
    <cellStyle name="9_Merkmalsuebersicht_neu 2 2 3 2 2" xfId="13651" xr:uid="{00000000-0005-0000-0000-0000E2440000}"/>
    <cellStyle name="9_Merkmalsuebersicht_neu 2 2 3 2 2 2" xfId="16020" xr:uid="{00000000-0005-0000-0000-0000E3440000}"/>
    <cellStyle name="9_Merkmalsuebersicht_neu 2 2 3 2 2 2 2" xfId="23179" xr:uid="{00000000-0005-0000-0000-0000E4440000}"/>
    <cellStyle name="9_Merkmalsuebersicht_neu 2 2 3 2 2 2 2 2" xfId="37494" xr:uid="{00000000-0005-0000-0000-0000E5440000}"/>
    <cellStyle name="9_Merkmalsuebersicht_neu 2 2 3 2 2 2 3" xfId="30335" xr:uid="{00000000-0005-0000-0000-0000E6440000}"/>
    <cellStyle name="9_Merkmalsuebersicht_neu 2 2 3 2 2 3" xfId="18374" xr:uid="{00000000-0005-0000-0000-0000E7440000}"/>
    <cellStyle name="9_Merkmalsuebersicht_neu 2 2 3 2 2 3 2" xfId="25511" xr:uid="{00000000-0005-0000-0000-0000E8440000}"/>
    <cellStyle name="9_Merkmalsuebersicht_neu 2 2 3 2 2 3 2 2" xfId="39826" xr:uid="{00000000-0005-0000-0000-0000E9440000}"/>
    <cellStyle name="9_Merkmalsuebersicht_neu 2 2 3 2 2 3 3" xfId="32689" xr:uid="{00000000-0005-0000-0000-0000EA440000}"/>
    <cellStyle name="9_Merkmalsuebersicht_neu 2 2 3 2 2 4" xfId="19900" xr:uid="{00000000-0005-0000-0000-0000EB440000}"/>
    <cellStyle name="9_Merkmalsuebersicht_neu 2 2 3 2 2 4 2" xfId="27037" xr:uid="{00000000-0005-0000-0000-0000EC440000}"/>
    <cellStyle name="9_Merkmalsuebersicht_neu 2 2 3 2 2 4 2 2" xfId="41352" xr:uid="{00000000-0005-0000-0000-0000ED440000}"/>
    <cellStyle name="9_Merkmalsuebersicht_neu 2 2 3 2 2 4 3" xfId="34215" xr:uid="{00000000-0005-0000-0000-0000EE440000}"/>
    <cellStyle name="9_Merkmalsuebersicht_neu 2 2 3 2 2 5" xfId="21115" xr:uid="{00000000-0005-0000-0000-0000EF440000}"/>
    <cellStyle name="9_Merkmalsuebersicht_neu 2 2 3 2 2 5 2" xfId="35430" xr:uid="{00000000-0005-0000-0000-0000F0440000}"/>
    <cellStyle name="9_Merkmalsuebersicht_neu 2 2 3 2 2 6" xfId="28252" xr:uid="{00000000-0005-0000-0000-0000F1440000}"/>
    <cellStyle name="9_Merkmalsuebersicht_neu 2 2 3 2 3" xfId="15581" xr:uid="{00000000-0005-0000-0000-0000F2440000}"/>
    <cellStyle name="9_Merkmalsuebersicht_neu 2 2 3 2 3 2" xfId="22740" xr:uid="{00000000-0005-0000-0000-0000F3440000}"/>
    <cellStyle name="9_Merkmalsuebersicht_neu 2 2 3 2 3 2 2" xfId="37055" xr:uid="{00000000-0005-0000-0000-0000F4440000}"/>
    <cellStyle name="9_Merkmalsuebersicht_neu 2 2 3 2 3 3" xfId="29896" xr:uid="{00000000-0005-0000-0000-0000F5440000}"/>
    <cellStyle name="9_Merkmalsuebersicht_neu 2 2 3 2 4" xfId="17935" xr:uid="{00000000-0005-0000-0000-0000F6440000}"/>
    <cellStyle name="9_Merkmalsuebersicht_neu 2 2 3 2 4 2" xfId="25072" xr:uid="{00000000-0005-0000-0000-0000F7440000}"/>
    <cellStyle name="9_Merkmalsuebersicht_neu 2 2 3 2 4 2 2" xfId="39387" xr:uid="{00000000-0005-0000-0000-0000F8440000}"/>
    <cellStyle name="9_Merkmalsuebersicht_neu 2 2 3 2 4 3" xfId="32250" xr:uid="{00000000-0005-0000-0000-0000F9440000}"/>
    <cellStyle name="9_Merkmalsuebersicht_neu 2 2 4" xfId="1047" xr:uid="{00000000-0005-0000-0000-0000FA440000}"/>
    <cellStyle name="9_Merkmalsuebersicht_neu 2 2 4 2" xfId="13213" xr:uid="{00000000-0005-0000-0000-0000FB440000}"/>
    <cellStyle name="9_Merkmalsuebersicht_neu 2 2 4 2 2" xfId="14372" xr:uid="{00000000-0005-0000-0000-0000FC440000}"/>
    <cellStyle name="9_Merkmalsuebersicht_neu 2 2 4 2 2 2" xfId="16741" xr:uid="{00000000-0005-0000-0000-0000FD440000}"/>
    <cellStyle name="9_Merkmalsuebersicht_neu 2 2 4 2 2 2 2" xfId="23900" xr:uid="{00000000-0005-0000-0000-0000FE440000}"/>
    <cellStyle name="9_Merkmalsuebersicht_neu 2 2 4 2 2 2 2 2" xfId="38215" xr:uid="{00000000-0005-0000-0000-0000FF440000}"/>
    <cellStyle name="9_Merkmalsuebersicht_neu 2 2 4 2 2 2 3" xfId="31056" xr:uid="{00000000-0005-0000-0000-000000450000}"/>
    <cellStyle name="9_Merkmalsuebersicht_neu 2 2 4 2 2 3" xfId="19095" xr:uid="{00000000-0005-0000-0000-000001450000}"/>
    <cellStyle name="9_Merkmalsuebersicht_neu 2 2 4 2 2 3 2" xfId="26232" xr:uid="{00000000-0005-0000-0000-000002450000}"/>
    <cellStyle name="9_Merkmalsuebersicht_neu 2 2 4 2 2 3 2 2" xfId="40547" xr:uid="{00000000-0005-0000-0000-000003450000}"/>
    <cellStyle name="9_Merkmalsuebersicht_neu 2 2 4 2 2 3 3" xfId="33410" xr:uid="{00000000-0005-0000-0000-000004450000}"/>
    <cellStyle name="9_Merkmalsuebersicht_neu 2 2 4 2 2 4" xfId="20428" xr:uid="{00000000-0005-0000-0000-000005450000}"/>
    <cellStyle name="9_Merkmalsuebersicht_neu 2 2 4 2 2 4 2" xfId="27565" xr:uid="{00000000-0005-0000-0000-000006450000}"/>
    <cellStyle name="9_Merkmalsuebersicht_neu 2 2 4 2 2 4 2 2" xfId="41880" xr:uid="{00000000-0005-0000-0000-000007450000}"/>
    <cellStyle name="9_Merkmalsuebersicht_neu 2 2 4 2 2 4 3" xfId="34743" xr:uid="{00000000-0005-0000-0000-000008450000}"/>
    <cellStyle name="9_Merkmalsuebersicht_neu 2 2 4 2 2 5" xfId="21643" xr:uid="{00000000-0005-0000-0000-000009450000}"/>
    <cellStyle name="9_Merkmalsuebersicht_neu 2 2 4 2 2 5 2" xfId="35958" xr:uid="{00000000-0005-0000-0000-00000A450000}"/>
    <cellStyle name="9_Merkmalsuebersicht_neu 2 2 4 2 2 6" xfId="28780" xr:uid="{00000000-0005-0000-0000-00000B450000}"/>
    <cellStyle name="9_Merkmalsuebersicht_neu 2 2 4 2 3" xfId="15582" xr:uid="{00000000-0005-0000-0000-00000C450000}"/>
    <cellStyle name="9_Merkmalsuebersicht_neu 2 2 4 2 3 2" xfId="22741" xr:uid="{00000000-0005-0000-0000-00000D450000}"/>
    <cellStyle name="9_Merkmalsuebersicht_neu 2 2 4 2 3 2 2" xfId="37056" xr:uid="{00000000-0005-0000-0000-00000E450000}"/>
    <cellStyle name="9_Merkmalsuebersicht_neu 2 2 4 2 3 3" xfId="29897" xr:uid="{00000000-0005-0000-0000-00000F450000}"/>
    <cellStyle name="9_Merkmalsuebersicht_neu 2 2 4 2 4" xfId="17936" xr:uid="{00000000-0005-0000-0000-000010450000}"/>
    <cellStyle name="9_Merkmalsuebersicht_neu 2 2 4 2 4 2" xfId="25073" xr:uid="{00000000-0005-0000-0000-000011450000}"/>
    <cellStyle name="9_Merkmalsuebersicht_neu 2 2 4 2 4 2 2" xfId="39388" xr:uid="{00000000-0005-0000-0000-000012450000}"/>
    <cellStyle name="9_Merkmalsuebersicht_neu 2 2 4 2 4 3" xfId="32251" xr:uid="{00000000-0005-0000-0000-000013450000}"/>
    <cellStyle name="9_Merkmalsuebersicht_neu 2 2 5" xfId="1048" xr:uid="{00000000-0005-0000-0000-000014450000}"/>
    <cellStyle name="9_Merkmalsuebersicht_neu 2 2 5 2" xfId="13214" xr:uid="{00000000-0005-0000-0000-000015450000}"/>
    <cellStyle name="9_Merkmalsuebersicht_neu 2 2 5 2 2" xfId="14653" xr:uid="{00000000-0005-0000-0000-000016450000}"/>
    <cellStyle name="9_Merkmalsuebersicht_neu 2 2 5 2 2 2" xfId="17016" xr:uid="{00000000-0005-0000-0000-000017450000}"/>
    <cellStyle name="9_Merkmalsuebersicht_neu 2 2 5 2 2 2 2" xfId="24175" xr:uid="{00000000-0005-0000-0000-000018450000}"/>
    <cellStyle name="9_Merkmalsuebersicht_neu 2 2 5 2 2 2 2 2" xfId="38490" xr:uid="{00000000-0005-0000-0000-000019450000}"/>
    <cellStyle name="9_Merkmalsuebersicht_neu 2 2 5 2 2 2 3" xfId="31331" xr:uid="{00000000-0005-0000-0000-00001A450000}"/>
    <cellStyle name="9_Merkmalsuebersicht_neu 2 2 5 2 2 3" xfId="19370" xr:uid="{00000000-0005-0000-0000-00001B450000}"/>
    <cellStyle name="9_Merkmalsuebersicht_neu 2 2 5 2 2 3 2" xfId="26507" xr:uid="{00000000-0005-0000-0000-00001C450000}"/>
    <cellStyle name="9_Merkmalsuebersicht_neu 2 2 5 2 2 3 2 2" xfId="40822" xr:uid="{00000000-0005-0000-0000-00001D450000}"/>
    <cellStyle name="9_Merkmalsuebersicht_neu 2 2 5 2 2 3 3" xfId="33685" xr:uid="{00000000-0005-0000-0000-00001E450000}"/>
    <cellStyle name="9_Merkmalsuebersicht_neu 2 2 5 2 2 4" xfId="20668" xr:uid="{00000000-0005-0000-0000-00001F450000}"/>
    <cellStyle name="9_Merkmalsuebersicht_neu 2 2 5 2 2 4 2" xfId="27805" xr:uid="{00000000-0005-0000-0000-000020450000}"/>
    <cellStyle name="9_Merkmalsuebersicht_neu 2 2 5 2 2 4 2 2" xfId="42120" xr:uid="{00000000-0005-0000-0000-000021450000}"/>
    <cellStyle name="9_Merkmalsuebersicht_neu 2 2 5 2 2 4 3" xfId="34983" xr:uid="{00000000-0005-0000-0000-000022450000}"/>
    <cellStyle name="9_Merkmalsuebersicht_neu 2 2 5 2 2 5" xfId="21883" xr:uid="{00000000-0005-0000-0000-000023450000}"/>
    <cellStyle name="9_Merkmalsuebersicht_neu 2 2 5 2 2 5 2" xfId="36198" xr:uid="{00000000-0005-0000-0000-000024450000}"/>
    <cellStyle name="9_Merkmalsuebersicht_neu 2 2 5 2 2 6" xfId="29020" xr:uid="{00000000-0005-0000-0000-000025450000}"/>
    <cellStyle name="9_Merkmalsuebersicht_neu 2 2 5 2 3" xfId="15583" xr:uid="{00000000-0005-0000-0000-000026450000}"/>
    <cellStyle name="9_Merkmalsuebersicht_neu 2 2 5 2 3 2" xfId="22742" xr:uid="{00000000-0005-0000-0000-000027450000}"/>
    <cellStyle name="9_Merkmalsuebersicht_neu 2 2 5 2 3 2 2" xfId="37057" xr:uid="{00000000-0005-0000-0000-000028450000}"/>
    <cellStyle name="9_Merkmalsuebersicht_neu 2 2 5 2 3 3" xfId="29898" xr:uid="{00000000-0005-0000-0000-000029450000}"/>
    <cellStyle name="9_Merkmalsuebersicht_neu 2 2 5 2 4" xfId="17937" xr:uid="{00000000-0005-0000-0000-00002A450000}"/>
    <cellStyle name="9_Merkmalsuebersicht_neu 2 2 5 2 4 2" xfId="25074" xr:uid="{00000000-0005-0000-0000-00002B450000}"/>
    <cellStyle name="9_Merkmalsuebersicht_neu 2 2 5 2 4 2 2" xfId="39389" xr:uid="{00000000-0005-0000-0000-00002C450000}"/>
    <cellStyle name="9_Merkmalsuebersicht_neu 2 2 5 2 4 3" xfId="32252" xr:uid="{00000000-0005-0000-0000-00002D450000}"/>
    <cellStyle name="9_Merkmalsuebersicht_neu 2 2 6" xfId="13210" xr:uid="{00000000-0005-0000-0000-00002E450000}"/>
    <cellStyle name="9_Merkmalsuebersicht_neu 2 2 6 2" xfId="14654" xr:uid="{00000000-0005-0000-0000-00002F450000}"/>
    <cellStyle name="9_Merkmalsuebersicht_neu 2 2 6 2 2" xfId="17017" xr:uid="{00000000-0005-0000-0000-000030450000}"/>
    <cellStyle name="9_Merkmalsuebersicht_neu 2 2 6 2 2 2" xfId="24176" xr:uid="{00000000-0005-0000-0000-000031450000}"/>
    <cellStyle name="9_Merkmalsuebersicht_neu 2 2 6 2 2 2 2" xfId="38491" xr:uid="{00000000-0005-0000-0000-000032450000}"/>
    <cellStyle name="9_Merkmalsuebersicht_neu 2 2 6 2 2 3" xfId="31332" xr:uid="{00000000-0005-0000-0000-000033450000}"/>
    <cellStyle name="9_Merkmalsuebersicht_neu 2 2 6 2 3" xfId="19371" xr:uid="{00000000-0005-0000-0000-000034450000}"/>
    <cellStyle name="9_Merkmalsuebersicht_neu 2 2 6 2 3 2" xfId="26508" xr:uid="{00000000-0005-0000-0000-000035450000}"/>
    <cellStyle name="9_Merkmalsuebersicht_neu 2 2 6 2 3 2 2" xfId="40823" xr:uid="{00000000-0005-0000-0000-000036450000}"/>
    <cellStyle name="9_Merkmalsuebersicht_neu 2 2 6 2 3 3" xfId="33686" xr:uid="{00000000-0005-0000-0000-000037450000}"/>
    <cellStyle name="9_Merkmalsuebersicht_neu 2 2 6 2 4" xfId="20669" xr:uid="{00000000-0005-0000-0000-000038450000}"/>
    <cellStyle name="9_Merkmalsuebersicht_neu 2 2 6 2 4 2" xfId="27806" xr:uid="{00000000-0005-0000-0000-000039450000}"/>
    <cellStyle name="9_Merkmalsuebersicht_neu 2 2 6 2 4 2 2" xfId="42121" xr:uid="{00000000-0005-0000-0000-00003A450000}"/>
    <cellStyle name="9_Merkmalsuebersicht_neu 2 2 6 2 4 3" xfId="34984" xr:uid="{00000000-0005-0000-0000-00003B450000}"/>
    <cellStyle name="9_Merkmalsuebersicht_neu 2 2 6 2 5" xfId="21884" xr:uid="{00000000-0005-0000-0000-00003C450000}"/>
    <cellStyle name="9_Merkmalsuebersicht_neu 2 2 6 2 5 2" xfId="36199" xr:uid="{00000000-0005-0000-0000-00003D450000}"/>
    <cellStyle name="9_Merkmalsuebersicht_neu 2 2 6 2 6" xfId="29021" xr:uid="{00000000-0005-0000-0000-00003E450000}"/>
    <cellStyle name="9_Merkmalsuebersicht_neu 2 2 6 3" xfId="15579" xr:uid="{00000000-0005-0000-0000-00003F450000}"/>
    <cellStyle name="9_Merkmalsuebersicht_neu 2 2 6 3 2" xfId="22738" xr:uid="{00000000-0005-0000-0000-000040450000}"/>
    <cellStyle name="9_Merkmalsuebersicht_neu 2 2 6 3 2 2" xfId="37053" xr:uid="{00000000-0005-0000-0000-000041450000}"/>
    <cellStyle name="9_Merkmalsuebersicht_neu 2 2 6 3 3" xfId="29894" xr:uid="{00000000-0005-0000-0000-000042450000}"/>
    <cellStyle name="9_Merkmalsuebersicht_neu 2 2 6 4" xfId="17933" xr:uid="{00000000-0005-0000-0000-000043450000}"/>
    <cellStyle name="9_Merkmalsuebersicht_neu 2 2 6 4 2" xfId="25070" xr:uid="{00000000-0005-0000-0000-000044450000}"/>
    <cellStyle name="9_Merkmalsuebersicht_neu 2 2 6 4 2 2" xfId="39385" xr:uid="{00000000-0005-0000-0000-000045450000}"/>
    <cellStyle name="9_Merkmalsuebersicht_neu 2 2 6 4 3" xfId="32248" xr:uid="{00000000-0005-0000-0000-000046450000}"/>
    <cellStyle name="9_Merkmalsuebersicht_neu 2 3" xfId="1049" xr:uid="{00000000-0005-0000-0000-000047450000}"/>
    <cellStyle name="9_Merkmalsuebersicht_neu 2 3 2" xfId="13215" xr:uid="{00000000-0005-0000-0000-000048450000}"/>
    <cellStyle name="9_Merkmalsuebersicht_neu 2 3 2 2" xfId="13414" xr:uid="{00000000-0005-0000-0000-000049450000}"/>
    <cellStyle name="9_Merkmalsuebersicht_neu 2 3 2 2 2" xfId="15783" xr:uid="{00000000-0005-0000-0000-00004A450000}"/>
    <cellStyle name="9_Merkmalsuebersicht_neu 2 3 2 2 2 2" xfId="22942" xr:uid="{00000000-0005-0000-0000-00004B450000}"/>
    <cellStyle name="9_Merkmalsuebersicht_neu 2 3 2 2 2 2 2" xfId="37257" xr:uid="{00000000-0005-0000-0000-00004C450000}"/>
    <cellStyle name="9_Merkmalsuebersicht_neu 2 3 2 2 2 3" xfId="30098" xr:uid="{00000000-0005-0000-0000-00004D450000}"/>
    <cellStyle name="9_Merkmalsuebersicht_neu 2 3 2 2 3" xfId="18137" xr:uid="{00000000-0005-0000-0000-00004E450000}"/>
    <cellStyle name="9_Merkmalsuebersicht_neu 2 3 2 2 3 2" xfId="25274" xr:uid="{00000000-0005-0000-0000-00004F450000}"/>
    <cellStyle name="9_Merkmalsuebersicht_neu 2 3 2 2 3 2 2" xfId="39589" xr:uid="{00000000-0005-0000-0000-000050450000}"/>
    <cellStyle name="9_Merkmalsuebersicht_neu 2 3 2 2 3 3" xfId="32452" xr:uid="{00000000-0005-0000-0000-000051450000}"/>
    <cellStyle name="9_Merkmalsuebersicht_neu 2 3 2 2 4" xfId="19841" xr:uid="{00000000-0005-0000-0000-000052450000}"/>
    <cellStyle name="9_Merkmalsuebersicht_neu 2 3 2 2 4 2" xfId="26978" xr:uid="{00000000-0005-0000-0000-000053450000}"/>
    <cellStyle name="9_Merkmalsuebersicht_neu 2 3 2 2 4 2 2" xfId="41293" xr:uid="{00000000-0005-0000-0000-000054450000}"/>
    <cellStyle name="9_Merkmalsuebersicht_neu 2 3 2 2 4 3" xfId="34156" xr:uid="{00000000-0005-0000-0000-000055450000}"/>
    <cellStyle name="9_Merkmalsuebersicht_neu 2 3 2 2 5" xfId="21056" xr:uid="{00000000-0005-0000-0000-000056450000}"/>
    <cellStyle name="9_Merkmalsuebersicht_neu 2 3 2 2 5 2" xfId="35371" xr:uid="{00000000-0005-0000-0000-000057450000}"/>
    <cellStyle name="9_Merkmalsuebersicht_neu 2 3 2 2 6" xfId="28193" xr:uid="{00000000-0005-0000-0000-000058450000}"/>
    <cellStyle name="9_Merkmalsuebersicht_neu 2 3 2 3" xfId="15584" xr:uid="{00000000-0005-0000-0000-000059450000}"/>
    <cellStyle name="9_Merkmalsuebersicht_neu 2 3 2 3 2" xfId="22743" xr:uid="{00000000-0005-0000-0000-00005A450000}"/>
    <cellStyle name="9_Merkmalsuebersicht_neu 2 3 2 3 2 2" xfId="37058" xr:uid="{00000000-0005-0000-0000-00005B450000}"/>
    <cellStyle name="9_Merkmalsuebersicht_neu 2 3 2 3 3" xfId="29899" xr:uid="{00000000-0005-0000-0000-00005C450000}"/>
    <cellStyle name="9_Merkmalsuebersicht_neu 2 3 2 4" xfId="17938" xr:uid="{00000000-0005-0000-0000-00005D450000}"/>
    <cellStyle name="9_Merkmalsuebersicht_neu 2 3 2 4 2" xfId="25075" xr:uid="{00000000-0005-0000-0000-00005E450000}"/>
    <cellStyle name="9_Merkmalsuebersicht_neu 2 3 2 4 2 2" xfId="39390" xr:uid="{00000000-0005-0000-0000-00005F450000}"/>
    <cellStyle name="9_Merkmalsuebersicht_neu 2 3 2 4 3" xfId="32253" xr:uid="{00000000-0005-0000-0000-000060450000}"/>
    <cellStyle name="9_Merkmalsuebersicht_neu 2 4" xfId="1050" xr:uid="{00000000-0005-0000-0000-000061450000}"/>
    <cellStyle name="9_Merkmalsuebersicht_neu 2 4 2" xfId="13216" xr:uid="{00000000-0005-0000-0000-000062450000}"/>
    <cellStyle name="9_Merkmalsuebersicht_neu 2 4 2 2" xfId="14254" xr:uid="{00000000-0005-0000-0000-000063450000}"/>
    <cellStyle name="9_Merkmalsuebersicht_neu 2 4 2 2 2" xfId="16623" xr:uid="{00000000-0005-0000-0000-000064450000}"/>
    <cellStyle name="9_Merkmalsuebersicht_neu 2 4 2 2 2 2" xfId="23782" xr:uid="{00000000-0005-0000-0000-000065450000}"/>
    <cellStyle name="9_Merkmalsuebersicht_neu 2 4 2 2 2 2 2" xfId="38097" xr:uid="{00000000-0005-0000-0000-000066450000}"/>
    <cellStyle name="9_Merkmalsuebersicht_neu 2 4 2 2 2 3" xfId="30938" xr:uid="{00000000-0005-0000-0000-000067450000}"/>
    <cellStyle name="9_Merkmalsuebersicht_neu 2 4 2 2 3" xfId="18977" xr:uid="{00000000-0005-0000-0000-000068450000}"/>
    <cellStyle name="9_Merkmalsuebersicht_neu 2 4 2 2 3 2" xfId="26114" xr:uid="{00000000-0005-0000-0000-000069450000}"/>
    <cellStyle name="9_Merkmalsuebersicht_neu 2 4 2 2 3 2 2" xfId="40429" xr:uid="{00000000-0005-0000-0000-00006A450000}"/>
    <cellStyle name="9_Merkmalsuebersicht_neu 2 4 2 2 3 3" xfId="33292" xr:uid="{00000000-0005-0000-0000-00006B450000}"/>
    <cellStyle name="9_Merkmalsuebersicht_neu 2 4 2 2 4" xfId="20310" xr:uid="{00000000-0005-0000-0000-00006C450000}"/>
    <cellStyle name="9_Merkmalsuebersicht_neu 2 4 2 2 4 2" xfId="27447" xr:uid="{00000000-0005-0000-0000-00006D450000}"/>
    <cellStyle name="9_Merkmalsuebersicht_neu 2 4 2 2 4 2 2" xfId="41762" xr:uid="{00000000-0005-0000-0000-00006E450000}"/>
    <cellStyle name="9_Merkmalsuebersicht_neu 2 4 2 2 4 3" xfId="34625" xr:uid="{00000000-0005-0000-0000-00006F450000}"/>
    <cellStyle name="9_Merkmalsuebersicht_neu 2 4 2 2 5" xfId="21525" xr:uid="{00000000-0005-0000-0000-000070450000}"/>
    <cellStyle name="9_Merkmalsuebersicht_neu 2 4 2 2 5 2" xfId="35840" xr:uid="{00000000-0005-0000-0000-000071450000}"/>
    <cellStyle name="9_Merkmalsuebersicht_neu 2 4 2 2 6" xfId="28662" xr:uid="{00000000-0005-0000-0000-000072450000}"/>
    <cellStyle name="9_Merkmalsuebersicht_neu 2 4 2 3" xfId="15585" xr:uid="{00000000-0005-0000-0000-000073450000}"/>
    <cellStyle name="9_Merkmalsuebersicht_neu 2 4 2 3 2" xfId="22744" xr:uid="{00000000-0005-0000-0000-000074450000}"/>
    <cellStyle name="9_Merkmalsuebersicht_neu 2 4 2 3 2 2" xfId="37059" xr:uid="{00000000-0005-0000-0000-000075450000}"/>
    <cellStyle name="9_Merkmalsuebersicht_neu 2 4 2 3 3" xfId="29900" xr:uid="{00000000-0005-0000-0000-000076450000}"/>
    <cellStyle name="9_Merkmalsuebersicht_neu 2 4 2 4" xfId="17939" xr:uid="{00000000-0005-0000-0000-000077450000}"/>
    <cellStyle name="9_Merkmalsuebersicht_neu 2 4 2 4 2" xfId="25076" xr:uid="{00000000-0005-0000-0000-000078450000}"/>
    <cellStyle name="9_Merkmalsuebersicht_neu 2 4 2 4 2 2" xfId="39391" xr:uid="{00000000-0005-0000-0000-000079450000}"/>
    <cellStyle name="9_Merkmalsuebersicht_neu 2 4 2 4 3" xfId="32254" xr:uid="{00000000-0005-0000-0000-00007A450000}"/>
    <cellStyle name="9_Merkmalsuebersicht_neu 2 5" xfId="1051" xr:uid="{00000000-0005-0000-0000-00007B450000}"/>
    <cellStyle name="9_Merkmalsuebersicht_neu 2 5 2" xfId="13217" xr:uid="{00000000-0005-0000-0000-00007C450000}"/>
    <cellStyle name="9_Merkmalsuebersicht_neu 2 5 2 2" xfId="14578" xr:uid="{00000000-0005-0000-0000-00007D450000}"/>
    <cellStyle name="9_Merkmalsuebersicht_neu 2 5 2 2 2" xfId="16941" xr:uid="{00000000-0005-0000-0000-00007E450000}"/>
    <cellStyle name="9_Merkmalsuebersicht_neu 2 5 2 2 2 2" xfId="24100" xr:uid="{00000000-0005-0000-0000-00007F450000}"/>
    <cellStyle name="9_Merkmalsuebersicht_neu 2 5 2 2 2 2 2" xfId="38415" xr:uid="{00000000-0005-0000-0000-000080450000}"/>
    <cellStyle name="9_Merkmalsuebersicht_neu 2 5 2 2 2 3" xfId="31256" xr:uid="{00000000-0005-0000-0000-000081450000}"/>
    <cellStyle name="9_Merkmalsuebersicht_neu 2 5 2 2 3" xfId="19295" xr:uid="{00000000-0005-0000-0000-000082450000}"/>
    <cellStyle name="9_Merkmalsuebersicht_neu 2 5 2 2 3 2" xfId="26432" xr:uid="{00000000-0005-0000-0000-000083450000}"/>
    <cellStyle name="9_Merkmalsuebersicht_neu 2 5 2 2 3 2 2" xfId="40747" xr:uid="{00000000-0005-0000-0000-000084450000}"/>
    <cellStyle name="9_Merkmalsuebersicht_neu 2 5 2 2 3 3" xfId="33610" xr:uid="{00000000-0005-0000-0000-000085450000}"/>
    <cellStyle name="9_Merkmalsuebersicht_neu 2 5 2 2 4" xfId="20593" xr:uid="{00000000-0005-0000-0000-000086450000}"/>
    <cellStyle name="9_Merkmalsuebersicht_neu 2 5 2 2 4 2" xfId="27730" xr:uid="{00000000-0005-0000-0000-000087450000}"/>
    <cellStyle name="9_Merkmalsuebersicht_neu 2 5 2 2 4 2 2" xfId="42045" xr:uid="{00000000-0005-0000-0000-000088450000}"/>
    <cellStyle name="9_Merkmalsuebersicht_neu 2 5 2 2 4 3" xfId="34908" xr:uid="{00000000-0005-0000-0000-000089450000}"/>
    <cellStyle name="9_Merkmalsuebersicht_neu 2 5 2 2 5" xfId="21808" xr:uid="{00000000-0005-0000-0000-00008A450000}"/>
    <cellStyle name="9_Merkmalsuebersicht_neu 2 5 2 2 5 2" xfId="36123" xr:uid="{00000000-0005-0000-0000-00008B450000}"/>
    <cellStyle name="9_Merkmalsuebersicht_neu 2 5 2 2 6" xfId="28945" xr:uid="{00000000-0005-0000-0000-00008C450000}"/>
    <cellStyle name="9_Merkmalsuebersicht_neu 2 5 2 3" xfId="15586" xr:uid="{00000000-0005-0000-0000-00008D450000}"/>
    <cellStyle name="9_Merkmalsuebersicht_neu 2 5 2 3 2" xfId="22745" xr:uid="{00000000-0005-0000-0000-00008E450000}"/>
    <cellStyle name="9_Merkmalsuebersicht_neu 2 5 2 3 2 2" xfId="37060" xr:uid="{00000000-0005-0000-0000-00008F450000}"/>
    <cellStyle name="9_Merkmalsuebersicht_neu 2 5 2 3 3" xfId="29901" xr:uid="{00000000-0005-0000-0000-000090450000}"/>
    <cellStyle name="9_Merkmalsuebersicht_neu 2 5 2 4" xfId="17940" xr:uid="{00000000-0005-0000-0000-000091450000}"/>
    <cellStyle name="9_Merkmalsuebersicht_neu 2 5 2 4 2" xfId="25077" xr:uid="{00000000-0005-0000-0000-000092450000}"/>
    <cellStyle name="9_Merkmalsuebersicht_neu 2 5 2 4 2 2" xfId="39392" xr:uid="{00000000-0005-0000-0000-000093450000}"/>
    <cellStyle name="9_Merkmalsuebersicht_neu 2 5 2 4 3" xfId="32255" xr:uid="{00000000-0005-0000-0000-000094450000}"/>
    <cellStyle name="9_Merkmalsuebersicht_neu 2 6" xfId="1052" xr:uid="{00000000-0005-0000-0000-000095450000}"/>
    <cellStyle name="9_Merkmalsuebersicht_neu 2 6 2" xfId="13218" xr:uid="{00000000-0005-0000-0000-000096450000}"/>
    <cellStyle name="9_Merkmalsuebersicht_neu 2 6 2 2" xfId="13652" xr:uid="{00000000-0005-0000-0000-000097450000}"/>
    <cellStyle name="9_Merkmalsuebersicht_neu 2 6 2 2 2" xfId="16021" xr:uid="{00000000-0005-0000-0000-000098450000}"/>
    <cellStyle name="9_Merkmalsuebersicht_neu 2 6 2 2 2 2" xfId="23180" xr:uid="{00000000-0005-0000-0000-000099450000}"/>
    <cellStyle name="9_Merkmalsuebersicht_neu 2 6 2 2 2 2 2" xfId="37495" xr:uid="{00000000-0005-0000-0000-00009A450000}"/>
    <cellStyle name="9_Merkmalsuebersicht_neu 2 6 2 2 2 3" xfId="30336" xr:uid="{00000000-0005-0000-0000-00009B450000}"/>
    <cellStyle name="9_Merkmalsuebersicht_neu 2 6 2 2 3" xfId="18375" xr:uid="{00000000-0005-0000-0000-00009C450000}"/>
    <cellStyle name="9_Merkmalsuebersicht_neu 2 6 2 2 3 2" xfId="25512" xr:uid="{00000000-0005-0000-0000-00009D450000}"/>
    <cellStyle name="9_Merkmalsuebersicht_neu 2 6 2 2 3 2 2" xfId="39827" xr:uid="{00000000-0005-0000-0000-00009E450000}"/>
    <cellStyle name="9_Merkmalsuebersicht_neu 2 6 2 2 3 3" xfId="32690" xr:uid="{00000000-0005-0000-0000-00009F450000}"/>
    <cellStyle name="9_Merkmalsuebersicht_neu 2 6 2 2 4" xfId="19901" xr:uid="{00000000-0005-0000-0000-0000A0450000}"/>
    <cellStyle name="9_Merkmalsuebersicht_neu 2 6 2 2 4 2" xfId="27038" xr:uid="{00000000-0005-0000-0000-0000A1450000}"/>
    <cellStyle name="9_Merkmalsuebersicht_neu 2 6 2 2 4 2 2" xfId="41353" xr:uid="{00000000-0005-0000-0000-0000A2450000}"/>
    <cellStyle name="9_Merkmalsuebersicht_neu 2 6 2 2 4 3" xfId="34216" xr:uid="{00000000-0005-0000-0000-0000A3450000}"/>
    <cellStyle name="9_Merkmalsuebersicht_neu 2 6 2 2 5" xfId="21116" xr:uid="{00000000-0005-0000-0000-0000A4450000}"/>
    <cellStyle name="9_Merkmalsuebersicht_neu 2 6 2 2 5 2" xfId="35431" xr:uid="{00000000-0005-0000-0000-0000A5450000}"/>
    <cellStyle name="9_Merkmalsuebersicht_neu 2 6 2 2 6" xfId="28253" xr:uid="{00000000-0005-0000-0000-0000A6450000}"/>
    <cellStyle name="9_Merkmalsuebersicht_neu 2 6 2 3" xfId="15587" xr:uid="{00000000-0005-0000-0000-0000A7450000}"/>
    <cellStyle name="9_Merkmalsuebersicht_neu 2 6 2 3 2" xfId="22746" xr:uid="{00000000-0005-0000-0000-0000A8450000}"/>
    <cellStyle name="9_Merkmalsuebersicht_neu 2 6 2 3 2 2" xfId="37061" xr:uid="{00000000-0005-0000-0000-0000A9450000}"/>
    <cellStyle name="9_Merkmalsuebersicht_neu 2 6 2 3 3" xfId="29902" xr:uid="{00000000-0005-0000-0000-0000AA450000}"/>
    <cellStyle name="9_Merkmalsuebersicht_neu 2 6 2 4" xfId="17941" xr:uid="{00000000-0005-0000-0000-0000AB450000}"/>
    <cellStyle name="9_Merkmalsuebersicht_neu 2 6 2 4 2" xfId="25078" xr:uid="{00000000-0005-0000-0000-0000AC450000}"/>
    <cellStyle name="9_Merkmalsuebersicht_neu 2 6 2 4 2 2" xfId="39393" xr:uid="{00000000-0005-0000-0000-0000AD450000}"/>
    <cellStyle name="9_Merkmalsuebersicht_neu 2 6 2 4 3" xfId="32256" xr:uid="{00000000-0005-0000-0000-0000AE450000}"/>
    <cellStyle name="9_Merkmalsuebersicht_neu 2 7" xfId="13209" xr:uid="{00000000-0005-0000-0000-0000AF450000}"/>
    <cellStyle name="9_Merkmalsuebersicht_neu 2 7 2" xfId="14252" xr:uid="{00000000-0005-0000-0000-0000B0450000}"/>
    <cellStyle name="9_Merkmalsuebersicht_neu 2 7 2 2" xfId="16621" xr:uid="{00000000-0005-0000-0000-0000B1450000}"/>
    <cellStyle name="9_Merkmalsuebersicht_neu 2 7 2 2 2" xfId="23780" xr:uid="{00000000-0005-0000-0000-0000B2450000}"/>
    <cellStyle name="9_Merkmalsuebersicht_neu 2 7 2 2 2 2" xfId="38095" xr:uid="{00000000-0005-0000-0000-0000B3450000}"/>
    <cellStyle name="9_Merkmalsuebersicht_neu 2 7 2 2 3" xfId="30936" xr:uid="{00000000-0005-0000-0000-0000B4450000}"/>
    <cellStyle name="9_Merkmalsuebersicht_neu 2 7 2 3" xfId="18975" xr:uid="{00000000-0005-0000-0000-0000B5450000}"/>
    <cellStyle name="9_Merkmalsuebersicht_neu 2 7 2 3 2" xfId="26112" xr:uid="{00000000-0005-0000-0000-0000B6450000}"/>
    <cellStyle name="9_Merkmalsuebersicht_neu 2 7 2 3 2 2" xfId="40427" xr:uid="{00000000-0005-0000-0000-0000B7450000}"/>
    <cellStyle name="9_Merkmalsuebersicht_neu 2 7 2 3 3" xfId="33290" xr:uid="{00000000-0005-0000-0000-0000B8450000}"/>
    <cellStyle name="9_Merkmalsuebersicht_neu 2 7 2 4" xfId="20308" xr:uid="{00000000-0005-0000-0000-0000B9450000}"/>
    <cellStyle name="9_Merkmalsuebersicht_neu 2 7 2 4 2" xfId="27445" xr:uid="{00000000-0005-0000-0000-0000BA450000}"/>
    <cellStyle name="9_Merkmalsuebersicht_neu 2 7 2 4 2 2" xfId="41760" xr:uid="{00000000-0005-0000-0000-0000BB450000}"/>
    <cellStyle name="9_Merkmalsuebersicht_neu 2 7 2 4 3" xfId="34623" xr:uid="{00000000-0005-0000-0000-0000BC450000}"/>
    <cellStyle name="9_Merkmalsuebersicht_neu 2 7 2 5" xfId="21523" xr:uid="{00000000-0005-0000-0000-0000BD450000}"/>
    <cellStyle name="9_Merkmalsuebersicht_neu 2 7 2 5 2" xfId="35838" xr:uid="{00000000-0005-0000-0000-0000BE450000}"/>
    <cellStyle name="9_Merkmalsuebersicht_neu 2 7 2 6" xfId="28660" xr:uid="{00000000-0005-0000-0000-0000BF450000}"/>
    <cellStyle name="9_Merkmalsuebersicht_neu 2 7 3" xfId="15578" xr:uid="{00000000-0005-0000-0000-0000C0450000}"/>
    <cellStyle name="9_Merkmalsuebersicht_neu 2 7 3 2" xfId="22737" xr:uid="{00000000-0005-0000-0000-0000C1450000}"/>
    <cellStyle name="9_Merkmalsuebersicht_neu 2 7 3 2 2" xfId="37052" xr:uid="{00000000-0005-0000-0000-0000C2450000}"/>
    <cellStyle name="9_Merkmalsuebersicht_neu 2 7 3 3" xfId="29893" xr:uid="{00000000-0005-0000-0000-0000C3450000}"/>
    <cellStyle name="9_Merkmalsuebersicht_neu 2 7 4" xfId="17932" xr:uid="{00000000-0005-0000-0000-0000C4450000}"/>
    <cellStyle name="9_Merkmalsuebersicht_neu 2 7 4 2" xfId="25069" xr:uid="{00000000-0005-0000-0000-0000C5450000}"/>
    <cellStyle name="9_Merkmalsuebersicht_neu 2 7 4 2 2" xfId="39384" xr:uid="{00000000-0005-0000-0000-0000C6450000}"/>
    <cellStyle name="9_Merkmalsuebersicht_neu 2 7 4 3" xfId="32247" xr:uid="{00000000-0005-0000-0000-0000C7450000}"/>
    <cellStyle name="9_Merkmalsuebersicht_neu 3" xfId="1053" xr:uid="{00000000-0005-0000-0000-0000C8450000}"/>
    <cellStyle name="9_Merkmalsuebersicht_neu 3 2" xfId="1054" xr:uid="{00000000-0005-0000-0000-0000C9450000}"/>
    <cellStyle name="9_Merkmalsuebersicht_neu 3 2 2" xfId="13220" xr:uid="{00000000-0005-0000-0000-0000CA450000}"/>
    <cellStyle name="9_Merkmalsuebersicht_neu 3 2 2 2" xfId="14253" xr:uid="{00000000-0005-0000-0000-0000CB450000}"/>
    <cellStyle name="9_Merkmalsuebersicht_neu 3 2 2 2 2" xfId="16622" xr:uid="{00000000-0005-0000-0000-0000CC450000}"/>
    <cellStyle name="9_Merkmalsuebersicht_neu 3 2 2 2 2 2" xfId="23781" xr:uid="{00000000-0005-0000-0000-0000CD450000}"/>
    <cellStyle name="9_Merkmalsuebersicht_neu 3 2 2 2 2 2 2" xfId="38096" xr:uid="{00000000-0005-0000-0000-0000CE450000}"/>
    <cellStyle name="9_Merkmalsuebersicht_neu 3 2 2 2 2 3" xfId="30937" xr:uid="{00000000-0005-0000-0000-0000CF450000}"/>
    <cellStyle name="9_Merkmalsuebersicht_neu 3 2 2 2 3" xfId="18976" xr:uid="{00000000-0005-0000-0000-0000D0450000}"/>
    <cellStyle name="9_Merkmalsuebersicht_neu 3 2 2 2 3 2" xfId="26113" xr:uid="{00000000-0005-0000-0000-0000D1450000}"/>
    <cellStyle name="9_Merkmalsuebersicht_neu 3 2 2 2 3 2 2" xfId="40428" xr:uid="{00000000-0005-0000-0000-0000D2450000}"/>
    <cellStyle name="9_Merkmalsuebersicht_neu 3 2 2 2 3 3" xfId="33291" xr:uid="{00000000-0005-0000-0000-0000D3450000}"/>
    <cellStyle name="9_Merkmalsuebersicht_neu 3 2 2 2 4" xfId="20309" xr:uid="{00000000-0005-0000-0000-0000D4450000}"/>
    <cellStyle name="9_Merkmalsuebersicht_neu 3 2 2 2 4 2" xfId="27446" xr:uid="{00000000-0005-0000-0000-0000D5450000}"/>
    <cellStyle name="9_Merkmalsuebersicht_neu 3 2 2 2 4 2 2" xfId="41761" xr:uid="{00000000-0005-0000-0000-0000D6450000}"/>
    <cellStyle name="9_Merkmalsuebersicht_neu 3 2 2 2 4 3" xfId="34624" xr:uid="{00000000-0005-0000-0000-0000D7450000}"/>
    <cellStyle name="9_Merkmalsuebersicht_neu 3 2 2 2 5" xfId="21524" xr:uid="{00000000-0005-0000-0000-0000D8450000}"/>
    <cellStyle name="9_Merkmalsuebersicht_neu 3 2 2 2 5 2" xfId="35839" xr:uid="{00000000-0005-0000-0000-0000D9450000}"/>
    <cellStyle name="9_Merkmalsuebersicht_neu 3 2 2 2 6" xfId="28661" xr:uid="{00000000-0005-0000-0000-0000DA450000}"/>
    <cellStyle name="9_Merkmalsuebersicht_neu 3 2 2 3" xfId="15589" xr:uid="{00000000-0005-0000-0000-0000DB450000}"/>
    <cellStyle name="9_Merkmalsuebersicht_neu 3 2 2 3 2" xfId="22748" xr:uid="{00000000-0005-0000-0000-0000DC450000}"/>
    <cellStyle name="9_Merkmalsuebersicht_neu 3 2 2 3 2 2" xfId="37063" xr:uid="{00000000-0005-0000-0000-0000DD450000}"/>
    <cellStyle name="9_Merkmalsuebersicht_neu 3 2 2 3 3" xfId="29904" xr:uid="{00000000-0005-0000-0000-0000DE450000}"/>
    <cellStyle name="9_Merkmalsuebersicht_neu 3 2 2 4" xfId="17943" xr:uid="{00000000-0005-0000-0000-0000DF450000}"/>
    <cellStyle name="9_Merkmalsuebersicht_neu 3 2 2 4 2" xfId="25080" xr:uid="{00000000-0005-0000-0000-0000E0450000}"/>
    <cellStyle name="9_Merkmalsuebersicht_neu 3 2 2 4 2 2" xfId="39395" xr:uid="{00000000-0005-0000-0000-0000E1450000}"/>
    <cellStyle name="9_Merkmalsuebersicht_neu 3 2 2 4 3" xfId="32258" xr:uid="{00000000-0005-0000-0000-0000E2450000}"/>
    <cellStyle name="9_Merkmalsuebersicht_neu 3 3" xfId="1055" xr:uid="{00000000-0005-0000-0000-0000E3450000}"/>
    <cellStyle name="9_Merkmalsuebersicht_neu 3 3 2" xfId="13221" xr:uid="{00000000-0005-0000-0000-0000E4450000}"/>
    <cellStyle name="9_Merkmalsuebersicht_neu 3 3 2 2" xfId="14373" xr:uid="{00000000-0005-0000-0000-0000E5450000}"/>
    <cellStyle name="9_Merkmalsuebersicht_neu 3 3 2 2 2" xfId="16742" xr:uid="{00000000-0005-0000-0000-0000E6450000}"/>
    <cellStyle name="9_Merkmalsuebersicht_neu 3 3 2 2 2 2" xfId="23901" xr:uid="{00000000-0005-0000-0000-0000E7450000}"/>
    <cellStyle name="9_Merkmalsuebersicht_neu 3 3 2 2 2 2 2" xfId="38216" xr:uid="{00000000-0005-0000-0000-0000E8450000}"/>
    <cellStyle name="9_Merkmalsuebersicht_neu 3 3 2 2 2 3" xfId="31057" xr:uid="{00000000-0005-0000-0000-0000E9450000}"/>
    <cellStyle name="9_Merkmalsuebersicht_neu 3 3 2 2 3" xfId="19096" xr:uid="{00000000-0005-0000-0000-0000EA450000}"/>
    <cellStyle name="9_Merkmalsuebersicht_neu 3 3 2 2 3 2" xfId="26233" xr:uid="{00000000-0005-0000-0000-0000EB450000}"/>
    <cellStyle name="9_Merkmalsuebersicht_neu 3 3 2 2 3 2 2" xfId="40548" xr:uid="{00000000-0005-0000-0000-0000EC450000}"/>
    <cellStyle name="9_Merkmalsuebersicht_neu 3 3 2 2 3 3" xfId="33411" xr:uid="{00000000-0005-0000-0000-0000ED450000}"/>
    <cellStyle name="9_Merkmalsuebersicht_neu 3 3 2 2 4" xfId="20429" xr:uid="{00000000-0005-0000-0000-0000EE450000}"/>
    <cellStyle name="9_Merkmalsuebersicht_neu 3 3 2 2 4 2" xfId="27566" xr:uid="{00000000-0005-0000-0000-0000EF450000}"/>
    <cellStyle name="9_Merkmalsuebersicht_neu 3 3 2 2 4 2 2" xfId="41881" xr:uid="{00000000-0005-0000-0000-0000F0450000}"/>
    <cellStyle name="9_Merkmalsuebersicht_neu 3 3 2 2 4 3" xfId="34744" xr:uid="{00000000-0005-0000-0000-0000F1450000}"/>
    <cellStyle name="9_Merkmalsuebersicht_neu 3 3 2 2 5" xfId="21644" xr:uid="{00000000-0005-0000-0000-0000F2450000}"/>
    <cellStyle name="9_Merkmalsuebersicht_neu 3 3 2 2 5 2" xfId="35959" xr:uid="{00000000-0005-0000-0000-0000F3450000}"/>
    <cellStyle name="9_Merkmalsuebersicht_neu 3 3 2 2 6" xfId="28781" xr:uid="{00000000-0005-0000-0000-0000F4450000}"/>
    <cellStyle name="9_Merkmalsuebersicht_neu 3 3 2 3" xfId="15590" xr:uid="{00000000-0005-0000-0000-0000F5450000}"/>
    <cellStyle name="9_Merkmalsuebersicht_neu 3 3 2 3 2" xfId="22749" xr:uid="{00000000-0005-0000-0000-0000F6450000}"/>
    <cellStyle name="9_Merkmalsuebersicht_neu 3 3 2 3 2 2" xfId="37064" xr:uid="{00000000-0005-0000-0000-0000F7450000}"/>
    <cellStyle name="9_Merkmalsuebersicht_neu 3 3 2 3 3" xfId="29905" xr:uid="{00000000-0005-0000-0000-0000F8450000}"/>
    <cellStyle name="9_Merkmalsuebersicht_neu 3 3 2 4" xfId="17944" xr:uid="{00000000-0005-0000-0000-0000F9450000}"/>
    <cellStyle name="9_Merkmalsuebersicht_neu 3 3 2 4 2" xfId="25081" xr:uid="{00000000-0005-0000-0000-0000FA450000}"/>
    <cellStyle name="9_Merkmalsuebersicht_neu 3 3 2 4 2 2" xfId="39396" xr:uid="{00000000-0005-0000-0000-0000FB450000}"/>
    <cellStyle name="9_Merkmalsuebersicht_neu 3 3 2 4 3" xfId="32259" xr:uid="{00000000-0005-0000-0000-0000FC450000}"/>
    <cellStyle name="9_Merkmalsuebersicht_neu 3 4" xfId="1056" xr:uid="{00000000-0005-0000-0000-0000FD450000}"/>
    <cellStyle name="9_Merkmalsuebersicht_neu 3 4 2" xfId="13222" xr:uid="{00000000-0005-0000-0000-0000FE450000}"/>
    <cellStyle name="9_Merkmalsuebersicht_neu 3 4 2 2" xfId="14652" xr:uid="{00000000-0005-0000-0000-0000FF450000}"/>
    <cellStyle name="9_Merkmalsuebersicht_neu 3 4 2 2 2" xfId="17015" xr:uid="{00000000-0005-0000-0000-000000460000}"/>
    <cellStyle name="9_Merkmalsuebersicht_neu 3 4 2 2 2 2" xfId="24174" xr:uid="{00000000-0005-0000-0000-000001460000}"/>
    <cellStyle name="9_Merkmalsuebersicht_neu 3 4 2 2 2 2 2" xfId="38489" xr:uid="{00000000-0005-0000-0000-000002460000}"/>
    <cellStyle name="9_Merkmalsuebersicht_neu 3 4 2 2 2 3" xfId="31330" xr:uid="{00000000-0005-0000-0000-000003460000}"/>
    <cellStyle name="9_Merkmalsuebersicht_neu 3 4 2 2 3" xfId="19369" xr:uid="{00000000-0005-0000-0000-000004460000}"/>
    <cellStyle name="9_Merkmalsuebersicht_neu 3 4 2 2 3 2" xfId="26506" xr:uid="{00000000-0005-0000-0000-000005460000}"/>
    <cellStyle name="9_Merkmalsuebersicht_neu 3 4 2 2 3 2 2" xfId="40821" xr:uid="{00000000-0005-0000-0000-000006460000}"/>
    <cellStyle name="9_Merkmalsuebersicht_neu 3 4 2 2 3 3" xfId="33684" xr:uid="{00000000-0005-0000-0000-000007460000}"/>
    <cellStyle name="9_Merkmalsuebersicht_neu 3 4 2 2 4" xfId="20667" xr:uid="{00000000-0005-0000-0000-000008460000}"/>
    <cellStyle name="9_Merkmalsuebersicht_neu 3 4 2 2 4 2" xfId="27804" xr:uid="{00000000-0005-0000-0000-000009460000}"/>
    <cellStyle name="9_Merkmalsuebersicht_neu 3 4 2 2 4 2 2" xfId="42119" xr:uid="{00000000-0005-0000-0000-00000A460000}"/>
    <cellStyle name="9_Merkmalsuebersicht_neu 3 4 2 2 4 3" xfId="34982" xr:uid="{00000000-0005-0000-0000-00000B460000}"/>
    <cellStyle name="9_Merkmalsuebersicht_neu 3 4 2 2 5" xfId="21882" xr:uid="{00000000-0005-0000-0000-00000C460000}"/>
    <cellStyle name="9_Merkmalsuebersicht_neu 3 4 2 2 5 2" xfId="36197" xr:uid="{00000000-0005-0000-0000-00000D460000}"/>
    <cellStyle name="9_Merkmalsuebersicht_neu 3 4 2 2 6" xfId="29019" xr:uid="{00000000-0005-0000-0000-00000E460000}"/>
    <cellStyle name="9_Merkmalsuebersicht_neu 3 4 2 3" xfId="15591" xr:uid="{00000000-0005-0000-0000-00000F460000}"/>
    <cellStyle name="9_Merkmalsuebersicht_neu 3 4 2 3 2" xfId="22750" xr:uid="{00000000-0005-0000-0000-000010460000}"/>
    <cellStyle name="9_Merkmalsuebersicht_neu 3 4 2 3 2 2" xfId="37065" xr:uid="{00000000-0005-0000-0000-000011460000}"/>
    <cellStyle name="9_Merkmalsuebersicht_neu 3 4 2 3 3" xfId="29906" xr:uid="{00000000-0005-0000-0000-000012460000}"/>
    <cellStyle name="9_Merkmalsuebersicht_neu 3 4 2 4" xfId="17945" xr:uid="{00000000-0005-0000-0000-000013460000}"/>
    <cellStyle name="9_Merkmalsuebersicht_neu 3 4 2 4 2" xfId="25082" xr:uid="{00000000-0005-0000-0000-000014460000}"/>
    <cellStyle name="9_Merkmalsuebersicht_neu 3 4 2 4 2 2" xfId="39397" xr:uid="{00000000-0005-0000-0000-000015460000}"/>
    <cellStyle name="9_Merkmalsuebersicht_neu 3 4 2 4 3" xfId="32260" xr:uid="{00000000-0005-0000-0000-000016460000}"/>
    <cellStyle name="9_Merkmalsuebersicht_neu 3 5" xfId="1057" xr:uid="{00000000-0005-0000-0000-000017460000}"/>
    <cellStyle name="9_Merkmalsuebersicht_neu 3 5 2" xfId="13223" xr:uid="{00000000-0005-0000-0000-000018460000}"/>
    <cellStyle name="9_Merkmalsuebersicht_neu 3 5 2 2" xfId="13415" xr:uid="{00000000-0005-0000-0000-000019460000}"/>
    <cellStyle name="9_Merkmalsuebersicht_neu 3 5 2 2 2" xfId="15784" xr:uid="{00000000-0005-0000-0000-00001A460000}"/>
    <cellStyle name="9_Merkmalsuebersicht_neu 3 5 2 2 2 2" xfId="22943" xr:uid="{00000000-0005-0000-0000-00001B460000}"/>
    <cellStyle name="9_Merkmalsuebersicht_neu 3 5 2 2 2 2 2" xfId="37258" xr:uid="{00000000-0005-0000-0000-00001C460000}"/>
    <cellStyle name="9_Merkmalsuebersicht_neu 3 5 2 2 2 3" xfId="30099" xr:uid="{00000000-0005-0000-0000-00001D460000}"/>
    <cellStyle name="9_Merkmalsuebersicht_neu 3 5 2 2 3" xfId="18138" xr:uid="{00000000-0005-0000-0000-00001E460000}"/>
    <cellStyle name="9_Merkmalsuebersicht_neu 3 5 2 2 3 2" xfId="25275" xr:uid="{00000000-0005-0000-0000-00001F460000}"/>
    <cellStyle name="9_Merkmalsuebersicht_neu 3 5 2 2 3 2 2" xfId="39590" xr:uid="{00000000-0005-0000-0000-000020460000}"/>
    <cellStyle name="9_Merkmalsuebersicht_neu 3 5 2 2 3 3" xfId="32453" xr:uid="{00000000-0005-0000-0000-000021460000}"/>
    <cellStyle name="9_Merkmalsuebersicht_neu 3 5 2 2 4" xfId="19842" xr:uid="{00000000-0005-0000-0000-000022460000}"/>
    <cellStyle name="9_Merkmalsuebersicht_neu 3 5 2 2 4 2" xfId="26979" xr:uid="{00000000-0005-0000-0000-000023460000}"/>
    <cellStyle name="9_Merkmalsuebersicht_neu 3 5 2 2 4 2 2" xfId="41294" xr:uid="{00000000-0005-0000-0000-000024460000}"/>
    <cellStyle name="9_Merkmalsuebersicht_neu 3 5 2 2 4 3" xfId="34157" xr:uid="{00000000-0005-0000-0000-000025460000}"/>
    <cellStyle name="9_Merkmalsuebersicht_neu 3 5 2 2 5" xfId="21057" xr:uid="{00000000-0005-0000-0000-000026460000}"/>
    <cellStyle name="9_Merkmalsuebersicht_neu 3 5 2 2 5 2" xfId="35372" xr:uid="{00000000-0005-0000-0000-000027460000}"/>
    <cellStyle name="9_Merkmalsuebersicht_neu 3 5 2 2 6" xfId="28194" xr:uid="{00000000-0005-0000-0000-000028460000}"/>
    <cellStyle name="9_Merkmalsuebersicht_neu 3 5 2 3" xfId="15592" xr:uid="{00000000-0005-0000-0000-000029460000}"/>
    <cellStyle name="9_Merkmalsuebersicht_neu 3 5 2 3 2" xfId="22751" xr:uid="{00000000-0005-0000-0000-00002A460000}"/>
    <cellStyle name="9_Merkmalsuebersicht_neu 3 5 2 3 2 2" xfId="37066" xr:uid="{00000000-0005-0000-0000-00002B460000}"/>
    <cellStyle name="9_Merkmalsuebersicht_neu 3 5 2 3 3" xfId="29907" xr:uid="{00000000-0005-0000-0000-00002C460000}"/>
    <cellStyle name="9_Merkmalsuebersicht_neu 3 5 2 4" xfId="17946" xr:uid="{00000000-0005-0000-0000-00002D460000}"/>
    <cellStyle name="9_Merkmalsuebersicht_neu 3 5 2 4 2" xfId="25083" xr:uid="{00000000-0005-0000-0000-00002E460000}"/>
    <cellStyle name="9_Merkmalsuebersicht_neu 3 5 2 4 2 2" xfId="39398" xr:uid="{00000000-0005-0000-0000-00002F460000}"/>
    <cellStyle name="9_Merkmalsuebersicht_neu 3 5 2 4 3" xfId="32261" xr:uid="{00000000-0005-0000-0000-000030460000}"/>
    <cellStyle name="9_Merkmalsuebersicht_neu 3 6" xfId="13219" xr:uid="{00000000-0005-0000-0000-000031460000}"/>
    <cellStyle name="9_Merkmalsuebersicht_neu 3 6 2" xfId="13347" xr:uid="{00000000-0005-0000-0000-000032460000}"/>
    <cellStyle name="9_Merkmalsuebersicht_neu 3 6 2 2" xfId="15716" xr:uid="{00000000-0005-0000-0000-000033460000}"/>
    <cellStyle name="9_Merkmalsuebersicht_neu 3 6 2 2 2" xfId="22875" xr:uid="{00000000-0005-0000-0000-000034460000}"/>
    <cellStyle name="9_Merkmalsuebersicht_neu 3 6 2 2 2 2" xfId="37190" xr:uid="{00000000-0005-0000-0000-000035460000}"/>
    <cellStyle name="9_Merkmalsuebersicht_neu 3 6 2 2 3" xfId="30031" xr:uid="{00000000-0005-0000-0000-000036460000}"/>
    <cellStyle name="9_Merkmalsuebersicht_neu 3 6 2 3" xfId="18070" xr:uid="{00000000-0005-0000-0000-000037460000}"/>
    <cellStyle name="9_Merkmalsuebersicht_neu 3 6 2 3 2" xfId="25207" xr:uid="{00000000-0005-0000-0000-000038460000}"/>
    <cellStyle name="9_Merkmalsuebersicht_neu 3 6 2 3 2 2" xfId="39522" xr:uid="{00000000-0005-0000-0000-000039460000}"/>
    <cellStyle name="9_Merkmalsuebersicht_neu 3 6 2 3 3" xfId="32385" xr:uid="{00000000-0005-0000-0000-00003A460000}"/>
    <cellStyle name="9_Merkmalsuebersicht_neu 3 6 2 4" xfId="19774" xr:uid="{00000000-0005-0000-0000-00003B460000}"/>
    <cellStyle name="9_Merkmalsuebersicht_neu 3 6 2 4 2" xfId="26911" xr:uid="{00000000-0005-0000-0000-00003C460000}"/>
    <cellStyle name="9_Merkmalsuebersicht_neu 3 6 2 4 2 2" xfId="41226" xr:uid="{00000000-0005-0000-0000-00003D460000}"/>
    <cellStyle name="9_Merkmalsuebersicht_neu 3 6 2 4 3" xfId="34089" xr:uid="{00000000-0005-0000-0000-00003E460000}"/>
    <cellStyle name="9_Merkmalsuebersicht_neu 3 6 2 5" xfId="20989" xr:uid="{00000000-0005-0000-0000-00003F460000}"/>
    <cellStyle name="9_Merkmalsuebersicht_neu 3 6 2 5 2" xfId="35304" xr:uid="{00000000-0005-0000-0000-000040460000}"/>
    <cellStyle name="9_Merkmalsuebersicht_neu 3 6 2 6" xfId="28126" xr:uid="{00000000-0005-0000-0000-000041460000}"/>
    <cellStyle name="9_Merkmalsuebersicht_neu 3 6 3" xfId="15588" xr:uid="{00000000-0005-0000-0000-000042460000}"/>
    <cellStyle name="9_Merkmalsuebersicht_neu 3 6 3 2" xfId="22747" xr:uid="{00000000-0005-0000-0000-000043460000}"/>
    <cellStyle name="9_Merkmalsuebersicht_neu 3 6 3 2 2" xfId="37062" xr:uid="{00000000-0005-0000-0000-000044460000}"/>
    <cellStyle name="9_Merkmalsuebersicht_neu 3 6 3 3" xfId="29903" xr:uid="{00000000-0005-0000-0000-000045460000}"/>
    <cellStyle name="9_Merkmalsuebersicht_neu 3 6 4" xfId="17942" xr:uid="{00000000-0005-0000-0000-000046460000}"/>
    <cellStyle name="9_Merkmalsuebersicht_neu 3 6 4 2" xfId="25079" xr:uid="{00000000-0005-0000-0000-000047460000}"/>
    <cellStyle name="9_Merkmalsuebersicht_neu 3 6 4 2 2" xfId="39394" xr:uid="{00000000-0005-0000-0000-000048460000}"/>
    <cellStyle name="9_Merkmalsuebersicht_neu 3 6 4 3" xfId="32257" xr:uid="{00000000-0005-0000-0000-000049460000}"/>
    <cellStyle name="9_Merkmalsuebersicht_neu 4" xfId="1058" xr:uid="{00000000-0005-0000-0000-00004A460000}"/>
    <cellStyle name="9_Merkmalsuebersicht_neu 4 2" xfId="1059" xr:uid="{00000000-0005-0000-0000-00004B460000}"/>
    <cellStyle name="9_Merkmalsuebersicht_neu 4 2 2" xfId="13225" xr:uid="{00000000-0005-0000-0000-00004C460000}"/>
    <cellStyle name="9_Merkmalsuebersicht_neu 4 2 2 2" xfId="13356" xr:uid="{00000000-0005-0000-0000-00004D460000}"/>
    <cellStyle name="9_Merkmalsuebersicht_neu 4 2 2 2 2" xfId="15725" xr:uid="{00000000-0005-0000-0000-00004E460000}"/>
    <cellStyle name="9_Merkmalsuebersicht_neu 4 2 2 2 2 2" xfId="22884" xr:uid="{00000000-0005-0000-0000-00004F460000}"/>
    <cellStyle name="9_Merkmalsuebersicht_neu 4 2 2 2 2 2 2" xfId="37199" xr:uid="{00000000-0005-0000-0000-000050460000}"/>
    <cellStyle name="9_Merkmalsuebersicht_neu 4 2 2 2 2 3" xfId="30040" xr:uid="{00000000-0005-0000-0000-000051460000}"/>
    <cellStyle name="9_Merkmalsuebersicht_neu 4 2 2 2 3" xfId="18079" xr:uid="{00000000-0005-0000-0000-000052460000}"/>
    <cellStyle name="9_Merkmalsuebersicht_neu 4 2 2 2 3 2" xfId="25216" xr:uid="{00000000-0005-0000-0000-000053460000}"/>
    <cellStyle name="9_Merkmalsuebersicht_neu 4 2 2 2 3 2 2" xfId="39531" xr:uid="{00000000-0005-0000-0000-000054460000}"/>
    <cellStyle name="9_Merkmalsuebersicht_neu 4 2 2 2 3 3" xfId="32394" xr:uid="{00000000-0005-0000-0000-000055460000}"/>
    <cellStyle name="9_Merkmalsuebersicht_neu 4 2 2 2 4" xfId="19783" xr:uid="{00000000-0005-0000-0000-000056460000}"/>
    <cellStyle name="9_Merkmalsuebersicht_neu 4 2 2 2 4 2" xfId="26920" xr:uid="{00000000-0005-0000-0000-000057460000}"/>
    <cellStyle name="9_Merkmalsuebersicht_neu 4 2 2 2 4 2 2" xfId="41235" xr:uid="{00000000-0005-0000-0000-000058460000}"/>
    <cellStyle name="9_Merkmalsuebersicht_neu 4 2 2 2 4 3" xfId="34098" xr:uid="{00000000-0005-0000-0000-000059460000}"/>
    <cellStyle name="9_Merkmalsuebersicht_neu 4 2 2 2 5" xfId="20998" xr:uid="{00000000-0005-0000-0000-00005A460000}"/>
    <cellStyle name="9_Merkmalsuebersicht_neu 4 2 2 2 5 2" xfId="35313" xr:uid="{00000000-0005-0000-0000-00005B460000}"/>
    <cellStyle name="9_Merkmalsuebersicht_neu 4 2 2 2 6" xfId="28135" xr:uid="{00000000-0005-0000-0000-00005C460000}"/>
    <cellStyle name="9_Merkmalsuebersicht_neu 4 2 2 3" xfId="15594" xr:uid="{00000000-0005-0000-0000-00005D460000}"/>
    <cellStyle name="9_Merkmalsuebersicht_neu 4 2 2 3 2" xfId="22753" xr:uid="{00000000-0005-0000-0000-00005E460000}"/>
    <cellStyle name="9_Merkmalsuebersicht_neu 4 2 2 3 2 2" xfId="37068" xr:uid="{00000000-0005-0000-0000-00005F460000}"/>
    <cellStyle name="9_Merkmalsuebersicht_neu 4 2 2 3 3" xfId="29909" xr:uid="{00000000-0005-0000-0000-000060460000}"/>
    <cellStyle name="9_Merkmalsuebersicht_neu 4 2 2 4" xfId="17948" xr:uid="{00000000-0005-0000-0000-000061460000}"/>
    <cellStyle name="9_Merkmalsuebersicht_neu 4 2 2 4 2" xfId="25085" xr:uid="{00000000-0005-0000-0000-000062460000}"/>
    <cellStyle name="9_Merkmalsuebersicht_neu 4 2 2 4 2 2" xfId="39400" xr:uid="{00000000-0005-0000-0000-000063460000}"/>
    <cellStyle name="9_Merkmalsuebersicht_neu 4 2 2 4 3" xfId="32263" xr:uid="{00000000-0005-0000-0000-000064460000}"/>
    <cellStyle name="9_Merkmalsuebersicht_neu 4 3" xfId="1060" xr:uid="{00000000-0005-0000-0000-000065460000}"/>
    <cellStyle name="9_Merkmalsuebersicht_neu 4 3 2" xfId="13226" xr:uid="{00000000-0005-0000-0000-000066460000}"/>
    <cellStyle name="9_Merkmalsuebersicht_neu 4 3 2 2" xfId="14255" xr:uid="{00000000-0005-0000-0000-000067460000}"/>
    <cellStyle name="9_Merkmalsuebersicht_neu 4 3 2 2 2" xfId="16624" xr:uid="{00000000-0005-0000-0000-000068460000}"/>
    <cellStyle name="9_Merkmalsuebersicht_neu 4 3 2 2 2 2" xfId="23783" xr:uid="{00000000-0005-0000-0000-000069460000}"/>
    <cellStyle name="9_Merkmalsuebersicht_neu 4 3 2 2 2 2 2" xfId="38098" xr:uid="{00000000-0005-0000-0000-00006A460000}"/>
    <cellStyle name="9_Merkmalsuebersicht_neu 4 3 2 2 2 3" xfId="30939" xr:uid="{00000000-0005-0000-0000-00006B460000}"/>
    <cellStyle name="9_Merkmalsuebersicht_neu 4 3 2 2 3" xfId="18978" xr:uid="{00000000-0005-0000-0000-00006C460000}"/>
    <cellStyle name="9_Merkmalsuebersicht_neu 4 3 2 2 3 2" xfId="26115" xr:uid="{00000000-0005-0000-0000-00006D460000}"/>
    <cellStyle name="9_Merkmalsuebersicht_neu 4 3 2 2 3 2 2" xfId="40430" xr:uid="{00000000-0005-0000-0000-00006E460000}"/>
    <cellStyle name="9_Merkmalsuebersicht_neu 4 3 2 2 3 3" xfId="33293" xr:uid="{00000000-0005-0000-0000-00006F460000}"/>
    <cellStyle name="9_Merkmalsuebersicht_neu 4 3 2 2 4" xfId="20311" xr:uid="{00000000-0005-0000-0000-000070460000}"/>
    <cellStyle name="9_Merkmalsuebersicht_neu 4 3 2 2 4 2" xfId="27448" xr:uid="{00000000-0005-0000-0000-000071460000}"/>
    <cellStyle name="9_Merkmalsuebersicht_neu 4 3 2 2 4 2 2" xfId="41763" xr:uid="{00000000-0005-0000-0000-000072460000}"/>
    <cellStyle name="9_Merkmalsuebersicht_neu 4 3 2 2 4 3" xfId="34626" xr:uid="{00000000-0005-0000-0000-000073460000}"/>
    <cellStyle name="9_Merkmalsuebersicht_neu 4 3 2 2 5" xfId="21526" xr:uid="{00000000-0005-0000-0000-000074460000}"/>
    <cellStyle name="9_Merkmalsuebersicht_neu 4 3 2 2 5 2" xfId="35841" xr:uid="{00000000-0005-0000-0000-000075460000}"/>
    <cellStyle name="9_Merkmalsuebersicht_neu 4 3 2 2 6" xfId="28663" xr:uid="{00000000-0005-0000-0000-000076460000}"/>
    <cellStyle name="9_Merkmalsuebersicht_neu 4 3 2 3" xfId="15595" xr:uid="{00000000-0005-0000-0000-000077460000}"/>
    <cellStyle name="9_Merkmalsuebersicht_neu 4 3 2 3 2" xfId="22754" xr:uid="{00000000-0005-0000-0000-000078460000}"/>
    <cellStyle name="9_Merkmalsuebersicht_neu 4 3 2 3 2 2" xfId="37069" xr:uid="{00000000-0005-0000-0000-000079460000}"/>
    <cellStyle name="9_Merkmalsuebersicht_neu 4 3 2 3 3" xfId="29910" xr:uid="{00000000-0005-0000-0000-00007A460000}"/>
    <cellStyle name="9_Merkmalsuebersicht_neu 4 3 2 4" xfId="17949" xr:uid="{00000000-0005-0000-0000-00007B460000}"/>
    <cellStyle name="9_Merkmalsuebersicht_neu 4 3 2 4 2" xfId="25086" xr:uid="{00000000-0005-0000-0000-00007C460000}"/>
    <cellStyle name="9_Merkmalsuebersicht_neu 4 3 2 4 2 2" xfId="39401" xr:uid="{00000000-0005-0000-0000-00007D460000}"/>
    <cellStyle name="9_Merkmalsuebersicht_neu 4 3 2 4 3" xfId="32264" xr:uid="{00000000-0005-0000-0000-00007E460000}"/>
    <cellStyle name="9_Merkmalsuebersicht_neu 4 4" xfId="1061" xr:uid="{00000000-0005-0000-0000-00007F460000}"/>
    <cellStyle name="9_Merkmalsuebersicht_neu 4 4 2" xfId="13227" xr:uid="{00000000-0005-0000-0000-000080460000}"/>
    <cellStyle name="9_Merkmalsuebersicht_neu 4 4 2 2" xfId="13909" xr:uid="{00000000-0005-0000-0000-000081460000}"/>
    <cellStyle name="9_Merkmalsuebersicht_neu 4 4 2 2 2" xfId="16278" xr:uid="{00000000-0005-0000-0000-000082460000}"/>
    <cellStyle name="9_Merkmalsuebersicht_neu 4 4 2 2 2 2" xfId="23437" xr:uid="{00000000-0005-0000-0000-000083460000}"/>
    <cellStyle name="9_Merkmalsuebersicht_neu 4 4 2 2 2 2 2" xfId="37752" xr:uid="{00000000-0005-0000-0000-000084460000}"/>
    <cellStyle name="9_Merkmalsuebersicht_neu 4 4 2 2 2 3" xfId="30593" xr:uid="{00000000-0005-0000-0000-000085460000}"/>
    <cellStyle name="9_Merkmalsuebersicht_neu 4 4 2 2 3" xfId="18632" xr:uid="{00000000-0005-0000-0000-000086460000}"/>
    <cellStyle name="9_Merkmalsuebersicht_neu 4 4 2 2 3 2" xfId="25769" xr:uid="{00000000-0005-0000-0000-000087460000}"/>
    <cellStyle name="9_Merkmalsuebersicht_neu 4 4 2 2 3 2 2" xfId="40084" xr:uid="{00000000-0005-0000-0000-000088460000}"/>
    <cellStyle name="9_Merkmalsuebersicht_neu 4 4 2 2 3 3" xfId="32947" xr:uid="{00000000-0005-0000-0000-000089460000}"/>
    <cellStyle name="9_Merkmalsuebersicht_neu 4 4 2 2 4" xfId="20073" xr:uid="{00000000-0005-0000-0000-00008A460000}"/>
    <cellStyle name="9_Merkmalsuebersicht_neu 4 4 2 2 4 2" xfId="27210" xr:uid="{00000000-0005-0000-0000-00008B460000}"/>
    <cellStyle name="9_Merkmalsuebersicht_neu 4 4 2 2 4 2 2" xfId="41525" xr:uid="{00000000-0005-0000-0000-00008C460000}"/>
    <cellStyle name="9_Merkmalsuebersicht_neu 4 4 2 2 4 3" xfId="34388" xr:uid="{00000000-0005-0000-0000-00008D460000}"/>
    <cellStyle name="9_Merkmalsuebersicht_neu 4 4 2 2 5" xfId="21288" xr:uid="{00000000-0005-0000-0000-00008E460000}"/>
    <cellStyle name="9_Merkmalsuebersicht_neu 4 4 2 2 5 2" xfId="35603" xr:uid="{00000000-0005-0000-0000-00008F460000}"/>
    <cellStyle name="9_Merkmalsuebersicht_neu 4 4 2 2 6" xfId="28425" xr:uid="{00000000-0005-0000-0000-000090460000}"/>
    <cellStyle name="9_Merkmalsuebersicht_neu 4 4 2 3" xfId="15596" xr:uid="{00000000-0005-0000-0000-000091460000}"/>
    <cellStyle name="9_Merkmalsuebersicht_neu 4 4 2 3 2" xfId="22755" xr:uid="{00000000-0005-0000-0000-000092460000}"/>
    <cellStyle name="9_Merkmalsuebersicht_neu 4 4 2 3 2 2" xfId="37070" xr:uid="{00000000-0005-0000-0000-000093460000}"/>
    <cellStyle name="9_Merkmalsuebersicht_neu 4 4 2 3 3" xfId="29911" xr:uid="{00000000-0005-0000-0000-000094460000}"/>
    <cellStyle name="9_Merkmalsuebersicht_neu 4 4 2 4" xfId="17950" xr:uid="{00000000-0005-0000-0000-000095460000}"/>
    <cellStyle name="9_Merkmalsuebersicht_neu 4 4 2 4 2" xfId="25087" xr:uid="{00000000-0005-0000-0000-000096460000}"/>
    <cellStyle name="9_Merkmalsuebersicht_neu 4 4 2 4 2 2" xfId="39402" xr:uid="{00000000-0005-0000-0000-000097460000}"/>
    <cellStyle name="9_Merkmalsuebersicht_neu 4 4 2 4 3" xfId="32265" xr:uid="{00000000-0005-0000-0000-000098460000}"/>
    <cellStyle name="9_Merkmalsuebersicht_neu 4 5" xfId="1062" xr:uid="{00000000-0005-0000-0000-000099460000}"/>
    <cellStyle name="9_Merkmalsuebersicht_neu 4 5 2" xfId="13228" xr:uid="{00000000-0005-0000-0000-00009A460000}"/>
    <cellStyle name="9_Merkmalsuebersicht_neu 4 5 2 2" xfId="14256" xr:uid="{00000000-0005-0000-0000-00009B460000}"/>
    <cellStyle name="9_Merkmalsuebersicht_neu 4 5 2 2 2" xfId="16625" xr:uid="{00000000-0005-0000-0000-00009C460000}"/>
    <cellStyle name="9_Merkmalsuebersicht_neu 4 5 2 2 2 2" xfId="23784" xr:uid="{00000000-0005-0000-0000-00009D460000}"/>
    <cellStyle name="9_Merkmalsuebersicht_neu 4 5 2 2 2 2 2" xfId="38099" xr:uid="{00000000-0005-0000-0000-00009E460000}"/>
    <cellStyle name="9_Merkmalsuebersicht_neu 4 5 2 2 2 3" xfId="30940" xr:uid="{00000000-0005-0000-0000-00009F460000}"/>
    <cellStyle name="9_Merkmalsuebersicht_neu 4 5 2 2 3" xfId="18979" xr:uid="{00000000-0005-0000-0000-0000A0460000}"/>
    <cellStyle name="9_Merkmalsuebersicht_neu 4 5 2 2 3 2" xfId="26116" xr:uid="{00000000-0005-0000-0000-0000A1460000}"/>
    <cellStyle name="9_Merkmalsuebersicht_neu 4 5 2 2 3 2 2" xfId="40431" xr:uid="{00000000-0005-0000-0000-0000A2460000}"/>
    <cellStyle name="9_Merkmalsuebersicht_neu 4 5 2 2 3 3" xfId="33294" xr:uid="{00000000-0005-0000-0000-0000A3460000}"/>
    <cellStyle name="9_Merkmalsuebersicht_neu 4 5 2 2 4" xfId="20312" xr:uid="{00000000-0005-0000-0000-0000A4460000}"/>
    <cellStyle name="9_Merkmalsuebersicht_neu 4 5 2 2 4 2" xfId="27449" xr:uid="{00000000-0005-0000-0000-0000A5460000}"/>
    <cellStyle name="9_Merkmalsuebersicht_neu 4 5 2 2 4 2 2" xfId="41764" xr:uid="{00000000-0005-0000-0000-0000A6460000}"/>
    <cellStyle name="9_Merkmalsuebersicht_neu 4 5 2 2 4 3" xfId="34627" xr:uid="{00000000-0005-0000-0000-0000A7460000}"/>
    <cellStyle name="9_Merkmalsuebersicht_neu 4 5 2 2 5" xfId="21527" xr:uid="{00000000-0005-0000-0000-0000A8460000}"/>
    <cellStyle name="9_Merkmalsuebersicht_neu 4 5 2 2 5 2" xfId="35842" xr:uid="{00000000-0005-0000-0000-0000A9460000}"/>
    <cellStyle name="9_Merkmalsuebersicht_neu 4 5 2 2 6" xfId="28664" xr:uid="{00000000-0005-0000-0000-0000AA460000}"/>
    <cellStyle name="9_Merkmalsuebersicht_neu 4 5 2 3" xfId="15597" xr:uid="{00000000-0005-0000-0000-0000AB460000}"/>
    <cellStyle name="9_Merkmalsuebersicht_neu 4 5 2 3 2" xfId="22756" xr:uid="{00000000-0005-0000-0000-0000AC460000}"/>
    <cellStyle name="9_Merkmalsuebersicht_neu 4 5 2 3 2 2" xfId="37071" xr:uid="{00000000-0005-0000-0000-0000AD460000}"/>
    <cellStyle name="9_Merkmalsuebersicht_neu 4 5 2 3 3" xfId="29912" xr:uid="{00000000-0005-0000-0000-0000AE460000}"/>
    <cellStyle name="9_Merkmalsuebersicht_neu 4 5 2 4" xfId="17951" xr:uid="{00000000-0005-0000-0000-0000AF460000}"/>
    <cellStyle name="9_Merkmalsuebersicht_neu 4 5 2 4 2" xfId="25088" xr:uid="{00000000-0005-0000-0000-0000B0460000}"/>
    <cellStyle name="9_Merkmalsuebersicht_neu 4 5 2 4 2 2" xfId="39403" xr:uid="{00000000-0005-0000-0000-0000B1460000}"/>
    <cellStyle name="9_Merkmalsuebersicht_neu 4 5 2 4 3" xfId="32266" xr:uid="{00000000-0005-0000-0000-0000B2460000}"/>
    <cellStyle name="9_Merkmalsuebersicht_neu 4 6" xfId="13224" xr:uid="{00000000-0005-0000-0000-0000B3460000}"/>
    <cellStyle name="9_Merkmalsuebersicht_neu 4 6 2" xfId="14258" xr:uid="{00000000-0005-0000-0000-0000B4460000}"/>
    <cellStyle name="9_Merkmalsuebersicht_neu 4 6 2 2" xfId="16627" xr:uid="{00000000-0005-0000-0000-0000B5460000}"/>
    <cellStyle name="9_Merkmalsuebersicht_neu 4 6 2 2 2" xfId="23786" xr:uid="{00000000-0005-0000-0000-0000B6460000}"/>
    <cellStyle name="9_Merkmalsuebersicht_neu 4 6 2 2 2 2" xfId="38101" xr:uid="{00000000-0005-0000-0000-0000B7460000}"/>
    <cellStyle name="9_Merkmalsuebersicht_neu 4 6 2 2 3" xfId="30942" xr:uid="{00000000-0005-0000-0000-0000B8460000}"/>
    <cellStyle name="9_Merkmalsuebersicht_neu 4 6 2 3" xfId="18981" xr:uid="{00000000-0005-0000-0000-0000B9460000}"/>
    <cellStyle name="9_Merkmalsuebersicht_neu 4 6 2 3 2" xfId="26118" xr:uid="{00000000-0005-0000-0000-0000BA460000}"/>
    <cellStyle name="9_Merkmalsuebersicht_neu 4 6 2 3 2 2" xfId="40433" xr:uid="{00000000-0005-0000-0000-0000BB460000}"/>
    <cellStyle name="9_Merkmalsuebersicht_neu 4 6 2 3 3" xfId="33296" xr:uid="{00000000-0005-0000-0000-0000BC460000}"/>
    <cellStyle name="9_Merkmalsuebersicht_neu 4 6 2 4" xfId="20314" xr:uid="{00000000-0005-0000-0000-0000BD460000}"/>
    <cellStyle name="9_Merkmalsuebersicht_neu 4 6 2 4 2" xfId="27451" xr:uid="{00000000-0005-0000-0000-0000BE460000}"/>
    <cellStyle name="9_Merkmalsuebersicht_neu 4 6 2 4 2 2" xfId="41766" xr:uid="{00000000-0005-0000-0000-0000BF460000}"/>
    <cellStyle name="9_Merkmalsuebersicht_neu 4 6 2 4 3" xfId="34629" xr:uid="{00000000-0005-0000-0000-0000C0460000}"/>
    <cellStyle name="9_Merkmalsuebersicht_neu 4 6 2 5" xfId="21529" xr:uid="{00000000-0005-0000-0000-0000C1460000}"/>
    <cellStyle name="9_Merkmalsuebersicht_neu 4 6 2 5 2" xfId="35844" xr:uid="{00000000-0005-0000-0000-0000C2460000}"/>
    <cellStyle name="9_Merkmalsuebersicht_neu 4 6 2 6" xfId="28666" xr:uid="{00000000-0005-0000-0000-0000C3460000}"/>
    <cellStyle name="9_Merkmalsuebersicht_neu 4 6 3" xfId="15593" xr:uid="{00000000-0005-0000-0000-0000C4460000}"/>
    <cellStyle name="9_Merkmalsuebersicht_neu 4 6 3 2" xfId="22752" xr:uid="{00000000-0005-0000-0000-0000C5460000}"/>
    <cellStyle name="9_Merkmalsuebersicht_neu 4 6 3 2 2" xfId="37067" xr:uid="{00000000-0005-0000-0000-0000C6460000}"/>
    <cellStyle name="9_Merkmalsuebersicht_neu 4 6 3 3" xfId="29908" xr:uid="{00000000-0005-0000-0000-0000C7460000}"/>
    <cellStyle name="9_Merkmalsuebersicht_neu 4 6 4" xfId="17947" xr:uid="{00000000-0005-0000-0000-0000C8460000}"/>
    <cellStyle name="9_Merkmalsuebersicht_neu 4 6 4 2" xfId="25084" xr:uid="{00000000-0005-0000-0000-0000C9460000}"/>
    <cellStyle name="9_Merkmalsuebersicht_neu 4 6 4 2 2" xfId="39399" xr:uid="{00000000-0005-0000-0000-0000CA460000}"/>
    <cellStyle name="9_Merkmalsuebersicht_neu 4 6 4 3" xfId="32262" xr:uid="{00000000-0005-0000-0000-0000CB460000}"/>
    <cellStyle name="9_Merkmalsuebersicht_neu 5" xfId="1063" xr:uid="{00000000-0005-0000-0000-0000CC460000}"/>
    <cellStyle name="9_Merkmalsuebersicht_neu 5 2" xfId="13229" xr:uid="{00000000-0005-0000-0000-0000CD460000}"/>
    <cellStyle name="9_Merkmalsuebersicht_neu 5 2 2" xfId="14044" xr:uid="{00000000-0005-0000-0000-0000CE460000}"/>
    <cellStyle name="9_Merkmalsuebersicht_neu 5 2 2 2" xfId="16413" xr:uid="{00000000-0005-0000-0000-0000CF460000}"/>
    <cellStyle name="9_Merkmalsuebersicht_neu 5 2 2 2 2" xfId="23572" xr:uid="{00000000-0005-0000-0000-0000D0460000}"/>
    <cellStyle name="9_Merkmalsuebersicht_neu 5 2 2 2 2 2" xfId="37887" xr:uid="{00000000-0005-0000-0000-0000D1460000}"/>
    <cellStyle name="9_Merkmalsuebersicht_neu 5 2 2 2 3" xfId="30728" xr:uid="{00000000-0005-0000-0000-0000D2460000}"/>
    <cellStyle name="9_Merkmalsuebersicht_neu 5 2 2 3" xfId="18767" xr:uid="{00000000-0005-0000-0000-0000D3460000}"/>
    <cellStyle name="9_Merkmalsuebersicht_neu 5 2 2 3 2" xfId="25904" xr:uid="{00000000-0005-0000-0000-0000D4460000}"/>
    <cellStyle name="9_Merkmalsuebersicht_neu 5 2 2 3 2 2" xfId="40219" xr:uid="{00000000-0005-0000-0000-0000D5460000}"/>
    <cellStyle name="9_Merkmalsuebersicht_neu 5 2 2 3 3" xfId="33082" xr:uid="{00000000-0005-0000-0000-0000D6460000}"/>
    <cellStyle name="9_Merkmalsuebersicht_neu 5 2 2 4" xfId="20127" xr:uid="{00000000-0005-0000-0000-0000D7460000}"/>
    <cellStyle name="9_Merkmalsuebersicht_neu 5 2 2 4 2" xfId="27264" xr:uid="{00000000-0005-0000-0000-0000D8460000}"/>
    <cellStyle name="9_Merkmalsuebersicht_neu 5 2 2 4 2 2" xfId="41579" xr:uid="{00000000-0005-0000-0000-0000D9460000}"/>
    <cellStyle name="9_Merkmalsuebersicht_neu 5 2 2 4 3" xfId="34442" xr:uid="{00000000-0005-0000-0000-0000DA460000}"/>
    <cellStyle name="9_Merkmalsuebersicht_neu 5 2 2 5" xfId="21342" xr:uid="{00000000-0005-0000-0000-0000DB460000}"/>
    <cellStyle name="9_Merkmalsuebersicht_neu 5 2 2 5 2" xfId="35657" xr:uid="{00000000-0005-0000-0000-0000DC460000}"/>
    <cellStyle name="9_Merkmalsuebersicht_neu 5 2 2 6" xfId="28479" xr:uid="{00000000-0005-0000-0000-0000DD460000}"/>
    <cellStyle name="9_Merkmalsuebersicht_neu 5 2 3" xfId="15598" xr:uid="{00000000-0005-0000-0000-0000DE460000}"/>
    <cellStyle name="9_Merkmalsuebersicht_neu 5 2 3 2" xfId="22757" xr:uid="{00000000-0005-0000-0000-0000DF460000}"/>
    <cellStyle name="9_Merkmalsuebersicht_neu 5 2 3 2 2" xfId="37072" xr:uid="{00000000-0005-0000-0000-0000E0460000}"/>
    <cellStyle name="9_Merkmalsuebersicht_neu 5 2 3 3" xfId="29913" xr:uid="{00000000-0005-0000-0000-0000E1460000}"/>
    <cellStyle name="9_Merkmalsuebersicht_neu 5 2 4" xfId="17952" xr:uid="{00000000-0005-0000-0000-0000E2460000}"/>
    <cellStyle name="9_Merkmalsuebersicht_neu 5 2 4 2" xfId="25089" xr:uid="{00000000-0005-0000-0000-0000E3460000}"/>
    <cellStyle name="9_Merkmalsuebersicht_neu 5 2 4 2 2" xfId="39404" xr:uid="{00000000-0005-0000-0000-0000E4460000}"/>
    <cellStyle name="9_Merkmalsuebersicht_neu 5 2 4 3" xfId="32267" xr:uid="{00000000-0005-0000-0000-0000E5460000}"/>
    <cellStyle name="9_Merkmalsuebersicht_neu 6" xfId="1064" xr:uid="{00000000-0005-0000-0000-0000E6460000}"/>
    <cellStyle name="9_Merkmalsuebersicht_neu 6 2" xfId="13230" xr:uid="{00000000-0005-0000-0000-0000E7460000}"/>
    <cellStyle name="9_Merkmalsuebersicht_neu 6 2 2" xfId="14257" xr:uid="{00000000-0005-0000-0000-0000E8460000}"/>
    <cellStyle name="9_Merkmalsuebersicht_neu 6 2 2 2" xfId="16626" xr:uid="{00000000-0005-0000-0000-0000E9460000}"/>
    <cellStyle name="9_Merkmalsuebersicht_neu 6 2 2 2 2" xfId="23785" xr:uid="{00000000-0005-0000-0000-0000EA460000}"/>
    <cellStyle name="9_Merkmalsuebersicht_neu 6 2 2 2 2 2" xfId="38100" xr:uid="{00000000-0005-0000-0000-0000EB460000}"/>
    <cellStyle name="9_Merkmalsuebersicht_neu 6 2 2 2 3" xfId="30941" xr:uid="{00000000-0005-0000-0000-0000EC460000}"/>
    <cellStyle name="9_Merkmalsuebersicht_neu 6 2 2 3" xfId="18980" xr:uid="{00000000-0005-0000-0000-0000ED460000}"/>
    <cellStyle name="9_Merkmalsuebersicht_neu 6 2 2 3 2" xfId="26117" xr:uid="{00000000-0005-0000-0000-0000EE460000}"/>
    <cellStyle name="9_Merkmalsuebersicht_neu 6 2 2 3 2 2" xfId="40432" xr:uid="{00000000-0005-0000-0000-0000EF460000}"/>
    <cellStyle name="9_Merkmalsuebersicht_neu 6 2 2 3 3" xfId="33295" xr:uid="{00000000-0005-0000-0000-0000F0460000}"/>
    <cellStyle name="9_Merkmalsuebersicht_neu 6 2 2 4" xfId="20313" xr:uid="{00000000-0005-0000-0000-0000F1460000}"/>
    <cellStyle name="9_Merkmalsuebersicht_neu 6 2 2 4 2" xfId="27450" xr:uid="{00000000-0005-0000-0000-0000F2460000}"/>
    <cellStyle name="9_Merkmalsuebersicht_neu 6 2 2 4 2 2" xfId="41765" xr:uid="{00000000-0005-0000-0000-0000F3460000}"/>
    <cellStyle name="9_Merkmalsuebersicht_neu 6 2 2 4 3" xfId="34628" xr:uid="{00000000-0005-0000-0000-0000F4460000}"/>
    <cellStyle name="9_Merkmalsuebersicht_neu 6 2 2 5" xfId="21528" xr:uid="{00000000-0005-0000-0000-0000F5460000}"/>
    <cellStyle name="9_Merkmalsuebersicht_neu 6 2 2 5 2" xfId="35843" xr:uid="{00000000-0005-0000-0000-0000F6460000}"/>
    <cellStyle name="9_Merkmalsuebersicht_neu 6 2 2 6" xfId="28665" xr:uid="{00000000-0005-0000-0000-0000F7460000}"/>
    <cellStyle name="9_Merkmalsuebersicht_neu 6 2 3" xfId="15599" xr:uid="{00000000-0005-0000-0000-0000F8460000}"/>
    <cellStyle name="9_Merkmalsuebersicht_neu 6 2 3 2" xfId="22758" xr:uid="{00000000-0005-0000-0000-0000F9460000}"/>
    <cellStyle name="9_Merkmalsuebersicht_neu 6 2 3 2 2" xfId="37073" xr:uid="{00000000-0005-0000-0000-0000FA460000}"/>
    <cellStyle name="9_Merkmalsuebersicht_neu 6 2 3 3" xfId="29914" xr:uid="{00000000-0005-0000-0000-0000FB460000}"/>
    <cellStyle name="9_Merkmalsuebersicht_neu 6 2 4" xfId="17953" xr:uid="{00000000-0005-0000-0000-0000FC460000}"/>
    <cellStyle name="9_Merkmalsuebersicht_neu 6 2 4 2" xfId="25090" xr:uid="{00000000-0005-0000-0000-0000FD460000}"/>
    <cellStyle name="9_Merkmalsuebersicht_neu 6 2 4 2 2" xfId="39405" xr:uid="{00000000-0005-0000-0000-0000FE460000}"/>
    <cellStyle name="9_Merkmalsuebersicht_neu 6 2 4 3" xfId="32268" xr:uid="{00000000-0005-0000-0000-0000FF460000}"/>
    <cellStyle name="9_Merkmalsuebersicht_neu 7" xfId="1065" xr:uid="{00000000-0005-0000-0000-000000470000}"/>
    <cellStyle name="9_Merkmalsuebersicht_neu 7 2" xfId="13231" xr:uid="{00000000-0005-0000-0000-000001470000}"/>
    <cellStyle name="9_Merkmalsuebersicht_neu 7 2 2" xfId="14394" xr:uid="{00000000-0005-0000-0000-000002470000}"/>
    <cellStyle name="9_Merkmalsuebersicht_neu 7 2 2 2" xfId="16763" xr:uid="{00000000-0005-0000-0000-000003470000}"/>
    <cellStyle name="9_Merkmalsuebersicht_neu 7 2 2 2 2" xfId="23922" xr:uid="{00000000-0005-0000-0000-000004470000}"/>
    <cellStyle name="9_Merkmalsuebersicht_neu 7 2 2 2 2 2" xfId="38237" xr:uid="{00000000-0005-0000-0000-000005470000}"/>
    <cellStyle name="9_Merkmalsuebersicht_neu 7 2 2 2 3" xfId="31078" xr:uid="{00000000-0005-0000-0000-000006470000}"/>
    <cellStyle name="9_Merkmalsuebersicht_neu 7 2 2 3" xfId="19117" xr:uid="{00000000-0005-0000-0000-000007470000}"/>
    <cellStyle name="9_Merkmalsuebersicht_neu 7 2 2 3 2" xfId="26254" xr:uid="{00000000-0005-0000-0000-000008470000}"/>
    <cellStyle name="9_Merkmalsuebersicht_neu 7 2 2 3 2 2" xfId="40569" xr:uid="{00000000-0005-0000-0000-000009470000}"/>
    <cellStyle name="9_Merkmalsuebersicht_neu 7 2 2 3 3" xfId="33432" xr:uid="{00000000-0005-0000-0000-00000A470000}"/>
    <cellStyle name="9_Merkmalsuebersicht_neu 7 2 2 4" xfId="20450" xr:uid="{00000000-0005-0000-0000-00000B470000}"/>
    <cellStyle name="9_Merkmalsuebersicht_neu 7 2 2 4 2" xfId="27587" xr:uid="{00000000-0005-0000-0000-00000C470000}"/>
    <cellStyle name="9_Merkmalsuebersicht_neu 7 2 2 4 2 2" xfId="41902" xr:uid="{00000000-0005-0000-0000-00000D470000}"/>
    <cellStyle name="9_Merkmalsuebersicht_neu 7 2 2 4 3" xfId="34765" xr:uid="{00000000-0005-0000-0000-00000E470000}"/>
    <cellStyle name="9_Merkmalsuebersicht_neu 7 2 2 5" xfId="21665" xr:uid="{00000000-0005-0000-0000-00000F470000}"/>
    <cellStyle name="9_Merkmalsuebersicht_neu 7 2 2 5 2" xfId="35980" xr:uid="{00000000-0005-0000-0000-000010470000}"/>
    <cellStyle name="9_Merkmalsuebersicht_neu 7 2 2 6" xfId="28802" xr:uid="{00000000-0005-0000-0000-000011470000}"/>
    <cellStyle name="9_Merkmalsuebersicht_neu 7 2 3" xfId="15600" xr:uid="{00000000-0005-0000-0000-000012470000}"/>
    <cellStyle name="9_Merkmalsuebersicht_neu 7 2 3 2" xfId="22759" xr:uid="{00000000-0005-0000-0000-000013470000}"/>
    <cellStyle name="9_Merkmalsuebersicht_neu 7 2 3 2 2" xfId="37074" xr:uid="{00000000-0005-0000-0000-000014470000}"/>
    <cellStyle name="9_Merkmalsuebersicht_neu 7 2 3 3" xfId="29915" xr:uid="{00000000-0005-0000-0000-000015470000}"/>
    <cellStyle name="9_Merkmalsuebersicht_neu 7 2 4" xfId="17954" xr:uid="{00000000-0005-0000-0000-000016470000}"/>
    <cellStyle name="9_Merkmalsuebersicht_neu 7 2 4 2" xfId="25091" xr:uid="{00000000-0005-0000-0000-000017470000}"/>
    <cellStyle name="9_Merkmalsuebersicht_neu 7 2 4 2 2" xfId="39406" xr:uid="{00000000-0005-0000-0000-000018470000}"/>
    <cellStyle name="9_Merkmalsuebersicht_neu 7 2 4 3" xfId="32269" xr:uid="{00000000-0005-0000-0000-000019470000}"/>
    <cellStyle name="9_Merkmalsuebersicht_neu 8" xfId="1066" xr:uid="{00000000-0005-0000-0000-00001A470000}"/>
    <cellStyle name="9_Merkmalsuebersicht_neu 8 2" xfId="13232" xr:uid="{00000000-0005-0000-0000-00001B470000}"/>
    <cellStyle name="9_Merkmalsuebersicht_neu 8 2 2" xfId="13906" xr:uid="{00000000-0005-0000-0000-00001C470000}"/>
    <cellStyle name="9_Merkmalsuebersicht_neu 8 2 2 2" xfId="16275" xr:uid="{00000000-0005-0000-0000-00001D470000}"/>
    <cellStyle name="9_Merkmalsuebersicht_neu 8 2 2 2 2" xfId="23434" xr:uid="{00000000-0005-0000-0000-00001E470000}"/>
    <cellStyle name="9_Merkmalsuebersicht_neu 8 2 2 2 2 2" xfId="37749" xr:uid="{00000000-0005-0000-0000-00001F470000}"/>
    <cellStyle name="9_Merkmalsuebersicht_neu 8 2 2 2 3" xfId="30590" xr:uid="{00000000-0005-0000-0000-000020470000}"/>
    <cellStyle name="9_Merkmalsuebersicht_neu 8 2 2 3" xfId="18629" xr:uid="{00000000-0005-0000-0000-000021470000}"/>
    <cellStyle name="9_Merkmalsuebersicht_neu 8 2 2 3 2" xfId="25766" xr:uid="{00000000-0005-0000-0000-000022470000}"/>
    <cellStyle name="9_Merkmalsuebersicht_neu 8 2 2 3 2 2" xfId="40081" xr:uid="{00000000-0005-0000-0000-000023470000}"/>
    <cellStyle name="9_Merkmalsuebersicht_neu 8 2 2 3 3" xfId="32944" xr:uid="{00000000-0005-0000-0000-000024470000}"/>
    <cellStyle name="9_Merkmalsuebersicht_neu 8 2 2 4" xfId="20070" xr:uid="{00000000-0005-0000-0000-000025470000}"/>
    <cellStyle name="9_Merkmalsuebersicht_neu 8 2 2 4 2" xfId="27207" xr:uid="{00000000-0005-0000-0000-000026470000}"/>
    <cellStyle name="9_Merkmalsuebersicht_neu 8 2 2 4 2 2" xfId="41522" xr:uid="{00000000-0005-0000-0000-000027470000}"/>
    <cellStyle name="9_Merkmalsuebersicht_neu 8 2 2 4 3" xfId="34385" xr:uid="{00000000-0005-0000-0000-000028470000}"/>
    <cellStyle name="9_Merkmalsuebersicht_neu 8 2 2 5" xfId="21285" xr:uid="{00000000-0005-0000-0000-000029470000}"/>
    <cellStyle name="9_Merkmalsuebersicht_neu 8 2 2 5 2" xfId="35600" xr:uid="{00000000-0005-0000-0000-00002A470000}"/>
    <cellStyle name="9_Merkmalsuebersicht_neu 8 2 2 6" xfId="28422" xr:uid="{00000000-0005-0000-0000-00002B470000}"/>
    <cellStyle name="9_Merkmalsuebersicht_neu 8 2 3" xfId="15601" xr:uid="{00000000-0005-0000-0000-00002C470000}"/>
    <cellStyle name="9_Merkmalsuebersicht_neu 8 2 3 2" xfId="22760" xr:uid="{00000000-0005-0000-0000-00002D470000}"/>
    <cellStyle name="9_Merkmalsuebersicht_neu 8 2 3 2 2" xfId="37075" xr:uid="{00000000-0005-0000-0000-00002E470000}"/>
    <cellStyle name="9_Merkmalsuebersicht_neu 8 2 3 3" xfId="29916" xr:uid="{00000000-0005-0000-0000-00002F470000}"/>
    <cellStyle name="9_Merkmalsuebersicht_neu 8 2 4" xfId="17955" xr:uid="{00000000-0005-0000-0000-000030470000}"/>
    <cellStyle name="9_Merkmalsuebersicht_neu 8 2 4 2" xfId="25092" xr:uid="{00000000-0005-0000-0000-000031470000}"/>
    <cellStyle name="9_Merkmalsuebersicht_neu 8 2 4 2 2" xfId="39407" xr:uid="{00000000-0005-0000-0000-000032470000}"/>
    <cellStyle name="9_Merkmalsuebersicht_neu 8 2 4 3" xfId="32270" xr:uid="{00000000-0005-0000-0000-000033470000}"/>
    <cellStyle name="9_Merkmalsuebersicht_neu 9" xfId="13208" xr:uid="{00000000-0005-0000-0000-000034470000}"/>
    <cellStyle name="9_Merkmalsuebersicht_neu 9 2" xfId="13346" xr:uid="{00000000-0005-0000-0000-000035470000}"/>
    <cellStyle name="9_Merkmalsuebersicht_neu 9 2 2" xfId="15715" xr:uid="{00000000-0005-0000-0000-000036470000}"/>
    <cellStyle name="9_Merkmalsuebersicht_neu 9 2 2 2" xfId="22874" xr:uid="{00000000-0005-0000-0000-000037470000}"/>
    <cellStyle name="9_Merkmalsuebersicht_neu 9 2 2 2 2" xfId="37189" xr:uid="{00000000-0005-0000-0000-000038470000}"/>
    <cellStyle name="9_Merkmalsuebersicht_neu 9 2 2 3" xfId="30030" xr:uid="{00000000-0005-0000-0000-000039470000}"/>
    <cellStyle name="9_Merkmalsuebersicht_neu 9 2 3" xfId="18069" xr:uid="{00000000-0005-0000-0000-00003A470000}"/>
    <cellStyle name="9_Merkmalsuebersicht_neu 9 2 3 2" xfId="25206" xr:uid="{00000000-0005-0000-0000-00003B470000}"/>
    <cellStyle name="9_Merkmalsuebersicht_neu 9 2 3 2 2" xfId="39521" xr:uid="{00000000-0005-0000-0000-00003C470000}"/>
    <cellStyle name="9_Merkmalsuebersicht_neu 9 2 3 3" xfId="32384" xr:uid="{00000000-0005-0000-0000-00003D470000}"/>
    <cellStyle name="9_Merkmalsuebersicht_neu 9 2 4" xfId="19773" xr:uid="{00000000-0005-0000-0000-00003E470000}"/>
    <cellStyle name="9_Merkmalsuebersicht_neu 9 2 4 2" xfId="26910" xr:uid="{00000000-0005-0000-0000-00003F470000}"/>
    <cellStyle name="9_Merkmalsuebersicht_neu 9 2 4 2 2" xfId="41225" xr:uid="{00000000-0005-0000-0000-000040470000}"/>
    <cellStyle name="9_Merkmalsuebersicht_neu 9 2 4 3" xfId="34088" xr:uid="{00000000-0005-0000-0000-000041470000}"/>
    <cellStyle name="9_Merkmalsuebersicht_neu 9 2 5" xfId="20988" xr:uid="{00000000-0005-0000-0000-000042470000}"/>
    <cellStyle name="9_Merkmalsuebersicht_neu 9 2 5 2" xfId="35303" xr:uid="{00000000-0005-0000-0000-000043470000}"/>
    <cellStyle name="9_Merkmalsuebersicht_neu 9 2 6" xfId="28125" xr:uid="{00000000-0005-0000-0000-000044470000}"/>
    <cellStyle name="9_Merkmalsuebersicht_neu 9 3" xfId="15577" xr:uid="{00000000-0005-0000-0000-000045470000}"/>
    <cellStyle name="9_Merkmalsuebersicht_neu 9 3 2" xfId="22736" xr:uid="{00000000-0005-0000-0000-000046470000}"/>
    <cellStyle name="9_Merkmalsuebersicht_neu 9 3 2 2" xfId="37051" xr:uid="{00000000-0005-0000-0000-000047470000}"/>
    <cellStyle name="9_Merkmalsuebersicht_neu 9 3 3" xfId="29892" xr:uid="{00000000-0005-0000-0000-000048470000}"/>
    <cellStyle name="9_Merkmalsuebersicht_neu 9 4" xfId="17931" xr:uid="{00000000-0005-0000-0000-000049470000}"/>
    <cellStyle name="9_Merkmalsuebersicht_neu 9 4 2" xfId="25068" xr:uid="{00000000-0005-0000-0000-00004A470000}"/>
    <cellStyle name="9_Merkmalsuebersicht_neu 9 4 2 2" xfId="39383" xr:uid="{00000000-0005-0000-0000-00004B470000}"/>
    <cellStyle name="9_Merkmalsuebersicht_neu 9 4 3" xfId="32246" xr:uid="{00000000-0005-0000-0000-00004C470000}"/>
    <cellStyle name="9_Tab. F1-3" xfId="3237" xr:uid="{00000000-0005-0000-0000-00004D470000}"/>
    <cellStyle name="9_Tab. F1-3 2" xfId="12596" xr:uid="{00000000-0005-0000-0000-00004E470000}"/>
    <cellStyle name="9_Tab. F1-3 2 2" xfId="14719" xr:uid="{00000000-0005-0000-0000-00004F470000}"/>
    <cellStyle name="9_Tab. F1-3 2 2 2" xfId="17082" xr:uid="{00000000-0005-0000-0000-000050470000}"/>
    <cellStyle name="9_Tab. F1-3 2 2 2 2" xfId="24226" xr:uid="{00000000-0005-0000-0000-000051470000}"/>
    <cellStyle name="9_Tab. F1-3 2 2 2 2 2" xfId="38541" xr:uid="{00000000-0005-0000-0000-000052470000}"/>
    <cellStyle name="9_Tab. F1-3 2 2 2 3" xfId="31397" xr:uid="{00000000-0005-0000-0000-000053470000}"/>
    <cellStyle name="9_Tab. F1-3 2 2 3" xfId="19436" xr:uid="{00000000-0005-0000-0000-000054470000}"/>
    <cellStyle name="9_Tab. F1-3 2 2 3 2" xfId="26573" xr:uid="{00000000-0005-0000-0000-000055470000}"/>
    <cellStyle name="9_Tab. F1-3 2 2 3 2 2" xfId="40888" xr:uid="{00000000-0005-0000-0000-000056470000}"/>
    <cellStyle name="9_Tab. F1-3 2 2 3 3" xfId="33751" xr:uid="{00000000-0005-0000-0000-000057470000}"/>
    <cellStyle name="9_Tab. F1-3 2 2 4" xfId="20719" xr:uid="{00000000-0005-0000-0000-000058470000}"/>
    <cellStyle name="9_Tab. F1-3 2 2 4 2" xfId="27856" xr:uid="{00000000-0005-0000-0000-000059470000}"/>
    <cellStyle name="9_Tab. F1-3 2 2 4 2 2" xfId="42171" xr:uid="{00000000-0005-0000-0000-00005A470000}"/>
    <cellStyle name="9_Tab. F1-3 2 2 4 3" xfId="35034" xr:uid="{00000000-0005-0000-0000-00005B470000}"/>
    <cellStyle name="9_Tab. F1-3 2 3" xfId="13375" xr:uid="{00000000-0005-0000-0000-00005C470000}"/>
    <cellStyle name="9_Tab. F1-3 2 3 2" xfId="15744" xr:uid="{00000000-0005-0000-0000-00005D470000}"/>
    <cellStyle name="9_Tab. F1-3 2 3 2 2" xfId="22903" xr:uid="{00000000-0005-0000-0000-00005E470000}"/>
    <cellStyle name="9_Tab. F1-3 2 3 2 2 2" xfId="37218" xr:uid="{00000000-0005-0000-0000-00005F470000}"/>
    <cellStyle name="9_Tab. F1-3 2 3 2 3" xfId="30059" xr:uid="{00000000-0005-0000-0000-000060470000}"/>
    <cellStyle name="9_Tab. F1-3 2 3 3" xfId="18098" xr:uid="{00000000-0005-0000-0000-000061470000}"/>
    <cellStyle name="9_Tab. F1-3 2 3 3 2" xfId="25235" xr:uid="{00000000-0005-0000-0000-000062470000}"/>
    <cellStyle name="9_Tab. F1-3 2 3 3 2 2" xfId="39550" xr:uid="{00000000-0005-0000-0000-000063470000}"/>
    <cellStyle name="9_Tab. F1-3 2 3 3 3" xfId="32413" xr:uid="{00000000-0005-0000-0000-000064470000}"/>
    <cellStyle name="9_Tab. F1-3 2 3 4" xfId="19802" xr:uid="{00000000-0005-0000-0000-000065470000}"/>
    <cellStyle name="9_Tab. F1-3 2 3 4 2" xfId="26939" xr:uid="{00000000-0005-0000-0000-000066470000}"/>
    <cellStyle name="9_Tab. F1-3 2 3 4 2 2" xfId="41254" xr:uid="{00000000-0005-0000-0000-000067470000}"/>
    <cellStyle name="9_Tab. F1-3 2 3 4 3" xfId="34117" xr:uid="{00000000-0005-0000-0000-000068470000}"/>
    <cellStyle name="9_Tab. F1-3 2 3 5" xfId="21017" xr:uid="{00000000-0005-0000-0000-000069470000}"/>
    <cellStyle name="9_Tab. F1-3 2 3 5 2" xfId="35332" xr:uid="{00000000-0005-0000-0000-00006A470000}"/>
    <cellStyle name="9_Tab. F1-3 2 3 6" xfId="28154" xr:uid="{00000000-0005-0000-0000-00006B470000}"/>
    <cellStyle name="9_Tab. F1-3 2 4" xfId="19734" xr:uid="{00000000-0005-0000-0000-00006C470000}"/>
    <cellStyle name="9_Tab. F1-3 2 4 2" xfId="26871" xr:uid="{00000000-0005-0000-0000-00006D470000}"/>
    <cellStyle name="9_Tab. F1-3 2 4 2 2" xfId="41186" xr:uid="{00000000-0005-0000-0000-00006E470000}"/>
    <cellStyle name="9_Tab. F1-3 2 4 3" xfId="34049" xr:uid="{00000000-0005-0000-0000-00006F470000}"/>
    <cellStyle name="9_Tab_III_1_1-10_neu_Endgueltig" xfId="223" xr:uid="{00000000-0005-0000-0000-000070470000}"/>
    <cellStyle name="9_Tab_III_1_1-10_neu_Endgueltig 2" xfId="1067" xr:uid="{00000000-0005-0000-0000-000071470000}"/>
    <cellStyle name="9_Tab_III_1_1-10_neu_Endgueltig 2 2" xfId="12573" xr:uid="{00000000-0005-0000-0000-000072470000}"/>
    <cellStyle name="9_Tab_III_1_1-10_neu_Endgueltig 2 2 2" xfId="14696" xr:uid="{00000000-0005-0000-0000-000073470000}"/>
    <cellStyle name="9_Tab_III_1_1-10_neu_Endgueltig 2 2 2 2" xfId="17059" xr:uid="{00000000-0005-0000-0000-000074470000}"/>
    <cellStyle name="9_Tab_III_1_1-10_neu_Endgueltig 2 2 2 2 2" xfId="24218" xr:uid="{00000000-0005-0000-0000-000075470000}"/>
    <cellStyle name="9_Tab_III_1_1-10_neu_Endgueltig 2 2 2 2 2 2" xfId="38533" xr:uid="{00000000-0005-0000-0000-000076470000}"/>
    <cellStyle name="9_Tab_III_1_1-10_neu_Endgueltig 2 2 2 2 3" xfId="31374" xr:uid="{00000000-0005-0000-0000-000077470000}"/>
    <cellStyle name="9_Tab_III_1_1-10_neu_Endgueltig 2 2 2 3" xfId="19413" xr:uid="{00000000-0005-0000-0000-000078470000}"/>
    <cellStyle name="9_Tab_III_1_1-10_neu_Endgueltig 2 2 2 3 2" xfId="26550" xr:uid="{00000000-0005-0000-0000-000079470000}"/>
    <cellStyle name="9_Tab_III_1_1-10_neu_Endgueltig 2 2 2 3 2 2" xfId="40865" xr:uid="{00000000-0005-0000-0000-00007A470000}"/>
    <cellStyle name="9_Tab_III_1_1-10_neu_Endgueltig 2 2 2 3 3" xfId="33728" xr:uid="{00000000-0005-0000-0000-00007B470000}"/>
    <cellStyle name="9_Tab_III_1_1-10_neu_Endgueltig 2 2 2 4" xfId="20711" xr:uid="{00000000-0005-0000-0000-00007C470000}"/>
    <cellStyle name="9_Tab_III_1_1-10_neu_Endgueltig 2 2 2 4 2" xfId="27848" xr:uid="{00000000-0005-0000-0000-00007D470000}"/>
    <cellStyle name="9_Tab_III_1_1-10_neu_Endgueltig 2 2 2 4 2 2" xfId="42163" xr:uid="{00000000-0005-0000-0000-00007E470000}"/>
    <cellStyle name="9_Tab_III_1_1-10_neu_Endgueltig 2 2 2 4 3" xfId="35026" xr:uid="{00000000-0005-0000-0000-00007F470000}"/>
    <cellStyle name="9_Tab_III_1_1-10_neu_Endgueltig 2 2 3" xfId="14406" xr:uid="{00000000-0005-0000-0000-000080470000}"/>
    <cellStyle name="9_Tab_III_1_1-10_neu_Endgueltig 2 2 3 2" xfId="16775" xr:uid="{00000000-0005-0000-0000-000081470000}"/>
    <cellStyle name="9_Tab_III_1_1-10_neu_Endgueltig 2 2 3 2 2" xfId="23934" xr:uid="{00000000-0005-0000-0000-000082470000}"/>
    <cellStyle name="9_Tab_III_1_1-10_neu_Endgueltig 2 2 3 2 2 2" xfId="38249" xr:uid="{00000000-0005-0000-0000-000083470000}"/>
    <cellStyle name="9_Tab_III_1_1-10_neu_Endgueltig 2 2 3 2 3" xfId="31090" xr:uid="{00000000-0005-0000-0000-000084470000}"/>
    <cellStyle name="9_Tab_III_1_1-10_neu_Endgueltig 2 2 3 3" xfId="19129" xr:uid="{00000000-0005-0000-0000-000085470000}"/>
    <cellStyle name="9_Tab_III_1_1-10_neu_Endgueltig 2 2 3 3 2" xfId="26266" xr:uid="{00000000-0005-0000-0000-000086470000}"/>
    <cellStyle name="9_Tab_III_1_1-10_neu_Endgueltig 2 2 3 3 2 2" xfId="40581" xr:uid="{00000000-0005-0000-0000-000087470000}"/>
    <cellStyle name="9_Tab_III_1_1-10_neu_Endgueltig 2 2 3 3 3" xfId="33444" xr:uid="{00000000-0005-0000-0000-000088470000}"/>
    <cellStyle name="9_Tab_III_1_1-10_neu_Endgueltig 2 2 3 4" xfId="20462" xr:uid="{00000000-0005-0000-0000-000089470000}"/>
    <cellStyle name="9_Tab_III_1_1-10_neu_Endgueltig 2 2 3 4 2" xfId="27599" xr:uid="{00000000-0005-0000-0000-00008A470000}"/>
    <cellStyle name="9_Tab_III_1_1-10_neu_Endgueltig 2 2 3 4 2 2" xfId="41914" xr:uid="{00000000-0005-0000-0000-00008B470000}"/>
    <cellStyle name="9_Tab_III_1_1-10_neu_Endgueltig 2 2 3 4 3" xfId="34777" xr:uid="{00000000-0005-0000-0000-00008C470000}"/>
    <cellStyle name="9_Tab_III_1_1-10_neu_Endgueltig 2 2 3 5" xfId="21677" xr:uid="{00000000-0005-0000-0000-00008D470000}"/>
    <cellStyle name="9_Tab_III_1_1-10_neu_Endgueltig 2 2 3 5 2" xfId="35992" xr:uid="{00000000-0005-0000-0000-00008E470000}"/>
    <cellStyle name="9_Tab_III_1_1-10_neu_Endgueltig 2 2 3 6" xfId="28814" xr:uid="{00000000-0005-0000-0000-00008F470000}"/>
    <cellStyle name="9_Tab_III_1_1-10_neu_Endgueltig 2 2 4" xfId="19711" xr:uid="{00000000-0005-0000-0000-000090470000}"/>
    <cellStyle name="9_Tab_III_1_1-10_neu_Endgueltig 2 2 4 2" xfId="26848" xr:uid="{00000000-0005-0000-0000-000091470000}"/>
    <cellStyle name="9_Tab_III_1_1-10_neu_Endgueltig 2 2 4 2 2" xfId="41163" xr:uid="{00000000-0005-0000-0000-000092470000}"/>
    <cellStyle name="9_Tab_III_1_1-10_neu_Endgueltig 2 2 4 3" xfId="34026" xr:uid="{00000000-0005-0000-0000-000093470000}"/>
    <cellStyle name="9_Tab_III_1_1-10_neu_Endgueltig 3" xfId="12561" xr:uid="{00000000-0005-0000-0000-000094470000}"/>
    <cellStyle name="9_Tab_III_1_1-10_neu_Endgueltig 3 2" xfId="14684" xr:uid="{00000000-0005-0000-0000-000095470000}"/>
    <cellStyle name="9_Tab_III_1_1-10_neu_Endgueltig 3 2 2" xfId="17047" xr:uid="{00000000-0005-0000-0000-000096470000}"/>
    <cellStyle name="9_Tab_III_1_1-10_neu_Endgueltig 3 2 2 2" xfId="24206" xr:uid="{00000000-0005-0000-0000-000097470000}"/>
    <cellStyle name="9_Tab_III_1_1-10_neu_Endgueltig 3 2 2 2 2" xfId="38521" xr:uid="{00000000-0005-0000-0000-000098470000}"/>
    <cellStyle name="9_Tab_III_1_1-10_neu_Endgueltig 3 2 2 3" xfId="31362" xr:uid="{00000000-0005-0000-0000-000099470000}"/>
    <cellStyle name="9_Tab_III_1_1-10_neu_Endgueltig 3 2 3" xfId="19401" xr:uid="{00000000-0005-0000-0000-00009A470000}"/>
    <cellStyle name="9_Tab_III_1_1-10_neu_Endgueltig 3 2 3 2" xfId="26538" xr:uid="{00000000-0005-0000-0000-00009B470000}"/>
    <cellStyle name="9_Tab_III_1_1-10_neu_Endgueltig 3 2 3 2 2" xfId="40853" xr:uid="{00000000-0005-0000-0000-00009C470000}"/>
    <cellStyle name="9_Tab_III_1_1-10_neu_Endgueltig 3 2 3 3" xfId="33716" xr:uid="{00000000-0005-0000-0000-00009D470000}"/>
    <cellStyle name="9_Tab_III_1_1-10_neu_Endgueltig 3 2 4" xfId="20699" xr:uid="{00000000-0005-0000-0000-00009E470000}"/>
    <cellStyle name="9_Tab_III_1_1-10_neu_Endgueltig 3 2 4 2" xfId="27836" xr:uid="{00000000-0005-0000-0000-00009F470000}"/>
    <cellStyle name="9_Tab_III_1_1-10_neu_Endgueltig 3 2 4 2 2" xfId="42151" xr:uid="{00000000-0005-0000-0000-0000A0470000}"/>
    <cellStyle name="9_Tab_III_1_1-10_neu_Endgueltig 3 2 4 3" xfId="35014" xr:uid="{00000000-0005-0000-0000-0000A1470000}"/>
    <cellStyle name="9_Tab_III_1_1-10_neu_Endgueltig 3 3" xfId="14525" xr:uid="{00000000-0005-0000-0000-0000A2470000}"/>
    <cellStyle name="9_Tab_III_1_1-10_neu_Endgueltig 3 3 2" xfId="16894" xr:uid="{00000000-0005-0000-0000-0000A3470000}"/>
    <cellStyle name="9_Tab_III_1_1-10_neu_Endgueltig 3 3 2 2" xfId="24053" xr:uid="{00000000-0005-0000-0000-0000A4470000}"/>
    <cellStyle name="9_Tab_III_1_1-10_neu_Endgueltig 3 3 2 2 2" xfId="38368" xr:uid="{00000000-0005-0000-0000-0000A5470000}"/>
    <cellStyle name="9_Tab_III_1_1-10_neu_Endgueltig 3 3 2 3" xfId="31209" xr:uid="{00000000-0005-0000-0000-0000A6470000}"/>
    <cellStyle name="9_Tab_III_1_1-10_neu_Endgueltig 3 3 3" xfId="19248" xr:uid="{00000000-0005-0000-0000-0000A7470000}"/>
    <cellStyle name="9_Tab_III_1_1-10_neu_Endgueltig 3 3 3 2" xfId="26385" xr:uid="{00000000-0005-0000-0000-0000A8470000}"/>
    <cellStyle name="9_Tab_III_1_1-10_neu_Endgueltig 3 3 3 2 2" xfId="40700" xr:uid="{00000000-0005-0000-0000-0000A9470000}"/>
    <cellStyle name="9_Tab_III_1_1-10_neu_Endgueltig 3 3 3 3" xfId="33563" xr:uid="{00000000-0005-0000-0000-0000AA470000}"/>
    <cellStyle name="9_Tab_III_1_1-10_neu_Endgueltig 3 3 4" xfId="20546" xr:uid="{00000000-0005-0000-0000-0000AB470000}"/>
    <cellStyle name="9_Tab_III_1_1-10_neu_Endgueltig 3 3 4 2" xfId="27683" xr:uid="{00000000-0005-0000-0000-0000AC470000}"/>
    <cellStyle name="9_Tab_III_1_1-10_neu_Endgueltig 3 3 4 2 2" xfId="41998" xr:uid="{00000000-0005-0000-0000-0000AD470000}"/>
    <cellStyle name="9_Tab_III_1_1-10_neu_Endgueltig 3 3 4 3" xfId="34861" xr:uid="{00000000-0005-0000-0000-0000AE470000}"/>
    <cellStyle name="9_Tab_III_1_1-10_neu_Endgueltig 3 3 5" xfId="21761" xr:uid="{00000000-0005-0000-0000-0000AF470000}"/>
    <cellStyle name="9_Tab_III_1_1-10_neu_Endgueltig 3 3 5 2" xfId="36076" xr:uid="{00000000-0005-0000-0000-0000B0470000}"/>
    <cellStyle name="9_Tab_III_1_1-10_neu_Endgueltig 3 3 6" xfId="28898" xr:uid="{00000000-0005-0000-0000-0000B1470000}"/>
    <cellStyle name="9_Tab_III_1_1-10_neu_Endgueltig 3 4" xfId="19699" xr:uid="{00000000-0005-0000-0000-0000B2470000}"/>
    <cellStyle name="9_Tab_III_1_1-10_neu_Endgueltig 3 4 2" xfId="26836" xr:uid="{00000000-0005-0000-0000-0000B3470000}"/>
    <cellStyle name="9_Tab_III_1_1-10_neu_Endgueltig 3 4 2 2" xfId="41151" xr:uid="{00000000-0005-0000-0000-0000B4470000}"/>
    <cellStyle name="9_Tab_III_1_1-10_neu_Endgueltig 3 4 3" xfId="34014" xr:uid="{00000000-0005-0000-0000-0000B5470000}"/>
    <cellStyle name="9_Tab_III_1_1-10_neu_Endgueltig 4" xfId="42627" xr:uid="{00000000-0005-0000-0000-0000B6470000}"/>
    <cellStyle name="9_tabellen_teil_iii_2011_l12" xfId="224" xr:uid="{00000000-0005-0000-0000-0000B7470000}"/>
    <cellStyle name="9_tabellen_teil_iii_2011_l12 2" xfId="1068" xr:uid="{00000000-0005-0000-0000-0000B8470000}"/>
    <cellStyle name="9_tabellen_teil_iii_2011_l12 2 2" xfId="1069" xr:uid="{00000000-0005-0000-0000-0000B9470000}"/>
    <cellStyle name="9_tabellen_teil_iii_2011_l12 2 2 2" xfId="1070" xr:uid="{00000000-0005-0000-0000-0000BA470000}"/>
    <cellStyle name="9_tabellen_teil_iii_2011_l12 2 2 2 2" xfId="13236" xr:uid="{00000000-0005-0000-0000-0000BB470000}"/>
    <cellStyle name="9_tabellen_teil_iii_2011_l12 2 2 2 2 2" xfId="13357" xr:uid="{00000000-0005-0000-0000-0000BC470000}"/>
    <cellStyle name="9_tabellen_teil_iii_2011_l12 2 2 2 2 2 2" xfId="15726" xr:uid="{00000000-0005-0000-0000-0000BD470000}"/>
    <cellStyle name="9_tabellen_teil_iii_2011_l12 2 2 2 2 2 2 2" xfId="22885" xr:uid="{00000000-0005-0000-0000-0000BE470000}"/>
    <cellStyle name="9_tabellen_teil_iii_2011_l12 2 2 2 2 2 2 2 2" xfId="37200" xr:uid="{00000000-0005-0000-0000-0000BF470000}"/>
    <cellStyle name="9_tabellen_teil_iii_2011_l12 2 2 2 2 2 2 3" xfId="30041" xr:uid="{00000000-0005-0000-0000-0000C0470000}"/>
    <cellStyle name="9_tabellen_teil_iii_2011_l12 2 2 2 2 2 3" xfId="18080" xr:uid="{00000000-0005-0000-0000-0000C1470000}"/>
    <cellStyle name="9_tabellen_teil_iii_2011_l12 2 2 2 2 2 3 2" xfId="25217" xr:uid="{00000000-0005-0000-0000-0000C2470000}"/>
    <cellStyle name="9_tabellen_teil_iii_2011_l12 2 2 2 2 2 3 2 2" xfId="39532" xr:uid="{00000000-0005-0000-0000-0000C3470000}"/>
    <cellStyle name="9_tabellen_teil_iii_2011_l12 2 2 2 2 2 3 3" xfId="32395" xr:uid="{00000000-0005-0000-0000-0000C4470000}"/>
    <cellStyle name="9_tabellen_teil_iii_2011_l12 2 2 2 2 2 4" xfId="19784" xr:uid="{00000000-0005-0000-0000-0000C5470000}"/>
    <cellStyle name="9_tabellen_teil_iii_2011_l12 2 2 2 2 2 4 2" xfId="26921" xr:uid="{00000000-0005-0000-0000-0000C6470000}"/>
    <cellStyle name="9_tabellen_teil_iii_2011_l12 2 2 2 2 2 4 2 2" xfId="41236" xr:uid="{00000000-0005-0000-0000-0000C7470000}"/>
    <cellStyle name="9_tabellen_teil_iii_2011_l12 2 2 2 2 2 4 3" xfId="34099" xr:uid="{00000000-0005-0000-0000-0000C8470000}"/>
    <cellStyle name="9_tabellen_teil_iii_2011_l12 2 2 2 2 2 5" xfId="20999" xr:uid="{00000000-0005-0000-0000-0000C9470000}"/>
    <cellStyle name="9_tabellen_teil_iii_2011_l12 2 2 2 2 2 5 2" xfId="35314" xr:uid="{00000000-0005-0000-0000-0000CA470000}"/>
    <cellStyle name="9_tabellen_teil_iii_2011_l12 2 2 2 2 2 6" xfId="28136" xr:uid="{00000000-0005-0000-0000-0000CB470000}"/>
    <cellStyle name="9_tabellen_teil_iii_2011_l12 2 2 2 2 3" xfId="15605" xr:uid="{00000000-0005-0000-0000-0000CC470000}"/>
    <cellStyle name="9_tabellen_teil_iii_2011_l12 2 2 2 2 3 2" xfId="22764" xr:uid="{00000000-0005-0000-0000-0000CD470000}"/>
    <cellStyle name="9_tabellen_teil_iii_2011_l12 2 2 2 2 3 2 2" xfId="37079" xr:uid="{00000000-0005-0000-0000-0000CE470000}"/>
    <cellStyle name="9_tabellen_teil_iii_2011_l12 2 2 2 2 3 3" xfId="29920" xr:uid="{00000000-0005-0000-0000-0000CF470000}"/>
    <cellStyle name="9_tabellen_teil_iii_2011_l12 2 2 2 2 4" xfId="17959" xr:uid="{00000000-0005-0000-0000-0000D0470000}"/>
    <cellStyle name="9_tabellen_teil_iii_2011_l12 2 2 2 2 4 2" xfId="25096" xr:uid="{00000000-0005-0000-0000-0000D1470000}"/>
    <cellStyle name="9_tabellen_teil_iii_2011_l12 2 2 2 2 4 2 2" xfId="39411" xr:uid="{00000000-0005-0000-0000-0000D2470000}"/>
    <cellStyle name="9_tabellen_teil_iii_2011_l12 2 2 2 2 4 3" xfId="32274" xr:uid="{00000000-0005-0000-0000-0000D3470000}"/>
    <cellStyle name="9_tabellen_teil_iii_2011_l12 2 2 3" xfId="1071" xr:uid="{00000000-0005-0000-0000-0000D4470000}"/>
    <cellStyle name="9_tabellen_teil_iii_2011_l12 2 2 3 2" xfId="13237" xr:uid="{00000000-0005-0000-0000-0000D5470000}"/>
    <cellStyle name="9_tabellen_teil_iii_2011_l12 2 2 3 2 2" xfId="14260" xr:uid="{00000000-0005-0000-0000-0000D6470000}"/>
    <cellStyle name="9_tabellen_teil_iii_2011_l12 2 2 3 2 2 2" xfId="16629" xr:uid="{00000000-0005-0000-0000-0000D7470000}"/>
    <cellStyle name="9_tabellen_teil_iii_2011_l12 2 2 3 2 2 2 2" xfId="23788" xr:uid="{00000000-0005-0000-0000-0000D8470000}"/>
    <cellStyle name="9_tabellen_teil_iii_2011_l12 2 2 3 2 2 2 2 2" xfId="38103" xr:uid="{00000000-0005-0000-0000-0000D9470000}"/>
    <cellStyle name="9_tabellen_teil_iii_2011_l12 2 2 3 2 2 2 3" xfId="30944" xr:uid="{00000000-0005-0000-0000-0000DA470000}"/>
    <cellStyle name="9_tabellen_teil_iii_2011_l12 2 2 3 2 2 3" xfId="18983" xr:uid="{00000000-0005-0000-0000-0000DB470000}"/>
    <cellStyle name="9_tabellen_teil_iii_2011_l12 2 2 3 2 2 3 2" xfId="26120" xr:uid="{00000000-0005-0000-0000-0000DC470000}"/>
    <cellStyle name="9_tabellen_teil_iii_2011_l12 2 2 3 2 2 3 2 2" xfId="40435" xr:uid="{00000000-0005-0000-0000-0000DD470000}"/>
    <cellStyle name="9_tabellen_teil_iii_2011_l12 2 2 3 2 2 3 3" xfId="33298" xr:uid="{00000000-0005-0000-0000-0000DE470000}"/>
    <cellStyle name="9_tabellen_teil_iii_2011_l12 2 2 3 2 2 4" xfId="20316" xr:uid="{00000000-0005-0000-0000-0000DF470000}"/>
    <cellStyle name="9_tabellen_teil_iii_2011_l12 2 2 3 2 2 4 2" xfId="27453" xr:uid="{00000000-0005-0000-0000-0000E0470000}"/>
    <cellStyle name="9_tabellen_teil_iii_2011_l12 2 2 3 2 2 4 2 2" xfId="41768" xr:uid="{00000000-0005-0000-0000-0000E1470000}"/>
    <cellStyle name="9_tabellen_teil_iii_2011_l12 2 2 3 2 2 4 3" xfId="34631" xr:uid="{00000000-0005-0000-0000-0000E2470000}"/>
    <cellStyle name="9_tabellen_teil_iii_2011_l12 2 2 3 2 2 5" xfId="21531" xr:uid="{00000000-0005-0000-0000-0000E3470000}"/>
    <cellStyle name="9_tabellen_teil_iii_2011_l12 2 2 3 2 2 5 2" xfId="35846" xr:uid="{00000000-0005-0000-0000-0000E4470000}"/>
    <cellStyle name="9_tabellen_teil_iii_2011_l12 2 2 3 2 2 6" xfId="28668" xr:uid="{00000000-0005-0000-0000-0000E5470000}"/>
    <cellStyle name="9_tabellen_teil_iii_2011_l12 2 2 3 2 3" xfId="15606" xr:uid="{00000000-0005-0000-0000-0000E6470000}"/>
    <cellStyle name="9_tabellen_teil_iii_2011_l12 2 2 3 2 3 2" xfId="22765" xr:uid="{00000000-0005-0000-0000-0000E7470000}"/>
    <cellStyle name="9_tabellen_teil_iii_2011_l12 2 2 3 2 3 2 2" xfId="37080" xr:uid="{00000000-0005-0000-0000-0000E8470000}"/>
    <cellStyle name="9_tabellen_teil_iii_2011_l12 2 2 3 2 3 3" xfId="29921" xr:uid="{00000000-0005-0000-0000-0000E9470000}"/>
    <cellStyle name="9_tabellen_teil_iii_2011_l12 2 2 3 2 4" xfId="17960" xr:uid="{00000000-0005-0000-0000-0000EA470000}"/>
    <cellStyle name="9_tabellen_teil_iii_2011_l12 2 2 3 2 4 2" xfId="25097" xr:uid="{00000000-0005-0000-0000-0000EB470000}"/>
    <cellStyle name="9_tabellen_teil_iii_2011_l12 2 2 3 2 4 2 2" xfId="39412" xr:uid="{00000000-0005-0000-0000-0000EC470000}"/>
    <cellStyle name="9_tabellen_teil_iii_2011_l12 2 2 3 2 4 3" xfId="32275" xr:uid="{00000000-0005-0000-0000-0000ED470000}"/>
    <cellStyle name="9_tabellen_teil_iii_2011_l12 2 2 4" xfId="1072" xr:uid="{00000000-0005-0000-0000-0000EE470000}"/>
    <cellStyle name="9_tabellen_teil_iii_2011_l12 2 2 4 2" xfId="13238" xr:uid="{00000000-0005-0000-0000-0000EF470000}"/>
    <cellStyle name="9_tabellen_teil_iii_2011_l12 2 2 4 2 2" xfId="14393" xr:uid="{00000000-0005-0000-0000-0000F0470000}"/>
    <cellStyle name="9_tabellen_teil_iii_2011_l12 2 2 4 2 2 2" xfId="16762" xr:uid="{00000000-0005-0000-0000-0000F1470000}"/>
    <cellStyle name="9_tabellen_teil_iii_2011_l12 2 2 4 2 2 2 2" xfId="23921" xr:uid="{00000000-0005-0000-0000-0000F2470000}"/>
    <cellStyle name="9_tabellen_teil_iii_2011_l12 2 2 4 2 2 2 2 2" xfId="38236" xr:uid="{00000000-0005-0000-0000-0000F3470000}"/>
    <cellStyle name="9_tabellen_teil_iii_2011_l12 2 2 4 2 2 2 3" xfId="31077" xr:uid="{00000000-0005-0000-0000-0000F4470000}"/>
    <cellStyle name="9_tabellen_teil_iii_2011_l12 2 2 4 2 2 3" xfId="19116" xr:uid="{00000000-0005-0000-0000-0000F5470000}"/>
    <cellStyle name="9_tabellen_teil_iii_2011_l12 2 2 4 2 2 3 2" xfId="26253" xr:uid="{00000000-0005-0000-0000-0000F6470000}"/>
    <cellStyle name="9_tabellen_teil_iii_2011_l12 2 2 4 2 2 3 2 2" xfId="40568" xr:uid="{00000000-0005-0000-0000-0000F7470000}"/>
    <cellStyle name="9_tabellen_teil_iii_2011_l12 2 2 4 2 2 3 3" xfId="33431" xr:uid="{00000000-0005-0000-0000-0000F8470000}"/>
    <cellStyle name="9_tabellen_teil_iii_2011_l12 2 2 4 2 2 4" xfId="20449" xr:uid="{00000000-0005-0000-0000-0000F9470000}"/>
    <cellStyle name="9_tabellen_teil_iii_2011_l12 2 2 4 2 2 4 2" xfId="27586" xr:uid="{00000000-0005-0000-0000-0000FA470000}"/>
    <cellStyle name="9_tabellen_teil_iii_2011_l12 2 2 4 2 2 4 2 2" xfId="41901" xr:uid="{00000000-0005-0000-0000-0000FB470000}"/>
    <cellStyle name="9_tabellen_teil_iii_2011_l12 2 2 4 2 2 4 3" xfId="34764" xr:uid="{00000000-0005-0000-0000-0000FC470000}"/>
    <cellStyle name="9_tabellen_teil_iii_2011_l12 2 2 4 2 2 5" xfId="21664" xr:uid="{00000000-0005-0000-0000-0000FD470000}"/>
    <cellStyle name="9_tabellen_teil_iii_2011_l12 2 2 4 2 2 5 2" xfId="35979" xr:uid="{00000000-0005-0000-0000-0000FE470000}"/>
    <cellStyle name="9_tabellen_teil_iii_2011_l12 2 2 4 2 2 6" xfId="28801" xr:uid="{00000000-0005-0000-0000-0000FF470000}"/>
    <cellStyle name="9_tabellen_teil_iii_2011_l12 2 2 4 2 3" xfId="15607" xr:uid="{00000000-0005-0000-0000-000000480000}"/>
    <cellStyle name="9_tabellen_teil_iii_2011_l12 2 2 4 2 3 2" xfId="22766" xr:uid="{00000000-0005-0000-0000-000001480000}"/>
    <cellStyle name="9_tabellen_teil_iii_2011_l12 2 2 4 2 3 2 2" xfId="37081" xr:uid="{00000000-0005-0000-0000-000002480000}"/>
    <cellStyle name="9_tabellen_teil_iii_2011_l12 2 2 4 2 3 3" xfId="29922" xr:uid="{00000000-0005-0000-0000-000003480000}"/>
    <cellStyle name="9_tabellen_teil_iii_2011_l12 2 2 4 2 4" xfId="17961" xr:uid="{00000000-0005-0000-0000-000004480000}"/>
    <cellStyle name="9_tabellen_teil_iii_2011_l12 2 2 4 2 4 2" xfId="25098" xr:uid="{00000000-0005-0000-0000-000005480000}"/>
    <cellStyle name="9_tabellen_teil_iii_2011_l12 2 2 4 2 4 2 2" xfId="39413" xr:uid="{00000000-0005-0000-0000-000006480000}"/>
    <cellStyle name="9_tabellen_teil_iii_2011_l12 2 2 4 2 4 3" xfId="32276" xr:uid="{00000000-0005-0000-0000-000007480000}"/>
    <cellStyle name="9_tabellen_teil_iii_2011_l12 2 2 5" xfId="1073" xr:uid="{00000000-0005-0000-0000-000008480000}"/>
    <cellStyle name="9_tabellen_teil_iii_2011_l12 2 2 5 2" xfId="13239" xr:uid="{00000000-0005-0000-0000-000009480000}"/>
    <cellStyle name="9_tabellen_teil_iii_2011_l12 2 2 5 2 2" xfId="14159" xr:uid="{00000000-0005-0000-0000-00000A480000}"/>
    <cellStyle name="9_tabellen_teil_iii_2011_l12 2 2 5 2 2 2" xfId="16528" xr:uid="{00000000-0005-0000-0000-00000B480000}"/>
    <cellStyle name="9_tabellen_teil_iii_2011_l12 2 2 5 2 2 2 2" xfId="23687" xr:uid="{00000000-0005-0000-0000-00000C480000}"/>
    <cellStyle name="9_tabellen_teil_iii_2011_l12 2 2 5 2 2 2 2 2" xfId="38002" xr:uid="{00000000-0005-0000-0000-00000D480000}"/>
    <cellStyle name="9_tabellen_teil_iii_2011_l12 2 2 5 2 2 2 3" xfId="30843" xr:uid="{00000000-0005-0000-0000-00000E480000}"/>
    <cellStyle name="9_tabellen_teil_iii_2011_l12 2 2 5 2 2 3" xfId="18882" xr:uid="{00000000-0005-0000-0000-00000F480000}"/>
    <cellStyle name="9_tabellen_teil_iii_2011_l12 2 2 5 2 2 3 2" xfId="26019" xr:uid="{00000000-0005-0000-0000-000010480000}"/>
    <cellStyle name="9_tabellen_teil_iii_2011_l12 2 2 5 2 2 3 2 2" xfId="40334" xr:uid="{00000000-0005-0000-0000-000011480000}"/>
    <cellStyle name="9_tabellen_teil_iii_2011_l12 2 2 5 2 2 3 3" xfId="33197" xr:uid="{00000000-0005-0000-0000-000012480000}"/>
    <cellStyle name="9_tabellen_teil_iii_2011_l12 2 2 5 2 2 4" xfId="20216" xr:uid="{00000000-0005-0000-0000-000013480000}"/>
    <cellStyle name="9_tabellen_teil_iii_2011_l12 2 2 5 2 2 4 2" xfId="27353" xr:uid="{00000000-0005-0000-0000-000014480000}"/>
    <cellStyle name="9_tabellen_teil_iii_2011_l12 2 2 5 2 2 4 2 2" xfId="41668" xr:uid="{00000000-0005-0000-0000-000015480000}"/>
    <cellStyle name="9_tabellen_teil_iii_2011_l12 2 2 5 2 2 4 3" xfId="34531" xr:uid="{00000000-0005-0000-0000-000016480000}"/>
    <cellStyle name="9_tabellen_teil_iii_2011_l12 2 2 5 2 2 5" xfId="21431" xr:uid="{00000000-0005-0000-0000-000017480000}"/>
    <cellStyle name="9_tabellen_teil_iii_2011_l12 2 2 5 2 2 5 2" xfId="35746" xr:uid="{00000000-0005-0000-0000-000018480000}"/>
    <cellStyle name="9_tabellen_teil_iii_2011_l12 2 2 5 2 2 6" xfId="28568" xr:uid="{00000000-0005-0000-0000-000019480000}"/>
    <cellStyle name="9_tabellen_teil_iii_2011_l12 2 2 5 2 3" xfId="15608" xr:uid="{00000000-0005-0000-0000-00001A480000}"/>
    <cellStyle name="9_tabellen_teil_iii_2011_l12 2 2 5 2 3 2" xfId="22767" xr:uid="{00000000-0005-0000-0000-00001B480000}"/>
    <cellStyle name="9_tabellen_teil_iii_2011_l12 2 2 5 2 3 2 2" xfId="37082" xr:uid="{00000000-0005-0000-0000-00001C480000}"/>
    <cellStyle name="9_tabellen_teil_iii_2011_l12 2 2 5 2 3 3" xfId="29923" xr:uid="{00000000-0005-0000-0000-00001D480000}"/>
    <cellStyle name="9_tabellen_teil_iii_2011_l12 2 2 5 2 4" xfId="17962" xr:uid="{00000000-0005-0000-0000-00001E480000}"/>
    <cellStyle name="9_tabellen_teil_iii_2011_l12 2 2 5 2 4 2" xfId="25099" xr:uid="{00000000-0005-0000-0000-00001F480000}"/>
    <cellStyle name="9_tabellen_teil_iii_2011_l12 2 2 5 2 4 2 2" xfId="39414" xr:uid="{00000000-0005-0000-0000-000020480000}"/>
    <cellStyle name="9_tabellen_teil_iii_2011_l12 2 2 5 2 4 3" xfId="32277" xr:uid="{00000000-0005-0000-0000-000021480000}"/>
    <cellStyle name="9_tabellen_teil_iii_2011_l12 2 2 6" xfId="13235" xr:uid="{00000000-0005-0000-0000-000022480000}"/>
    <cellStyle name="9_tabellen_teil_iii_2011_l12 2 2 6 2" xfId="14651" xr:uid="{00000000-0005-0000-0000-000023480000}"/>
    <cellStyle name="9_tabellen_teil_iii_2011_l12 2 2 6 2 2" xfId="17014" xr:uid="{00000000-0005-0000-0000-000024480000}"/>
    <cellStyle name="9_tabellen_teil_iii_2011_l12 2 2 6 2 2 2" xfId="24173" xr:uid="{00000000-0005-0000-0000-000025480000}"/>
    <cellStyle name="9_tabellen_teil_iii_2011_l12 2 2 6 2 2 2 2" xfId="38488" xr:uid="{00000000-0005-0000-0000-000026480000}"/>
    <cellStyle name="9_tabellen_teil_iii_2011_l12 2 2 6 2 2 3" xfId="31329" xr:uid="{00000000-0005-0000-0000-000027480000}"/>
    <cellStyle name="9_tabellen_teil_iii_2011_l12 2 2 6 2 3" xfId="19368" xr:uid="{00000000-0005-0000-0000-000028480000}"/>
    <cellStyle name="9_tabellen_teil_iii_2011_l12 2 2 6 2 3 2" xfId="26505" xr:uid="{00000000-0005-0000-0000-000029480000}"/>
    <cellStyle name="9_tabellen_teil_iii_2011_l12 2 2 6 2 3 2 2" xfId="40820" xr:uid="{00000000-0005-0000-0000-00002A480000}"/>
    <cellStyle name="9_tabellen_teil_iii_2011_l12 2 2 6 2 3 3" xfId="33683" xr:uid="{00000000-0005-0000-0000-00002B480000}"/>
    <cellStyle name="9_tabellen_teil_iii_2011_l12 2 2 6 2 4" xfId="20666" xr:uid="{00000000-0005-0000-0000-00002C480000}"/>
    <cellStyle name="9_tabellen_teil_iii_2011_l12 2 2 6 2 4 2" xfId="27803" xr:uid="{00000000-0005-0000-0000-00002D480000}"/>
    <cellStyle name="9_tabellen_teil_iii_2011_l12 2 2 6 2 4 2 2" xfId="42118" xr:uid="{00000000-0005-0000-0000-00002E480000}"/>
    <cellStyle name="9_tabellen_teil_iii_2011_l12 2 2 6 2 4 3" xfId="34981" xr:uid="{00000000-0005-0000-0000-00002F480000}"/>
    <cellStyle name="9_tabellen_teil_iii_2011_l12 2 2 6 2 5" xfId="21881" xr:uid="{00000000-0005-0000-0000-000030480000}"/>
    <cellStyle name="9_tabellen_teil_iii_2011_l12 2 2 6 2 5 2" xfId="36196" xr:uid="{00000000-0005-0000-0000-000031480000}"/>
    <cellStyle name="9_tabellen_teil_iii_2011_l12 2 2 6 2 6" xfId="29018" xr:uid="{00000000-0005-0000-0000-000032480000}"/>
    <cellStyle name="9_tabellen_teil_iii_2011_l12 2 2 6 3" xfId="15604" xr:uid="{00000000-0005-0000-0000-000033480000}"/>
    <cellStyle name="9_tabellen_teil_iii_2011_l12 2 2 6 3 2" xfId="22763" xr:uid="{00000000-0005-0000-0000-000034480000}"/>
    <cellStyle name="9_tabellen_teil_iii_2011_l12 2 2 6 3 2 2" xfId="37078" xr:uid="{00000000-0005-0000-0000-000035480000}"/>
    <cellStyle name="9_tabellen_teil_iii_2011_l12 2 2 6 3 3" xfId="29919" xr:uid="{00000000-0005-0000-0000-000036480000}"/>
    <cellStyle name="9_tabellen_teil_iii_2011_l12 2 2 6 4" xfId="17958" xr:uid="{00000000-0005-0000-0000-000037480000}"/>
    <cellStyle name="9_tabellen_teil_iii_2011_l12 2 2 6 4 2" xfId="25095" xr:uid="{00000000-0005-0000-0000-000038480000}"/>
    <cellStyle name="9_tabellen_teil_iii_2011_l12 2 2 6 4 2 2" xfId="39410" xr:uid="{00000000-0005-0000-0000-000039480000}"/>
    <cellStyle name="9_tabellen_teil_iii_2011_l12 2 2 6 4 3" xfId="32273" xr:uid="{00000000-0005-0000-0000-00003A480000}"/>
    <cellStyle name="9_tabellen_teil_iii_2011_l12 2 3" xfId="1074" xr:uid="{00000000-0005-0000-0000-00003B480000}"/>
    <cellStyle name="9_tabellen_teil_iii_2011_l12 2 3 2" xfId="13240" xr:uid="{00000000-0005-0000-0000-00003C480000}"/>
    <cellStyle name="9_tabellen_teil_iii_2011_l12 2 3 2 2" xfId="14617" xr:uid="{00000000-0005-0000-0000-00003D480000}"/>
    <cellStyle name="9_tabellen_teil_iii_2011_l12 2 3 2 2 2" xfId="16980" xr:uid="{00000000-0005-0000-0000-00003E480000}"/>
    <cellStyle name="9_tabellen_teil_iii_2011_l12 2 3 2 2 2 2" xfId="24139" xr:uid="{00000000-0005-0000-0000-00003F480000}"/>
    <cellStyle name="9_tabellen_teil_iii_2011_l12 2 3 2 2 2 2 2" xfId="38454" xr:uid="{00000000-0005-0000-0000-000040480000}"/>
    <cellStyle name="9_tabellen_teil_iii_2011_l12 2 3 2 2 2 3" xfId="31295" xr:uid="{00000000-0005-0000-0000-000041480000}"/>
    <cellStyle name="9_tabellen_teil_iii_2011_l12 2 3 2 2 3" xfId="19334" xr:uid="{00000000-0005-0000-0000-000042480000}"/>
    <cellStyle name="9_tabellen_teil_iii_2011_l12 2 3 2 2 3 2" xfId="26471" xr:uid="{00000000-0005-0000-0000-000043480000}"/>
    <cellStyle name="9_tabellen_teil_iii_2011_l12 2 3 2 2 3 2 2" xfId="40786" xr:uid="{00000000-0005-0000-0000-000044480000}"/>
    <cellStyle name="9_tabellen_teil_iii_2011_l12 2 3 2 2 3 3" xfId="33649" xr:uid="{00000000-0005-0000-0000-000045480000}"/>
    <cellStyle name="9_tabellen_teil_iii_2011_l12 2 3 2 2 4" xfId="20632" xr:uid="{00000000-0005-0000-0000-000046480000}"/>
    <cellStyle name="9_tabellen_teil_iii_2011_l12 2 3 2 2 4 2" xfId="27769" xr:uid="{00000000-0005-0000-0000-000047480000}"/>
    <cellStyle name="9_tabellen_teil_iii_2011_l12 2 3 2 2 4 2 2" xfId="42084" xr:uid="{00000000-0005-0000-0000-000048480000}"/>
    <cellStyle name="9_tabellen_teil_iii_2011_l12 2 3 2 2 4 3" xfId="34947" xr:uid="{00000000-0005-0000-0000-000049480000}"/>
    <cellStyle name="9_tabellen_teil_iii_2011_l12 2 3 2 2 5" xfId="21847" xr:uid="{00000000-0005-0000-0000-00004A480000}"/>
    <cellStyle name="9_tabellen_teil_iii_2011_l12 2 3 2 2 5 2" xfId="36162" xr:uid="{00000000-0005-0000-0000-00004B480000}"/>
    <cellStyle name="9_tabellen_teil_iii_2011_l12 2 3 2 2 6" xfId="28984" xr:uid="{00000000-0005-0000-0000-00004C480000}"/>
    <cellStyle name="9_tabellen_teil_iii_2011_l12 2 3 2 3" xfId="15609" xr:uid="{00000000-0005-0000-0000-00004D480000}"/>
    <cellStyle name="9_tabellen_teil_iii_2011_l12 2 3 2 3 2" xfId="22768" xr:uid="{00000000-0005-0000-0000-00004E480000}"/>
    <cellStyle name="9_tabellen_teil_iii_2011_l12 2 3 2 3 2 2" xfId="37083" xr:uid="{00000000-0005-0000-0000-00004F480000}"/>
    <cellStyle name="9_tabellen_teil_iii_2011_l12 2 3 2 3 3" xfId="29924" xr:uid="{00000000-0005-0000-0000-000050480000}"/>
    <cellStyle name="9_tabellen_teil_iii_2011_l12 2 3 2 4" xfId="17963" xr:uid="{00000000-0005-0000-0000-000051480000}"/>
    <cellStyle name="9_tabellen_teil_iii_2011_l12 2 3 2 4 2" xfId="25100" xr:uid="{00000000-0005-0000-0000-000052480000}"/>
    <cellStyle name="9_tabellen_teil_iii_2011_l12 2 3 2 4 2 2" xfId="39415" xr:uid="{00000000-0005-0000-0000-000053480000}"/>
    <cellStyle name="9_tabellen_teil_iii_2011_l12 2 3 2 4 3" xfId="32278" xr:uid="{00000000-0005-0000-0000-000054480000}"/>
    <cellStyle name="9_tabellen_teil_iii_2011_l12 2 4" xfId="1075" xr:uid="{00000000-0005-0000-0000-000055480000}"/>
    <cellStyle name="9_tabellen_teil_iii_2011_l12 2 4 2" xfId="13241" xr:uid="{00000000-0005-0000-0000-000056480000}"/>
    <cellStyle name="9_tabellen_teil_iii_2011_l12 2 4 2 2" xfId="14263" xr:uid="{00000000-0005-0000-0000-000057480000}"/>
    <cellStyle name="9_tabellen_teil_iii_2011_l12 2 4 2 2 2" xfId="16632" xr:uid="{00000000-0005-0000-0000-000058480000}"/>
    <cellStyle name="9_tabellen_teil_iii_2011_l12 2 4 2 2 2 2" xfId="23791" xr:uid="{00000000-0005-0000-0000-000059480000}"/>
    <cellStyle name="9_tabellen_teil_iii_2011_l12 2 4 2 2 2 2 2" xfId="38106" xr:uid="{00000000-0005-0000-0000-00005A480000}"/>
    <cellStyle name="9_tabellen_teil_iii_2011_l12 2 4 2 2 2 3" xfId="30947" xr:uid="{00000000-0005-0000-0000-00005B480000}"/>
    <cellStyle name="9_tabellen_teil_iii_2011_l12 2 4 2 2 3" xfId="18986" xr:uid="{00000000-0005-0000-0000-00005C480000}"/>
    <cellStyle name="9_tabellen_teil_iii_2011_l12 2 4 2 2 3 2" xfId="26123" xr:uid="{00000000-0005-0000-0000-00005D480000}"/>
    <cellStyle name="9_tabellen_teil_iii_2011_l12 2 4 2 2 3 2 2" xfId="40438" xr:uid="{00000000-0005-0000-0000-00005E480000}"/>
    <cellStyle name="9_tabellen_teil_iii_2011_l12 2 4 2 2 3 3" xfId="33301" xr:uid="{00000000-0005-0000-0000-00005F480000}"/>
    <cellStyle name="9_tabellen_teil_iii_2011_l12 2 4 2 2 4" xfId="20319" xr:uid="{00000000-0005-0000-0000-000060480000}"/>
    <cellStyle name="9_tabellen_teil_iii_2011_l12 2 4 2 2 4 2" xfId="27456" xr:uid="{00000000-0005-0000-0000-000061480000}"/>
    <cellStyle name="9_tabellen_teil_iii_2011_l12 2 4 2 2 4 2 2" xfId="41771" xr:uid="{00000000-0005-0000-0000-000062480000}"/>
    <cellStyle name="9_tabellen_teil_iii_2011_l12 2 4 2 2 4 3" xfId="34634" xr:uid="{00000000-0005-0000-0000-000063480000}"/>
    <cellStyle name="9_tabellen_teil_iii_2011_l12 2 4 2 2 5" xfId="21534" xr:uid="{00000000-0005-0000-0000-000064480000}"/>
    <cellStyle name="9_tabellen_teil_iii_2011_l12 2 4 2 2 5 2" xfId="35849" xr:uid="{00000000-0005-0000-0000-000065480000}"/>
    <cellStyle name="9_tabellen_teil_iii_2011_l12 2 4 2 2 6" xfId="28671" xr:uid="{00000000-0005-0000-0000-000066480000}"/>
    <cellStyle name="9_tabellen_teil_iii_2011_l12 2 4 2 3" xfId="15610" xr:uid="{00000000-0005-0000-0000-000067480000}"/>
    <cellStyle name="9_tabellen_teil_iii_2011_l12 2 4 2 3 2" xfId="22769" xr:uid="{00000000-0005-0000-0000-000068480000}"/>
    <cellStyle name="9_tabellen_teil_iii_2011_l12 2 4 2 3 2 2" xfId="37084" xr:uid="{00000000-0005-0000-0000-000069480000}"/>
    <cellStyle name="9_tabellen_teil_iii_2011_l12 2 4 2 3 3" xfId="29925" xr:uid="{00000000-0005-0000-0000-00006A480000}"/>
    <cellStyle name="9_tabellen_teil_iii_2011_l12 2 4 2 4" xfId="17964" xr:uid="{00000000-0005-0000-0000-00006B480000}"/>
    <cellStyle name="9_tabellen_teil_iii_2011_l12 2 4 2 4 2" xfId="25101" xr:uid="{00000000-0005-0000-0000-00006C480000}"/>
    <cellStyle name="9_tabellen_teil_iii_2011_l12 2 4 2 4 2 2" xfId="39416" xr:uid="{00000000-0005-0000-0000-00006D480000}"/>
    <cellStyle name="9_tabellen_teil_iii_2011_l12 2 4 2 4 3" xfId="32279" xr:uid="{00000000-0005-0000-0000-00006E480000}"/>
    <cellStyle name="9_tabellen_teil_iii_2011_l12 2 5" xfId="1076" xr:uid="{00000000-0005-0000-0000-00006F480000}"/>
    <cellStyle name="9_tabellen_teil_iii_2011_l12 2 5 2" xfId="13242" xr:uid="{00000000-0005-0000-0000-000070480000}"/>
    <cellStyle name="9_tabellen_teil_iii_2011_l12 2 5 2 2" xfId="14392" xr:uid="{00000000-0005-0000-0000-000071480000}"/>
    <cellStyle name="9_tabellen_teil_iii_2011_l12 2 5 2 2 2" xfId="16761" xr:uid="{00000000-0005-0000-0000-000072480000}"/>
    <cellStyle name="9_tabellen_teil_iii_2011_l12 2 5 2 2 2 2" xfId="23920" xr:uid="{00000000-0005-0000-0000-000073480000}"/>
    <cellStyle name="9_tabellen_teil_iii_2011_l12 2 5 2 2 2 2 2" xfId="38235" xr:uid="{00000000-0005-0000-0000-000074480000}"/>
    <cellStyle name="9_tabellen_teil_iii_2011_l12 2 5 2 2 2 3" xfId="31076" xr:uid="{00000000-0005-0000-0000-000075480000}"/>
    <cellStyle name="9_tabellen_teil_iii_2011_l12 2 5 2 2 3" xfId="19115" xr:uid="{00000000-0005-0000-0000-000076480000}"/>
    <cellStyle name="9_tabellen_teil_iii_2011_l12 2 5 2 2 3 2" xfId="26252" xr:uid="{00000000-0005-0000-0000-000077480000}"/>
    <cellStyle name="9_tabellen_teil_iii_2011_l12 2 5 2 2 3 2 2" xfId="40567" xr:uid="{00000000-0005-0000-0000-000078480000}"/>
    <cellStyle name="9_tabellen_teil_iii_2011_l12 2 5 2 2 3 3" xfId="33430" xr:uid="{00000000-0005-0000-0000-000079480000}"/>
    <cellStyle name="9_tabellen_teil_iii_2011_l12 2 5 2 2 4" xfId="20448" xr:uid="{00000000-0005-0000-0000-00007A480000}"/>
    <cellStyle name="9_tabellen_teil_iii_2011_l12 2 5 2 2 4 2" xfId="27585" xr:uid="{00000000-0005-0000-0000-00007B480000}"/>
    <cellStyle name="9_tabellen_teil_iii_2011_l12 2 5 2 2 4 2 2" xfId="41900" xr:uid="{00000000-0005-0000-0000-00007C480000}"/>
    <cellStyle name="9_tabellen_teil_iii_2011_l12 2 5 2 2 4 3" xfId="34763" xr:uid="{00000000-0005-0000-0000-00007D480000}"/>
    <cellStyle name="9_tabellen_teil_iii_2011_l12 2 5 2 2 5" xfId="21663" xr:uid="{00000000-0005-0000-0000-00007E480000}"/>
    <cellStyle name="9_tabellen_teil_iii_2011_l12 2 5 2 2 5 2" xfId="35978" xr:uid="{00000000-0005-0000-0000-00007F480000}"/>
    <cellStyle name="9_tabellen_teil_iii_2011_l12 2 5 2 2 6" xfId="28800" xr:uid="{00000000-0005-0000-0000-000080480000}"/>
    <cellStyle name="9_tabellen_teil_iii_2011_l12 2 5 2 3" xfId="15611" xr:uid="{00000000-0005-0000-0000-000081480000}"/>
    <cellStyle name="9_tabellen_teil_iii_2011_l12 2 5 2 3 2" xfId="22770" xr:uid="{00000000-0005-0000-0000-000082480000}"/>
    <cellStyle name="9_tabellen_teil_iii_2011_l12 2 5 2 3 2 2" xfId="37085" xr:uid="{00000000-0005-0000-0000-000083480000}"/>
    <cellStyle name="9_tabellen_teil_iii_2011_l12 2 5 2 3 3" xfId="29926" xr:uid="{00000000-0005-0000-0000-000084480000}"/>
    <cellStyle name="9_tabellen_teil_iii_2011_l12 2 5 2 4" xfId="17965" xr:uid="{00000000-0005-0000-0000-000085480000}"/>
    <cellStyle name="9_tabellen_teil_iii_2011_l12 2 5 2 4 2" xfId="25102" xr:uid="{00000000-0005-0000-0000-000086480000}"/>
    <cellStyle name="9_tabellen_teil_iii_2011_l12 2 5 2 4 2 2" xfId="39417" xr:uid="{00000000-0005-0000-0000-000087480000}"/>
    <cellStyle name="9_tabellen_teil_iii_2011_l12 2 5 2 4 3" xfId="32280" xr:uid="{00000000-0005-0000-0000-000088480000}"/>
    <cellStyle name="9_tabellen_teil_iii_2011_l12 2 6" xfId="1077" xr:uid="{00000000-0005-0000-0000-000089480000}"/>
    <cellStyle name="9_tabellen_teil_iii_2011_l12 2 6 2" xfId="13243" xr:uid="{00000000-0005-0000-0000-00008A480000}"/>
    <cellStyle name="9_tabellen_teil_iii_2011_l12 2 6 2 2" xfId="14577" xr:uid="{00000000-0005-0000-0000-00008B480000}"/>
    <cellStyle name="9_tabellen_teil_iii_2011_l12 2 6 2 2 2" xfId="16940" xr:uid="{00000000-0005-0000-0000-00008C480000}"/>
    <cellStyle name="9_tabellen_teil_iii_2011_l12 2 6 2 2 2 2" xfId="24099" xr:uid="{00000000-0005-0000-0000-00008D480000}"/>
    <cellStyle name="9_tabellen_teil_iii_2011_l12 2 6 2 2 2 2 2" xfId="38414" xr:uid="{00000000-0005-0000-0000-00008E480000}"/>
    <cellStyle name="9_tabellen_teil_iii_2011_l12 2 6 2 2 2 3" xfId="31255" xr:uid="{00000000-0005-0000-0000-00008F480000}"/>
    <cellStyle name="9_tabellen_teil_iii_2011_l12 2 6 2 2 3" xfId="19294" xr:uid="{00000000-0005-0000-0000-000090480000}"/>
    <cellStyle name="9_tabellen_teil_iii_2011_l12 2 6 2 2 3 2" xfId="26431" xr:uid="{00000000-0005-0000-0000-000091480000}"/>
    <cellStyle name="9_tabellen_teil_iii_2011_l12 2 6 2 2 3 2 2" xfId="40746" xr:uid="{00000000-0005-0000-0000-000092480000}"/>
    <cellStyle name="9_tabellen_teil_iii_2011_l12 2 6 2 2 3 3" xfId="33609" xr:uid="{00000000-0005-0000-0000-000093480000}"/>
    <cellStyle name="9_tabellen_teil_iii_2011_l12 2 6 2 2 4" xfId="20592" xr:uid="{00000000-0005-0000-0000-000094480000}"/>
    <cellStyle name="9_tabellen_teil_iii_2011_l12 2 6 2 2 4 2" xfId="27729" xr:uid="{00000000-0005-0000-0000-000095480000}"/>
    <cellStyle name="9_tabellen_teil_iii_2011_l12 2 6 2 2 4 2 2" xfId="42044" xr:uid="{00000000-0005-0000-0000-000096480000}"/>
    <cellStyle name="9_tabellen_teil_iii_2011_l12 2 6 2 2 4 3" xfId="34907" xr:uid="{00000000-0005-0000-0000-000097480000}"/>
    <cellStyle name="9_tabellen_teil_iii_2011_l12 2 6 2 2 5" xfId="21807" xr:uid="{00000000-0005-0000-0000-000098480000}"/>
    <cellStyle name="9_tabellen_teil_iii_2011_l12 2 6 2 2 5 2" xfId="36122" xr:uid="{00000000-0005-0000-0000-000099480000}"/>
    <cellStyle name="9_tabellen_teil_iii_2011_l12 2 6 2 2 6" xfId="28944" xr:uid="{00000000-0005-0000-0000-00009A480000}"/>
    <cellStyle name="9_tabellen_teil_iii_2011_l12 2 6 2 3" xfId="15612" xr:uid="{00000000-0005-0000-0000-00009B480000}"/>
    <cellStyle name="9_tabellen_teil_iii_2011_l12 2 6 2 3 2" xfId="22771" xr:uid="{00000000-0005-0000-0000-00009C480000}"/>
    <cellStyle name="9_tabellen_teil_iii_2011_l12 2 6 2 3 2 2" xfId="37086" xr:uid="{00000000-0005-0000-0000-00009D480000}"/>
    <cellStyle name="9_tabellen_teil_iii_2011_l12 2 6 2 3 3" xfId="29927" xr:uid="{00000000-0005-0000-0000-00009E480000}"/>
    <cellStyle name="9_tabellen_teil_iii_2011_l12 2 6 2 4" xfId="17966" xr:uid="{00000000-0005-0000-0000-00009F480000}"/>
    <cellStyle name="9_tabellen_teil_iii_2011_l12 2 6 2 4 2" xfId="25103" xr:uid="{00000000-0005-0000-0000-0000A0480000}"/>
    <cellStyle name="9_tabellen_teil_iii_2011_l12 2 6 2 4 2 2" xfId="39418" xr:uid="{00000000-0005-0000-0000-0000A1480000}"/>
    <cellStyle name="9_tabellen_teil_iii_2011_l12 2 6 2 4 3" xfId="32281" xr:uid="{00000000-0005-0000-0000-0000A2480000}"/>
    <cellStyle name="9_tabellen_teil_iii_2011_l12 2 7" xfId="13234" xr:uid="{00000000-0005-0000-0000-0000A3480000}"/>
    <cellStyle name="9_tabellen_teil_iii_2011_l12 2 7 2" xfId="14259" xr:uid="{00000000-0005-0000-0000-0000A4480000}"/>
    <cellStyle name="9_tabellen_teil_iii_2011_l12 2 7 2 2" xfId="16628" xr:uid="{00000000-0005-0000-0000-0000A5480000}"/>
    <cellStyle name="9_tabellen_teil_iii_2011_l12 2 7 2 2 2" xfId="23787" xr:uid="{00000000-0005-0000-0000-0000A6480000}"/>
    <cellStyle name="9_tabellen_teil_iii_2011_l12 2 7 2 2 2 2" xfId="38102" xr:uid="{00000000-0005-0000-0000-0000A7480000}"/>
    <cellStyle name="9_tabellen_teil_iii_2011_l12 2 7 2 2 3" xfId="30943" xr:uid="{00000000-0005-0000-0000-0000A8480000}"/>
    <cellStyle name="9_tabellen_teil_iii_2011_l12 2 7 2 3" xfId="18982" xr:uid="{00000000-0005-0000-0000-0000A9480000}"/>
    <cellStyle name="9_tabellen_teil_iii_2011_l12 2 7 2 3 2" xfId="26119" xr:uid="{00000000-0005-0000-0000-0000AA480000}"/>
    <cellStyle name="9_tabellen_teil_iii_2011_l12 2 7 2 3 2 2" xfId="40434" xr:uid="{00000000-0005-0000-0000-0000AB480000}"/>
    <cellStyle name="9_tabellen_teil_iii_2011_l12 2 7 2 3 3" xfId="33297" xr:uid="{00000000-0005-0000-0000-0000AC480000}"/>
    <cellStyle name="9_tabellen_teil_iii_2011_l12 2 7 2 4" xfId="20315" xr:uid="{00000000-0005-0000-0000-0000AD480000}"/>
    <cellStyle name="9_tabellen_teil_iii_2011_l12 2 7 2 4 2" xfId="27452" xr:uid="{00000000-0005-0000-0000-0000AE480000}"/>
    <cellStyle name="9_tabellen_teil_iii_2011_l12 2 7 2 4 2 2" xfId="41767" xr:uid="{00000000-0005-0000-0000-0000AF480000}"/>
    <cellStyle name="9_tabellen_teil_iii_2011_l12 2 7 2 4 3" xfId="34630" xr:uid="{00000000-0005-0000-0000-0000B0480000}"/>
    <cellStyle name="9_tabellen_teil_iii_2011_l12 2 7 2 5" xfId="21530" xr:uid="{00000000-0005-0000-0000-0000B1480000}"/>
    <cellStyle name="9_tabellen_teil_iii_2011_l12 2 7 2 5 2" xfId="35845" xr:uid="{00000000-0005-0000-0000-0000B2480000}"/>
    <cellStyle name="9_tabellen_teil_iii_2011_l12 2 7 2 6" xfId="28667" xr:uid="{00000000-0005-0000-0000-0000B3480000}"/>
    <cellStyle name="9_tabellen_teil_iii_2011_l12 2 7 3" xfId="15603" xr:uid="{00000000-0005-0000-0000-0000B4480000}"/>
    <cellStyle name="9_tabellen_teil_iii_2011_l12 2 7 3 2" xfId="22762" xr:uid="{00000000-0005-0000-0000-0000B5480000}"/>
    <cellStyle name="9_tabellen_teil_iii_2011_l12 2 7 3 2 2" xfId="37077" xr:uid="{00000000-0005-0000-0000-0000B6480000}"/>
    <cellStyle name="9_tabellen_teil_iii_2011_l12 2 7 3 3" xfId="29918" xr:uid="{00000000-0005-0000-0000-0000B7480000}"/>
    <cellStyle name="9_tabellen_teil_iii_2011_l12 2 7 4" xfId="17957" xr:uid="{00000000-0005-0000-0000-0000B8480000}"/>
    <cellStyle name="9_tabellen_teil_iii_2011_l12 2 7 4 2" xfId="25094" xr:uid="{00000000-0005-0000-0000-0000B9480000}"/>
    <cellStyle name="9_tabellen_teil_iii_2011_l12 2 7 4 2 2" xfId="39409" xr:uid="{00000000-0005-0000-0000-0000BA480000}"/>
    <cellStyle name="9_tabellen_teil_iii_2011_l12 2 7 4 3" xfId="32272" xr:uid="{00000000-0005-0000-0000-0000BB480000}"/>
    <cellStyle name="9_tabellen_teil_iii_2011_l12 3" xfId="1078" xr:uid="{00000000-0005-0000-0000-0000BC480000}"/>
    <cellStyle name="9_tabellen_teil_iii_2011_l12 3 2" xfId="1079" xr:uid="{00000000-0005-0000-0000-0000BD480000}"/>
    <cellStyle name="9_tabellen_teil_iii_2011_l12 3 2 2" xfId="13245" xr:uid="{00000000-0005-0000-0000-0000BE480000}"/>
    <cellStyle name="9_tabellen_teil_iii_2011_l12 3 2 2 2" xfId="14160" xr:uid="{00000000-0005-0000-0000-0000BF480000}"/>
    <cellStyle name="9_tabellen_teil_iii_2011_l12 3 2 2 2 2" xfId="16529" xr:uid="{00000000-0005-0000-0000-0000C0480000}"/>
    <cellStyle name="9_tabellen_teil_iii_2011_l12 3 2 2 2 2 2" xfId="23688" xr:uid="{00000000-0005-0000-0000-0000C1480000}"/>
    <cellStyle name="9_tabellen_teil_iii_2011_l12 3 2 2 2 2 2 2" xfId="38003" xr:uid="{00000000-0005-0000-0000-0000C2480000}"/>
    <cellStyle name="9_tabellen_teil_iii_2011_l12 3 2 2 2 2 3" xfId="30844" xr:uid="{00000000-0005-0000-0000-0000C3480000}"/>
    <cellStyle name="9_tabellen_teil_iii_2011_l12 3 2 2 2 3" xfId="18883" xr:uid="{00000000-0005-0000-0000-0000C4480000}"/>
    <cellStyle name="9_tabellen_teil_iii_2011_l12 3 2 2 2 3 2" xfId="26020" xr:uid="{00000000-0005-0000-0000-0000C5480000}"/>
    <cellStyle name="9_tabellen_teil_iii_2011_l12 3 2 2 2 3 2 2" xfId="40335" xr:uid="{00000000-0005-0000-0000-0000C6480000}"/>
    <cellStyle name="9_tabellen_teil_iii_2011_l12 3 2 2 2 3 3" xfId="33198" xr:uid="{00000000-0005-0000-0000-0000C7480000}"/>
    <cellStyle name="9_tabellen_teil_iii_2011_l12 3 2 2 2 4" xfId="20217" xr:uid="{00000000-0005-0000-0000-0000C8480000}"/>
    <cellStyle name="9_tabellen_teil_iii_2011_l12 3 2 2 2 4 2" xfId="27354" xr:uid="{00000000-0005-0000-0000-0000C9480000}"/>
    <cellStyle name="9_tabellen_teil_iii_2011_l12 3 2 2 2 4 2 2" xfId="41669" xr:uid="{00000000-0005-0000-0000-0000CA480000}"/>
    <cellStyle name="9_tabellen_teil_iii_2011_l12 3 2 2 2 4 3" xfId="34532" xr:uid="{00000000-0005-0000-0000-0000CB480000}"/>
    <cellStyle name="9_tabellen_teil_iii_2011_l12 3 2 2 2 5" xfId="21432" xr:uid="{00000000-0005-0000-0000-0000CC480000}"/>
    <cellStyle name="9_tabellen_teil_iii_2011_l12 3 2 2 2 5 2" xfId="35747" xr:uid="{00000000-0005-0000-0000-0000CD480000}"/>
    <cellStyle name="9_tabellen_teil_iii_2011_l12 3 2 2 2 6" xfId="28569" xr:uid="{00000000-0005-0000-0000-0000CE480000}"/>
    <cellStyle name="9_tabellen_teil_iii_2011_l12 3 2 2 3" xfId="15614" xr:uid="{00000000-0005-0000-0000-0000CF480000}"/>
    <cellStyle name="9_tabellen_teil_iii_2011_l12 3 2 2 3 2" xfId="22773" xr:uid="{00000000-0005-0000-0000-0000D0480000}"/>
    <cellStyle name="9_tabellen_teil_iii_2011_l12 3 2 2 3 2 2" xfId="37088" xr:uid="{00000000-0005-0000-0000-0000D1480000}"/>
    <cellStyle name="9_tabellen_teil_iii_2011_l12 3 2 2 3 3" xfId="29929" xr:uid="{00000000-0005-0000-0000-0000D2480000}"/>
    <cellStyle name="9_tabellen_teil_iii_2011_l12 3 2 2 4" xfId="17968" xr:uid="{00000000-0005-0000-0000-0000D3480000}"/>
    <cellStyle name="9_tabellen_teil_iii_2011_l12 3 2 2 4 2" xfId="25105" xr:uid="{00000000-0005-0000-0000-0000D4480000}"/>
    <cellStyle name="9_tabellen_teil_iii_2011_l12 3 2 2 4 2 2" xfId="39420" xr:uid="{00000000-0005-0000-0000-0000D5480000}"/>
    <cellStyle name="9_tabellen_teil_iii_2011_l12 3 2 2 4 3" xfId="32283" xr:uid="{00000000-0005-0000-0000-0000D6480000}"/>
    <cellStyle name="9_tabellen_teil_iii_2011_l12 3 3" xfId="1080" xr:uid="{00000000-0005-0000-0000-0000D7480000}"/>
    <cellStyle name="9_tabellen_teil_iii_2011_l12 3 3 2" xfId="13246" xr:uid="{00000000-0005-0000-0000-0000D8480000}"/>
    <cellStyle name="9_tabellen_teil_iii_2011_l12 3 3 2 2" xfId="13704" xr:uid="{00000000-0005-0000-0000-0000D9480000}"/>
    <cellStyle name="9_tabellen_teil_iii_2011_l12 3 3 2 2 2" xfId="16073" xr:uid="{00000000-0005-0000-0000-0000DA480000}"/>
    <cellStyle name="9_tabellen_teil_iii_2011_l12 3 3 2 2 2 2" xfId="23232" xr:uid="{00000000-0005-0000-0000-0000DB480000}"/>
    <cellStyle name="9_tabellen_teil_iii_2011_l12 3 3 2 2 2 2 2" xfId="37547" xr:uid="{00000000-0005-0000-0000-0000DC480000}"/>
    <cellStyle name="9_tabellen_teil_iii_2011_l12 3 3 2 2 2 3" xfId="30388" xr:uid="{00000000-0005-0000-0000-0000DD480000}"/>
    <cellStyle name="9_tabellen_teil_iii_2011_l12 3 3 2 2 3" xfId="18427" xr:uid="{00000000-0005-0000-0000-0000DE480000}"/>
    <cellStyle name="9_tabellen_teil_iii_2011_l12 3 3 2 2 3 2" xfId="25564" xr:uid="{00000000-0005-0000-0000-0000DF480000}"/>
    <cellStyle name="9_tabellen_teil_iii_2011_l12 3 3 2 2 3 2 2" xfId="39879" xr:uid="{00000000-0005-0000-0000-0000E0480000}"/>
    <cellStyle name="9_tabellen_teil_iii_2011_l12 3 3 2 2 3 3" xfId="32742" xr:uid="{00000000-0005-0000-0000-0000E1480000}"/>
    <cellStyle name="9_tabellen_teil_iii_2011_l12 3 3 2 2 4" xfId="19953" xr:uid="{00000000-0005-0000-0000-0000E2480000}"/>
    <cellStyle name="9_tabellen_teil_iii_2011_l12 3 3 2 2 4 2" xfId="27090" xr:uid="{00000000-0005-0000-0000-0000E3480000}"/>
    <cellStyle name="9_tabellen_teil_iii_2011_l12 3 3 2 2 4 2 2" xfId="41405" xr:uid="{00000000-0005-0000-0000-0000E4480000}"/>
    <cellStyle name="9_tabellen_teil_iii_2011_l12 3 3 2 2 4 3" xfId="34268" xr:uid="{00000000-0005-0000-0000-0000E5480000}"/>
    <cellStyle name="9_tabellen_teil_iii_2011_l12 3 3 2 2 5" xfId="21168" xr:uid="{00000000-0005-0000-0000-0000E6480000}"/>
    <cellStyle name="9_tabellen_teil_iii_2011_l12 3 3 2 2 5 2" xfId="35483" xr:uid="{00000000-0005-0000-0000-0000E7480000}"/>
    <cellStyle name="9_tabellen_teil_iii_2011_l12 3 3 2 2 6" xfId="28305" xr:uid="{00000000-0005-0000-0000-0000E8480000}"/>
    <cellStyle name="9_tabellen_teil_iii_2011_l12 3 3 2 3" xfId="15615" xr:uid="{00000000-0005-0000-0000-0000E9480000}"/>
    <cellStyle name="9_tabellen_teil_iii_2011_l12 3 3 2 3 2" xfId="22774" xr:uid="{00000000-0005-0000-0000-0000EA480000}"/>
    <cellStyle name="9_tabellen_teil_iii_2011_l12 3 3 2 3 2 2" xfId="37089" xr:uid="{00000000-0005-0000-0000-0000EB480000}"/>
    <cellStyle name="9_tabellen_teil_iii_2011_l12 3 3 2 3 3" xfId="29930" xr:uid="{00000000-0005-0000-0000-0000EC480000}"/>
    <cellStyle name="9_tabellen_teil_iii_2011_l12 3 3 2 4" xfId="17969" xr:uid="{00000000-0005-0000-0000-0000ED480000}"/>
    <cellStyle name="9_tabellen_teil_iii_2011_l12 3 3 2 4 2" xfId="25106" xr:uid="{00000000-0005-0000-0000-0000EE480000}"/>
    <cellStyle name="9_tabellen_teil_iii_2011_l12 3 3 2 4 2 2" xfId="39421" xr:uid="{00000000-0005-0000-0000-0000EF480000}"/>
    <cellStyle name="9_tabellen_teil_iii_2011_l12 3 3 2 4 3" xfId="32284" xr:uid="{00000000-0005-0000-0000-0000F0480000}"/>
    <cellStyle name="9_tabellen_teil_iii_2011_l12 3 4" xfId="1081" xr:uid="{00000000-0005-0000-0000-0000F1480000}"/>
    <cellStyle name="9_tabellen_teil_iii_2011_l12 3 4 2" xfId="13247" xr:uid="{00000000-0005-0000-0000-0000F2480000}"/>
    <cellStyle name="9_tabellen_teil_iii_2011_l12 3 4 2 2" xfId="14616" xr:uid="{00000000-0005-0000-0000-0000F3480000}"/>
    <cellStyle name="9_tabellen_teil_iii_2011_l12 3 4 2 2 2" xfId="16979" xr:uid="{00000000-0005-0000-0000-0000F4480000}"/>
    <cellStyle name="9_tabellen_teil_iii_2011_l12 3 4 2 2 2 2" xfId="24138" xr:uid="{00000000-0005-0000-0000-0000F5480000}"/>
    <cellStyle name="9_tabellen_teil_iii_2011_l12 3 4 2 2 2 2 2" xfId="38453" xr:uid="{00000000-0005-0000-0000-0000F6480000}"/>
    <cellStyle name="9_tabellen_teil_iii_2011_l12 3 4 2 2 2 3" xfId="31294" xr:uid="{00000000-0005-0000-0000-0000F7480000}"/>
    <cellStyle name="9_tabellen_teil_iii_2011_l12 3 4 2 2 3" xfId="19333" xr:uid="{00000000-0005-0000-0000-0000F8480000}"/>
    <cellStyle name="9_tabellen_teil_iii_2011_l12 3 4 2 2 3 2" xfId="26470" xr:uid="{00000000-0005-0000-0000-0000F9480000}"/>
    <cellStyle name="9_tabellen_teil_iii_2011_l12 3 4 2 2 3 2 2" xfId="40785" xr:uid="{00000000-0005-0000-0000-0000FA480000}"/>
    <cellStyle name="9_tabellen_teil_iii_2011_l12 3 4 2 2 3 3" xfId="33648" xr:uid="{00000000-0005-0000-0000-0000FB480000}"/>
    <cellStyle name="9_tabellen_teil_iii_2011_l12 3 4 2 2 4" xfId="20631" xr:uid="{00000000-0005-0000-0000-0000FC480000}"/>
    <cellStyle name="9_tabellen_teil_iii_2011_l12 3 4 2 2 4 2" xfId="27768" xr:uid="{00000000-0005-0000-0000-0000FD480000}"/>
    <cellStyle name="9_tabellen_teil_iii_2011_l12 3 4 2 2 4 2 2" xfId="42083" xr:uid="{00000000-0005-0000-0000-0000FE480000}"/>
    <cellStyle name="9_tabellen_teil_iii_2011_l12 3 4 2 2 4 3" xfId="34946" xr:uid="{00000000-0005-0000-0000-0000FF480000}"/>
    <cellStyle name="9_tabellen_teil_iii_2011_l12 3 4 2 2 5" xfId="21846" xr:uid="{00000000-0005-0000-0000-000000490000}"/>
    <cellStyle name="9_tabellen_teil_iii_2011_l12 3 4 2 2 5 2" xfId="36161" xr:uid="{00000000-0005-0000-0000-000001490000}"/>
    <cellStyle name="9_tabellen_teil_iii_2011_l12 3 4 2 2 6" xfId="28983" xr:uid="{00000000-0005-0000-0000-000002490000}"/>
    <cellStyle name="9_tabellen_teil_iii_2011_l12 3 4 2 3" xfId="15616" xr:uid="{00000000-0005-0000-0000-000003490000}"/>
    <cellStyle name="9_tabellen_teil_iii_2011_l12 3 4 2 3 2" xfId="22775" xr:uid="{00000000-0005-0000-0000-000004490000}"/>
    <cellStyle name="9_tabellen_teil_iii_2011_l12 3 4 2 3 2 2" xfId="37090" xr:uid="{00000000-0005-0000-0000-000005490000}"/>
    <cellStyle name="9_tabellen_teil_iii_2011_l12 3 4 2 3 3" xfId="29931" xr:uid="{00000000-0005-0000-0000-000006490000}"/>
    <cellStyle name="9_tabellen_teil_iii_2011_l12 3 4 2 4" xfId="17970" xr:uid="{00000000-0005-0000-0000-000007490000}"/>
    <cellStyle name="9_tabellen_teil_iii_2011_l12 3 4 2 4 2" xfId="25107" xr:uid="{00000000-0005-0000-0000-000008490000}"/>
    <cellStyle name="9_tabellen_teil_iii_2011_l12 3 4 2 4 2 2" xfId="39422" xr:uid="{00000000-0005-0000-0000-000009490000}"/>
    <cellStyle name="9_tabellen_teil_iii_2011_l12 3 4 2 4 3" xfId="32285" xr:uid="{00000000-0005-0000-0000-00000A490000}"/>
    <cellStyle name="9_tabellen_teil_iii_2011_l12 3 5" xfId="1082" xr:uid="{00000000-0005-0000-0000-00000B490000}"/>
    <cellStyle name="9_tabellen_teil_iii_2011_l12 3 5 2" xfId="13248" xr:uid="{00000000-0005-0000-0000-00000C490000}"/>
    <cellStyle name="9_tabellen_teil_iii_2011_l12 3 5 2 2" xfId="14225" xr:uid="{00000000-0005-0000-0000-00000D490000}"/>
    <cellStyle name="9_tabellen_teil_iii_2011_l12 3 5 2 2 2" xfId="16594" xr:uid="{00000000-0005-0000-0000-00000E490000}"/>
    <cellStyle name="9_tabellen_teil_iii_2011_l12 3 5 2 2 2 2" xfId="23753" xr:uid="{00000000-0005-0000-0000-00000F490000}"/>
    <cellStyle name="9_tabellen_teil_iii_2011_l12 3 5 2 2 2 2 2" xfId="38068" xr:uid="{00000000-0005-0000-0000-000010490000}"/>
    <cellStyle name="9_tabellen_teil_iii_2011_l12 3 5 2 2 2 3" xfId="30909" xr:uid="{00000000-0005-0000-0000-000011490000}"/>
    <cellStyle name="9_tabellen_teil_iii_2011_l12 3 5 2 2 3" xfId="18948" xr:uid="{00000000-0005-0000-0000-000012490000}"/>
    <cellStyle name="9_tabellen_teil_iii_2011_l12 3 5 2 2 3 2" xfId="26085" xr:uid="{00000000-0005-0000-0000-000013490000}"/>
    <cellStyle name="9_tabellen_teil_iii_2011_l12 3 5 2 2 3 2 2" xfId="40400" xr:uid="{00000000-0005-0000-0000-000014490000}"/>
    <cellStyle name="9_tabellen_teil_iii_2011_l12 3 5 2 2 3 3" xfId="33263" xr:uid="{00000000-0005-0000-0000-000015490000}"/>
    <cellStyle name="9_tabellen_teil_iii_2011_l12 3 5 2 2 4" xfId="20281" xr:uid="{00000000-0005-0000-0000-000016490000}"/>
    <cellStyle name="9_tabellen_teil_iii_2011_l12 3 5 2 2 4 2" xfId="27418" xr:uid="{00000000-0005-0000-0000-000017490000}"/>
    <cellStyle name="9_tabellen_teil_iii_2011_l12 3 5 2 2 4 2 2" xfId="41733" xr:uid="{00000000-0005-0000-0000-000018490000}"/>
    <cellStyle name="9_tabellen_teil_iii_2011_l12 3 5 2 2 4 3" xfId="34596" xr:uid="{00000000-0005-0000-0000-000019490000}"/>
    <cellStyle name="9_tabellen_teil_iii_2011_l12 3 5 2 2 5" xfId="21496" xr:uid="{00000000-0005-0000-0000-00001A490000}"/>
    <cellStyle name="9_tabellen_teil_iii_2011_l12 3 5 2 2 5 2" xfId="35811" xr:uid="{00000000-0005-0000-0000-00001B490000}"/>
    <cellStyle name="9_tabellen_teil_iii_2011_l12 3 5 2 2 6" xfId="28633" xr:uid="{00000000-0005-0000-0000-00001C490000}"/>
    <cellStyle name="9_tabellen_teil_iii_2011_l12 3 5 2 3" xfId="15617" xr:uid="{00000000-0005-0000-0000-00001D490000}"/>
    <cellStyle name="9_tabellen_teil_iii_2011_l12 3 5 2 3 2" xfId="22776" xr:uid="{00000000-0005-0000-0000-00001E490000}"/>
    <cellStyle name="9_tabellen_teil_iii_2011_l12 3 5 2 3 2 2" xfId="37091" xr:uid="{00000000-0005-0000-0000-00001F490000}"/>
    <cellStyle name="9_tabellen_teil_iii_2011_l12 3 5 2 3 3" xfId="29932" xr:uid="{00000000-0005-0000-0000-000020490000}"/>
    <cellStyle name="9_tabellen_teil_iii_2011_l12 3 5 2 4" xfId="17971" xr:uid="{00000000-0005-0000-0000-000021490000}"/>
    <cellStyle name="9_tabellen_teil_iii_2011_l12 3 5 2 4 2" xfId="25108" xr:uid="{00000000-0005-0000-0000-000022490000}"/>
    <cellStyle name="9_tabellen_teil_iii_2011_l12 3 5 2 4 2 2" xfId="39423" xr:uid="{00000000-0005-0000-0000-000023490000}"/>
    <cellStyle name="9_tabellen_teil_iii_2011_l12 3 5 2 4 3" xfId="32286" xr:uid="{00000000-0005-0000-0000-000024490000}"/>
    <cellStyle name="9_tabellen_teil_iii_2011_l12 3 6" xfId="13244" xr:uid="{00000000-0005-0000-0000-000025490000}"/>
    <cellStyle name="9_tabellen_teil_iii_2011_l12 3 6 2" xfId="14262" xr:uid="{00000000-0005-0000-0000-000026490000}"/>
    <cellStyle name="9_tabellen_teil_iii_2011_l12 3 6 2 2" xfId="16631" xr:uid="{00000000-0005-0000-0000-000027490000}"/>
    <cellStyle name="9_tabellen_teil_iii_2011_l12 3 6 2 2 2" xfId="23790" xr:uid="{00000000-0005-0000-0000-000028490000}"/>
    <cellStyle name="9_tabellen_teil_iii_2011_l12 3 6 2 2 2 2" xfId="38105" xr:uid="{00000000-0005-0000-0000-000029490000}"/>
    <cellStyle name="9_tabellen_teil_iii_2011_l12 3 6 2 2 3" xfId="30946" xr:uid="{00000000-0005-0000-0000-00002A490000}"/>
    <cellStyle name="9_tabellen_teil_iii_2011_l12 3 6 2 3" xfId="18985" xr:uid="{00000000-0005-0000-0000-00002B490000}"/>
    <cellStyle name="9_tabellen_teil_iii_2011_l12 3 6 2 3 2" xfId="26122" xr:uid="{00000000-0005-0000-0000-00002C490000}"/>
    <cellStyle name="9_tabellen_teil_iii_2011_l12 3 6 2 3 2 2" xfId="40437" xr:uid="{00000000-0005-0000-0000-00002D490000}"/>
    <cellStyle name="9_tabellen_teil_iii_2011_l12 3 6 2 3 3" xfId="33300" xr:uid="{00000000-0005-0000-0000-00002E490000}"/>
    <cellStyle name="9_tabellen_teil_iii_2011_l12 3 6 2 4" xfId="20318" xr:uid="{00000000-0005-0000-0000-00002F490000}"/>
    <cellStyle name="9_tabellen_teil_iii_2011_l12 3 6 2 4 2" xfId="27455" xr:uid="{00000000-0005-0000-0000-000030490000}"/>
    <cellStyle name="9_tabellen_teil_iii_2011_l12 3 6 2 4 2 2" xfId="41770" xr:uid="{00000000-0005-0000-0000-000031490000}"/>
    <cellStyle name="9_tabellen_teil_iii_2011_l12 3 6 2 4 3" xfId="34633" xr:uid="{00000000-0005-0000-0000-000032490000}"/>
    <cellStyle name="9_tabellen_teil_iii_2011_l12 3 6 2 5" xfId="21533" xr:uid="{00000000-0005-0000-0000-000033490000}"/>
    <cellStyle name="9_tabellen_teil_iii_2011_l12 3 6 2 5 2" xfId="35848" xr:uid="{00000000-0005-0000-0000-000034490000}"/>
    <cellStyle name="9_tabellen_teil_iii_2011_l12 3 6 2 6" xfId="28670" xr:uid="{00000000-0005-0000-0000-000035490000}"/>
    <cellStyle name="9_tabellen_teil_iii_2011_l12 3 6 3" xfId="15613" xr:uid="{00000000-0005-0000-0000-000036490000}"/>
    <cellStyle name="9_tabellen_teil_iii_2011_l12 3 6 3 2" xfId="22772" xr:uid="{00000000-0005-0000-0000-000037490000}"/>
    <cellStyle name="9_tabellen_teil_iii_2011_l12 3 6 3 2 2" xfId="37087" xr:uid="{00000000-0005-0000-0000-000038490000}"/>
    <cellStyle name="9_tabellen_teil_iii_2011_l12 3 6 3 3" xfId="29928" xr:uid="{00000000-0005-0000-0000-000039490000}"/>
    <cellStyle name="9_tabellen_teil_iii_2011_l12 3 6 4" xfId="17967" xr:uid="{00000000-0005-0000-0000-00003A490000}"/>
    <cellStyle name="9_tabellen_teil_iii_2011_l12 3 6 4 2" xfId="25104" xr:uid="{00000000-0005-0000-0000-00003B490000}"/>
    <cellStyle name="9_tabellen_teil_iii_2011_l12 3 6 4 2 2" xfId="39419" xr:uid="{00000000-0005-0000-0000-00003C490000}"/>
    <cellStyle name="9_tabellen_teil_iii_2011_l12 3 6 4 3" xfId="32282" xr:uid="{00000000-0005-0000-0000-00003D490000}"/>
    <cellStyle name="9_tabellen_teil_iii_2011_l12 4" xfId="1083" xr:uid="{00000000-0005-0000-0000-00003E490000}"/>
    <cellStyle name="9_tabellen_teil_iii_2011_l12 4 2" xfId="1084" xr:uid="{00000000-0005-0000-0000-00003F490000}"/>
    <cellStyle name="9_tabellen_teil_iii_2011_l12 4 2 2" xfId="13250" xr:uid="{00000000-0005-0000-0000-000040490000}"/>
    <cellStyle name="9_tabellen_teil_iii_2011_l12 4 2 2 2" xfId="14161" xr:uid="{00000000-0005-0000-0000-000041490000}"/>
    <cellStyle name="9_tabellen_teil_iii_2011_l12 4 2 2 2 2" xfId="16530" xr:uid="{00000000-0005-0000-0000-000042490000}"/>
    <cellStyle name="9_tabellen_teil_iii_2011_l12 4 2 2 2 2 2" xfId="23689" xr:uid="{00000000-0005-0000-0000-000043490000}"/>
    <cellStyle name="9_tabellen_teil_iii_2011_l12 4 2 2 2 2 2 2" xfId="38004" xr:uid="{00000000-0005-0000-0000-000044490000}"/>
    <cellStyle name="9_tabellen_teil_iii_2011_l12 4 2 2 2 2 3" xfId="30845" xr:uid="{00000000-0005-0000-0000-000045490000}"/>
    <cellStyle name="9_tabellen_teil_iii_2011_l12 4 2 2 2 3" xfId="18884" xr:uid="{00000000-0005-0000-0000-000046490000}"/>
    <cellStyle name="9_tabellen_teil_iii_2011_l12 4 2 2 2 3 2" xfId="26021" xr:uid="{00000000-0005-0000-0000-000047490000}"/>
    <cellStyle name="9_tabellen_teil_iii_2011_l12 4 2 2 2 3 2 2" xfId="40336" xr:uid="{00000000-0005-0000-0000-000048490000}"/>
    <cellStyle name="9_tabellen_teil_iii_2011_l12 4 2 2 2 3 3" xfId="33199" xr:uid="{00000000-0005-0000-0000-000049490000}"/>
    <cellStyle name="9_tabellen_teil_iii_2011_l12 4 2 2 2 4" xfId="20218" xr:uid="{00000000-0005-0000-0000-00004A490000}"/>
    <cellStyle name="9_tabellen_teil_iii_2011_l12 4 2 2 2 4 2" xfId="27355" xr:uid="{00000000-0005-0000-0000-00004B490000}"/>
    <cellStyle name="9_tabellen_teil_iii_2011_l12 4 2 2 2 4 2 2" xfId="41670" xr:uid="{00000000-0005-0000-0000-00004C490000}"/>
    <cellStyle name="9_tabellen_teil_iii_2011_l12 4 2 2 2 4 3" xfId="34533" xr:uid="{00000000-0005-0000-0000-00004D490000}"/>
    <cellStyle name="9_tabellen_teil_iii_2011_l12 4 2 2 2 5" xfId="21433" xr:uid="{00000000-0005-0000-0000-00004E490000}"/>
    <cellStyle name="9_tabellen_teil_iii_2011_l12 4 2 2 2 5 2" xfId="35748" xr:uid="{00000000-0005-0000-0000-00004F490000}"/>
    <cellStyle name="9_tabellen_teil_iii_2011_l12 4 2 2 2 6" xfId="28570" xr:uid="{00000000-0005-0000-0000-000050490000}"/>
    <cellStyle name="9_tabellen_teil_iii_2011_l12 4 2 2 3" xfId="15619" xr:uid="{00000000-0005-0000-0000-000051490000}"/>
    <cellStyle name="9_tabellen_teil_iii_2011_l12 4 2 2 3 2" xfId="22778" xr:uid="{00000000-0005-0000-0000-000052490000}"/>
    <cellStyle name="9_tabellen_teil_iii_2011_l12 4 2 2 3 2 2" xfId="37093" xr:uid="{00000000-0005-0000-0000-000053490000}"/>
    <cellStyle name="9_tabellen_teil_iii_2011_l12 4 2 2 3 3" xfId="29934" xr:uid="{00000000-0005-0000-0000-000054490000}"/>
    <cellStyle name="9_tabellen_teil_iii_2011_l12 4 2 2 4" xfId="17973" xr:uid="{00000000-0005-0000-0000-000055490000}"/>
    <cellStyle name="9_tabellen_teil_iii_2011_l12 4 2 2 4 2" xfId="25110" xr:uid="{00000000-0005-0000-0000-000056490000}"/>
    <cellStyle name="9_tabellen_teil_iii_2011_l12 4 2 2 4 2 2" xfId="39425" xr:uid="{00000000-0005-0000-0000-000057490000}"/>
    <cellStyle name="9_tabellen_teil_iii_2011_l12 4 2 2 4 3" xfId="32288" xr:uid="{00000000-0005-0000-0000-000058490000}"/>
    <cellStyle name="9_tabellen_teil_iii_2011_l12 4 3" xfId="1085" xr:uid="{00000000-0005-0000-0000-000059490000}"/>
    <cellStyle name="9_tabellen_teil_iii_2011_l12 4 3 2" xfId="13251" xr:uid="{00000000-0005-0000-0000-00005A490000}"/>
    <cellStyle name="9_tabellen_teil_iii_2011_l12 4 3 2 2" xfId="13364" xr:uid="{00000000-0005-0000-0000-00005B490000}"/>
    <cellStyle name="9_tabellen_teil_iii_2011_l12 4 3 2 2 2" xfId="15733" xr:uid="{00000000-0005-0000-0000-00005C490000}"/>
    <cellStyle name="9_tabellen_teil_iii_2011_l12 4 3 2 2 2 2" xfId="22892" xr:uid="{00000000-0005-0000-0000-00005D490000}"/>
    <cellStyle name="9_tabellen_teil_iii_2011_l12 4 3 2 2 2 2 2" xfId="37207" xr:uid="{00000000-0005-0000-0000-00005E490000}"/>
    <cellStyle name="9_tabellen_teil_iii_2011_l12 4 3 2 2 2 3" xfId="30048" xr:uid="{00000000-0005-0000-0000-00005F490000}"/>
    <cellStyle name="9_tabellen_teil_iii_2011_l12 4 3 2 2 3" xfId="18087" xr:uid="{00000000-0005-0000-0000-000060490000}"/>
    <cellStyle name="9_tabellen_teil_iii_2011_l12 4 3 2 2 3 2" xfId="25224" xr:uid="{00000000-0005-0000-0000-000061490000}"/>
    <cellStyle name="9_tabellen_teil_iii_2011_l12 4 3 2 2 3 2 2" xfId="39539" xr:uid="{00000000-0005-0000-0000-000062490000}"/>
    <cellStyle name="9_tabellen_teil_iii_2011_l12 4 3 2 2 3 3" xfId="32402" xr:uid="{00000000-0005-0000-0000-000063490000}"/>
    <cellStyle name="9_tabellen_teil_iii_2011_l12 4 3 2 2 4" xfId="19791" xr:uid="{00000000-0005-0000-0000-000064490000}"/>
    <cellStyle name="9_tabellen_teil_iii_2011_l12 4 3 2 2 4 2" xfId="26928" xr:uid="{00000000-0005-0000-0000-000065490000}"/>
    <cellStyle name="9_tabellen_teil_iii_2011_l12 4 3 2 2 4 2 2" xfId="41243" xr:uid="{00000000-0005-0000-0000-000066490000}"/>
    <cellStyle name="9_tabellen_teil_iii_2011_l12 4 3 2 2 4 3" xfId="34106" xr:uid="{00000000-0005-0000-0000-000067490000}"/>
    <cellStyle name="9_tabellen_teil_iii_2011_l12 4 3 2 2 5" xfId="21006" xr:uid="{00000000-0005-0000-0000-000068490000}"/>
    <cellStyle name="9_tabellen_teil_iii_2011_l12 4 3 2 2 5 2" xfId="35321" xr:uid="{00000000-0005-0000-0000-000069490000}"/>
    <cellStyle name="9_tabellen_teil_iii_2011_l12 4 3 2 2 6" xfId="28143" xr:uid="{00000000-0005-0000-0000-00006A490000}"/>
    <cellStyle name="9_tabellen_teil_iii_2011_l12 4 3 2 3" xfId="15620" xr:uid="{00000000-0005-0000-0000-00006B490000}"/>
    <cellStyle name="9_tabellen_teil_iii_2011_l12 4 3 2 3 2" xfId="22779" xr:uid="{00000000-0005-0000-0000-00006C490000}"/>
    <cellStyle name="9_tabellen_teil_iii_2011_l12 4 3 2 3 2 2" xfId="37094" xr:uid="{00000000-0005-0000-0000-00006D490000}"/>
    <cellStyle name="9_tabellen_teil_iii_2011_l12 4 3 2 3 3" xfId="29935" xr:uid="{00000000-0005-0000-0000-00006E490000}"/>
    <cellStyle name="9_tabellen_teil_iii_2011_l12 4 3 2 4" xfId="17974" xr:uid="{00000000-0005-0000-0000-00006F490000}"/>
    <cellStyle name="9_tabellen_teil_iii_2011_l12 4 3 2 4 2" xfId="25111" xr:uid="{00000000-0005-0000-0000-000070490000}"/>
    <cellStyle name="9_tabellen_teil_iii_2011_l12 4 3 2 4 2 2" xfId="39426" xr:uid="{00000000-0005-0000-0000-000071490000}"/>
    <cellStyle name="9_tabellen_teil_iii_2011_l12 4 3 2 4 3" xfId="32289" xr:uid="{00000000-0005-0000-0000-000072490000}"/>
    <cellStyle name="9_tabellen_teil_iii_2011_l12 4 4" xfId="1086" xr:uid="{00000000-0005-0000-0000-000073490000}"/>
    <cellStyle name="9_tabellen_teil_iii_2011_l12 4 4 2" xfId="13252" xr:uid="{00000000-0005-0000-0000-000074490000}"/>
    <cellStyle name="9_tabellen_teil_iii_2011_l12 4 4 2 2" xfId="13653" xr:uid="{00000000-0005-0000-0000-000075490000}"/>
    <cellStyle name="9_tabellen_teil_iii_2011_l12 4 4 2 2 2" xfId="16022" xr:uid="{00000000-0005-0000-0000-000076490000}"/>
    <cellStyle name="9_tabellen_teil_iii_2011_l12 4 4 2 2 2 2" xfId="23181" xr:uid="{00000000-0005-0000-0000-000077490000}"/>
    <cellStyle name="9_tabellen_teil_iii_2011_l12 4 4 2 2 2 2 2" xfId="37496" xr:uid="{00000000-0005-0000-0000-000078490000}"/>
    <cellStyle name="9_tabellen_teil_iii_2011_l12 4 4 2 2 2 3" xfId="30337" xr:uid="{00000000-0005-0000-0000-000079490000}"/>
    <cellStyle name="9_tabellen_teil_iii_2011_l12 4 4 2 2 3" xfId="18376" xr:uid="{00000000-0005-0000-0000-00007A490000}"/>
    <cellStyle name="9_tabellen_teil_iii_2011_l12 4 4 2 2 3 2" xfId="25513" xr:uid="{00000000-0005-0000-0000-00007B490000}"/>
    <cellStyle name="9_tabellen_teil_iii_2011_l12 4 4 2 2 3 2 2" xfId="39828" xr:uid="{00000000-0005-0000-0000-00007C490000}"/>
    <cellStyle name="9_tabellen_teil_iii_2011_l12 4 4 2 2 3 3" xfId="32691" xr:uid="{00000000-0005-0000-0000-00007D490000}"/>
    <cellStyle name="9_tabellen_teil_iii_2011_l12 4 4 2 2 4" xfId="19902" xr:uid="{00000000-0005-0000-0000-00007E490000}"/>
    <cellStyle name="9_tabellen_teil_iii_2011_l12 4 4 2 2 4 2" xfId="27039" xr:uid="{00000000-0005-0000-0000-00007F490000}"/>
    <cellStyle name="9_tabellen_teil_iii_2011_l12 4 4 2 2 4 2 2" xfId="41354" xr:uid="{00000000-0005-0000-0000-000080490000}"/>
    <cellStyle name="9_tabellen_teil_iii_2011_l12 4 4 2 2 4 3" xfId="34217" xr:uid="{00000000-0005-0000-0000-000081490000}"/>
    <cellStyle name="9_tabellen_teil_iii_2011_l12 4 4 2 2 5" xfId="21117" xr:uid="{00000000-0005-0000-0000-000082490000}"/>
    <cellStyle name="9_tabellen_teil_iii_2011_l12 4 4 2 2 5 2" xfId="35432" xr:uid="{00000000-0005-0000-0000-000083490000}"/>
    <cellStyle name="9_tabellen_teil_iii_2011_l12 4 4 2 2 6" xfId="28254" xr:uid="{00000000-0005-0000-0000-000084490000}"/>
    <cellStyle name="9_tabellen_teil_iii_2011_l12 4 4 2 3" xfId="15621" xr:uid="{00000000-0005-0000-0000-000085490000}"/>
    <cellStyle name="9_tabellen_teil_iii_2011_l12 4 4 2 3 2" xfId="22780" xr:uid="{00000000-0005-0000-0000-000086490000}"/>
    <cellStyle name="9_tabellen_teil_iii_2011_l12 4 4 2 3 2 2" xfId="37095" xr:uid="{00000000-0005-0000-0000-000087490000}"/>
    <cellStyle name="9_tabellen_teil_iii_2011_l12 4 4 2 3 3" xfId="29936" xr:uid="{00000000-0005-0000-0000-000088490000}"/>
    <cellStyle name="9_tabellen_teil_iii_2011_l12 4 4 2 4" xfId="17975" xr:uid="{00000000-0005-0000-0000-000089490000}"/>
    <cellStyle name="9_tabellen_teil_iii_2011_l12 4 4 2 4 2" xfId="25112" xr:uid="{00000000-0005-0000-0000-00008A490000}"/>
    <cellStyle name="9_tabellen_teil_iii_2011_l12 4 4 2 4 2 2" xfId="39427" xr:uid="{00000000-0005-0000-0000-00008B490000}"/>
    <cellStyle name="9_tabellen_teil_iii_2011_l12 4 4 2 4 3" xfId="32290" xr:uid="{00000000-0005-0000-0000-00008C490000}"/>
    <cellStyle name="9_tabellen_teil_iii_2011_l12 4 5" xfId="1087" xr:uid="{00000000-0005-0000-0000-00008D490000}"/>
    <cellStyle name="9_tabellen_teil_iii_2011_l12 4 5 2" xfId="13253" xr:uid="{00000000-0005-0000-0000-00008E490000}"/>
    <cellStyle name="9_tabellen_teil_iii_2011_l12 4 5 2 2" xfId="13743" xr:uid="{00000000-0005-0000-0000-00008F490000}"/>
    <cellStyle name="9_tabellen_teil_iii_2011_l12 4 5 2 2 2" xfId="16112" xr:uid="{00000000-0005-0000-0000-000090490000}"/>
    <cellStyle name="9_tabellen_teil_iii_2011_l12 4 5 2 2 2 2" xfId="23271" xr:uid="{00000000-0005-0000-0000-000091490000}"/>
    <cellStyle name="9_tabellen_teil_iii_2011_l12 4 5 2 2 2 2 2" xfId="37586" xr:uid="{00000000-0005-0000-0000-000092490000}"/>
    <cellStyle name="9_tabellen_teil_iii_2011_l12 4 5 2 2 2 3" xfId="30427" xr:uid="{00000000-0005-0000-0000-000093490000}"/>
    <cellStyle name="9_tabellen_teil_iii_2011_l12 4 5 2 2 3" xfId="18466" xr:uid="{00000000-0005-0000-0000-000094490000}"/>
    <cellStyle name="9_tabellen_teil_iii_2011_l12 4 5 2 2 3 2" xfId="25603" xr:uid="{00000000-0005-0000-0000-000095490000}"/>
    <cellStyle name="9_tabellen_teil_iii_2011_l12 4 5 2 2 3 2 2" xfId="39918" xr:uid="{00000000-0005-0000-0000-000096490000}"/>
    <cellStyle name="9_tabellen_teil_iii_2011_l12 4 5 2 2 3 3" xfId="32781" xr:uid="{00000000-0005-0000-0000-000097490000}"/>
    <cellStyle name="9_tabellen_teil_iii_2011_l12 4 5 2 2 4" xfId="19991" xr:uid="{00000000-0005-0000-0000-000098490000}"/>
    <cellStyle name="9_tabellen_teil_iii_2011_l12 4 5 2 2 4 2" xfId="27128" xr:uid="{00000000-0005-0000-0000-000099490000}"/>
    <cellStyle name="9_tabellen_teil_iii_2011_l12 4 5 2 2 4 2 2" xfId="41443" xr:uid="{00000000-0005-0000-0000-00009A490000}"/>
    <cellStyle name="9_tabellen_teil_iii_2011_l12 4 5 2 2 4 3" xfId="34306" xr:uid="{00000000-0005-0000-0000-00009B490000}"/>
    <cellStyle name="9_tabellen_teil_iii_2011_l12 4 5 2 2 5" xfId="21206" xr:uid="{00000000-0005-0000-0000-00009C490000}"/>
    <cellStyle name="9_tabellen_teil_iii_2011_l12 4 5 2 2 5 2" xfId="35521" xr:uid="{00000000-0005-0000-0000-00009D490000}"/>
    <cellStyle name="9_tabellen_teil_iii_2011_l12 4 5 2 2 6" xfId="28343" xr:uid="{00000000-0005-0000-0000-00009E490000}"/>
    <cellStyle name="9_tabellen_teil_iii_2011_l12 4 5 2 3" xfId="15622" xr:uid="{00000000-0005-0000-0000-00009F490000}"/>
    <cellStyle name="9_tabellen_teil_iii_2011_l12 4 5 2 3 2" xfId="22781" xr:uid="{00000000-0005-0000-0000-0000A0490000}"/>
    <cellStyle name="9_tabellen_teil_iii_2011_l12 4 5 2 3 2 2" xfId="37096" xr:uid="{00000000-0005-0000-0000-0000A1490000}"/>
    <cellStyle name="9_tabellen_teil_iii_2011_l12 4 5 2 3 3" xfId="29937" xr:uid="{00000000-0005-0000-0000-0000A2490000}"/>
    <cellStyle name="9_tabellen_teil_iii_2011_l12 4 5 2 4" xfId="17976" xr:uid="{00000000-0005-0000-0000-0000A3490000}"/>
    <cellStyle name="9_tabellen_teil_iii_2011_l12 4 5 2 4 2" xfId="25113" xr:uid="{00000000-0005-0000-0000-0000A4490000}"/>
    <cellStyle name="9_tabellen_teil_iii_2011_l12 4 5 2 4 2 2" xfId="39428" xr:uid="{00000000-0005-0000-0000-0000A5490000}"/>
    <cellStyle name="9_tabellen_teil_iii_2011_l12 4 5 2 4 3" xfId="32291" xr:uid="{00000000-0005-0000-0000-0000A6490000}"/>
    <cellStyle name="9_tabellen_teil_iii_2011_l12 4 6" xfId="13249" xr:uid="{00000000-0005-0000-0000-0000A7490000}"/>
    <cellStyle name="9_tabellen_teil_iii_2011_l12 4 6 2" xfId="14391" xr:uid="{00000000-0005-0000-0000-0000A8490000}"/>
    <cellStyle name="9_tabellen_teil_iii_2011_l12 4 6 2 2" xfId="16760" xr:uid="{00000000-0005-0000-0000-0000A9490000}"/>
    <cellStyle name="9_tabellen_teil_iii_2011_l12 4 6 2 2 2" xfId="23919" xr:uid="{00000000-0005-0000-0000-0000AA490000}"/>
    <cellStyle name="9_tabellen_teil_iii_2011_l12 4 6 2 2 2 2" xfId="38234" xr:uid="{00000000-0005-0000-0000-0000AB490000}"/>
    <cellStyle name="9_tabellen_teil_iii_2011_l12 4 6 2 2 3" xfId="31075" xr:uid="{00000000-0005-0000-0000-0000AC490000}"/>
    <cellStyle name="9_tabellen_teil_iii_2011_l12 4 6 2 3" xfId="19114" xr:uid="{00000000-0005-0000-0000-0000AD490000}"/>
    <cellStyle name="9_tabellen_teil_iii_2011_l12 4 6 2 3 2" xfId="26251" xr:uid="{00000000-0005-0000-0000-0000AE490000}"/>
    <cellStyle name="9_tabellen_teil_iii_2011_l12 4 6 2 3 2 2" xfId="40566" xr:uid="{00000000-0005-0000-0000-0000AF490000}"/>
    <cellStyle name="9_tabellen_teil_iii_2011_l12 4 6 2 3 3" xfId="33429" xr:uid="{00000000-0005-0000-0000-0000B0490000}"/>
    <cellStyle name="9_tabellen_teil_iii_2011_l12 4 6 2 4" xfId="20447" xr:uid="{00000000-0005-0000-0000-0000B1490000}"/>
    <cellStyle name="9_tabellen_teil_iii_2011_l12 4 6 2 4 2" xfId="27584" xr:uid="{00000000-0005-0000-0000-0000B2490000}"/>
    <cellStyle name="9_tabellen_teil_iii_2011_l12 4 6 2 4 2 2" xfId="41899" xr:uid="{00000000-0005-0000-0000-0000B3490000}"/>
    <cellStyle name="9_tabellen_teil_iii_2011_l12 4 6 2 4 3" xfId="34762" xr:uid="{00000000-0005-0000-0000-0000B4490000}"/>
    <cellStyle name="9_tabellen_teil_iii_2011_l12 4 6 2 5" xfId="21662" xr:uid="{00000000-0005-0000-0000-0000B5490000}"/>
    <cellStyle name="9_tabellen_teil_iii_2011_l12 4 6 2 5 2" xfId="35977" xr:uid="{00000000-0005-0000-0000-0000B6490000}"/>
    <cellStyle name="9_tabellen_teil_iii_2011_l12 4 6 2 6" xfId="28799" xr:uid="{00000000-0005-0000-0000-0000B7490000}"/>
    <cellStyle name="9_tabellen_teil_iii_2011_l12 4 6 3" xfId="15618" xr:uid="{00000000-0005-0000-0000-0000B8490000}"/>
    <cellStyle name="9_tabellen_teil_iii_2011_l12 4 6 3 2" xfId="22777" xr:uid="{00000000-0005-0000-0000-0000B9490000}"/>
    <cellStyle name="9_tabellen_teil_iii_2011_l12 4 6 3 2 2" xfId="37092" xr:uid="{00000000-0005-0000-0000-0000BA490000}"/>
    <cellStyle name="9_tabellen_teil_iii_2011_l12 4 6 3 3" xfId="29933" xr:uid="{00000000-0005-0000-0000-0000BB490000}"/>
    <cellStyle name="9_tabellen_teil_iii_2011_l12 4 6 4" xfId="17972" xr:uid="{00000000-0005-0000-0000-0000BC490000}"/>
    <cellStyle name="9_tabellen_teil_iii_2011_l12 4 6 4 2" xfId="25109" xr:uid="{00000000-0005-0000-0000-0000BD490000}"/>
    <cellStyle name="9_tabellen_teil_iii_2011_l12 4 6 4 2 2" xfId="39424" xr:uid="{00000000-0005-0000-0000-0000BE490000}"/>
    <cellStyle name="9_tabellen_teil_iii_2011_l12 4 6 4 3" xfId="32287" xr:uid="{00000000-0005-0000-0000-0000BF490000}"/>
    <cellStyle name="9_tabellen_teil_iii_2011_l12 5" xfId="1088" xr:uid="{00000000-0005-0000-0000-0000C0490000}"/>
    <cellStyle name="9_tabellen_teil_iii_2011_l12 5 2" xfId="13254" xr:uid="{00000000-0005-0000-0000-0000C1490000}"/>
    <cellStyle name="9_tabellen_teil_iii_2011_l12 5 2 2" xfId="13705" xr:uid="{00000000-0005-0000-0000-0000C2490000}"/>
    <cellStyle name="9_tabellen_teil_iii_2011_l12 5 2 2 2" xfId="16074" xr:uid="{00000000-0005-0000-0000-0000C3490000}"/>
    <cellStyle name="9_tabellen_teil_iii_2011_l12 5 2 2 2 2" xfId="23233" xr:uid="{00000000-0005-0000-0000-0000C4490000}"/>
    <cellStyle name="9_tabellen_teil_iii_2011_l12 5 2 2 2 2 2" xfId="37548" xr:uid="{00000000-0005-0000-0000-0000C5490000}"/>
    <cellStyle name="9_tabellen_teil_iii_2011_l12 5 2 2 2 3" xfId="30389" xr:uid="{00000000-0005-0000-0000-0000C6490000}"/>
    <cellStyle name="9_tabellen_teil_iii_2011_l12 5 2 2 3" xfId="18428" xr:uid="{00000000-0005-0000-0000-0000C7490000}"/>
    <cellStyle name="9_tabellen_teil_iii_2011_l12 5 2 2 3 2" xfId="25565" xr:uid="{00000000-0005-0000-0000-0000C8490000}"/>
    <cellStyle name="9_tabellen_teil_iii_2011_l12 5 2 2 3 2 2" xfId="39880" xr:uid="{00000000-0005-0000-0000-0000C9490000}"/>
    <cellStyle name="9_tabellen_teil_iii_2011_l12 5 2 2 3 3" xfId="32743" xr:uid="{00000000-0005-0000-0000-0000CA490000}"/>
    <cellStyle name="9_tabellen_teil_iii_2011_l12 5 2 2 4" xfId="19954" xr:uid="{00000000-0005-0000-0000-0000CB490000}"/>
    <cellStyle name="9_tabellen_teil_iii_2011_l12 5 2 2 4 2" xfId="27091" xr:uid="{00000000-0005-0000-0000-0000CC490000}"/>
    <cellStyle name="9_tabellen_teil_iii_2011_l12 5 2 2 4 2 2" xfId="41406" xr:uid="{00000000-0005-0000-0000-0000CD490000}"/>
    <cellStyle name="9_tabellen_teil_iii_2011_l12 5 2 2 4 3" xfId="34269" xr:uid="{00000000-0005-0000-0000-0000CE490000}"/>
    <cellStyle name="9_tabellen_teil_iii_2011_l12 5 2 2 5" xfId="21169" xr:uid="{00000000-0005-0000-0000-0000CF490000}"/>
    <cellStyle name="9_tabellen_teil_iii_2011_l12 5 2 2 5 2" xfId="35484" xr:uid="{00000000-0005-0000-0000-0000D0490000}"/>
    <cellStyle name="9_tabellen_teil_iii_2011_l12 5 2 2 6" xfId="28306" xr:uid="{00000000-0005-0000-0000-0000D1490000}"/>
    <cellStyle name="9_tabellen_teil_iii_2011_l12 5 2 3" xfId="15623" xr:uid="{00000000-0005-0000-0000-0000D2490000}"/>
    <cellStyle name="9_tabellen_teil_iii_2011_l12 5 2 3 2" xfId="22782" xr:uid="{00000000-0005-0000-0000-0000D3490000}"/>
    <cellStyle name="9_tabellen_teil_iii_2011_l12 5 2 3 2 2" xfId="37097" xr:uid="{00000000-0005-0000-0000-0000D4490000}"/>
    <cellStyle name="9_tabellen_teil_iii_2011_l12 5 2 3 3" xfId="29938" xr:uid="{00000000-0005-0000-0000-0000D5490000}"/>
    <cellStyle name="9_tabellen_teil_iii_2011_l12 5 2 4" xfId="17977" xr:uid="{00000000-0005-0000-0000-0000D6490000}"/>
    <cellStyle name="9_tabellen_teil_iii_2011_l12 5 2 4 2" xfId="25114" xr:uid="{00000000-0005-0000-0000-0000D7490000}"/>
    <cellStyle name="9_tabellen_teil_iii_2011_l12 5 2 4 2 2" xfId="39429" xr:uid="{00000000-0005-0000-0000-0000D8490000}"/>
    <cellStyle name="9_tabellen_teil_iii_2011_l12 5 2 4 3" xfId="32292" xr:uid="{00000000-0005-0000-0000-0000D9490000}"/>
    <cellStyle name="9_tabellen_teil_iii_2011_l12 6" xfId="1089" xr:uid="{00000000-0005-0000-0000-0000DA490000}"/>
    <cellStyle name="9_tabellen_teil_iii_2011_l12 6 2" xfId="13255" xr:uid="{00000000-0005-0000-0000-0000DB490000}"/>
    <cellStyle name="9_tabellen_teil_iii_2011_l12 6 2 2" xfId="14004" xr:uid="{00000000-0005-0000-0000-0000DC490000}"/>
    <cellStyle name="9_tabellen_teil_iii_2011_l12 6 2 2 2" xfId="16373" xr:uid="{00000000-0005-0000-0000-0000DD490000}"/>
    <cellStyle name="9_tabellen_teil_iii_2011_l12 6 2 2 2 2" xfId="23532" xr:uid="{00000000-0005-0000-0000-0000DE490000}"/>
    <cellStyle name="9_tabellen_teil_iii_2011_l12 6 2 2 2 2 2" xfId="37847" xr:uid="{00000000-0005-0000-0000-0000DF490000}"/>
    <cellStyle name="9_tabellen_teil_iii_2011_l12 6 2 2 2 3" xfId="30688" xr:uid="{00000000-0005-0000-0000-0000E0490000}"/>
    <cellStyle name="9_tabellen_teil_iii_2011_l12 6 2 2 3" xfId="18727" xr:uid="{00000000-0005-0000-0000-0000E1490000}"/>
    <cellStyle name="9_tabellen_teil_iii_2011_l12 6 2 2 3 2" xfId="25864" xr:uid="{00000000-0005-0000-0000-0000E2490000}"/>
    <cellStyle name="9_tabellen_teil_iii_2011_l12 6 2 2 3 2 2" xfId="40179" xr:uid="{00000000-0005-0000-0000-0000E3490000}"/>
    <cellStyle name="9_tabellen_teil_iii_2011_l12 6 2 2 3 3" xfId="33042" xr:uid="{00000000-0005-0000-0000-0000E4490000}"/>
    <cellStyle name="9_tabellen_teil_iii_2011_l12 6 2 2 4" xfId="20095" xr:uid="{00000000-0005-0000-0000-0000E5490000}"/>
    <cellStyle name="9_tabellen_teil_iii_2011_l12 6 2 2 4 2" xfId="27232" xr:uid="{00000000-0005-0000-0000-0000E6490000}"/>
    <cellStyle name="9_tabellen_teil_iii_2011_l12 6 2 2 4 2 2" xfId="41547" xr:uid="{00000000-0005-0000-0000-0000E7490000}"/>
    <cellStyle name="9_tabellen_teil_iii_2011_l12 6 2 2 4 3" xfId="34410" xr:uid="{00000000-0005-0000-0000-0000E8490000}"/>
    <cellStyle name="9_tabellen_teil_iii_2011_l12 6 2 2 5" xfId="21310" xr:uid="{00000000-0005-0000-0000-0000E9490000}"/>
    <cellStyle name="9_tabellen_teil_iii_2011_l12 6 2 2 5 2" xfId="35625" xr:uid="{00000000-0005-0000-0000-0000EA490000}"/>
    <cellStyle name="9_tabellen_teil_iii_2011_l12 6 2 2 6" xfId="28447" xr:uid="{00000000-0005-0000-0000-0000EB490000}"/>
    <cellStyle name="9_tabellen_teil_iii_2011_l12 6 2 3" xfId="15624" xr:uid="{00000000-0005-0000-0000-0000EC490000}"/>
    <cellStyle name="9_tabellen_teil_iii_2011_l12 6 2 3 2" xfId="22783" xr:uid="{00000000-0005-0000-0000-0000ED490000}"/>
    <cellStyle name="9_tabellen_teil_iii_2011_l12 6 2 3 2 2" xfId="37098" xr:uid="{00000000-0005-0000-0000-0000EE490000}"/>
    <cellStyle name="9_tabellen_teil_iii_2011_l12 6 2 3 3" xfId="29939" xr:uid="{00000000-0005-0000-0000-0000EF490000}"/>
    <cellStyle name="9_tabellen_teil_iii_2011_l12 6 2 4" xfId="17978" xr:uid="{00000000-0005-0000-0000-0000F0490000}"/>
    <cellStyle name="9_tabellen_teil_iii_2011_l12 6 2 4 2" xfId="25115" xr:uid="{00000000-0005-0000-0000-0000F1490000}"/>
    <cellStyle name="9_tabellen_teil_iii_2011_l12 6 2 4 2 2" xfId="39430" xr:uid="{00000000-0005-0000-0000-0000F2490000}"/>
    <cellStyle name="9_tabellen_teil_iii_2011_l12 6 2 4 3" xfId="32293" xr:uid="{00000000-0005-0000-0000-0000F3490000}"/>
    <cellStyle name="9_tabellen_teil_iii_2011_l12 7" xfId="1090" xr:uid="{00000000-0005-0000-0000-0000F4490000}"/>
    <cellStyle name="9_tabellen_teil_iii_2011_l12 7 2" xfId="13256" xr:uid="{00000000-0005-0000-0000-0000F5490000}"/>
    <cellStyle name="9_tabellen_teil_iii_2011_l12 7 2 2" xfId="14576" xr:uid="{00000000-0005-0000-0000-0000F6490000}"/>
    <cellStyle name="9_tabellen_teil_iii_2011_l12 7 2 2 2" xfId="16939" xr:uid="{00000000-0005-0000-0000-0000F7490000}"/>
    <cellStyle name="9_tabellen_teil_iii_2011_l12 7 2 2 2 2" xfId="24098" xr:uid="{00000000-0005-0000-0000-0000F8490000}"/>
    <cellStyle name="9_tabellen_teil_iii_2011_l12 7 2 2 2 2 2" xfId="38413" xr:uid="{00000000-0005-0000-0000-0000F9490000}"/>
    <cellStyle name="9_tabellen_teil_iii_2011_l12 7 2 2 2 3" xfId="31254" xr:uid="{00000000-0005-0000-0000-0000FA490000}"/>
    <cellStyle name="9_tabellen_teil_iii_2011_l12 7 2 2 3" xfId="19293" xr:uid="{00000000-0005-0000-0000-0000FB490000}"/>
    <cellStyle name="9_tabellen_teil_iii_2011_l12 7 2 2 3 2" xfId="26430" xr:uid="{00000000-0005-0000-0000-0000FC490000}"/>
    <cellStyle name="9_tabellen_teil_iii_2011_l12 7 2 2 3 2 2" xfId="40745" xr:uid="{00000000-0005-0000-0000-0000FD490000}"/>
    <cellStyle name="9_tabellen_teil_iii_2011_l12 7 2 2 3 3" xfId="33608" xr:uid="{00000000-0005-0000-0000-0000FE490000}"/>
    <cellStyle name="9_tabellen_teil_iii_2011_l12 7 2 2 4" xfId="20591" xr:uid="{00000000-0005-0000-0000-0000FF490000}"/>
    <cellStyle name="9_tabellen_teil_iii_2011_l12 7 2 2 4 2" xfId="27728" xr:uid="{00000000-0005-0000-0000-0000004A0000}"/>
    <cellStyle name="9_tabellen_teil_iii_2011_l12 7 2 2 4 2 2" xfId="42043" xr:uid="{00000000-0005-0000-0000-0000014A0000}"/>
    <cellStyle name="9_tabellen_teil_iii_2011_l12 7 2 2 4 3" xfId="34906" xr:uid="{00000000-0005-0000-0000-0000024A0000}"/>
    <cellStyle name="9_tabellen_teil_iii_2011_l12 7 2 2 5" xfId="21806" xr:uid="{00000000-0005-0000-0000-0000034A0000}"/>
    <cellStyle name="9_tabellen_teil_iii_2011_l12 7 2 2 5 2" xfId="36121" xr:uid="{00000000-0005-0000-0000-0000044A0000}"/>
    <cellStyle name="9_tabellen_teil_iii_2011_l12 7 2 2 6" xfId="28943" xr:uid="{00000000-0005-0000-0000-0000054A0000}"/>
    <cellStyle name="9_tabellen_teil_iii_2011_l12 7 2 3" xfId="15625" xr:uid="{00000000-0005-0000-0000-0000064A0000}"/>
    <cellStyle name="9_tabellen_teil_iii_2011_l12 7 2 3 2" xfId="22784" xr:uid="{00000000-0005-0000-0000-0000074A0000}"/>
    <cellStyle name="9_tabellen_teil_iii_2011_l12 7 2 3 2 2" xfId="37099" xr:uid="{00000000-0005-0000-0000-0000084A0000}"/>
    <cellStyle name="9_tabellen_teil_iii_2011_l12 7 2 3 3" xfId="29940" xr:uid="{00000000-0005-0000-0000-0000094A0000}"/>
    <cellStyle name="9_tabellen_teil_iii_2011_l12 7 2 4" xfId="17979" xr:uid="{00000000-0005-0000-0000-00000A4A0000}"/>
    <cellStyle name="9_tabellen_teil_iii_2011_l12 7 2 4 2" xfId="25116" xr:uid="{00000000-0005-0000-0000-00000B4A0000}"/>
    <cellStyle name="9_tabellen_teil_iii_2011_l12 7 2 4 2 2" xfId="39431" xr:uid="{00000000-0005-0000-0000-00000C4A0000}"/>
    <cellStyle name="9_tabellen_teil_iii_2011_l12 7 2 4 3" xfId="32294" xr:uid="{00000000-0005-0000-0000-00000D4A0000}"/>
    <cellStyle name="9_tabellen_teil_iii_2011_l12 8" xfId="1091" xr:uid="{00000000-0005-0000-0000-00000E4A0000}"/>
    <cellStyle name="9_tabellen_teil_iii_2011_l12 8 2" xfId="13257" xr:uid="{00000000-0005-0000-0000-00000F4A0000}"/>
    <cellStyle name="9_tabellen_teil_iii_2011_l12 8 2 2" xfId="14264" xr:uid="{00000000-0005-0000-0000-0000104A0000}"/>
    <cellStyle name="9_tabellen_teil_iii_2011_l12 8 2 2 2" xfId="16633" xr:uid="{00000000-0005-0000-0000-0000114A0000}"/>
    <cellStyle name="9_tabellen_teil_iii_2011_l12 8 2 2 2 2" xfId="23792" xr:uid="{00000000-0005-0000-0000-0000124A0000}"/>
    <cellStyle name="9_tabellen_teil_iii_2011_l12 8 2 2 2 2 2" xfId="38107" xr:uid="{00000000-0005-0000-0000-0000134A0000}"/>
    <cellStyle name="9_tabellen_teil_iii_2011_l12 8 2 2 2 3" xfId="30948" xr:uid="{00000000-0005-0000-0000-0000144A0000}"/>
    <cellStyle name="9_tabellen_teil_iii_2011_l12 8 2 2 3" xfId="18987" xr:uid="{00000000-0005-0000-0000-0000154A0000}"/>
    <cellStyle name="9_tabellen_teil_iii_2011_l12 8 2 2 3 2" xfId="26124" xr:uid="{00000000-0005-0000-0000-0000164A0000}"/>
    <cellStyle name="9_tabellen_teil_iii_2011_l12 8 2 2 3 2 2" xfId="40439" xr:uid="{00000000-0005-0000-0000-0000174A0000}"/>
    <cellStyle name="9_tabellen_teil_iii_2011_l12 8 2 2 3 3" xfId="33302" xr:uid="{00000000-0005-0000-0000-0000184A0000}"/>
    <cellStyle name="9_tabellen_teil_iii_2011_l12 8 2 2 4" xfId="20320" xr:uid="{00000000-0005-0000-0000-0000194A0000}"/>
    <cellStyle name="9_tabellen_teil_iii_2011_l12 8 2 2 4 2" xfId="27457" xr:uid="{00000000-0005-0000-0000-00001A4A0000}"/>
    <cellStyle name="9_tabellen_teil_iii_2011_l12 8 2 2 4 2 2" xfId="41772" xr:uid="{00000000-0005-0000-0000-00001B4A0000}"/>
    <cellStyle name="9_tabellen_teil_iii_2011_l12 8 2 2 4 3" xfId="34635" xr:uid="{00000000-0005-0000-0000-00001C4A0000}"/>
    <cellStyle name="9_tabellen_teil_iii_2011_l12 8 2 2 5" xfId="21535" xr:uid="{00000000-0005-0000-0000-00001D4A0000}"/>
    <cellStyle name="9_tabellen_teil_iii_2011_l12 8 2 2 5 2" xfId="35850" xr:uid="{00000000-0005-0000-0000-00001E4A0000}"/>
    <cellStyle name="9_tabellen_teil_iii_2011_l12 8 2 2 6" xfId="28672" xr:uid="{00000000-0005-0000-0000-00001F4A0000}"/>
    <cellStyle name="9_tabellen_teil_iii_2011_l12 8 2 3" xfId="15626" xr:uid="{00000000-0005-0000-0000-0000204A0000}"/>
    <cellStyle name="9_tabellen_teil_iii_2011_l12 8 2 3 2" xfId="22785" xr:uid="{00000000-0005-0000-0000-0000214A0000}"/>
    <cellStyle name="9_tabellen_teil_iii_2011_l12 8 2 3 2 2" xfId="37100" xr:uid="{00000000-0005-0000-0000-0000224A0000}"/>
    <cellStyle name="9_tabellen_teil_iii_2011_l12 8 2 3 3" xfId="29941" xr:uid="{00000000-0005-0000-0000-0000234A0000}"/>
    <cellStyle name="9_tabellen_teil_iii_2011_l12 8 2 4" xfId="17980" xr:uid="{00000000-0005-0000-0000-0000244A0000}"/>
    <cellStyle name="9_tabellen_teil_iii_2011_l12 8 2 4 2" xfId="25117" xr:uid="{00000000-0005-0000-0000-0000254A0000}"/>
    <cellStyle name="9_tabellen_teil_iii_2011_l12 8 2 4 2 2" xfId="39432" xr:uid="{00000000-0005-0000-0000-0000264A0000}"/>
    <cellStyle name="9_tabellen_teil_iii_2011_l12 8 2 4 3" xfId="32295" xr:uid="{00000000-0005-0000-0000-0000274A0000}"/>
    <cellStyle name="9_tabellen_teil_iii_2011_l12 9" xfId="13233" xr:uid="{00000000-0005-0000-0000-0000284A0000}"/>
    <cellStyle name="9_tabellen_teil_iii_2011_l12 9 2" xfId="14261" xr:uid="{00000000-0005-0000-0000-0000294A0000}"/>
    <cellStyle name="9_tabellen_teil_iii_2011_l12 9 2 2" xfId="16630" xr:uid="{00000000-0005-0000-0000-00002A4A0000}"/>
    <cellStyle name="9_tabellen_teil_iii_2011_l12 9 2 2 2" xfId="23789" xr:uid="{00000000-0005-0000-0000-00002B4A0000}"/>
    <cellStyle name="9_tabellen_teil_iii_2011_l12 9 2 2 2 2" xfId="38104" xr:uid="{00000000-0005-0000-0000-00002C4A0000}"/>
    <cellStyle name="9_tabellen_teil_iii_2011_l12 9 2 2 3" xfId="30945" xr:uid="{00000000-0005-0000-0000-00002D4A0000}"/>
    <cellStyle name="9_tabellen_teil_iii_2011_l12 9 2 3" xfId="18984" xr:uid="{00000000-0005-0000-0000-00002E4A0000}"/>
    <cellStyle name="9_tabellen_teil_iii_2011_l12 9 2 3 2" xfId="26121" xr:uid="{00000000-0005-0000-0000-00002F4A0000}"/>
    <cellStyle name="9_tabellen_teil_iii_2011_l12 9 2 3 2 2" xfId="40436" xr:uid="{00000000-0005-0000-0000-0000304A0000}"/>
    <cellStyle name="9_tabellen_teil_iii_2011_l12 9 2 3 3" xfId="33299" xr:uid="{00000000-0005-0000-0000-0000314A0000}"/>
    <cellStyle name="9_tabellen_teil_iii_2011_l12 9 2 4" xfId="20317" xr:uid="{00000000-0005-0000-0000-0000324A0000}"/>
    <cellStyle name="9_tabellen_teil_iii_2011_l12 9 2 4 2" xfId="27454" xr:uid="{00000000-0005-0000-0000-0000334A0000}"/>
    <cellStyle name="9_tabellen_teil_iii_2011_l12 9 2 4 2 2" xfId="41769" xr:uid="{00000000-0005-0000-0000-0000344A0000}"/>
    <cellStyle name="9_tabellen_teil_iii_2011_l12 9 2 4 3" xfId="34632" xr:uid="{00000000-0005-0000-0000-0000354A0000}"/>
    <cellStyle name="9_tabellen_teil_iii_2011_l12 9 2 5" xfId="21532" xr:uid="{00000000-0005-0000-0000-0000364A0000}"/>
    <cellStyle name="9_tabellen_teil_iii_2011_l12 9 2 5 2" xfId="35847" xr:uid="{00000000-0005-0000-0000-0000374A0000}"/>
    <cellStyle name="9_tabellen_teil_iii_2011_l12 9 2 6" xfId="28669" xr:uid="{00000000-0005-0000-0000-0000384A0000}"/>
    <cellStyle name="9_tabellen_teil_iii_2011_l12 9 3" xfId="15602" xr:uid="{00000000-0005-0000-0000-0000394A0000}"/>
    <cellStyle name="9_tabellen_teil_iii_2011_l12 9 3 2" xfId="22761" xr:uid="{00000000-0005-0000-0000-00003A4A0000}"/>
    <cellStyle name="9_tabellen_teil_iii_2011_l12 9 3 2 2" xfId="37076" xr:uid="{00000000-0005-0000-0000-00003B4A0000}"/>
    <cellStyle name="9_tabellen_teil_iii_2011_l12 9 3 3" xfId="29917" xr:uid="{00000000-0005-0000-0000-00003C4A0000}"/>
    <cellStyle name="9_tabellen_teil_iii_2011_l12 9 4" xfId="17956" xr:uid="{00000000-0005-0000-0000-00003D4A0000}"/>
    <cellStyle name="9_tabellen_teil_iii_2011_l12 9 4 2" xfId="25093" xr:uid="{00000000-0005-0000-0000-00003E4A0000}"/>
    <cellStyle name="9_tabellen_teil_iii_2011_l12 9 4 2 2" xfId="39408" xr:uid="{00000000-0005-0000-0000-00003F4A0000}"/>
    <cellStyle name="9_tabellen_teil_iii_2011_l12 9 4 3" xfId="32271" xr:uid="{00000000-0005-0000-0000-0000404A0000}"/>
    <cellStyle name="9mitP" xfId="3238" xr:uid="{00000000-0005-0000-0000-0000414A0000}"/>
    <cellStyle name="9ohneP" xfId="3239" xr:uid="{00000000-0005-0000-0000-0000424A0000}"/>
    <cellStyle name="Accent1" xfId="273" xr:uid="{00000000-0005-0000-0000-0000434A0000}"/>
    <cellStyle name="Accent1 2" xfId="7414" xr:uid="{00000000-0005-0000-0000-0000444A0000}"/>
    <cellStyle name="Accent1 2 2" xfId="10982" xr:uid="{00000000-0005-0000-0000-0000454A0000}"/>
    <cellStyle name="Accent1 3" xfId="42931" xr:uid="{00000000-0005-0000-0000-0000464A0000}"/>
    <cellStyle name="Accent2" xfId="274" xr:uid="{00000000-0005-0000-0000-0000474A0000}"/>
    <cellStyle name="Accent2 2" xfId="7415" xr:uid="{00000000-0005-0000-0000-0000484A0000}"/>
    <cellStyle name="Accent2 3" xfId="42935" xr:uid="{00000000-0005-0000-0000-0000494A0000}"/>
    <cellStyle name="Accent3" xfId="275" xr:uid="{00000000-0005-0000-0000-00004A4A0000}"/>
    <cellStyle name="Accent3 2" xfId="7416" xr:uid="{00000000-0005-0000-0000-00004B4A0000}"/>
    <cellStyle name="Accent3 3" xfId="42939" xr:uid="{00000000-0005-0000-0000-00004C4A0000}"/>
    <cellStyle name="Accent4" xfId="276" xr:uid="{00000000-0005-0000-0000-00004D4A0000}"/>
    <cellStyle name="Accent4 2" xfId="7417" xr:uid="{00000000-0005-0000-0000-00004E4A0000}"/>
    <cellStyle name="Accent4 2 2" xfId="10983" xr:uid="{00000000-0005-0000-0000-00004F4A0000}"/>
    <cellStyle name="Accent4 3" xfId="42943" xr:uid="{00000000-0005-0000-0000-0000504A0000}"/>
    <cellStyle name="Accent5" xfId="277" xr:uid="{00000000-0005-0000-0000-0000514A0000}"/>
    <cellStyle name="Accent5 2" xfId="7418" xr:uid="{00000000-0005-0000-0000-0000524A0000}"/>
    <cellStyle name="Accent5 3" xfId="42947" xr:uid="{00000000-0005-0000-0000-0000534A0000}"/>
    <cellStyle name="Accent6" xfId="278" xr:uid="{00000000-0005-0000-0000-0000544A0000}"/>
    <cellStyle name="Accent6 2" xfId="7419" xr:uid="{00000000-0005-0000-0000-0000554A0000}"/>
    <cellStyle name="Accent6 2 2" xfId="10984" xr:uid="{00000000-0005-0000-0000-0000564A0000}"/>
    <cellStyle name="Accent6 3" xfId="42951" xr:uid="{00000000-0005-0000-0000-0000574A0000}"/>
    <cellStyle name="Akzent1 2" xfId="225" xr:uid="{00000000-0005-0000-0000-0000584A0000}"/>
    <cellStyle name="Akzent1 2 2" xfId="1093" xr:uid="{00000000-0005-0000-0000-0000594A0000}"/>
    <cellStyle name="Akzent1 2 2 2" xfId="7421" xr:uid="{00000000-0005-0000-0000-00005A4A0000}"/>
    <cellStyle name="Akzent1 2 2 2 2" xfId="10985" xr:uid="{00000000-0005-0000-0000-00005B4A0000}"/>
    <cellStyle name="Akzent1 2 2 3" xfId="7420" xr:uid="{00000000-0005-0000-0000-00005C4A0000}"/>
    <cellStyle name="Akzent1 2 2 4" xfId="42416" xr:uid="{00000000-0005-0000-0000-00005D4A0000}"/>
    <cellStyle name="Akzent1 2 3" xfId="2924" xr:uid="{00000000-0005-0000-0000-00005E4A0000}"/>
    <cellStyle name="Akzent1 2 3 2" xfId="8764" xr:uid="{00000000-0005-0000-0000-00005F4A0000}"/>
    <cellStyle name="Akzent1 2 3 3" xfId="7422" xr:uid="{00000000-0005-0000-0000-0000604A0000}"/>
    <cellStyle name="Akzent1 2 3 4" xfId="10986" xr:uid="{00000000-0005-0000-0000-0000614A0000}"/>
    <cellStyle name="Akzent1 2 3 4 2" xfId="12133" xr:uid="{00000000-0005-0000-0000-0000624A0000}"/>
    <cellStyle name="Akzent1 2 3 4 3" xfId="11727" xr:uid="{00000000-0005-0000-0000-0000634A0000}"/>
    <cellStyle name="Akzent1 2 3 4 4" xfId="12166" xr:uid="{00000000-0005-0000-0000-0000644A0000}"/>
    <cellStyle name="Akzent1 2 3 4 5" xfId="12236" xr:uid="{00000000-0005-0000-0000-0000654A0000}"/>
    <cellStyle name="Akzent1 2 3 5" xfId="11389" xr:uid="{00000000-0005-0000-0000-0000664A0000}"/>
    <cellStyle name="Akzent1 2 4" xfId="2906" xr:uid="{00000000-0005-0000-0000-0000674A0000}"/>
    <cellStyle name="Akzent1 2 4 2" xfId="8746" xr:uid="{00000000-0005-0000-0000-0000684A0000}"/>
    <cellStyle name="Akzent1 2 4 3" xfId="7423" xr:uid="{00000000-0005-0000-0000-0000694A0000}"/>
    <cellStyle name="Akzent1 2 4 4" xfId="10987" xr:uid="{00000000-0005-0000-0000-00006A4A0000}"/>
    <cellStyle name="Akzent1 2 5" xfId="1092" xr:uid="{00000000-0005-0000-0000-00006B4A0000}"/>
    <cellStyle name="Akzent1 2 5 2" xfId="7424" xr:uid="{00000000-0005-0000-0000-00006C4A0000}"/>
    <cellStyle name="Akzent1 2 5 3" xfId="10988" xr:uid="{00000000-0005-0000-0000-00006D4A0000}"/>
    <cellStyle name="Akzent1 2 6" xfId="7425" xr:uid="{00000000-0005-0000-0000-00006E4A0000}"/>
    <cellStyle name="Akzent1 2 7" xfId="8699" xr:uid="{00000000-0005-0000-0000-00006F4A0000}"/>
    <cellStyle name="Akzent1 2 8" xfId="8841" xr:uid="{00000000-0005-0000-0000-0000704A0000}"/>
    <cellStyle name="Akzent1 3" xfId="1094" xr:uid="{00000000-0005-0000-0000-0000714A0000}"/>
    <cellStyle name="Akzent1 3 2" xfId="3240" xr:uid="{00000000-0005-0000-0000-0000724A0000}"/>
    <cellStyle name="Akzent1 3 2 2" xfId="7427" xr:uid="{00000000-0005-0000-0000-0000734A0000}"/>
    <cellStyle name="Akzent1 3 2 3" xfId="9046" xr:uid="{00000000-0005-0000-0000-0000744A0000}"/>
    <cellStyle name="Akzent1 3 2 3 2" xfId="12013" xr:uid="{00000000-0005-0000-0000-0000754A0000}"/>
    <cellStyle name="Akzent1 3 2 3 3" xfId="11762" xr:uid="{00000000-0005-0000-0000-0000764A0000}"/>
    <cellStyle name="Akzent1 3 3" xfId="7428" xr:uid="{00000000-0005-0000-0000-0000774A0000}"/>
    <cellStyle name="Akzent1 3 4" xfId="7426" xr:uid="{00000000-0005-0000-0000-0000784A0000}"/>
    <cellStyle name="Akzent1 3 5" xfId="8926" xr:uid="{00000000-0005-0000-0000-0000794A0000}"/>
    <cellStyle name="Akzent1 3 5 2" xfId="12006" xr:uid="{00000000-0005-0000-0000-00007A4A0000}"/>
    <cellStyle name="Akzent1 3 5 3" xfId="11542" xr:uid="{00000000-0005-0000-0000-00007B4A0000}"/>
    <cellStyle name="Akzent2 2" xfId="226" xr:uid="{00000000-0005-0000-0000-00007C4A0000}"/>
    <cellStyle name="Akzent2 2 2" xfId="1096" xr:uid="{00000000-0005-0000-0000-00007D4A0000}"/>
    <cellStyle name="Akzent2 2 2 2" xfId="7430" xr:uid="{00000000-0005-0000-0000-00007E4A0000}"/>
    <cellStyle name="Akzent2 2 2 2 2" xfId="10989" xr:uid="{00000000-0005-0000-0000-00007F4A0000}"/>
    <cellStyle name="Akzent2 2 2 3" xfId="7429" xr:uid="{00000000-0005-0000-0000-0000804A0000}"/>
    <cellStyle name="Akzent2 2 2 4" xfId="42417" xr:uid="{00000000-0005-0000-0000-0000814A0000}"/>
    <cellStyle name="Akzent2 2 3" xfId="2925" xr:uid="{00000000-0005-0000-0000-0000824A0000}"/>
    <cellStyle name="Akzent2 2 3 2" xfId="8765" xr:uid="{00000000-0005-0000-0000-0000834A0000}"/>
    <cellStyle name="Akzent2 2 3 3" xfId="7431" xr:uid="{00000000-0005-0000-0000-0000844A0000}"/>
    <cellStyle name="Akzent2 2 3 4" xfId="11728" xr:uid="{00000000-0005-0000-0000-0000854A0000}"/>
    <cellStyle name="Akzent2 2 3 5" xfId="11390" xr:uid="{00000000-0005-0000-0000-0000864A0000}"/>
    <cellStyle name="Akzent2 2 4" xfId="2907" xr:uid="{00000000-0005-0000-0000-0000874A0000}"/>
    <cellStyle name="Akzent2 2 4 2" xfId="8747" xr:uid="{00000000-0005-0000-0000-0000884A0000}"/>
    <cellStyle name="Akzent2 2 4 3" xfId="7432" xr:uid="{00000000-0005-0000-0000-0000894A0000}"/>
    <cellStyle name="Akzent2 2 5" xfId="1095" xr:uid="{00000000-0005-0000-0000-00008A4A0000}"/>
    <cellStyle name="Akzent2 2 5 2" xfId="7433" xr:uid="{00000000-0005-0000-0000-00008B4A0000}"/>
    <cellStyle name="Akzent2 2 6" xfId="7434" xr:uid="{00000000-0005-0000-0000-00008C4A0000}"/>
    <cellStyle name="Akzent2 3" xfId="1097" xr:uid="{00000000-0005-0000-0000-00008D4A0000}"/>
    <cellStyle name="Akzent2 3 2" xfId="3241" xr:uid="{00000000-0005-0000-0000-00008E4A0000}"/>
    <cellStyle name="Akzent2 3 2 2" xfId="7436" xr:uid="{00000000-0005-0000-0000-00008F4A0000}"/>
    <cellStyle name="Akzent2 3 2 3" xfId="11763" xr:uid="{00000000-0005-0000-0000-0000904A0000}"/>
    <cellStyle name="Akzent2 3 3" xfId="7437" xr:uid="{00000000-0005-0000-0000-0000914A0000}"/>
    <cellStyle name="Akzent2 3 4" xfId="7435" xr:uid="{00000000-0005-0000-0000-0000924A0000}"/>
    <cellStyle name="Akzent2 3 5" xfId="8928" xr:uid="{00000000-0005-0000-0000-0000934A0000}"/>
    <cellStyle name="Akzent2 3 5 2" xfId="12007" xr:uid="{00000000-0005-0000-0000-0000944A0000}"/>
    <cellStyle name="Akzent2 3 5 3" xfId="11543" xr:uid="{00000000-0005-0000-0000-0000954A0000}"/>
    <cellStyle name="Akzent3 2" xfId="227" xr:uid="{00000000-0005-0000-0000-0000964A0000}"/>
    <cellStyle name="Akzent3 2 2" xfId="1099" xr:uid="{00000000-0005-0000-0000-0000974A0000}"/>
    <cellStyle name="Akzent3 2 2 2" xfId="7439" xr:uid="{00000000-0005-0000-0000-0000984A0000}"/>
    <cellStyle name="Akzent3 2 2 2 2" xfId="10990" xr:uid="{00000000-0005-0000-0000-0000994A0000}"/>
    <cellStyle name="Akzent3 2 2 3" xfId="7438" xr:uid="{00000000-0005-0000-0000-00009A4A0000}"/>
    <cellStyle name="Akzent3 2 2 4" xfId="42418" xr:uid="{00000000-0005-0000-0000-00009B4A0000}"/>
    <cellStyle name="Akzent3 2 3" xfId="2926" xr:uid="{00000000-0005-0000-0000-00009C4A0000}"/>
    <cellStyle name="Akzent3 2 3 2" xfId="8766" xr:uid="{00000000-0005-0000-0000-00009D4A0000}"/>
    <cellStyle name="Akzent3 2 3 3" xfId="7440" xr:uid="{00000000-0005-0000-0000-00009E4A0000}"/>
    <cellStyle name="Akzent3 2 3 4" xfId="11729" xr:uid="{00000000-0005-0000-0000-00009F4A0000}"/>
    <cellStyle name="Akzent3 2 3 5" xfId="11391" xr:uid="{00000000-0005-0000-0000-0000A04A0000}"/>
    <cellStyle name="Akzent3 2 4" xfId="2908" xr:uid="{00000000-0005-0000-0000-0000A14A0000}"/>
    <cellStyle name="Akzent3 2 4 2" xfId="8748" xr:uid="{00000000-0005-0000-0000-0000A24A0000}"/>
    <cellStyle name="Akzent3 2 4 3" xfId="7441" xr:uid="{00000000-0005-0000-0000-0000A34A0000}"/>
    <cellStyle name="Akzent3 2 5" xfId="1098" xr:uid="{00000000-0005-0000-0000-0000A44A0000}"/>
    <cellStyle name="Akzent3 2 5 2" xfId="7442" xr:uid="{00000000-0005-0000-0000-0000A54A0000}"/>
    <cellStyle name="Akzent3 2 6" xfId="7443" xr:uid="{00000000-0005-0000-0000-0000A64A0000}"/>
    <cellStyle name="Akzent3 3" xfId="1100" xr:uid="{00000000-0005-0000-0000-0000A74A0000}"/>
    <cellStyle name="Akzent3 3 2" xfId="3242" xr:uid="{00000000-0005-0000-0000-0000A84A0000}"/>
    <cellStyle name="Akzent3 3 2 2" xfId="7445" xr:uid="{00000000-0005-0000-0000-0000A94A0000}"/>
    <cellStyle name="Akzent3 3 2 3" xfId="11764" xr:uid="{00000000-0005-0000-0000-0000AA4A0000}"/>
    <cellStyle name="Akzent3 3 3" xfId="7446" xr:uid="{00000000-0005-0000-0000-0000AB4A0000}"/>
    <cellStyle name="Akzent3 3 4" xfId="7444" xr:uid="{00000000-0005-0000-0000-0000AC4A0000}"/>
    <cellStyle name="Akzent3 3 5" xfId="8930" xr:uid="{00000000-0005-0000-0000-0000AD4A0000}"/>
    <cellStyle name="Akzent3 3 5 2" xfId="12008" xr:uid="{00000000-0005-0000-0000-0000AE4A0000}"/>
    <cellStyle name="Akzent3 3 5 3" xfId="11544" xr:uid="{00000000-0005-0000-0000-0000AF4A0000}"/>
    <cellStyle name="Akzent4 2" xfId="228" xr:uid="{00000000-0005-0000-0000-0000B04A0000}"/>
    <cellStyle name="Akzent4 2 2" xfId="1102" xr:uid="{00000000-0005-0000-0000-0000B14A0000}"/>
    <cellStyle name="Akzent4 2 2 2" xfId="7448" xr:uid="{00000000-0005-0000-0000-0000B24A0000}"/>
    <cellStyle name="Akzent4 2 2 2 2" xfId="10991" xr:uid="{00000000-0005-0000-0000-0000B34A0000}"/>
    <cellStyle name="Akzent4 2 2 3" xfId="7447" xr:uid="{00000000-0005-0000-0000-0000B44A0000}"/>
    <cellStyle name="Akzent4 2 2 4" xfId="42419" xr:uid="{00000000-0005-0000-0000-0000B54A0000}"/>
    <cellStyle name="Akzent4 2 3" xfId="2927" xr:uid="{00000000-0005-0000-0000-0000B64A0000}"/>
    <cellStyle name="Akzent4 2 3 2" xfId="8767" xr:uid="{00000000-0005-0000-0000-0000B74A0000}"/>
    <cellStyle name="Akzent4 2 3 3" xfId="7449" xr:uid="{00000000-0005-0000-0000-0000B84A0000}"/>
    <cellStyle name="Akzent4 2 3 4" xfId="10992" xr:uid="{00000000-0005-0000-0000-0000B94A0000}"/>
    <cellStyle name="Akzent4 2 3 4 2" xfId="12134" xr:uid="{00000000-0005-0000-0000-0000BA4A0000}"/>
    <cellStyle name="Akzent4 2 3 4 3" xfId="11730" xr:uid="{00000000-0005-0000-0000-0000BB4A0000}"/>
    <cellStyle name="Akzent4 2 3 4 4" xfId="12167" xr:uid="{00000000-0005-0000-0000-0000BC4A0000}"/>
    <cellStyle name="Akzent4 2 3 4 5" xfId="12237" xr:uid="{00000000-0005-0000-0000-0000BD4A0000}"/>
    <cellStyle name="Akzent4 2 3 5" xfId="11392" xr:uid="{00000000-0005-0000-0000-0000BE4A0000}"/>
    <cellStyle name="Akzent4 2 4" xfId="2909" xr:uid="{00000000-0005-0000-0000-0000BF4A0000}"/>
    <cellStyle name="Akzent4 2 4 2" xfId="8749" xr:uid="{00000000-0005-0000-0000-0000C04A0000}"/>
    <cellStyle name="Akzent4 2 4 3" xfId="7450" xr:uid="{00000000-0005-0000-0000-0000C14A0000}"/>
    <cellStyle name="Akzent4 2 4 4" xfId="10993" xr:uid="{00000000-0005-0000-0000-0000C24A0000}"/>
    <cellStyle name="Akzent4 2 5" xfId="1101" xr:uid="{00000000-0005-0000-0000-0000C34A0000}"/>
    <cellStyle name="Akzent4 2 5 2" xfId="7451" xr:uid="{00000000-0005-0000-0000-0000C44A0000}"/>
    <cellStyle name="Akzent4 2 5 3" xfId="10994" xr:uid="{00000000-0005-0000-0000-0000C54A0000}"/>
    <cellStyle name="Akzent4 2 6" xfId="7452" xr:uid="{00000000-0005-0000-0000-0000C64A0000}"/>
    <cellStyle name="Akzent4 2 7" xfId="8700" xr:uid="{00000000-0005-0000-0000-0000C74A0000}"/>
    <cellStyle name="Akzent4 2 8" xfId="8842" xr:uid="{00000000-0005-0000-0000-0000C84A0000}"/>
    <cellStyle name="Akzent4 3" xfId="1103" xr:uid="{00000000-0005-0000-0000-0000C94A0000}"/>
    <cellStyle name="Akzent4 3 2" xfId="3243" xr:uid="{00000000-0005-0000-0000-0000CA4A0000}"/>
    <cellStyle name="Akzent4 3 2 2" xfId="7454" xr:uid="{00000000-0005-0000-0000-0000CB4A0000}"/>
    <cellStyle name="Akzent4 3 2 3" xfId="9047" xr:uid="{00000000-0005-0000-0000-0000CC4A0000}"/>
    <cellStyle name="Akzent4 3 2 3 2" xfId="12014" xr:uid="{00000000-0005-0000-0000-0000CD4A0000}"/>
    <cellStyle name="Akzent4 3 2 3 3" xfId="11765" xr:uid="{00000000-0005-0000-0000-0000CE4A0000}"/>
    <cellStyle name="Akzent4 3 3" xfId="7455" xr:uid="{00000000-0005-0000-0000-0000CF4A0000}"/>
    <cellStyle name="Akzent4 3 4" xfId="7453" xr:uid="{00000000-0005-0000-0000-0000D04A0000}"/>
    <cellStyle name="Akzent4 3 5" xfId="8932" xr:uid="{00000000-0005-0000-0000-0000D14A0000}"/>
    <cellStyle name="Akzent4 3 5 2" xfId="12009" xr:uid="{00000000-0005-0000-0000-0000D24A0000}"/>
    <cellStyle name="Akzent4 3 5 3" xfId="11545" xr:uid="{00000000-0005-0000-0000-0000D34A0000}"/>
    <cellStyle name="Akzent5 2" xfId="229" xr:uid="{00000000-0005-0000-0000-0000D44A0000}"/>
    <cellStyle name="Akzent5 2 2" xfId="1105" xr:uid="{00000000-0005-0000-0000-0000D54A0000}"/>
    <cellStyle name="Akzent5 2 2 2" xfId="7457" xr:uid="{00000000-0005-0000-0000-0000D64A0000}"/>
    <cellStyle name="Akzent5 2 2 2 2" xfId="10995" xr:uid="{00000000-0005-0000-0000-0000D74A0000}"/>
    <cellStyle name="Akzent5 2 2 3" xfId="7456" xr:uid="{00000000-0005-0000-0000-0000D84A0000}"/>
    <cellStyle name="Akzent5 2 2 4" xfId="42420" xr:uid="{00000000-0005-0000-0000-0000D94A0000}"/>
    <cellStyle name="Akzent5 2 3" xfId="2928" xr:uid="{00000000-0005-0000-0000-0000DA4A0000}"/>
    <cellStyle name="Akzent5 2 3 2" xfId="8768" xr:uid="{00000000-0005-0000-0000-0000DB4A0000}"/>
    <cellStyle name="Akzent5 2 3 3" xfId="7458" xr:uid="{00000000-0005-0000-0000-0000DC4A0000}"/>
    <cellStyle name="Akzent5 2 3 4" xfId="11731" xr:uid="{00000000-0005-0000-0000-0000DD4A0000}"/>
    <cellStyle name="Akzent5 2 3 5" xfId="11393" xr:uid="{00000000-0005-0000-0000-0000DE4A0000}"/>
    <cellStyle name="Akzent5 2 4" xfId="2910" xr:uid="{00000000-0005-0000-0000-0000DF4A0000}"/>
    <cellStyle name="Akzent5 2 4 2" xfId="8750" xr:uid="{00000000-0005-0000-0000-0000E04A0000}"/>
    <cellStyle name="Akzent5 2 4 3" xfId="7459" xr:uid="{00000000-0005-0000-0000-0000E14A0000}"/>
    <cellStyle name="Akzent5 2 5" xfId="1104" xr:uid="{00000000-0005-0000-0000-0000E24A0000}"/>
    <cellStyle name="Akzent5 2 5 2" xfId="7460" xr:uid="{00000000-0005-0000-0000-0000E34A0000}"/>
    <cellStyle name="Akzent5 2 6" xfId="7461" xr:uid="{00000000-0005-0000-0000-0000E44A0000}"/>
    <cellStyle name="Akzent5 3" xfId="1106" xr:uid="{00000000-0005-0000-0000-0000E54A0000}"/>
    <cellStyle name="Akzent5 3 2" xfId="3244" xr:uid="{00000000-0005-0000-0000-0000E64A0000}"/>
    <cellStyle name="Akzent5 3 2 2" xfId="7463" xr:uid="{00000000-0005-0000-0000-0000E74A0000}"/>
    <cellStyle name="Akzent5 3 2 3" xfId="11766" xr:uid="{00000000-0005-0000-0000-0000E84A0000}"/>
    <cellStyle name="Akzent5 3 3" xfId="7464" xr:uid="{00000000-0005-0000-0000-0000E94A0000}"/>
    <cellStyle name="Akzent5 3 4" xfId="7462" xr:uid="{00000000-0005-0000-0000-0000EA4A0000}"/>
    <cellStyle name="Akzent5 3 5" xfId="8934" xr:uid="{00000000-0005-0000-0000-0000EB4A0000}"/>
    <cellStyle name="Akzent5 3 5 2" xfId="12010" xr:uid="{00000000-0005-0000-0000-0000EC4A0000}"/>
    <cellStyle name="Akzent5 3 5 3" xfId="11546" xr:uid="{00000000-0005-0000-0000-0000ED4A0000}"/>
    <cellStyle name="Akzent6 2" xfId="230" xr:uid="{00000000-0005-0000-0000-0000EE4A0000}"/>
    <cellStyle name="Akzent6 2 2" xfId="1108" xr:uid="{00000000-0005-0000-0000-0000EF4A0000}"/>
    <cellStyle name="Akzent6 2 2 2" xfId="7466" xr:uid="{00000000-0005-0000-0000-0000F04A0000}"/>
    <cellStyle name="Akzent6 2 2 2 2" xfId="10996" xr:uid="{00000000-0005-0000-0000-0000F14A0000}"/>
    <cellStyle name="Akzent6 2 2 3" xfId="7465" xr:uid="{00000000-0005-0000-0000-0000F24A0000}"/>
    <cellStyle name="Akzent6 2 2 4" xfId="42421" xr:uid="{00000000-0005-0000-0000-0000F34A0000}"/>
    <cellStyle name="Akzent6 2 3" xfId="2929" xr:uid="{00000000-0005-0000-0000-0000F44A0000}"/>
    <cellStyle name="Akzent6 2 3 2" xfId="8769" xr:uid="{00000000-0005-0000-0000-0000F54A0000}"/>
    <cellStyle name="Akzent6 2 3 3" xfId="7467" xr:uid="{00000000-0005-0000-0000-0000F64A0000}"/>
    <cellStyle name="Akzent6 2 3 4" xfId="10997" xr:uid="{00000000-0005-0000-0000-0000F74A0000}"/>
    <cellStyle name="Akzent6 2 3 4 2" xfId="12135" xr:uid="{00000000-0005-0000-0000-0000F84A0000}"/>
    <cellStyle name="Akzent6 2 3 4 3" xfId="11732" xr:uid="{00000000-0005-0000-0000-0000F94A0000}"/>
    <cellStyle name="Akzent6 2 3 4 4" xfId="12168" xr:uid="{00000000-0005-0000-0000-0000FA4A0000}"/>
    <cellStyle name="Akzent6 2 3 4 5" xfId="12238" xr:uid="{00000000-0005-0000-0000-0000FB4A0000}"/>
    <cellStyle name="Akzent6 2 3 5" xfId="11394" xr:uid="{00000000-0005-0000-0000-0000FC4A0000}"/>
    <cellStyle name="Akzent6 2 4" xfId="2911" xr:uid="{00000000-0005-0000-0000-0000FD4A0000}"/>
    <cellStyle name="Akzent6 2 4 2" xfId="8751" xr:uid="{00000000-0005-0000-0000-0000FE4A0000}"/>
    <cellStyle name="Akzent6 2 4 3" xfId="7468" xr:uid="{00000000-0005-0000-0000-0000FF4A0000}"/>
    <cellStyle name="Akzent6 2 4 4" xfId="10998" xr:uid="{00000000-0005-0000-0000-0000004B0000}"/>
    <cellStyle name="Akzent6 2 5" xfId="1107" xr:uid="{00000000-0005-0000-0000-0000014B0000}"/>
    <cellStyle name="Akzent6 2 5 2" xfId="7469" xr:uid="{00000000-0005-0000-0000-0000024B0000}"/>
    <cellStyle name="Akzent6 2 5 3" xfId="10999" xr:uid="{00000000-0005-0000-0000-0000034B0000}"/>
    <cellStyle name="Akzent6 2 6" xfId="7470" xr:uid="{00000000-0005-0000-0000-0000044B0000}"/>
    <cellStyle name="Akzent6 2 7" xfId="8701" xr:uid="{00000000-0005-0000-0000-0000054B0000}"/>
    <cellStyle name="Akzent6 2 8" xfId="8843" xr:uid="{00000000-0005-0000-0000-0000064B0000}"/>
    <cellStyle name="Akzent6 3" xfId="1109" xr:uid="{00000000-0005-0000-0000-0000074B0000}"/>
    <cellStyle name="Akzent6 3 2" xfId="3245" xr:uid="{00000000-0005-0000-0000-0000084B0000}"/>
    <cellStyle name="Akzent6 3 2 2" xfId="7472" xr:uid="{00000000-0005-0000-0000-0000094B0000}"/>
    <cellStyle name="Akzent6 3 2 3" xfId="9048" xr:uid="{00000000-0005-0000-0000-00000A4B0000}"/>
    <cellStyle name="Akzent6 3 2 3 2" xfId="12015" xr:uid="{00000000-0005-0000-0000-00000B4B0000}"/>
    <cellStyle name="Akzent6 3 2 3 3" xfId="11767" xr:uid="{00000000-0005-0000-0000-00000C4B0000}"/>
    <cellStyle name="Akzent6 3 3" xfId="7473" xr:uid="{00000000-0005-0000-0000-00000D4B0000}"/>
    <cellStyle name="Akzent6 3 4" xfId="7471" xr:uid="{00000000-0005-0000-0000-00000E4B0000}"/>
    <cellStyle name="Akzent6 3 5" xfId="8936" xr:uid="{00000000-0005-0000-0000-00000F4B0000}"/>
    <cellStyle name="Akzent6 3 5 2" xfId="12011" xr:uid="{00000000-0005-0000-0000-0000104B0000}"/>
    <cellStyle name="Akzent6 3 5 3" xfId="11547" xr:uid="{00000000-0005-0000-0000-0000114B0000}"/>
    <cellStyle name="Ausgabe" xfId="8099" builtinId="21" customBuiltin="1"/>
    <cellStyle name="Ausgabe 2" xfId="231" xr:uid="{00000000-0005-0000-0000-0000134B0000}"/>
    <cellStyle name="Ausgabe 2 10" xfId="1110" xr:uid="{00000000-0005-0000-0000-0000144B0000}"/>
    <cellStyle name="Ausgabe 2 10 2" xfId="13768" xr:uid="{00000000-0005-0000-0000-0000154B0000}"/>
    <cellStyle name="Ausgabe 2 10 2 2" xfId="14562" xr:uid="{00000000-0005-0000-0000-0000164B0000}"/>
    <cellStyle name="Ausgabe 2 10 2 2 2" xfId="16925" xr:uid="{00000000-0005-0000-0000-0000174B0000}"/>
    <cellStyle name="Ausgabe 2 10 2 2 2 2" xfId="24084" xr:uid="{00000000-0005-0000-0000-0000184B0000}"/>
    <cellStyle name="Ausgabe 2 10 2 2 2 2 2" xfId="38399" xr:uid="{00000000-0005-0000-0000-0000194B0000}"/>
    <cellStyle name="Ausgabe 2 10 2 2 2 3" xfId="31240" xr:uid="{00000000-0005-0000-0000-00001A4B0000}"/>
    <cellStyle name="Ausgabe 2 10 2 2 3" xfId="19279" xr:uid="{00000000-0005-0000-0000-00001B4B0000}"/>
    <cellStyle name="Ausgabe 2 10 2 2 3 2" xfId="26416" xr:uid="{00000000-0005-0000-0000-00001C4B0000}"/>
    <cellStyle name="Ausgabe 2 10 2 2 3 2 2" xfId="40731" xr:uid="{00000000-0005-0000-0000-00001D4B0000}"/>
    <cellStyle name="Ausgabe 2 10 2 2 3 3" xfId="33594" xr:uid="{00000000-0005-0000-0000-00001E4B0000}"/>
    <cellStyle name="Ausgabe 2 10 2 2 4" xfId="20577" xr:uid="{00000000-0005-0000-0000-00001F4B0000}"/>
    <cellStyle name="Ausgabe 2 10 2 2 4 2" xfId="27714" xr:uid="{00000000-0005-0000-0000-0000204B0000}"/>
    <cellStyle name="Ausgabe 2 10 2 2 4 2 2" xfId="42029" xr:uid="{00000000-0005-0000-0000-0000214B0000}"/>
    <cellStyle name="Ausgabe 2 10 2 2 4 3" xfId="34892" xr:uid="{00000000-0005-0000-0000-0000224B0000}"/>
    <cellStyle name="Ausgabe 2 10 2 2 5" xfId="21792" xr:uid="{00000000-0005-0000-0000-0000234B0000}"/>
    <cellStyle name="Ausgabe 2 10 2 2 5 2" xfId="36107" xr:uid="{00000000-0005-0000-0000-0000244B0000}"/>
    <cellStyle name="Ausgabe 2 10 2 2 6" xfId="28929" xr:uid="{00000000-0005-0000-0000-0000254B0000}"/>
    <cellStyle name="Ausgabe 2 10 2 3" xfId="16137" xr:uid="{00000000-0005-0000-0000-0000264B0000}"/>
    <cellStyle name="Ausgabe 2 10 2 3 2" xfId="23296" xr:uid="{00000000-0005-0000-0000-0000274B0000}"/>
    <cellStyle name="Ausgabe 2 10 2 3 2 2" xfId="37611" xr:uid="{00000000-0005-0000-0000-0000284B0000}"/>
    <cellStyle name="Ausgabe 2 10 2 3 3" xfId="30452" xr:uid="{00000000-0005-0000-0000-0000294B0000}"/>
    <cellStyle name="Ausgabe 2 10 2 4" xfId="18491" xr:uid="{00000000-0005-0000-0000-00002A4B0000}"/>
    <cellStyle name="Ausgabe 2 10 2 4 2" xfId="25628" xr:uid="{00000000-0005-0000-0000-00002B4B0000}"/>
    <cellStyle name="Ausgabe 2 10 2 4 2 2" xfId="39943" xr:uid="{00000000-0005-0000-0000-00002C4B0000}"/>
    <cellStyle name="Ausgabe 2 10 2 4 3" xfId="32806" xr:uid="{00000000-0005-0000-0000-00002D4B0000}"/>
    <cellStyle name="Ausgabe 2 11" xfId="8844" xr:uid="{00000000-0005-0000-0000-00002E4B0000}"/>
    <cellStyle name="Ausgabe 2 12" xfId="10713" xr:uid="{00000000-0005-0000-0000-00002F4B0000}"/>
    <cellStyle name="Ausgabe 2 12 2" xfId="14409" xr:uid="{00000000-0005-0000-0000-0000304B0000}"/>
    <cellStyle name="Ausgabe 2 12 2 2" xfId="14942" xr:uid="{00000000-0005-0000-0000-0000314B0000}"/>
    <cellStyle name="Ausgabe 2 12 2 2 2" xfId="17299" xr:uid="{00000000-0005-0000-0000-0000324B0000}"/>
    <cellStyle name="Ausgabe 2 12 2 2 2 2" xfId="24436" xr:uid="{00000000-0005-0000-0000-0000334B0000}"/>
    <cellStyle name="Ausgabe 2 12 2 2 2 2 2" xfId="38751" xr:uid="{00000000-0005-0000-0000-0000344B0000}"/>
    <cellStyle name="Ausgabe 2 12 2 2 2 3" xfId="31614" xr:uid="{00000000-0005-0000-0000-0000354B0000}"/>
    <cellStyle name="Ausgabe 2 12 2 2 3" xfId="19653" xr:uid="{00000000-0005-0000-0000-0000364B0000}"/>
    <cellStyle name="Ausgabe 2 12 2 2 3 2" xfId="26790" xr:uid="{00000000-0005-0000-0000-0000374B0000}"/>
    <cellStyle name="Ausgabe 2 12 2 2 3 2 2" xfId="41105" xr:uid="{00000000-0005-0000-0000-0000384B0000}"/>
    <cellStyle name="Ausgabe 2 12 2 2 3 3" xfId="33968" xr:uid="{00000000-0005-0000-0000-0000394B0000}"/>
    <cellStyle name="Ausgabe 2 12 2 2 4" xfId="20929" xr:uid="{00000000-0005-0000-0000-00003A4B0000}"/>
    <cellStyle name="Ausgabe 2 12 2 2 4 2" xfId="28066" xr:uid="{00000000-0005-0000-0000-00003B4B0000}"/>
    <cellStyle name="Ausgabe 2 12 2 2 4 2 2" xfId="42381" xr:uid="{00000000-0005-0000-0000-00003C4B0000}"/>
    <cellStyle name="Ausgabe 2 12 2 2 4 3" xfId="35244" xr:uid="{00000000-0005-0000-0000-00003D4B0000}"/>
    <cellStyle name="Ausgabe 2 12 2 2 5" xfId="22105" xr:uid="{00000000-0005-0000-0000-00003E4B0000}"/>
    <cellStyle name="Ausgabe 2 12 2 2 5 2" xfId="36420" xr:uid="{00000000-0005-0000-0000-00003F4B0000}"/>
    <cellStyle name="Ausgabe 2 12 2 2 6" xfId="29261" xr:uid="{00000000-0005-0000-0000-0000404B0000}"/>
    <cellStyle name="Ausgabe 2 12 2 3" xfId="16778" xr:uid="{00000000-0005-0000-0000-0000414B0000}"/>
    <cellStyle name="Ausgabe 2 12 2 3 2" xfId="23937" xr:uid="{00000000-0005-0000-0000-0000424B0000}"/>
    <cellStyle name="Ausgabe 2 12 2 3 2 2" xfId="38252" xr:uid="{00000000-0005-0000-0000-0000434B0000}"/>
    <cellStyle name="Ausgabe 2 12 2 3 3" xfId="31093" xr:uid="{00000000-0005-0000-0000-0000444B0000}"/>
    <cellStyle name="Ausgabe 2 12 2 4" xfId="19132" xr:uid="{00000000-0005-0000-0000-0000454B0000}"/>
    <cellStyle name="Ausgabe 2 12 2 4 2" xfId="26269" xr:uid="{00000000-0005-0000-0000-0000464B0000}"/>
    <cellStyle name="Ausgabe 2 12 2 4 2 2" xfId="40584" xr:uid="{00000000-0005-0000-0000-0000474B0000}"/>
    <cellStyle name="Ausgabe 2 12 2 4 3" xfId="33447" xr:uid="{00000000-0005-0000-0000-0000484B0000}"/>
    <cellStyle name="Ausgabe 2 13" xfId="13258" xr:uid="{00000000-0005-0000-0000-0000494B0000}"/>
    <cellStyle name="Ausgabe 2 13 2" xfId="14575" xr:uid="{00000000-0005-0000-0000-00004A4B0000}"/>
    <cellStyle name="Ausgabe 2 13 2 2" xfId="16938" xr:uid="{00000000-0005-0000-0000-00004B4B0000}"/>
    <cellStyle name="Ausgabe 2 13 2 2 2" xfId="24097" xr:uid="{00000000-0005-0000-0000-00004C4B0000}"/>
    <cellStyle name="Ausgabe 2 13 2 2 2 2" xfId="38412" xr:uid="{00000000-0005-0000-0000-00004D4B0000}"/>
    <cellStyle name="Ausgabe 2 13 2 2 3" xfId="31253" xr:uid="{00000000-0005-0000-0000-00004E4B0000}"/>
    <cellStyle name="Ausgabe 2 13 2 3" xfId="19292" xr:uid="{00000000-0005-0000-0000-00004F4B0000}"/>
    <cellStyle name="Ausgabe 2 13 2 3 2" xfId="26429" xr:uid="{00000000-0005-0000-0000-0000504B0000}"/>
    <cellStyle name="Ausgabe 2 13 2 3 2 2" xfId="40744" xr:uid="{00000000-0005-0000-0000-0000514B0000}"/>
    <cellStyle name="Ausgabe 2 13 2 3 3" xfId="33607" xr:uid="{00000000-0005-0000-0000-0000524B0000}"/>
    <cellStyle name="Ausgabe 2 13 2 4" xfId="20590" xr:uid="{00000000-0005-0000-0000-0000534B0000}"/>
    <cellStyle name="Ausgabe 2 13 2 4 2" xfId="27727" xr:uid="{00000000-0005-0000-0000-0000544B0000}"/>
    <cellStyle name="Ausgabe 2 13 2 4 2 2" xfId="42042" xr:uid="{00000000-0005-0000-0000-0000554B0000}"/>
    <cellStyle name="Ausgabe 2 13 2 4 3" xfId="34905" xr:uid="{00000000-0005-0000-0000-0000564B0000}"/>
    <cellStyle name="Ausgabe 2 13 2 5" xfId="21805" xr:uid="{00000000-0005-0000-0000-0000574B0000}"/>
    <cellStyle name="Ausgabe 2 13 2 5 2" xfId="36120" xr:uid="{00000000-0005-0000-0000-0000584B0000}"/>
    <cellStyle name="Ausgabe 2 13 2 6" xfId="28942" xr:uid="{00000000-0005-0000-0000-0000594B0000}"/>
    <cellStyle name="Ausgabe 2 13 3" xfId="15627" xr:uid="{00000000-0005-0000-0000-00005A4B0000}"/>
    <cellStyle name="Ausgabe 2 13 3 2" xfId="22786" xr:uid="{00000000-0005-0000-0000-00005B4B0000}"/>
    <cellStyle name="Ausgabe 2 13 3 2 2" xfId="37101" xr:uid="{00000000-0005-0000-0000-00005C4B0000}"/>
    <cellStyle name="Ausgabe 2 13 3 3" xfId="29942" xr:uid="{00000000-0005-0000-0000-00005D4B0000}"/>
    <cellStyle name="Ausgabe 2 13 4" xfId="17981" xr:uid="{00000000-0005-0000-0000-00005E4B0000}"/>
    <cellStyle name="Ausgabe 2 13 4 2" xfId="25118" xr:uid="{00000000-0005-0000-0000-00005F4B0000}"/>
    <cellStyle name="Ausgabe 2 13 4 2 2" xfId="39433" xr:uid="{00000000-0005-0000-0000-0000604B0000}"/>
    <cellStyle name="Ausgabe 2 13 4 3" xfId="32296" xr:uid="{00000000-0005-0000-0000-0000614B0000}"/>
    <cellStyle name="Ausgabe 2 2" xfId="1111" xr:uid="{00000000-0005-0000-0000-0000624B0000}"/>
    <cellStyle name="Ausgabe 2 2 2" xfId="1112" xr:uid="{00000000-0005-0000-0000-0000634B0000}"/>
    <cellStyle name="Ausgabe 2 2 2 2" xfId="1113" xr:uid="{00000000-0005-0000-0000-0000644B0000}"/>
    <cellStyle name="Ausgabe 2 2 2 2 2" xfId="13260" xr:uid="{00000000-0005-0000-0000-0000654B0000}"/>
    <cellStyle name="Ausgabe 2 2 2 2 2 2" xfId="14574" xr:uid="{00000000-0005-0000-0000-0000664B0000}"/>
    <cellStyle name="Ausgabe 2 2 2 2 2 2 2" xfId="16937" xr:uid="{00000000-0005-0000-0000-0000674B0000}"/>
    <cellStyle name="Ausgabe 2 2 2 2 2 2 2 2" xfId="24096" xr:uid="{00000000-0005-0000-0000-0000684B0000}"/>
    <cellStyle name="Ausgabe 2 2 2 2 2 2 2 2 2" xfId="38411" xr:uid="{00000000-0005-0000-0000-0000694B0000}"/>
    <cellStyle name="Ausgabe 2 2 2 2 2 2 2 3" xfId="31252" xr:uid="{00000000-0005-0000-0000-00006A4B0000}"/>
    <cellStyle name="Ausgabe 2 2 2 2 2 2 3" xfId="19291" xr:uid="{00000000-0005-0000-0000-00006B4B0000}"/>
    <cellStyle name="Ausgabe 2 2 2 2 2 2 3 2" xfId="26428" xr:uid="{00000000-0005-0000-0000-00006C4B0000}"/>
    <cellStyle name="Ausgabe 2 2 2 2 2 2 3 2 2" xfId="40743" xr:uid="{00000000-0005-0000-0000-00006D4B0000}"/>
    <cellStyle name="Ausgabe 2 2 2 2 2 2 3 3" xfId="33606" xr:uid="{00000000-0005-0000-0000-00006E4B0000}"/>
    <cellStyle name="Ausgabe 2 2 2 2 2 2 4" xfId="20589" xr:uid="{00000000-0005-0000-0000-00006F4B0000}"/>
    <cellStyle name="Ausgabe 2 2 2 2 2 2 4 2" xfId="27726" xr:uid="{00000000-0005-0000-0000-0000704B0000}"/>
    <cellStyle name="Ausgabe 2 2 2 2 2 2 4 2 2" xfId="42041" xr:uid="{00000000-0005-0000-0000-0000714B0000}"/>
    <cellStyle name="Ausgabe 2 2 2 2 2 2 4 3" xfId="34904" xr:uid="{00000000-0005-0000-0000-0000724B0000}"/>
    <cellStyle name="Ausgabe 2 2 2 2 2 2 5" xfId="21804" xr:uid="{00000000-0005-0000-0000-0000734B0000}"/>
    <cellStyle name="Ausgabe 2 2 2 2 2 2 5 2" xfId="36119" xr:uid="{00000000-0005-0000-0000-0000744B0000}"/>
    <cellStyle name="Ausgabe 2 2 2 2 2 2 6" xfId="28941" xr:uid="{00000000-0005-0000-0000-0000754B0000}"/>
    <cellStyle name="Ausgabe 2 2 2 2 2 3" xfId="15629" xr:uid="{00000000-0005-0000-0000-0000764B0000}"/>
    <cellStyle name="Ausgabe 2 2 2 2 2 3 2" xfId="22788" xr:uid="{00000000-0005-0000-0000-0000774B0000}"/>
    <cellStyle name="Ausgabe 2 2 2 2 2 3 2 2" xfId="37103" xr:uid="{00000000-0005-0000-0000-0000784B0000}"/>
    <cellStyle name="Ausgabe 2 2 2 2 2 3 3" xfId="29944" xr:uid="{00000000-0005-0000-0000-0000794B0000}"/>
    <cellStyle name="Ausgabe 2 2 2 2 2 4" xfId="17983" xr:uid="{00000000-0005-0000-0000-00007A4B0000}"/>
    <cellStyle name="Ausgabe 2 2 2 2 2 4 2" xfId="25120" xr:uid="{00000000-0005-0000-0000-00007B4B0000}"/>
    <cellStyle name="Ausgabe 2 2 2 2 2 4 2 2" xfId="39435" xr:uid="{00000000-0005-0000-0000-00007C4B0000}"/>
    <cellStyle name="Ausgabe 2 2 2 2 2 4 3" xfId="32298" xr:uid="{00000000-0005-0000-0000-00007D4B0000}"/>
    <cellStyle name="Ausgabe 2 2 2 3" xfId="1114" xr:uid="{00000000-0005-0000-0000-00007E4B0000}"/>
    <cellStyle name="Ausgabe 2 2 2 3 2" xfId="13261" xr:uid="{00000000-0005-0000-0000-00007F4B0000}"/>
    <cellStyle name="Ausgabe 2 2 2 3 2 2" xfId="14266" xr:uid="{00000000-0005-0000-0000-0000804B0000}"/>
    <cellStyle name="Ausgabe 2 2 2 3 2 2 2" xfId="16635" xr:uid="{00000000-0005-0000-0000-0000814B0000}"/>
    <cellStyle name="Ausgabe 2 2 2 3 2 2 2 2" xfId="23794" xr:uid="{00000000-0005-0000-0000-0000824B0000}"/>
    <cellStyle name="Ausgabe 2 2 2 3 2 2 2 2 2" xfId="38109" xr:uid="{00000000-0005-0000-0000-0000834B0000}"/>
    <cellStyle name="Ausgabe 2 2 2 3 2 2 2 3" xfId="30950" xr:uid="{00000000-0005-0000-0000-0000844B0000}"/>
    <cellStyle name="Ausgabe 2 2 2 3 2 2 3" xfId="18989" xr:uid="{00000000-0005-0000-0000-0000854B0000}"/>
    <cellStyle name="Ausgabe 2 2 2 3 2 2 3 2" xfId="26126" xr:uid="{00000000-0005-0000-0000-0000864B0000}"/>
    <cellStyle name="Ausgabe 2 2 2 3 2 2 3 2 2" xfId="40441" xr:uid="{00000000-0005-0000-0000-0000874B0000}"/>
    <cellStyle name="Ausgabe 2 2 2 3 2 2 3 3" xfId="33304" xr:uid="{00000000-0005-0000-0000-0000884B0000}"/>
    <cellStyle name="Ausgabe 2 2 2 3 2 2 4" xfId="20322" xr:uid="{00000000-0005-0000-0000-0000894B0000}"/>
    <cellStyle name="Ausgabe 2 2 2 3 2 2 4 2" xfId="27459" xr:uid="{00000000-0005-0000-0000-00008A4B0000}"/>
    <cellStyle name="Ausgabe 2 2 2 3 2 2 4 2 2" xfId="41774" xr:uid="{00000000-0005-0000-0000-00008B4B0000}"/>
    <cellStyle name="Ausgabe 2 2 2 3 2 2 4 3" xfId="34637" xr:uid="{00000000-0005-0000-0000-00008C4B0000}"/>
    <cellStyle name="Ausgabe 2 2 2 3 2 2 5" xfId="21537" xr:uid="{00000000-0005-0000-0000-00008D4B0000}"/>
    <cellStyle name="Ausgabe 2 2 2 3 2 2 5 2" xfId="35852" xr:uid="{00000000-0005-0000-0000-00008E4B0000}"/>
    <cellStyle name="Ausgabe 2 2 2 3 2 2 6" xfId="28674" xr:uid="{00000000-0005-0000-0000-00008F4B0000}"/>
    <cellStyle name="Ausgabe 2 2 2 3 2 3" xfId="15630" xr:uid="{00000000-0005-0000-0000-0000904B0000}"/>
    <cellStyle name="Ausgabe 2 2 2 3 2 3 2" xfId="22789" xr:uid="{00000000-0005-0000-0000-0000914B0000}"/>
    <cellStyle name="Ausgabe 2 2 2 3 2 3 2 2" xfId="37104" xr:uid="{00000000-0005-0000-0000-0000924B0000}"/>
    <cellStyle name="Ausgabe 2 2 2 3 2 3 3" xfId="29945" xr:uid="{00000000-0005-0000-0000-0000934B0000}"/>
    <cellStyle name="Ausgabe 2 2 2 3 2 4" xfId="17984" xr:uid="{00000000-0005-0000-0000-0000944B0000}"/>
    <cellStyle name="Ausgabe 2 2 2 3 2 4 2" xfId="25121" xr:uid="{00000000-0005-0000-0000-0000954B0000}"/>
    <cellStyle name="Ausgabe 2 2 2 3 2 4 2 2" xfId="39436" xr:uid="{00000000-0005-0000-0000-0000964B0000}"/>
    <cellStyle name="Ausgabe 2 2 2 3 2 4 3" xfId="32299" xr:uid="{00000000-0005-0000-0000-0000974B0000}"/>
    <cellStyle name="Ausgabe 2 2 2 4" xfId="1115" xr:uid="{00000000-0005-0000-0000-0000984B0000}"/>
    <cellStyle name="Ausgabe 2 2 2 4 2" xfId="13262" xr:uid="{00000000-0005-0000-0000-0000994B0000}"/>
    <cellStyle name="Ausgabe 2 2 2 4 2 2" xfId="14615" xr:uid="{00000000-0005-0000-0000-00009A4B0000}"/>
    <cellStyle name="Ausgabe 2 2 2 4 2 2 2" xfId="16978" xr:uid="{00000000-0005-0000-0000-00009B4B0000}"/>
    <cellStyle name="Ausgabe 2 2 2 4 2 2 2 2" xfId="24137" xr:uid="{00000000-0005-0000-0000-00009C4B0000}"/>
    <cellStyle name="Ausgabe 2 2 2 4 2 2 2 2 2" xfId="38452" xr:uid="{00000000-0005-0000-0000-00009D4B0000}"/>
    <cellStyle name="Ausgabe 2 2 2 4 2 2 2 3" xfId="31293" xr:uid="{00000000-0005-0000-0000-00009E4B0000}"/>
    <cellStyle name="Ausgabe 2 2 2 4 2 2 3" xfId="19332" xr:uid="{00000000-0005-0000-0000-00009F4B0000}"/>
    <cellStyle name="Ausgabe 2 2 2 4 2 2 3 2" xfId="26469" xr:uid="{00000000-0005-0000-0000-0000A04B0000}"/>
    <cellStyle name="Ausgabe 2 2 2 4 2 2 3 2 2" xfId="40784" xr:uid="{00000000-0005-0000-0000-0000A14B0000}"/>
    <cellStyle name="Ausgabe 2 2 2 4 2 2 3 3" xfId="33647" xr:uid="{00000000-0005-0000-0000-0000A24B0000}"/>
    <cellStyle name="Ausgabe 2 2 2 4 2 2 4" xfId="20630" xr:uid="{00000000-0005-0000-0000-0000A34B0000}"/>
    <cellStyle name="Ausgabe 2 2 2 4 2 2 4 2" xfId="27767" xr:uid="{00000000-0005-0000-0000-0000A44B0000}"/>
    <cellStyle name="Ausgabe 2 2 2 4 2 2 4 2 2" xfId="42082" xr:uid="{00000000-0005-0000-0000-0000A54B0000}"/>
    <cellStyle name="Ausgabe 2 2 2 4 2 2 4 3" xfId="34945" xr:uid="{00000000-0005-0000-0000-0000A64B0000}"/>
    <cellStyle name="Ausgabe 2 2 2 4 2 2 5" xfId="21845" xr:uid="{00000000-0005-0000-0000-0000A74B0000}"/>
    <cellStyle name="Ausgabe 2 2 2 4 2 2 5 2" xfId="36160" xr:uid="{00000000-0005-0000-0000-0000A84B0000}"/>
    <cellStyle name="Ausgabe 2 2 2 4 2 2 6" xfId="28982" xr:uid="{00000000-0005-0000-0000-0000A94B0000}"/>
    <cellStyle name="Ausgabe 2 2 2 4 2 3" xfId="15631" xr:uid="{00000000-0005-0000-0000-0000AA4B0000}"/>
    <cellStyle name="Ausgabe 2 2 2 4 2 3 2" xfId="22790" xr:uid="{00000000-0005-0000-0000-0000AB4B0000}"/>
    <cellStyle name="Ausgabe 2 2 2 4 2 3 2 2" xfId="37105" xr:uid="{00000000-0005-0000-0000-0000AC4B0000}"/>
    <cellStyle name="Ausgabe 2 2 2 4 2 3 3" xfId="29946" xr:uid="{00000000-0005-0000-0000-0000AD4B0000}"/>
    <cellStyle name="Ausgabe 2 2 2 4 2 4" xfId="17985" xr:uid="{00000000-0005-0000-0000-0000AE4B0000}"/>
    <cellStyle name="Ausgabe 2 2 2 4 2 4 2" xfId="25122" xr:uid="{00000000-0005-0000-0000-0000AF4B0000}"/>
    <cellStyle name="Ausgabe 2 2 2 4 2 4 2 2" xfId="39437" xr:uid="{00000000-0005-0000-0000-0000B04B0000}"/>
    <cellStyle name="Ausgabe 2 2 2 4 2 4 3" xfId="32300" xr:uid="{00000000-0005-0000-0000-0000B14B0000}"/>
    <cellStyle name="Ausgabe 2 2 2 5" xfId="1116" xr:uid="{00000000-0005-0000-0000-0000B24B0000}"/>
    <cellStyle name="Ausgabe 2 2 2 5 2" xfId="13263" xr:uid="{00000000-0005-0000-0000-0000B34B0000}"/>
    <cellStyle name="Ausgabe 2 2 2 5 2 2" xfId="14267" xr:uid="{00000000-0005-0000-0000-0000B44B0000}"/>
    <cellStyle name="Ausgabe 2 2 2 5 2 2 2" xfId="16636" xr:uid="{00000000-0005-0000-0000-0000B54B0000}"/>
    <cellStyle name="Ausgabe 2 2 2 5 2 2 2 2" xfId="23795" xr:uid="{00000000-0005-0000-0000-0000B64B0000}"/>
    <cellStyle name="Ausgabe 2 2 2 5 2 2 2 2 2" xfId="38110" xr:uid="{00000000-0005-0000-0000-0000B74B0000}"/>
    <cellStyle name="Ausgabe 2 2 2 5 2 2 2 3" xfId="30951" xr:uid="{00000000-0005-0000-0000-0000B84B0000}"/>
    <cellStyle name="Ausgabe 2 2 2 5 2 2 3" xfId="18990" xr:uid="{00000000-0005-0000-0000-0000B94B0000}"/>
    <cellStyle name="Ausgabe 2 2 2 5 2 2 3 2" xfId="26127" xr:uid="{00000000-0005-0000-0000-0000BA4B0000}"/>
    <cellStyle name="Ausgabe 2 2 2 5 2 2 3 2 2" xfId="40442" xr:uid="{00000000-0005-0000-0000-0000BB4B0000}"/>
    <cellStyle name="Ausgabe 2 2 2 5 2 2 3 3" xfId="33305" xr:uid="{00000000-0005-0000-0000-0000BC4B0000}"/>
    <cellStyle name="Ausgabe 2 2 2 5 2 2 4" xfId="20323" xr:uid="{00000000-0005-0000-0000-0000BD4B0000}"/>
    <cellStyle name="Ausgabe 2 2 2 5 2 2 4 2" xfId="27460" xr:uid="{00000000-0005-0000-0000-0000BE4B0000}"/>
    <cellStyle name="Ausgabe 2 2 2 5 2 2 4 2 2" xfId="41775" xr:uid="{00000000-0005-0000-0000-0000BF4B0000}"/>
    <cellStyle name="Ausgabe 2 2 2 5 2 2 4 3" xfId="34638" xr:uid="{00000000-0005-0000-0000-0000C04B0000}"/>
    <cellStyle name="Ausgabe 2 2 2 5 2 2 5" xfId="21538" xr:uid="{00000000-0005-0000-0000-0000C14B0000}"/>
    <cellStyle name="Ausgabe 2 2 2 5 2 2 5 2" xfId="35853" xr:uid="{00000000-0005-0000-0000-0000C24B0000}"/>
    <cellStyle name="Ausgabe 2 2 2 5 2 2 6" xfId="28675" xr:uid="{00000000-0005-0000-0000-0000C34B0000}"/>
    <cellStyle name="Ausgabe 2 2 2 5 2 3" xfId="15632" xr:uid="{00000000-0005-0000-0000-0000C44B0000}"/>
    <cellStyle name="Ausgabe 2 2 2 5 2 3 2" xfId="22791" xr:uid="{00000000-0005-0000-0000-0000C54B0000}"/>
    <cellStyle name="Ausgabe 2 2 2 5 2 3 2 2" xfId="37106" xr:uid="{00000000-0005-0000-0000-0000C64B0000}"/>
    <cellStyle name="Ausgabe 2 2 2 5 2 3 3" xfId="29947" xr:uid="{00000000-0005-0000-0000-0000C74B0000}"/>
    <cellStyle name="Ausgabe 2 2 2 5 2 4" xfId="17986" xr:uid="{00000000-0005-0000-0000-0000C84B0000}"/>
    <cellStyle name="Ausgabe 2 2 2 5 2 4 2" xfId="25123" xr:uid="{00000000-0005-0000-0000-0000C94B0000}"/>
    <cellStyle name="Ausgabe 2 2 2 5 2 4 2 2" xfId="39438" xr:uid="{00000000-0005-0000-0000-0000CA4B0000}"/>
    <cellStyle name="Ausgabe 2 2 2 5 2 4 3" xfId="32301" xr:uid="{00000000-0005-0000-0000-0000CB4B0000}"/>
    <cellStyle name="Ausgabe 2 2 2 6" xfId="11000" xr:uid="{00000000-0005-0000-0000-0000CC4B0000}"/>
    <cellStyle name="Ausgabe 2 2 2 6 2" xfId="14428" xr:uid="{00000000-0005-0000-0000-0000CD4B0000}"/>
    <cellStyle name="Ausgabe 2 2 2 6 2 2" xfId="14955" xr:uid="{00000000-0005-0000-0000-0000CE4B0000}"/>
    <cellStyle name="Ausgabe 2 2 2 6 2 2 2" xfId="17312" xr:uid="{00000000-0005-0000-0000-0000CF4B0000}"/>
    <cellStyle name="Ausgabe 2 2 2 6 2 2 2 2" xfId="24449" xr:uid="{00000000-0005-0000-0000-0000D04B0000}"/>
    <cellStyle name="Ausgabe 2 2 2 6 2 2 2 2 2" xfId="38764" xr:uid="{00000000-0005-0000-0000-0000D14B0000}"/>
    <cellStyle name="Ausgabe 2 2 2 6 2 2 2 3" xfId="31627" xr:uid="{00000000-0005-0000-0000-0000D24B0000}"/>
    <cellStyle name="Ausgabe 2 2 2 6 2 2 3" xfId="19666" xr:uid="{00000000-0005-0000-0000-0000D34B0000}"/>
    <cellStyle name="Ausgabe 2 2 2 6 2 2 3 2" xfId="26803" xr:uid="{00000000-0005-0000-0000-0000D44B0000}"/>
    <cellStyle name="Ausgabe 2 2 2 6 2 2 3 2 2" xfId="41118" xr:uid="{00000000-0005-0000-0000-0000D54B0000}"/>
    <cellStyle name="Ausgabe 2 2 2 6 2 2 3 3" xfId="33981" xr:uid="{00000000-0005-0000-0000-0000D64B0000}"/>
    <cellStyle name="Ausgabe 2 2 2 6 2 2 4" xfId="20942" xr:uid="{00000000-0005-0000-0000-0000D74B0000}"/>
    <cellStyle name="Ausgabe 2 2 2 6 2 2 4 2" xfId="28079" xr:uid="{00000000-0005-0000-0000-0000D84B0000}"/>
    <cellStyle name="Ausgabe 2 2 2 6 2 2 4 2 2" xfId="42394" xr:uid="{00000000-0005-0000-0000-0000D94B0000}"/>
    <cellStyle name="Ausgabe 2 2 2 6 2 2 4 3" xfId="35257" xr:uid="{00000000-0005-0000-0000-0000DA4B0000}"/>
    <cellStyle name="Ausgabe 2 2 2 6 2 2 5" xfId="22118" xr:uid="{00000000-0005-0000-0000-0000DB4B0000}"/>
    <cellStyle name="Ausgabe 2 2 2 6 2 2 5 2" xfId="36433" xr:uid="{00000000-0005-0000-0000-0000DC4B0000}"/>
    <cellStyle name="Ausgabe 2 2 2 6 2 2 6" xfId="29274" xr:uid="{00000000-0005-0000-0000-0000DD4B0000}"/>
    <cellStyle name="Ausgabe 2 2 2 6 2 3" xfId="16797" xr:uid="{00000000-0005-0000-0000-0000DE4B0000}"/>
    <cellStyle name="Ausgabe 2 2 2 6 2 3 2" xfId="23956" xr:uid="{00000000-0005-0000-0000-0000DF4B0000}"/>
    <cellStyle name="Ausgabe 2 2 2 6 2 3 2 2" xfId="38271" xr:uid="{00000000-0005-0000-0000-0000E04B0000}"/>
    <cellStyle name="Ausgabe 2 2 2 6 2 3 3" xfId="31112" xr:uid="{00000000-0005-0000-0000-0000E14B0000}"/>
    <cellStyle name="Ausgabe 2 2 2 6 2 4" xfId="19151" xr:uid="{00000000-0005-0000-0000-0000E24B0000}"/>
    <cellStyle name="Ausgabe 2 2 2 6 2 4 2" xfId="26288" xr:uid="{00000000-0005-0000-0000-0000E34B0000}"/>
    <cellStyle name="Ausgabe 2 2 2 6 2 4 2 2" xfId="40603" xr:uid="{00000000-0005-0000-0000-0000E44B0000}"/>
    <cellStyle name="Ausgabe 2 2 2 6 2 4 3" xfId="33466" xr:uid="{00000000-0005-0000-0000-0000E54B0000}"/>
    <cellStyle name="Ausgabe 2 2 2 7" xfId="13259" xr:uid="{00000000-0005-0000-0000-0000E64B0000}"/>
    <cellStyle name="Ausgabe 2 2 2 7 2" xfId="14265" xr:uid="{00000000-0005-0000-0000-0000E74B0000}"/>
    <cellStyle name="Ausgabe 2 2 2 7 2 2" xfId="16634" xr:uid="{00000000-0005-0000-0000-0000E84B0000}"/>
    <cellStyle name="Ausgabe 2 2 2 7 2 2 2" xfId="23793" xr:uid="{00000000-0005-0000-0000-0000E94B0000}"/>
    <cellStyle name="Ausgabe 2 2 2 7 2 2 2 2" xfId="38108" xr:uid="{00000000-0005-0000-0000-0000EA4B0000}"/>
    <cellStyle name="Ausgabe 2 2 2 7 2 2 3" xfId="30949" xr:uid="{00000000-0005-0000-0000-0000EB4B0000}"/>
    <cellStyle name="Ausgabe 2 2 2 7 2 3" xfId="18988" xr:uid="{00000000-0005-0000-0000-0000EC4B0000}"/>
    <cellStyle name="Ausgabe 2 2 2 7 2 3 2" xfId="26125" xr:uid="{00000000-0005-0000-0000-0000ED4B0000}"/>
    <cellStyle name="Ausgabe 2 2 2 7 2 3 2 2" xfId="40440" xr:uid="{00000000-0005-0000-0000-0000EE4B0000}"/>
    <cellStyle name="Ausgabe 2 2 2 7 2 3 3" xfId="33303" xr:uid="{00000000-0005-0000-0000-0000EF4B0000}"/>
    <cellStyle name="Ausgabe 2 2 2 7 2 4" xfId="20321" xr:uid="{00000000-0005-0000-0000-0000F04B0000}"/>
    <cellStyle name="Ausgabe 2 2 2 7 2 4 2" xfId="27458" xr:uid="{00000000-0005-0000-0000-0000F14B0000}"/>
    <cellStyle name="Ausgabe 2 2 2 7 2 4 2 2" xfId="41773" xr:uid="{00000000-0005-0000-0000-0000F24B0000}"/>
    <cellStyle name="Ausgabe 2 2 2 7 2 4 3" xfId="34636" xr:uid="{00000000-0005-0000-0000-0000F34B0000}"/>
    <cellStyle name="Ausgabe 2 2 2 7 2 5" xfId="21536" xr:uid="{00000000-0005-0000-0000-0000F44B0000}"/>
    <cellStyle name="Ausgabe 2 2 2 7 2 5 2" xfId="35851" xr:uid="{00000000-0005-0000-0000-0000F54B0000}"/>
    <cellStyle name="Ausgabe 2 2 2 7 2 6" xfId="28673" xr:uid="{00000000-0005-0000-0000-0000F64B0000}"/>
    <cellStyle name="Ausgabe 2 2 2 7 3" xfId="15628" xr:uid="{00000000-0005-0000-0000-0000F74B0000}"/>
    <cellStyle name="Ausgabe 2 2 2 7 3 2" xfId="22787" xr:uid="{00000000-0005-0000-0000-0000F84B0000}"/>
    <cellStyle name="Ausgabe 2 2 2 7 3 2 2" xfId="37102" xr:uid="{00000000-0005-0000-0000-0000F94B0000}"/>
    <cellStyle name="Ausgabe 2 2 2 7 3 3" xfId="29943" xr:uid="{00000000-0005-0000-0000-0000FA4B0000}"/>
    <cellStyle name="Ausgabe 2 2 2 7 4" xfId="17982" xr:uid="{00000000-0005-0000-0000-0000FB4B0000}"/>
    <cellStyle name="Ausgabe 2 2 2 7 4 2" xfId="25119" xr:uid="{00000000-0005-0000-0000-0000FC4B0000}"/>
    <cellStyle name="Ausgabe 2 2 2 7 4 2 2" xfId="39434" xr:uid="{00000000-0005-0000-0000-0000FD4B0000}"/>
    <cellStyle name="Ausgabe 2 2 2 7 4 3" xfId="32297" xr:uid="{00000000-0005-0000-0000-0000FE4B0000}"/>
    <cellStyle name="Ausgabe 2 2 3" xfId="1117" xr:uid="{00000000-0005-0000-0000-0000FF4B0000}"/>
    <cellStyle name="Ausgabe 2 2 3 2" xfId="13264" xr:uid="{00000000-0005-0000-0000-0000004C0000}"/>
    <cellStyle name="Ausgabe 2 2 3 2 2" xfId="14478" xr:uid="{00000000-0005-0000-0000-0000014C0000}"/>
    <cellStyle name="Ausgabe 2 2 3 2 2 2" xfId="16847" xr:uid="{00000000-0005-0000-0000-0000024C0000}"/>
    <cellStyle name="Ausgabe 2 2 3 2 2 2 2" xfId="24006" xr:uid="{00000000-0005-0000-0000-0000034C0000}"/>
    <cellStyle name="Ausgabe 2 2 3 2 2 2 2 2" xfId="38321" xr:uid="{00000000-0005-0000-0000-0000044C0000}"/>
    <cellStyle name="Ausgabe 2 2 3 2 2 2 3" xfId="31162" xr:uid="{00000000-0005-0000-0000-0000054C0000}"/>
    <cellStyle name="Ausgabe 2 2 3 2 2 3" xfId="19201" xr:uid="{00000000-0005-0000-0000-0000064C0000}"/>
    <cellStyle name="Ausgabe 2 2 3 2 2 3 2" xfId="26338" xr:uid="{00000000-0005-0000-0000-0000074C0000}"/>
    <cellStyle name="Ausgabe 2 2 3 2 2 3 2 2" xfId="40653" xr:uid="{00000000-0005-0000-0000-0000084C0000}"/>
    <cellStyle name="Ausgabe 2 2 3 2 2 3 3" xfId="33516" xr:uid="{00000000-0005-0000-0000-0000094C0000}"/>
    <cellStyle name="Ausgabe 2 2 3 2 2 4" xfId="20508" xr:uid="{00000000-0005-0000-0000-00000A4C0000}"/>
    <cellStyle name="Ausgabe 2 2 3 2 2 4 2" xfId="27645" xr:uid="{00000000-0005-0000-0000-00000B4C0000}"/>
    <cellStyle name="Ausgabe 2 2 3 2 2 4 2 2" xfId="41960" xr:uid="{00000000-0005-0000-0000-00000C4C0000}"/>
    <cellStyle name="Ausgabe 2 2 3 2 2 4 3" xfId="34823" xr:uid="{00000000-0005-0000-0000-00000D4C0000}"/>
    <cellStyle name="Ausgabe 2 2 3 2 2 5" xfId="21723" xr:uid="{00000000-0005-0000-0000-00000E4C0000}"/>
    <cellStyle name="Ausgabe 2 2 3 2 2 5 2" xfId="36038" xr:uid="{00000000-0005-0000-0000-00000F4C0000}"/>
    <cellStyle name="Ausgabe 2 2 3 2 2 6" xfId="28860" xr:uid="{00000000-0005-0000-0000-0000104C0000}"/>
    <cellStyle name="Ausgabe 2 2 3 2 3" xfId="15633" xr:uid="{00000000-0005-0000-0000-0000114C0000}"/>
    <cellStyle name="Ausgabe 2 2 3 2 3 2" xfId="22792" xr:uid="{00000000-0005-0000-0000-0000124C0000}"/>
    <cellStyle name="Ausgabe 2 2 3 2 3 2 2" xfId="37107" xr:uid="{00000000-0005-0000-0000-0000134C0000}"/>
    <cellStyle name="Ausgabe 2 2 3 2 3 3" xfId="29948" xr:uid="{00000000-0005-0000-0000-0000144C0000}"/>
    <cellStyle name="Ausgabe 2 2 3 2 4" xfId="17987" xr:uid="{00000000-0005-0000-0000-0000154C0000}"/>
    <cellStyle name="Ausgabe 2 2 3 2 4 2" xfId="25124" xr:uid="{00000000-0005-0000-0000-0000164C0000}"/>
    <cellStyle name="Ausgabe 2 2 3 2 4 2 2" xfId="39439" xr:uid="{00000000-0005-0000-0000-0000174C0000}"/>
    <cellStyle name="Ausgabe 2 2 3 2 4 3" xfId="32302" xr:uid="{00000000-0005-0000-0000-0000184C0000}"/>
    <cellStyle name="Ausgabe 2 2 4" xfId="1118" xr:uid="{00000000-0005-0000-0000-0000194C0000}"/>
    <cellStyle name="Ausgabe 2 2 4 2" xfId="13265" xr:uid="{00000000-0005-0000-0000-00001A4C0000}"/>
    <cellStyle name="Ausgabe 2 2 4 2 2" xfId="14390" xr:uid="{00000000-0005-0000-0000-00001B4C0000}"/>
    <cellStyle name="Ausgabe 2 2 4 2 2 2" xfId="16759" xr:uid="{00000000-0005-0000-0000-00001C4C0000}"/>
    <cellStyle name="Ausgabe 2 2 4 2 2 2 2" xfId="23918" xr:uid="{00000000-0005-0000-0000-00001D4C0000}"/>
    <cellStyle name="Ausgabe 2 2 4 2 2 2 2 2" xfId="38233" xr:uid="{00000000-0005-0000-0000-00001E4C0000}"/>
    <cellStyle name="Ausgabe 2 2 4 2 2 2 3" xfId="31074" xr:uid="{00000000-0005-0000-0000-00001F4C0000}"/>
    <cellStyle name="Ausgabe 2 2 4 2 2 3" xfId="19113" xr:uid="{00000000-0005-0000-0000-0000204C0000}"/>
    <cellStyle name="Ausgabe 2 2 4 2 2 3 2" xfId="26250" xr:uid="{00000000-0005-0000-0000-0000214C0000}"/>
    <cellStyle name="Ausgabe 2 2 4 2 2 3 2 2" xfId="40565" xr:uid="{00000000-0005-0000-0000-0000224C0000}"/>
    <cellStyle name="Ausgabe 2 2 4 2 2 3 3" xfId="33428" xr:uid="{00000000-0005-0000-0000-0000234C0000}"/>
    <cellStyle name="Ausgabe 2 2 4 2 2 4" xfId="20446" xr:uid="{00000000-0005-0000-0000-0000244C0000}"/>
    <cellStyle name="Ausgabe 2 2 4 2 2 4 2" xfId="27583" xr:uid="{00000000-0005-0000-0000-0000254C0000}"/>
    <cellStyle name="Ausgabe 2 2 4 2 2 4 2 2" xfId="41898" xr:uid="{00000000-0005-0000-0000-0000264C0000}"/>
    <cellStyle name="Ausgabe 2 2 4 2 2 4 3" xfId="34761" xr:uid="{00000000-0005-0000-0000-0000274C0000}"/>
    <cellStyle name="Ausgabe 2 2 4 2 2 5" xfId="21661" xr:uid="{00000000-0005-0000-0000-0000284C0000}"/>
    <cellStyle name="Ausgabe 2 2 4 2 2 5 2" xfId="35976" xr:uid="{00000000-0005-0000-0000-0000294C0000}"/>
    <cellStyle name="Ausgabe 2 2 4 2 2 6" xfId="28798" xr:uid="{00000000-0005-0000-0000-00002A4C0000}"/>
    <cellStyle name="Ausgabe 2 2 4 2 3" xfId="15634" xr:uid="{00000000-0005-0000-0000-00002B4C0000}"/>
    <cellStyle name="Ausgabe 2 2 4 2 3 2" xfId="22793" xr:uid="{00000000-0005-0000-0000-00002C4C0000}"/>
    <cellStyle name="Ausgabe 2 2 4 2 3 2 2" xfId="37108" xr:uid="{00000000-0005-0000-0000-00002D4C0000}"/>
    <cellStyle name="Ausgabe 2 2 4 2 3 3" xfId="29949" xr:uid="{00000000-0005-0000-0000-00002E4C0000}"/>
    <cellStyle name="Ausgabe 2 2 4 2 4" xfId="17988" xr:uid="{00000000-0005-0000-0000-00002F4C0000}"/>
    <cellStyle name="Ausgabe 2 2 4 2 4 2" xfId="25125" xr:uid="{00000000-0005-0000-0000-0000304C0000}"/>
    <cellStyle name="Ausgabe 2 2 4 2 4 2 2" xfId="39440" xr:uid="{00000000-0005-0000-0000-0000314C0000}"/>
    <cellStyle name="Ausgabe 2 2 4 2 4 3" xfId="32303" xr:uid="{00000000-0005-0000-0000-0000324C0000}"/>
    <cellStyle name="Ausgabe 2 2 5" xfId="1119" xr:uid="{00000000-0005-0000-0000-0000334C0000}"/>
    <cellStyle name="Ausgabe 2 2 5 2" xfId="13266" xr:uid="{00000000-0005-0000-0000-0000344C0000}"/>
    <cellStyle name="Ausgabe 2 2 5 2 2" xfId="13368" xr:uid="{00000000-0005-0000-0000-0000354C0000}"/>
    <cellStyle name="Ausgabe 2 2 5 2 2 2" xfId="15737" xr:uid="{00000000-0005-0000-0000-0000364C0000}"/>
    <cellStyle name="Ausgabe 2 2 5 2 2 2 2" xfId="22896" xr:uid="{00000000-0005-0000-0000-0000374C0000}"/>
    <cellStyle name="Ausgabe 2 2 5 2 2 2 2 2" xfId="37211" xr:uid="{00000000-0005-0000-0000-0000384C0000}"/>
    <cellStyle name="Ausgabe 2 2 5 2 2 2 3" xfId="30052" xr:uid="{00000000-0005-0000-0000-0000394C0000}"/>
    <cellStyle name="Ausgabe 2 2 5 2 2 3" xfId="18091" xr:uid="{00000000-0005-0000-0000-00003A4C0000}"/>
    <cellStyle name="Ausgabe 2 2 5 2 2 3 2" xfId="25228" xr:uid="{00000000-0005-0000-0000-00003B4C0000}"/>
    <cellStyle name="Ausgabe 2 2 5 2 2 3 2 2" xfId="39543" xr:uid="{00000000-0005-0000-0000-00003C4C0000}"/>
    <cellStyle name="Ausgabe 2 2 5 2 2 3 3" xfId="32406" xr:uid="{00000000-0005-0000-0000-00003D4C0000}"/>
    <cellStyle name="Ausgabe 2 2 5 2 2 4" xfId="19795" xr:uid="{00000000-0005-0000-0000-00003E4C0000}"/>
    <cellStyle name="Ausgabe 2 2 5 2 2 4 2" xfId="26932" xr:uid="{00000000-0005-0000-0000-00003F4C0000}"/>
    <cellStyle name="Ausgabe 2 2 5 2 2 4 2 2" xfId="41247" xr:uid="{00000000-0005-0000-0000-0000404C0000}"/>
    <cellStyle name="Ausgabe 2 2 5 2 2 4 3" xfId="34110" xr:uid="{00000000-0005-0000-0000-0000414C0000}"/>
    <cellStyle name="Ausgabe 2 2 5 2 2 5" xfId="21010" xr:uid="{00000000-0005-0000-0000-0000424C0000}"/>
    <cellStyle name="Ausgabe 2 2 5 2 2 5 2" xfId="35325" xr:uid="{00000000-0005-0000-0000-0000434C0000}"/>
    <cellStyle name="Ausgabe 2 2 5 2 2 6" xfId="28147" xr:uid="{00000000-0005-0000-0000-0000444C0000}"/>
    <cellStyle name="Ausgabe 2 2 5 2 3" xfId="15635" xr:uid="{00000000-0005-0000-0000-0000454C0000}"/>
    <cellStyle name="Ausgabe 2 2 5 2 3 2" xfId="22794" xr:uid="{00000000-0005-0000-0000-0000464C0000}"/>
    <cellStyle name="Ausgabe 2 2 5 2 3 2 2" xfId="37109" xr:uid="{00000000-0005-0000-0000-0000474C0000}"/>
    <cellStyle name="Ausgabe 2 2 5 2 3 3" xfId="29950" xr:uid="{00000000-0005-0000-0000-0000484C0000}"/>
    <cellStyle name="Ausgabe 2 2 5 2 4" xfId="17989" xr:uid="{00000000-0005-0000-0000-0000494C0000}"/>
    <cellStyle name="Ausgabe 2 2 5 2 4 2" xfId="25126" xr:uid="{00000000-0005-0000-0000-00004A4C0000}"/>
    <cellStyle name="Ausgabe 2 2 5 2 4 2 2" xfId="39441" xr:uid="{00000000-0005-0000-0000-00004B4C0000}"/>
    <cellStyle name="Ausgabe 2 2 5 2 4 3" xfId="32304" xr:uid="{00000000-0005-0000-0000-00004C4C0000}"/>
    <cellStyle name="Ausgabe 2 2 6" xfId="1120" xr:uid="{00000000-0005-0000-0000-00004D4C0000}"/>
    <cellStyle name="Ausgabe 2 2 6 2" xfId="13267" xr:uid="{00000000-0005-0000-0000-00004E4C0000}"/>
    <cellStyle name="Ausgabe 2 2 6 2 2" xfId="14268" xr:uid="{00000000-0005-0000-0000-00004F4C0000}"/>
    <cellStyle name="Ausgabe 2 2 6 2 2 2" xfId="16637" xr:uid="{00000000-0005-0000-0000-0000504C0000}"/>
    <cellStyle name="Ausgabe 2 2 6 2 2 2 2" xfId="23796" xr:uid="{00000000-0005-0000-0000-0000514C0000}"/>
    <cellStyle name="Ausgabe 2 2 6 2 2 2 2 2" xfId="38111" xr:uid="{00000000-0005-0000-0000-0000524C0000}"/>
    <cellStyle name="Ausgabe 2 2 6 2 2 2 3" xfId="30952" xr:uid="{00000000-0005-0000-0000-0000534C0000}"/>
    <cellStyle name="Ausgabe 2 2 6 2 2 3" xfId="18991" xr:uid="{00000000-0005-0000-0000-0000544C0000}"/>
    <cellStyle name="Ausgabe 2 2 6 2 2 3 2" xfId="26128" xr:uid="{00000000-0005-0000-0000-0000554C0000}"/>
    <cellStyle name="Ausgabe 2 2 6 2 2 3 2 2" xfId="40443" xr:uid="{00000000-0005-0000-0000-0000564C0000}"/>
    <cellStyle name="Ausgabe 2 2 6 2 2 3 3" xfId="33306" xr:uid="{00000000-0005-0000-0000-0000574C0000}"/>
    <cellStyle name="Ausgabe 2 2 6 2 2 4" xfId="20324" xr:uid="{00000000-0005-0000-0000-0000584C0000}"/>
    <cellStyle name="Ausgabe 2 2 6 2 2 4 2" xfId="27461" xr:uid="{00000000-0005-0000-0000-0000594C0000}"/>
    <cellStyle name="Ausgabe 2 2 6 2 2 4 2 2" xfId="41776" xr:uid="{00000000-0005-0000-0000-00005A4C0000}"/>
    <cellStyle name="Ausgabe 2 2 6 2 2 4 3" xfId="34639" xr:uid="{00000000-0005-0000-0000-00005B4C0000}"/>
    <cellStyle name="Ausgabe 2 2 6 2 2 5" xfId="21539" xr:uid="{00000000-0005-0000-0000-00005C4C0000}"/>
    <cellStyle name="Ausgabe 2 2 6 2 2 5 2" xfId="35854" xr:uid="{00000000-0005-0000-0000-00005D4C0000}"/>
    <cellStyle name="Ausgabe 2 2 6 2 2 6" xfId="28676" xr:uid="{00000000-0005-0000-0000-00005E4C0000}"/>
    <cellStyle name="Ausgabe 2 2 6 2 3" xfId="15636" xr:uid="{00000000-0005-0000-0000-00005F4C0000}"/>
    <cellStyle name="Ausgabe 2 2 6 2 3 2" xfId="22795" xr:uid="{00000000-0005-0000-0000-0000604C0000}"/>
    <cellStyle name="Ausgabe 2 2 6 2 3 2 2" xfId="37110" xr:uid="{00000000-0005-0000-0000-0000614C0000}"/>
    <cellStyle name="Ausgabe 2 2 6 2 3 3" xfId="29951" xr:uid="{00000000-0005-0000-0000-0000624C0000}"/>
    <cellStyle name="Ausgabe 2 2 6 2 4" xfId="17990" xr:uid="{00000000-0005-0000-0000-0000634C0000}"/>
    <cellStyle name="Ausgabe 2 2 6 2 4 2" xfId="25127" xr:uid="{00000000-0005-0000-0000-0000644C0000}"/>
    <cellStyle name="Ausgabe 2 2 6 2 4 2 2" xfId="39442" xr:uid="{00000000-0005-0000-0000-0000654C0000}"/>
    <cellStyle name="Ausgabe 2 2 6 2 4 3" xfId="32305" xr:uid="{00000000-0005-0000-0000-0000664C0000}"/>
    <cellStyle name="Ausgabe 2 2 7" xfId="1121" xr:uid="{00000000-0005-0000-0000-0000674C0000}"/>
    <cellStyle name="Ausgabe 2 2 7 2" xfId="13268" xr:uid="{00000000-0005-0000-0000-0000684C0000}"/>
    <cellStyle name="Ausgabe 2 2 7 2 2" xfId="13706" xr:uid="{00000000-0005-0000-0000-0000694C0000}"/>
    <cellStyle name="Ausgabe 2 2 7 2 2 2" xfId="16075" xr:uid="{00000000-0005-0000-0000-00006A4C0000}"/>
    <cellStyle name="Ausgabe 2 2 7 2 2 2 2" xfId="23234" xr:uid="{00000000-0005-0000-0000-00006B4C0000}"/>
    <cellStyle name="Ausgabe 2 2 7 2 2 2 2 2" xfId="37549" xr:uid="{00000000-0005-0000-0000-00006C4C0000}"/>
    <cellStyle name="Ausgabe 2 2 7 2 2 2 3" xfId="30390" xr:uid="{00000000-0005-0000-0000-00006D4C0000}"/>
    <cellStyle name="Ausgabe 2 2 7 2 2 3" xfId="18429" xr:uid="{00000000-0005-0000-0000-00006E4C0000}"/>
    <cellStyle name="Ausgabe 2 2 7 2 2 3 2" xfId="25566" xr:uid="{00000000-0005-0000-0000-00006F4C0000}"/>
    <cellStyle name="Ausgabe 2 2 7 2 2 3 2 2" xfId="39881" xr:uid="{00000000-0005-0000-0000-0000704C0000}"/>
    <cellStyle name="Ausgabe 2 2 7 2 2 3 3" xfId="32744" xr:uid="{00000000-0005-0000-0000-0000714C0000}"/>
    <cellStyle name="Ausgabe 2 2 7 2 2 4" xfId="19955" xr:uid="{00000000-0005-0000-0000-0000724C0000}"/>
    <cellStyle name="Ausgabe 2 2 7 2 2 4 2" xfId="27092" xr:uid="{00000000-0005-0000-0000-0000734C0000}"/>
    <cellStyle name="Ausgabe 2 2 7 2 2 4 2 2" xfId="41407" xr:uid="{00000000-0005-0000-0000-0000744C0000}"/>
    <cellStyle name="Ausgabe 2 2 7 2 2 4 3" xfId="34270" xr:uid="{00000000-0005-0000-0000-0000754C0000}"/>
    <cellStyle name="Ausgabe 2 2 7 2 2 5" xfId="21170" xr:uid="{00000000-0005-0000-0000-0000764C0000}"/>
    <cellStyle name="Ausgabe 2 2 7 2 2 5 2" xfId="35485" xr:uid="{00000000-0005-0000-0000-0000774C0000}"/>
    <cellStyle name="Ausgabe 2 2 7 2 2 6" xfId="28307" xr:uid="{00000000-0005-0000-0000-0000784C0000}"/>
    <cellStyle name="Ausgabe 2 2 7 2 3" xfId="15637" xr:uid="{00000000-0005-0000-0000-0000794C0000}"/>
    <cellStyle name="Ausgabe 2 2 7 2 3 2" xfId="22796" xr:uid="{00000000-0005-0000-0000-00007A4C0000}"/>
    <cellStyle name="Ausgabe 2 2 7 2 3 2 2" xfId="37111" xr:uid="{00000000-0005-0000-0000-00007B4C0000}"/>
    <cellStyle name="Ausgabe 2 2 7 2 3 3" xfId="29952" xr:uid="{00000000-0005-0000-0000-00007C4C0000}"/>
    <cellStyle name="Ausgabe 2 2 7 2 4" xfId="17991" xr:uid="{00000000-0005-0000-0000-00007D4C0000}"/>
    <cellStyle name="Ausgabe 2 2 7 2 4 2" xfId="25128" xr:uid="{00000000-0005-0000-0000-00007E4C0000}"/>
    <cellStyle name="Ausgabe 2 2 7 2 4 2 2" xfId="39443" xr:uid="{00000000-0005-0000-0000-00007F4C0000}"/>
    <cellStyle name="Ausgabe 2 2 7 2 4 3" xfId="32306" xr:uid="{00000000-0005-0000-0000-0000804C0000}"/>
    <cellStyle name="Ausgabe 2 2 8" xfId="10714" xr:uid="{00000000-0005-0000-0000-0000814C0000}"/>
    <cellStyle name="Ausgabe 2 2 8 2" xfId="14410" xr:uid="{00000000-0005-0000-0000-0000824C0000}"/>
    <cellStyle name="Ausgabe 2 2 8 2 2" xfId="14943" xr:uid="{00000000-0005-0000-0000-0000834C0000}"/>
    <cellStyle name="Ausgabe 2 2 8 2 2 2" xfId="17300" xr:uid="{00000000-0005-0000-0000-0000844C0000}"/>
    <cellStyle name="Ausgabe 2 2 8 2 2 2 2" xfId="24437" xr:uid="{00000000-0005-0000-0000-0000854C0000}"/>
    <cellStyle name="Ausgabe 2 2 8 2 2 2 2 2" xfId="38752" xr:uid="{00000000-0005-0000-0000-0000864C0000}"/>
    <cellStyle name="Ausgabe 2 2 8 2 2 2 3" xfId="31615" xr:uid="{00000000-0005-0000-0000-0000874C0000}"/>
    <cellStyle name="Ausgabe 2 2 8 2 2 3" xfId="19654" xr:uid="{00000000-0005-0000-0000-0000884C0000}"/>
    <cellStyle name="Ausgabe 2 2 8 2 2 3 2" xfId="26791" xr:uid="{00000000-0005-0000-0000-0000894C0000}"/>
    <cellStyle name="Ausgabe 2 2 8 2 2 3 2 2" xfId="41106" xr:uid="{00000000-0005-0000-0000-00008A4C0000}"/>
    <cellStyle name="Ausgabe 2 2 8 2 2 3 3" xfId="33969" xr:uid="{00000000-0005-0000-0000-00008B4C0000}"/>
    <cellStyle name="Ausgabe 2 2 8 2 2 4" xfId="20930" xr:uid="{00000000-0005-0000-0000-00008C4C0000}"/>
    <cellStyle name="Ausgabe 2 2 8 2 2 4 2" xfId="28067" xr:uid="{00000000-0005-0000-0000-00008D4C0000}"/>
    <cellStyle name="Ausgabe 2 2 8 2 2 4 2 2" xfId="42382" xr:uid="{00000000-0005-0000-0000-00008E4C0000}"/>
    <cellStyle name="Ausgabe 2 2 8 2 2 4 3" xfId="35245" xr:uid="{00000000-0005-0000-0000-00008F4C0000}"/>
    <cellStyle name="Ausgabe 2 2 8 2 2 5" xfId="22106" xr:uid="{00000000-0005-0000-0000-0000904C0000}"/>
    <cellStyle name="Ausgabe 2 2 8 2 2 5 2" xfId="36421" xr:uid="{00000000-0005-0000-0000-0000914C0000}"/>
    <cellStyle name="Ausgabe 2 2 8 2 2 6" xfId="29262" xr:uid="{00000000-0005-0000-0000-0000924C0000}"/>
    <cellStyle name="Ausgabe 2 2 8 2 3" xfId="16779" xr:uid="{00000000-0005-0000-0000-0000934C0000}"/>
    <cellStyle name="Ausgabe 2 2 8 2 3 2" xfId="23938" xr:uid="{00000000-0005-0000-0000-0000944C0000}"/>
    <cellStyle name="Ausgabe 2 2 8 2 3 2 2" xfId="38253" xr:uid="{00000000-0005-0000-0000-0000954C0000}"/>
    <cellStyle name="Ausgabe 2 2 8 2 3 3" xfId="31094" xr:uid="{00000000-0005-0000-0000-0000964C0000}"/>
    <cellStyle name="Ausgabe 2 2 8 2 4" xfId="19133" xr:uid="{00000000-0005-0000-0000-0000974C0000}"/>
    <cellStyle name="Ausgabe 2 2 8 2 4 2" xfId="26270" xr:uid="{00000000-0005-0000-0000-0000984C0000}"/>
    <cellStyle name="Ausgabe 2 2 8 2 4 2 2" xfId="40585" xr:uid="{00000000-0005-0000-0000-0000994C0000}"/>
    <cellStyle name="Ausgabe 2 2 8 2 4 3" xfId="33448" xr:uid="{00000000-0005-0000-0000-00009A4C0000}"/>
    <cellStyle name="Ausgabe 2 2 9" xfId="42422" xr:uid="{00000000-0005-0000-0000-00009B4C0000}"/>
    <cellStyle name="Ausgabe 2 3" xfId="1122" xr:uid="{00000000-0005-0000-0000-00009C4C0000}"/>
    <cellStyle name="Ausgabe 2 3 2" xfId="1123" xr:uid="{00000000-0005-0000-0000-00009D4C0000}"/>
    <cellStyle name="Ausgabe 2 3 2 2" xfId="1124" xr:uid="{00000000-0005-0000-0000-00009E4C0000}"/>
    <cellStyle name="Ausgabe 2 3 2 2 2" xfId="13271" xr:uid="{00000000-0005-0000-0000-00009F4C0000}"/>
    <cellStyle name="Ausgabe 2 3 2 2 2 2" xfId="14269" xr:uid="{00000000-0005-0000-0000-0000A04C0000}"/>
    <cellStyle name="Ausgabe 2 3 2 2 2 2 2" xfId="16638" xr:uid="{00000000-0005-0000-0000-0000A14C0000}"/>
    <cellStyle name="Ausgabe 2 3 2 2 2 2 2 2" xfId="23797" xr:uid="{00000000-0005-0000-0000-0000A24C0000}"/>
    <cellStyle name="Ausgabe 2 3 2 2 2 2 2 2 2" xfId="38112" xr:uid="{00000000-0005-0000-0000-0000A34C0000}"/>
    <cellStyle name="Ausgabe 2 3 2 2 2 2 2 3" xfId="30953" xr:uid="{00000000-0005-0000-0000-0000A44C0000}"/>
    <cellStyle name="Ausgabe 2 3 2 2 2 2 3" xfId="18992" xr:uid="{00000000-0005-0000-0000-0000A54C0000}"/>
    <cellStyle name="Ausgabe 2 3 2 2 2 2 3 2" xfId="26129" xr:uid="{00000000-0005-0000-0000-0000A64C0000}"/>
    <cellStyle name="Ausgabe 2 3 2 2 2 2 3 2 2" xfId="40444" xr:uid="{00000000-0005-0000-0000-0000A74C0000}"/>
    <cellStyle name="Ausgabe 2 3 2 2 2 2 3 3" xfId="33307" xr:uid="{00000000-0005-0000-0000-0000A84C0000}"/>
    <cellStyle name="Ausgabe 2 3 2 2 2 2 4" xfId="20325" xr:uid="{00000000-0005-0000-0000-0000A94C0000}"/>
    <cellStyle name="Ausgabe 2 3 2 2 2 2 4 2" xfId="27462" xr:uid="{00000000-0005-0000-0000-0000AA4C0000}"/>
    <cellStyle name="Ausgabe 2 3 2 2 2 2 4 2 2" xfId="41777" xr:uid="{00000000-0005-0000-0000-0000AB4C0000}"/>
    <cellStyle name="Ausgabe 2 3 2 2 2 2 4 3" xfId="34640" xr:uid="{00000000-0005-0000-0000-0000AC4C0000}"/>
    <cellStyle name="Ausgabe 2 3 2 2 2 2 5" xfId="21540" xr:uid="{00000000-0005-0000-0000-0000AD4C0000}"/>
    <cellStyle name="Ausgabe 2 3 2 2 2 2 5 2" xfId="35855" xr:uid="{00000000-0005-0000-0000-0000AE4C0000}"/>
    <cellStyle name="Ausgabe 2 3 2 2 2 2 6" xfId="28677" xr:uid="{00000000-0005-0000-0000-0000AF4C0000}"/>
    <cellStyle name="Ausgabe 2 3 2 2 2 3" xfId="15640" xr:uid="{00000000-0005-0000-0000-0000B04C0000}"/>
    <cellStyle name="Ausgabe 2 3 2 2 2 3 2" xfId="22799" xr:uid="{00000000-0005-0000-0000-0000B14C0000}"/>
    <cellStyle name="Ausgabe 2 3 2 2 2 3 2 2" xfId="37114" xr:uid="{00000000-0005-0000-0000-0000B24C0000}"/>
    <cellStyle name="Ausgabe 2 3 2 2 2 3 3" xfId="29955" xr:uid="{00000000-0005-0000-0000-0000B34C0000}"/>
    <cellStyle name="Ausgabe 2 3 2 2 2 4" xfId="17994" xr:uid="{00000000-0005-0000-0000-0000B44C0000}"/>
    <cellStyle name="Ausgabe 2 3 2 2 2 4 2" xfId="25131" xr:uid="{00000000-0005-0000-0000-0000B54C0000}"/>
    <cellStyle name="Ausgabe 2 3 2 2 2 4 2 2" xfId="39446" xr:uid="{00000000-0005-0000-0000-0000B64C0000}"/>
    <cellStyle name="Ausgabe 2 3 2 2 2 4 3" xfId="32309" xr:uid="{00000000-0005-0000-0000-0000B74C0000}"/>
    <cellStyle name="Ausgabe 2 3 2 3" xfId="1125" xr:uid="{00000000-0005-0000-0000-0000B84C0000}"/>
    <cellStyle name="Ausgabe 2 3 2 3 2" xfId="13272" xr:uid="{00000000-0005-0000-0000-0000B94C0000}"/>
    <cellStyle name="Ausgabe 2 3 2 3 2 2" xfId="14021" xr:uid="{00000000-0005-0000-0000-0000BA4C0000}"/>
    <cellStyle name="Ausgabe 2 3 2 3 2 2 2" xfId="16390" xr:uid="{00000000-0005-0000-0000-0000BB4C0000}"/>
    <cellStyle name="Ausgabe 2 3 2 3 2 2 2 2" xfId="23549" xr:uid="{00000000-0005-0000-0000-0000BC4C0000}"/>
    <cellStyle name="Ausgabe 2 3 2 3 2 2 2 2 2" xfId="37864" xr:uid="{00000000-0005-0000-0000-0000BD4C0000}"/>
    <cellStyle name="Ausgabe 2 3 2 3 2 2 2 3" xfId="30705" xr:uid="{00000000-0005-0000-0000-0000BE4C0000}"/>
    <cellStyle name="Ausgabe 2 3 2 3 2 2 3" xfId="18744" xr:uid="{00000000-0005-0000-0000-0000BF4C0000}"/>
    <cellStyle name="Ausgabe 2 3 2 3 2 2 3 2" xfId="25881" xr:uid="{00000000-0005-0000-0000-0000C04C0000}"/>
    <cellStyle name="Ausgabe 2 3 2 3 2 2 3 2 2" xfId="40196" xr:uid="{00000000-0005-0000-0000-0000C14C0000}"/>
    <cellStyle name="Ausgabe 2 3 2 3 2 2 3 3" xfId="33059" xr:uid="{00000000-0005-0000-0000-0000C24C0000}"/>
    <cellStyle name="Ausgabe 2 3 2 3 2 2 4" xfId="20104" xr:uid="{00000000-0005-0000-0000-0000C34C0000}"/>
    <cellStyle name="Ausgabe 2 3 2 3 2 2 4 2" xfId="27241" xr:uid="{00000000-0005-0000-0000-0000C44C0000}"/>
    <cellStyle name="Ausgabe 2 3 2 3 2 2 4 2 2" xfId="41556" xr:uid="{00000000-0005-0000-0000-0000C54C0000}"/>
    <cellStyle name="Ausgabe 2 3 2 3 2 2 4 3" xfId="34419" xr:uid="{00000000-0005-0000-0000-0000C64C0000}"/>
    <cellStyle name="Ausgabe 2 3 2 3 2 2 5" xfId="21319" xr:uid="{00000000-0005-0000-0000-0000C74C0000}"/>
    <cellStyle name="Ausgabe 2 3 2 3 2 2 5 2" xfId="35634" xr:uid="{00000000-0005-0000-0000-0000C84C0000}"/>
    <cellStyle name="Ausgabe 2 3 2 3 2 2 6" xfId="28456" xr:uid="{00000000-0005-0000-0000-0000C94C0000}"/>
    <cellStyle name="Ausgabe 2 3 2 3 2 3" xfId="15641" xr:uid="{00000000-0005-0000-0000-0000CA4C0000}"/>
    <cellStyle name="Ausgabe 2 3 2 3 2 3 2" xfId="22800" xr:uid="{00000000-0005-0000-0000-0000CB4C0000}"/>
    <cellStyle name="Ausgabe 2 3 2 3 2 3 2 2" xfId="37115" xr:uid="{00000000-0005-0000-0000-0000CC4C0000}"/>
    <cellStyle name="Ausgabe 2 3 2 3 2 3 3" xfId="29956" xr:uid="{00000000-0005-0000-0000-0000CD4C0000}"/>
    <cellStyle name="Ausgabe 2 3 2 3 2 4" xfId="17995" xr:uid="{00000000-0005-0000-0000-0000CE4C0000}"/>
    <cellStyle name="Ausgabe 2 3 2 3 2 4 2" xfId="25132" xr:uid="{00000000-0005-0000-0000-0000CF4C0000}"/>
    <cellStyle name="Ausgabe 2 3 2 3 2 4 2 2" xfId="39447" xr:uid="{00000000-0005-0000-0000-0000D04C0000}"/>
    <cellStyle name="Ausgabe 2 3 2 3 2 4 3" xfId="32310" xr:uid="{00000000-0005-0000-0000-0000D14C0000}"/>
    <cellStyle name="Ausgabe 2 3 2 4" xfId="1126" xr:uid="{00000000-0005-0000-0000-0000D24C0000}"/>
    <cellStyle name="Ausgabe 2 3 2 4 2" xfId="13273" xr:uid="{00000000-0005-0000-0000-0000D34C0000}"/>
    <cellStyle name="Ausgabe 2 3 2 4 2 2" xfId="14270" xr:uid="{00000000-0005-0000-0000-0000D44C0000}"/>
    <cellStyle name="Ausgabe 2 3 2 4 2 2 2" xfId="16639" xr:uid="{00000000-0005-0000-0000-0000D54C0000}"/>
    <cellStyle name="Ausgabe 2 3 2 4 2 2 2 2" xfId="23798" xr:uid="{00000000-0005-0000-0000-0000D64C0000}"/>
    <cellStyle name="Ausgabe 2 3 2 4 2 2 2 2 2" xfId="38113" xr:uid="{00000000-0005-0000-0000-0000D74C0000}"/>
    <cellStyle name="Ausgabe 2 3 2 4 2 2 2 3" xfId="30954" xr:uid="{00000000-0005-0000-0000-0000D84C0000}"/>
    <cellStyle name="Ausgabe 2 3 2 4 2 2 3" xfId="18993" xr:uid="{00000000-0005-0000-0000-0000D94C0000}"/>
    <cellStyle name="Ausgabe 2 3 2 4 2 2 3 2" xfId="26130" xr:uid="{00000000-0005-0000-0000-0000DA4C0000}"/>
    <cellStyle name="Ausgabe 2 3 2 4 2 2 3 2 2" xfId="40445" xr:uid="{00000000-0005-0000-0000-0000DB4C0000}"/>
    <cellStyle name="Ausgabe 2 3 2 4 2 2 3 3" xfId="33308" xr:uid="{00000000-0005-0000-0000-0000DC4C0000}"/>
    <cellStyle name="Ausgabe 2 3 2 4 2 2 4" xfId="20326" xr:uid="{00000000-0005-0000-0000-0000DD4C0000}"/>
    <cellStyle name="Ausgabe 2 3 2 4 2 2 4 2" xfId="27463" xr:uid="{00000000-0005-0000-0000-0000DE4C0000}"/>
    <cellStyle name="Ausgabe 2 3 2 4 2 2 4 2 2" xfId="41778" xr:uid="{00000000-0005-0000-0000-0000DF4C0000}"/>
    <cellStyle name="Ausgabe 2 3 2 4 2 2 4 3" xfId="34641" xr:uid="{00000000-0005-0000-0000-0000E04C0000}"/>
    <cellStyle name="Ausgabe 2 3 2 4 2 2 5" xfId="21541" xr:uid="{00000000-0005-0000-0000-0000E14C0000}"/>
    <cellStyle name="Ausgabe 2 3 2 4 2 2 5 2" xfId="35856" xr:uid="{00000000-0005-0000-0000-0000E24C0000}"/>
    <cellStyle name="Ausgabe 2 3 2 4 2 2 6" xfId="28678" xr:uid="{00000000-0005-0000-0000-0000E34C0000}"/>
    <cellStyle name="Ausgabe 2 3 2 4 2 3" xfId="15642" xr:uid="{00000000-0005-0000-0000-0000E44C0000}"/>
    <cellStyle name="Ausgabe 2 3 2 4 2 3 2" xfId="22801" xr:uid="{00000000-0005-0000-0000-0000E54C0000}"/>
    <cellStyle name="Ausgabe 2 3 2 4 2 3 2 2" xfId="37116" xr:uid="{00000000-0005-0000-0000-0000E64C0000}"/>
    <cellStyle name="Ausgabe 2 3 2 4 2 3 3" xfId="29957" xr:uid="{00000000-0005-0000-0000-0000E74C0000}"/>
    <cellStyle name="Ausgabe 2 3 2 4 2 4" xfId="17996" xr:uid="{00000000-0005-0000-0000-0000E84C0000}"/>
    <cellStyle name="Ausgabe 2 3 2 4 2 4 2" xfId="25133" xr:uid="{00000000-0005-0000-0000-0000E94C0000}"/>
    <cellStyle name="Ausgabe 2 3 2 4 2 4 2 2" xfId="39448" xr:uid="{00000000-0005-0000-0000-0000EA4C0000}"/>
    <cellStyle name="Ausgabe 2 3 2 4 2 4 3" xfId="32311" xr:uid="{00000000-0005-0000-0000-0000EB4C0000}"/>
    <cellStyle name="Ausgabe 2 3 2 5" xfId="1127" xr:uid="{00000000-0005-0000-0000-0000EC4C0000}"/>
    <cellStyle name="Ausgabe 2 3 2 5 2" xfId="13274" xr:uid="{00000000-0005-0000-0000-0000ED4C0000}"/>
    <cellStyle name="Ausgabe 2 3 2 5 2 2" xfId="13745" xr:uid="{00000000-0005-0000-0000-0000EE4C0000}"/>
    <cellStyle name="Ausgabe 2 3 2 5 2 2 2" xfId="16114" xr:uid="{00000000-0005-0000-0000-0000EF4C0000}"/>
    <cellStyle name="Ausgabe 2 3 2 5 2 2 2 2" xfId="23273" xr:uid="{00000000-0005-0000-0000-0000F04C0000}"/>
    <cellStyle name="Ausgabe 2 3 2 5 2 2 2 2 2" xfId="37588" xr:uid="{00000000-0005-0000-0000-0000F14C0000}"/>
    <cellStyle name="Ausgabe 2 3 2 5 2 2 2 3" xfId="30429" xr:uid="{00000000-0005-0000-0000-0000F24C0000}"/>
    <cellStyle name="Ausgabe 2 3 2 5 2 2 3" xfId="18468" xr:uid="{00000000-0005-0000-0000-0000F34C0000}"/>
    <cellStyle name="Ausgabe 2 3 2 5 2 2 3 2" xfId="25605" xr:uid="{00000000-0005-0000-0000-0000F44C0000}"/>
    <cellStyle name="Ausgabe 2 3 2 5 2 2 3 2 2" xfId="39920" xr:uid="{00000000-0005-0000-0000-0000F54C0000}"/>
    <cellStyle name="Ausgabe 2 3 2 5 2 2 3 3" xfId="32783" xr:uid="{00000000-0005-0000-0000-0000F64C0000}"/>
    <cellStyle name="Ausgabe 2 3 2 5 2 2 4" xfId="19993" xr:uid="{00000000-0005-0000-0000-0000F74C0000}"/>
    <cellStyle name="Ausgabe 2 3 2 5 2 2 4 2" xfId="27130" xr:uid="{00000000-0005-0000-0000-0000F84C0000}"/>
    <cellStyle name="Ausgabe 2 3 2 5 2 2 4 2 2" xfId="41445" xr:uid="{00000000-0005-0000-0000-0000F94C0000}"/>
    <cellStyle name="Ausgabe 2 3 2 5 2 2 4 3" xfId="34308" xr:uid="{00000000-0005-0000-0000-0000FA4C0000}"/>
    <cellStyle name="Ausgabe 2 3 2 5 2 2 5" xfId="21208" xr:uid="{00000000-0005-0000-0000-0000FB4C0000}"/>
    <cellStyle name="Ausgabe 2 3 2 5 2 2 5 2" xfId="35523" xr:uid="{00000000-0005-0000-0000-0000FC4C0000}"/>
    <cellStyle name="Ausgabe 2 3 2 5 2 2 6" xfId="28345" xr:uid="{00000000-0005-0000-0000-0000FD4C0000}"/>
    <cellStyle name="Ausgabe 2 3 2 5 2 3" xfId="15643" xr:uid="{00000000-0005-0000-0000-0000FE4C0000}"/>
    <cellStyle name="Ausgabe 2 3 2 5 2 3 2" xfId="22802" xr:uid="{00000000-0005-0000-0000-0000FF4C0000}"/>
    <cellStyle name="Ausgabe 2 3 2 5 2 3 2 2" xfId="37117" xr:uid="{00000000-0005-0000-0000-0000004D0000}"/>
    <cellStyle name="Ausgabe 2 3 2 5 2 3 3" xfId="29958" xr:uid="{00000000-0005-0000-0000-0000014D0000}"/>
    <cellStyle name="Ausgabe 2 3 2 5 2 4" xfId="17997" xr:uid="{00000000-0005-0000-0000-0000024D0000}"/>
    <cellStyle name="Ausgabe 2 3 2 5 2 4 2" xfId="25134" xr:uid="{00000000-0005-0000-0000-0000034D0000}"/>
    <cellStyle name="Ausgabe 2 3 2 5 2 4 2 2" xfId="39449" xr:uid="{00000000-0005-0000-0000-0000044D0000}"/>
    <cellStyle name="Ausgabe 2 3 2 5 2 4 3" xfId="32312" xr:uid="{00000000-0005-0000-0000-0000054D0000}"/>
    <cellStyle name="Ausgabe 2 3 2 6" xfId="13270" xr:uid="{00000000-0005-0000-0000-0000064D0000}"/>
    <cellStyle name="Ausgabe 2 3 2 6 2" xfId="13330" xr:uid="{00000000-0005-0000-0000-0000074D0000}"/>
    <cellStyle name="Ausgabe 2 3 2 6 2 2" xfId="15699" xr:uid="{00000000-0005-0000-0000-0000084D0000}"/>
    <cellStyle name="Ausgabe 2 3 2 6 2 2 2" xfId="22858" xr:uid="{00000000-0005-0000-0000-0000094D0000}"/>
    <cellStyle name="Ausgabe 2 3 2 6 2 2 2 2" xfId="37173" xr:uid="{00000000-0005-0000-0000-00000A4D0000}"/>
    <cellStyle name="Ausgabe 2 3 2 6 2 2 3" xfId="30014" xr:uid="{00000000-0005-0000-0000-00000B4D0000}"/>
    <cellStyle name="Ausgabe 2 3 2 6 2 3" xfId="18053" xr:uid="{00000000-0005-0000-0000-00000C4D0000}"/>
    <cellStyle name="Ausgabe 2 3 2 6 2 3 2" xfId="25190" xr:uid="{00000000-0005-0000-0000-00000D4D0000}"/>
    <cellStyle name="Ausgabe 2 3 2 6 2 3 2 2" xfId="39505" xr:uid="{00000000-0005-0000-0000-00000E4D0000}"/>
    <cellStyle name="Ausgabe 2 3 2 6 2 3 3" xfId="32368" xr:uid="{00000000-0005-0000-0000-00000F4D0000}"/>
    <cellStyle name="Ausgabe 2 3 2 6 2 4" xfId="19757" xr:uid="{00000000-0005-0000-0000-0000104D0000}"/>
    <cellStyle name="Ausgabe 2 3 2 6 2 4 2" xfId="26894" xr:uid="{00000000-0005-0000-0000-0000114D0000}"/>
    <cellStyle name="Ausgabe 2 3 2 6 2 4 2 2" xfId="41209" xr:uid="{00000000-0005-0000-0000-0000124D0000}"/>
    <cellStyle name="Ausgabe 2 3 2 6 2 4 3" xfId="34072" xr:uid="{00000000-0005-0000-0000-0000134D0000}"/>
    <cellStyle name="Ausgabe 2 3 2 6 2 5" xfId="20972" xr:uid="{00000000-0005-0000-0000-0000144D0000}"/>
    <cellStyle name="Ausgabe 2 3 2 6 2 5 2" xfId="35287" xr:uid="{00000000-0005-0000-0000-0000154D0000}"/>
    <cellStyle name="Ausgabe 2 3 2 6 2 6" xfId="28109" xr:uid="{00000000-0005-0000-0000-0000164D0000}"/>
    <cellStyle name="Ausgabe 2 3 2 6 3" xfId="15639" xr:uid="{00000000-0005-0000-0000-0000174D0000}"/>
    <cellStyle name="Ausgabe 2 3 2 6 3 2" xfId="22798" xr:uid="{00000000-0005-0000-0000-0000184D0000}"/>
    <cellStyle name="Ausgabe 2 3 2 6 3 2 2" xfId="37113" xr:uid="{00000000-0005-0000-0000-0000194D0000}"/>
    <cellStyle name="Ausgabe 2 3 2 6 3 3" xfId="29954" xr:uid="{00000000-0005-0000-0000-00001A4D0000}"/>
    <cellStyle name="Ausgabe 2 3 2 6 4" xfId="17993" xr:uid="{00000000-0005-0000-0000-00001B4D0000}"/>
    <cellStyle name="Ausgabe 2 3 2 6 4 2" xfId="25130" xr:uid="{00000000-0005-0000-0000-00001C4D0000}"/>
    <cellStyle name="Ausgabe 2 3 2 6 4 2 2" xfId="39445" xr:uid="{00000000-0005-0000-0000-00001D4D0000}"/>
    <cellStyle name="Ausgabe 2 3 2 6 4 3" xfId="32308" xr:uid="{00000000-0005-0000-0000-00001E4D0000}"/>
    <cellStyle name="Ausgabe 2 3 3" xfId="1128" xr:uid="{00000000-0005-0000-0000-00001F4D0000}"/>
    <cellStyle name="Ausgabe 2 3 3 2" xfId="13275" xr:uid="{00000000-0005-0000-0000-0000204D0000}"/>
    <cellStyle name="Ausgabe 2 3 3 2 2" xfId="14271" xr:uid="{00000000-0005-0000-0000-0000214D0000}"/>
    <cellStyle name="Ausgabe 2 3 3 2 2 2" xfId="16640" xr:uid="{00000000-0005-0000-0000-0000224D0000}"/>
    <cellStyle name="Ausgabe 2 3 3 2 2 2 2" xfId="23799" xr:uid="{00000000-0005-0000-0000-0000234D0000}"/>
    <cellStyle name="Ausgabe 2 3 3 2 2 2 2 2" xfId="38114" xr:uid="{00000000-0005-0000-0000-0000244D0000}"/>
    <cellStyle name="Ausgabe 2 3 3 2 2 2 3" xfId="30955" xr:uid="{00000000-0005-0000-0000-0000254D0000}"/>
    <cellStyle name="Ausgabe 2 3 3 2 2 3" xfId="18994" xr:uid="{00000000-0005-0000-0000-0000264D0000}"/>
    <cellStyle name="Ausgabe 2 3 3 2 2 3 2" xfId="26131" xr:uid="{00000000-0005-0000-0000-0000274D0000}"/>
    <cellStyle name="Ausgabe 2 3 3 2 2 3 2 2" xfId="40446" xr:uid="{00000000-0005-0000-0000-0000284D0000}"/>
    <cellStyle name="Ausgabe 2 3 3 2 2 3 3" xfId="33309" xr:uid="{00000000-0005-0000-0000-0000294D0000}"/>
    <cellStyle name="Ausgabe 2 3 3 2 2 4" xfId="20327" xr:uid="{00000000-0005-0000-0000-00002A4D0000}"/>
    <cellStyle name="Ausgabe 2 3 3 2 2 4 2" xfId="27464" xr:uid="{00000000-0005-0000-0000-00002B4D0000}"/>
    <cellStyle name="Ausgabe 2 3 3 2 2 4 2 2" xfId="41779" xr:uid="{00000000-0005-0000-0000-00002C4D0000}"/>
    <cellStyle name="Ausgabe 2 3 3 2 2 4 3" xfId="34642" xr:uid="{00000000-0005-0000-0000-00002D4D0000}"/>
    <cellStyle name="Ausgabe 2 3 3 2 2 5" xfId="21542" xr:uid="{00000000-0005-0000-0000-00002E4D0000}"/>
    <cellStyle name="Ausgabe 2 3 3 2 2 5 2" xfId="35857" xr:uid="{00000000-0005-0000-0000-00002F4D0000}"/>
    <cellStyle name="Ausgabe 2 3 3 2 2 6" xfId="28679" xr:uid="{00000000-0005-0000-0000-0000304D0000}"/>
    <cellStyle name="Ausgabe 2 3 3 2 3" xfId="15644" xr:uid="{00000000-0005-0000-0000-0000314D0000}"/>
    <cellStyle name="Ausgabe 2 3 3 2 3 2" xfId="22803" xr:uid="{00000000-0005-0000-0000-0000324D0000}"/>
    <cellStyle name="Ausgabe 2 3 3 2 3 2 2" xfId="37118" xr:uid="{00000000-0005-0000-0000-0000334D0000}"/>
    <cellStyle name="Ausgabe 2 3 3 2 3 3" xfId="29959" xr:uid="{00000000-0005-0000-0000-0000344D0000}"/>
    <cellStyle name="Ausgabe 2 3 3 2 4" xfId="17998" xr:uid="{00000000-0005-0000-0000-0000354D0000}"/>
    <cellStyle name="Ausgabe 2 3 3 2 4 2" xfId="25135" xr:uid="{00000000-0005-0000-0000-0000364D0000}"/>
    <cellStyle name="Ausgabe 2 3 3 2 4 2 2" xfId="39450" xr:uid="{00000000-0005-0000-0000-0000374D0000}"/>
    <cellStyle name="Ausgabe 2 3 3 2 4 3" xfId="32313" xr:uid="{00000000-0005-0000-0000-0000384D0000}"/>
    <cellStyle name="Ausgabe 2 3 4" xfId="1129" xr:uid="{00000000-0005-0000-0000-0000394D0000}"/>
    <cellStyle name="Ausgabe 2 3 4 2" xfId="13276" xr:uid="{00000000-0005-0000-0000-00003A4D0000}"/>
    <cellStyle name="Ausgabe 2 3 4 2 2" xfId="13899" xr:uid="{00000000-0005-0000-0000-00003B4D0000}"/>
    <cellStyle name="Ausgabe 2 3 4 2 2 2" xfId="16268" xr:uid="{00000000-0005-0000-0000-00003C4D0000}"/>
    <cellStyle name="Ausgabe 2 3 4 2 2 2 2" xfId="23427" xr:uid="{00000000-0005-0000-0000-00003D4D0000}"/>
    <cellStyle name="Ausgabe 2 3 4 2 2 2 2 2" xfId="37742" xr:uid="{00000000-0005-0000-0000-00003E4D0000}"/>
    <cellStyle name="Ausgabe 2 3 4 2 2 2 3" xfId="30583" xr:uid="{00000000-0005-0000-0000-00003F4D0000}"/>
    <cellStyle name="Ausgabe 2 3 4 2 2 3" xfId="18622" xr:uid="{00000000-0005-0000-0000-0000404D0000}"/>
    <cellStyle name="Ausgabe 2 3 4 2 2 3 2" xfId="25759" xr:uid="{00000000-0005-0000-0000-0000414D0000}"/>
    <cellStyle name="Ausgabe 2 3 4 2 2 3 2 2" xfId="40074" xr:uid="{00000000-0005-0000-0000-0000424D0000}"/>
    <cellStyle name="Ausgabe 2 3 4 2 2 3 3" xfId="32937" xr:uid="{00000000-0005-0000-0000-0000434D0000}"/>
    <cellStyle name="Ausgabe 2 3 4 2 2 4" xfId="20063" xr:uid="{00000000-0005-0000-0000-0000444D0000}"/>
    <cellStyle name="Ausgabe 2 3 4 2 2 4 2" xfId="27200" xr:uid="{00000000-0005-0000-0000-0000454D0000}"/>
    <cellStyle name="Ausgabe 2 3 4 2 2 4 2 2" xfId="41515" xr:uid="{00000000-0005-0000-0000-0000464D0000}"/>
    <cellStyle name="Ausgabe 2 3 4 2 2 4 3" xfId="34378" xr:uid="{00000000-0005-0000-0000-0000474D0000}"/>
    <cellStyle name="Ausgabe 2 3 4 2 2 5" xfId="21278" xr:uid="{00000000-0005-0000-0000-0000484D0000}"/>
    <cellStyle name="Ausgabe 2 3 4 2 2 5 2" xfId="35593" xr:uid="{00000000-0005-0000-0000-0000494D0000}"/>
    <cellStyle name="Ausgabe 2 3 4 2 2 6" xfId="28415" xr:uid="{00000000-0005-0000-0000-00004A4D0000}"/>
    <cellStyle name="Ausgabe 2 3 4 2 3" xfId="15645" xr:uid="{00000000-0005-0000-0000-00004B4D0000}"/>
    <cellStyle name="Ausgabe 2 3 4 2 3 2" xfId="22804" xr:uid="{00000000-0005-0000-0000-00004C4D0000}"/>
    <cellStyle name="Ausgabe 2 3 4 2 3 2 2" xfId="37119" xr:uid="{00000000-0005-0000-0000-00004D4D0000}"/>
    <cellStyle name="Ausgabe 2 3 4 2 3 3" xfId="29960" xr:uid="{00000000-0005-0000-0000-00004E4D0000}"/>
    <cellStyle name="Ausgabe 2 3 4 2 4" xfId="17999" xr:uid="{00000000-0005-0000-0000-00004F4D0000}"/>
    <cellStyle name="Ausgabe 2 3 4 2 4 2" xfId="25136" xr:uid="{00000000-0005-0000-0000-0000504D0000}"/>
    <cellStyle name="Ausgabe 2 3 4 2 4 2 2" xfId="39451" xr:uid="{00000000-0005-0000-0000-0000514D0000}"/>
    <cellStyle name="Ausgabe 2 3 4 2 4 3" xfId="32314" xr:uid="{00000000-0005-0000-0000-0000524D0000}"/>
    <cellStyle name="Ausgabe 2 3 5" xfId="1130" xr:uid="{00000000-0005-0000-0000-0000534D0000}"/>
    <cellStyle name="Ausgabe 2 3 5 2" xfId="13277" xr:uid="{00000000-0005-0000-0000-0000544D0000}"/>
    <cellStyle name="Ausgabe 2 3 5 2 2" xfId="13333" xr:uid="{00000000-0005-0000-0000-0000554D0000}"/>
    <cellStyle name="Ausgabe 2 3 5 2 2 2" xfId="15702" xr:uid="{00000000-0005-0000-0000-0000564D0000}"/>
    <cellStyle name="Ausgabe 2 3 5 2 2 2 2" xfId="22861" xr:uid="{00000000-0005-0000-0000-0000574D0000}"/>
    <cellStyle name="Ausgabe 2 3 5 2 2 2 2 2" xfId="37176" xr:uid="{00000000-0005-0000-0000-0000584D0000}"/>
    <cellStyle name="Ausgabe 2 3 5 2 2 2 3" xfId="30017" xr:uid="{00000000-0005-0000-0000-0000594D0000}"/>
    <cellStyle name="Ausgabe 2 3 5 2 2 3" xfId="18056" xr:uid="{00000000-0005-0000-0000-00005A4D0000}"/>
    <cellStyle name="Ausgabe 2 3 5 2 2 3 2" xfId="25193" xr:uid="{00000000-0005-0000-0000-00005B4D0000}"/>
    <cellStyle name="Ausgabe 2 3 5 2 2 3 2 2" xfId="39508" xr:uid="{00000000-0005-0000-0000-00005C4D0000}"/>
    <cellStyle name="Ausgabe 2 3 5 2 2 3 3" xfId="32371" xr:uid="{00000000-0005-0000-0000-00005D4D0000}"/>
    <cellStyle name="Ausgabe 2 3 5 2 2 4" xfId="19760" xr:uid="{00000000-0005-0000-0000-00005E4D0000}"/>
    <cellStyle name="Ausgabe 2 3 5 2 2 4 2" xfId="26897" xr:uid="{00000000-0005-0000-0000-00005F4D0000}"/>
    <cellStyle name="Ausgabe 2 3 5 2 2 4 2 2" xfId="41212" xr:uid="{00000000-0005-0000-0000-0000604D0000}"/>
    <cellStyle name="Ausgabe 2 3 5 2 2 4 3" xfId="34075" xr:uid="{00000000-0005-0000-0000-0000614D0000}"/>
    <cellStyle name="Ausgabe 2 3 5 2 2 5" xfId="20975" xr:uid="{00000000-0005-0000-0000-0000624D0000}"/>
    <cellStyle name="Ausgabe 2 3 5 2 2 5 2" xfId="35290" xr:uid="{00000000-0005-0000-0000-0000634D0000}"/>
    <cellStyle name="Ausgabe 2 3 5 2 2 6" xfId="28112" xr:uid="{00000000-0005-0000-0000-0000644D0000}"/>
    <cellStyle name="Ausgabe 2 3 5 2 3" xfId="15646" xr:uid="{00000000-0005-0000-0000-0000654D0000}"/>
    <cellStyle name="Ausgabe 2 3 5 2 3 2" xfId="22805" xr:uid="{00000000-0005-0000-0000-0000664D0000}"/>
    <cellStyle name="Ausgabe 2 3 5 2 3 2 2" xfId="37120" xr:uid="{00000000-0005-0000-0000-0000674D0000}"/>
    <cellStyle name="Ausgabe 2 3 5 2 3 3" xfId="29961" xr:uid="{00000000-0005-0000-0000-0000684D0000}"/>
    <cellStyle name="Ausgabe 2 3 5 2 4" xfId="18000" xr:uid="{00000000-0005-0000-0000-0000694D0000}"/>
    <cellStyle name="Ausgabe 2 3 5 2 4 2" xfId="25137" xr:uid="{00000000-0005-0000-0000-00006A4D0000}"/>
    <cellStyle name="Ausgabe 2 3 5 2 4 2 2" xfId="39452" xr:uid="{00000000-0005-0000-0000-00006B4D0000}"/>
    <cellStyle name="Ausgabe 2 3 5 2 4 3" xfId="32315" xr:uid="{00000000-0005-0000-0000-00006C4D0000}"/>
    <cellStyle name="Ausgabe 2 3 6" xfId="1131" xr:uid="{00000000-0005-0000-0000-00006D4D0000}"/>
    <cellStyle name="Ausgabe 2 3 6 2" xfId="13278" xr:uid="{00000000-0005-0000-0000-00006E4D0000}"/>
    <cellStyle name="Ausgabe 2 3 6 2 2" xfId="14272" xr:uid="{00000000-0005-0000-0000-00006F4D0000}"/>
    <cellStyle name="Ausgabe 2 3 6 2 2 2" xfId="16641" xr:uid="{00000000-0005-0000-0000-0000704D0000}"/>
    <cellStyle name="Ausgabe 2 3 6 2 2 2 2" xfId="23800" xr:uid="{00000000-0005-0000-0000-0000714D0000}"/>
    <cellStyle name="Ausgabe 2 3 6 2 2 2 2 2" xfId="38115" xr:uid="{00000000-0005-0000-0000-0000724D0000}"/>
    <cellStyle name="Ausgabe 2 3 6 2 2 2 3" xfId="30956" xr:uid="{00000000-0005-0000-0000-0000734D0000}"/>
    <cellStyle name="Ausgabe 2 3 6 2 2 3" xfId="18995" xr:uid="{00000000-0005-0000-0000-0000744D0000}"/>
    <cellStyle name="Ausgabe 2 3 6 2 2 3 2" xfId="26132" xr:uid="{00000000-0005-0000-0000-0000754D0000}"/>
    <cellStyle name="Ausgabe 2 3 6 2 2 3 2 2" xfId="40447" xr:uid="{00000000-0005-0000-0000-0000764D0000}"/>
    <cellStyle name="Ausgabe 2 3 6 2 2 3 3" xfId="33310" xr:uid="{00000000-0005-0000-0000-0000774D0000}"/>
    <cellStyle name="Ausgabe 2 3 6 2 2 4" xfId="20328" xr:uid="{00000000-0005-0000-0000-0000784D0000}"/>
    <cellStyle name="Ausgabe 2 3 6 2 2 4 2" xfId="27465" xr:uid="{00000000-0005-0000-0000-0000794D0000}"/>
    <cellStyle name="Ausgabe 2 3 6 2 2 4 2 2" xfId="41780" xr:uid="{00000000-0005-0000-0000-00007A4D0000}"/>
    <cellStyle name="Ausgabe 2 3 6 2 2 4 3" xfId="34643" xr:uid="{00000000-0005-0000-0000-00007B4D0000}"/>
    <cellStyle name="Ausgabe 2 3 6 2 2 5" xfId="21543" xr:uid="{00000000-0005-0000-0000-00007C4D0000}"/>
    <cellStyle name="Ausgabe 2 3 6 2 2 5 2" xfId="35858" xr:uid="{00000000-0005-0000-0000-00007D4D0000}"/>
    <cellStyle name="Ausgabe 2 3 6 2 2 6" xfId="28680" xr:uid="{00000000-0005-0000-0000-00007E4D0000}"/>
    <cellStyle name="Ausgabe 2 3 6 2 3" xfId="15647" xr:uid="{00000000-0005-0000-0000-00007F4D0000}"/>
    <cellStyle name="Ausgabe 2 3 6 2 3 2" xfId="22806" xr:uid="{00000000-0005-0000-0000-0000804D0000}"/>
    <cellStyle name="Ausgabe 2 3 6 2 3 2 2" xfId="37121" xr:uid="{00000000-0005-0000-0000-0000814D0000}"/>
    <cellStyle name="Ausgabe 2 3 6 2 3 3" xfId="29962" xr:uid="{00000000-0005-0000-0000-0000824D0000}"/>
    <cellStyle name="Ausgabe 2 3 6 2 4" xfId="18001" xr:uid="{00000000-0005-0000-0000-0000834D0000}"/>
    <cellStyle name="Ausgabe 2 3 6 2 4 2" xfId="25138" xr:uid="{00000000-0005-0000-0000-0000844D0000}"/>
    <cellStyle name="Ausgabe 2 3 6 2 4 2 2" xfId="39453" xr:uid="{00000000-0005-0000-0000-0000854D0000}"/>
    <cellStyle name="Ausgabe 2 3 6 2 4 3" xfId="32316" xr:uid="{00000000-0005-0000-0000-0000864D0000}"/>
    <cellStyle name="Ausgabe 2 3 7" xfId="10715" xr:uid="{00000000-0005-0000-0000-0000874D0000}"/>
    <cellStyle name="Ausgabe 2 3 8" xfId="11001" xr:uid="{00000000-0005-0000-0000-0000884D0000}"/>
    <cellStyle name="Ausgabe 2 3 9" xfId="13269" xr:uid="{00000000-0005-0000-0000-0000894D0000}"/>
    <cellStyle name="Ausgabe 2 3 9 2" xfId="14163" xr:uid="{00000000-0005-0000-0000-00008A4D0000}"/>
    <cellStyle name="Ausgabe 2 3 9 2 2" xfId="16532" xr:uid="{00000000-0005-0000-0000-00008B4D0000}"/>
    <cellStyle name="Ausgabe 2 3 9 2 2 2" xfId="23691" xr:uid="{00000000-0005-0000-0000-00008C4D0000}"/>
    <cellStyle name="Ausgabe 2 3 9 2 2 2 2" xfId="38006" xr:uid="{00000000-0005-0000-0000-00008D4D0000}"/>
    <cellStyle name="Ausgabe 2 3 9 2 2 3" xfId="30847" xr:uid="{00000000-0005-0000-0000-00008E4D0000}"/>
    <cellStyle name="Ausgabe 2 3 9 2 3" xfId="18886" xr:uid="{00000000-0005-0000-0000-00008F4D0000}"/>
    <cellStyle name="Ausgabe 2 3 9 2 3 2" xfId="26023" xr:uid="{00000000-0005-0000-0000-0000904D0000}"/>
    <cellStyle name="Ausgabe 2 3 9 2 3 2 2" xfId="40338" xr:uid="{00000000-0005-0000-0000-0000914D0000}"/>
    <cellStyle name="Ausgabe 2 3 9 2 3 3" xfId="33201" xr:uid="{00000000-0005-0000-0000-0000924D0000}"/>
    <cellStyle name="Ausgabe 2 3 9 2 4" xfId="20220" xr:uid="{00000000-0005-0000-0000-0000934D0000}"/>
    <cellStyle name="Ausgabe 2 3 9 2 4 2" xfId="27357" xr:uid="{00000000-0005-0000-0000-0000944D0000}"/>
    <cellStyle name="Ausgabe 2 3 9 2 4 2 2" xfId="41672" xr:uid="{00000000-0005-0000-0000-0000954D0000}"/>
    <cellStyle name="Ausgabe 2 3 9 2 4 3" xfId="34535" xr:uid="{00000000-0005-0000-0000-0000964D0000}"/>
    <cellStyle name="Ausgabe 2 3 9 2 5" xfId="21435" xr:uid="{00000000-0005-0000-0000-0000974D0000}"/>
    <cellStyle name="Ausgabe 2 3 9 2 5 2" xfId="35750" xr:uid="{00000000-0005-0000-0000-0000984D0000}"/>
    <cellStyle name="Ausgabe 2 3 9 2 6" xfId="28572" xr:uid="{00000000-0005-0000-0000-0000994D0000}"/>
    <cellStyle name="Ausgabe 2 3 9 3" xfId="15638" xr:uid="{00000000-0005-0000-0000-00009A4D0000}"/>
    <cellStyle name="Ausgabe 2 3 9 3 2" xfId="22797" xr:uid="{00000000-0005-0000-0000-00009B4D0000}"/>
    <cellStyle name="Ausgabe 2 3 9 3 2 2" xfId="37112" xr:uid="{00000000-0005-0000-0000-00009C4D0000}"/>
    <cellStyle name="Ausgabe 2 3 9 3 3" xfId="29953" xr:uid="{00000000-0005-0000-0000-00009D4D0000}"/>
    <cellStyle name="Ausgabe 2 3 9 4" xfId="17992" xr:uid="{00000000-0005-0000-0000-00009E4D0000}"/>
    <cellStyle name="Ausgabe 2 3 9 4 2" xfId="25129" xr:uid="{00000000-0005-0000-0000-00009F4D0000}"/>
    <cellStyle name="Ausgabe 2 3 9 4 2 2" xfId="39444" xr:uid="{00000000-0005-0000-0000-0000A04D0000}"/>
    <cellStyle name="Ausgabe 2 3 9 4 3" xfId="32307" xr:uid="{00000000-0005-0000-0000-0000A14D0000}"/>
    <cellStyle name="Ausgabe 2 4" xfId="1132" xr:uid="{00000000-0005-0000-0000-0000A24D0000}"/>
    <cellStyle name="Ausgabe 2 4 2" xfId="1133" xr:uid="{00000000-0005-0000-0000-0000A34D0000}"/>
    <cellStyle name="Ausgabe 2 4 2 2" xfId="13280" xr:uid="{00000000-0005-0000-0000-0000A44D0000}"/>
    <cellStyle name="Ausgabe 2 4 2 2 2" xfId="13334" xr:uid="{00000000-0005-0000-0000-0000A54D0000}"/>
    <cellStyle name="Ausgabe 2 4 2 2 2 2" xfId="15703" xr:uid="{00000000-0005-0000-0000-0000A64D0000}"/>
    <cellStyle name="Ausgabe 2 4 2 2 2 2 2" xfId="22862" xr:uid="{00000000-0005-0000-0000-0000A74D0000}"/>
    <cellStyle name="Ausgabe 2 4 2 2 2 2 2 2" xfId="37177" xr:uid="{00000000-0005-0000-0000-0000A84D0000}"/>
    <cellStyle name="Ausgabe 2 4 2 2 2 2 3" xfId="30018" xr:uid="{00000000-0005-0000-0000-0000A94D0000}"/>
    <cellStyle name="Ausgabe 2 4 2 2 2 3" xfId="18057" xr:uid="{00000000-0005-0000-0000-0000AA4D0000}"/>
    <cellStyle name="Ausgabe 2 4 2 2 2 3 2" xfId="25194" xr:uid="{00000000-0005-0000-0000-0000AB4D0000}"/>
    <cellStyle name="Ausgabe 2 4 2 2 2 3 2 2" xfId="39509" xr:uid="{00000000-0005-0000-0000-0000AC4D0000}"/>
    <cellStyle name="Ausgabe 2 4 2 2 2 3 3" xfId="32372" xr:uid="{00000000-0005-0000-0000-0000AD4D0000}"/>
    <cellStyle name="Ausgabe 2 4 2 2 2 4" xfId="19761" xr:uid="{00000000-0005-0000-0000-0000AE4D0000}"/>
    <cellStyle name="Ausgabe 2 4 2 2 2 4 2" xfId="26898" xr:uid="{00000000-0005-0000-0000-0000AF4D0000}"/>
    <cellStyle name="Ausgabe 2 4 2 2 2 4 2 2" xfId="41213" xr:uid="{00000000-0005-0000-0000-0000B04D0000}"/>
    <cellStyle name="Ausgabe 2 4 2 2 2 4 3" xfId="34076" xr:uid="{00000000-0005-0000-0000-0000B14D0000}"/>
    <cellStyle name="Ausgabe 2 4 2 2 2 5" xfId="20976" xr:uid="{00000000-0005-0000-0000-0000B24D0000}"/>
    <cellStyle name="Ausgabe 2 4 2 2 2 5 2" xfId="35291" xr:uid="{00000000-0005-0000-0000-0000B34D0000}"/>
    <cellStyle name="Ausgabe 2 4 2 2 2 6" xfId="28113" xr:uid="{00000000-0005-0000-0000-0000B44D0000}"/>
    <cellStyle name="Ausgabe 2 4 2 2 3" xfId="15649" xr:uid="{00000000-0005-0000-0000-0000B54D0000}"/>
    <cellStyle name="Ausgabe 2 4 2 2 3 2" xfId="22808" xr:uid="{00000000-0005-0000-0000-0000B64D0000}"/>
    <cellStyle name="Ausgabe 2 4 2 2 3 2 2" xfId="37123" xr:uid="{00000000-0005-0000-0000-0000B74D0000}"/>
    <cellStyle name="Ausgabe 2 4 2 2 3 3" xfId="29964" xr:uid="{00000000-0005-0000-0000-0000B84D0000}"/>
    <cellStyle name="Ausgabe 2 4 2 2 4" xfId="18003" xr:uid="{00000000-0005-0000-0000-0000B94D0000}"/>
    <cellStyle name="Ausgabe 2 4 2 2 4 2" xfId="25140" xr:uid="{00000000-0005-0000-0000-0000BA4D0000}"/>
    <cellStyle name="Ausgabe 2 4 2 2 4 2 2" xfId="39455" xr:uid="{00000000-0005-0000-0000-0000BB4D0000}"/>
    <cellStyle name="Ausgabe 2 4 2 2 4 3" xfId="32318" xr:uid="{00000000-0005-0000-0000-0000BC4D0000}"/>
    <cellStyle name="Ausgabe 2 4 3" xfId="1134" xr:uid="{00000000-0005-0000-0000-0000BD4D0000}"/>
    <cellStyle name="Ausgabe 2 4 3 2" xfId="13281" xr:uid="{00000000-0005-0000-0000-0000BE4D0000}"/>
    <cellStyle name="Ausgabe 2 4 3 2 2" xfId="14273" xr:uid="{00000000-0005-0000-0000-0000BF4D0000}"/>
    <cellStyle name="Ausgabe 2 4 3 2 2 2" xfId="16642" xr:uid="{00000000-0005-0000-0000-0000C04D0000}"/>
    <cellStyle name="Ausgabe 2 4 3 2 2 2 2" xfId="23801" xr:uid="{00000000-0005-0000-0000-0000C14D0000}"/>
    <cellStyle name="Ausgabe 2 4 3 2 2 2 2 2" xfId="38116" xr:uid="{00000000-0005-0000-0000-0000C24D0000}"/>
    <cellStyle name="Ausgabe 2 4 3 2 2 2 3" xfId="30957" xr:uid="{00000000-0005-0000-0000-0000C34D0000}"/>
    <cellStyle name="Ausgabe 2 4 3 2 2 3" xfId="18996" xr:uid="{00000000-0005-0000-0000-0000C44D0000}"/>
    <cellStyle name="Ausgabe 2 4 3 2 2 3 2" xfId="26133" xr:uid="{00000000-0005-0000-0000-0000C54D0000}"/>
    <cellStyle name="Ausgabe 2 4 3 2 2 3 2 2" xfId="40448" xr:uid="{00000000-0005-0000-0000-0000C64D0000}"/>
    <cellStyle name="Ausgabe 2 4 3 2 2 3 3" xfId="33311" xr:uid="{00000000-0005-0000-0000-0000C74D0000}"/>
    <cellStyle name="Ausgabe 2 4 3 2 2 4" xfId="20329" xr:uid="{00000000-0005-0000-0000-0000C84D0000}"/>
    <cellStyle name="Ausgabe 2 4 3 2 2 4 2" xfId="27466" xr:uid="{00000000-0005-0000-0000-0000C94D0000}"/>
    <cellStyle name="Ausgabe 2 4 3 2 2 4 2 2" xfId="41781" xr:uid="{00000000-0005-0000-0000-0000CA4D0000}"/>
    <cellStyle name="Ausgabe 2 4 3 2 2 4 3" xfId="34644" xr:uid="{00000000-0005-0000-0000-0000CB4D0000}"/>
    <cellStyle name="Ausgabe 2 4 3 2 2 5" xfId="21544" xr:uid="{00000000-0005-0000-0000-0000CC4D0000}"/>
    <cellStyle name="Ausgabe 2 4 3 2 2 5 2" xfId="35859" xr:uid="{00000000-0005-0000-0000-0000CD4D0000}"/>
    <cellStyle name="Ausgabe 2 4 3 2 2 6" xfId="28681" xr:uid="{00000000-0005-0000-0000-0000CE4D0000}"/>
    <cellStyle name="Ausgabe 2 4 3 2 3" xfId="15650" xr:uid="{00000000-0005-0000-0000-0000CF4D0000}"/>
    <cellStyle name="Ausgabe 2 4 3 2 3 2" xfId="22809" xr:uid="{00000000-0005-0000-0000-0000D04D0000}"/>
    <cellStyle name="Ausgabe 2 4 3 2 3 2 2" xfId="37124" xr:uid="{00000000-0005-0000-0000-0000D14D0000}"/>
    <cellStyle name="Ausgabe 2 4 3 2 3 3" xfId="29965" xr:uid="{00000000-0005-0000-0000-0000D24D0000}"/>
    <cellStyle name="Ausgabe 2 4 3 2 4" xfId="18004" xr:uid="{00000000-0005-0000-0000-0000D34D0000}"/>
    <cellStyle name="Ausgabe 2 4 3 2 4 2" xfId="25141" xr:uid="{00000000-0005-0000-0000-0000D44D0000}"/>
    <cellStyle name="Ausgabe 2 4 3 2 4 2 2" xfId="39456" xr:uid="{00000000-0005-0000-0000-0000D54D0000}"/>
    <cellStyle name="Ausgabe 2 4 3 2 4 3" xfId="32319" xr:uid="{00000000-0005-0000-0000-0000D64D0000}"/>
    <cellStyle name="Ausgabe 2 4 4" xfId="1135" xr:uid="{00000000-0005-0000-0000-0000D74D0000}"/>
    <cellStyle name="Ausgabe 2 4 4 2" xfId="13282" xr:uid="{00000000-0005-0000-0000-0000D84D0000}"/>
    <cellStyle name="Ausgabe 2 4 4 2 2" xfId="13384" xr:uid="{00000000-0005-0000-0000-0000D94D0000}"/>
    <cellStyle name="Ausgabe 2 4 4 2 2 2" xfId="15753" xr:uid="{00000000-0005-0000-0000-0000DA4D0000}"/>
    <cellStyle name="Ausgabe 2 4 4 2 2 2 2" xfId="22912" xr:uid="{00000000-0005-0000-0000-0000DB4D0000}"/>
    <cellStyle name="Ausgabe 2 4 4 2 2 2 2 2" xfId="37227" xr:uid="{00000000-0005-0000-0000-0000DC4D0000}"/>
    <cellStyle name="Ausgabe 2 4 4 2 2 2 3" xfId="30068" xr:uid="{00000000-0005-0000-0000-0000DD4D0000}"/>
    <cellStyle name="Ausgabe 2 4 4 2 2 3" xfId="18107" xr:uid="{00000000-0005-0000-0000-0000DE4D0000}"/>
    <cellStyle name="Ausgabe 2 4 4 2 2 3 2" xfId="25244" xr:uid="{00000000-0005-0000-0000-0000DF4D0000}"/>
    <cellStyle name="Ausgabe 2 4 4 2 2 3 2 2" xfId="39559" xr:uid="{00000000-0005-0000-0000-0000E04D0000}"/>
    <cellStyle name="Ausgabe 2 4 4 2 2 3 3" xfId="32422" xr:uid="{00000000-0005-0000-0000-0000E14D0000}"/>
    <cellStyle name="Ausgabe 2 4 4 2 2 4" xfId="19811" xr:uid="{00000000-0005-0000-0000-0000E24D0000}"/>
    <cellStyle name="Ausgabe 2 4 4 2 2 4 2" xfId="26948" xr:uid="{00000000-0005-0000-0000-0000E34D0000}"/>
    <cellStyle name="Ausgabe 2 4 4 2 2 4 2 2" xfId="41263" xr:uid="{00000000-0005-0000-0000-0000E44D0000}"/>
    <cellStyle name="Ausgabe 2 4 4 2 2 4 3" xfId="34126" xr:uid="{00000000-0005-0000-0000-0000E54D0000}"/>
    <cellStyle name="Ausgabe 2 4 4 2 2 5" xfId="21026" xr:uid="{00000000-0005-0000-0000-0000E64D0000}"/>
    <cellStyle name="Ausgabe 2 4 4 2 2 5 2" xfId="35341" xr:uid="{00000000-0005-0000-0000-0000E74D0000}"/>
    <cellStyle name="Ausgabe 2 4 4 2 2 6" xfId="28163" xr:uid="{00000000-0005-0000-0000-0000E84D0000}"/>
    <cellStyle name="Ausgabe 2 4 4 2 3" xfId="15651" xr:uid="{00000000-0005-0000-0000-0000E94D0000}"/>
    <cellStyle name="Ausgabe 2 4 4 2 3 2" xfId="22810" xr:uid="{00000000-0005-0000-0000-0000EA4D0000}"/>
    <cellStyle name="Ausgabe 2 4 4 2 3 2 2" xfId="37125" xr:uid="{00000000-0005-0000-0000-0000EB4D0000}"/>
    <cellStyle name="Ausgabe 2 4 4 2 3 3" xfId="29966" xr:uid="{00000000-0005-0000-0000-0000EC4D0000}"/>
    <cellStyle name="Ausgabe 2 4 4 2 4" xfId="18005" xr:uid="{00000000-0005-0000-0000-0000ED4D0000}"/>
    <cellStyle name="Ausgabe 2 4 4 2 4 2" xfId="25142" xr:uid="{00000000-0005-0000-0000-0000EE4D0000}"/>
    <cellStyle name="Ausgabe 2 4 4 2 4 2 2" xfId="39457" xr:uid="{00000000-0005-0000-0000-0000EF4D0000}"/>
    <cellStyle name="Ausgabe 2 4 4 2 4 3" xfId="32320" xr:uid="{00000000-0005-0000-0000-0000F04D0000}"/>
    <cellStyle name="Ausgabe 2 4 5" xfId="1136" xr:uid="{00000000-0005-0000-0000-0000F14D0000}"/>
    <cellStyle name="Ausgabe 2 4 5 2" xfId="13283" xr:uid="{00000000-0005-0000-0000-0000F24D0000}"/>
    <cellStyle name="Ausgabe 2 4 5 2 2" xfId="13335" xr:uid="{00000000-0005-0000-0000-0000F34D0000}"/>
    <cellStyle name="Ausgabe 2 4 5 2 2 2" xfId="15704" xr:uid="{00000000-0005-0000-0000-0000F44D0000}"/>
    <cellStyle name="Ausgabe 2 4 5 2 2 2 2" xfId="22863" xr:uid="{00000000-0005-0000-0000-0000F54D0000}"/>
    <cellStyle name="Ausgabe 2 4 5 2 2 2 2 2" xfId="37178" xr:uid="{00000000-0005-0000-0000-0000F64D0000}"/>
    <cellStyle name="Ausgabe 2 4 5 2 2 2 3" xfId="30019" xr:uid="{00000000-0005-0000-0000-0000F74D0000}"/>
    <cellStyle name="Ausgabe 2 4 5 2 2 3" xfId="18058" xr:uid="{00000000-0005-0000-0000-0000F84D0000}"/>
    <cellStyle name="Ausgabe 2 4 5 2 2 3 2" xfId="25195" xr:uid="{00000000-0005-0000-0000-0000F94D0000}"/>
    <cellStyle name="Ausgabe 2 4 5 2 2 3 2 2" xfId="39510" xr:uid="{00000000-0005-0000-0000-0000FA4D0000}"/>
    <cellStyle name="Ausgabe 2 4 5 2 2 3 3" xfId="32373" xr:uid="{00000000-0005-0000-0000-0000FB4D0000}"/>
    <cellStyle name="Ausgabe 2 4 5 2 2 4" xfId="19762" xr:uid="{00000000-0005-0000-0000-0000FC4D0000}"/>
    <cellStyle name="Ausgabe 2 4 5 2 2 4 2" xfId="26899" xr:uid="{00000000-0005-0000-0000-0000FD4D0000}"/>
    <cellStyle name="Ausgabe 2 4 5 2 2 4 2 2" xfId="41214" xr:uid="{00000000-0005-0000-0000-0000FE4D0000}"/>
    <cellStyle name="Ausgabe 2 4 5 2 2 4 3" xfId="34077" xr:uid="{00000000-0005-0000-0000-0000FF4D0000}"/>
    <cellStyle name="Ausgabe 2 4 5 2 2 5" xfId="20977" xr:uid="{00000000-0005-0000-0000-0000004E0000}"/>
    <cellStyle name="Ausgabe 2 4 5 2 2 5 2" xfId="35292" xr:uid="{00000000-0005-0000-0000-0000014E0000}"/>
    <cellStyle name="Ausgabe 2 4 5 2 2 6" xfId="28114" xr:uid="{00000000-0005-0000-0000-0000024E0000}"/>
    <cellStyle name="Ausgabe 2 4 5 2 3" xfId="15652" xr:uid="{00000000-0005-0000-0000-0000034E0000}"/>
    <cellStyle name="Ausgabe 2 4 5 2 3 2" xfId="22811" xr:uid="{00000000-0005-0000-0000-0000044E0000}"/>
    <cellStyle name="Ausgabe 2 4 5 2 3 2 2" xfId="37126" xr:uid="{00000000-0005-0000-0000-0000054E0000}"/>
    <cellStyle name="Ausgabe 2 4 5 2 3 3" xfId="29967" xr:uid="{00000000-0005-0000-0000-0000064E0000}"/>
    <cellStyle name="Ausgabe 2 4 5 2 4" xfId="18006" xr:uid="{00000000-0005-0000-0000-0000074E0000}"/>
    <cellStyle name="Ausgabe 2 4 5 2 4 2" xfId="25143" xr:uid="{00000000-0005-0000-0000-0000084E0000}"/>
    <cellStyle name="Ausgabe 2 4 5 2 4 2 2" xfId="39458" xr:uid="{00000000-0005-0000-0000-0000094E0000}"/>
    <cellStyle name="Ausgabe 2 4 5 2 4 3" xfId="32321" xr:uid="{00000000-0005-0000-0000-00000A4E0000}"/>
    <cellStyle name="Ausgabe 2 4 6" xfId="10716" xr:uid="{00000000-0005-0000-0000-00000B4E0000}"/>
    <cellStyle name="Ausgabe 2 4 7" xfId="11002" xr:uid="{00000000-0005-0000-0000-00000C4E0000}"/>
    <cellStyle name="Ausgabe 2 4 8" xfId="13279" xr:uid="{00000000-0005-0000-0000-00000D4E0000}"/>
    <cellStyle name="Ausgabe 2 4 8 2" xfId="14476" xr:uid="{00000000-0005-0000-0000-00000E4E0000}"/>
    <cellStyle name="Ausgabe 2 4 8 2 2" xfId="16845" xr:uid="{00000000-0005-0000-0000-00000F4E0000}"/>
    <cellStyle name="Ausgabe 2 4 8 2 2 2" xfId="24004" xr:uid="{00000000-0005-0000-0000-0000104E0000}"/>
    <cellStyle name="Ausgabe 2 4 8 2 2 2 2" xfId="38319" xr:uid="{00000000-0005-0000-0000-0000114E0000}"/>
    <cellStyle name="Ausgabe 2 4 8 2 2 3" xfId="31160" xr:uid="{00000000-0005-0000-0000-0000124E0000}"/>
    <cellStyle name="Ausgabe 2 4 8 2 3" xfId="19199" xr:uid="{00000000-0005-0000-0000-0000134E0000}"/>
    <cellStyle name="Ausgabe 2 4 8 2 3 2" xfId="26336" xr:uid="{00000000-0005-0000-0000-0000144E0000}"/>
    <cellStyle name="Ausgabe 2 4 8 2 3 2 2" xfId="40651" xr:uid="{00000000-0005-0000-0000-0000154E0000}"/>
    <cellStyle name="Ausgabe 2 4 8 2 3 3" xfId="33514" xr:uid="{00000000-0005-0000-0000-0000164E0000}"/>
    <cellStyle name="Ausgabe 2 4 8 2 4" xfId="20506" xr:uid="{00000000-0005-0000-0000-0000174E0000}"/>
    <cellStyle name="Ausgabe 2 4 8 2 4 2" xfId="27643" xr:uid="{00000000-0005-0000-0000-0000184E0000}"/>
    <cellStyle name="Ausgabe 2 4 8 2 4 2 2" xfId="41958" xr:uid="{00000000-0005-0000-0000-0000194E0000}"/>
    <cellStyle name="Ausgabe 2 4 8 2 4 3" xfId="34821" xr:uid="{00000000-0005-0000-0000-00001A4E0000}"/>
    <cellStyle name="Ausgabe 2 4 8 2 5" xfId="21721" xr:uid="{00000000-0005-0000-0000-00001B4E0000}"/>
    <cellStyle name="Ausgabe 2 4 8 2 5 2" xfId="36036" xr:uid="{00000000-0005-0000-0000-00001C4E0000}"/>
    <cellStyle name="Ausgabe 2 4 8 2 6" xfId="28858" xr:uid="{00000000-0005-0000-0000-00001D4E0000}"/>
    <cellStyle name="Ausgabe 2 4 8 3" xfId="15648" xr:uid="{00000000-0005-0000-0000-00001E4E0000}"/>
    <cellStyle name="Ausgabe 2 4 8 3 2" xfId="22807" xr:uid="{00000000-0005-0000-0000-00001F4E0000}"/>
    <cellStyle name="Ausgabe 2 4 8 3 2 2" xfId="37122" xr:uid="{00000000-0005-0000-0000-0000204E0000}"/>
    <cellStyle name="Ausgabe 2 4 8 3 3" xfId="29963" xr:uid="{00000000-0005-0000-0000-0000214E0000}"/>
    <cellStyle name="Ausgabe 2 4 8 4" xfId="18002" xr:uid="{00000000-0005-0000-0000-0000224E0000}"/>
    <cellStyle name="Ausgabe 2 4 8 4 2" xfId="25139" xr:uid="{00000000-0005-0000-0000-0000234E0000}"/>
    <cellStyle name="Ausgabe 2 4 8 4 2 2" xfId="39454" xr:uid="{00000000-0005-0000-0000-0000244E0000}"/>
    <cellStyle name="Ausgabe 2 4 8 4 3" xfId="32317" xr:uid="{00000000-0005-0000-0000-0000254E0000}"/>
    <cellStyle name="Ausgabe 2 5" xfId="1137" xr:uid="{00000000-0005-0000-0000-0000264E0000}"/>
    <cellStyle name="Ausgabe 2 5 2" xfId="7474" xr:uid="{00000000-0005-0000-0000-0000274E0000}"/>
    <cellStyle name="Ausgabe 2 5 3" xfId="11003" xr:uid="{00000000-0005-0000-0000-0000284E0000}"/>
    <cellStyle name="Ausgabe 2 5 4" xfId="13284" xr:uid="{00000000-0005-0000-0000-0000294E0000}"/>
    <cellStyle name="Ausgabe 2 5 4 2" xfId="14274" xr:uid="{00000000-0005-0000-0000-00002A4E0000}"/>
    <cellStyle name="Ausgabe 2 5 4 2 2" xfId="16643" xr:uid="{00000000-0005-0000-0000-00002B4E0000}"/>
    <cellStyle name="Ausgabe 2 5 4 2 2 2" xfId="23802" xr:uid="{00000000-0005-0000-0000-00002C4E0000}"/>
    <cellStyle name="Ausgabe 2 5 4 2 2 2 2" xfId="38117" xr:uid="{00000000-0005-0000-0000-00002D4E0000}"/>
    <cellStyle name="Ausgabe 2 5 4 2 2 3" xfId="30958" xr:uid="{00000000-0005-0000-0000-00002E4E0000}"/>
    <cellStyle name="Ausgabe 2 5 4 2 3" xfId="18997" xr:uid="{00000000-0005-0000-0000-00002F4E0000}"/>
    <cellStyle name="Ausgabe 2 5 4 2 3 2" xfId="26134" xr:uid="{00000000-0005-0000-0000-0000304E0000}"/>
    <cellStyle name="Ausgabe 2 5 4 2 3 2 2" xfId="40449" xr:uid="{00000000-0005-0000-0000-0000314E0000}"/>
    <cellStyle name="Ausgabe 2 5 4 2 3 3" xfId="33312" xr:uid="{00000000-0005-0000-0000-0000324E0000}"/>
    <cellStyle name="Ausgabe 2 5 4 2 4" xfId="20330" xr:uid="{00000000-0005-0000-0000-0000334E0000}"/>
    <cellStyle name="Ausgabe 2 5 4 2 4 2" xfId="27467" xr:uid="{00000000-0005-0000-0000-0000344E0000}"/>
    <cellStyle name="Ausgabe 2 5 4 2 4 2 2" xfId="41782" xr:uid="{00000000-0005-0000-0000-0000354E0000}"/>
    <cellStyle name="Ausgabe 2 5 4 2 4 3" xfId="34645" xr:uid="{00000000-0005-0000-0000-0000364E0000}"/>
    <cellStyle name="Ausgabe 2 5 4 2 5" xfId="21545" xr:uid="{00000000-0005-0000-0000-0000374E0000}"/>
    <cellStyle name="Ausgabe 2 5 4 2 5 2" xfId="35860" xr:uid="{00000000-0005-0000-0000-0000384E0000}"/>
    <cellStyle name="Ausgabe 2 5 4 2 6" xfId="28682" xr:uid="{00000000-0005-0000-0000-0000394E0000}"/>
    <cellStyle name="Ausgabe 2 5 4 3" xfId="15653" xr:uid="{00000000-0005-0000-0000-00003A4E0000}"/>
    <cellStyle name="Ausgabe 2 5 4 3 2" xfId="22812" xr:uid="{00000000-0005-0000-0000-00003B4E0000}"/>
    <cellStyle name="Ausgabe 2 5 4 3 2 2" xfId="37127" xr:uid="{00000000-0005-0000-0000-00003C4E0000}"/>
    <cellStyle name="Ausgabe 2 5 4 3 3" xfId="29968" xr:uid="{00000000-0005-0000-0000-00003D4E0000}"/>
    <cellStyle name="Ausgabe 2 5 4 4" xfId="18007" xr:uid="{00000000-0005-0000-0000-00003E4E0000}"/>
    <cellStyle name="Ausgabe 2 5 4 4 2" xfId="25144" xr:uid="{00000000-0005-0000-0000-00003F4E0000}"/>
    <cellStyle name="Ausgabe 2 5 4 4 2 2" xfId="39459" xr:uid="{00000000-0005-0000-0000-0000404E0000}"/>
    <cellStyle name="Ausgabe 2 5 4 4 3" xfId="32322" xr:uid="{00000000-0005-0000-0000-0000414E0000}"/>
    <cellStyle name="Ausgabe 2 6" xfId="1138" xr:uid="{00000000-0005-0000-0000-0000424E0000}"/>
    <cellStyle name="Ausgabe 2 6 2" xfId="7475" xr:uid="{00000000-0005-0000-0000-0000434E0000}"/>
    <cellStyle name="Ausgabe 2 6 2 2" xfId="14007" xr:uid="{00000000-0005-0000-0000-0000444E0000}"/>
    <cellStyle name="Ausgabe 2 6 2 2 2" xfId="14907" xr:uid="{00000000-0005-0000-0000-0000454E0000}"/>
    <cellStyle name="Ausgabe 2 6 2 2 2 2" xfId="17264" xr:uid="{00000000-0005-0000-0000-0000464E0000}"/>
    <cellStyle name="Ausgabe 2 6 2 2 2 2 2" xfId="24401" xr:uid="{00000000-0005-0000-0000-0000474E0000}"/>
    <cellStyle name="Ausgabe 2 6 2 2 2 2 2 2" xfId="38716" xr:uid="{00000000-0005-0000-0000-0000484E0000}"/>
    <cellStyle name="Ausgabe 2 6 2 2 2 2 3" xfId="31579" xr:uid="{00000000-0005-0000-0000-0000494E0000}"/>
    <cellStyle name="Ausgabe 2 6 2 2 2 3" xfId="19618" xr:uid="{00000000-0005-0000-0000-00004A4E0000}"/>
    <cellStyle name="Ausgabe 2 6 2 2 2 3 2" xfId="26755" xr:uid="{00000000-0005-0000-0000-00004B4E0000}"/>
    <cellStyle name="Ausgabe 2 6 2 2 2 3 2 2" xfId="41070" xr:uid="{00000000-0005-0000-0000-00004C4E0000}"/>
    <cellStyle name="Ausgabe 2 6 2 2 2 3 3" xfId="33933" xr:uid="{00000000-0005-0000-0000-00004D4E0000}"/>
    <cellStyle name="Ausgabe 2 6 2 2 2 4" xfId="20894" xr:uid="{00000000-0005-0000-0000-00004E4E0000}"/>
    <cellStyle name="Ausgabe 2 6 2 2 2 4 2" xfId="28031" xr:uid="{00000000-0005-0000-0000-00004F4E0000}"/>
    <cellStyle name="Ausgabe 2 6 2 2 2 4 2 2" xfId="42346" xr:uid="{00000000-0005-0000-0000-0000504E0000}"/>
    <cellStyle name="Ausgabe 2 6 2 2 2 4 3" xfId="35209" xr:uid="{00000000-0005-0000-0000-0000514E0000}"/>
    <cellStyle name="Ausgabe 2 6 2 2 2 5" xfId="22070" xr:uid="{00000000-0005-0000-0000-0000524E0000}"/>
    <cellStyle name="Ausgabe 2 6 2 2 2 5 2" xfId="36385" xr:uid="{00000000-0005-0000-0000-0000534E0000}"/>
    <cellStyle name="Ausgabe 2 6 2 2 2 6" xfId="29226" xr:uid="{00000000-0005-0000-0000-0000544E0000}"/>
    <cellStyle name="Ausgabe 2 6 2 2 3" xfId="16376" xr:uid="{00000000-0005-0000-0000-0000554E0000}"/>
    <cellStyle name="Ausgabe 2 6 2 2 3 2" xfId="23535" xr:uid="{00000000-0005-0000-0000-0000564E0000}"/>
    <cellStyle name="Ausgabe 2 6 2 2 3 2 2" xfId="37850" xr:uid="{00000000-0005-0000-0000-0000574E0000}"/>
    <cellStyle name="Ausgabe 2 6 2 2 3 3" xfId="30691" xr:uid="{00000000-0005-0000-0000-0000584E0000}"/>
    <cellStyle name="Ausgabe 2 6 2 2 4" xfId="18730" xr:uid="{00000000-0005-0000-0000-0000594E0000}"/>
    <cellStyle name="Ausgabe 2 6 2 2 4 2" xfId="25867" xr:uid="{00000000-0005-0000-0000-00005A4E0000}"/>
    <cellStyle name="Ausgabe 2 6 2 2 4 2 2" xfId="40182" xr:uid="{00000000-0005-0000-0000-00005B4E0000}"/>
    <cellStyle name="Ausgabe 2 6 2 2 4 3" xfId="33045" xr:uid="{00000000-0005-0000-0000-00005C4E0000}"/>
    <cellStyle name="Ausgabe 2 6 3" xfId="13285" xr:uid="{00000000-0005-0000-0000-00005D4E0000}"/>
    <cellStyle name="Ausgabe 2 6 3 2" xfId="13385" xr:uid="{00000000-0005-0000-0000-00005E4E0000}"/>
    <cellStyle name="Ausgabe 2 6 3 2 2" xfId="15754" xr:uid="{00000000-0005-0000-0000-00005F4E0000}"/>
    <cellStyle name="Ausgabe 2 6 3 2 2 2" xfId="22913" xr:uid="{00000000-0005-0000-0000-0000604E0000}"/>
    <cellStyle name="Ausgabe 2 6 3 2 2 2 2" xfId="37228" xr:uid="{00000000-0005-0000-0000-0000614E0000}"/>
    <cellStyle name="Ausgabe 2 6 3 2 2 3" xfId="30069" xr:uid="{00000000-0005-0000-0000-0000624E0000}"/>
    <cellStyle name="Ausgabe 2 6 3 2 3" xfId="18108" xr:uid="{00000000-0005-0000-0000-0000634E0000}"/>
    <cellStyle name="Ausgabe 2 6 3 2 3 2" xfId="25245" xr:uid="{00000000-0005-0000-0000-0000644E0000}"/>
    <cellStyle name="Ausgabe 2 6 3 2 3 2 2" xfId="39560" xr:uid="{00000000-0005-0000-0000-0000654E0000}"/>
    <cellStyle name="Ausgabe 2 6 3 2 3 3" xfId="32423" xr:uid="{00000000-0005-0000-0000-0000664E0000}"/>
    <cellStyle name="Ausgabe 2 6 3 2 4" xfId="19812" xr:uid="{00000000-0005-0000-0000-0000674E0000}"/>
    <cellStyle name="Ausgabe 2 6 3 2 4 2" xfId="26949" xr:uid="{00000000-0005-0000-0000-0000684E0000}"/>
    <cellStyle name="Ausgabe 2 6 3 2 4 2 2" xfId="41264" xr:uid="{00000000-0005-0000-0000-0000694E0000}"/>
    <cellStyle name="Ausgabe 2 6 3 2 4 3" xfId="34127" xr:uid="{00000000-0005-0000-0000-00006A4E0000}"/>
    <cellStyle name="Ausgabe 2 6 3 2 5" xfId="21027" xr:uid="{00000000-0005-0000-0000-00006B4E0000}"/>
    <cellStyle name="Ausgabe 2 6 3 2 5 2" xfId="35342" xr:uid="{00000000-0005-0000-0000-00006C4E0000}"/>
    <cellStyle name="Ausgabe 2 6 3 2 6" xfId="28164" xr:uid="{00000000-0005-0000-0000-00006D4E0000}"/>
    <cellStyle name="Ausgabe 2 6 3 3" xfId="15654" xr:uid="{00000000-0005-0000-0000-00006E4E0000}"/>
    <cellStyle name="Ausgabe 2 6 3 3 2" xfId="22813" xr:uid="{00000000-0005-0000-0000-00006F4E0000}"/>
    <cellStyle name="Ausgabe 2 6 3 3 2 2" xfId="37128" xr:uid="{00000000-0005-0000-0000-0000704E0000}"/>
    <cellStyle name="Ausgabe 2 6 3 3 3" xfId="29969" xr:uid="{00000000-0005-0000-0000-0000714E0000}"/>
    <cellStyle name="Ausgabe 2 6 3 4" xfId="18008" xr:uid="{00000000-0005-0000-0000-0000724E0000}"/>
    <cellStyle name="Ausgabe 2 6 3 4 2" xfId="25145" xr:uid="{00000000-0005-0000-0000-0000734E0000}"/>
    <cellStyle name="Ausgabe 2 6 3 4 2 2" xfId="39460" xr:uid="{00000000-0005-0000-0000-0000744E0000}"/>
    <cellStyle name="Ausgabe 2 6 3 4 3" xfId="32323" xr:uid="{00000000-0005-0000-0000-0000754E0000}"/>
    <cellStyle name="Ausgabe 2 7" xfId="1139" xr:uid="{00000000-0005-0000-0000-0000764E0000}"/>
    <cellStyle name="Ausgabe 2 7 2" xfId="7476" xr:uid="{00000000-0005-0000-0000-0000774E0000}"/>
    <cellStyle name="Ausgabe 2 7 2 2" xfId="14008" xr:uid="{00000000-0005-0000-0000-0000784E0000}"/>
    <cellStyle name="Ausgabe 2 7 2 2 2" xfId="14908" xr:uid="{00000000-0005-0000-0000-0000794E0000}"/>
    <cellStyle name="Ausgabe 2 7 2 2 2 2" xfId="17265" xr:uid="{00000000-0005-0000-0000-00007A4E0000}"/>
    <cellStyle name="Ausgabe 2 7 2 2 2 2 2" xfId="24402" xr:uid="{00000000-0005-0000-0000-00007B4E0000}"/>
    <cellStyle name="Ausgabe 2 7 2 2 2 2 2 2" xfId="38717" xr:uid="{00000000-0005-0000-0000-00007C4E0000}"/>
    <cellStyle name="Ausgabe 2 7 2 2 2 2 3" xfId="31580" xr:uid="{00000000-0005-0000-0000-00007D4E0000}"/>
    <cellStyle name="Ausgabe 2 7 2 2 2 3" xfId="19619" xr:uid="{00000000-0005-0000-0000-00007E4E0000}"/>
    <cellStyle name="Ausgabe 2 7 2 2 2 3 2" xfId="26756" xr:uid="{00000000-0005-0000-0000-00007F4E0000}"/>
    <cellStyle name="Ausgabe 2 7 2 2 2 3 2 2" xfId="41071" xr:uid="{00000000-0005-0000-0000-0000804E0000}"/>
    <cellStyle name="Ausgabe 2 7 2 2 2 3 3" xfId="33934" xr:uid="{00000000-0005-0000-0000-0000814E0000}"/>
    <cellStyle name="Ausgabe 2 7 2 2 2 4" xfId="20895" xr:uid="{00000000-0005-0000-0000-0000824E0000}"/>
    <cellStyle name="Ausgabe 2 7 2 2 2 4 2" xfId="28032" xr:uid="{00000000-0005-0000-0000-0000834E0000}"/>
    <cellStyle name="Ausgabe 2 7 2 2 2 4 2 2" xfId="42347" xr:uid="{00000000-0005-0000-0000-0000844E0000}"/>
    <cellStyle name="Ausgabe 2 7 2 2 2 4 3" xfId="35210" xr:uid="{00000000-0005-0000-0000-0000854E0000}"/>
    <cellStyle name="Ausgabe 2 7 2 2 2 5" xfId="22071" xr:uid="{00000000-0005-0000-0000-0000864E0000}"/>
    <cellStyle name="Ausgabe 2 7 2 2 2 5 2" xfId="36386" xr:uid="{00000000-0005-0000-0000-0000874E0000}"/>
    <cellStyle name="Ausgabe 2 7 2 2 2 6" xfId="29227" xr:uid="{00000000-0005-0000-0000-0000884E0000}"/>
    <cellStyle name="Ausgabe 2 7 2 2 3" xfId="16377" xr:uid="{00000000-0005-0000-0000-0000894E0000}"/>
    <cellStyle name="Ausgabe 2 7 2 2 3 2" xfId="23536" xr:uid="{00000000-0005-0000-0000-00008A4E0000}"/>
    <cellStyle name="Ausgabe 2 7 2 2 3 2 2" xfId="37851" xr:uid="{00000000-0005-0000-0000-00008B4E0000}"/>
    <cellStyle name="Ausgabe 2 7 2 2 3 3" xfId="30692" xr:uid="{00000000-0005-0000-0000-00008C4E0000}"/>
    <cellStyle name="Ausgabe 2 7 2 2 4" xfId="18731" xr:uid="{00000000-0005-0000-0000-00008D4E0000}"/>
    <cellStyle name="Ausgabe 2 7 2 2 4 2" xfId="25868" xr:uid="{00000000-0005-0000-0000-00008E4E0000}"/>
    <cellStyle name="Ausgabe 2 7 2 2 4 2 2" xfId="40183" xr:uid="{00000000-0005-0000-0000-00008F4E0000}"/>
    <cellStyle name="Ausgabe 2 7 2 2 4 3" xfId="33046" xr:uid="{00000000-0005-0000-0000-0000904E0000}"/>
    <cellStyle name="Ausgabe 2 7 3" xfId="11004" xr:uid="{00000000-0005-0000-0000-0000914E0000}"/>
    <cellStyle name="Ausgabe 2 7 3 2" xfId="14429" xr:uid="{00000000-0005-0000-0000-0000924E0000}"/>
    <cellStyle name="Ausgabe 2 7 3 2 2" xfId="14956" xr:uid="{00000000-0005-0000-0000-0000934E0000}"/>
    <cellStyle name="Ausgabe 2 7 3 2 2 2" xfId="17313" xr:uid="{00000000-0005-0000-0000-0000944E0000}"/>
    <cellStyle name="Ausgabe 2 7 3 2 2 2 2" xfId="24450" xr:uid="{00000000-0005-0000-0000-0000954E0000}"/>
    <cellStyle name="Ausgabe 2 7 3 2 2 2 2 2" xfId="38765" xr:uid="{00000000-0005-0000-0000-0000964E0000}"/>
    <cellStyle name="Ausgabe 2 7 3 2 2 2 3" xfId="31628" xr:uid="{00000000-0005-0000-0000-0000974E0000}"/>
    <cellStyle name="Ausgabe 2 7 3 2 2 3" xfId="19667" xr:uid="{00000000-0005-0000-0000-0000984E0000}"/>
    <cellStyle name="Ausgabe 2 7 3 2 2 3 2" xfId="26804" xr:uid="{00000000-0005-0000-0000-0000994E0000}"/>
    <cellStyle name="Ausgabe 2 7 3 2 2 3 2 2" xfId="41119" xr:uid="{00000000-0005-0000-0000-00009A4E0000}"/>
    <cellStyle name="Ausgabe 2 7 3 2 2 3 3" xfId="33982" xr:uid="{00000000-0005-0000-0000-00009B4E0000}"/>
    <cellStyle name="Ausgabe 2 7 3 2 2 4" xfId="20943" xr:uid="{00000000-0005-0000-0000-00009C4E0000}"/>
    <cellStyle name="Ausgabe 2 7 3 2 2 4 2" xfId="28080" xr:uid="{00000000-0005-0000-0000-00009D4E0000}"/>
    <cellStyle name="Ausgabe 2 7 3 2 2 4 2 2" xfId="42395" xr:uid="{00000000-0005-0000-0000-00009E4E0000}"/>
    <cellStyle name="Ausgabe 2 7 3 2 2 4 3" xfId="35258" xr:uid="{00000000-0005-0000-0000-00009F4E0000}"/>
    <cellStyle name="Ausgabe 2 7 3 2 2 5" xfId="22119" xr:uid="{00000000-0005-0000-0000-0000A04E0000}"/>
    <cellStyle name="Ausgabe 2 7 3 2 2 5 2" xfId="36434" xr:uid="{00000000-0005-0000-0000-0000A14E0000}"/>
    <cellStyle name="Ausgabe 2 7 3 2 2 6" xfId="29275" xr:uid="{00000000-0005-0000-0000-0000A24E0000}"/>
    <cellStyle name="Ausgabe 2 7 3 2 3" xfId="16798" xr:uid="{00000000-0005-0000-0000-0000A34E0000}"/>
    <cellStyle name="Ausgabe 2 7 3 2 3 2" xfId="23957" xr:uid="{00000000-0005-0000-0000-0000A44E0000}"/>
    <cellStyle name="Ausgabe 2 7 3 2 3 2 2" xfId="38272" xr:uid="{00000000-0005-0000-0000-0000A54E0000}"/>
    <cellStyle name="Ausgabe 2 7 3 2 3 3" xfId="31113" xr:uid="{00000000-0005-0000-0000-0000A64E0000}"/>
    <cellStyle name="Ausgabe 2 7 3 2 4" xfId="19152" xr:uid="{00000000-0005-0000-0000-0000A74E0000}"/>
    <cellStyle name="Ausgabe 2 7 3 2 4 2" xfId="26289" xr:uid="{00000000-0005-0000-0000-0000A84E0000}"/>
    <cellStyle name="Ausgabe 2 7 3 2 4 2 2" xfId="40604" xr:uid="{00000000-0005-0000-0000-0000A94E0000}"/>
    <cellStyle name="Ausgabe 2 7 3 2 4 3" xfId="33467" xr:uid="{00000000-0005-0000-0000-0000AA4E0000}"/>
    <cellStyle name="Ausgabe 2 7 4" xfId="13286" xr:uid="{00000000-0005-0000-0000-0000AB4E0000}"/>
    <cellStyle name="Ausgabe 2 7 4 2" xfId="13654" xr:uid="{00000000-0005-0000-0000-0000AC4E0000}"/>
    <cellStyle name="Ausgabe 2 7 4 2 2" xfId="16023" xr:uid="{00000000-0005-0000-0000-0000AD4E0000}"/>
    <cellStyle name="Ausgabe 2 7 4 2 2 2" xfId="23182" xr:uid="{00000000-0005-0000-0000-0000AE4E0000}"/>
    <cellStyle name="Ausgabe 2 7 4 2 2 2 2" xfId="37497" xr:uid="{00000000-0005-0000-0000-0000AF4E0000}"/>
    <cellStyle name="Ausgabe 2 7 4 2 2 3" xfId="30338" xr:uid="{00000000-0005-0000-0000-0000B04E0000}"/>
    <cellStyle name="Ausgabe 2 7 4 2 3" xfId="18377" xr:uid="{00000000-0005-0000-0000-0000B14E0000}"/>
    <cellStyle name="Ausgabe 2 7 4 2 3 2" xfId="25514" xr:uid="{00000000-0005-0000-0000-0000B24E0000}"/>
    <cellStyle name="Ausgabe 2 7 4 2 3 2 2" xfId="39829" xr:uid="{00000000-0005-0000-0000-0000B34E0000}"/>
    <cellStyle name="Ausgabe 2 7 4 2 3 3" xfId="32692" xr:uid="{00000000-0005-0000-0000-0000B44E0000}"/>
    <cellStyle name="Ausgabe 2 7 4 2 4" xfId="19903" xr:uid="{00000000-0005-0000-0000-0000B54E0000}"/>
    <cellStyle name="Ausgabe 2 7 4 2 4 2" xfId="27040" xr:uid="{00000000-0005-0000-0000-0000B64E0000}"/>
    <cellStyle name="Ausgabe 2 7 4 2 4 2 2" xfId="41355" xr:uid="{00000000-0005-0000-0000-0000B74E0000}"/>
    <cellStyle name="Ausgabe 2 7 4 2 4 3" xfId="34218" xr:uid="{00000000-0005-0000-0000-0000B84E0000}"/>
    <cellStyle name="Ausgabe 2 7 4 2 5" xfId="21118" xr:uid="{00000000-0005-0000-0000-0000B94E0000}"/>
    <cellStyle name="Ausgabe 2 7 4 2 5 2" xfId="35433" xr:uid="{00000000-0005-0000-0000-0000BA4E0000}"/>
    <cellStyle name="Ausgabe 2 7 4 2 6" xfId="28255" xr:uid="{00000000-0005-0000-0000-0000BB4E0000}"/>
    <cellStyle name="Ausgabe 2 7 4 3" xfId="15655" xr:uid="{00000000-0005-0000-0000-0000BC4E0000}"/>
    <cellStyle name="Ausgabe 2 7 4 3 2" xfId="22814" xr:uid="{00000000-0005-0000-0000-0000BD4E0000}"/>
    <cellStyle name="Ausgabe 2 7 4 3 2 2" xfId="37129" xr:uid="{00000000-0005-0000-0000-0000BE4E0000}"/>
    <cellStyle name="Ausgabe 2 7 4 3 3" xfId="29970" xr:uid="{00000000-0005-0000-0000-0000BF4E0000}"/>
    <cellStyle name="Ausgabe 2 7 4 4" xfId="18009" xr:uid="{00000000-0005-0000-0000-0000C04E0000}"/>
    <cellStyle name="Ausgabe 2 7 4 4 2" xfId="25146" xr:uid="{00000000-0005-0000-0000-0000C14E0000}"/>
    <cellStyle name="Ausgabe 2 7 4 4 2 2" xfId="39461" xr:uid="{00000000-0005-0000-0000-0000C24E0000}"/>
    <cellStyle name="Ausgabe 2 7 4 4 3" xfId="32324" xr:uid="{00000000-0005-0000-0000-0000C34E0000}"/>
    <cellStyle name="Ausgabe 2 8" xfId="1140" xr:uid="{00000000-0005-0000-0000-0000C44E0000}"/>
    <cellStyle name="Ausgabe 2 8 2" xfId="13287" xr:uid="{00000000-0005-0000-0000-0000C54E0000}"/>
    <cellStyle name="Ausgabe 2 8 2 2" xfId="14097" xr:uid="{00000000-0005-0000-0000-0000C64E0000}"/>
    <cellStyle name="Ausgabe 2 8 2 2 2" xfId="16466" xr:uid="{00000000-0005-0000-0000-0000C74E0000}"/>
    <cellStyle name="Ausgabe 2 8 2 2 2 2" xfId="23625" xr:uid="{00000000-0005-0000-0000-0000C84E0000}"/>
    <cellStyle name="Ausgabe 2 8 2 2 2 2 2" xfId="37940" xr:uid="{00000000-0005-0000-0000-0000C94E0000}"/>
    <cellStyle name="Ausgabe 2 8 2 2 2 3" xfId="30781" xr:uid="{00000000-0005-0000-0000-0000CA4E0000}"/>
    <cellStyle name="Ausgabe 2 8 2 2 3" xfId="18820" xr:uid="{00000000-0005-0000-0000-0000CB4E0000}"/>
    <cellStyle name="Ausgabe 2 8 2 2 3 2" xfId="25957" xr:uid="{00000000-0005-0000-0000-0000CC4E0000}"/>
    <cellStyle name="Ausgabe 2 8 2 2 3 2 2" xfId="40272" xr:uid="{00000000-0005-0000-0000-0000CD4E0000}"/>
    <cellStyle name="Ausgabe 2 8 2 2 3 3" xfId="33135" xr:uid="{00000000-0005-0000-0000-0000CE4E0000}"/>
    <cellStyle name="Ausgabe 2 8 2 2 4" xfId="20157" xr:uid="{00000000-0005-0000-0000-0000CF4E0000}"/>
    <cellStyle name="Ausgabe 2 8 2 2 4 2" xfId="27294" xr:uid="{00000000-0005-0000-0000-0000D04E0000}"/>
    <cellStyle name="Ausgabe 2 8 2 2 4 2 2" xfId="41609" xr:uid="{00000000-0005-0000-0000-0000D14E0000}"/>
    <cellStyle name="Ausgabe 2 8 2 2 4 3" xfId="34472" xr:uid="{00000000-0005-0000-0000-0000D24E0000}"/>
    <cellStyle name="Ausgabe 2 8 2 2 5" xfId="21372" xr:uid="{00000000-0005-0000-0000-0000D34E0000}"/>
    <cellStyle name="Ausgabe 2 8 2 2 5 2" xfId="35687" xr:uid="{00000000-0005-0000-0000-0000D44E0000}"/>
    <cellStyle name="Ausgabe 2 8 2 2 6" xfId="28509" xr:uid="{00000000-0005-0000-0000-0000D54E0000}"/>
    <cellStyle name="Ausgabe 2 8 2 3" xfId="15656" xr:uid="{00000000-0005-0000-0000-0000D64E0000}"/>
    <cellStyle name="Ausgabe 2 8 2 3 2" xfId="22815" xr:uid="{00000000-0005-0000-0000-0000D74E0000}"/>
    <cellStyle name="Ausgabe 2 8 2 3 2 2" xfId="37130" xr:uid="{00000000-0005-0000-0000-0000D84E0000}"/>
    <cellStyle name="Ausgabe 2 8 2 3 3" xfId="29971" xr:uid="{00000000-0005-0000-0000-0000D94E0000}"/>
    <cellStyle name="Ausgabe 2 8 2 4" xfId="18010" xr:uid="{00000000-0005-0000-0000-0000DA4E0000}"/>
    <cellStyle name="Ausgabe 2 8 2 4 2" xfId="25147" xr:uid="{00000000-0005-0000-0000-0000DB4E0000}"/>
    <cellStyle name="Ausgabe 2 8 2 4 2 2" xfId="39462" xr:uid="{00000000-0005-0000-0000-0000DC4E0000}"/>
    <cellStyle name="Ausgabe 2 8 2 4 3" xfId="32325" xr:uid="{00000000-0005-0000-0000-0000DD4E0000}"/>
    <cellStyle name="Ausgabe 2 9" xfId="2930" xr:uid="{00000000-0005-0000-0000-0000DE4E0000}"/>
    <cellStyle name="Ausgabe 2 9 2" xfId="11733" xr:uid="{00000000-0005-0000-0000-0000DF4E0000}"/>
    <cellStyle name="Ausgabe 2 9 2 2" xfId="13875" xr:uid="{00000000-0005-0000-0000-0000E04E0000}"/>
    <cellStyle name="Ausgabe 2 9 2 2 2" xfId="14090" xr:uid="{00000000-0005-0000-0000-0000E14E0000}"/>
    <cellStyle name="Ausgabe 2 9 2 2 2 2" xfId="16459" xr:uid="{00000000-0005-0000-0000-0000E24E0000}"/>
    <cellStyle name="Ausgabe 2 9 2 2 2 2 2" xfId="23618" xr:uid="{00000000-0005-0000-0000-0000E34E0000}"/>
    <cellStyle name="Ausgabe 2 9 2 2 2 2 2 2" xfId="37933" xr:uid="{00000000-0005-0000-0000-0000E44E0000}"/>
    <cellStyle name="Ausgabe 2 9 2 2 2 2 3" xfId="30774" xr:uid="{00000000-0005-0000-0000-0000E54E0000}"/>
    <cellStyle name="Ausgabe 2 9 2 2 2 3" xfId="18813" xr:uid="{00000000-0005-0000-0000-0000E64E0000}"/>
    <cellStyle name="Ausgabe 2 9 2 2 2 3 2" xfId="25950" xr:uid="{00000000-0005-0000-0000-0000E74E0000}"/>
    <cellStyle name="Ausgabe 2 9 2 2 2 3 2 2" xfId="40265" xr:uid="{00000000-0005-0000-0000-0000E84E0000}"/>
    <cellStyle name="Ausgabe 2 9 2 2 2 3 3" xfId="33128" xr:uid="{00000000-0005-0000-0000-0000E94E0000}"/>
    <cellStyle name="Ausgabe 2 9 2 2 2 4" xfId="20150" xr:uid="{00000000-0005-0000-0000-0000EA4E0000}"/>
    <cellStyle name="Ausgabe 2 9 2 2 2 4 2" xfId="27287" xr:uid="{00000000-0005-0000-0000-0000EB4E0000}"/>
    <cellStyle name="Ausgabe 2 9 2 2 2 4 2 2" xfId="41602" xr:uid="{00000000-0005-0000-0000-0000EC4E0000}"/>
    <cellStyle name="Ausgabe 2 9 2 2 2 4 3" xfId="34465" xr:uid="{00000000-0005-0000-0000-0000ED4E0000}"/>
    <cellStyle name="Ausgabe 2 9 2 2 2 5" xfId="21365" xr:uid="{00000000-0005-0000-0000-0000EE4E0000}"/>
    <cellStyle name="Ausgabe 2 9 2 2 2 5 2" xfId="35680" xr:uid="{00000000-0005-0000-0000-0000EF4E0000}"/>
    <cellStyle name="Ausgabe 2 9 2 2 2 6" xfId="28502" xr:uid="{00000000-0005-0000-0000-0000F04E0000}"/>
    <cellStyle name="Ausgabe 2 9 2 2 3" xfId="16244" xr:uid="{00000000-0005-0000-0000-0000F14E0000}"/>
    <cellStyle name="Ausgabe 2 9 2 2 3 2" xfId="23403" xr:uid="{00000000-0005-0000-0000-0000F24E0000}"/>
    <cellStyle name="Ausgabe 2 9 2 2 3 2 2" xfId="37718" xr:uid="{00000000-0005-0000-0000-0000F34E0000}"/>
    <cellStyle name="Ausgabe 2 9 2 2 3 3" xfId="30559" xr:uid="{00000000-0005-0000-0000-0000F44E0000}"/>
    <cellStyle name="Ausgabe 2 9 2 2 4" xfId="18598" xr:uid="{00000000-0005-0000-0000-0000F54E0000}"/>
    <cellStyle name="Ausgabe 2 9 2 2 4 2" xfId="25735" xr:uid="{00000000-0005-0000-0000-0000F64E0000}"/>
    <cellStyle name="Ausgabe 2 9 2 2 4 2 2" xfId="40050" xr:uid="{00000000-0005-0000-0000-0000F74E0000}"/>
    <cellStyle name="Ausgabe 2 9 2 2 4 3" xfId="32913" xr:uid="{00000000-0005-0000-0000-0000F84E0000}"/>
    <cellStyle name="Ausgabe 2 9 3" xfId="11395" xr:uid="{00000000-0005-0000-0000-0000F94E0000}"/>
    <cellStyle name="Ausgabe 3" xfId="1141" xr:uid="{00000000-0005-0000-0000-0000FA4E0000}"/>
    <cellStyle name="Ausgabe 3 2" xfId="1142" xr:uid="{00000000-0005-0000-0000-0000FB4E0000}"/>
    <cellStyle name="Ausgabe 3 2 2" xfId="7478" xr:uid="{00000000-0005-0000-0000-0000FC4E0000}"/>
    <cellStyle name="Ausgabe 3 2 3" xfId="9049" xr:uid="{00000000-0005-0000-0000-0000FD4E0000}"/>
    <cellStyle name="Ausgabe 3 2 4" xfId="13289" xr:uid="{00000000-0005-0000-0000-0000FE4E0000}"/>
    <cellStyle name="Ausgabe 3 2 4 2" xfId="13348" xr:uid="{00000000-0005-0000-0000-0000FF4E0000}"/>
    <cellStyle name="Ausgabe 3 2 4 2 2" xfId="15717" xr:uid="{00000000-0005-0000-0000-0000004F0000}"/>
    <cellStyle name="Ausgabe 3 2 4 2 2 2" xfId="22876" xr:uid="{00000000-0005-0000-0000-0000014F0000}"/>
    <cellStyle name="Ausgabe 3 2 4 2 2 2 2" xfId="37191" xr:uid="{00000000-0005-0000-0000-0000024F0000}"/>
    <cellStyle name="Ausgabe 3 2 4 2 2 3" xfId="30032" xr:uid="{00000000-0005-0000-0000-0000034F0000}"/>
    <cellStyle name="Ausgabe 3 2 4 2 3" xfId="18071" xr:uid="{00000000-0005-0000-0000-0000044F0000}"/>
    <cellStyle name="Ausgabe 3 2 4 2 3 2" xfId="25208" xr:uid="{00000000-0005-0000-0000-0000054F0000}"/>
    <cellStyle name="Ausgabe 3 2 4 2 3 2 2" xfId="39523" xr:uid="{00000000-0005-0000-0000-0000064F0000}"/>
    <cellStyle name="Ausgabe 3 2 4 2 3 3" xfId="32386" xr:uid="{00000000-0005-0000-0000-0000074F0000}"/>
    <cellStyle name="Ausgabe 3 2 4 2 4" xfId="19775" xr:uid="{00000000-0005-0000-0000-0000084F0000}"/>
    <cellStyle name="Ausgabe 3 2 4 2 4 2" xfId="26912" xr:uid="{00000000-0005-0000-0000-0000094F0000}"/>
    <cellStyle name="Ausgabe 3 2 4 2 4 2 2" xfId="41227" xr:uid="{00000000-0005-0000-0000-00000A4F0000}"/>
    <cellStyle name="Ausgabe 3 2 4 2 4 3" xfId="34090" xr:uid="{00000000-0005-0000-0000-00000B4F0000}"/>
    <cellStyle name="Ausgabe 3 2 4 2 5" xfId="20990" xr:uid="{00000000-0005-0000-0000-00000C4F0000}"/>
    <cellStyle name="Ausgabe 3 2 4 2 5 2" xfId="35305" xr:uid="{00000000-0005-0000-0000-00000D4F0000}"/>
    <cellStyle name="Ausgabe 3 2 4 2 6" xfId="28127" xr:uid="{00000000-0005-0000-0000-00000E4F0000}"/>
    <cellStyle name="Ausgabe 3 2 4 3" xfId="15658" xr:uid="{00000000-0005-0000-0000-00000F4F0000}"/>
    <cellStyle name="Ausgabe 3 2 4 3 2" xfId="22817" xr:uid="{00000000-0005-0000-0000-0000104F0000}"/>
    <cellStyle name="Ausgabe 3 2 4 3 2 2" xfId="37132" xr:uid="{00000000-0005-0000-0000-0000114F0000}"/>
    <cellStyle name="Ausgabe 3 2 4 3 3" xfId="29973" xr:uid="{00000000-0005-0000-0000-0000124F0000}"/>
    <cellStyle name="Ausgabe 3 2 4 4" xfId="18012" xr:uid="{00000000-0005-0000-0000-0000134F0000}"/>
    <cellStyle name="Ausgabe 3 2 4 4 2" xfId="25149" xr:uid="{00000000-0005-0000-0000-0000144F0000}"/>
    <cellStyle name="Ausgabe 3 2 4 4 2 2" xfId="39464" xr:uid="{00000000-0005-0000-0000-0000154F0000}"/>
    <cellStyle name="Ausgabe 3 2 4 4 3" xfId="32327" xr:uid="{00000000-0005-0000-0000-0000164F0000}"/>
    <cellStyle name="Ausgabe 3 3" xfId="1143" xr:uid="{00000000-0005-0000-0000-0000174F0000}"/>
    <cellStyle name="Ausgabe 3 3 2" xfId="7479" xr:uid="{00000000-0005-0000-0000-0000184F0000}"/>
    <cellStyle name="Ausgabe 3 3 2 2" xfId="14009" xr:uid="{00000000-0005-0000-0000-0000194F0000}"/>
    <cellStyle name="Ausgabe 3 3 2 2 2" xfId="14909" xr:uid="{00000000-0005-0000-0000-00001A4F0000}"/>
    <cellStyle name="Ausgabe 3 3 2 2 2 2" xfId="17266" xr:uid="{00000000-0005-0000-0000-00001B4F0000}"/>
    <cellStyle name="Ausgabe 3 3 2 2 2 2 2" xfId="24403" xr:uid="{00000000-0005-0000-0000-00001C4F0000}"/>
    <cellStyle name="Ausgabe 3 3 2 2 2 2 2 2" xfId="38718" xr:uid="{00000000-0005-0000-0000-00001D4F0000}"/>
    <cellStyle name="Ausgabe 3 3 2 2 2 2 3" xfId="31581" xr:uid="{00000000-0005-0000-0000-00001E4F0000}"/>
    <cellStyle name="Ausgabe 3 3 2 2 2 3" xfId="19620" xr:uid="{00000000-0005-0000-0000-00001F4F0000}"/>
    <cellStyle name="Ausgabe 3 3 2 2 2 3 2" xfId="26757" xr:uid="{00000000-0005-0000-0000-0000204F0000}"/>
    <cellStyle name="Ausgabe 3 3 2 2 2 3 2 2" xfId="41072" xr:uid="{00000000-0005-0000-0000-0000214F0000}"/>
    <cellStyle name="Ausgabe 3 3 2 2 2 3 3" xfId="33935" xr:uid="{00000000-0005-0000-0000-0000224F0000}"/>
    <cellStyle name="Ausgabe 3 3 2 2 2 4" xfId="20896" xr:uid="{00000000-0005-0000-0000-0000234F0000}"/>
    <cellStyle name="Ausgabe 3 3 2 2 2 4 2" xfId="28033" xr:uid="{00000000-0005-0000-0000-0000244F0000}"/>
    <cellStyle name="Ausgabe 3 3 2 2 2 4 2 2" xfId="42348" xr:uid="{00000000-0005-0000-0000-0000254F0000}"/>
    <cellStyle name="Ausgabe 3 3 2 2 2 4 3" xfId="35211" xr:uid="{00000000-0005-0000-0000-0000264F0000}"/>
    <cellStyle name="Ausgabe 3 3 2 2 2 5" xfId="22072" xr:uid="{00000000-0005-0000-0000-0000274F0000}"/>
    <cellStyle name="Ausgabe 3 3 2 2 2 5 2" xfId="36387" xr:uid="{00000000-0005-0000-0000-0000284F0000}"/>
    <cellStyle name="Ausgabe 3 3 2 2 2 6" xfId="29228" xr:uid="{00000000-0005-0000-0000-0000294F0000}"/>
    <cellStyle name="Ausgabe 3 3 2 2 3" xfId="16378" xr:uid="{00000000-0005-0000-0000-00002A4F0000}"/>
    <cellStyle name="Ausgabe 3 3 2 2 3 2" xfId="23537" xr:uid="{00000000-0005-0000-0000-00002B4F0000}"/>
    <cellStyle name="Ausgabe 3 3 2 2 3 2 2" xfId="37852" xr:uid="{00000000-0005-0000-0000-00002C4F0000}"/>
    <cellStyle name="Ausgabe 3 3 2 2 3 3" xfId="30693" xr:uid="{00000000-0005-0000-0000-00002D4F0000}"/>
    <cellStyle name="Ausgabe 3 3 2 2 4" xfId="18732" xr:uid="{00000000-0005-0000-0000-00002E4F0000}"/>
    <cellStyle name="Ausgabe 3 3 2 2 4 2" xfId="25869" xr:uid="{00000000-0005-0000-0000-00002F4F0000}"/>
    <cellStyle name="Ausgabe 3 3 2 2 4 2 2" xfId="40184" xr:uid="{00000000-0005-0000-0000-0000304F0000}"/>
    <cellStyle name="Ausgabe 3 3 2 2 4 3" xfId="33047" xr:uid="{00000000-0005-0000-0000-0000314F0000}"/>
    <cellStyle name="Ausgabe 3 3 3" xfId="13290" xr:uid="{00000000-0005-0000-0000-0000324F0000}"/>
    <cellStyle name="Ausgabe 3 3 3 2" xfId="14275" xr:uid="{00000000-0005-0000-0000-0000334F0000}"/>
    <cellStyle name="Ausgabe 3 3 3 2 2" xfId="16644" xr:uid="{00000000-0005-0000-0000-0000344F0000}"/>
    <cellStyle name="Ausgabe 3 3 3 2 2 2" xfId="23803" xr:uid="{00000000-0005-0000-0000-0000354F0000}"/>
    <cellStyle name="Ausgabe 3 3 3 2 2 2 2" xfId="38118" xr:uid="{00000000-0005-0000-0000-0000364F0000}"/>
    <cellStyle name="Ausgabe 3 3 3 2 2 3" xfId="30959" xr:uid="{00000000-0005-0000-0000-0000374F0000}"/>
    <cellStyle name="Ausgabe 3 3 3 2 3" xfId="18998" xr:uid="{00000000-0005-0000-0000-0000384F0000}"/>
    <cellStyle name="Ausgabe 3 3 3 2 3 2" xfId="26135" xr:uid="{00000000-0005-0000-0000-0000394F0000}"/>
    <cellStyle name="Ausgabe 3 3 3 2 3 2 2" xfId="40450" xr:uid="{00000000-0005-0000-0000-00003A4F0000}"/>
    <cellStyle name="Ausgabe 3 3 3 2 3 3" xfId="33313" xr:uid="{00000000-0005-0000-0000-00003B4F0000}"/>
    <cellStyle name="Ausgabe 3 3 3 2 4" xfId="20331" xr:uid="{00000000-0005-0000-0000-00003C4F0000}"/>
    <cellStyle name="Ausgabe 3 3 3 2 4 2" xfId="27468" xr:uid="{00000000-0005-0000-0000-00003D4F0000}"/>
    <cellStyle name="Ausgabe 3 3 3 2 4 2 2" xfId="41783" xr:uid="{00000000-0005-0000-0000-00003E4F0000}"/>
    <cellStyle name="Ausgabe 3 3 3 2 4 3" xfId="34646" xr:uid="{00000000-0005-0000-0000-00003F4F0000}"/>
    <cellStyle name="Ausgabe 3 3 3 2 5" xfId="21546" xr:uid="{00000000-0005-0000-0000-0000404F0000}"/>
    <cellStyle name="Ausgabe 3 3 3 2 5 2" xfId="35861" xr:uid="{00000000-0005-0000-0000-0000414F0000}"/>
    <cellStyle name="Ausgabe 3 3 3 2 6" xfId="28683" xr:uid="{00000000-0005-0000-0000-0000424F0000}"/>
    <cellStyle name="Ausgabe 3 3 3 3" xfId="15659" xr:uid="{00000000-0005-0000-0000-0000434F0000}"/>
    <cellStyle name="Ausgabe 3 3 3 3 2" xfId="22818" xr:uid="{00000000-0005-0000-0000-0000444F0000}"/>
    <cellStyle name="Ausgabe 3 3 3 3 2 2" xfId="37133" xr:uid="{00000000-0005-0000-0000-0000454F0000}"/>
    <cellStyle name="Ausgabe 3 3 3 3 3" xfId="29974" xr:uid="{00000000-0005-0000-0000-0000464F0000}"/>
    <cellStyle name="Ausgabe 3 3 3 4" xfId="18013" xr:uid="{00000000-0005-0000-0000-0000474F0000}"/>
    <cellStyle name="Ausgabe 3 3 3 4 2" xfId="25150" xr:uid="{00000000-0005-0000-0000-0000484F0000}"/>
    <cellStyle name="Ausgabe 3 3 3 4 2 2" xfId="39465" xr:uid="{00000000-0005-0000-0000-0000494F0000}"/>
    <cellStyle name="Ausgabe 3 3 3 4 3" xfId="32328" xr:uid="{00000000-0005-0000-0000-00004A4F0000}"/>
    <cellStyle name="Ausgabe 3 4" xfId="1144" xr:uid="{00000000-0005-0000-0000-00004B4F0000}"/>
    <cellStyle name="Ausgabe 3 4 2" xfId="13291" xr:uid="{00000000-0005-0000-0000-00004C4F0000}"/>
    <cellStyle name="Ausgabe 3 4 2 2" xfId="14650" xr:uid="{00000000-0005-0000-0000-00004D4F0000}"/>
    <cellStyle name="Ausgabe 3 4 2 2 2" xfId="17013" xr:uid="{00000000-0005-0000-0000-00004E4F0000}"/>
    <cellStyle name="Ausgabe 3 4 2 2 2 2" xfId="24172" xr:uid="{00000000-0005-0000-0000-00004F4F0000}"/>
    <cellStyle name="Ausgabe 3 4 2 2 2 2 2" xfId="38487" xr:uid="{00000000-0005-0000-0000-0000504F0000}"/>
    <cellStyle name="Ausgabe 3 4 2 2 2 3" xfId="31328" xr:uid="{00000000-0005-0000-0000-0000514F0000}"/>
    <cellStyle name="Ausgabe 3 4 2 2 3" xfId="19367" xr:uid="{00000000-0005-0000-0000-0000524F0000}"/>
    <cellStyle name="Ausgabe 3 4 2 2 3 2" xfId="26504" xr:uid="{00000000-0005-0000-0000-0000534F0000}"/>
    <cellStyle name="Ausgabe 3 4 2 2 3 2 2" xfId="40819" xr:uid="{00000000-0005-0000-0000-0000544F0000}"/>
    <cellStyle name="Ausgabe 3 4 2 2 3 3" xfId="33682" xr:uid="{00000000-0005-0000-0000-0000554F0000}"/>
    <cellStyle name="Ausgabe 3 4 2 2 4" xfId="20665" xr:uid="{00000000-0005-0000-0000-0000564F0000}"/>
    <cellStyle name="Ausgabe 3 4 2 2 4 2" xfId="27802" xr:uid="{00000000-0005-0000-0000-0000574F0000}"/>
    <cellStyle name="Ausgabe 3 4 2 2 4 2 2" xfId="42117" xr:uid="{00000000-0005-0000-0000-0000584F0000}"/>
    <cellStyle name="Ausgabe 3 4 2 2 4 3" xfId="34980" xr:uid="{00000000-0005-0000-0000-0000594F0000}"/>
    <cellStyle name="Ausgabe 3 4 2 2 5" xfId="21880" xr:uid="{00000000-0005-0000-0000-00005A4F0000}"/>
    <cellStyle name="Ausgabe 3 4 2 2 5 2" xfId="36195" xr:uid="{00000000-0005-0000-0000-00005B4F0000}"/>
    <cellStyle name="Ausgabe 3 4 2 2 6" xfId="29017" xr:uid="{00000000-0005-0000-0000-00005C4F0000}"/>
    <cellStyle name="Ausgabe 3 4 2 3" xfId="15660" xr:uid="{00000000-0005-0000-0000-00005D4F0000}"/>
    <cellStyle name="Ausgabe 3 4 2 3 2" xfId="22819" xr:uid="{00000000-0005-0000-0000-00005E4F0000}"/>
    <cellStyle name="Ausgabe 3 4 2 3 2 2" xfId="37134" xr:uid="{00000000-0005-0000-0000-00005F4F0000}"/>
    <cellStyle name="Ausgabe 3 4 2 3 3" xfId="29975" xr:uid="{00000000-0005-0000-0000-0000604F0000}"/>
    <cellStyle name="Ausgabe 3 4 2 4" xfId="18014" xr:uid="{00000000-0005-0000-0000-0000614F0000}"/>
    <cellStyle name="Ausgabe 3 4 2 4 2" xfId="25151" xr:uid="{00000000-0005-0000-0000-0000624F0000}"/>
    <cellStyle name="Ausgabe 3 4 2 4 2 2" xfId="39466" xr:uid="{00000000-0005-0000-0000-0000634F0000}"/>
    <cellStyle name="Ausgabe 3 4 2 4 3" xfId="32329" xr:uid="{00000000-0005-0000-0000-0000644F0000}"/>
    <cellStyle name="Ausgabe 3 5" xfId="1145" xr:uid="{00000000-0005-0000-0000-0000654F0000}"/>
    <cellStyle name="Ausgabe 3 5 2" xfId="13292" xr:uid="{00000000-0005-0000-0000-0000664F0000}"/>
    <cellStyle name="Ausgabe 3 5 2 2" xfId="13416" xr:uid="{00000000-0005-0000-0000-0000674F0000}"/>
    <cellStyle name="Ausgabe 3 5 2 2 2" xfId="15785" xr:uid="{00000000-0005-0000-0000-0000684F0000}"/>
    <cellStyle name="Ausgabe 3 5 2 2 2 2" xfId="22944" xr:uid="{00000000-0005-0000-0000-0000694F0000}"/>
    <cellStyle name="Ausgabe 3 5 2 2 2 2 2" xfId="37259" xr:uid="{00000000-0005-0000-0000-00006A4F0000}"/>
    <cellStyle name="Ausgabe 3 5 2 2 2 3" xfId="30100" xr:uid="{00000000-0005-0000-0000-00006B4F0000}"/>
    <cellStyle name="Ausgabe 3 5 2 2 3" xfId="18139" xr:uid="{00000000-0005-0000-0000-00006C4F0000}"/>
    <cellStyle name="Ausgabe 3 5 2 2 3 2" xfId="25276" xr:uid="{00000000-0005-0000-0000-00006D4F0000}"/>
    <cellStyle name="Ausgabe 3 5 2 2 3 2 2" xfId="39591" xr:uid="{00000000-0005-0000-0000-00006E4F0000}"/>
    <cellStyle name="Ausgabe 3 5 2 2 3 3" xfId="32454" xr:uid="{00000000-0005-0000-0000-00006F4F0000}"/>
    <cellStyle name="Ausgabe 3 5 2 2 4" xfId="19843" xr:uid="{00000000-0005-0000-0000-0000704F0000}"/>
    <cellStyle name="Ausgabe 3 5 2 2 4 2" xfId="26980" xr:uid="{00000000-0005-0000-0000-0000714F0000}"/>
    <cellStyle name="Ausgabe 3 5 2 2 4 2 2" xfId="41295" xr:uid="{00000000-0005-0000-0000-0000724F0000}"/>
    <cellStyle name="Ausgabe 3 5 2 2 4 3" xfId="34158" xr:uid="{00000000-0005-0000-0000-0000734F0000}"/>
    <cellStyle name="Ausgabe 3 5 2 2 5" xfId="21058" xr:uid="{00000000-0005-0000-0000-0000744F0000}"/>
    <cellStyle name="Ausgabe 3 5 2 2 5 2" xfId="35373" xr:uid="{00000000-0005-0000-0000-0000754F0000}"/>
    <cellStyle name="Ausgabe 3 5 2 2 6" xfId="28195" xr:uid="{00000000-0005-0000-0000-0000764F0000}"/>
    <cellStyle name="Ausgabe 3 5 2 3" xfId="15661" xr:uid="{00000000-0005-0000-0000-0000774F0000}"/>
    <cellStyle name="Ausgabe 3 5 2 3 2" xfId="22820" xr:uid="{00000000-0005-0000-0000-0000784F0000}"/>
    <cellStyle name="Ausgabe 3 5 2 3 2 2" xfId="37135" xr:uid="{00000000-0005-0000-0000-0000794F0000}"/>
    <cellStyle name="Ausgabe 3 5 2 3 3" xfId="29976" xr:uid="{00000000-0005-0000-0000-00007A4F0000}"/>
    <cellStyle name="Ausgabe 3 5 2 4" xfId="18015" xr:uid="{00000000-0005-0000-0000-00007B4F0000}"/>
    <cellStyle name="Ausgabe 3 5 2 4 2" xfId="25152" xr:uid="{00000000-0005-0000-0000-00007C4F0000}"/>
    <cellStyle name="Ausgabe 3 5 2 4 2 2" xfId="39467" xr:uid="{00000000-0005-0000-0000-00007D4F0000}"/>
    <cellStyle name="Ausgabe 3 5 2 4 3" xfId="32330" xr:uid="{00000000-0005-0000-0000-00007E4F0000}"/>
    <cellStyle name="Ausgabe 3 6" xfId="7477" xr:uid="{00000000-0005-0000-0000-00007F4F0000}"/>
    <cellStyle name="Ausgabe 3 6 2" xfId="11912" xr:uid="{00000000-0005-0000-0000-0000804F0000}"/>
    <cellStyle name="Ausgabe 3 6 3" xfId="11396" xr:uid="{00000000-0005-0000-0000-0000814F0000}"/>
    <cellStyle name="Ausgabe 3 7" xfId="8918" xr:uid="{00000000-0005-0000-0000-0000824F0000}"/>
    <cellStyle name="Ausgabe 3 7 2" xfId="11999" xr:uid="{00000000-0005-0000-0000-0000834F0000}"/>
    <cellStyle name="Ausgabe 3 7 3" xfId="11548" xr:uid="{00000000-0005-0000-0000-0000844F0000}"/>
    <cellStyle name="Ausgabe 3 7 3 2" xfId="14493" xr:uid="{00000000-0005-0000-0000-0000854F0000}"/>
    <cellStyle name="Ausgabe 3 7 3 2 2" xfId="14968" xr:uid="{00000000-0005-0000-0000-0000864F0000}"/>
    <cellStyle name="Ausgabe 3 7 3 2 2 2" xfId="17325" xr:uid="{00000000-0005-0000-0000-0000874F0000}"/>
    <cellStyle name="Ausgabe 3 7 3 2 2 2 2" xfId="24462" xr:uid="{00000000-0005-0000-0000-0000884F0000}"/>
    <cellStyle name="Ausgabe 3 7 3 2 2 2 2 2" xfId="38777" xr:uid="{00000000-0005-0000-0000-0000894F0000}"/>
    <cellStyle name="Ausgabe 3 7 3 2 2 2 3" xfId="31640" xr:uid="{00000000-0005-0000-0000-00008A4F0000}"/>
    <cellStyle name="Ausgabe 3 7 3 2 2 3" xfId="19679" xr:uid="{00000000-0005-0000-0000-00008B4F0000}"/>
    <cellStyle name="Ausgabe 3 7 3 2 2 3 2" xfId="26816" xr:uid="{00000000-0005-0000-0000-00008C4F0000}"/>
    <cellStyle name="Ausgabe 3 7 3 2 2 3 2 2" xfId="41131" xr:uid="{00000000-0005-0000-0000-00008D4F0000}"/>
    <cellStyle name="Ausgabe 3 7 3 2 2 3 3" xfId="33994" xr:uid="{00000000-0005-0000-0000-00008E4F0000}"/>
    <cellStyle name="Ausgabe 3 7 3 2 2 4" xfId="20955" xr:uid="{00000000-0005-0000-0000-00008F4F0000}"/>
    <cellStyle name="Ausgabe 3 7 3 2 2 4 2" xfId="28092" xr:uid="{00000000-0005-0000-0000-0000904F0000}"/>
    <cellStyle name="Ausgabe 3 7 3 2 2 4 2 2" xfId="42407" xr:uid="{00000000-0005-0000-0000-0000914F0000}"/>
    <cellStyle name="Ausgabe 3 7 3 2 2 4 3" xfId="35270" xr:uid="{00000000-0005-0000-0000-0000924F0000}"/>
    <cellStyle name="Ausgabe 3 7 3 2 2 5" xfId="22131" xr:uid="{00000000-0005-0000-0000-0000934F0000}"/>
    <cellStyle name="Ausgabe 3 7 3 2 2 5 2" xfId="36446" xr:uid="{00000000-0005-0000-0000-0000944F0000}"/>
    <cellStyle name="Ausgabe 3 7 3 2 2 6" xfId="29287" xr:uid="{00000000-0005-0000-0000-0000954F0000}"/>
    <cellStyle name="Ausgabe 3 7 3 2 3" xfId="16862" xr:uid="{00000000-0005-0000-0000-0000964F0000}"/>
    <cellStyle name="Ausgabe 3 7 3 2 3 2" xfId="24021" xr:uid="{00000000-0005-0000-0000-0000974F0000}"/>
    <cellStyle name="Ausgabe 3 7 3 2 3 2 2" xfId="38336" xr:uid="{00000000-0005-0000-0000-0000984F0000}"/>
    <cellStyle name="Ausgabe 3 7 3 2 3 3" xfId="31177" xr:uid="{00000000-0005-0000-0000-0000994F0000}"/>
    <cellStyle name="Ausgabe 3 7 3 2 4" xfId="19216" xr:uid="{00000000-0005-0000-0000-00009A4F0000}"/>
    <cellStyle name="Ausgabe 3 7 3 2 4 2" xfId="26353" xr:uid="{00000000-0005-0000-0000-00009B4F0000}"/>
    <cellStyle name="Ausgabe 3 7 3 2 4 2 2" xfId="40668" xr:uid="{00000000-0005-0000-0000-00009C4F0000}"/>
    <cellStyle name="Ausgabe 3 7 3 2 4 3" xfId="33531" xr:uid="{00000000-0005-0000-0000-00009D4F0000}"/>
    <cellStyle name="Ausgabe 3 7 4" xfId="13769" xr:uid="{00000000-0005-0000-0000-00009E4F0000}"/>
    <cellStyle name="Ausgabe 3 7 4 2" xfId="14630" xr:uid="{00000000-0005-0000-0000-00009F4F0000}"/>
    <cellStyle name="Ausgabe 3 7 4 2 2" xfId="16993" xr:uid="{00000000-0005-0000-0000-0000A04F0000}"/>
    <cellStyle name="Ausgabe 3 7 4 2 2 2" xfId="24152" xr:uid="{00000000-0005-0000-0000-0000A14F0000}"/>
    <cellStyle name="Ausgabe 3 7 4 2 2 2 2" xfId="38467" xr:uid="{00000000-0005-0000-0000-0000A24F0000}"/>
    <cellStyle name="Ausgabe 3 7 4 2 2 3" xfId="31308" xr:uid="{00000000-0005-0000-0000-0000A34F0000}"/>
    <cellStyle name="Ausgabe 3 7 4 2 3" xfId="19347" xr:uid="{00000000-0005-0000-0000-0000A44F0000}"/>
    <cellStyle name="Ausgabe 3 7 4 2 3 2" xfId="26484" xr:uid="{00000000-0005-0000-0000-0000A54F0000}"/>
    <cellStyle name="Ausgabe 3 7 4 2 3 2 2" xfId="40799" xr:uid="{00000000-0005-0000-0000-0000A64F0000}"/>
    <cellStyle name="Ausgabe 3 7 4 2 3 3" xfId="33662" xr:uid="{00000000-0005-0000-0000-0000A74F0000}"/>
    <cellStyle name="Ausgabe 3 7 4 2 4" xfId="20645" xr:uid="{00000000-0005-0000-0000-0000A84F0000}"/>
    <cellStyle name="Ausgabe 3 7 4 2 4 2" xfId="27782" xr:uid="{00000000-0005-0000-0000-0000A94F0000}"/>
    <cellStyle name="Ausgabe 3 7 4 2 4 2 2" xfId="42097" xr:uid="{00000000-0005-0000-0000-0000AA4F0000}"/>
    <cellStyle name="Ausgabe 3 7 4 2 4 3" xfId="34960" xr:uid="{00000000-0005-0000-0000-0000AB4F0000}"/>
    <cellStyle name="Ausgabe 3 7 4 2 5" xfId="21860" xr:uid="{00000000-0005-0000-0000-0000AC4F0000}"/>
    <cellStyle name="Ausgabe 3 7 4 2 5 2" xfId="36175" xr:uid="{00000000-0005-0000-0000-0000AD4F0000}"/>
    <cellStyle name="Ausgabe 3 7 4 2 6" xfId="28997" xr:uid="{00000000-0005-0000-0000-0000AE4F0000}"/>
    <cellStyle name="Ausgabe 3 7 4 3" xfId="16138" xr:uid="{00000000-0005-0000-0000-0000AF4F0000}"/>
    <cellStyle name="Ausgabe 3 7 4 3 2" xfId="23297" xr:uid="{00000000-0005-0000-0000-0000B04F0000}"/>
    <cellStyle name="Ausgabe 3 7 4 3 2 2" xfId="37612" xr:uid="{00000000-0005-0000-0000-0000B14F0000}"/>
    <cellStyle name="Ausgabe 3 7 4 3 3" xfId="30453" xr:uid="{00000000-0005-0000-0000-0000B24F0000}"/>
    <cellStyle name="Ausgabe 3 7 4 4" xfId="18492" xr:uid="{00000000-0005-0000-0000-0000B34F0000}"/>
    <cellStyle name="Ausgabe 3 7 4 4 2" xfId="25629" xr:uid="{00000000-0005-0000-0000-0000B44F0000}"/>
    <cellStyle name="Ausgabe 3 7 4 4 2 2" xfId="39944" xr:uid="{00000000-0005-0000-0000-0000B54F0000}"/>
    <cellStyle name="Ausgabe 3 7 4 4 3" xfId="32807" xr:uid="{00000000-0005-0000-0000-0000B64F0000}"/>
    <cellStyle name="Ausgabe 3 8" xfId="13288" xr:uid="{00000000-0005-0000-0000-0000B74F0000}"/>
    <cellStyle name="Ausgabe 3 8 2" xfId="13386" xr:uid="{00000000-0005-0000-0000-0000B84F0000}"/>
    <cellStyle name="Ausgabe 3 8 2 2" xfId="15755" xr:uid="{00000000-0005-0000-0000-0000B94F0000}"/>
    <cellStyle name="Ausgabe 3 8 2 2 2" xfId="22914" xr:uid="{00000000-0005-0000-0000-0000BA4F0000}"/>
    <cellStyle name="Ausgabe 3 8 2 2 2 2" xfId="37229" xr:uid="{00000000-0005-0000-0000-0000BB4F0000}"/>
    <cellStyle name="Ausgabe 3 8 2 2 3" xfId="30070" xr:uid="{00000000-0005-0000-0000-0000BC4F0000}"/>
    <cellStyle name="Ausgabe 3 8 2 3" xfId="18109" xr:uid="{00000000-0005-0000-0000-0000BD4F0000}"/>
    <cellStyle name="Ausgabe 3 8 2 3 2" xfId="25246" xr:uid="{00000000-0005-0000-0000-0000BE4F0000}"/>
    <cellStyle name="Ausgabe 3 8 2 3 2 2" xfId="39561" xr:uid="{00000000-0005-0000-0000-0000BF4F0000}"/>
    <cellStyle name="Ausgabe 3 8 2 3 3" xfId="32424" xr:uid="{00000000-0005-0000-0000-0000C04F0000}"/>
    <cellStyle name="Ausgabe 3 8 2 4" xfId="19813" xr:uid="{00000000-0005-0000-0000-0000C14F0000}"/>
    <cellStyle name="Ausgabe 3 8 2 4 2" xfId="26950" xr:uid="{00000000-0005-0000-0000-0000C24F0000}"/>
    <cellStyle name="Ausgabe 3 8 2 4 2 2" xfId="41265" xr:uid="{00000000-0005-0000-0000-0000C34F0000}"/>
    <cellStyle name="Ausgabe 3 8 2 4 3" xfId="34128" xr:uid="{00000000-0005-0000-0000-0000C44F0000}"/>
    <cellStyle name="Ausgabe 3 8 2 5" xfId="21028" xr:uid="{00000000-0005-0000-0000-0000C54F0000}"/>
    <cellStyle name="Ausgabe 3 8 2 5 2" xfId="35343" xr:uid="{00000000-0005-0000-0000-0000C64F0000}"/>
    <cellStyle name="Ausgabe 3 8 2 6" xfId="28165" xr:uid="{00000000-0005-0000-0000-0000C74F0000}"/>
    <cellStyle name="Ausgabe 3 8 3" xfId="15657" xr:uid="{00000000-0005-0000-0000-0000C84F0000}"/>
    <cellStyle name="Ausgabe 3 8 3 2" xfId="22816" xr:uid="{00000000-0005-0000-0000-0000C94F0000}"/>
    <cellStyle name="Ausgabe 3 8 3 2 2" xfId="37131" xr:uid="{00000000-0005-0000-0000-0000CA4F0000}"/>
    <cellStyle name="Ausgabe 3 8 3 3" xfId="29972" xr:uid="{00000000-0005-0000-0000-0000CB4F0000}"/>
    <cellStyle name="Ausgabe 3 8 4" xfId="18011" xr:uid="{00000000-0005-0000-0000-0000CC4F0000}"/>
    <cellStyle name="Ausgabe 3 8 4 2" xfId="25148" xr:uid="{00000000-0005-0000-0000-0000CD4F0000}"/>
    <cellStyle name="Ausgabe 3 8 4 2 2" xfId="39463" xr:uid="{00000000-0005-0000-0000-0000CE4F0000}"/>
    <cellStyle name="Ausgabe 3 8 4 3" xfId="32326" xr:uid="{00000000-0005-0000-0000-0000CF4F0000}"/>
    <cellStyle name="Bad" xfId="269" xr:uid="{00000000-0005-0000-0000-0000D04F0000}"/>
    <cellStyle name="Bad 2" xfId="1146" xr:uid="{00000000-0005-0000-0000-0000D14F0000}"/>
    <cellStyle name="Bad 2 2" xfId="10717" xr:uid="{00000000-0005-0000-0000-0000D24F0000}"/>
    <cellStyle name="BasisOhneNK" xfId="1147" xr:uid="{00000000-0005-0000-0000-0000D34F0000}"/>
    <cellStyle name="Berechnung" xfId="7490" builtinId="22" customBuiltin="1"/>
    <cellStyle name="Berechnung 2" xfId="232" xr:uid="{00000000-0005-0000-0000-0000D54F0000}"/>
    <cellStyle name="Berechnung 2 10" xfId="1148" xr:uid="{00000000-0005-0000-0000-0000D64F0000}"/>
    <cellStyle name="Berechnung 2 10 2" xfId="13770" xr:uid="{00000000-0005-0000-0000-0000D74F0000}"/>
    <cellStyle name="Berechnung 2 10 2 2" xfId="14666" xr:uid="{00000000-0005-0000-0000-0000D84F0000}"/>
    <cellStyle name="Berechnung 2 10 2 2 2" xfId="17029" xr:uid="{00000000-0005-0000-0000-0000D94F0000}"/>
    <cellStyle name="Berechnung 2 10 2 2 2 2" xfId="24188" xr:uid="{00000000-0005-0000-0000-0000DA4F0000}"/>
    <cellStyle name="Berechnung 2 10 2 2 2 2 2" xfId="38503" xr:uid="{00000000-0005-0000-0000-0000DB4F0000}"/>
    <cellStyle name="Berechnung 2 10 2 2 2 3" xfId="31344" xr:uid="{00000000-0005-0000-0000-0000DC4F0000}"/>
    <cellStyle name="Berechnung 2 10 2 2 3" xfId="19383" xr:uid="{00000000-0005-0000-0000-0000DD4F0000}"/>
    <cellStyle name="Berechnung 2 10 2 2 3 2" xfId="26520" xr:uid="{00000000-0005-0000-0000-0000DE4F0000}"/>
    <cellStyle name="Berechnung 2 10 2 2 3 2 2" xfId="40835" xr:uid="{00000000-0005-0000-0000-0000DF4F0000}"/>
    <cellStyle name="Berechnung 2 10 2 2 3 3" xfId="33698" xr:uid="{00000000-0005-0000-0000-0000E04F0000}"/>
    <cellStyle name="Berechnung 2 10 2 2 4" xfId="20681" xr:uid="{00000000-0005-0000-0000-0000E14F0000}"/>
    <cellStyle name="Berechnung 2 10 2 2 4 2" xfId="27818" xr:uid="{00000000-0005-0000-0000-0000E24F0000}"/>
    <cellStyle name="Berechnung 2 10 2 2 4 2 2" xfId="42133" xr:uid="{00000000-0005-0000-0000-0000E34F0000}"/>
    <cellStyle name="Berechnung 2 10 2 2 4 3" xfId="34996" xr:uid="{00000000-0005-0000-0000-0000E44F0000}"/>
    <cellStyle name="Berechnung 2 10 2 2 5" xfId="21896" xr:uid="{00000000-0005-0000-0000-0000E54F0000}"/>
    <cellStyle name="Berechnung 2 10 2 2 5 2" xfId="36211" xr:uid="{00000000-0005-0000-0000-0000E64F0000}"/>
    <cellStyle name="Berechnung 2 10 2 2 6" xfId="29033" xr:uid="{00000000-0005-0000-0000-0000E74F0000}"/>
    <cellStyle name="Berechnung 2 10 2 3" xfId="16139" xr:uid="{00000000-0005-0000-0000-0000E84F0000}"/>
    <cellStyle name="Berechnung 2 10 2 3 2" xfId="23298" xr:uid="{00000000-0005-0000-0000-0000E94F0000}"/>
    <cellStyle name="Berechnung 2 10 2 3 2 2" xfId="37613" xr:uid="{00000000-0005-0000-0000-0000EA4F0000}"/>
    <cellStyle name="Berechnung 2 10 2 3 3" xfId="30454" xr:uid="{00000000-0005-0000-0000-0000EB4F0000}"/>
    <cellStyle name="Berechnung 2 10 2 4" xfId="18493" xr:uid="{00000000-0005-0000-0000-0000EC4F0000}"/>
    <cellStyle name="Berechnung 2 10 2 4 2" xfId="25630" xr:uid="{00000000-0005-0000-0000-0000ED4F0000}"/>
    <cellStyle name="Berechnung 2 10 2 4 2 2" xfId="39945" xr:uid="{00000000-0005-0000-0000-0000EE4F0000}"/>
    <cellStyle name="Berechnung 2 10 2 4 3" xfId="32808" xr:uid="{00000000-0005-0000-0000-0000EF4F0000}"/>
    <cellStyle name="Berechnung 2 11" xfId="8845" xr:uid="{00000000-0005-0000-0000-0000F04F0000}"/>
    <cellStyle name="Berechnung 2 12" xfId="10718" xr:uid="{00000000-0005-0000-0000-0000F14F0000}"/>
    <cellStyle name="Berechnung 2 12 2" xfId="14411" xr:uid="{00000000-0005-0000-0000-0000F24F0000}"/>
    <cellStyle name="Berechnung 2 12 2 2" xfId="14944" xr:uid="{00000000-0005-0000-0000-0000F34F0000}"/>
    <cellStyle name="Berechnung 2 12 2 2 2" xfId="17301" xr:uid="{00000000-0005-0000-0000-0000F44F0000}"/>
    <cellStyle name="Berechnung 2 12 2 2 2 2" xfId="24438" xr:uid="{00000000-0005-0000-0000-0000F54F0000}"/>
    <cellStyle name="Berechnung 2 12 2 2 2 2 2" xfId="38753" xr:uid="{00000000-0005-0000-0000-0000F64F0000}"/>
    <cellStyle name="Berechnung 2 12 2 2 2 3" xfId="31616" xr:uid="{00000000-0005-0000-0000-0000F74F0000}"/>
    <cellStyle name="Berechnung 2 12 2 2 3" xfId="19655" xr:uid="{00000000-0005-0000-0000-0000F84F0000}"/>
    <cellStyle name="Berechnung 2 12 2 2 3 2" xfId="26792" xr:uid="{00000000-0005-0000-0000-0000F94F0000}"/>
    <cellStyle name="Berechnung 2 12 2 2 3 2 2" xfId="41107" xr:uid="{00000000-0005-0000-0000-0000FA4F0000}"/>
    <cellStyle name="Berechnung 2 12 2 2 3 3" xfId="33970" xr:uid="{00000000-0005-0000-0000-0000FB4F0000}"/>
    <cellStyle name="Berechnung 2 12 2 2 4" xfId="20931" xr:uid="{00000000-0005-0000-0000-0000FC4F0000}"/>
    <cellStyle name="Berechnung 2 12 2 2 4 2" xfId="28068" xr:uid="{00000000-0005-0000-0000-0000FD4F0000}"/>
    <cellStyle name="Berechnung 2 12 2 2 4 2 2" xfId="42383" xr:uid="{00000000-0005-0000-0000-0000FE4F0000}"/>
    <cellStyle name="Berechnung 2 12 2 2 4 3" xfId="35246" xr:uid="{00000000-0005-0000-0000-0000FF4F0000}"/>
    <cellStyle name="Berechnung 2 12 2 2 5" xfId="22107" xr:uid="{00000000-0005-0000-0000-000000500000}"/>
    <cellStyle name="Berechnung 2 12 2 2 5 2" xfId="36422" xr:uid="{00000000-0005-0000-0000-000001500000}"/>
    <cellStyle name="Berechnung 2 12 2 2 6" xfId="29263" xr:uid="{00000000-0005-0000-0000-000002500000}"/>
    <cellStyle name="Berechnung 2 12 2 3" xfId="16780" xr:uid="{00000000-0005-0000-0000-000003500000}"/>
    <cellStyle name="Berechnung 2 12 2 3 2" xfId="23939" xr:uid="{00000000-0005-0000-0000-000004500000}"/>
    <cellStyle name="Berechnung 2 12 2 3 2 2" xfId="38254" xr:uid="{00000000-0005-0000-0000-000005500000}"/>
    <cellStyle name="Berechnung 2 12 2 3 3" xfId="31095" xr:uid="{00000000-0005-0000-0000-000006500000}"/>
    <cellStyle name="Berechnung 2 12 2 4" xfId="19134" xr:uid="{00000000-0005-0000-0000-000007500000}"/>
    <cellStyle name="Berechnung 2 12 2 4 2" xfId="26271" xr:uid="{00000000-0005-0000-0000-000008500000}"/>
    <cellStyle name="Berechnung 2 12 2 4 2 2" xfId="40586" xr:uid="{00000000-0005-0000-0000-000009500000}"/>
    <cellStyle name="Berechnung 2 12 2 4 3" xfId="33449" xr:uid="{00000000-0005-0000-0000-00000A500000}"/>
    <cellStyle name="Berechnung 2 13" xfId="13293" xr:uid="{00000000-0005-0000-0000-00000B500000}"/>
    <cellStyle name="Berechnung 2 13 2" xfId="14276" xr:uid="{00000000-0005-0000-0000-00000C500000}"/>
    <cellStyle name="Berechnung 2 13 2 2" xfId="16645" xr:uid="{00000000-0005-0000-0000-00000D500000}"/>
    <cellStyle name="Berechnung 2 13 2 2 2" xfId="23804" xr:uid="{00000000-0005-0000-0000-00000E500000}"/>
    <cellStyle name="Berechnung 2 13 2 2 2 2" xfId="38119" xr:uid="{00000000-0005-0000-0000-00000F500000}"/>
    <cellStyle name="Berechnung 2 13 2 2 3" xfId="30960" xr:uid="{00000000-0005-0000-0000-000010500000}"/>
    <cellStyle name="Berechnung 2 13 2 3" xfId="18999" xr:uid="{00000000-0005-0000-0000-000011500000}"/>
    <cellStyle name="Berechnung 2 13 2 3 2" xfId="26136" xr:uid="{00000000-0005-0000-0000-000012500000}"/>
    <cellStyle name="Berechnung 2 13 2 3 2 2" xfId="40451" xr:uid="{00000000-0005-0000-0000-000013500000}"/>
    <cellStyle name="Berechnung 2 13 2 3 3" xfId="33314" xr:uid="{00000000-0005-0000-0000-000014500000}"/>
    <cellStyle name="Berechnung 2 13 2 4" xfId="20332" xr:uid="{00000000-0005-0000-0000-000015500000}"/>
    <cellStyle name="Berechnung 2 13 2 4 2" xfId="27469" xr:uid="{00000000-0005-0000-0000-000016500000}"/>
    <cellStyle name="Berechnung 2 13 2 4 2 2" xfId="41784" xr:uid="{00000000-0005-0000-0000-000017500000}"/>
    <cellStyle name="Berechnung 2 13 2 4 3" xfId="34647" xr:uid="{00000000-0005-0000-0000-000018500000}"/>
    <cellStyle name="Berechnung 2 13 2 5" xfId="21547" xr:uid="{00000000-0005-0000-0000-000019500000}"/>
    <cellStyle name="Berechnung 2 13 2 5 2" xfId="35862" xr:uid="{00000000-0005-0000-0000-00001A500000}"/>
    <cellStyle name="Berechnung 2 13 2 6" xfId="28684" xr:uid="{00000000-0005-0000-0000-00001B500000}"/>
    <cellStyle name="Berechnung 2 13 3" xfId="15662" xr:uid="{00000000-0005-0000-0000-00001C500000}"/>
    <cellStyle name="Berechnung 2 13 3 2" xfId="22821" xr:uid="{00000000-0005-0000-0000-00001D500000}"/>
    <cellStyle name="Berechnung 2 13 3 2 2" xfId="37136" xr:uid="{00000000-0005-0000-0000-00001E500000}"/>
    <cellStyle name="Berechnung 2 13 3 3" xfId="29977" xr:uid="{00000000-0005-0000-0000-00001F500000}"/>
    <cellStyle name="Berechnung 2 13 4" xfId="18016" xr:uid="{00000000-0005-0000-0000-000020500000}"/>
    <cellStyle name="Berechnung 2 13 4 2" xfId="25153" xr:uid="{00000000-0005-0000-0000-000021500000}"/>
    <cellStyle name="Berechnung 2 13 4 2 2" xfId="39468" xr:uid="{00000000-0005-0000-0000-000022500000}"/>
    <cellStyle name="Berechnung 2 13 4 3" xfId="32331" xr:uid="{00000000-0005-0000-0000-000023500000}"/>
    <cellStyle name="Berechnung 2 2" xfId="1149" xr:uid="{00000000-0005-0000-0000-000024500000}"/>
    <cellStyle name="Berechnung 2 2 2" xfId="1150" xr:uid="{00000000-0005-0000-0000-000025500000}"/>
    <cellStyle name="Berechnung 2 2 2 2" xfId="1151" xr:uid="{00000000-0005-0000-0000-000026500000}"/>
    <cellStyle name="Berechnung 2 2 2 2 2" xfId="13295" xr:uid="{00000000-0005-0000-0000-000027500000}"/>
    <cellStyle name="Berechnung 2 2 2 2 2 2" xfId="14649" xr:uid="{00000000-0005-0000-0000-000028500000}"/>
    <cellStyle name="Berechnung 2 2 2 2 2 2 2" xfId="17012" xr:uid="{00000000-0005-0000-0000-000029500000}"/>
    <cellStyle name="Berechnung 2 2 2 2 2 2 2 2" xfId="24171" xr:uid="{00000000-0005-0000-0000-00002A500000}"/>
    <cellStyle name="Berechnung 2 2 2 2 2 2 2 2 2" xfId="38486" xr:uid="{00000000-0005-0000-0000-00002B500000}"/>
    <cellStyle name="Berechnung 2 2 2 2 2 2 2 3" xfId="31327" xr:uid="{00000000-0005-0000-0000-00002C500000}"/>
    <cellStyle name="Berechnung 2 2 2 2 2 2 3" xfId="19366" xr:uid="{00000000-0005-0000-0000-00002D500000}"/>
    <cellStyle name="Berechnung 2 2 2 2 2 2 3 2" xfId="26503" xr:uid="{00000000-0005-0000-0000-00002E500000}"/>
    <cellStyle name="Berechnung 2 2 2 2 2 2 3 2 2" xfId="40818" xr:uid="{00000000-0005-0000-0000-00002F500000}"/>
    <cellStyle name="Berechnung 2 2 2 2 2 2 3 3" xfId="33681" xr:uid="{00000000-0005-0000-0000-000030500000}"/>
    <cellStyle name="Berechnung 2 2 2 2 2 2 4" xfId="20664" xr:uid="{00000000-0005-0000-0000-000031500000}"/>
    <cellStyle name="Berechnung 2 2 2 2 2 2 4 2" xfId="27801" xr:uid="{00000000-0005-0000-0000-000032500000}"/>
    <cellStyle name="Berechnung 2 2 2 2 2 2 4 2 2" xfId="42116" xr:uid="{00000000-0005-0000-0000-000033500000}"/>
    <cellStyle name="Berechnung 2 2 2 2 2 2 4 3" xfId="34979" xr:uid="{00000000-0005-0000-0000-000034500000}"/>
    <cellStyle name="Berechnung 2 2 2 2 2 2 5" xfId="21879" xr:uid="{00000000-0005-0000-0000-000035500000}"/>
    <cellStyle name="Berechnung 2 2 2 2 2 2 5 2" xfId="36194" xr:uid="{00000000-0005-0000-0000-000036500000}"/>
    <cellStyle name="Berechnung 2 2 2 2 2 2 6" xfId="29016" xr:uid="{00000000-0005-0000-0000-000037500000}"/>
    <cellStyle name="Berechnung 2 2 2 2 2 3" xfId="15664" xr:uid="{00000000-0005-0000-0000-000038500000}"/>
    <cellStyle name="Berechnung 2 2 2 2 2 3 2" xfId="22823" xr:uid="{00000000-0005-0000-0000-000039500000}"/>
    <cellStyle name="Berechnung 2 2 2 2 2 3 2 2" xfId="37138" xr:uid="{00000000-0005-0000-0000-00003A500000}"/>
    <cellStyle name="Berechnung 2 2 2 2 2 3 3" xfId="29979" xr:uid="{00000000-0005-0000-0000-00003B500000}"/>
    <cellStyle name="Berechnung 2 2 2 2 2 4" xfId="18018" xr:uid="{00000000-0005-0000-0000-00003C500000}"/>
    <cellStyle name="Berechnung 2 2 2 2 2 4 2" xfId="25155" xr:uid="{00000000-0005-0000-0000-00003D500000}"/>
    <cellStyle name="Berechnung 2 2 2 2 2 4 2 2" xfId="39470" xr:uid="{00000000-0005-0000-0000-00003E500000}"/>
    <cellStyle name="Berechnung 2 2 2 2 2 4 3" xfId="32333" xr:uid="{00000000-0005-0000-0000-00003F500000}"/>
    <cellStyle name="Berechnung 2 2 2 3" xfId="1152" xr:uid="{00000000-0005-0000-0000-000040500000}"/>
    <cellStyle name="Berechnung 2 2 2 3 2" xfId="13296" xr:uid="{00000000-0005-0000-0000-000041500000}"/>
    <cellStyle name="Berechnung 2 2 2 3 2 2" xfId="13417" xr:uid="{00000000-0005-0000-0000-000042500000}"/>
    <cellStyle name="Berechnung 2 2 2 3 2 2 2" xfId="15786" xr:uid="{00000000-0005-0000-0000-000043500000}"/>
    <cellStyle name="Berechnung 2 2 2 3 2 2 2 2" xfId="22945" xr:uid="{00000000-0005-0000-0000-000044500000}"/>
    <cellStyle name="Berechnung 2 2 2 3 2 2 2 2 2" xfId="37260" xr:uid="{00000000-0005-0000-0000-000045500000}"/>
    <cellStyle name="Berechnung 2 2 2 3 2 2 2 3" xfId="30101" xr:uid="{00000000-0005-0000-0000-000046500000}"/>
    <cellStyle name="Berechnung 2 2 2 3 2 2 3" xfId="18140" xr:uid="{00000000-0005-0000-0000-000047500000}"/>
    <cellStyle name="Berechnung 2 2 2 3 2 2 3 2" xfId="25277" xr:uid="{00000000-0005-0000-0000-000048500000}"/>
    <cellStyle name="Berechnung 2 2 2 3 2 2 3 2 2" xfId="39592" xr:uid="{00000000-0005-0000-0000-000049500000}"/>
    <cellStyle name="Berechnung 2 2 2 3 2 2 3 3" xfId="32455" xr:uid="{00000000-0005-0000-0000-00004A500000}"/>
    <cellStyle name="Berechnung 2 2 2 3 2 2 4" xfId="19844" xr:uid="{00000000-0005-0000-0000-00004B500000}"/>
    <cellStyle name="Berechnung 2 2 2 3 2 2 4 2" xfId="26981" xr:uid="{00000000-0005-0000-0000-00004C500000}"/>
    <cellStyle name="Berechnung 2 2 2 3 2 2 4 2 2" xfId="41296" xr:uid="{00000000-0005-0000-0000-00004D500000}"/>
    <cellStyle name="Berechnung 2 2 2 3 2 2 4 3" xfId="34159" xr:uid="{00000000-0005-0000-0000-00004E500000}"/>
    <cellStyle name="Berechnung 2 2 2 3 2 2 5" xfId="21059" xr:uid="{00000000-0005-0000-0000-00004F500000}"/>
    <cellStyle name="Berechnung 2 2 2 3 2 2 5 2" xfId="35374" xr:uid="{00000000-0005-0000-0000-000050500000}"/>
    <cellStyle name="Berechnung 2 2 2 3 2 2 6" xfId="28196" xr:uid="{00000000-0005-0000-0000-000051500000}"/>
    <cellStyle name="Berechnung 2 2 2 3 2 3" xfId="15665" xr:uid="{00000000-0005-0000-0000-000052500000}"/>
    <cellStyle name="Berechnung 2 2 2 3 2 3 2" xfId="22824" xr:uid="{00000000-0005-0000-0000-000053500000}"/>
    <cellStyle name="Berechnung 2 2 2 3 2 3 2 2" xfId="37139" xr:uid="{00000000-0005-0000-0000-000054500000}"/>
    <cellStyle name="Berechnung 2 2 2 3 2 3 3" xfId="29980" xr:uid="{00000000-0005-0000-0000-000055500000}"/>
    <cellStyle name="Berechnung 2 2 2 3 2 4" xfId="18019" xr:uid="{00000000-0005-0000-0000-000056500000}"/>
    <cellStyle name="Berechnung 2 2 2 3 2 4 2" xfId="25156" xr:uid="{00000000-0005-0000-0000-000057500000}"/>
    <cellStyle name="Berechnung 2 2 2 3 2 4 2 2" xfId="39471" xr:uid="{00000000-0005-0000-0000-000058500000}"/>
    <cellStyle name="Berechnung 2 2 2 3 2 4 3" xfId="32334" xr:uid="{00000000-0005-0000-0000-000059500000}"/>
    <cellStyle name="Berechnung 2 2 2 4" xfId="1153" xr:uid="{00000000-0005-0000-0000-00005A500000}"/>
    <cellStyle name="Berechnung 2 2 2 4 2" xfId="13297" xr:uid="{00000000-0005-0000-0000-00005B500000}"/>
    <cellStyle name="Berechnung 2 2 2 4 2 2" xfId="14279" xr:uid="{00000000-0005-0000-0000-00005C500000}"/>
    <cellStyle name="Berechnung 2 2 2 4 2 2 2" xfId="16648" xr:uid="{00000000-0005-0000-0000-00005D500000}"/>
    <cellStyle name="Berechnung 2 2 2 4 2 2 2 2" xfId="23807" xr:uid="{00000000-0005-0000-0000-00005E500000}"/>
    <cellStyle name="Berechnung 2 2 2 4 2 2 2 2 2" xfId="38122" xr:uid="{00000000-0005-0000-0000-00005F500000}"/>
    <cellStyle name="Berechnung 2 2 2 4 2 2 2 3" xfId="30963" xr:uid="{00000000-0005-0000-0000-000060500000}"/>
    <cellStyle name="Berechnung 2 2 2 4 2 2 3" xfId="19002" xr:uid="{00000000-0005-0000-0000-000061500000}"/>
    <cellStyle name="Berechnung 2 2 2 4 2 2 3 2" xfId="26139" xr:uid="{00000000-0005-0000-0000-000062500000}"/>
    <cellStyle name="Berechnung 2 2 2 4 2 2 3 2 2" xfId="40454" xr:uid="{00000000-0005-0000-0000-000063500000}"/>
    <cellStyle name="Berechnung 2 2 2 4 2 2 3 3" xfId="33317" xr:uid="{00000000-0005-0000-0000-000064500000}"/>
    <cellStyle name="Berechnung 2 2 2 4 2 2 4" xfId="20335" xr:uid="{00000000-0005-0000-0000-000065500000}"/>
    <cellStyle name="Berechnung 2 2 2 4 2 2 4 2" xfId="27472" xr:uid="{00000000-0005-0000-0000-000066500000}"/>
    <cellStyle name="Berechnung 2 2 2 4 2 2 4 2 2" xfId="41787" xr:uid="{00000000-0005-0000-0000-000067500000}"/>
    <cellStyle name="Berechnung 2 2 2 4 2 2 4 3" xfId="34650" xr:uid="{00000000-0005-0000-0000-000068500000}"/>
    <cellStyle name="Berechnung 2 2 2 4 2 2 5" xfId="21550" xr:uid="{00000000-0005-0000-0000-000069500000}"/>
    <cellStyle name="Berechnung 2 2 2 4 2 2 5 2" xfId="35865" xr:uid="{00000000-0005-0000-0000-00006A500000}"/>
    <cellStyle name="Berechnung 2 2 2 4 2 2 6" xfId="28687" xr:uid="{00000000-0005-0000-0000-00006B500000}"/>
    <cellStyle name="Berechnung 2 2 2 4 2 3" xfId="15666" xr:uid="{00000000-0005-0000-0000-00006C500000}"/>
    <cellStyle name="Berechnung 2 2 2 4 2 3 2" xfId="22825" xr:uid="{00000000-0005-0000-0000-00006D500000}"/>
    <cellStyle name="Berechnung 2 2 2 4 2 3 2 2" xfId="37140" xr:uid="{00000000-0005-0000-0000-00006E500000}"/>
    <cellStyle name="Berechnung 2 2 2 4 2 3 3" xfId="29981" xr:uid="{00000000-0005-0000-0000-00006F500000}"/>
    <cellStyle name="Berechnung 2 2 2 4 2 4" xfId="18020" xr:uid="{00000000-0005-0000-0000-000070500000}"/>
    <cellStyle name="Berechnung 2 2 2 4 2 4 2" xfId="25157" xr:uid="{00000000-0005-0000-0000-000071500000}"/>
    <cellStyle name="Berechnung 2 2 2 4 2 4 2 2" xfId="39472" xr:uid="{00000000-0005-0000-0000-000072500000}"/>
    <cellStyle name="Berechnung 2 2 2 4 2 4 3" xfId="32335" xr:uid="{00000000-0005-0000-0000-000073500000}"/>
    <cellStyle name="Berechnung 2 2 2 5" xfId="1154" xr:uid="{00000000-0005-0000-0000-000074500000}"/>
    <cellStyle name="Berechnung 2 2 2 5 2" xfId="13298" xr:uid="{00000000-0005-0000-0000-000075500000}"/>
    <cellStyle name="Berechnung 2 2 2 5 2 2" xfId="14573" xr:uid="{00000000-0005-0000-0000-000076500000}"/>
    <cellStyle name="Berechnung 2 2 2 5 2 2 2" xfId="16936" xr:uid="{00000000-0005-0000-0000-000077500000}"/>
    <cellStyle name="Berechnung 2 2 2 5 2 2 2 2" xfId="24095" xr:uid="{00000000-0005-0000-0000-000078500000}"/>
    <cellStyle name="Berechnung 2 2 2 5 2 2 2 2 2" xfId="38410" xr:uid="{00000000-0005-0000-0000-000079500000}"/>
    <cellStyle name="Berechnung 2 2 2 5 2 2 2 3" xfId="31251" xr:uid="{00000000-0005-0000-0000-00007A500000}"/>
    <cellStyle name="Berechnung 2 2 2 5 2 2 3" xfId="19290" xr:uid="{00000000-0005-0000-0000-00007B500000}"/>
    <cellStyle name="Berechnung 2 2 2 5 2 2 3 2" xfId="26427" xr:uid="{00000000-0005-0000-0000-00007C500000}"/>
    <cellStyle name="Berechnung 2 2 2 5 2 2 3 2 2" xfId="40742" xr:uid="{00000000-0005-0000-0000-00007D500000}"/>
    <cellStyle name="Berechnung 2 2 2 5 2 2 3 3" xfId="33605" xr:uid="{00000000-0005-0000-0000-00007E500000}"/>
    <cellStyle name="Berechnung 2 2 2 5 2 2 4" xfId="20588" xr:uid="{00000000-0005-0000-0000-00007F500000}"/>
    <cellStyle name="Berechnung 2 2 2 5 2 2 4 2" xfId="27725" xr:uid="{00000000-0005-0000-0000-000080500000}"/>
    <cellStyle name="Berechnung 2 2 2 5 2 2 4 2 2" xfId="42040" xr:uid="{00000000-0005-0000-0000-000081500000}"/>
    <cellStyle name="Berechnung 2 2 2 5 2 2 4 3" xfId="34903" xr:uid="{00000000-0005-0000-0000-000082500000}"/>
    <cellStyle name="Berechnung 2 2 2 5 2 2 5" xfId="21803" xr:uid="{00000000-0005-0000-0000-000083500000}"/>
    <cellStyle name="Berechnung 2 2 2 5 2 2 5 2" xfId="36118" xr:uid="{00000000-0005-0000-0000-000084500000}"/>
    <cellStyle name="Berechnung 2 2 2 5 2 2 6" xfId="28940" xr:uid="{00000000-0005-0000-0000-000085500000}"/>
    <cellStyle name="Berechnung 2 2 2 5 2 3" xfId="15667" xr:uid="{00000000-0005-0000-0000-000086500000}"/>
    <cellStyle name="Berechnung 2 2 2 5 2 3 2" xfId="22826" xr:uid="{00000000-0005-0000-0000-000087500000}"/>
    <cellStyle name="Berechnung 2 2 2 5 2 3 2 2" xfId="37141" xr:uid="{00000000-0005-0000-0000-000088500000}"/>
    <cellStyle name="Berechnung 2 2 2 5 2 3 3" xfId="29982" xr:uid="{00000000-0005-0000-0000-000089500000}"/>
    <cellStyle name="Berechnung 2 2 2 5 2 4" xfId="18021" xr:uid="{00000000-0005-0000-0000-00008A500000}"/>
    <cellStyle name="Berechnung 2 2 2 5 2 4 2" xfId="25158" xr:uid="{00000000-0005-0000-0000-00008B500000}"/>
    <cellStyle name="Berechnung 2 2 2 5 2 4 2 2" xfId="39473" xr:uid="{00000000-0005-0000-0000-00008C500000}"/>
    <cellStyle name="Berechnung 2 2 2 5 2 4 3" xfId="32336" xr:uid="{00000000-0005-0000-0000-00008D500000}"/>
    <cellStyle name="Berechnung 2 2 2 6" xfId="11005" xr:uid="{00000000-0005-0000-0000-00008E500000}"/>
    <cellStyle name="Berechnung 2 2 2 6 2" xfId="14430" xr:uid="{00000000-0005-0000-0000-00008F500000}"/>
    <cellStyle name="Berechnung 2 2 2 6 2 2" xfId="14957" xr:uid="{00000000-0005-0000-0000-000090500000}"/>
    <cellStyle name="Berechnung 2 2 2 6 2 2 2" xfId="17314" xr:uid="{00000000-0005-0000-0000-000091500000}"/>
    <cellStyle name="Berechnung 2 2 2 6 2 2 2 2" xfId="24451" xr:uid="{00000000-0005-0000-0000-000092500000}"/>
    <cellStyle name="Berechnung 2 2 2 6 2 2 2 2 2" xfId="38766" xr:uid="{00000000-0005-0000-0000-000093500000}"/>
    <cellStyle name="Berechnung 2 2 2 6 2 2 2 3" xfId="31629" xr:uid="{00000000-0005-0000-0000-000094500000}"/>
    <cellStyle name="Berechnung 2 2 2 6 2 2 3" xfId="19668" xr:uid="{00000000-0005-0000-0000-000095500000}"/>
    <cellStyle name="Berechnung 2 2 2 6 2 2 3 2" xfId="26805" xr:uid="{00000000-0005-0000-0000-000096500000}"/>
    <cellStyle name="Berechnung 2 2 2 6 2 2 3 2 2" xfId="41120" xr:uid="{00000000-0005-0000-0000-000097500000}"/>
    <cellStyle name="Berechnung 2 2 2 6 2 2 3 3" xfId="33983" xr:uid="{00000000-0005-0000-0000-000098500000}"/>
    <cellStyle name="Berechnung 2 2 2 6 2 2 4" xfId="20944" xr:uid="{00000000-0005-0000-0000-000099500000}"/>
    <cellStyle name="Berechnung 2 2 2 6 2 2 4 2" xfId="28081" xr:uid="{00000000-0005-0000-0000-00009A500000}"/>
    <cellStyle name="Berechnung 2 2 2 6 2 2 4 2 2" xfId="42396" xr:uid="{00000000-0005-0000-0000-00009B500000}"/>
    <cellStyle name="Berechnung 2 2 2 6 2 2 4 3" xfId="35259" xr:uid="{00000000-0005-0000-0000-00009C500000}"/>
    <cellStyle name="Berechnung 2 2 2 6 2 2 5" xfId="22120" xr:uid="{00000000-0005-0000-0000-00009D500000}"/>
    <cellStyle name="Berechnung 2 2 2 6 2 2 5 2" xfId="36435" xr:uid="{00000000-0005-0000-0000-00009E500000}"/>
    <cellStyle name="Berechnung 2 2 2 6 2 2 6" xfId="29276" xr:uid="{00000000-0005-0000-0000-00009F500000}"/>
    <cellStyle name="Berechnung 2 2 2 6 2 3" xfId="16799" xr:uid="{00000000-0005-0000-0000-0000A0500000}"/>
    <cellStyle name="Berechnung 2 2 2 6 2 3 2" xfId="23958" xr:uid="{00000000-0005-0000-0000-0000A1500000}"/>
    <cellStyle name="Berechnung 2 2 2 6 2 3 2 2" xfId="38273" xr:uid="{00000000-0005-0000-0000-0000A2500000}"/>
    <cellStyle name="Berechnung 2 2 2 6 2 3 3" xfId="31114" xr:uid="{00000000-0005-0000-0000-0000A3500000}"/>
    <cellStyle name="Berechnung 2 2 2 6 2 4" xfId="19153" xr:uid="{00000000-0005-0000-0000-0000A4500000}"/>
    <cellStyle name="Berechnung 2 2 2 6 2 4 2" xfId="26290" xr:uid="{00000000-0005-0000-0000-0000A5500000}"/>
    <cellStyle name="Berechnung 2 2 2 6 2 4 2 2" xfId="40605" xr:uid="{00000000-0005-0000-0000-0000A6500000}"/>
    <cellStyle name="Berechnung 2 2 2 6 2 4 3" xfId="33468" xr:uid="{00000000-0005-0000-0000-0000A7500000}"/>
    <cellStyle name="Berechnung 2 2 2 7" xfId="13294" xr:uid="{00000000-0005-0000-0000-0000A8500000}"/>
    <cellStyle name="Berechnung 2 2 2 7 2" xfId="14374" xr:uid="{00000000-0005-0000-0000-0000A9500000}"/>
    <cellStyle name="Berechnung 2 2 2 7 2 2" xfId="16743" xr:uid="{00000000-0005-0000-0000-0000AA500000}"/>
    <cellStyle name="Berechnung 2 2 2 7 2 2 2" xfId="23902" xr:uid="{00000000-0005-0000-0000-0000AB500000}"/>
    <cellStyle name="Berechnung 2 2 2 7 2 2 2 2" xfId="38217" xr:uid="{00000000-0005-0000-0000-0000AC500000}"/>
    <cellStyle name="Berechnung 2 2 2 7 2 2 3" xfId="31058" xr:uid="{00000000-0005-0000-0000-0000AD500000}"/>
    <cellStyle name="Berechnung 2 2 2 7 2 3" xfId="19097" xr:uid="{00000000-0005-0000-0000-0000AE500000}"/>
    <cellStyle name="Berechnung 2 2 2 7 2 3 2" xfId="26234" xr:uid="{00000000-0005-0000-0000-0000AF500000}"/>
    <cellStyle name="Berechnung 2 2 2 7 2 3 2 2" xfId="40549" xr:uid="{00000000-0005-0000-0000-0000B0500000}"/>
    <cellStyle name="Berechnung 2 2 2 7 2 3 3" xfId="33412" xr:uid="{00000000-0005-0000-0000-0000B1500000}"/>
    <cellStyle name="Berechnung 2 2 2 7 2 4" xfId="20430" xr:uid="{00000000-0005-0000-0000-0000B2500000}"/>
    <cellStyle name="Berechnung 2 2 2 7 2 4 2" xfId="27567" xr:uid="{00000000-0005-0000-0000-0000B3500000}"/>
    <cellStyle name="Berechnung 2 2 2 7 2 4 2 2" xfId="41882" xr:uid="{00000000-0005-0000-0000-0000B4500000}"/>
    <cellStyle name="Berechnung 2 2 2 7 2 4 3" xfId="34745" xr:uid="{00000000-0005-0000-0000-0000B5500000}"/>
    <cellStyle name="Berechnung 2 2 2 7 2 5" xfId="21645" xr:uid="{00000000-0005-0000-0000-0000B6500000}"/>
    <cellStyle name="Berechnung 2 2 2 7 2 5 2" xfId="35960" xr:uid="{00000000-0005-0000-0000-0000B7500000}"/>
    <cellStyle name="Berechnung 2 2 2 7 2 6" xfId="28782" xr:uid="{00000000-0005-0000-0000-0000B8500000}"/>
    <cellStyle name="Berechnung 2 2 2 7 3" xfId="15663" xr:uid="{00000000-0005-0000-0000-0000B9500000}"/>
    <cellStyle name="Berechnung 2 2 2 7 3 2" xfId="22822" xr:uid="{00000000-0005-0000-0000-0000BA500000}"/>
    <cellStyle name="Berechnung 2 2 2 7 3 2 2" xfId="37137" xr:uid="{00000000-0005-0000-0000-0000BB500000}"/>
    <cellStyle name="Berechnung 2 2 2 7 3 3" xfId="29978" xr:uid="{00000000-0005-0000-0000-0000BC500000}"/>
    <cellStyle name="Berechnung 2 2 2 7 4" xfId="18017" xr:uid="{00000000-0005-0000-0000-0000BD500000}"/>
    <cellStyle name="Berechnung 2 2 2 7 4 2" xfId="25154" xr:uid="{00000000-0005-0000-0000-0000BE500000}"/>
    <cellStyle name="Berechnung 2 2 2 7 4 2 2" xfId="39469" xr:uid="{00000000-0005-0000-0000-0000BF500000}"/>
    <cellStyle name="Berechnung 2 2 2 7 4 3" xfId="32332" xr:uid="{00000000-0005-0000-0000-0000C0500000}"/>
    <cellStyle name="Berechnung 2 2 3" xfId="1155" xr:uid="{00000000-0005-0000-0000-0000C1500000}"/>
    <cellStyle name="Berechnung 2 2 3 2" xfId="13299" xr:uid="{00000000-0005-0000-0000-0000C2500000}"/>
    <cellStyle name="Berechnung 2 2 3 2 2" xfId="14277" xr:uid="{00000000-0005-0000-0000-0000C3500000}"/>
    <cellStyle name="Berechnung 2 2 3 2 2 2" xfId="16646" xr:uid="{00000000-0005-0000-0000-0000C4500000}"/>
    <cellStyle name="Berechnung 2 2 3 2 2 2 2" xfId="23805" xr:uid="{00000000-0005-0000-0000-0000C5500000}"/>
    <cellStyle name="Berechnung 2 2 3 2 2 2 2 2" xfId="38120" xr:uid="{00000000-0005-0000-0000-0000C6500000}"/>
    <cellStyle name="Berechnung 2 2 3 2 2 2 3" xfId="30961" xr:uid="{00000000-0005-0000-0000-0000C7500000}"/>
    <cellStyle name="Berechnung 2 2 3 2 2 3" xfId="19000" xr:uid="{00000000-0005-0000-0000-0000C8500000}"/>
    <cellStyle name="Berechnung 2 2 3 2 2 3 2" xfId="26137" xr:uid="{00000000-0005-0000-0000-0000C9500000}"/>
    <cellStyle name="Berechnung 2 2 3 2 2 3 2 2" xfId="40452" xr:uid="{00000000-0005-0000-0000-0000CA500000}"/>
    <cellStyle name="Berechnung 2 2 3 2 2 3 3" xfId="33315" xr:uid="{00000000-0005-0000-0000-0000CB500000}"/>
    <cellStyle name="Berechnung 2 2 3 2 2 4" xfId="20333" xr:uid="{00000000-0005-0000-0000-0000CC500000}"/>
    <cellStyle name="Berechnung 2 2 3 2 2 4 2" xfId="27470" xr:uid="{00000000-0005-0000-0000-0000CD500000}"/>
    <cellStyle name="Berechnung 2 2 3 2 2 4 2 2" xfId="41785" xr:uid="{00000000-0005-0000-0000-0000CE500000}"/>
    <cellStyle name="Berechnung 2 2 3 2 2 4 3" xfId="34648" xr:uid="{00000000-0005-0000-0000-0000CF500000}"/>
    <cellStyle name="Berechnung 2 2 3 2 2 5" xfId="21548" xr:uid="{00000000-0005-0000-0000-0000D0500000}"/>
    <cellStyle name="Berechnung 2 2 3 2 2 5 2" xfId="35863" xr:uid="{00000000-0005-0000-0000-0000D1500000}"/>
    <cellStyle name="Berechnung 2 2 3 2 2 6" xfId="28685" xr:uid="{00000000-0005-0000-0000-0000D2500000}"/>
    <cellStyle name="Berechnung 2 2 3 2 3" xfId="15668" xr:uid="{00000000-0005-0000-0000-0000D3500000}"/>
    <cellStyle name="Berechnung 2 2 3 2 3 2" xfId="22827" xr:uid="{00000000-0005-0000-0000-0000D4500000}"/>
    <cellStyle name="Berechnung 2 2 3 2 3 2 2" xfId="37142" xr:uid="{00000000-0005-0000-0000-0000D5500000}"/>
    <cellStyle name="Berechnung 2 2 3 2 3 3" xfId="29983" xr:uid="{00000000-0005-0000-0000-0000D6500000}"/>
    <cellStyle name="Berechnung 2 2 3 2 4" xfId="18022" xr:uid="{00000000-0005-0000-0000-0000D7500000}"/>
    <cellStyle name="Berechnung 2 2 3 2 4 2" xfId="25159" xr:uid="{00000000-0005-0000-0000-0000D8500000}"/>
    <cellStyle name="Berechnung 2 2 3 2 4 2 2" xfId="39474" xr:uid="{00000000-0005-0000-0000-0000D9500000}"/>
    <cellStyle name="Berechnung 2 2 3 2 4 3" xfId="32337" xr:uid="{00000000-0005-0000-0000-0000DA500000}"/>
    <cellStyle name="Berechnung 2 2 4" xfId="1156" xr:uid="{00000000-0005-0000-0000-0000DB500000}"/>
    <cellStyle name="Berechnung 2 2 4 2" xfId="13300" xr:uid="{00000000-0005-0000-0000-0000DC500000}"/>
    <cellStyle name="Berechnung 2 2 4 2 2" xfId="13349" xr:uid="{00000000-0005-0000-0000-0000DD500000}"/>
    <cellStyle name="Berechnung 2 2 4 2 2 2" xfId="15718" xr:uid="{00000000-0005-0000-0000-0000DE500000}"/>
    <cellStyle name="Berechnung 2 2 4 2 2 2 2" xfId="22877" xr:uid="{00000000-0005-0000-0000-0000DF500000}"/>
    <cellStyle name="Berechnung 2 2 4 2 2 2 2 2" xfId="37192" xr:uid="{00000000-0005-0000-0000-0000E0500000}"/>
    <cellStyle name="Berechnung 2 2 4 2 2 2 3" xfId="30033" xr:uid="{00000000-0005-0000-0000-0000E1500000}"/>
    <cellStyle name="Berechnung 2 2 4 2 2 3" xfId="18072" xr:uid="{00000000-0005-0000-0000-0000E2500000}"/>
    <cellStyle name="Berechnung 2 2 4 2 2 3 2" xfId="25209" xr:uid="{00000000-0005-0000-0000-0000E3500000}"/>
    <cellStyle name="Berechnung 2 2 4 2 2 3 2 2" xfId="39524" xr:uid="{00000000-0005-0000-0000-0000E4500000}"/>
    <cellStyle name="Berechnung 2 2 4 2 2 3 3" xfId="32387" xr:uid="{00000000-0005-0000-0000-0000E5500000}"/>
    <cellStyle name="Berechnung 2 2 4 2 2 4" xfId="19776" xr:uid="{00000000-0005-0000-0000-0000E6500000}"/>
    <cellStyle name="Berechnung 2 2 4 2 2 4 2" xfId="26913" xr:uid="{00000000-0005-0000-0000-0000E7500000}"/>
    <cellStyle name="Berechnung 2 2 4 2 2 4 2 2" xfId="41228" xr:uid="{00000000-0005-0000-0000-0000E8500000}"/>
    <cellStyle name="Berechnung 2 2 4 2 2 4 3" xfId="34091" xr:uid="{00000000-0005-0000-0000-0000E9500000}"/>
    <cellStyle name="Berechnung 2 2 4 2 2 5" xfId="20991" xr:uid="{00000000-0005-0000-0000-0000EA500000}"/>
    <cellStyle name="Berechnung 2 2 4 2 2 5 2" xfId="35306" xr:uid="{00000000-0005-0000-0000-0000EB500000}"/>
    <cellStyle name="Berechnung 2 2 4 2 2 6" xfId="28128" xr:uid="{00000000-0005-0000-0000-0000EC500000}"/>
    <cellStyle name="Berechnung 2 2 4 2 3" xfId="15669" xr:uid="{00000000-0005-0000-0000-0000ED500000}"/>
    <cellStyle name="Berechnung 2 2 4 2 3 2" xfId="22828" xr:uid="{00000000-0005-0000-0000-0000EE500000}"/>
    <cellStyle name="Berechnung 2 2 4 2 3 2 2" xfId="37143" xr:uid="{00000000-0005-0000-0000-0000EF500000}"/>
    <cellStyle name="Berechnung 2 2 4 2 3 3" xfId="29984" xr:uid="{00000000-0005-0000-0000-0000F0500000}"/>
    <cellStyle name="Berechnung 2 2 4 2 4" xfId="18023" xr:uid="{00000000-0005-0000-0000-0000F1500000}"/>
    <cellStyle name="Berechnung 2 2 4 2 4 2" xfId="25160" xr:uid="{00000000-0005-0000-0000-0000F2500000}"/>
    <cellStyle name="Berechnung 2 2 4 2 4 2 2" xfId="39475" xr:uid="{00000000-0005-0000-0000-0000F3500000}"/>
    <cellStyle name="Berechnung 2 2 4 2 4 3" xfId="32338" xr:uid="{00000000-0005-0000-0000-0000F4500000}"/>
    <cellStyle name="Berechnung 2 2 5" xfId="1157" xr:uid="{00000000-0005-0000-0000-0000F5500000}"/>
    <cellStyle name="Berechnung 2 2 5 2" xfId="13301" xr:uid="{00000000-0005-0000-0000-0000F6500000}"/>
    <cellStyle name="Berechnung 2 2 5 2 2" xfId="14278" xr:uid="{00000000-0005-0000-0000-0000F7500000}"/>
    <cellStyle name="Berechnung 2 2 5 2 2 2" xfId="16647" xr:uid="{00000000-0005-0000-0000-0000F8500000}"/>
    <cellStyle name="Berechnung 2 2 5 2 2 2 2" xfId="23806" xr:uid="{00000000-0005-0000-0000-0000F9500000}"/>
    <cellStyle name="Berechnung 2 2 5 2 2 2 2 2" xfId="38121" xr:uid="{00000000-0005-0000-0000-0000FA500000}"/>
    <cellStyle name="Berechnung 2 2 5 2 2 2 3" xfId="30962" xr:uid="{00000000-0005-0000-0000-0000FB500000}"/>
    <cellStyle name="Berechnung 2 2 5 2 2 3" xfId="19001" xr:uid="{00000000-0005-0000-0000-0000FC500000}"/>
    <cellStyle name="Berechnung 2 2 5 2 2 3 2" xfId="26138" xr:uid="{00000000-0005-0000-0000-0000FD500000}"/>
    <cellStyle name="Berechnung 2 2 5 2 2 3 2 2" xfId="40453" xr:uid="{00000000-0005-0000-0000-0000FE500000}"/>
    <cellStyle name="Berechnung 2 2 5 2 2 3 3" xfId="33316" xr:uid="{00000000-0005-0000-0000-0000FF500000}"/>
    <cellStyle name="Berechnung 2 2 5 2 2 4" xfId="20334" xr:uid="{00000000-0005-0000-0000-000000510000}"/>
    <cellStyle name="Berechnung 2 2 5 2 2 4 2" xfId="27471" xr:uid="{00000000-0005-0000-0000-000001510000}"/>
    <cellStyle name="Berechnung 2 2 5 2 2 4 2 2" xfId="41786" xr:uid="{00000000-0005-0000-0000-000002510000}"/>
    <cellStyle name="Berechnung 2 2 5 2 2 4 3" xfId="34649" xr:uid="{00000000-0005-0000-0000-000003510000}"/>
    <cellStyle name="Berechnung 2 2 5 2 2 5" xfId="21549" xr:uid="{00000000-0005-0000-0000-000004510000}"/>
    <cellStyle name="Berechnung 2 2 5 2 2 5 2" xfId="35864" xr:uid="{00000000-0005-0000-0000-000005510000}"/>
    <cellStyle name="Berechnung 2 2 5 2 2 6" xfId="28686" xr:uid="{00000000-0005-0000-0000-000006510000}"/>
    <cellStyle name="Berechnung 2 2 5 2 3" xfId="15670" xr:uid="{00000000-0005-0000-0000-000007510000}"/>
    <cellStyle name="Berechnung 2 2 5 2 3 2" xfId="22829" xr:uid="{00000000-0005-0000-0000-000008510000}"/>
    <cellStyle name="Berechnung 2 2 5 2 3 2 2" xfId="37144" xr:uid="{00000000-0005-0000-0000-000009510000}"/>
    <cellStyle name="Berechnung 2 2 5 2 3 3" xfId="29985" xr:uid="{00000000-0005-0000-0000-00000A510000}"/>
    <cellStyle name="Berechnung 2 2 5 2 4" xfId="18024" xr:uid="{00000000-0005-0000-0000-00000B510000}"/>
    <cellStyle name="Berechnung 2 2 5 2 4 2" xfId="25161" xr:uid="{00000000-0005-0000-0000-00000C510000}"/>
    <cellStyle name="Berechnung 2 2 5 2 4 2 2" xfId="39476" xr:uid="{00000000-0005-0000-0000-00000D510000}"/>
    <cellStyle name="Berechnung 2 2 5 2 4 3" xfId="32339" xr:uid="{00000000-0005-0000-0000-00000E510000}"/>
    <cellStyle name="Berechnung 2 2 6" xfId="1158" xr:uid="{00000000-0005-0000-0000-00000F510000}"/>
    <cellStyle name="Berechnung 2 2 6 2" xfId="13302" xr:uid="{00000000-0005-0000-0000-000010510000}"/>
    <cellStyle name="Berechnung 2 2 6 2 2" xfId="14375" xr:uid="{00000000-0005-0000-0000-000011510000}"/>
    <cellStyle name="Berechnung 2 2 6 2 2 2" xfId="16744" xr:uid="{00000000-0005-0000-0000-000012510000}"/>
    <cellStyle name="Berechnung 2 2 6 2 2 2 2" xfId="23903" xr:uid="{00000000-0005-0000-0000-000013510000}"/>
    <cellStyle name="Berechnung 2 2 6 2 2 2 2 2" xfId="38218" xr:uid="{00000000-0005-0000-0000-000014510000}"/>
    <cellStyle name="Berechnung 2 2 6 2 2 2 3" xfId="31059" xr:uid="{00000000-0005-0000-0000-000015510000}"/>
    <cellStyle name="Berechnung 2 2 6 2 2 3" xfId="19098" xr:uid="{00000000-0005-0000-0000-000016510000}"/>
    <cellStyle name="Berechnung 2 2 6 2 2 3 2" xfId="26235" xr:uid="{00000000-0005-0000-0000-000017510000}"/>
    <cellStyle name="Berechnung 2 2 6 2 2 3 2 2" xfId="40550" xr:uid="{00000000-0005-0000-0000-000018510000}"/>
    <cellStyle name="Berechnung 2 2 6 2 2 3 3" xfId="33413" xr:uid="{00000000-0005-0000-0000-000019510000}"/>
    <cellStyle name="Berechnung 2 2 6 2 2 4" xfId="20431" xr:uid="{00000000-0005-0000-0000-00001A510000}"/>
    <cellStyle name="Berechnung 2 2 6 2 2 4 2" xfId="27568" xr:uid="{00000000-0005-0000-0000-00001B510000}"/>
    <cellStyle name="Berechnung 2 2 6 2 2 4 2 2" xfId="41883" xr:uid="{00000000-0005-0000-0000-00001C510000}"/>
    <cellStyle name="Berechnung 2 2 6 2 2 4 3" xfId="34746" xr:uid="{00000000-0005-0000-0000-00001D510000}"/>
    <cellStyle name="Berechnung 2 2 6 2 2 5" xfId="21646" xr:uid="{00000000-0005-0000-0000-00001E510000}"/>
    <cellStyle name="Berechnung 2 2 6 2 2 5 2" xfId="35961" xr:uid="{00000000-0005-0000-0000-00001F510000}"/>
    <cellStyle name="Berechnung 2 2 6 2 2 6" xfId="28783" xr:uid="{00000000-0005-0000-0000-000020510000}"/>
    <cellStyle name="Berechnung 2 2 6 2 3" xfId="15671" xr:uid="{00000000-0005-0000-0000-000021510000}"/>
    <cellStyle name="Berechnung 2 2 6 2 3 2" xfId="22830" xr:uid="{00000000-0005-0000-0000-000022510000}"/>
    <cellStyle name="Berechnung 2 2 6 2 3 2 2" xfId="37145" xr:uid="{00000000-0005-0000-0000-000023510000}"/>
    <cellStyle name="Berechnung 2 2 6 2 3 3" xfId="29986" xr:uid="{00000000-0005-0000-0000-000024510000}"/>
    <cellStyle name="Berechnung 2 2 6 2 4" xfId="18025" xr:uid="{00000000-0005-0000-0000-000025510000}"/>
    <cellStyle name="Berechnung 2 2 6 2 4 2" xfId="25162" xr:uid="{00000000-0005-0000-0000-000026510000}"/>
    <cellStyle name="Berechnung 2 2 6 2 4 2 2" xfId="39477" xr:uid="{00000000-0005-0000-0000-000027510000}"/>
    <cellStyle name="Berechnung 2 2 6 2 4 3" xfId="32340" xr:uid="{00000000-0005-0000-0000-000028510000}"/>
    <cellStyle name="Berechnung 2 2 7" xfId="1159" xr:uid="{00000000-0005-0000-0000-000029510000}"/>
    <cellStyle name="Berechnung 2 2 7 2" xfId="13303" xr:uid="{00000000-0005-0000-0000-00002A510000}"/>
    <cellStyle name="Berechnung 2 2 7 2 2" xfId="14648" xr:uid="{00000000-0005-0000-0000-00002B510000}"/>
    <cellStyle name="Berechnung 2 2 7 2 2 2" xfId="17011" xr:uid="{00000000-0005-0000-0000-00002C510000}"/>
    <cellStyle name="Berechnung 2 2 7 2 2 2 2" xfId="24170" xr:uid="{00000000-0005-0000-0000-00002D510000}"/>
    <cellStyle name="Berechnung 2 2 7 2 2 2 2 2" xfId="38485" xr:uid="{00000000-0005-0000-0000-00002E510000}"/>
    <cellStyle name="Berechnung 2 2 7 2 2 2 3" xfId="31326" xr:uid="{00000000-0005-0000-0000-00002F510000}"/>
    <cellStyle name="Berechnung 2 2 7 2 2 3" xfId="19365" xr:uid="{00000000-0005-0000-0000-000030510000}"/>
    <cellStyle name="Berechnung 2 2 7 2 2 3 2" xfId="26502" xr:uid="{00000000-0005-0000-0000-000031510000}"/>
    <cellStyle name="Berechnung 2 2 7 2 2 3 2 2" xfId="40817" xr:uid="{00000000-0005-0000-0000-000032510000}"/>
    <cellStyle name="Berechnung 2 2 7 2 2 3 3" xfId="33680" xr:uid="{00000000-0005-0000-0000-000033510000}"/>
    <cellStyle name="Berechnung 2 2 7 2 2 4" xfId="20663" xr:uid="{00000000-0005-0000-0000-000034510000}"/>
    <cellStyle name="Berechnung 2 2 7 2 2 4 2" xfId="27800" xr:uid="{00000000-0005-0000-0000-000035510000}"/>
    <cellStyle name="Berechnung 2 2 7 2 2 4 2 2" xfId="42115" xr:uid="{00000000-0005-0000-0000-000036510000}"/>
    <cellStyle name="Berechnung 2 2 7 2 2 4 3" xfId="34978" xr:uid="{00000000-0005-0000-0000-000037510000}"/>
    <cellStyle name="Berechnung 2 2 7 2 2 5" xfId="21878" xr:uid="{00000000-0005-0000-0000-000038510000}"/>
    <cellStyle name="Berechnung 2 2 7 2 2 5 2" xfId="36193" xr:uid="{00000000-0005-0000-0000-000039510000}"/>
    <cellStyle name="Berechnung 2 2 7 2 2 6" xfId="29015" xr:uid="{00000000-0005-0000-0000-00003A510000}"/>
    <cellStyle name="Berechnung 2 2 7 2 3" xfId="15672" xr:uid="{00000000-0005-0000-0000-00003B510000}"/>
    <cellStyle name="Berechnung 2 2 7 2 3 2" xfId="22831" xr:uid="{00000000-0005-0000-0000-00003C510000}"/>
    <cellStyle name="Berechnung 2 2 7 2 3 2 2" xfId="37146" xr:uid="{00000000-0005-0000-0000-00003D510000}"/>
    <cellStyle name="Berechnung 2 2 7 2 3 3" xfId="29987" xr:uid="{00000000-0005-0000-0000-00003E510000}"/>
    <cellStyle name="Berechnung 2 2 7 2 4" xfId="18026" xr:uid="{00000000-0005-0000-0000-00003F510000}"/>
    <cellStyle name="Berechnung 2 2 7 2 4 2" xfId="25163" xr:uid="{00000000-0005-0000-0000-000040510000}"/>
    <cellStyle name="Berechnung 2 2 7 2 4 2 2" xfId="39478" xr:uid="{00000000-0005-0000-0000-000041510000}"/>
    <cellStyle name="Berechnung 2 2 7 2 4 3" xfId="32341" xr:uid="{00000000-0005-0000-0000-000042510000}"/>
    <cellStyle name="Berechnung 2 2 8" xfId="10719" xr:uid="{00000000-0005-0000-0000-000043510000}"/>
    <cellStyle name="Berechnung 2 2 8 2" xfId="14412" xr:uid="{00000000-0005-0000-0000-000044510000}"/>
    <cellStyle name="Berechnung 2 2 8 2 2" xfId="14945" xr:uid="{00000000-0005-0000-0000-000045510000}"/>
    <cellStyle name="Berechnung 2 2 8 2 2 2" xfId="17302" xr:uid="{00000000-0005-0000-0000-000046510000}"/>
    <cellStyle name="Berechnung 2 2 8 2 2 2 2" xfId="24439" xr:uid="{00000000-0005-0000-0000-000047510000}"/>
    <cellStyle name="Berechnung 2 2 8 2 2 2 2 2" xfId="38754" xr:uid="{00000000-0005-0000-0000-000048510000}"/>
    <cellStyle name="Berechnung 2 2 8 2 2 2 3" xfId="31617" xr:uid="{00000000-0005-0000-0000-000049510000}"/>
    <cellStyle name="Berechnung 2 2 8 2 2 3" xfId="19656" xr:uid="{00000000-0005-0000-0000-00004A510000}"/>
    <cellStyle name="Berechnung 2 2 8 2 2 3 2" xfId="26793" xr:uid="{00000000-0005-0000-0000-00004B510000}"/>
    <cellStyle name="Berechnung 2 2 8 2 2 3 2 2" xfId="41108" xr:uid="{00000000-0005-0000-0000-00004C510000}"/>
    <cellStyle name="Berechnung 2 2 8 2 2 3 3" xfId="33971" xr:uid="{00000000-0005-0000-0000-00004D510000}"/>
    <cellStyle name="Berechnung 2 2 8 2 2 4" xfId="20932" xr:uid="{00000000-0005-0000-0000-00004E510000}"/>
    <cellStyle name="Berechnung 2 2 8 2 2 4 2" xfId="28069" xr:uid="{00000000-0005-0000-0000-00004F510000}"/>
    <cellStyle name="Berechnung 2 2 8 2 2 4 2 2" xfId="42384" xr:uid="{00000000-0005-0000-0000-000050510000}"/>
    <cellStyle name="Berechnung 2 2 8 2 2 4 3" xfId="35247" xr:uid="{00000000-0005-0000-0000-000051510000}"/>
    <cellStyle name="Berechnung 2 2 8 2 2 5" xfId="22108" xr:uid="{00000000-0005-0000-0000-000052510000}"/>
    <cellStyle name="Berechnung 2 2 8 2 2 5 2" xfId="36423" xr:uid="{00000000-0005-0000-0000-000053510000}"/>
    <cellStyle name="Berechnung 2 2 8 2 2 6" xfId="29264" xr:uid="{00000000-0005-0000-0000-000054510000}"/>
    <cellStyle name="Berechnung 2 2 8 2 3" xfId="16781" xr:uid="{00000000-0005-0000-0000-000055510000}"/>
    <cellStyle name="Berechnung 2 2 8 2 3 2" xfId="23940" xr:uid="{00000000-0005-0000-0000-000056510000}"/>
    <cellStyle name="Berechnung 2 2 8 2 3 2 2" xfId="38255" xr:uid="{00000000-0005-0000-0000-000057510000}"/>
    <cellStyle name="Berechnung 2 2 8 2 3 3" xfId="31096" xr:uid="{00000000-0005-0000-0000-000058510000}"/>
    <cellStyle name="Berechnung 2 2 8 2 4" xfId="19135" xr:uid="{00000000-0005-0000-0000-000059510000}"/>
    <cellStyle name="Berechnung 2 2 8 2 4 2" xfId="26272" xr:uid="{00000000-0005-0000-0000-00005A510000}"/>
    <cellStyle name="Berechnung 2 2 8 2 4 2 2" xfId="40587" xr:uid="{00000000-0005-0000-0000-00005B510000}"/>
    <cellStyle name="Berechnung 2 2 8 2 4 3" xfId="33450" xr:uid="{00000000-0005-0000-0000-00005C510000}"/>
    <cellStyle name="Berechnung 2 2 9" xfId="42423" xr:uid="{00000000-0005-0000-0000-00005D510000}"/>
    <cellStyle name="Berechnung 2 3" xfId="1160" xr:uid="{00000000-0005-0000-0000-00005E510000}"/>
    <cellStyle name="Berechnung 2 3 2" xfId="1161" xr:uid="{00000000-0005-0000-0000-00005F510000}"/>
    <cellStyle name="Berechnung 2 3 2 2" xfId="1162" xr:uid="{00000000-0005-0000-0000-000060510000}"/>
    <cellStyle name="Berechnung 2 3 2 2 2" xfId="13306" xr:uid="{00000000-0005-0000-0000-000061510000}"/>
    <cellStyle name="Berechnung 2 3 2 2 2 2" xfId="13715" xr:uid="{00000000-0005-0000-0000-000062510000}"/>
    <cellStyle name="Berechnung 2 3 2 2 2 2 2" xfId="16084" xr:uid="{00000000-0005-0000-0000-000063510000}"/>
    <cellStyle name="Berechnung 2 3 2 2 2 2 2 2" xfId="23243" xr:uid="{00000000-0005-0000-0000-000064510000}"/>
    <cellStyle name="Berechnung 2 3 2 2 2 2 2 2 2" xfId="37558" xr:uid="{00000000-0005-0000-0000-000065510000}"/>
    <cellStyle name="Berechnung 2 3 2 2 2 2 2 3" xfId="30399" xr:uid="{00000000-0005-0000-0000-000066510000}"/>
    <cellStyle name="Berechnung 2 3 2 2 2 2 3" xfId="18438" xr:uid="{00000000-0005-0000-0000-000067510000}"/>
    <cellStyle name="Berechnung 2 3 2 2 2 2 3 2" xfId="25575" xr:uid="{00000000-0005-0000-0000-000068510000}"/>
    <cellStyle name="Berechnung 2 3 2 2 2 2 3 2 2" xfId="39890" xr:uid="{00000000-0005-0000-0000-000069510000}"/>
    <cellStyle name="Berechnung 2 3 2 2 2 2 3 3" xfId="32753" xr:uid="{00000000-0005-0000-0000-00006A510000}"/>
    <cellStyle name="Berechnung 2 3 2 2 2 2 4" xfId="19964" xr:uid="{00000000-0005-0000-0000-00006B510000}"/>
    <cellStyle name="Berechnung 2 3 2 2 2 2 4 2" xfId="27101" xr:uid="{00000000-0005-0000-0000-00006C510000}"/>
    <cellStyle name="Berechnung 2 3 2 2 2 2 4 2 2" xfId="41416" xr:uid="{00000000-0005-0000-0000-00006D510000}"/>
    <cellStyle name="Berechnung 2 3 2 2 2 2 4 3" xfId="34279" xr:uid="{00000000-0005-0000-0000-00006E510000}"/>
    <cellStyle name="Berechnung 2 3 2 2 2 2 5" xfId="21179" xr:uid="{00000000-0005-0000-0000-00006F510000}"/>
    <cellStyle name="Berechnung 2 3 2 2 2 2 5 2" xfId="35494" xr:uid="{00000000-0005-0000-0000-000070510000}"/>
    <cellStyle name="Berechnung 2 3 2 2 2 2 6" xfId="28316" xr:uid="{00000000-0005-0000-0000-000071510000}"/>
    <cellStyle name="Berechnung 2 3 2 2 2 3" xfId="15675" xr:uid="{00000000-0005-0000-0000-000072510000}"/>
    <cellStyle name="Berechnung 2 3 2 2 2 3 2" xfId="22834" xr:uid="{00000000-0005-0000-0000-000073510000}"/>
    <cellStyle name="Berechnung 2 3 2 2 2 3 2 2" xfId="37149" xr:uid="{00000000-0005-0000-0000-000074510000}"/>
    <cellStyle name="Berechnung 2 3 2 2 2 3 3" xfId="29990" xr:uid="{00000000-0005-0000-0000-000075510000}"/>
    <cellStyle name="Berechnung 2 3 2 2 2 4" xfId="18029" xr:uid="{00000000-0005-0000-0000-000076510000}"/>
    <cellStyle name="Berechnung 2 3 2 2 2 4 2" xfId="25166" xr:uid="{00000000-0005-0000-0000-000077510000}"/>
    <cellStyle name="Berechnung 2 3 2 2 2 4 2 2" xfId="39481" xr:uid="{00000000-0005-0000-0000-000078510000}"/>
    <cellStyle name="Berechnung 2 3 2 2 2 4 3" xfId="32344" xr:uid="{00000000-0005-0000-0000-000079510000}"/>
    <cellStyle name="Berechnung 2 3 2 3" xfId="1163" xr:uid="{00000000-0005-0000-0000-00007A510000}"/>
    <cellStyle name="Berechnung 2 3 2 3 2" xfId="13307" xr:uid="{00000000-0005-0000-0000-00007B510000}"/>
    <cellStyle name="Berechnung 2 3 2 3 2 2" xfId="14280" xr:uid="{00000000-0005-0000-0000-00007C510000}"/>
    <cellStyle name="Berechnung 2 3 2 3 2 2 2" xfId="16649" xr:uid="{00000000-0005-0000-0000-00007D510000}"/>
    <cellStyle name="Berechnung 2 3 2 3 2 2 2 2" xfId="23808" xr:uid="{00000000-0005-0000-0000-00007E510000}"/>
    <cellStyle name="Berechnung 2 3 2 3 2 2 2 2 2" xfId="38123" xr:uid="{00000000-0005-0000-0000-00007F510000}"/>
    <cellStyle name="Berechnung 2 3 2 3 2 2 2 3" xfId="30964" xr:uid="{00000000-0005-0000-0000-000080510000}"/>
    <cellStyle name="Berechnung 2 3 2 3 2 2 3" xfId="19003" xr:uid="{00000000-0005-0000-0000-000081510000}"/>
    <cellStyle name="Berechnung 2 3 2 3 2 2 3 2" xfId="26140" xr:uid="{00000000-0005-0000-0000-000082510000}"/>
    <cellStyle name="Berechnung 2 3 2 3 2 2 3 2 2" xfId="40455" xr:uid="{00000000-0005-0000-0000-000083510000}"/>
    <cellStyle name="Berechnung 2 3 2 3 2 2 3 3" xfId="33318" xr:uid="{00000000-0005-0000-0000-000084510000}"/>
    <cellStyle name="Berechnung 2 3 2 3 2 2 4" xfId="20336" xr:uid="{00000000-0005-0000-0000-000085510000}"/>
    <cellStyle name="Berechnung 2 3 2 3 2 2 4 2" xfId="27473" xr:uid="{00000000-0005-0000-0000-000086510000}"/>
    <cellStyle name="Berechnung 2 3 2 3 2 2 4 2 2" xfId="41788" xr:uid="{00000000-0005-0000-0000-000087510000}"/>
    <cellStyle name="Berechnung 2 3 2 3 2 2 4 3" xfId="34651" xr:uid="{00000000-0005-0000-0000-000088510000}"/>
    <cellStyle name="Berechnung 2 3 2 3 2 2 5" xfId="21551" xr:uid="{00000000-0005-0000-0000-000089510000}"/>
    <cellStyle name="Berechnung 2 3 2 3 2 2 5 2" xfId="35866" xr:uid="{00000000-0005-0000-0000-00008A510000}"/>
    <cellStyle name="Berechnung 2 3 2 3 2 2 6" xfId="28688" xr:uid="{00000000-0005-0000-0000-00008B510000}"/>
    <cellStyle name="Berechnung 2 3 2 3 2 3" xfId="15676" xr:uid="{00000000-0005-0000-0000-00008C510000}"/>
    <cellStyle name="Berechnung 2 3 2 3 2 3 2" xfId="22835" xr:uid="{00000000-0005-0000-0000-00008D510000}"/>
    <cellStyle name="Berechnung 2 3 2 3 2 3 2 2" xfId="37150" xr:uid="{00000000-0005-0000-0000-00008E510000}"/>
    <cellStyle name="Berechnung 2 3 2 3 2 3 3" xfId="29991" xr:uid="{00000000-0005-0000-0000-00008F510000}"/>
    <cellStyle name="Berechnung 2 3 2 3 2 4" xfId="18030" xr:uid="{00000000-0005-0000-0000-000090510000}"/>
    <cellStyle name="Berechnung 2 3 2 3 2 4 2" xfId="25167" xr:uid="{00000000-0005-0000-0000-000091510000}"/>
    <cellStyle name="Berechnung 2 3 2 3 2 4 2 2" xfId="39482" xr:uid="{00000000-0005-0000-0000-000092510000}"/>
    <cellStyle name="Berechnung 2 3 2 3 2 4 3" xfId="32345" xr:uid="{00000000-0005-0000-0000-000093510000}"/>
    <cellStyle name="Berechnung 2 3 2 4" xfId="1164" xr:uid="{00000000-0005-0000-0000-000094510000}"/>
    <cellStyle name="Berechnung 2 3 2 4 2" xfId="13308" xr:uid="{00000000-0005-0000-0000-000095510000}"/>
    <cellStyle name="Berechnung 2 3 2 4 2 2" xfId="13508" xr:uid="{00000000-0005-0000-0000-000096510000}"/>
    <cellStyle name="Berechnung 2 3 2 4 2 2 2" xfId="15877" xr:uid="{00000000-0005-0000-0000-000097510000}"/>
    <cellStyle name="Berechnung 2 3 2 4 2 2 2 2" xfId="23036" xr:uid="{00000000-0005-0000-0000-000098510000}"/>
    <cellStyle name="Berechnung 2 3 2 4 2 2 2 2 2" xfId="37351" xr:uid="{00000000-0005-0000-0000-000099510000}"/>
    <cellStyle name="Berechnung 2 3 2 4 2 2 2 3" xfId="30192" xr:uid="{00000000-0005-0000-0000-00009A510000}"/>
    <cellStyle name="Berechnung 2 3 2 4 2 2 3" xfId="18231" xr:uid="{00000000-0005-0000-0000-00009B510000}"/>
    <cellStyle name="Berechnung 2 3 2 4 2 2 3 2" xfId="25368" xr:uid="{00000000-0005-0000-0000-00009C510000}"/>
    <cellStyle name="Berechnung 2 3 2 4 2 2 3 2 2" xfId="39683" xr:uid="{00000000-0005-0000-0000-00009D510000}"/>
    <cellStyle name="Berechnung 2 3 2 4 2 2 3 3" xfId="32546" xr:uid="{00000000-0005-0000-0000-00009E510000}"/>
    <cellStyle name="Berechnung 2 3 2 4 2 2 4" xfId="19856" xr:uid="{00000000-0005-0000-0000-00009F510000}"/>
    <cellStyle name="Berechnung 2 3 2 4 2 2 4 2" xfId="26993" xr:uid="{00000000-0005-0000-0000-0000A0510000}"/>
    <cellStyle name="Berechnung 2 3 2 4 2 2 4 2 2" xfId="41308" xr:uid="{00000000-0005-0000-0000-0000A1510000}"/>
    <cellStyle name="Berechnung 2 3 2 4 2 2 4 3" xfId="34171" xr:uid="{00000000-0005-0000-0000-0000A2510000}"/>
    <cellStyle name="Berechnung 2 3 2 4 2 2 5" xfId="21071" xr:uid="{00000000-0005-0000-0000-0000A3510000}"/>
    <cellStyle name="Berechnung 2 3 2 4 2 2 5 2" xfId="35386" xr:uid="{00000000-0005-0000-0000-0000A4510000}"/>
    <cellStyle name="Berechnung 2 3 2 4 2 2 6" xfId="28208" xr:uid="{00000000-0005-0000-0000-0000A5510000}"/>
    <cellStyle name="Berechnung 2 3 2 4 2 3" xfId="15677" xr:uid="{00000000-0005-0000-0000-0000A6510000}"/>
    <cellStyle name="Berechnung 2 3 2 4 2 3 2" xfId="22836" xr:uid="{00000000-0005-0000-0000-0000A7510000}"/>
    <cellStyle name="Berechnung 2 3 2 4 2 3 2 2" xfId="37151" xr:uid="{00000000-0005-0000-0000-0000A8510000}"/>
    <cellStyle name="Berechnung 2 3 2 4 2 3 3" xfId="29992" xr:uid="{00000000-0005-0000-0000-0000A9510000}"/>
    <cellStyle name="Berechnung 2 3 2 4 2 4" xfId="18031" xr:uid="{00000000-0005-0000-0000-0000AA510000}"/>
    <cellStyle name="Berechnung 2 3 2 4 2 4 2" xfId="25168" xr:uid="{00000000-0005-0000-0000-0000AB510000}"/>
    <cellStyle name="Berechnung 2 3 2 4 2 4 2 2" xfId="39483" xr:uid="{00000000-0005-0000-0000-0000AC510000}"/>
    <cellStyle name="Berechnung 2 3 2 4 2 4 3" xfId="32346" xr:uid="{00000000-0005-0000-0000-0000AD510000}"/>
    <cellStyle name="Berechnung 2 3 2 5" xfId="1165" xr:uid="{00000000-0005-0000-0000-0000AE510000}"/>
    <cellStyle name="Berechnung 2 3 2 5 2" xfId="13309" xr:uid="{00000000-0005-0000-0000-0000AF510000}"/>
    <cellStyle name="Berechnung 2 3 2 5 2 2" xfId="14281" xr:uid="{00000000-0005-0000-0000-0000B0510000}"/>
    <cellStyle name="Berechnung 2 3 2 5 2 2 2" xfId="16650" xr:uid="{00000000-0005-0000-0000-0000B1510000}"/>
    <cellStyle name="Berechnung 2 3 2 5 2 2 2 2" xfId="23809" xr:uid="{00000000-0005-0000-0000-0000B2510000}"/>
    <cellStyle name="Berechnung 2 3 2 5 2 2 2 2 2" xfId="38124" xr:uid="{00000000-0005-0000-0000-0000B3510000}"/>
    <cellStyle name="Berechnung 2 3 2 5 2 2 2 3" xfId="30965" xr:uid="{00000000-0005-0000-0000-0000B4510000}"/>
    <cellStyle name="Berechnung 2 3 2 5 2 2 3" xfId="19004" xr:uid="{00000000-0005-0000-0000-0000B5510000}"/>
    <cellStyle name="Berechnung 2 3 2 5 2 2 3 2" xfId="26141" xr:uid="{00000000-0005-0000-0000-0000B6510000}"/>
    <cellStyle name="Berechnung 2 3 2 5 2 2 3 2 2" xfId="40456" xr:uid="{00000000-0005-0000-0000-0000B7510000}"/>
    <cellStyle name="Berechnung 2 3 2 5 2 2 3 3" xfId="33319" xr:uid="{00000000-0005-0000-0000-0000B8510000}"/>
    <cellStyle name="Berechnung 2 3 2 5 2 2 4" xfId="20337" xr:uid="{00000000-0005-0000-0000-0000B9510000}"/>
    <cellStyle name="Berechnung 2 3 2 5 2 2 4 2" xfId="27474" xr:uid="{00000000-0005-0000-0000-0000BA510000}"/>
    <cellStyle name="Berechnung 2 3 2 5 2 2 4 2 2" xfId="41789" xr:uid="{00000000-0005-0000-0000-0000BB510000}"/>
    <cellStyle name="Berechnung 2 3 2 5 2 2 4 3" xfId="34652" xr:uid="{00000000-0005-0000-0000-0000BC510000}"/>
    <cellStyle name="Berechnung 2 3 2 5 2 2 5" xfId="21552" xr:uid="{00000000-0005-0000-0000-0000BD510000}"/>
    <cellStyle name="Berechnung 2 3 2 5 2 2 5 2" xfId="35867" xr:uid="{00000000-0005-0000-0000-0000BE510000}"/>
    <cellStyle name="Berechnung 2 3 2 5 2 2 6" xfId="28689" xr:uid="{00000000-0005-0000-0000-0000BF510000}"/>
    <cellStyle name="Berechnung 2 3 2 5 2 3" xfId="15678" xr:uid="{00000000-0005-0000-0000-0000C0510000}"/>
    <cellStyle name="Berechnung 2 3 2 5 2 3 2" xfId="22837" xr:uid="{00000000-0005-0000-0000-0000C1510000}"/>
    <cellStyle name="Berechnung 2 3 2 5 2 3 2 2" xfId="37152" xr:uid="{00000000-0005-0000-0000-0000C2510000}"/>
    <cellStyle name="Berechnung 2 3 2 5 2 3 3" xfId="29993" xr:uid="{00000000-0005-0000-0000-0000C3510000}"/>
    <cellStyle name="Berechnung 2 3 2 5 2 4" xfId="18032" xr:uid="{00000000-0005-0000-0000-0000C4510000}"/>
    <cellStyle name="Berechnung 2 3 2 5 2 4 2" xfId="25169" xr:uid="{00000000-0005-0000-0000-0000C5510000}"/>
    <cellStyle name="Berechnung 2 3 2 5 2 4 2 2" xfId="39484" xr:uid="{00000000-0005-0000-0000-0000C6510000}"/>
    <cellStyle name="Berechnung 2 3 2 5 2 4 3" xfId="32347" xr:uid="{00000000-0005-0000-0000-0000C7510000}"/>
    <cellStyle name="Berechnung 2 3 2 6" xfId="7480" xr:uid="{00000000-0005-0000-0000-0000C8510000}"/>
    <cellStyle name="Berechnung 2 3 2 7" xfId="11007" xr:uid="{00000000-0005-0000-0000-0000C9510000}"/>
    <cellStyle name="Berechnung 2 3 2 7 2" xfId="14431" xr:uid="{00000000-0005-0000-0000-0000CA510000}"/>
    <cellStyle name="Berechnung 2 3 2 7 2 2" xfId="14958" xr:uid="{00000000-0005-0000-0000-0000CB510000}"/>
    <cellStyle name="Berechnung 2 3 2 7 2 2 2" xfId="17315" xr:uid="{00000000-0005-0000-0000-0000CC510000}"/>
    <cellStyle name="Berechnung 2 3 2 7 2 2 2 2" xfId="24452" xr:uid="{00000000-0005-0000-0000-0000CD510000}"/>
    <cellStyle name="Berechnung 2 3 2 7 2 2 2 2 2" xfId="38767" xr:uid="{00000000-0005-0000-0000-0000CE510000}"/>
    <cellStyle name="Berechnung 2 3 2 7 2 2 2 3" xfId="31630" xr:uid="{00000000-0005-0000-0000-0000CF510000}"/>
    <cellStyle name="Berechnung 2 3 2 7 2 2 3" xfId="19669" xr:uid="{00000000-0005-0000-0000-0000D0510000}"/>
    <cellStyle name="Berechnung 2 3 2 7 2 2 3 2" xfId="26806" xr:uid="{00000000-0005-0000-0000-0000D1510000}"/>
    <cellStyle name="Berechnung 2 3 2 7 2 2 3 2 2" xfId="41121" xr:uid="{00000000-0005-0000-0000-0000D2510000}"/>
    <cellStyle name="Berechnung 2 3 2 7 2 2 3 3" xfId="33984" xr:uid="{00000000-0005-0000-0000-0000D3510000}"/>
    <cellStyle name="Berechnung 2 3 2 7 2 2 4" xfId="20945" xr:uid="{00000000-0005-0000-0000-0000D4510000}"/>
    <cellStyle name="Berechnung 2 3 2 7 2 2 4 2" xfId="28082" xr:uid="{00000000-0005-0000-0000-0000D5510000}"/>
    <cellStyle name="Berechnung 2 3 2 7 2 2 4 2 2" xfId="42397" xr:uid="{00000000-0005-0000-0000-0000D6510000}"/>
    <cellStyle name="Berechnung 2 3 2 7 2 2 4 3" xfId="35260" xr:uid="{00000000-0005-0000-0000-0000D7510000}"/>
    <cellStyle name="Berechnung 2 3 2 7 2 2 5" xfId="22121" xr:uid="{00000000-0005-0000-0000-0000D8510000}"/>
    <cellStyle name="Berechnung 2 3 2 7 2 2 5 2" xfId="36436" xr:uid="{00000000-0005-0000-0000-0000D9510000}"/>
    <cellStyle name="Berechnung 2 3 2 7 2 2 6" xfId="29277" xr:uid="{00000000-0005-0000-0000-0000DA510000}"/>
    <cellStyle name="Berechnung 2 3 2 7 2 3" xfId="16800" xr:uid="{00000000-0005-0000-0000-0000DB510000}"/>
    <cellStyle name="Berechnung 2 3 2 7 2 3 2" xfId="23959" xr:uid="{00000000-0005-0000-0000-0000DC510000}"/>
    <cellStyle name="Berechnung 2 3 2 7 2 3 2 2" xfId="38274" xr:uid="{00000000-0005-0000-0000-0000DD510000}"/>
    <cellStyle name="Berechnung 2 3 2 7 2 3 3" xfId="31115" xr:uid="{00000000-0005-0000-0000-0000DE510000}"/>
    <cellStyle name="Berechnung 2 3 2 7 2 4" xfId="19154" xr:uid="{00000000-0005-0000-0000-0000DF510000}"/>
    <cellStyle name="Berechnung 2 3 2 7 2 4 2" xfId="26291" xr:uid="{00000000-0005-0000-0000-0000E0510000}"/>
    <cellStyle name="Berechnung 2 3 2 7 2 4 2 2" xfId="40606" xr:uid="{00000000-0005-0000-0000-0000E1510000}"/>
    <cellStyle name="Berechnung 2 3 2 7 2 4 3" xfId="33469" xr:uid="{00000000-0005-0000-0000-0000E2510000}"/>
    <cellStyle name="Berechnung 2 3 2 8" xfId="13305" xr:uid="{00000000-0005-0000-0000-0000E3510000}"/>
    <cellStyle name="Berechnung 2 3 2 8 2" xfId="14283" xr:uid="{00000000-0005-0000-0000-0000E4510000}"/>
    <cellStyle name="Berechnung 2 3 2 8 2 2" xfId="16652" xr:uid="{00000000-0005-0000-0000-0000E5510000}"/>
    <cellStyle name="Berechnung 2 3 2 8 2 2 2" xfId="23811" xr:uid="{00000000-0005-0000-0000-0000E6510000}"/>
    <cellStyle name="Berechnung 2 3 2 8 2 2 2 2" xfId="38126" xr:uid="{00000000-0005-0000-0000-0000E7510000}"/>
    <cellStyle name="Berechnung 2 3 2 8 2 2 3" xfId="30967" xr:uid="{00000000-0005-0000-0000-0000E8510000}"/>
    <cellStyle name="Berechnung 2 3 2 8 2 3" xfId="19006" xr:uid="{00000000-0005-0000-0000-0000E9510000}"/>
    <cellStyle name="Berechnung 2 3 2 8 2 3 2" xfId="26143" xr:uid="{00000000-0005-0000-0000-0000EA510000}"/>
    <cellStyle name="Berechnung 2 3 2 8 2 3 2 2" xfId="40458" xr:uid="{00000000-0005-0000-0000-0000EB510000}"/>
    <cellStyle name="Berechnung 2 3 2 8 2 3 3" xfId="33321" xr:uid="{00000000-0005-0000-0000-0000EC510000}"/>
    <cellStyle name="Berechnung 2 3 2 8 2 4" xfId="20339" xr:uid="{00000000-0005-0000-0000-0000ED510000}"/>
    <cellStyle name="Berechnung 2 3 2 8 2 4 2" xfId="27476" xr:uid="{00000000-0005-0000-0000-0000EE510000}"/>
    <cellStyle name="Berechnung 2 3 2 8 2 4 2 2" xfId="41791" xr:uid="{00000000-0005-0000-0000-0000EF510000}"/>
    <cellStyle name="Berechnung 2 3 2 8 2 4 3" xfId="34654" xr:uid="{00000000-0005-0000-0000-0000F0510000}"/>
    <cellStyle name="Berechnung 2 3 2 8 2 5" xfId="21554" xr:uid="{00000000-0005-0000-0000-0000F1510000}"/>
    <cellStyle name="Berechnung 2 3 2 8 2 5 2" xfId="35869" xr:uid="{00000000-0005-0000-0000-0000F2510000}"/>
    <cellStyle name="Berechnung 2 3 2 8 2 6" xfId="28691" xr:uid="{00000000-0005-0000-0000-0000F3510000}"/>
    <cellStyle name="Berechnung 2 3 2 8 3" xfId="15674" xr:uid="{00000000-0005-0000-0000-0000F4510000}"/>
    <cellStyle name="Berechnung 2 3 2 8 3 2" xfId="22833" xr:uid="{00000000-0005-0000-0000-0000F5510000}"/>
    <cellStyle name="Berechnung 2 3 2 8 3 2 2" xfId="37148" xr:uid="{00000000-0005-0000-0000-0000F6510000}"/>
    <cellStyle name="Berechnung 2 3 2 8 3 3" xfId="29989" xr:uid="{00000000-0005-0000-0000-0000F7510000}"/>
    <cellStyle name="Berechnung 2 3 2 8 4" xfId="18028" xr:uid="{00000000-0005-0000-0000-0000F8510000}"/>
    <cellStyle name="Berechnung 2 3 2 8 4 2" xfId="25165" xr:uid="{00000000-0005-0000-0000-0000F9510000}"/>
    <cellStyle name="Berechnung 2 3 2 8 4 2 2" xfId="39480" xr:uid="{00000000-0005-0000-0000-0000FA510000}"/>
    <cellStyle name="Berechnung 2 3 2 8 4 3" xfId="32343" xr:uid="{00000000-0005-0000-0000-0000FB510000}"/>
    <cellStyle name="Berechnung 2 3 3" xfId="1166" xr:uid="{00000000-0005-0000-0000-0000FC510000}"/>
    <cellStyle name="Berechnung 2 3 3 2" xfId="13310" xr:uid="{00000000-0005-0000-0000-0000FD510000}"/>
    <cellStyle name="Berechnung 2 3 3 2 2" xfId="13406" xr:uid="{00000000-0005-0000-0000-0000FE510000}"/>
    <cellStyle name="Berechnung 2 3 3 2 2 2" xfId="15775" xr:uid="{00000000-0005-0000-0000-0000FF510000}"/>
    <cellStyle name="Berechnung 2 3 3 2 2 2 2" xfId="22934" xr:uid="{00000000-0005-0000-0000-000000520000}"/>
    <cellStyle name="Berechnung 2 3 3 2 2 2 2 2" xfId="37249" xr:uid="{00000000-0005-0000-0000-000001520000}"/>
    <cellStyle name="Berechnung 2 3 3 2 2 2 3" xfId="30090" xr:uid="{00000000-0005-0000-0000-000002520000}"/>
    <cellStyle name="Berechnung 2 3 3 2 2 3" xfId="18129" xr:uid="{00000000-0005-0000-0000-000003520000}"/>
    <cellStyle name="Berechnung 2 3 3 2 2 3 2" xfId="25266" xr:uid="{00000000-0005-0000-0000-000004520000}"/>
    <cellStyle name="Berechnung 2 3 3 2 2 3 2 2" xfId="39581" xr:uid="{00000000-0005-0000-0000-000005520000}"/>
    <cellStyle name="Berechnung 2 3 3 2 2 3 3" xfId="32444" xr:uid="{00000000-0005-0000-0000-000006520000}"/>
    <cellStyle name="Berechnung 2 3 3 2 2 4" xfId="19833" xr:uid="{00000000-0005-0000-0000-000007520000}"/>
    <cellStyle name="Berechnung 2 3 3 2 2 4 2" xfId="26970" xr:uid="{00000000-0005-0000-0000-000008520000}"/>
    <cellStyle name="Berechnung 2 3 3 2 2 4 2 2" xfId="41285" xr:uid="{00000000-0005-0000-0000-000009520000}"/>
    <cellStyle name="Berechnung 2 3 3 2 2 4 3" xfId="34148" xr:uid="{00000000-0005-0000-0000-00000A520000}"/>
    <cellStyle name="Berechnung 2 3 3 2 2 5" xfId="21048" xr:uid="{00000000-0005-0000-0000-00000B520000}"/>
    <cellStyle name="Berechnung 2 3 3 2 2 5 2" xfId="35363" xr:uid="{00000000-0005-0000-0000-00000C520000}"/>
    <cellStyle name="Berechnung 2 3 3 2 2 6" xfId="28185" xr:uid="{00000000-0005-0000-0000-00000D520000}"/>
    <cellStyle name="Berechnung 2 3 3 2 3" xfId="15679" xr:uid="{00000000-0005-0000-0000-00000E520000}"/>
    <cellStyle name="Berechnung 2 3 3 2 3 2" xfId="22838" xr:uid="{00000000-0005-0000-0000-00000F520000}"/>
    <cellStyle name="Berechnung 2 3 3 2 3 2 2" xfId="37153" xr:uid="{00000000-0005-0000-0000-000010520000}"/>
    <cellStyle name="Berechnung 2 3 3 2 3 3" xfId="29994" xr:uid="{00000000-0005-0000-0000-000011520000}"/>
    <cellStyle name="Berechnung 2 3 3 2 4" xfId="18033" xr:uid="{00000000-0005-0000-0000-000012520000}"/>
    <cellStyle name="Berechnung 2 3 3 2 4 2" xfId="25170" xr:uid="{00000000-0005-0000-0000-000013520000}"/>
    <cellStyle name="Berechnung 2 3 3 2 4 2 2" xfId="39485" xr:uid="{00000000-0005-0000-0000-000014520000}"/>
    <cellStyle name="Berechnung 2 3 3 2 4 3" xfId="32348" xr:uid="{00000000-0005-0000-0000-000015520000}"/>
    <cellStyle name="Berechnung 2 3 4" xfId="1167" xr:uid="{00000000-0005-0000-0000-000016520000}"/>
    <cellStyle name="Berechnung 2 3 4 2" xfId="13311" xr:uid="{00000000-0005-0000-0000-000017520000}"/>
    <cellStyle name="Berechnung 2 3 4 2 2" xfId="14282" xr:uid="{00000000-0005-0000-0000-000018520000}"/>
    <cellStyle name="Berechnung 2 3 4 2 2 2" xfId="16651" xr:uid="{00000000-0005-0000-0000-000019520000}"/>
    <cellStyle name="Berechnung 2 3 4 2 2 2 2" xfId="23810" xr:uid="{00000000-0005-0000-0000-00001A520000}"/>
    <cellStyle name="Berechnung 2 3 4 2 2 2 2 2" xfId="38125" xr:uid="{00000000-0005-0000-0000-00001B520000}"/>
    <cellStyle name="Berechnung 2 3 4 2 2 2 3" xfId="30966" xr:uid="{00000000-0005-0000-0000-00001C520000}"/>
    <cellStyle name="Berechnung 2 3 4 2 2 3" xfId="19005" xr:uid="{00000000-0005-0000-0000-00001D520000}"/>
    <cellStyle name="Berechnung 2 3 4 2 2 3 2" xfId="26142" xr:uid="{00000000-0005-0000-0000-00001E520000}"/>
    <cellStyle name="Berechnung 2 3 4 2 2 3 2 2" xfId="40457" xr:uid="{00000000-0005-0000-0000-00001F520000}"/>
    <cellStyle name="Berechnung 2 3 4 2 2 3 3" xfId="33320" xr:uid="{00000000-0005-0000-0000-000020520000}"/>
    <cellStyle name="Berechnung 2 3 4 2 2 4" xfId="20338" xr:uid="{00000000-0005-0000-0000-000021520000}"/>
    <cellStyle name="Berechnung 2 3 4 2 2 4 2" xfId="27475" xr:uid="{00000000-0005-0000-0000-000022520000}"/>
    <cellStyle name="Berechnung 2 3 4 2 2 4 2 2" xfId="41790" xr:uid="{00000000-0005-0000-0000-000023520000}"/>
    <cellStyle name="Berechnung 2 3 4 2 2 4 3" xfId="34653" xr:uid="{00000000-0005-0000-0000-000024520000}"/>
    <cellStyle name="Berechnung 2 3 4 2 2 5" xfId="21553" xr:uid="{00000000-0005-0000-0000-000025520000}"/>
    <cellStyle name="Berechnung 2 3 4 2 2 5 2" xfId="35868" xr:uid="{00000000-0005-0000-0000-000026520000}"/>
    <cellStyle name="Berechnung 2 3 4 2 2 6" xfId="28690" xr:uid="{00000000-0005-0000-0000-000027520000}"/>
    <cellStyle name="Berechnung 2 3 4 2 3" xfId="15680" xr:uid="{00000000-0005-0000-0000-000028520000}"/>
    <cellStyle name="Berechnung 2 3 4 2 3 2" xfId="22839" xr:uid="{00000000-0005-0000-0000-000029520000}"/>
    <cellStyle name="Berechnung 2 3 4 2 3 2 2" xfId="37154" xr:uid="{00000000-0005-0000-0000-00002A520000}"/>
    <cellStyle name="Berechnung 2 3 4 2 3 3" xfId="29995" xr:uid="{00000000-0005-0000-0000-00002B520000}"/>
    <cellStyle name="Berechnung 2 3 4 2 4" xfId="18034" xr:uid="{00000000-0005-0000-0000-00002C520000}"/>
    <cellStyle name="Berechnung 2 3 4 2 4 2" xfId="25171" xr:uid="{00000000-0005-0000-0000-00002D520000}"/>
    <cellStyle name="Berechnung 2 3 4 2 4 2 2" xfId="39486" xr:uid="{00000000-0005-0000-0000-00002E520000}"/>
    <cellStyle name="Berechnung 2 3 4 2 4 3" xfId="32349" xr:uid="{00000000-0005-0000-0000-00002F520000}"/>
    <cellStyle name="Berechnung 2 3 5" xfId="1168" xr:uid="{00000000-0005-0000-0000-000030520000}"/>
    <cellStyle name="Berechnung 2 3 5 2" xfId="13312" xr:uid="{00000000-0005-0000-0000-000031520000}"/>
    <cellStyle name="Berechnung 2 3 5 2 2" xfId="14389" xr:uid="{00000000-0005-0000-0000-000032520000}"/>
    <cellStyle name="Berechnung 2 3 5 2 2 2" xfId="16758" xr:uid="{00000000-0005-0000-0000-000033520000}"/>
    <cellStyle name="Berechnung 2 3 5 2 2 2 2" xfId="23917" xr:uid="{00000000-0005-0000-0000-000034520000}"/>
    <cellStyle name="Berechnung 2 3 5 2 2 2 2 2" xfId="38232" xr:uid="{00000000-0005-0000-0000-000035520000}"/>
    <cellStyle name="Berechnung 2 3 5 2 2 2 3" xfId="31073" xr:uid="{00000000-0005-0000-0000-000036520000}"/>
    <cellStyle name="Berechnung 2 3 5 2 2 3" xfId="19112" xr:uid="{00000000-0005-0000-0000-000037520000}"/>
    <cellStyle name="Berechnung 2 3 5 2 2 3 2" xfId="26249" xr:uid="{00000000-0005-0000-0000-000038520000}"/>
    <cellStyle name="Berechnung 2 3 5 2 2 3 2 2" xfId="40564" xr:uid="{00000000-0005-0000-0000-000039520000}"/>
    <cellStyle name="Berechnung 2 3 5 2 2 3 3" xfId="33427" xr:uid="{00000000-0005-0000-0000-00003A520000}"/>
    <cellStyle name="Berechnung 2 3 5 2 2 4" xfId="20445" xr:uid="{00000000-0005-0000-0000-00003B520000}"/>
    <cellStyle name="Berechnung 2 3 5 2 2 4 2" xfId="27582" xr:uid="{00000000-0005-0000-0000-00003C520000}"/>
    <cellStyle name="Berechnung 2 3 5 2 2 4 2 2" xfId="41897" xr:uid="{00000000-0005-0000-0000-00003D520000}"/>
    <cellStyle name="Berechnung 2 3 5 2 2 4 3" xfId="34760" xr:uid="{00000000-0005-0000-0000-00003E520000}"/>
    <cellStyle name="Berechnung 2 3 5 2 2 5" xfId="21660" xr:uid="{00000000-0005-0000-0000-00003F520000}"/>
    <cellStyle name="Berechnung 2 3 5 2 2 5 2" xfId="35975" xr:uid="{00000000-0005-0000-0000-000040520000}"/>
    <cellStyle name="Berechnung 2 3 5 2 2 6" xfId="28797" xr:uid="{00000000-0005-0000-0000-000041520000}"/>
    <cellStyle name="Berechnung 2 3 5 2 3" xfId="15681" xr:uid="{00000000-0005-0000-0000-000042520000}"/>
    <cellStyle name="Berechnung 2 3 5 2 3 2" xfId="22840" xr:uid="{00000000-0005-0000-0000-000043520000}"/>
    <cellStyle name="Berechnung 2 3 5 2 3 2 2" xfId="37155" xr:uid="{00000000-0005-0000-0000-000044520000}"/>
    <cellStyle name="Berechnung 2 3 5 2 3 3" xfId="29996" xr:uid="{00000000-0005-0000-0000-000045520000}"/>
    <cellStyle name="Berechnung 2 3 5 2 4" xfId="18035" xr:uid="{00000000-0005-0000-0000-000046520000}"/>
    <cellStyle name="Berechnung 2 3 5 2 4 2" xfId="25172" xr:uid="{00000000-0005-0000-0000-000047520000}"/>
    <cellStyle name="Berechnung 2 3 5 2 4 2 2" xfId="39487" xr:uid="{00000000-0005-0000-0000-000048520000}"/>
    <cellStyle name="Berechnung 2 3 5 2 4 3" xfId="32350" xr:uid="{00000000-0005-0000-0000-000049520000}"/>
    <cellStyle name="Berechnung 2 3 6" xfId="1169" xr:uid="{00000000-0005-0000-0000-00004A520000}"/>
    <cellStyle name="Berechnung 2 3 6 2" xfId="13313" xr:uid="{00000000-0005-0000-0000-00004B520000}"/>
    <cellStyle name="Berechnung 2 3 6 2 2" xfId="14012" xr:uid="{00000000-0005-0000-0000-00004C520000}"/>
    <cellStyle name="Berechnung 2 3 6 2 2 2" xfId="16381" xr:uid="{00000000-0005-0000-0000-00004D520000}"/>
    <cellStyle name="Berechnung 2 3 6 2 2 2 2" xfId="23540" xr:uid="{00000000-0005-0000-0000-00004E520000}"/>
    <cellStyle name="Berechnung 2 3 6 2 2 2 2 2" xfId="37855" xr:uid="{00000000-0005-0000-0000-00004F520000}"/>
    <cellStyle name="Berechnung 2 3 6 2 2 2 3" xfId="30696" xr:uid="{00000000-0005-0000-0000-000050520000}"/>
    <cellStyle name="Berechnung 2 3 6 2 2 3" xfId="18735" xr:uid="{00000000-0005-0000-0000-000051520000}"/>
    <cellStyle name="Berechnung 2 3 6 2 2 3 2" xfId="25872" xr:uid="{00000000-0005-0000-0000-000052520000}"/>
    <cellStyle name="Berechnung 2 3 6 2 2 3 2 2" xfId="40187" xr:uid="{00000000-0005-0000-0000-000053520000}"/>
    <cellStyle name="Berechnung 2 3 6 2 2 3 3" xfId="33050" xr:uid="{00000000-0005-0000-0000-000054520000}"/>
    <cellStyle name="Berechnung 2 3 6 2 2 4" xfId="20098" xr:uid="{00000000-0005-0000-0000-000055520000}"/>
    <cellStyle name="Berechnung 2 3 6 2 2 4 2" xfId="27235" xr:uid="{00000000-0005-0000-0000-000056520000}"/>
    <cellStyle name="Berechnung 2 3 6 2 2 4 2 2" xfId="41550" xr:uid="{00000000-0005-0000-0000-000057520000}"/>
    <cellStyle name="Berechnung 2 3 6 2 2 4 3" xfId="34413" xr:uid="{00000000-0005-0000-0000-000058520000}"/>
    <cellStyle name="Berechnung 2 3 6 2 2 5" xfId="21313" xr:uid="{00000000-0005-0000-0000-000059520000}"/>
    <cellStyle name="Berechnung 2 3 6 2 2 5 2" xfId="35628" xr:uid="{00000000-0005-0000-0000-00005A520000}"/>
    <cellStyle name="Berechnung 2 3 6 2 2 6" xfId="28450" xr:uid="{00000000-0005-0000-0000-00005B520000}"/>
    <cellStyle name="Berechnung 2 3 6 2 3" xfId="15682" xr:uid="{00000000-0005-0000-0000-00005C520000}"/>
    <cellStyle name="Berechnung 2 3 6 2 3 2" xfId="22841" xr:uid="{00000000-0005-0000-0000-00005D520000}"/>
    <cellStyle name="Berechnung 2 3 6 2 3 2 2" xfId="37156" xr:uid="{00000000-0005-0000-0000-00005E520000}"/>
    <cellStyle name="Berechnung 2 3 6 2 3 3" xfId="29997" xr:uid="{00000000-0005-0000-0000-00005F520000}"/>
    <cellStyle name="Berechnung 2 3 6 2 4" xfId="18036" xr:uid="{00000000-0005-0000-0000-000060520000}"/>
    <cellStyle name="Berechnung 2 3 6 2 4 2" xfId="25173" xr:uid="{00000000-0005-0000-0000-000061520000}"/>
    <cellStyle name="Berechnung 2 3 6 2 4 2 2" xfId="39488" xr:uid="{00000000-0005-0000-0000-000062520000}"/>
    <cellStyle name="Berechnung 2 3 6 2 4 3" xfId="32351" xr:uid="{00000000-0005-0000-0000-000063520000}"/>
    <cellStyle name="Berechnung 2 3 7" xfId="10720" xr:uid="{00000000-0005-0000-0000-000064520000}"/>
    <cellStyle name="Berechnung 2 3 7 2" xfId="14413" xr:uid="{00000000-0005-0000-0000-000065520000}"/>
    <cellStyle name="Berechnung 2 3 7 2 2" xfId="14946" xr:uid="{00000000-0005-0000-0000-000066520000}"/>
    <cellStyle name="Berechnung 2 3 7 2 2 2" xfId="17303" xr:uid="{00000000-0005-0000-0000-000067520000}"/>
    <cellStyle name="Berechnung 2 3 7 2 2 2 2" xfId="24440" xr:uid="{00000000-0005-0000-0000-000068520000}"/>
    <cellStyle name="Berechnung 2 3 7 2 2 2 2 2" xfId="38755" xr:uid="{00000000-0005-0000-0000-000069520000}"/>
    <cellStyle name="Berechnung 2 3 7 2 2 2 3" xfId="31618" xr:uid="{00000000-0005-0000-0000-00006A520000}"/>
    <cellStyle name="Berechnung 2 3 7 2 2 3" xfId="19657" xr:uid="{00000000-0005-0000-0000-00006B520000}"/>
    <cellStyle name="Berechnung 2 3 7 2 2 3 2" xfId="26794" xr:uid="{00000000-0005-0000-0000-00006C520000}"/>
    <cellStyle name="Berechnung 2 3 7 2 2 3 2 2" xfId="41109" xr:uid="{00000000-0005-0000-0000-00006D520000}"/>
    <cellStyle name="Berechnung 2 3 7 2 2 3 3" xfId="33972" xr:uid="{00000000-0005-0000-0000-00006E520000}"/>
    <cellStyle name="Berechnung 2 3 7 2 2 4" xfId="20933" xr:uid="{00000000-0005-0000-0000-00006F520000}"/>
    <cellStyle name="Berechnung 2 3 7 2 2 4 2" xfId="28070" xr:uid="{00000000-0005-0000-0000-000070520000}"/>
    <cellStyle name="Berechnung 2 3 7 2 2 4 2 2" xfId="42385" xr:uid="{00000000-0005-0000-0000-000071520000}"/>
    <cellStyle name="Berechnung 2 3 7 2 2 4 3" xfId="35248" xr:uid="{00000000-0005-0000-0000-000072520000}"/>
    <cellStyle name="Berechnung 2 3 7 2 2 5" xfId="22109" xr:uid="{00000000-0005-0000-0000-000073520000}"/>
    <cellStyle name="Berechnung 2 3 7 2 2 5 2" xfId="36424" xr:uid="{00000000-0005-0000-0000-000074520000}"/>
    <cellStyle name="Berechnung 2 3 7 2 2 6" xfId="29265" xr:uid="{00000000-0005-0000-0000-000075520000}"/>
    <cellStyle name="Berechnung 2 3 7 2 3" xfId="16782" xr:uid="{00000000-0005-0000-0000-000076520000}"/>
    <cellStyle name="Berechnung 2 3 7 2 3 2" xfId="23941" xr:uid="{00000000-0005-0000-0000-000077520000}"/>
    <cellStyle name="Berechnung 2 3 7 2 3 2 2" xfId="38256" xr:uid="{00000000-0005-0000-0000-000078520000}"/>
    <cellStyle name="Berechnung 2 3 7 2 3 3" xfId="31097" xr:uid="{00000000-0005-0000-0000-000079520000}"/>
    <cellStyle name="Berechnung 2 3 7 2 4" xfId="19136" xr:uid="{00000000-0005-0000-0000-00007A520000}"/>
    <cellStyle name="Berechnung 2 3 7 2 4 2" xfId="26273" xr:uid="{00000000-0005-0000-0000-00007B520000}"/>
    <cellStyle name="Berechnung 2 3 7 2 4 2 2" xfId="40588" xr:uid="{00000000-0005-0000-0000-00007C520000}"/>
    <cellStyle name="Berechnung 2 3 7 2 4 3" xfId="33451" xr:uid="{00000000-0005-0000-0000-00007D520000}"/>
    <cellStyle name="Berechnung 2 3 8" xfId="11006" xr:uid="{00000000-0005-0000-0000-00007E520000}"/>
    <cellStyle name="Berechnung 2 3 9" xfId="13304" xr:uid="{00000000-0005-0000-0000-00007F520000}"/>
    <cellStyle name="Berechnung 2 3 9 2" xfId="13418" xr:uid="{00000000-0005-0000-0000-000080520000}"/>
    <cellStyle name="Berechnung 2 3 9 2 2" xfId="15787" xr:uid="{00000000-0005-0000-0000-000081520000}"/>
    <cellStyle name="Berechnung 2 3 9 2 2 2" xfId="22946" xr:uid="{00000000-0005-0000-0000-000082520000}"/>
    <cellStyle name="Berechnung 2 3 9 2 2 2 2" xfId="37261" xr:uid="{00000000-0005-0000-0000-000083520000}"/>
    <cellStyle name="Berechnung 2 3 9 2 2 3" xfId="30102" xr:uid="{00000000-0005-0000-0000-000084520000}"/>
    <cellStyle name="Berechnung 2 3 9 2 3" xfId="18141" xr:uid="{00000000-0005-0000-0000-000085520000}"/>
    <cellStyle name="Berechnung 2 3 9 2 3 2" xfId="25278" xr:uid="{00000000-0005-0000-0000-000086520000}"/>
    <cellStyle name="Berechnung 2 3 9 2 3 2 2" xfId="39593" xr:uid="{00000000-0005-0000-0000-000087520000}"/>
    <cellStyle name="Berechnung 2 3 9 2 3 3" xfId="32456" xr:uid="{00000000-0005-0000-0000-000088520000}"/>
    <cellStyle name="Berechnung 2 3 9 2 4" xfId="19845" xr:uid="{00000000-0005-0000-0000-000089520000}"/>
    <cellStyle name="Berechnung 2 3 9 2 4 2" xfId="26982" xr:uid="{00000000-0005-0000-0000-00008A520000}"/>
    <cellStyle name="Berechnung 2 3 9 2 4 2 2" xfId="41297" xr:uid="{00000000-0005-0000-0000-00008B520000}"/>
    <cellStyle name="Berechnung 2 3 9 2 4 3" xfId="34160" xr:uid="{00000000-0005-0000-0000-00008C520000}"/>
    <cellStyle name="Berechnung 2 3 9 2 5" xfId="21060" xr:uid="{00000000-0005-0000-0000-00008D520000}"/>
    <cellStyle name="Berechnung 2 3 9 2 5 2" xfId="35375" xr:uid="{00000000-0005-0000-0000-00008E520000}"/>
    <cellStyle name="Berechnung 2 3 9 2 6" xfId="28197" xr:uid="{00000000-0005-0000-0000-00008F520000}"/>
    <cellStyle name="Berechnung 2 3 9 3" xfId="15673" xr:uid="{00000000-0005-0000-0000-000090520000}"/>
    <cellStyle name="Berechnung 2 3 9 3 2" xfId="22832" xr:uid="{00000000-0005-0000-0000-000091520000}"/>
    <cellStyle name="Berechnung 2 3 9 3 2 2" xfId="37147" xr:uid="{00000000-0005-0000-0000-000092520000}"/>
    <cellStyle name="Berechnung 2 3 9 3 3" xfId="29988" xr:uid="{00000000-0005-0000-0000-000093520000}"/>
    <cellStyle name="Berechnung 2 3 9 4" xfId="18027" xr:uid="{00000000-0005-0000-0000-000094520000}"/>
    <cellStyle name="Berechnung 2 3 9 4 2" xfId="25164" xr:uid="{00000000-0005-0000-0000-000095520000}"/>
    <cellStyle name="Berechnung 2 3 9 4 2 2" xfId="39479" xr:uid="{00000000-0005-0000-0000-000096520000}"/>
    <cellStyle name="Berechnung 2 3 9 4 3" xfId="32342" xr:uid="{00000000-0005-0000-0000-000097520000}"/>
    <cellStyle name="Berechnung 2 4" xfId="1170" xr:uid="{00000000-0005-0000-0000-000098520000}"/>
    <cellStyle name="Berechnung 2 4 2" xfId="1171" xr:uid="{00000000-0005-0000-0000-000099520000}"/>
    <cellStyle name="Berechnung 2 4 2 2" xfId="13315" xr:uid="{00000000-0005-0000-0000-00009A520000}"/>
    <cellStyle name="Berechnung 2 4 2 2 2" xfId="14284" xr:uid="{00000000-0005-0000-0000-00009B520000}"/>
    <cellStyle name="Berechnung 2 4 2 2 2 2" xfId="16653" xr:uid="{00000000-0005-0000-0000-00009C520000}"/>
    <cellStyle name="Berechnung 2 4 2 2 2 2 2" xfId="23812" xr:uid="{00000000-0005-0000-0000-00009D520000}"/>
    <cellStyle name="Berechnung 2 4 2 2 2 2 2 2" xfId="38127" xr:uid="{00000000-0005-0000-0000-00009E520000}"/>
    <cellStyle name="Berechnung 2 4 2 2 2 2 3" xfId="30968" xr:uid="{00000000-0005-0000-0000-00009F520000}"/>
    <cellStyle name="Berechnung 2 4 2 2 2 3" xfId="19007" xr:uid="{00000000-0005-0000-0000-0000A0520000}"/>
    <cellStyle name="Berechnung 2 4 2 2 2 3 2" xfId="26144" xr:uid="{00000000-0005-0000-0000-0000A1520000}"/>
    <cellStyle name="Berechnung 2 4 2 2 2 3 2 2" xfId="40459" xr:uid="{00000000-0005-0000-0000-0000A2520000}"/>
    <cellStyle name="Berechnung 2 4 2 2 2 3 3" xfId="33322" xr:uid="{00000000-0005-0000-0000-0000A3520000}"/>
    <cellStyle name="Berechnung 2 4 2 2 2 4" xfId="20340" xr:uid="{00000000-0005-0000-0000-0000A4520000}"/>
    <cellStyle name="Berechnung 2 4 2 2 2 4 2" xfId="27477" xr:uid="{00000000-0005-0000-0000-0000A5520000}"/>
    <cellStyle name="Berechnung 2 4 2 2 2 4 2 2" xfId="41792" xr:uid="{00000000-0005-0000-0000-0000A6520000}"/>
    <cellStyle name="Berechnung 2 4 2 2 2 4 3" xfId="34655" xr:uid="{00000000-0005-0000-0000-0000A7520000}"/>
    <cellStyle name="Berechnung 2 4 2 2 2 5" xfId="21555" xr:uid="{00000000-0005-0000-0000-0000A8520000}"/>
    <cellStyle name="Berechnung 2 4 2 2 2 5 2" xfId="35870" xr:uid="{00000000-0005-0000-0000-0000A9520000}"/>
    <cellStyle name="Berechnung 2 4 2 2 2 6" xfId="28692" xr:uid="{00000000-0005-0000-0000-0000AA520000}"/>
    <cellStyle name="Berechnung 2 4 2 2 3" xfId="15684" xr:uid="{00000000-0005-0000-0000-0000AB520000}"/>
    <cellStyle name="Berechnung 2 4 2 2 3 2" xfId="22843" xr:uid="{00000000-0005-0000-0000-0000AC520000}"/>
    <cellStyle name="Berechnung 2 4 2 2 3 2 2" xfId="37158" xr:uid="{00000000-0005-0000-0000-0000AD520000}"/>
    <cellStyle name="Berechnung 2 4 2 2 3 3" xfId="29999" xr:uid="{00000000-0005-0000-0000-0000AE520000}"/>
    <cellStyle name="Berechnung 2 4 2 2 4" xfId="18038" xr:uid="{00000000-0005-0000-0000-0000AF520000}"/>
    <cellStyle name="Berechnung 2 4 2 2 4 2" xfId="25175" xr:uid="{00000000-0005-0000-0000-0000B0520000}"/>
    <cellStyle name="Berechnung 2 4 2 2 4 2 2" xfId="39490" xr:uid="{00000000-0005-0000-0000-0000B1520000}"/>
    <cellStyle name="Berechnung 2 4 2 2 4 3" xfId="32353" xr:uid="{00000000-0005-0000-0000-0000B2520000}"/>
    <cellStyle name="Berechnung 2 4 3" xfId="1172" xr:uid="{00000000-0005-0000-0000-0000B3520000}"/>
    <cellStyle name="Berechnung 2 4 3 2" xfId="13316" xr:uid="{00000000-0005-0000-0000-0000B4520000}"/>
    <cellStyle name="Berechnung 2 4 3 2 2" xfId="14647" xr:uid="{00000000-0005-0000-0000-0000B5520000}"/>
    <cellStyle name="Berechnung 2 4 3 2 2 2" xfId="17010" xr:uid="{00000000-0005-0000-0000-0000B6520000}"/>
    <cellStyle name="Berechnung 2 4 3 2 2 2 2" xfId="24169" xr:uid="{00000000-0005-0000-0000-0000B7520000}"/>
    <cellStyle name="Berechnung 2 4 3 2 2 2 2 2" xfId="38484" xr:uid="{00000000-0005-0000-0000-0000B8520000}"/>
    <cellStyle name="Berechnung 2 4 3 2 2 2 3" xfId="31325" xr:uid="{00000000-0005-0000-0000-0000B9520000}"/>
    <cellStyle name="Berechnung 2 4 3 2 2 3" xfId="19364" xr:uid="{00000000-0005-0000-0000-0000BA520000}"/>
    <cellStyle name="Berechnung 2 4 3 2 2 3 2" xfId="26501" xr:uid="{00000000-0005-0000-0000-0000BB520000}"/>
    <cellStyle name="Berechnung 2 4 3 2 2 3 2 2" xfId="40816" xr:uid="{00000000-0005-0000-0000-0000BC520000}"/>
    <cellStyle name="Berechnung 2 4 3 2 2 3 3" xfId="33679" xr:uid="{00000000-0005-0000-0000-0000BD520000}"/>
    <cellStyle name="Berechnung 2 4 3 2 2 4" xfId="20662" xr:uid="{00000000-0005-0000-0000-0000BE520000}"/>
    <cellStyle name="Berechnung 2 4 3 2 2 4 2" xfId="27799" xr:uid="{00000000-0005-0000-0000-0000BF520000}"/>
    <cellStyle name="Berechnung 2 4 3 2 2 4 2 2" xfId="42114" xr:uid="{00000000-0005-0000-0000-0000C0520000}"/>
    <cellStyle name="Berechnung 2 4 3 2 2 4 3" xfId="34977" xr:uid="{00000000-0005-0000-0000-0000C1520000}"/>
    <cellStyle name="Berechnung 2 4 3 2 2 5" xfId="21877" xr:uid="{00000000-0005-0000-0000-0000C2520000}"/>
    <cellStyle name="Berechnung 2 4 3 2 2 5 2" xfId="36192" xr:uid="{00000000-0005-0000-0000-0000C3520000}"/>
    <cellStyle name="Berechnung 2 4 3 2 2 6" xfId="29014" xr:uid="{00000000-0005-0000-0000-0000C4520000}"/>
    <cellStyle name="Berechnung 2 4 3 2 3" xfId="15685" xr:uid="{00000000-0005-0000-0000-0000C5520000}"/>
    <cellStyle name="Berechnung 2 4 3 2 3 2" xfId="22844" xr:uid="{00000000-0005-0000-0000-0000C6520000}"/>
    <cellStyle name="Berechnung 2 4 3 2 3 2 2" xfId="37159" xr:uid="{00000000-0005-0000-0000-0000C7520000}"/>
    <cellStyle name="Berechnung 2 4 3 2 3 3" xfId="30000" xr:uid="{00000000-0005-0000-0000-0000C8520000}"/>
    <cellStyle name="Berechnung 2 4 3 2 4" xfId="18039" xr:uid="{00000000-0005-0000-0000-0000C9520000}"/>
    <cellStyle name="Berechnung 2 4 3 2 4 2" xfId="25176" xr:uid="{00000000-0005-0000-0000-0000CA520000}"/>
    <cellStyle name="Berechnung 2 4 3 2 4 2 2" xfId="39491" xr:uid="{00000000-0005-0000-0000-0000CB520000}"/>
    <cellStyle name="Berechnung 2 4 3 2 4 3" xfId="32354" xr:uid="{00000000-0005-0000-0000-0000CC520000}"/>
    <cellStyle name="Berechnung 2 4 4" xfId="1173" xr:uid="{00000000-0005-0000-0000-0000CD520000}"/>
    <cellStyle name="Berechnung 2 4 4 2" xfId="13317" xr:uid="{00000000-0005-0000-0000-0000CE520000}"/>
    <cellStyle name="Berechnung 2 4 4 2 2" xfId="13746" xr:uid="{00000000-0005-0000-0000-0000CF520000}"/>
    <cellStyle name="Berechnung 2 4 4 2 2 2" xfId="16115" xr:uid="{00000000-0005-0000-0000-0000D0520000}"/>
    <cellStyle name="Berechnung 2 4 4 2 2 2 2" xfId="23274" xr:uid="{00000000-0005-0000-0000-0000D1520000}"/>
    <cellStyle name="Berechnung 2 4 4 2 2 2 2 2" xfId="37589" xr:uid="{00000000-0005-0000-0000-0000D2520000}"/>
    <cellStyle name="Berechnung 2 4 4 2 2 2 3" xfId="30430" xr:uid="{00000000-0005-0000-0000-0000D3520000}"/>
    <cellStyle name="Berechnung 2 4 4 2 2 3" xfId="18469" xr:uid="{00000000-0005-0000-0000-0000D4520000}"/>
    <cellStyle name="Berechnung 2 4 4 2 2 3 2" xfId="25606" xr:uid="{00000000-0005-0000-0000-0000D5520000}"/>
    <cellStyle name="Berechnung 2 4 4 2 2 3 2 2" xfId="39921" xr:uid="{00000000-0005-0000-0000-0000D6520000}"/>
    <cellStyle name="Berechnung 2 4 4 2 2 3 3" xfId="32784" xr:uid="{00000000-0005-0000-0000-0000D7520000}"/>
    <cellStyle name="Berechnung 2 4 4 2 2 4" xfId="19994" xr:uid="{00000000-0005-0000-0000-0000D8520000}"/>
    <cellStyle name="Berechnung 2 4 4 2 2 4 2" xfId="27131" xr:uid="{00000000-0005-0000-0000-0000D9520000}"/>
    <cellStyle name="Berechnung 2 4 4 2 2 4 2 2" xfId="41446" xr:uid="{00000000-0005-0000-0000-0000DA520000}"/>
    <cellStyle name="Berechnung 2 4 4 2 2 4 3" xfId="34309" xr:uid="{00000000-0005-0000-0000-0000DB520000}"/>
    <cellStyle name="Berechnung 2 4 4 2 2 5" xfId="21209" xr:uid="{00000000-0005-0000-0000-0000DC520000}"/>
    <cellStyle name="Berechnung 2 4 4 2 2 5 2" xfId="35524" xr:uid="{00000000-0005-0000-0000-0000DD520000}"/>
    <cellStyle name="Berechnung 2 4 4 2 2 6" xfId="28346" xr:uid="{00000000-0005-0000-0000-0000DE520000}"/>
    <cellStyle name="Berechnung 2 4 4 2 3" xfId="15686" xr:uid="{00000000-0005-0000-0000-0000DF520000}"/>
    <cellStyle name="Berechnung 2 4 4 2 3 2" xfId="22845" xr:uid="{00000000-0005-0000-0000-0000E0520000}"/>
    <cellStyle name="Berechnung 2 4 4 2 3 2 2" xfId="37160" xr:uid="{00000000-0005-0000-0000-0000E1520000}"/>
    <cellStyle name="Berechnung 2 4 4 2 3 3" xfId="30001" xr:uid="{00000000-0005-0000-0000-0000E2520000}"/>
    <cellStyle name="Berechnung 2 4 4 2 4" xfId="18040" xr:uid="{00000000-0005-0000-0000-0000E3520000}"/>
    <cellStyle name="Berechnung 2 4 4 2 4 2" xfId="25177" xr:uid="{00000000-0005-0000-0000-0000E4520000}"/>
    <cellStyle name="Berechnung 2 4 4 2 4 2 2" xfId="39492" xr:uid="{00000000-0005-0000-0000-0000E5520000}"/>
    <cellStyle name="Berechnung 2 4 4 2 4 3" xfId="32355" xr:uid="{00000000-0005-0000-0000-0000E6520000}"/>
    <cellStyle name="Berechnung 2 4 5" xfId="1174" xr:uid="{00000000-0005-0000-0000-0000E7520000}"/>
    <cellStyle name="Berechnung 2 4 5 2" xfId="13318" xr:uid="{00000000-0005-0000-0000-0000E8520000}"/>
    <cellStyle name="Berechnung 2 4 5 2 2" xfId="14285" xr:uid="{00000000-0005-0000-0000-0000E9520000}"/>
    <cellStyle name="Berechnung 2 4 5 2 2 2" xfId="16654" xr:uid="{00000000-0005-0000-0000-0000EA520000}"/>
    <cellStyle name="Berechnung 2 4 5 2 2 2 2" xfId="23813" xr:uid="{00000000-0005-0000-0000-0000EB520000}"/>
    <cellStyle name="Berechnung 2 4 5 2 2 2 2 2" xfId="38128" xr:uid="{00000000-0005-0000-0000-0000EC520000}"/>
    <cellStyle name="Berechnung 2 4 5 2 2 2 3" xfId="30969" xr:uid="{00000000-0005-0000-0000-0000ED520000}"/>
    <cellStyle name="Berechnung 2 4 5 2 2 3" xfId="19008" xr:uid="{00000000-0005-0000-0000-0000EE520000}"/>
    <cellStyle name="Berechnung 2 4 5 2 2 3 2" xfId="26145" xr:uid="{00000000-0005-0000-0000-0000EF520000}"/>
    <cellStyle name="Berechnung 2 4 5 2 2 3 2 2" xfId="40460" xr:uid="{00000000-0005-0000-0000-0000F0520000}"/>
    <cellStyle name="Berechnung 2 4 5 2 2 3 3" xfId="33323" xr:uid="{00000000-0005-0000-0000-0000F1520000}"/>
    <cellStyle name="Berechnung 2 4 5 2 2 4" xfId="20341" xr:uid="{00000000-0005-0000-0000-0000F2520000}"/>
    <cellStyle name="Berechnung 2 4 5 2 2 4 2" xfId="27478" xr:uid="{00000000-0005-0000-0000-0000F3520000}"/>
    <cellStyle name="Berechnung 2 4 5 2 2 4 2 2" xfId="41793" xr:uid="{00000000-0005-0000-0000-0000F4520000}"/>
    <cellStyle name="Berechnung 2 4 5 2 2 4 3" xfId="34656" xr:uid="{00000000-0005-0000-0000-0000F5520000}"/>
    <cellStyle name="Berechnung 2 4 5 2 2 5" xfId="21556" xr:uid="{00000000-0005-0000-0000-0000F6520000}"/>
    <cellStyle name="Berechnung 2 4 5 2 2 5 2" xfId="35871" xr:uid="{00000000-0005-0000-0000-0000F7520000}"/>
    <cellStyle name="Berechnung 2 4 5 2 2 6" xfId="28693" xr:uid="{00000000-0005-0000-0000-0000F8520000}"/>
    <cellStyle name="Berechnung 2 4 5 2 3" xfId="15687" xr:uid="{00000000-0005-0000-0000-0000F9520000}"/>
    <cellStyle name="Berechnung 2 4 5 2 3 2" xfId="22846" xr:uid="{00000000-0005-0000-0000-0000FA520000}"/>
    <cellStyle name="Berechnung 2 4 5 2 3 2 2" xfId="37161" xr:uid="{00000000-0005-0000-0000-0000FB520000}"/>
    <cellStyle name="Berechnung 2 4 5 2 3 3" xfId="30002" xr:uid="{00000000-0005-0000-0000-0000FC520000}"/>
    <cellStyle name="Berechnung 2 4 5 2 4" xfId="18041" xr:uid="{00000000-0005-0000-0000-0000FD520000}"/>
    <cellStyle name="Berechnung 2 4 5 2 4 2" xfId="25178" xr:uid="{00000000-0005-0000-0000-0000FE520000}"/>
    <cellStyle name="Berechnung 2 4 5 2 4 2 2" xfId="39493" xr:uid="{00000000-0005-0000-0000-0000FF520000}"/>
    <cellStyle name="Berechnung 2 4 5 2 4 3" xfId="32356" xr:uid="{00000000-0005-0000-0000-000000530000}"/>
    <cellStyle name="Berechnung 2 4 6" xfId="10721" xr:uid="{00000000-0005-0000-0000-000001530000}"/>
    <cellStyle name="Berechnung 2 4 7" xfId="11008" xr:uid="{00000000-0005-0000-0000-000002530000}"/>
    <cellStyle name="Berechnung 2 4 8" xfId="13314" xr:uid="{00000000-0005-0000-0000-000003530000}"/>
    <cellStyle name="Berechnung 2 4 8 2" xfId="13655" xr:uid="{00000000-0005-0000-0000-000004530000}"/>
    <cellStyle name="Berechnung 2 4 8 2 2" xfId="16024" xr:uid="{00000000-0005-0000-0000-000005530000}"/>
    <cellStyle name="Berechnung 2 4 8 2 2 2" xfId="23183" xr:uid="{00000000-0005-0000-0000-000006530000}"/>
    <cellStyle name="Berechnung 2 4 8 2 2 2 2" xfId="37498" xr:uid="{00000000-0005-0000-0000-000007530000}"/>
    <cellStyle name="Berechnung 2 4 8 2 2 3" xfId="30339" xr:uid="{00000000-0005-0000-0000-000008530000}"/>
    <cellStyle name="Berechnung 2 4 8 2 3" xfId="18378" xr:uid="{00000000-0005-0000-0000-000009530000}"/>
    <cellStyle name="Berechnung 2 4 8 2 3 2" xfId="25515" xr:uid="{00000000-0005-0000-0000-00000A530000}"/>
    <cellStyle name="Berechnung 2 4 8 2 3 2 2" xfId="39830" xr:uid="{00000000-0005-0000-0000-00000B530000}"/>
    <cellStyle name="Berechnung 2 4 8 2 3 3" xfId="32693" xr:uid="{00000000-0005-0000-0000-00000C530000}"/>
    <cellStyle name="Berechnung 2 4 8 2 4" xfId="19904" xr:uid="{00000000-0005-0000-0000-00000D530000}"/>
    <cellStyle name="Berechnung 2 4 8 2 4 2" xfId="27041" xr:uid="{00000000-0005-0000-0000-00000E530000}"/>
    <cellStyle name="Berechnung 2 4 8 2 4 2 2" xfId="41356" xr:uid="{00000000-0005-0000-0000-00000F530000}"/>
    <cellStyle name="Berechnung 2 4 8 2 4 3" xfId="34219" xr:uid="{00000000-0005-0000-0000-000010530000}"/>
    <cellStyle name="Berechnung 2 4 8 2 5" xfId="21119" xr:uid="{00000000-0005-0000-0000-000011530000}"/>
    <cellStyle name="Berechnung 2 4 8 2 5 2" xfId="35434" xr:uid="{00000000-0005-0000-0000-000012530000}"/>
    <cellStyle name="Berechnung 2 4 8 2 6" xfId="28256" xr:uid="{00000000-0005-0000-0000-000013530000}"/>
    <cellStyle name="Berechnung 2 4 8 3" xfId="15683" xr:uid="{00000000-0005-0000-0000-000014530000}"/>
    <cellStyle name="Berechnung 2 4 8 3 2" xfId="22842" xr:uid="{00000000-0005-0000-0000-000015530000}"/>
    <cellStyle name="Berechnung 2 4 8 3 2 2" xfId="37157" xr:uid="{00000000-0005-0000-0000-000016530000}"/>
    <cellStyle name="Berechnung 2 4 8 3 3" xfId="29998" xr:uid="{00000000-0005-0000-0000-000017530000}"/>
    <cellStyle name="Berechnung 2 4 8 4" xfId="18037" xr:uid="{00000000-0005-0000-0000-000018530000}"/>
    <cellStyle name="Berechnung 2 4 8 4 2" xfId="25174" xr:uid="{00000000-0005-0000-0000-000019530000}"/>
    <cellStyle name="Berechnung 2 4 8 4 2 2" xfId="39489" xr:uid="{00000000-0005-0000-0000-00001A530000}"/>
    <cellStyle name="Berechnung 2 4 8 4 3" xfId="32352" xr:uid="{00000000-0005-0000-0000-00001B530000}"/>
    <cellStyle name="Berechnung 2 5" xfId="1175" xr:uid="{00000000-0005-0000-0000-00001C530000}"/>
    <cellStyle name="Berechnung 2 5 2" xfId="7481" xr:uid="{00000000-0005-0000-0000-00001D530000}"/>
    <cellStyle name="Berechnung 2 5 3" xfId="11009" xr:uid="{00000000-0005-0000-0000-00001E530000}"/>
    <cellStyle name="Berechnung 2 5 4" xfId="13319" xr:uid="{00000000-0005-0000-0000-00001F530000}"/>
    <cellStyle name="Berechnung 2 5 4 2" xfId="14388" xr:uid="{00000000-0005-0000-0000-000020530000}"/>
    <cellStyle name="Berechnung 2 5 4 2 2" xfId="16757" xr:uid="{00000000-0005-0000-0000-000021530000}"/>
    <cellStyle name="Berechnung 2 5 4 2 2 2" xfId="23916" xr:uid="{00000000-0005-0000-0000-000022530000}"/>
    <cellStyle name="Berechnung 2 5 4 2 2 2 2" xfId="38231" xr:uid="{00000000-0005-0000-0000-000023530000}"/>
    <cellStyle name="Berechnung 2 5 4 2 2 3" xfId="31072" xr:uid="{00000000-0005-0000-0000-000024530000}"/>
    <cellStyle name="Berechnung 2 5 4 2 3" xfId="19111" xr:uid="{00000000-0005-0000-0000-000025530000}"/>
    <cellStyle name="Berechnung 2 5 4 2 3 2" xfId="26248" xr:uid="{00000000-0005-0000-0000-000026530000}"/>
    <cellStyle name="Berechnung 2 5 4 2 3 2 2" xfId="40563" xr:uid="{00000000-0005-0000-0000-000027530000}"/>
    <cellStyle name="Berechnung 2 5 4 2 3 3" xfId="33426" xr:uid="{00000000-0005-0000-0000-000028530000}"/>
    <cellStyle name="Berechnung 2 5 4 2 4" xfId="20444" xr:uid="{00000000-0005-0000-0000-000029530000}"/>
    <cellStyle name="Berechnung 2 5 4 2 4 2" xfId="27581" xr:uid="{00000000-0005-0000-0000-00002A530000}"/>
    <cellStyle name="Berechnung 2 5 4 2 4 2 2" xfId="41896" xr:uid="{00000000-0005-0000-0000-00002B530000}"/>
    <cellStyle name="Berechnung 2 5 4 2 4 3" xfId="34759" xr:uid="{00000000-0005-0000-0000-00002C530000}"/>
    <cellStyle name="Berechnung 2 5 4 2 5" xfId="21659" xr:uid="{00000000-0005-0000-0000-00002D530000}"/>
    <cellStyle name="Berechnung 2 5 4 2 5 2" xfId="35974" xr:uid="{00000000-0005-0000-0000-00002E530000}"/>
    <cellStyle name="Berechnung 2 5 4 2 6" xfId="28796" xr:uid="{00000000-0005-0000-0000-00002F530000}"/>
    <cellStyle name="Berechnung 2 5 4 3" xfId="15688" xr:uid="{00000000-0005-0000-0000-000030530000}"/>
    <cellStyle name="Berechnung 2 5 4 3 2" xfId="22847" xr:uid="{00000000-0005-0000-0000-000031530000}"/>
    <cellStyle name="Berechnung 2 5 4 3 2 2" xfId="37162" xr:uid="{00000000-0005-0000-0000-000032530000}"/>
    <cellStyle name="Berechnung 2 5 4 3 3" xfId="30003" xr:uid="{00000000-0005-0000-0000-000033530000}"/>
    <cellStyle name="Berechnung 2 5 4 4" xfId="18042" xr:uid="{00000000-0005-0000-0000-000034530000}"/>
    <cellStyle name="Berechnung 2 5 4 4 2" xfId="25179" xr:uid="{00000000-0005-0000-0000-000035530000}"/>
    <cellStyle name="Berechnung 2 5 4 4 2 2" xfId="39494" xr:uid="{00000000-0005-0000-0000-000036530000}"/>
    <cellStyle name="Berechnung 2 5 4 4 3" xfId="32357" xr:uid="{00000000-0005-0000-0000-000037530000}"/>
    <cellStyle name="Berechnung 2 6" xfId="1176" xr:uid="{00000000-0005-0000-0000-000038530000}"/>
    <cellStyle name="Berechnung 2 6 2" xfId="7482" xr:uid="{00000000-0005-0000-0000-000039530000}"/>
    <cellStyle name="Berechnung 2 6 2 2" xfId="14010" xr:uid="{00000000-0005-0000-0000-00003A530000}"/>
    <cellStyle name="Berechnung 2 6 2 2 2" xfId="14910" xr:uid="{00000000-0005-0000-0000-00003B530000}"/>
    <cellStyle name="Berechnung 2 6 2 2 2 2" xfId="17267" xr:uid="{00000000-0005-0000-0000-00003C530000}"/>
    <cellStyle name="Berechnung 2 6 2 2 2 2 2" xfId="24404" xr:uid="{00000000-0005-0000-0000-00003D530000}"/>
    <cellStyle name="Berechnung 2 6 2 2 2 2 2 2" xfId="38719" xr:uid="{00000000-0005-0000-0000-00003E530000}"/>
    <cellStyle name="Berechnung 2 6 2 2 2 2 3" xfId="31582" xr:uid="{00000000-0005-0000-0000-00003F530000}"/>
    <cellStyle name="Berechnung 2 6 2 2 2 3" xfId="19621" xr:uid="{00000000-0005-0000-0000-000040530000}"/>
    <cellStyle name="Berechnung 2 6 2 2 2 3 2" xfId="26758" xr:uid="{00000000-0005-0000-0000-000041530000}"/>
    <cellStyle name="Berechnung 2 6 2 2 2 3 2 2" xfId="41073" xr:uid="{00000000-0005-0000-0000-000042530000}"/>
    <cellStyle name="Berechnung 2 6 2 2 2 3 3" xfId="33936" xr:uid="{00000000-0005-0000-0000-000043530000}"/>
    <cellStyle name="Berechnung 2 6 2 2 2 4" xfId="20897" xr:uid="{00000000-0005-0000-0000-000044530000}"/>
    <cellStyle name="Berechnung 2 6 2 2 2 4 2" xfId="28034" xr:uid="{00000000-0005-0000-0000-000045530000}"/>
    <cellStyle name="Berechnung 2 6 2 2 2 4 2 2" xfId="42349" xr:uid="{00000000-0005-0000-0000-000046530000}"/>
    <cellStyle name="Berechnung 2 6 2 2 2 4 3" xfId="35212" xr:uid="{00000000-0005-0000-0000-000047530000}"/>
    <cellStyle name="Berechnung 2 6 2 2 2 5" xfId="22073" xr:uid="{00000000-0005-0000-0000-000048530000}"/>
    <cellStyle name="Berechnung 2 6 2 2 2 5 2" xfId="36388" xr:uid="{00000000-0005-0000-0000-000049530000}"/>
    <cellStyle name="Berechnung 2 6 2 2 2 6" xfId="29229" xr:uid="{00000000-0005-0000-0000-00004A530000}"/>
    <cellStyle name="Berechnung 2 6 2 2 3" xfId="16379" xr:uid="{00000000-0005-0000-0000-00004B530000}"/>
    <cellStyle name="Berechnung 2 6 2 2 3 2" xfId="23538" xr:uid="{00000000-0005-0000-0000-00004C530000}"/>
    <cellStyle name="Berechnung 2 6 2 2 3 2 2" xfId="37853" xr:uid="{00000000-0005-0000-0000-00004D530000}"/>
    <cellStyle name="Berechnung 2 6 2 2 3 3" xfId="30694" xr:uid="{00000000-0005-0000-0000-00004E530000}"/>
    <cellStyle name="Berechnung 2 6 2 2 4" xfId="18733" xr:uid="{00000000-0005-0000-0000-00004F530000}"/>
    <cellStyle name="Berechnung 2 6 2 2 4 2" xfId="25870" xr:uid="{00000000-0005-0000-0000-000050530000}"/>
    <cellStyle name="Berechnung 2 6 2 2 4 2 2" xfId="40185" xr:uid="{00000000-0005-0000-0000-000051530000}"/>
    <cellStyle name="Berechnung 2 6 2 2 4 3" xfId="33048" xr:uid="{00000000-0005-0000-0000-000052530000}"/>
    <cellStyle name="Berechnung 2 6 3" xfId="13320" xr:uid="{00000000-0005-0000-0000-000053530000}"/>
    <cellStyle name="Berechnung 2 6 3 2" xfId="14473" xr:uid="{00000000-0005-0000-0000-000054530000}"/>
    <cellStyle name="Berechnung 2 6 3 2 2" xfId="16842" xr:uid="{00000000-0005-0000-0000-000055530000}"/>
    <cellStyle name="Berechnung 2 6 3 2 2 2" xfId="24001" xr:uid="{00000000-0005-0000-0000-000056530000}"/>
    <cellStyle name="Berechnung 2 6 3 2 2 2 2" xfId="38316" xr:uid="{00000000-0005-0000-0000-000057530000}"/>
    <cellStyle name="Berechnung 2 6 3 2 2 3" xfId="31157" xr:uid="{00000000-0005-0000-0000-000058530000}"/>
    <cellStyle name="Berechnung 2 6 3 2 3" xfId="19196" xr:uid="{00000000-0005-0000-0000-000059530000}"/>
    <cellStyle name="Berechnung 2 6 3 2 3 2" xfId="26333" xr:uid="{00000000-0005-0000-0000-00005A530000}"/>
    <cellStyle name="Berechnung 2 6 3 2 3 2 2" xfId="40648" xr:uid="{00000000-0005-0000-0000-00005B530000}"/>
    <cellStyle name="Berechnung 2 6 3 2 3 3" xfId="33511" xr:uid="{00000000-0005-0000-0000-00005C530000}"/>
    <cellStyle name="Berechnung 2 6 3 2 4" xfId="20503" xr:uid="{00000000-0005-0000-0000-00005D530000}"/>
    <cellStyle name="Berechnung 2 6 3 2 4 2" xfId="27640" xr:uid="{00000000-0005-0000-0000-00005E530000}"/>
    <cellStyle name="Berechnung 2 6 3 2 4 2 2" xfId="41955" xr:uid="{00000000-0005-0000-0000-00005F530000}"/>
    <cellStyle name="Berechnung 2 6 3 2 4 3" xfId="34818" xr:uid="{00000000-0005-0000-0000-000060530000}"/>
    <cellStyle name="Berechnung 2 6 3 2 5" xfId="21718" xr:uid="{00000000-0005-0000-0000-000061530000}"/>
    <cellStyle name="Berechnung 2 6 3 2 5 2" xfId="36033" xr:uid="{00000000-0005-0000-0000-000062530000}"/>
    <cellStyle name="Berechnung 2 6 3 2 6" xfId="28855" xr:uid="{00000000-0005-0000-0000-000063530000}"/>
    <cellStyle name="Berechnung 2 6 3 3" xfId="15689" xr:uid="{00000000-0005-0000-0000-000064530000}"/>
    <cellStyle name="Berechnung 2 6 3 3 2" xfId="22848" xr:uid="{00000000-0005-0000-0000-000065530000}"/>
    <cellStyle name="Berechnung 2 6 3 3 2 2" xfId="37163" xr:uid="{00000000-0005-0000-0000-000066530000}"/>
    <cellStyle name="Berechnung 2 6 3 3 3" xfId="30004" xr:uid="{00000000-0005-0000-0000-000067530000}"/>
    <cellStyle name="Berechnung 2 6 3 4" xfId="18043" xr:uid="{00000000-0005-0000-0000-000068530000}"/>
    <cellStyle name="Berechnung 2 6 3 4 2" xfId="25180" xr:uid="{00000000-0005-0000-0000-000069530000}"/>
    <cellStyle name="Berechnung 2 6 3 4 2 2" xfId="39495" xr:uid="{00000000-0005-0000-0000-00006A530000}"/>
    <cellStyle name="Berechnung 2 6 3 4 3" xfId="32358" xr:uid="{00000000-0005-0000-0000-00006B530000}"/>
    <cellStyle name="Berechnung 2 7" xfId="1177" xr:uid="{00000000-0005-0000-0000-00006C530000}"/>
    <cellStyle name="Berechnung 2 7 2" xfId="7483" xr:uid="{00000000-0005-0000-0000-00006D530000}"/>
    <cellStyle name="Berechnung 2 7 2 2" xfId="14011" xr:uid="{00000000-0005-0000-0000-00006E530000}"/>
    <cellStyle name="Berechnung 2 7 2 2 2" xfId="14911" xr:uid="{00000000-0005-0000-0000-00006F530000}"/>
    <cellStyle name="Berechnung 2 7 2 2 2 2" xfId="17268" xr:uid="{00000000-0005-0000-0000-000070530000}"/>
    <cellStyle name="Berechnung 2 7 2 2 2 2 2" xfId="24405" xr:uid="{00000000-0005-0000-0000-000071530000}"/>
    <cellStyle name="Berechnung 2 7 2 2 2 2 2 2" xfId="38720" xr:uid="{00000000-0005-0000-0000-000072530000}"/>
    <cellStyle name="Berechnung 2 7 2 2 2 2 3" xfId="31583" xr:uid="{00000000-0005-0000-0000-000073530000}"/>
    <cellStyle name="Berechnung 2 7 2 2 2 3" xfId="19622" xr:uid="{00000000-0005-0000-0000-000074530000}"/>
    <cellStyle name="Berechnung 2 7 2 2 2 3 2" xfId="26759" xr:uid="{00000000-0005-0000-0000-000075530000}"/>
    <cellStyle name="Berechnung 2 7 2 2 2 3 2 2" xfId="41074" xr:uid="{00000000-0005-0000-0000-000076530000}"/>
    <cellStyle name="Berechnung 2 7 2 2 2 3 3" xfId="33937" xr:uid="{00000000-0005-0000-0000-000077530000}"/>
    <cellStyle name="Berechnung 2 7 2 2 2 4" xfId="20898" xr:uid="{00000000-0005-0000-0000-000078530000}"/>
    <cellStyle name="Berechnung 2 7 2 2 2 4 2" xfId="28035" xr:uid="{00000000-0005-0000-0000-000079530000}"/>
    <cellStyle name="Berechnung 2 7 2 2 2 4 2 2" xfId="42350" xr:uid="{00000000-0005-0000-0000-00007A530000}"/>
    <cellStyle name="Berechnung 2 7 2 2 2 4 3" xfId="35213" xr:uid="{00000000-0005-0000-0000-00007B530000}"/>
    <cellStyle name="Berechnung 2 7 2 2 2 5" xfId="22074" xr:uid="{00000000-0005-0000-0000-00007C530000}"/>
    <cellStyle name="Berechnung 2 7 2 2 2 5 2" xfId="36389" xr:uid="{00000000-0005-0000-0000-00007D530000}"/>
    <cellStyle name="Berechnung 2 7 2 2 2 6" xfId="29230" xr:uid="{00000000-0005-0000-0000-00007E530000}"/>
    <cellStyle name="Berechnung 2 7 2 2 3" xfId="16380" xr:uid="{00000000-0005-0000-0000-00007F530000}"/>
    <cellStyle name="Berechnung 2 7 2 2 3 2" xfId="23539" xr:uid="{00000000-0005-0000-0000-000080530000}"/>
    <cellStyle name="Berechnung 2 7 2 2 3 2 2" xfId="37854" xr:uid="{00000000-0005-0000-0000-000081530000}"/>
    <cellStyle name="Berechnung 2 7 2 2 3 3" xfId="30695" xr:uid="{00000000-0005-0000-0000-000082530000}"/>
    <cellStyle name="Berechnung 2 7 2 2 4" xfId="18734" xr:uid="{00000000-0005-0000-0000-000083530000}"/>
    <cellStyle name="Berechnung 2 7 2 2 4 2" xfId="25871" xr:uid="{00000000-0005-0000-0000-000084530000}"/>
    <cellStyle name="Berechnung 2 7 2 2 4 2 2" xfId="40186" xr:uid="{00000000-0005-0000-0000-000085530000}"/>
    <cellStyle name="Berechnung 2 7 2 2 4 3" xfId="33049" xr:uid="{00000000-0005-0000-0000-000086530000}"/>
    <cellStyle name="Berechnung 2 7 3" xfId="11010" xr:uid="{00000000-0005-0000-0000-000087530000}"/>
    <cellStyle name="Berechnung 2 7 3 2" xfId="14433" xr:uid="{00000000-0005-0000-0000-000088530000}"/>
    <cellStyle name="Berechnung 2 7 3 2 2" xfId="14959" xr:uid="{00000000-0005-0000-0000-000089530000}"/>
    <cellStyle name="Berechnung 2 7 3 2 2 2" xfId="17316" xr:uid="{00000000-0005-0000-0000-00008A530000}"/>
    <cellStyle name="Berechnung 2 7 3 2 2 2 2" xfId="24453" xr:uid="{00000000-0005-0000-0000-00008B530000}"/>
    <cellStyle name="Berechnung 2 7 3 2 2 2 2 2" xfId="38768" xr:uid="{00000000-0005-0000-0000-00008C530000}"/>
    <cellStyle name="Berechnung 2 7 3 2 2 2 3" xfId="31631" xr:uid="{00000000-0005-0000-0000-00008D530000}"/>
    <cellStyle name="Berechnung 2 7 3 2 2 3" xfId="19670" xr:uid="{00000000-0005-0000-0000-00008E530000}"/>
    <cellStyle name="Berechnung 2 7 3 2 2 3 2" xfId="26807" xr:uid="{00000000-0005-0000-0000-00008F530000}"/>
    <cellStyle name="Berechnung 2 7 3 2 2 3 2 2" xfId="41122" xr:uid="{00000000-0005-0000-0000-000090530000}"/>
    <cellStyle name="Berechnung 2 7 3 2 2 3 3" xfId="33985" xr:uid="{00000000-0005-0000-0000-000091530000}"/>
    <cellStyle name="Berechnung 2 7 3 2 2 4" xfId="20946" xr:uid="{00000000-0005-0000-0000-000092530000}"/>
    <cellStyle name="Berechnung 2 7 3 2 2 4 2" xfId="28083" xr:uid="{00000000-0005-0000-0000-000093530000}"/>
    <cellStyle name="Berechnung 2 7 3 2 2 4 2 2" xfId="42398" xr:uid="{00000000-0005-0000-0000-000094530000}"/>
    <cellStyle name="Berechnung 2 7 3 2 2 4 3" xfId="35261" xr:uid="{00000000-0005-0000-0000-000095530000}"/>
    <cellStyle name="Berechnung 2 7 3 2 2 5" xfId="22122" xr:uid="{00000000-0005-0000-0000-000096530000}"/>
    <cellStyle name="Berechnung 2 7 3 2 2 5 2" xfId="36437" xr:uid="{00000000-0005-0000-0000-000097530000}"/>
    <cellStyle name="Berechnung 2 7 3 2 2 6" xfId="29278" xr:uid="{00000000-0005-0000-0000-000098530000}"/>
    <cellStyle name="Berechnung 2 7 3 2 3" xfId="16802" xr:uid="{00000000-0005-0000-0000-000099530000}"/>
    <cellStyle name="Berechnung 2 7 3 2 3 2" xfId="23961" xr:uid="{00000000-0005-0000-0000-00009A530000}"/>
    <cellStyle name="Berechnung 2 7 3 2 3 2 2" xfId="38276" xr:uid="{00000000-0005-0000-0000-00009B530000}"/>
    <cellStyle name="Berechnung 2 7 3 2 3 3" xfId="31117" xr:uid="{00000000-0005-0000-0000-00009C530000}"/>
    <cellStyle name="Berechnung 2 7 3 2 4" xfId="19156" xr:uid="{00000000-0005-0000-0000-00009D530000}"/>
    <cellStyle name="Berechnung 2 7 3 2 4 2" xfId="26293" xr:uid="{00000000-0005-0000-0000-00009E530000}"/>
    <cellStyle name="Berechnung 2 7 3 2 4 2 2" xfId="40608" xr:uid="{00000000-0005-0000-0000-00009F530000}"/>
    <cellStyle name="Berechnung 2 7 3 2 4 3" xfId="33471" xr:uid="{00000000-0005-0000-0000-0000A0530000}"/>
    <cellStyle name="Berechnung 2 7 4" xfId="13321" xr:uid="{00000000-0005-0000-0000-0000A1530000}"/>
    <cellStyle name="Berechnung 2 7 4 2" xfId="14614" xr:uid="{00000000-0005-0000-0000-0000A2530000}"/>
    <cellStyle name="Berechnung 2 7 4 2 2" xfId="16977" xr:uid="{00000000-0005-0000-0000-0000A3530000}"/>
    <cellStyle name="Berechnung 2 7 4 2 2 2" xfId="24136" xr:uid="{00000000-0005-0000-0000-0000A4530000}"/>
    <cellStyle name="Berechnung 2 7 4 2 2 2 2" xfId="38451" xr:uid="{00000000-0005-0000-0000-0000A5530000}"/>
    <cellStyle name="Berechnung 2 7 4 2 2 3" xfId="31292" xr:uid="{00000000-0005-0000-0000-0000A6530000}"/>
    <cellStyle name="Berechnung 2 7 4 2 3" xfId="19331" xr:uid="{00000000-0005-0000-0000-0000A7530000}"/>
    <cellStyle name="Berechnung 2 7 4 2 3 2" xfId="26468" xr:uid="{00000000-0005-0000-0000-0000A8530000}"/>
    <cellStyle name="Berechnung 2 7 4 2 3 2 2" xfId="40783" xr:uid="{00000000-0005-0000-0000-0000A9530000}"/>
    <cellStyle name="Berechnung 2 7 4 2 3 3" xfId="33646" xr:uid="{00000000-0005-0000-0000-0000AA530000}"/>
    <cellStyle name="Berechnung 2 7 4 2 4" xfId="20629" xr:uid="{00000000-0005-0000-0000-0000AB530000}"/>
    <cellStyle name="Berechnung 2 7 4 2 4 2" xfId="27766" xr:uid="{00000000-0005-0000-0000-0000AC530000}"/>
    <cellStyle name="Berechnung 2 7 4 2 4 2 2" xfId="42081" xr:uid="{00000000-0005-0000-0000-0000AD530000}"/>
    <cellStyle name="Berechnung 2 7 4 2 4 3" xfId="34944" xr:uid="{00000000-0005-0000-0000-0000AE530000}"/>
    <cellStyle name="Berechnung 2 7 4 2 5" xfId="21844" xr:uid="{00000000-0005-0000-0000-0000AF530000}"/>
    <cellStyle name="Berechnung 2 7 4 2 5 2" xfId="36159" xr:uid="{00000000-0005-0000-0000-0000B0530000}"/>
    <cellStyle name="Berechnung 2 7 4 2 6" xfId="28981" xr:uid="{00000000-0005-0000-0000-0000B1530000}"/>
    <cellStyle name="Berechnung 2 7 4 3" xfId="15690" xr:uid="{00000000-0005-0000-0000-0000B2530000}"/>
    <cellStyle name="Berechnung 2 7 4 3 2" xfId="22849" xr:uid="{00000000-0005-0000-0000-0000B3530000}"/>
    <cellStyle name="Berechnung 2 7 4 3 2 2" xfId="37164" xr:uid="{00000000-0005-0000-0000-0000B4530000}"/>
    <cellStyle name="Berechnung 2 7 4 3 3" xfId="30005" xr:uid="{00000000-0005-0000-0000-0000B5530000}"/>
    <cellStyle name="Berechnung 2 7 4 4" xfId="18044" xr:uid="{00000000-0005-0000-0000-0000B6530000}"/>
    <cellStyle name="Berechnung 2 7 4 4 2" xfId="25181" xr:uid="{00000000-0005-0000-0000-0000B7530000}"/>
    <cellStyle name="Berechnung 2 7 4 4 2 2" xfId="39496" xr:uid="{00000000-0005-0000-0000-0000B8530000}"/>
    <cellStyle name="Berechnung 2 7 4 4 3" xfId="32359" xr:uid="{00000000-0005-0000-0000-0000B9530000}"/>
    <cellStyle name="Berechnung 2 8" xfId="1178" xr:uid="{00000000-0005-0000-0000-0000BA530000}"/>
    <cellStyle name="Berechnung 2 8 2" xfId="13322" xr:uid="{00000000-0005-0000-0000-0000BB530000}"/>
    <cellStyle name="Berechnung 2 8 2 2" xfId="14287" xr:uid="{00000000-0005-0000-0000-0000BC530000}"/>
    <cellStyle name="Berechnung 2 8 2 2 2" xfId="16656" xr:uid="{00000000-0005-0000-0000-0000BD530000}"/>
    <cellStyle name="Berechnung 2 8 2 2 2 2" xfId="23815" xr:uid="{00000000-0005-0000-0000-0000BE530000}"/>
    <cellStyle name="Berechnung 2 8 2 2 2 2 2" xfId="38130" xr:uid="{00000000-0005-0000-0000-0000BF530000}"/>
    <cellStyle name="Berechnung 2 8 2 2 2 3" xfId="30971" xr:uid="{00000000-0005-0000-0000-0000C0530000}"/>
    <cellStyle name="Berechnung 2 8 2 2 3" xfId="19010" xr:uid="{00000000-0005-0000-0000-0000C1530000}"/>
    <cellStyle name="Berechnung 2 8 2 2 3 2" xfId="26147" xr:uid="{00000000-0005-0000-0000-0000C2530000}"/>
    <cellStyle name="Berechnung 2 8 2 2 3 2 2" xfId="40462" xr:uid="{00000000-0005-0000-0000-0000C3530000}"/>
    <cellStyle name="Berechnung 2 8 2 2 3 3" xfId="33325" xr:uid="{00000000-0005-0000-0000-0000C4530000}"/>
    <cellStyle name="Berechnung 2 8 2 2 4" xfId="20343" xr:uid="{00000000-0005-0000-0000-0000C5530000}"/>
    <cellStyle name="Berechnung 2 8 2 2 4 2" xfId="27480" xr:uid="{00000000-0005-0000-0000-0000C6530000}"/>
    <cellStyle name="Berechnung 2 8 2 2 4 2 2" xfId="41795" xr:uid="{00000000-0005-0000-0000-0000C7530000}"/>
    <cellStyle name="Berechnung 2 8 2 2 4 3" xfId="34658" xr:uid="{00000000-0005-0000-0000-0000C8530000}"/>
    <cellStyle name="Berechnung 2 8 2 2 5" xfId="21558" xr:uid="{00000000-0005-0000-0000-0000C9530000}"/>
    <cellStyle name="Berechnung 2 8 2 2 5 2" xfId="35873" xr:uid="{00000000-0005-0000-0000-0000CA530000}"/>
    <cellStyle name="Berechnung 2 8 2 2 6" xfId="28695" xr:uid="{00000000-0005-0000-0000-0000CB530000}"/>
    <cellStyle name="Berechnung 2 8 2 3" xfId="15691" xr:uid="{00000000-0005-0000-0000-0000CC530000}"/>
    <cellStyle name="Berechnung 2 8 2 3 2" xfId="22850" xr:uid="{00000000-0005-0000-0000-0000CD530000}"/>
    <cellStyle name="Berechnung 2 8 2 3 2 2" xfId="37165" xr:uid="{00000000-0005-0000-0000-0000CE530000}"/>
    <cellStyle name="Berechnung 2 8 2 3 3" xfId="30006" xr:uid="{00000000-0005-0000-0000-0000CF530000}"/>
    <cellStyle name="Berechnung 2 8 2 4" xfId="18045" xr:uid="{00000000-0005-0000-0000-0000D0530000}"/>
    <cellStyle name="Berechnung 2 8 2 4 2" xfId="25182" xr:uid="{00000000-0005-0000-0000-0000D1530000}"/>
    <cellStyle name="Berechnung 2 8 2 4 2 2" xfId="39497" xr:uid="{00000000-0005-0000-0000-0000D2530000}"/>
    <cellStyle name="Berechnung 2 8 2 4 3" xfId="32360" xr:uid="{00000000-0005-0000-0000-0000D3530000}"/>
    <cellStyle name="Berechnung 2 9" xfId="2931" xr:uid="{00000000-0005-0000-0000-0000D4530000}"/>
    <cellStyle name="Berechnung 2 9 2" xfId="11734" xr:uid="{00000000-0005-0000-0000-0000D5530000}"/>
    <cellStyle name="Berechnung 2 9 2 2" xfId="13876" xr:uid="{00000000-0005-0000-0000-0000D6530000}"/>
    <cellStyle name="Berechnung 2 9 2 2 2" xfId="14432" xr:uid="{00000000-0005-0000-0000-0000D7530000}"/>
    <cellStyle name="Berechnung 2 9 2 2 2 2" xfId="16801" xr:uid="{00000000-0005-0000-0000-0000D8530000}"/>
    <cellStyle name="Berechnung 2 9 2 2 2 2 2" xfId="23960" xr:uid="{00000000-0005-0000-0000-0000D9530000}"/>
    <cellStyle name="Berechnung 2 9 2 2 2 2 2 2" xfId="38275" xr:uid="{00000000-0005-0000-0000-0000DA530000}"/>
    <cellStyle name="Berechnung 2 9 2 2 2 2 3" xfId="31116" xr:uid="{00000000-0005-0000-0000-0000DB530000}"/>
    <cellStyle name="Berechnung 2 9 2 2 2 3" xfId="19155" xr:uid="{00000000-0005-0000-0000-0000DC530000}"/>
    <cellStyle name="Berechnung 2 9 2 2 2 3 2" xfId="26292" xr:uid="{00000000-0005-0000-0000-0000DD530000}"/>
    <cellStyle name="Berechnung 2 9 2 2 2 3 2 2" xfId="40607" xr:uid="{00000000-0005-0000-0000-0000DE530000}"/>
    <cellStyle name="Berechnung 2 9 2 2 2 3 3" xfId="33470" xr:uid="{00000000-0005-0000-0000-0000DF530000}"/>
    <cellStyle name="Berechnung 2 9 2 2 2 4" xfId="20471" xr:uid="{00000000-0005-0000-0000-0000E0530000}"/>
    <cellStyle name="Berechnung 2 9 2 2 2 4 2" xfId="27608" xr:uid="{00000000-0005-0000-0000-0000E1530000}"/>
    <cellStyle name="Berechnung 2 9 2 2 2 4 2 2" xfId="41923" xr:uid="{00000000-0005-0000-0000-0000E2530000}"/>
    <cellStyle name="Berechnung 2 9 2 2 2 4 3" xfId="34786" xr:uid="{00000000-0005-0000-0000-0000E3530000}"/>
    <cellStyle name="Berechnung 2 9 2 2 2 5" xfId="21686" xr:uid="{00000000-0005-0000-0000-0000E4530000}"/>
    <cellStyle name="Berechnung 2 9 2 2 2 5 2" xfId="36001" xr:uid="{00000000-0005-0000-0000-0000E5530000}"/>
    <cellStyle name="Berechnung 2 9 2 2 2 6" xfId="28823" xr:uid="{00000000-0005-0000-0000-0000E6530000}"/>
    <cellStyle name="Berechnung 2 9 2 2 3" xfId="16245" xr:uid="{00000000-0005-0000-0000-0000E7530000}"/>
    <cellStyle name="Berechnung 2 9 2 2 3 2" xfId="23404" xr:uid="{00000000-0005-0000-0000-0000E8530000}"/>
    <cellStyle name="Berechnung 2 9 2 2 3 2 2" xfId="37719" xr:uid="{00000000-0005-0000-0000-0000E9530000}"/>
    <cellStyle name="Berechnung 2 9 2 2 3 3" xfId="30560" xr:uid="{00000000-0005-0000-0000-0000EA530000}"/>
    <cellStyle name="Berechnung 2 9 2 2 4" xfId="18599" xr:uid="{00000000-0005-0000-0000-0000EB530000}"/>
    <cellStyle name="Berechnung 2 9 2 2 4 2" xfId="25736" xr:uid="{00000000-0005-0000-0000-0000EC530000}"/>
    <cellStyle name="Berechnung 2 9 2 2 4 2 2" xfId="40051" xr:uid="{00000000-0005-0000-0000-0000ED530000}"/>
    <cellStyle name="Berechnung 2 9 2 2 4 3" xfId="32914" xr:uid="{00000000-0005-0000-0000-0000EE530000}"/>
    <cellStyle name="Berechnung 2 9 3" xfId="11397" xr:uid="{00000000-0005-0000-0000-0000EF530000}"/>
    <cellStyle name="Berechnung 3" xfId="1179" xr:uid="{00000000-0005-0000-0000-0000F0530000}"/>
    <cellStyle name="Berechnung 3 2" xfId="1180" xr:uid="{00000000-0005-0000-0000-0000F1530000}"/>
    <cellStyle name="Berechnung 3 2 2" xfId="7485" xr:uid="{00000000-0005-0000-0000-0000F2530000}"/>
    <cellStyle name="Berechnung 3 2 3" xfId="9050" xr:uid="{00000000-0005-0000-0000-0000F3530000}"/>
    <cellStyle name="Berechnung 3 2 4" xfId="13324" xr:uid="{00000000-0005-0000-0000-0000F4530000}"/>
    <cellStyle name="Berechnung 3 2 4 2" xfId="14672" xr:uid="{00000000-0005-0000-0000-0000F5530000}"/>
    <cellStyle name="Berechnung 3 2 4 2 2" xfId="17035" xr:uid="{00000000-0005-0000-0000-0000F6530000}"/>
    <cellStyle name="Berechnung 3 2 4 2 2 2" xfId="24194" xr:uid="{00000000-0005-0000-0000-0000F7530000}"/>
    <cellStyle name="Berechnung 3 2 4 2 2 2 2" xfId="38509" xr:uid="{00000000-0005-0000-0000-0000F8530000}"/>
    <cellStyle name="Berechnung 3 2 4 2 2 3" xfId="31350" xr:uid="{00000000-0005-0000-0000-0000F9530000}"/>
    <cellStyle name="Berechnung 3 2 4 2 3" xfId="19389" xr:uid="{00000000-0005-0000-0000-0000FA530000}"/>
    <cellStyle name="Berechnung 3 2 4 2 3 2" xfId="26526" xr:uid="{00000000-0005-0000-0000-0000FB530000}"/>
    <cellStyle name="Berechnung 3 2 4 2 3 2 2" xfId="40841" xr:uid="{00000000-0005-0000-0000-0000FC530000}"/>
    <cellStyle name="Berechnung 3 2 4 2 3 3" xfId="33704" xr:uid="{00000000-0005-0000-0000-0000FD530000}"/>
    <cellStyle name="Berechnung 3 2 4 2 4" xfId="20687" xr:uid="{00000000-0005-0000-0000-0000FE530000}"/>
    <cellStyle name="Berechnung 3 2 4 2 4 2" xfId="27824" xr:uid="{00000000-0005-0000-0000-0000FF530000}"/>
    <cellStyle name="Berechnung 3 2 4 2 4 2 2" xfId="42139" xr:uid="{00000000-0005-0000-0000-000000540000}"/>
    <cellStyle name="Berechnung 3 2 4 2 4 3" xfId="35002" xr:uid="{00000000-0005-0000-0000-000001540000}"/>
    <cellStyle name="Berechnung 3 2 4 2 5" xfId="21902" xr:uid="{00000000-0005-0000-0000-000002540000}"/>
    <cellStyle name="Berechnung 3 2 4 2 5 2" xfId="36217" xr:uid="{00000000-0005-0000-0000-000003540000}"/>
    <cellStyle name="Berechnung 3 2 4 2 6" xfId="29039" xr:uid="{00000000-0005-0000-0000-000004540000}"/>
    <cellStyle name="Berechnung 3 2 4 3" xfId="15693" xr:uid="{00000000-0005-0000-0000-000005540000}"/>
    <cellStyle name="Berechnung 3 2 4 3 2" xfId="22852" xr:uid="{00000000-0005-0000-0000-000006540000}"/>
    <cellStyle name="Berechnung 3 2 4 3 2 2" xfId="37167" xr:uid="{00000000-0005-0000-0000-000007540000}"/>
    <cellStyle name="Berechnung 3 2 4 3 3" xfId="30008" xr:uid="{00000000-0005-0000-0000-000008540000}"/>
    <cellStyle name="Berechnung 3 2 4 4" xfId="18047" xr:uid="{00000000-0005-0000-0000-000009540000}"/>
    <cellStyle name="Berechnung 3 2 4 4 2" xfId="25184" xr:uid="{00000000-0005-0000-0000-00000A540000}"/>
    <cellStyle name="Berechnung 3 2 4 4 2 2" xfId="39499" xr:uid="{00000000-0005-0000-0000-00000B540000}"/>
    <cellStyle name="Berechnung 3 2 4 4 3" xfId="32362" xr:uid="{00000000-0005-0000-0000-00000C540000}"/>
    <cellStyle name="Berechnung 3 3" xfId="1181" xr:uid="{00000000-0005-0000-0000-00000D540000}"/>
    <cellStyle name="Berechnung 3 3 2" xfId="7486" xr:uid="{00000000-0005-0000-0000-00000E540000}"/>
    <cellStyle name="Berechnung 3 3 2 2" xfId="14013" xr:uid="{00000000-0005-0000-0000-00000F540000}"/>
    <cellStyle name="Berechnung 3 3 2 2 2" xfId="14912" xr:uid="{00000000-0005-0000-0000-000010540000}"/>
    <cellStyle name="Berechnung 3 3 2 2 2 2" xfId="17269" xr:uid="{00000000-0005-0000-0000-000011540000}"/>
    <cellStyle name="Berechnung 3 3 2 2 2 2 2" xfId="24406" xr:uid="{00000000-0005-0000-0000-000012540000}"/>
    <cellStyle name="Berechnung 3 3 2 2 2 2 2 2" xfId="38721" xr:uid="{00000000-0005-0000-0000-000013540000}"/>
    <cellStyle name="Berechnung 3 3 2 2 2 2 3" xfId="31584" xr:uid="{00000000-0005-0000-0000-000014540000}"/>
    <cellStyle name="Berechnung 3 3 2 2 2 3" xfId="19623" xr:uid="{00000000-0005-0000-0000-000015540000}"/>
    <cellStyle name="Berechnung 3 3 2 2 2 3 2" xfId="26760" xr:uid="{00000000-0005-0000-0000-000016540000}"/>
    <cellStyle name="Berechnung 3 3 2 2 2 3 2 2" xfId="41075" xr:uid="{00000000-0005-0000-0000-000017540000}"/>
    <cellStyle name="Berechnung 3 3 2 2 2 3 3" xfId="33938" xr:uid="{00000000-0005-0000-0000-000018540000}"/>
    <cellStyle name="Berechnung 3 3 2 2 2 4" xfId="20899" xr:uid="{00000000-0005-0000-0000-000019540000}"/>
    <cellStyle name="Berechnung 3 3 2 2 2 4 2" xfId="28036" xr:uid="{00000000-0005-0000-0000-00001A540000}"/>
    <cellStyle name="Berechnung 3 3 2 2 2 4 2 2" xfId="42351" xr:uid="{00000000-0005-0000-0000-00001B540000}"/>
    <cellStyle name="Berechnung 3 3 2 2 2 4 3" xfId="35214" xr:uid="{00000000-0005-0000-0000-00001C540000}"/>
    <cellStyle name="Berechnung 3 3 2 2 2 5" xfId="22075" xr:uid="{00000000-0005-0000-0000-00001D540000}"/>
    <cellStyle name="Berechnung 3 3 2 2 2 5 2" xfId="36390" xr:uid="{00000000-0005-0000-0000-00001E540000}"/>
    <cellStyle name="Berechnung 3 3 2 2 2 6" xfId="29231" xr:uid="{00000000-0005-0000-0000-00001F540000}"/>
    <cellStyle name="Berechnung 3 3 2 2 3" xfId="16382" xr:uid="{00000000-0005-0000-0000-000020540000}"/>
    <cellStyle name="Berechnung 3 3 2 2 3 2" xfId="23541" xr:uid="{00000000-0005-0000-0000-000021540000}"/>
    <cellStyle name="Berechnung 3 3 2 2 3 2 2" xfId="37856" xr:uid="{00000000-0005-0000-0000-000022540000}"/>
    <cellStyle name="Berechnung 3 3 2 2 3 3" xfId="30697" xr:uid="{00000000-0005-0000-0000-000023540000}"/>
    <cellStyle name="Berechnung 3 3 2 2 4" xfId="18736" xr:uid="{00000000-0005-0000-0000-000024540000}"/>
    <cellStyle name="Berechnung 3 3 2 2 4 2" xfId="25873" xr:uid="{00000000-0005-0000-0000-000025540000}"/>
    <cellStyle name="Berechnung 3 3 2 2 4 2 2" xfId="40188" xr:uid="{00000000-0005-0000-0000-000026540000}"/>
    <cellStyle name="Berechnung 3 3 2 2 4 3" xfId="33051" xr:uid="{00000000-0005-0000-0000-000027540000}"/>
    <cellStyle name="Berechnung 3 3 3" xfId="13325" xr:uid="{00000000-0005-0000-0000-000028540000}"/>
    <cellStyle name="Berechnung 3 3 3 2" xfId="14572" xr:uid="{00000000-0005-0000-0000-000029540000}"/>
    <cellStyle name="Berechnung 3 3 3 2 2" xfId="16935" xr:uid="{00000000-0005-0000-0000-00002A540000}"/>
    <cellStyle name="Berechnung 3 3 3 2 2 2" xfId="24094" xr:uid="{00000000-0005-0000-0000-00002B540000}"/>
    <cellStyle name="Berechnung 3 3 3 2 2 2 2" xfId="38409" xr:uid="{00000000-0005-0000-0000-00002C540000}"/>
    <cellStyle name="Berechnung 3 3 3 2 2 3" xfId="31250" xr:uid="{00000000-0005-0000-0000-00002D540000}"/>
    <cellStyle name="Berechnung 3 3 3 2 3" xfId="19289" xr:uid="{00000000-0005-0000-0000-00002E540000}"/>
    <cellStyle name="Berechnung 3 3 3 2 3 2" xfId="26426" xr:uid="{00000000-0005-0000-0000-00002F540000}"/>
    <cellStyle name="Berechnung 3 3 3 2 3 2 2" xfId="40741" xr:uid="{00000000-0005-0000-0000-000030540000}"/>
    <cellStyle name="Berechnung 3 3 3 2 3 3" xfId="33604" xr:uid="{00000000-0005-0000-0000-000031540000}"/>
    <cellStyle name="Berechnung 3 3 3 2 4" xfId="20587" xr:uid="{00000000-0005-0000-0000-000032540000}"/>
    <cellStyle name="Berechnung 3 3 3 2 4 2" xfId="27724" xr:uid="{00000000-0005-0000-0000-000033540000}"/>
    <cellStyle name="Berechnung 3 3 3 2 4 2 2" xfId="42039" xr:uid="{00000000-0005-0000-0000-000034540000}"/>
    <cellStyle name="Berechnung 3 3 3 2 4 3" xfId="34902" xr:uid="{00000000-0005-0000-0000-000035540000}"/>
    <cellStyle name="Berechnung 3 3 3 2 5" xfId="21802" xr:uid="{00000000-0005-0000-0000-000036540000}"/>
    <cellStyle name="Berechnung 3 3 3 2 5 2" xfId="36117" xr:uid="{00000000-0005-0000-0000-000037540000}"/>
    <cellStyle name="Berechnung 3 3 3 2 6" xfId="28939" xr:uid="{00000000-0005-0000-0000-000038540000}"/>
    <cellStyle name="Berechnung 3 3 3 3" xfId="15694" xr:uid="{00000000-0005-0000-0000-000039540000}"/>
    <cellStyle name="Berechnung 3 3 3 3 2" xfId="22853" xr:uid="{00000000-0005-0000-0000-00003A540000}"/>
    <cellStyle name="Berechnung 3 3 3 3 2 2" xfId="37168" xr:uid="{00000000-0005-0000-0000-00003B540000}"/>
    <cellStyle name="Berechnung 3 3 3 3 3" xfId="30009" xr:uid="{00000000-0005-0000-0000-00003C540000}"/>
    <cellStyle name="Berechnung 3 3 3 4" xfId="18048" xr:uid="{00000000-0005-0000-0000-00003D540000}"/>
    <cellStyle name="Berechnung 3 3 3 4 2" xfId="25185" xr:uid="{00000000-0005-0000-0000-00003E540000}"/>
    <cellStyle name="Berechnung 3 3 3 4 2 2" xfId="39500" xr:uid="{00000000-0005-0000-0000-00003F540000}"/>
    <cellStyle name="Berechnung 3 3 3 4 3" xfId="32363" xr:uid="{00000000-0005-0000-0000-000040540000}"/>
    <cellStyle name="Berechnung 3 4" xfId="1182" xr:uid="{00000000-0005-0000-0000-000041540000}"/>
    <cellStyle name="Berechnung 3 4 2" xfId="13326" xr:uid="{00000000-0005-0000-0000-000042540000}"/>
    <cellStyle name="Berechnung 3 4 2 2" xfId="14634" xr:uid="{00000000-0005-0000-0000-000043540000}"/>
    <cellStyle name="Berechnung 3 4 2 2 2" xfId="16997" xr:uid="{00000000-0005-0000-0000-000044540000}"/>
    <cellStyle name="Berechnung 3 4 2 2 2 2" xfId="24156" xr:uid="{00000000-0005-0000-0000-000045540000}"/>
    <cellStyle name="Berechnung 3 4 2 2 2 2 2" xfId="38471" xr:uid="{00000000-0005-0000-0000-000046540000}"/>
    <cellStyle name="Berechnung 3 4 2 2 2 3" xfId="31312" xr:uid="{00000000-0005-0000-0000-000047540000}"/>
    <cellStyle name="Berechnung 3 4 2 2 3" xfId="19351" xr:uid="{00000000-0005-0000-0000-000048540000}"/>
    <cellStyle name="Berechnung 3 4 2 2 3 2" xfId="26488" xr:uid="{00000000-0005-0000-0000-000049540000}"/>
    <cellStyle name="Berechnung 3 4 2 2 3 2 2" xfId="40803" xr:uid="{00000000-0005-0000-0000-00004A540000}"/>
    <cellStyle name="Berechnung 3 4 2 2 3 3" xfId="33666" xr:uid="{00000000-0005-0000-0000-00004B540000}"/>
    <cellStyle name="Berechnung 3 4 2 2 4" xfId="20649" xr:uid="{00000000-0005-0000-0000-00004C540000}"/>
    <cellStyle name="Berechnung 3 4 2 2 4 2" xfId="27786" xr:uid="{00000000-0005-0000-0000-00004D540000}"/>
    <cellStyle name="Berechnung 3 4 2 2 4 2 2" xfId="42101" xr:uid="{00000000-0005-0000-0000-00004E540000}"/>
    <cellStyle name="Berechnung 3 4 2 2 4 3" xfId="34964" xr:uid="{00000000-0005-0000-0000-00004F540000}"/>
    <cellStyle name="Berechnung 3 4 2 2 5" xfId="21864" xr:uid="{00000000-0005-0000-0000-000050540000}"/>
    <cellStyle name="Berechnung 3 4 2 2 5 2" xfId="36179" xr:uid="{00000000-0005-0000-0000-000051540000}"/>
    <cellStyle name="Berechnung 3 4 2 2 6" xfId="29001" xr:uid="{00000000-0005-0000-0000-000052540000}"/>
    <cellStyle name="Berechnung 3 4 2 3" xfId="15695" xr:uid="{00000000-0005-0000-0000-000053540000}"/>
    <cellStyle name="Berechnung 3 4 2 3 2" xfId="22854" xr:uid="{00000000-0005-0000-0000-000054540000}"/>
    <cellStyle name="Berechnung 3 4 2 3 2 2" xfId="37169" xr:uid="{00000000-0005-0000-0000-000055540000}"/>
    <cellStyle name="Berechnung 3 4 2 3 3" xfId="30010" xr:uid="{00000000-0005-0000-0000-000056540000}"/>
    <cellStyle name="Berechnung 3 4 2 4" xfId="18049" xr:uid="{00000000-0005-0000-0000-000057540000}"/>
    <cellStyle name="Berechnung 3 4 2 4 2" xfId="25186" xr:uid="{00000000-0005-0000-0000-000058540000}"/>
    <cellStyle name="Berechnung 3 4 2 4 2 2" xfId="39501" xr:uid="{00000000-0005-0000-0000-000059540000}"/>
    <cellStyle name="Berechnung 3 4 2 4 3" xfId="32364" xr:uid="{00000000-0005-0000-0000-00005A540000}"/>
    <cellStyle name="Berechnung 3 5" xfId="1183" xr:uid="{00000000-0005-0000-0000-00005B540000}"/>
    <cellStyle name="Berechnung 3 5 2" xfId="13327" xr:uid="{00000000-0005-0000-0000-00005C540000}"/>
    <cellStyle name="Berechnung 3 5 2 2" xfId="14668" xr:uid="{00000000-0005-0000-0000-00005D540000}"/>
    <cellStyle name="Berechnung 3 5 2 2 2" xfId="17031" xr:uid="{00000000-0005-0000-0000-00005E540000}"/>
    <cellStyle name="Berechnung 3 5 2 2 2 2" xfId="24190" xr:uid="{00000000-0005-0000-0000-00005F540000}"/>
    <cellStyle name="Berechnung 3 5 2 2 2 2 2" xfId="38505" xr:uid="{00000000-0005-0000-0000-000060540000}"/>
    <cellStyle name="Berechnung 3 5 2 2 2 3" xfId="31346" xr:uid="{00000000-0005-0000-0000-000061540000}"/>
    <cellStyle name="Berechnung 3 5 2 2 3" xfId="19385" xr:uid="{00000000-0005-0000-0000-000062540000}"/>
    <cellStyle name="Berechnung 3 5 2 2 3 2" xfId="26522" xr:uid="{00000000-0005-0000-0000-000063540000}"/>
    <cellStyle name="Berechnung 3 5 2 2 3 2 2" xfId="40837" xr:uid="{00000000-0005-0000-0000-000064540000}"/>
    <cellStyle name="Berechnung 3 5 2 2 3 3" xfId="33700" xr:uid="{00000000-0005-0000-0000-000065540000}"/>
    <cellStyle name="Berechnung 3 5 2 2 4" xfId="20683" xr:uid="{00000000-0005-0000-0000-000066540000}"/>
    <cellStyle name="Berechnung 3 5 2 2 4 2" xfId="27820" xr:uid="{00000000-0005-0000-0000-000067540000}"/>
    <cellStyle name="Berechnung 3 5 2 2 4 2 2" xfId="42135" xr:uid="{00000000-0005-0000-0000-000068540000}"/>
    <cellStyle name="Berechnung 3 5 2 2 4 3" xfId="34998" xr:uid="{00000000-0005-0000-0000-000069540000}"/>
    <cellStyle name="Berechnung 3 5 2 2 5" xfId="21898" xr:uid="{00000000-0005-0000-0000-00006A540000}"/>
    <cellStyle name="Berechnung 3 5 2 2 5 2" xfId="36213" xr:uid="{00000000-0005-0000-0000-00006B540000}"/>
    <cellStyle name="Berechnung 3 5 2 2 6" xfId="29035" xr:uid="{00000000-0005-0000-0000-00006C540000}"/>
    <cellStyle name="Berechnung 3 5 2 3" xfId="15696" xr:uid="{00000000-0005-0000-0000-00006D540000}"/>
    <cellStyle name="Berechnung 3 5 2 3 2" xfId="22855" xr:uid="{00000000-0005-0000-0000-00006E540000}"/>
    <cellStyle name="Berechnung 3 5 2 3 2 2" xfId="37170" xr:uid="{00000000-0005-0000-0000-00006F540000}"/>
    <cellStyle name="Berechnung 3 5 2 3 3" xfId="30011" xr:uid="{00000000-0005-0000-0000-000070540000}"/>
    <cellStyle name="Berechnung 3 5 2 4" xfId="18050" xr:uid="{00000000-0005-0000-0000-000071540000}"/>
    <cellStyle name="Berechnung 3 5 2 4 2" xfId="25187" xr:uid="{00000000-0005-0000-0000-000072540000}"/>
    <cellStyle name="Berechnung 3 5 2 4 2 2" xfId="39502" xr:uid="{00000000-0005-0000-0000-000073540000}"/>
    <cellStyle name="Berechnung 3 5 2 4 3" xfId="32365" xr:uid="{00000000-0005-0000-0000-000074540000}"/>
    <cellStyle name="Berechnung 3 6" xfId="7484" xr:uid="{00000000-0005-0000-0000-000075540000}"/>
    <cellStyle name="Berechnung 3 6 2" xfId="11913" xr:uid="{00000000-0005-0000-0000-000076540000}"/>
    <cellStyle name="Berechnung 3 6 3" xfId="11398" xr:uid="{00000000-0005-0000-0000-000077540000}"/>
    <cellStyle name="Berechnung 3 7" xfId="8919" xr:uid="{00000000-0005-0000-0000-000078540000}"/>
    <cellStyle name="Berechnung 3 7 2" xfId="12000" xr:uid="{00000000-0005-0000-0000-000079540000}"/>
    <cellStyle name="Berechnung 3 7 3" xfId="11549" xr:uid="{00000000-0005-0000-0000-00007A540000}"/>
    <cellStyle name="Berechnung 3 7 3 2" xfId="14494" xr:uid="{00000000-0005-0000-0000-00007B540000}"/>
    <cellStyle name="Berechnung 3 7 3 2 2" xfId="14969" xr:uid="{00000000-0005-0000-0000-00007C540000}"/>
    <cellStyle name="Berechnung 3 7 3 2 2 2" xfId="17326" xr:uid="{00000000-0005-0000-0000-00007D540000}"/>
    <cellStyle name="Berechnung 3 7 3 2 2 2 2" xfId="24463" xr:uid="{00000000-0005-0000-0000-00007E540000}"/>
    <cellStyle name="Berechnung 3 7 3 2 2 2 2 2" xfId="38778" xr:uid="{00000000-0005-0000-0000-00007F540000}"/>
    <cellStyle name="Berechnung 3 7 3 2 2 2 3" xfId="31641" xr:uid="{00000000-0005-0000-0000-000080540000}"/>
    <cellStyle name="Berechnung 3 7 3 2 2 3" xfId="19680" xr:uid="{00000000-0005-0000-0000-000081540000}"/>
    <cellStyle name="Berechnung 3 7 3 2 2 3 2" xfId="26817" xr:uid="{00000000-0005-0000-0000-000082540000}"/>
    <cellStyle name="Berechnung 3 7 3 2 2 3 2 2" xfId="41132" xr:uid="{00000000-0005-0000-0000-000083540000}"/>
    <cellStyle name="Berechnung 3 7 3 2 2 3 3" xfId="33995" xr:uid="{00000000-0005-0000-0000-000084540000}"/>
    <cellStyle name="Berechnung 3 7 3 2 2 4" xfId="20956" xr:uid="{00000000-0005-0000-0000-000085540000}"/>
    <cellStyle name="Berechnung 3 7 3 2 2 4 2" xfId="28093" xr:uid="{00000000-0005-0000-0000-000086540000}"/>
    <cellStyle name="Berechnung 3 7 3 2 2 4 2 2" xfId="42408" xr:uid="{00000000-0005-0000-0000-000087540000}"/>
    <cellStyle name="Berechnung 3 7 3 2 2 4 3" xfId="35271" xr:uid="{00000000-0005-0000-0000-000088540000}"/>
    <cellStyle name="Berechnung 3 7 3 2 2 5" xfId="22132" xr:uid="{00000000-0005-0000-0000-000089540000}"/>
    <cellStyle name="Berechnung 3 7 3 2 2 5 2" xfId="36447" xr:uid="{00000000-0005-0000-0000-00008A540000}"/>
    <cellStyle name="Berechnung 3 7 3 2 2 6" xfId="29288" xr:uid="{00000000-0005-0000-0000-00008B540000}"/>
    <cellStyle name="Berechnung 3 7 3 2 3" xfId="16863" xr:uid="{00000000-0005-0000-0000-00008C540000}"/>
    <cellStyle name="Berechnung 3 7 3 2 3 2" xfId="24022" xr:uid="{00000000-0005-0000-0000-00008D540000}"/>
    <cellStyle name="Berechnung 3 7 3 2 3 2 2" xfId="38337" xr:uid="{00000000-0005-0000-0000-00008E540000}"/>
    <cellStyle name="Berechnung 3 7 3 2 3 3" xfId="31178" xr:uid="{00000000-0005-0000-0000-00008F540000}"/>
    <cellStyle name="Berechnung 3 7 3 2 4" xfId="19217" xr:uid="{00000000-0005-0000-0000-000090540000}"/>
    <cellStyle name="Berechnung 3 7 3 2 4 2" xfId="26354" xr:uid="{00000000-0005-0000-0000-000091540000}"/>
    <cellStyle name="Berechnung 3 7 3 2 4 2 2" xfId="40669" xr:uid="{00000000-0005-0000-0000-000092540000}"/>
    <cellStyle name="Berechnung 3 7 3 2 4 3" xfId="33532" xr:uid="{00000000-0005-0000-0000-000093540000}"/>
    <cellStyle name="Berechnung 3 7 4" xfId="13771" xr:uid="{00000000-0005-0000-0000-000094540000}"/>
    <cellStyle name="Berechnung 3 7 4 2" xfId="14362" xr:uid="{00000000-0005-0000-0000-000095540000}"/>
    <cellStyle name="Berechnung 3 7 4 2 2" xfId="16731" xr:uid="{00000000-0005-0000-0000-000096540000}"/>
    <cellStyle name="Berechnung 3 7 4 2 2 2" xfId="23890" xr:uid="{00000000-0005-0000-0000-000097540000}"/>
    <cellStyle name="Berechnung 3 7 4 2 2 2 2" xfId="38205" xr:uid="{00000000-0005-0000-0000-000098540000}"/>
    <cellStyle name="Berechnung 3 7 4 2 2 3" xfId="31046" xr:uid="{00000000-0005-0000-0000-000099540000}"/>
    <cellStyle name="Berechnung 3 7 4 2 3" xfId="19085" xr:uid="{00000000-0005-0000-0000-00009A540000}"/>
    <cellStyle name="Berechnung 3 7 4 2 3 2" xfId="26222" xr:uid="{00000000-0005-0000-0000-00009B540000}"/>
    <cellStyle name="Berechnung 3 7 4 2 3 2 2" xfId="40537" xr:uid="{00000000-0005-0000-0000-00009C540000}"/>
    <cellStyle name="Berechnung 3 7 4 2 3 3" xfId="33400" xr:uid="{00000000-0005-0000-0000-00009D540000}"/>
    <cellStyle name="Berechnung 3 7 4 2 4" xfId="20418" xr:uid="{00000000-0005-0000-0000-00009E540000}"/>
    <cellStyle name="Berechnung 3 7 4 2 4 2" xfId="27555" xr:uid="{00000000-0005-0000-0000-00009F540000}"/>
    <cellStyle name="Berechnung 3 7 4 2 4 2 2" xfId="41870" xr:uid="{00000000-0005-0000-0000-0000A0540000}"/>
    <cellStyle name="Berechnung 3 7 4 2 4 3" xfId="34733" xr:uid="{00000000-0005-0000-0000-0000A1540000}"/>
    <cellStyle name="Berechnung 3 7 4 2 5" xfId="21633" xr:uid="{00000000-0005-0000-0000-0000A2540000}"/>
    <cellStyle name="Berechnung 3 7 4 2 5 2" xfId="35948" xr:uid="{00000000-0005-0000-0000-0000A3540000}"/>
    <cellStyle name="Berechnung 3 7 4 2 6" xfId="28770" xr:uid="{00000000-0005-0000-0000-0000A4540000}"/>
    <cellStyle name="Berechnung 3 7 4 3" xfId="16140" xr:uid="{00000000-0005-0000-0000-0000A5540000}"/>
    <cellStyle name="Berechnung 3 7 4 3 2" xfId="23299" xr:uid="{00000000-0005-0000-0000-0000A6540000}"/>
    <cellStyle name="Berechnung 3 7 4 3 2 2" xfId="37614" xr:uid="{00000000-0005-0000-0000-0000A7540000}"/>
    <cellStyle name="Berechnung 3 7 4 3 3" xfId="30455" xr:uid="{00000000-0005-0000-0000-0000A8540000}"/>
    <cellStyle name="Berechnung 3 7 4 4" xfId="18494" xr:uid="{00000000-0005-0000-0000-0000A9540000}"/>
    <cellStyle name="Berechnung 3 7 4 4 2" xfId="25631" xr:uid="{00000000-0005-0000-0000-0000AA540000}"/>
    <cellStyle name="Berechnung 3 7 4 4 2 2" xfId="39946" xr:uid="{00000000-0005-0000-0000-0000AB540000}"/>
    <cellStyle name="Berechnung 3 7 4 4 3" xfId="32809" xr:uid="{00000000-0005-0000-0000-0000AC540000}"/>
    <cellStyle name="Berechnung 3 8" xfId="13323" xr:uid="{00000000-0005-0000-0000-0000AD540000}"/>
    <cellStyle name="Berechnung 3 8 2" xfId="14387" xr:uid="{00000000-0005-0000-0000-0000AE540000}"/>
    <cellStyle name="Berechnung 3 8 2 2" xfId="16756" xr:uid="{00000000-0005-0000-0000-0000AF540000}"/>
    <cellStyle name="Berechnung 3 8 2 2 2" xfId="23915" xr:uid="{00000000-0005-0000-0000-0000B0540000}"/>
    <cellStyle name="Berechnung 3 8 2 2 2 2" xfId="38230" xr:uid="{00000000-0005-0000-0000-0000B1540000}"/>
    <cellStyle name="Berechnung 3 8 2 2 3" xfId="31071" xr:uid="{00000000-0005-0000-0000-0000B2540000}"/>
    <cellStyle name="Berechnung 3 8 2 3" xfId="19110" xr:uid="{00000000-0005-0000-0000-0000B3540000}"/>
    <cellStyle name="Berechnung 3 8 2 3 2" xfId="26247" xr:uid="{00000000-0005-0000-0000-0000B4540000}"/>
    <cellStyle name="Berechnung 3 8 2 3 2 2" xfId="40562" xr:uid="{00000000-0005-0000-0000-0000B5540000}"/>
    <cellStyle name="Berechnung 3 8 2 3 3" xfId="33425" xr:uid="{00000000-0005-0000-0000-0000B6540000}"/>
    <cellStyle name="Berechnung 3 8 2 4" xfId="20443" xr:uid="{00000000-0005-0000-0000-0000B7540000}"/>
    <cellStyle name="Berechnung 3 8 2 4 2" xfId="27580" xr:uid="{00000000-0005-0000-0000-0000B8540000}"/>
    <cellStyle name="Berechnung 3 8 2 4 2 2" xfId="41895" xr:uid="{00000000-0005-0000-0000-0000B9540000}"/>
    <cellStyle name="Berechnung 3 8 2 4 3" xfId="34758" xr:uid="{00000000-0005-0000-0000-0000BA540000}"/>
    <cellStyle name="Berechnung 3 8 2 5" xfId="21658" xr:uid="{00000000-0005-0000-0000-0000BB540000}"/>
    <cellStyle name="Berechnung 3 8 2 5 2" xfId="35973" xr:uid="{00000000-0005-0000-0000-0000BC540000}"/>
    <cellStyle name="Berechnung 3 8 2 6" xfId="28795" xr:uid="{00000000-0005-0000-0000-0000BD540000}"/>
    <cellStyle name="Berechnung 3 8 3" xfId="15692" xr:uid="{00000000-0005-0000-0000-0000BE540000}"/>
    <cellStyle name="Berechnung 3 8 3 2" xfId="22851" xr:uid="{00000000-0005-0000-0000-0000BF540000}"/>
    <cellStyle name="Berechnung 3 8 3 2 2" xfId="37166" xr:uid="{00000000-0005-0000-0000-0000C0540000}"/>
    <cellStyle name="Berechnung 3 8 3 3" xfId="30007" xr:uid="{00000000-0005-0000-0000-0000C1540000}"/>
    <cellStyle name="Berechnung 3 8 4" xfId="18046" xr:uid="{00000000-0005-0000-0000-0000C2540000}"/>
    <cellStyle name="Berechnung 3 8 4 2" xfId="25183" xr:uid="{00000000-0005-0000-0000-0000C3540000}"/>
    <cellStyle name="Berechnung 3 8 4 2 2" xfId="39498" xr:uid="{00000000-0005-0000-0000-0000C4540000}"/>
    <cellStyle name="Berechnung 3 8 4 3" xfId="32361" xr:uid="{00000000-0005-0000-0000-0000C5540000}"/>
    <cellStyle name="Besuchter Hyperlink" xfId="12147" builtinId="9" customBuiltin="1"/>
    <cellStyle name="Besuchter Hyperlink 2" xfId="11453" xr:uid="{00000000-0005-0000-0000-0000C7540000}"/>
    <cellStyle name="Besuchter Hyperlink 3" xfId="11481" xr:uid="{00000000-0005-0000-0000-0000C8540000}"/>
    <cellStyle name="bin" xfId="1184" xr:uid="{00000000-0005-0000-0000-0000C9540000}"/>
    <cellStyle name="bin 2" xfId="7488" xr:uid="{00000000-0005-0000-0000-0000CA540000}"/>
    <cellStyle name="bin 2 2" xfId="11011" xr:uid="{00000000-0005-0000-0000-0000CB540000}"/>
    <cellStyle name="bin 3" xfId="7487" xr:uid="{00000000-0005-0000-0000-0000CC540000}"/>
    <cellStyle name="blue" xfId="7489" xr:uid="{00000000-0005-0000-0000-0000CD540000}"/>
    <cellStyle name="Calculation 2" xfId="7491" xr:uid="{00000000-0005-0000-0000-0000CE540000}"/>
    <cellStyle name="Calculation 2 2" xfId="11012" xr:uid="{00000000-0005-0000-0000-0000CF540000}"/>
    <cellStyle name="Calculation 3" xfId="7492" xr:uid="{00000000-0005-0000-0000-0000D0540000}"/>
    <cellStyle name="Calculation 3 2" xfId="14017" xr:uid="{00000000-0005-0000-0000-0000D1540000}"/>
    <cellStyle name="Calculation 3 2 2" xfId="14914" xr:uid="{00000000-0005-0000-0000-0000D2540000}"/>
    <cellStyle name="Calculation 3 2 2 2" xfId="17271" xr:uid="{00000000-0005-0000-0000-0000D3540000}"/>
    <cellStyle name="Calculation 3 2 2 2 2" xfId="24408" xr:uid="{00000000-0005-0000-0000-0000D4540000}"/>
    <cellStyle name="Calculation 3 2 2 2 2 2" xfId="38723" xr:uid="{00000000-0005-0000-0000-0000D5540000}"/>
    <cellStyle name="Calculation 3 2 2 2 3" xfId="31586" xr:uid="{00000000-0005-0000-0000-0000D6540000}"/>
    <cellStyle name="Calculation 3 2 2 3" xfId="19625" xr:uid="{00000000-0005-0000-0000-0000D7540000}"/>
    <cellStyle name="Calculation 3 2 2 3 2" xfId="26762" xr:uid="{00000000-0005-0000-0000-0000D8540000}"/>
    <cellStyle name="Calculation 3 2 2 3 2 2" xfId="41077" xr:uid="{00000000-0005-0000-0000-0000D9540000}"/>
    <cellStyle name="Calculation 3 2 2 3 3" xfId="33940" xr:uid="{00000000-0005-0000-0000-0000DA540000}"/>
    <cellStyle name="Calculation 3 2 2 4" xfId="20901" xr:uid="{00000000-0005-0000-0000-0000DB540000}"/>
    <cellStyle name="Calculation 3 2 2 4 2" xfId="28038" xr:uid="{00000000-0005-0000-0000-0000DC540000}"/>
    <cellStyle name="Calculation 3 2 2 4 2 2" xfId="42353" xr:uid="{00000000-0005-0000-0000-0000DD540000}"/>
    <cellStyle name="Calculation 3 2 2 4 3" xfId="35216" xr:uid="{00000000-0005-0000-0000-0000DE540000}"/>
    <cellStyle name="Calculation 3 2 2 5" xfId="22077" xr:uid="{00000000-0005-0000-0000-0000DF540000}"/>
    <cellStyle name="Calculation 3 2 2 5 2" xfId="36392" xr:uid="{00000000-0005-0000-0000-0000E0540000}"/>
    <cellStyle name="Calculation 3 2 2 6" xfId="29233" xr:uid="{00000000-0005-0000-0000-0000E1540000}"/>
    <cellStyle name="Calculation 3 2 3" xfId="16386" xr:uid="{00000000-0005-0000-0000-0000E2540000}"/>
    <cellStyle name="Calculation 3 2 3 2" xfId="23545" xr:uid="{00000000-0005-0000-0000-0000E3540000}"/>
    <cellStyle name="Calculation 3 2 3 2 2" xfId="37860" xr:uid="{00000000-0005-0000-0000-0000E4540000}"/>
    <cellStyle name="Calculation 3 2 3 3" xfId="30701" xr:uid="{00000000-0005-0000-0000-0000E5540000}"/>
    <cellStyle name="Calculation 3 2 4" xfId="18740" xr:uid="{00000000-0005-0000-0000-0000E6540000}"/>
    <cellStyle name="Calculation 3 2 4 2" xfId="25877" xr:uid="{00000000-0005-0000-0000-0000E7540000}"/>
    <cellStyle name="Calculation 3 2 4 2 2" xfId="40192" xr:uid="{00000000-0005-0000-0000-0000E8540000}"/>
    <cellStyle name="Calculation 3 2 4 3" xfId="33055" xr:uid="{00000000-0005-0000-0000-0000E9540000}"/>
    <cellStyle name="Calculation 4" xfId="14015" xr:uid="{00000000-0005-0000-0000-0000EA540000}"/>
    <cellStyle name="Calculation 4 2" xfId="14913" xr:uid="{00000000-0005-0000-0000-0000EB540000}"/>
    <cellStyle name="Calculation 4 2 2" xfId="17270" xr:uid="{00000000-0005-0000-0000-0000EC540000}"/>
    <cellStyle name="Calculation 4 2 2 2" xfId="24407" xr:uid="{00000000-0005-0000-0000-0000ED540000}"/>
    <cellStyle name="Calculation 4 2 2 2 2" xfId="38722" xr:uid="{00000000-0005-0000-0000-0000EE540000}"/>
    <cellStyle name="Calculation 4 2 2 3" xfId="31585" xr:uid="{00000000-0005-0000-0000-0000EF540000}"/>
    <cellStyle name="Calculation 4 2 3" xfId="19624" xr:uid="{00000000-0005-0000-0000-0000F0540000}"/>
    <cellStyle name="Calculation 4 2 3 2" xfId="26761" xr:uid="{00000000-0005-0000-0000-0000F1540000}"/>
    <cellStyle name="Calculation 4 2 3 2 2" xfId="41076" xr:uid="{00000000-0005-0000-0000-0000F2540000}"/>
    <cellStyle name="Calculation 4 2 3 3" xfId="33939" xr:uid="{00000000-0005-0000-0000-0000F3540000}"/>
    <cellStyle name="Calculation 4 2 4" xfId="20900" xr:uid="{00000000-0005-0000-0000-0000F4540000}"/>
    <cellStyle name="Calculation 4 2 4 2" xfId="28037" xr:uid="{00000000-0005-0000-0000-0000F5540000}"/>
    <cellStyle name="Calculation 4 2 4 2 2" xfId="42352" xr:uid="{00000000-0005-0000-0000-0000F6540000}"/>
    <cellStyle name="Calculation 4 2 4 3" xfId="35215" xr:uid="{00000000-0005-0000-0000-0000F7540000}"/>
    <cellStyle name="Calculation 4 2 5" xfId="22076" xr:uid="{00000000-0005-0000-0000-0000F8540000}"/>
    <cellStyle name="Calculation 4 2 5 2" xfId="36391" xr:uid="{00000000-0005-0000-0000-0000F9540000}"/>
    <cellStyle name="Calculation 4 2 6" xfId="29232" xr:uid="{00000000-0005-0000-0000-0000FA540000}"/>
    <cellStyle name="Calculation 4 3" xfId="16384" xr:uid="{00000000-0005-0000-0000-0000FB540000}"/>
    <cellStyle name="Calculation 4 3 2" xfId="23543" xr:uid="{00000000-0005-0000-0000-0000FC540000}"/>
    <cellStyle name="Calculation 4 3 2 2" xfId="37858" xr:uid="{00000000-0005-0000-0000-0000FD540000}"/>
    <cellStyle name="Calculation 4 3 3" xfId="30699" xr:uid="{00000000-0005-0000-0000-0000FE540000}"/>
    <cellStyle name="Calculation 4 4" xfId="18738" xr:uid="{00000000-0005-0000-0000-0000FF540000}"/>
    <cellStyle name="Calculation 4 4 2" xfId="25875" xr:uid="{00000000-0005-0000-0000-000000550000}"/>
    <cellStyle name="Calculation 4 4 2 2" xfId="40190" xr:uid="{00000000-0005-0000-0000-000001550000}"/>
    <cellStyle name="Calculation 4 4 3" xfId="33053" xr:uid="{00000000-0005-0000-0000-000002550000}"/>
    <cellStyle name="Calculation 5" xfId="42924" xr:uid="{00000000-0005-0000-0000-000003550000}"/>
    <cellStyle name="cell" xfId="1185" xr:uid="{00000000-0005-0000-0000-000004550000}"/>
    <cellStyle name="cell 2" xfId="7493" xr:uid="{00000000-0005-0000-0000-000005550000}"/>
    <cellStyle name="cell 2 2" xfId="12599" xr:uid="{00000000-0005-0000-0000-000006550000}"/>
    <cellStyle name="cell 2 2 2" xfId="14722" xr:uid="{00000000-0005-0000-0000-000007550000}"/>
    <cellStyle name="cell 2 2 2 2" xfId="17085" xr:uid="{00000000-0005-0000-0000-000008550000}"/>
    <cellStyle name="cell 2 2 2 2 2" xfId="24227" xr:uid="{00000000-0005-0000-0000-000009550000}"/>
    <cellStyle name="cell 2 2 2 2 2 2" xfId="38542" xr:uid="{00000000-0005-0000-0000-00000A550000}"/>
    <cellStyle name="cell 2 2 2 2 3" xfId="31400" xr:uid="{00000000-0005-0000-0000-00000B550000}"/>
    <cellStyle name="cell 2 2 2 3" xfId="19439" xr:uid="{00000000-0005-0000-0000-00000C550000}"/>
    <cellStyle name="cell 2 2 2 3 2" xfId="26576" xr:uid="{00000000-0005-0000-0000-00000D550000}"/>
    <cellStyle name="cell 2 2 2 3 2 2" xfId="40891" xr:uid="{00000000-0005-0000-0000-00000E550000}"/>
    <cellStyle name="cell 2 2 2 3 3" xfId="33754" xr:uid="{00000000-0005-0000-0000-00000F550000}"/>
    <cellStyle name="cell 2 2 2 4" xfId="20720" xr:uid="{00000000-0005-0000-0000-000010550000}"/>
    <cellStyle name="cell 2 2 2 4 2" xfId="27857" xr:uid="{00000000-0005-0000-0000-000011550000}"/>
    <cellStyle name="cell 2 2 2 4 2 2" xfId="42172" xr:uid="{00000000-0005-0000-0000-000012550000}"/>
    <cellStyle name="cell 2 2 2 4 3" xfId="35035" xr:uid="{00000000-0005-0000-0000-000013550000}"/>
    <cellStyle name="cell 2 2 3" xfId="14664" xr:uid="{00000000-0005-0000-0000-000014550000}"/>
    <cellStyle name="cell 2 2 3 2" xfId="17027" xr:uid="{00000000-0005-0000-0000-000015550000}"/>
    <cellStyle name="cell 2 2 3 2 2" xfId="24186" xr:uid="{00000000-0005-0000-0000-000016550000}"/>
    <cellStyle name="cell 2 2 3 2 2 2" xfId="38501" xr:uid="{00000000-0005-0000-0000-000017550000}"/>
    <cellStyle name="cell 2 2 3 2 3" xfId="31342" xr:uid="{00000000-0005-0000-0000-000018550000}"/>
    <cellStyle name="cell 2 2 3 3" xfId="19381" xr:uid="{00000000-0005-0000-0000-000019550000}"/>
    <cellStyle name="cell 2 2 3 3 2" xfId="26518" xr:uid="{00000000-0005-0000-0000-00001A550000}"/>
    <cellStyle name="cell 2 2 3 3 2 2" xfId="40833" xr:uid="{00000000-0005-0000-0000-00001B550000}"/>
    <cellStyle name="cell 2 2 3 3 3" xfId="33696" xr:uid="{00000000-0005-0000-0000-00001C550000}"/>
    <cellStyle name="cell 2 2 3 4" xfId="20679" xr:uid="{00000000-0005-0000-0000-00001D550000}"/>
    <cellStyle name="cell 2 2 3 4 2" xfId="27816" xr:uid="{00000000-0005-0000-0000-00001E550000}"/>
    <cellStyle name="cell 2 2 3 4 2 2" xfId="42131" xr:uid="{00000000-0005-0000-0000-00001F550000}"/>
    <cellStyle name="cell 2 2 3 4 3" xfId="34994" xr:uid="{00000000-0005-0000-0000-000020550000}"/>
    <cellStyle name="cell 2 2 3 5" xfId="21894" xr:uid="{00000000-0005-0000-0000-000021550000}"/>
    <cellStyle name="cell 2 2 3 5 2" xfId="36209" xr:uid="{00000000-0005-0000-0000-000022550000}"/>
    <cellStyle name="cell 2 2 3 6" xfId="29031" xr:uid="{00000000-0005-0000-0000-000023550000}"/>
    <cellStyle name="cell 2 2 4" xfId="19737" xr:uid="{00000000-0005-0000-0000-000024550000}"/>
    <cellStyle name="cell 2 2 4 2" xfId="26874" xr:uid="{00000000-0005-0000-0000-000025550000}"/>
    <cellStyle name="cell 2 2 4 2 2" xfId="41189" xr:uid="{00000000-0005-0000-0000-000026550000}"/>
    <cellStyle name="cell 2 2 4 3" xfId="34052" xr:uid="{00000000-0005-0000-0000-000027550000}"/>
    <cellStyle name="cell 3" xfId="12574" xr:uid="{00000000-0005-0000-0000-000028550000}"/>
    <cellStyle name="cell 3 2" xfId="14697" xr:uid="{00000000-0005-0000-0000-000029550000}"/>
    <cellStyle name="cell 3 2 2" xfId="17060" xr:uid="{00000000-0005-0000-0000-00002A550000}"/>
    <cellStyle name="cell 3 2 2 2" xfId="24219" xr:uid="{00000000-0005-0000-0000-00002B550000}"/>
    <cellStyle name="cell 3 2 2 2 2" xfId="38534" xr:uid="{00000000-0005-0000-0000-00002C550000}"/>
    <cellStyle name="cell 3 2 2 3" xfId="31375" xr:uid="{00000000-0005-0000-0000-00002D550000}"/>
    <cellStyle name="cell 3 2 3" xfId="19414" xr:uid="{00000000-0005-0000-0000-00002E550000}"/>
    <cellStyle name="cell 3 2 3 2" xfId="26551" xr:uid="{00000000-0005-0000-0000-00002F550000}"/>
    <cellStyle name="cell 3 2 3 2 2" xfId="40866" xr:uid="{00000000-0005-0000-0000-000030550000}"/>
    <cellStyle name="cell 3 2 3 3" xfId="33729" xr:uid="{00000000-0005-0000-0000-000031550000}"/>
    <cellStyle name="cell 3 2 4" xfId="20712" xr:uid="{00000000-0005-0000-0000-000032550000}"/>
    <cellStyle name="cell 3 2 4 2" xfId="27849" xr:uid="{00000000-0005-0000-0000-000033550000}"/>
    <cellStyle name="cell 3 2 4 2 2" xfId="42164" xr:uid="{00000000-0005-0000-0000-000034550000}"/>
    <cellStyle name="cell 3 2 4 3" xfId="35027" xr:uid="{00000000-0005-0000-0000-000035550000}"/>
    <cellStyle name="cell 3 3" xfId="13366" xr:uid="{00000000-0005-0000-0000-000036550000}"/>
    <cellStyle name="cell 3 3 2" xfId="15735" xr:uid="{00000000-0005-0000-0000-000037550000}"/>
    <cellStyle name="cell 3 3 2 2" xfId="22894" xr:uid="{00000000-0005-0000-0000-000038550000}"/>
    <cellStyle name="cell 3 3 2 2 2" xfId="37209" xr:uid="{00000000-0005-0000-0000-000039550000}"/>
    <cellStyle name="cell 3 3 2 3" xfId="30050" xr:uid="{00000000-0005-0000-0000-00003A550000}"/>
    <cellStyle name="cell 3 3 3" xfId="18089" xr:uid="{00000000-0005-0000-0000-00003B550000}"/>
    <cellStyle name="cell 3 3 3 2" xfId="25226" xr:uid="{00000000-0005-0000-0000-00003C550000}"/>
    <cellStyle name="cell 3 3 3 2 2" xfId="39541" xr:uid="{00000000-0005-0000-0000-00003D550000}"/>
    <cellStyle name="cell 3 3 3 3" xfId="32404" xr:uid="{00000000-0005-0000-0000-00003E550000}"/>
    <cellStyle name="cell 3 3 4" xfId="19793" xr:uid="{00000000-0005-0000-0000-00003F550000}"/>
    <cellStyle name="cell 3 3 4 2" xfId="26930" xr:uid="{00000000-0005-0000-0000-000040550000}"/>
    <cellStyle name="cell 3 3 4 2 2" xfId="41245" xr:uid="{00000000-0005-0000-0000-000041550000}"/>
    <cellStyle name="cell 3 3 4 3" xfId="34108" xr:uid="{00000000-0005-0000-0000-000042550000}"/>
    <cellStyle name="cell 3 3 5" xfId="21008" xr:uid="{00000000-0005-0000-0000-000043550000}"/>
    <cellStyle name="cell 3 3 5 2" xfId="35323" xr:uid="{00000000-0005-0000-0000-000044550000}"/>
    <cellStyle name="cell 3 3 6" xfId="28145" xr:uid="{00000000-0005-0000-0000-000045550000}"/>
    <cellStyle name="cell 3 4" xfId="19712" xr:uid="{00000000-0005-0000-0000-000046550000}"/>
    <cellStyle name="cell 3 4 2" xfId="26849" xr:uid="{00000000-0005-0000-0000-000047550000}"/>
    <cellStyle name="cell 3 4 2 2" xfId="41164" xr:uid="{00000000-0005-0000-0000-000048550000}"/>
    <cellStyle name="cell 3 4 3" xfId="34027" xr:uid="{00000000-0005-0000-0000-000049550000}"/>
    <cellStyle name="Check Cell" xfId="272" xr:uid="{00000000-0005-0000-0000-00004A550000}"/>
    <cellStyle name="Check Cell 2" xfId="7494" xr:uid="{00000000-0005-0000-0000-00004B550000}"/>
    <cellStyle name="Check Cell 3" xfId="42926" xr:uid="{00000000-0005-0000-0000-00004C550000}"/>
    <cellStyle name="Col&amp;RowHeadings" xfId="1186" xr:uid="{00000000-0005-0000-0000-00004D550000}"/>
    <cellStyle name="Col&amp;RowHeadings 2" xfId="7496" xr:uid="{00000000-0005-0000-0000-00004E550000}"/>
    <cellStyle name="Col&amp;RowHeadings 2 2" xfId="11013" xr:uid="{00000000-0005-0000-0000-00004F550000}"/>
    <cellStyle name="Col&amp;RowHeadings 3" xfId="7495" xr:uid="{00000000-0005-0000-0000-000050550000}"/>
    <cellStyle name="ColCodes" xfId="3246" xr:uid="{00000000-0005-0000-0000-000051550000}"/>
    <cellStyle name="ColTitles" xfId="3247" xr:uid="{00000000-0005-0000-0000-000052550000}"/>
    <cellStyle name="ColTitles 10" xfId="7497" xr:uid="{00000000-0005-0000-0000-000053550000}"/>
    <cellStyle name="ColTitles 10 2" xfId="7498" xr:uid="{00000000-0005-0000-0000-000054550000}"/>
    <cellStyle name="ColTitles 11" xfId="7499" xr:uid="{00000000-0005-0000-0000-000055550000}"/>
    <cellStyle name="ColTitles 11 2" xfId="7500" xr:uid="{00000000-0005-0000-0000-000056550000}"/>
    <cellStyle name="ColTitles 12" xfId="7501" xr:uid="{00000000-0005-0000-0000-000057550000}"/>
    <cellStyle name="ColTitles 13" xfId="7502" xr:uid="{00000000-0005-0000-0000-000058550000}"/>
    <cellStyle name="ColTitles 14" xfId="7503" xr:uid="{00000000-0005-0000-0000-000059550000}"/>
    <cellStyle name="ColTitles 2" xfId="3248" xr:uid="{00000000-0005-0000-0000-00005A550000}"/>
    <cellStyle name="ColTitles 2 2" xfId="3249" xr:uid="{00000000-0005-0000-0000-00005B550000}"/>
    <cellStyle name="ColTitles 2 2 2" xfId="7504" xr:uid="{00000000-0005-0000-0000-00005C550000}"/>
    <cellStyle name="ColTitles 2 2 2 2" xfId="7505" xr:uid="{00000000-0005-0000-0000-00005D550000}"/>
    <cellStyle name="ColTitles 2 2 3" xfId="7506" xr:uid="{00000000-0005-0000-0000-00005E550000}"/>
    <cellStyle name="ColTitles 2 3" xfId="7507" xr:uid="{00000000-0005-0000-0000-00005F550000}"/>
    <cellStyle name="ColTitles 2 3 2" xfId="7508" xr:uid="{00000000-0005-0000-0000-000060550000}"/>
    <cellStyle name="ColTitles 2 4" xfId="7509" xr:uid="{00000000-0005-0000-0000-000061550000}"/>
    <cellStyle name="ColTitles 2 4 2" xfId="7510" xr:uid="{00000000-0005-0000-0000-000062550000}"/>
    <cellStyle name="ColTitles 2 5" xfId="7511" xr:uid="{00000000-0005-0000-0000-000063550000}"/>
    <cellStyle name="ColTitles 3" xfId="3250" xr:uid="{00000000-0005-0000-0000-000064550000}"/>
    <cellStyle name="ColTitles 3 2" xfId="7512" xr:uid="{00000000-0005-0000-0000-000065550000}"/>
    <cellStyle name="ColTitles 3 2 2" xfId="7513" xr:uid="{00000000-0005-0000-0000-000066550000}"/>
    <cellStyle name="ColTitles 3 3" xfId="7514" xr:uid="{00000000-0005-0000-0000-000067550000}"/>
    <cellStyle name="ColTitles 4" xfId="7515" xr:uid="{00000000-0005-0000-0000-000068550000}"/>
    <cellStyle name="ColTitles 4 2" xfId="7516" xr:uid="{00000000-0005-0000-0000-000069550000}"/>
    <cellStyle name="ColTitles 4 3" xfId="7517" xr:uid="{00000000-0005-0000-0000-00006A550000}"/>
    <cellStyle name="ColTitles 5" xfId="7518" xr:uid="{00000000-0005-0000-0000-00006B550000}"/>
    <cellStyle name="ColTitles 5 2" xfId="7519" xr:uid="{00000000-0005-0000-0000-00006C550000}"/>
    <cellStyle name="ColTitles 6" xfId="7520" xr:uid="{00000000-0005-0000-0000-00006D550000}"/>
    <cellStyle name="ColTitles 6 2" xfId="7521" xr:uid="{00000000-0005-0000-0000-00006E550000}"/>
    <cellStyle name="ColTitles 7" xfId="7522" xr:uid="{00000000-0005-0000-0000-00006F550000}"/>
    <cellStyle name="ColTitles 7 2" xfId="7523" xr:uid="{00000000-0005-0000-0000-000070550000}"/>
    <cellStyle name="ColTitles 8" xfId="7524" xr:uid="{00000000-0005-0000-0000-000071550000}"/>
    <cellStyle name="ColTitles 8 2" xfId="7525" xr:uid="{00000000-0005-0000-0000-000072550000}"/>
    <cellStyle name="ColTitles 9" xfId="7526" xr:uid="{00000000-0005-0000-0000-000073550000}"/>
    <cellStyle name="ColTitles 9 2" xfId="7527" xr:uid="{00000000-0005-0000-0000-000074550000}"/>
    <cellStyle name="column" xfId="1187" xr:uid="{00000000-0005-0000-0000-000075550000}"/>
    <cellStyle name="Comma 2" xfId="1188" xr:uid="{00000000-0005-0000-0000-000076550000}"/>
    <cellStyle name="Comma 2 2" xfId="1189" xr:uid="{00000000-0005-0000-0000-000077550000}"/>
    <cellStyle name="Comma 2 2 2" xfId="3252" xr:uid="{00000000-0005-0000-0000-000078550000}"/>
    <cellStyle name="Comma 2 2 3" xfId="3253" xr:uid="{00000000-0005-0000-0000-000079550000}"/>
    <cellStyle name="Comma 2 3" xfId="3254" xr:uid="{00000000-0005-0000-0000-00007A550000}"/>
    <cellStyle name="Comma 2 4" xfId="3255" xr:uid="{00000000-0005-0000-0000-00007B550000}"/>
    <cellStyle name="Comma 2 5" xfId="3251" xr:uid="{00000000-0005-0000-0000-00007C550000}"/>
    <cellStyle name="Comma 2 6" xfId="8798" xr:uid="{00000000-0005-0000-0000-00007D550000}"/>
    <cellStyle name="Comma 2 7" xfId="10722" xr:uid="{00000000-0005-0000-0000-00007E550000}"/>
    <cellStyle name="Comma 3" xfId="7528" xr:uid="{00000000-0005-0000-0000-00007F550000}"/>
    <cellStyle name="Comma 3 2" xfId="8702" xr:uid="{00000000-0005-0000-0000-000080550000}"/>
    <cellStyle name="comma(1)" xfId="7529" xr:uid="{00000000-0005-0000-0000-000081550000}"/>
    <cellStyle name="Country name" xfId="7530" xr:uid="{00000000-0005-0000-0000-000082550000}"/>
    <cellStyle name="Currency 2" xfId="7531" xr:uid="{00000000-0005-0000-0000-000083550000}"/>
    <cellStyle name="Data" xfId="7532" xr:uid="{00000000-0005-0000-0000-000084550000}"/>
    <cellStyle name="DataEntryCells" xfId="1190" xr:uid="{00000000-0005-0000-0000-000085550000}"/>
    <cellStyle name="Deźimal [0]" xfId="3256" xr:uid="{00000000-0005-0000-0000-000086550000}"/>
    <cellStyle name="Deźimal [0] 2" xfId="3257" xr:uid="{00000000-0005-0000-0000-000087550000}"/>
    <cellStyle name="Deźimal [0] 2 2" xfId="12260" xr:uid="{00000000-0005-0000-0000-000088550000}"/>
    <cellStyle name="Dezimal 2" xfId="1191" xr:uid="{00000000-0005-0000-0000-000089550000}"/>
    <cellStyle name="Dezimal 2 2" xfId="1192" xr:uid="{00000000-0005-0000-0000-00008A550000}"/>
    <cellStyle name="Dezimal 2 2 10" xfId="3260" xr:uid="{00000000-0005-0000-0000-00008B550000}"/>
    <cellStyle name="Dezimal 2 2 10 2" xfId="4020" xr:uid="{00000000-0005-0000-0000-00008C550000}"/>
    <cellStyle name="Dezimal 2 2 11" xfId="4019" xr:uid="{00000000-0005-0000-0000-00008D550000}"/>
    <cellStyle name="Dezimal 2 2 12" xfId="3259" xr:uid="{00000000-0005-0000-0000-00008E550000}"/>
    <cellStyle name="Dezimal 2 2 13" xfId="9235" xr:uid="{00000000-0005-0000-0000-00008F550000}"/>
    <cellStyle name="Dezimal 2 2 2" xfId="1193" xr:uid="{00000000-0005-0000-0000-000090550000}"/>
    <cellStyle name="Dezimal 2 2 2 2" xfId="1194" xr:uid="{00000000-0005-0000-0000-000091550000}"/>
    <cellStyle name="Dezimal 2 2 2 2 2" xfId="3261" xr:uid="{00000000-0005-0000-0000-000092550000}"/>
    <cellStyle name="Dezimal 2 2 2 2 3" xfId="3262" xr:uid="{00000000-0005-0000-0000-000093550000}"/>
    <cellStyle name="Dezimal 2 2 2 3" xfId="1195" xr:uid="{00000000-0005-0000-0000-000094550000}"/>
    <cellStyle name="Dezimal 2 2 2 3 2" xfId="3263" xr:uid="{00000000-0005-0000-0000-000095550000}"/>
    <cellStyle name="Dezimal 2 2 2 3 3" xfId="3264" xr:uid="{00000000-0005-0000-0000-000096550000}"/>
    <cellStyle name="Dezimal 2 2 2 4" xfId="1196" xr:uid="{00000000-0005-0000-0000-000097550000}"/>
    <cellStyle name="Dezimal 2 2 2 4 2" xfId="3266" xr:uid="{00000000-0005-0000-0000-000098550000}"/>
    <cellStyle name="Dezimal 2 2 2 4 3" xfId="3267" xr:uid="{00000000-0005-0000-0000-000099550000}"/>
    <cellStyle name="Dezimal 2 2 2 4 4" xfId="3265" xr:uid="{00000000-0005-0000-0000-00009A550000}"/>
    <cellStyle name="Dezimal 2 2 2 4 5" xfId="11551" xr:uid="{00000000-0005-0000-0000-00009B550000}"/>
    <cellStyle name="Dezimal 2 2 2 5" xfId="3268" xr:uid="{00000000-0005-0000-0000-00009C550000}"/>
    <cellStyle name="Dezimal 2 2 2 6" xfId="3269" xr:uid="{00000000-0005-0000-0000-00009D550000}"/>
    <cellStyle name="Dezimal 2 2 2 6 2" xfId="4021" xr:uid="{00000000-0005-0000-0000-00009E550000}"/>
    <cellStyle name="Dezimal 2 2 3" xfId="1197" xr:uid="{00000000-0005-0000-0000-00009F550000}"/>
    <cellStyle name="Dezimal 2 2 3 2" xfId="1198" xr:uid="{00000000-0005-0000-0000-0000A0550000}"/>
    <cellStyle name="Dezimal 2 2 3 2 2" xfId="3271" xr:uid="{00000000-0005-0000-0000-0000A1550000}"/>
    <cellStyle name="Dezimal 2 2 3 2 3" xfId="3272" xr:uid="{00000000-0005-0000-0000-0000A2550000}"/>
    <cellStyle name="Dezimal 2 2 3 2 4" xfId="7533" xr:uid="{00000000-0005-0000-0000-0000A3550000}"/>
    <cellStyle name="Dezimal 2 2 3 3" xfId="1199" xr:uid="{00000000-0005-0000-0000-0000A4550000}"/>
    <cellStyle name="Dezimal 2 2 3 3 2" xfId="3273" xr:uid="{00000000-0005-0000-0000-0000A5550000}"/>
    <cellStyle name="Dezimal 2 2 3 3 3" xfId="3274" xr:uid="{00000000-0005-0000-0000-0000A6550000}"/>
    <cellStyle name="Dezimal 2 2 3 3 4" xfId="7534" xr:uid="{00000000-0005-0000-0000-0000A7550000}"/>
    <cellStyle name="Dezimal 2 2 3 4" xfId="1200" xr:uid="{00000000-0005-0000-0000-0000A8550000}"/>
    <cellStyle name="Dezimal 2 2 3 4 2" xfId="3276" xr:uid="{00000000-0005-0000-0000-0000A9550000}"/>
    <cellStyle name="Dezimal 2 2 3 4 3" xfId="3277" xr:uid="{00000000-0005-0000-0000-0000AA550000}"/>
    <cellStyle name="Dezimal 2 2 3 4 4" xfId="3275" xr:uid="{00000000-0005-0000-0000-0000AB550000}"/>
    <cellStyle name="Dezimal 2 2 3 4 5" xfId="11552" xr:uid="{00000000-0005-0000-0000-0000AC550000}"/>
    <cellStyle name="Dezimal 2 2 3 5" xfId="3278" xr:uid="{00000000-0005-0000-0000-0000AD550000}"/>
    <cellStyle name="Dezimal 2 2 3 6" xfId="3279" xr:uid="{00000000-0005-0000-0000-0000AE550000}"/>
    <cellStyle name="Dezimal 2 2 3 6 2" xfId="4022" xr:uid="{00000000-0005-0000-0000-0000AF550000}"/>
    <cellStyle name="Dezimal 2 2 3 7" xfId="3270" xr:uid="{00000000-0005-0000-0000-0000B0550000}"/>
    <cellStyle name="Dezimal 2 2 3 7 2" xfId="11768" xr:uid="{00000000-0005-0000-0000-0000B1550000}"/>
    <cellStyle name="Dezimal 2 2 3 7 3" xfId="11313" xr:uid="{00000000-0005-0000-0000-0000B2550000}"/>
    <cellStyle name="Dezimal 2 2 4" xfId="1201" xr:uid="{00000000-0005-0000-0000-0000B3550000}"/>
    <cellStyle name="Dezimal 2 2 4 2" xfId="3280" xr:uid="{00000000-0005-0000-0000-0000B4550000}"/>
    <cellStyle name="Dezimal 2 2 4 3" xfId="3281" xr:uid="{00000000-0005-0000-0000-0000B5550000}"/>
    <cellStyle name="Dezimal 2 2 5" xfId="1202" xr:uid="{00000000-0005-0000-0000-0000B6550000}"/>
    <cellStyle name="Dezimal 2 2 5 2" xfId="3282" xr:uid="{00000000-0005-0000-0000-0000B7550000}"/>
    <cellStyle name="Dezimal 2 2 5 3" xfId="3283" xr:uid="{00000000-0005-0000-0000-0000B8550000}"/>
    <cellStyle name="Dezimal 2 2 6" xfId="1203" xr:uid="{00000000-0005-0000-0000-0000B9550000}"/>
    <cellStyle name="Dezimal 2 2 6 2" xfId="3285" xr:uid="{00000000-0005-0000-0000-0000BA550000}"/>
    <cellStyle name="Dezimal 2 2 6 3" xfId="3286" xr:uid="{00000000-0005-0000-0000-0000BB550000}"/>
    <cellStyle name="Dezimal 2 2 6 4" xfId="3284" xr:uid="{00000000-0005-0000-0000-0000BC550000}"/>
    <cellStyle name="Dezimal 2 2 6 5" xfId="11553" xr:uid="{00000000-0005-0000-0000-0000BD550000}"/>
    <cellStyle name="Dezimal 2 2 7" xfId="3287" xr:uid="{00000000-0005-0000-0000-0000BE550000}"/>
    <cellStyle name="Dezimal 2 2 8" xfId="3288" xr:uid="{00000000-0005-0000-0000-0000BF550000}"/>
    <cellStyle name="Dezimal 2 2 9" xfId="3289" xr:uid="{00000000-0005-0000-0000-0000C0550000}"/>
    <cellStyle name="Dezimal 2 2 9 2" xfId="4023" xr:uid="{00000000-0005-0000-0000-0000C1550000}"/>
    <cellStyle name="Dezimal 2 3" xfId="1204" xr:uid="{00000000-0005-0000-0000-0000C2550000}"/>
    <cellStyle name="Dezimal 2 3 10" xfId="3291" xr:uid="{00000000-0005-0000-0000-0000C3550000}"/>
    <cellStyle name="Dezimal 2 3 10 2" xfId="4025" xr:uid="{00000000-0005-0000-0000-0000C4550000}"/>
    <cellStyle name="Dezimal 2 3 11" xfId="4024" xr:uid="{00000000-0005-0000-0000-0000C5550000}"/>
    <cellStyle name="Dezimal 2 3 12" xfId="3290" xr:uid="{00000000-0005-0000-0000-0000C6550000}"/>
    <cellStyle name="Dezimal 2 3 2" xfId="1205" xr:uid="{00000000-0005-0000-0000-0000C7550000}"/>
    <cellStyle name="Dezimal 2 3 2 2" xfId="1206" xr:uid="{00000000-0005-0000-0000-0000C8550000}"/>
    <cellStyle name="Dezimal 2 3 2 2 2" xfId="3293" xr:uid="{00000000-0005-0000-0000-0000C9550000}"/>
    <cellStyle name="Dezimal 2 3 2 2 3" xfId="3294" xr:uid="{00000000-0005-0000-0000-0000CA550000}"/>
    <cellStyle name="Dezimal 2 3 2 3" xfId="1207" xr:uid="{00000000-0005-0000-0000-0000CB550000}"/>
    <cellStyle name="Dezimal 2 3 2 3 2" xfId="3295" xr:uid="{00000000-0005-0000-0000-0000CC550000}"/>
    <cellStyle name="Dezimal 2 3 2 3 3" xfId="3296" xr:uid="{00000000-0005-0000-0000-0000CD550000}"/>
    <cellStyle name="Dezimal 2 3 2 4" xfId="3297" xr:uid="{00000000-0005-0000-0000-0000CE550000}"/>
    <cellStyle name="Dezimal 2 3 2 5" xfId="3292" xr:uid="{00000000-0005-0000-0000-0000CF550000}"/>
    <cellStyle name="Dezimal 2 3 2 6" xfId="5710" xr:uid="{00000000-0005-0000-0000-0000D0550000}"/>
    <cellStyle name="Dezimal 2 3 3" xfId="1208" xr:uid="{00000000-0005-0000-0000-0000D1550000}"/>
    <cellStyle name="Dezimal 2 3 3 2" xfId="1209" xr:uid="{00000000-0005-0000-0000-0000D2550000}"/>
    <cellStyle name="Dezimal 2 3 3 2 2" xfId="3298" xr:uid="{00000000-0005-0000-0000-0000D3550000}"/>
    <cellStyle name="Dezimal 2 3 3 2 3" xfId="3299" xr:uid="{00000000-0005-0000-0000-0000D4550000}"/>
    <cellStyle name="Dezimal 2 3 3 3" xfId="3300" xr:uid="{00000000-0005-0000-0000-0000D5550000}"/>
    <cellStyle name="Dezimal 2 3 3 4" xfId="3301" xr:uid="{00000000-0005-0000-0000-0000D6550000}"/>
    <cellStyle name="Dezimal 2 3 3 5" xfId="5711" xr:uid="{00000000-0005-0000-0000-0000D7550000}"/>
    <cellStyle name="Dezimal 2 3 4" xfId="1210" xr:uid="{00000000-0005-0000-0000-0000D8550000}"/>
    <cellStyle name="Dezimal 2 3 4 2" xfId="3302" xr:uid="{00000000-0005-0000-0000-0000D9550000}"/>
    <cellStyle name="Dezimal 2 3 4 3" xfId="3303" xr:uid="{00000000-0005-0000-0000-0000DA550000}"/>
    <cellStyle name="Dezimal 2 3 5" xfId="1211" xr:uid="{00000000-0005-0000-0000-0000DB550000}"/>
    <cellStyle name="Dezimal 2 3 5 2" xfId="3304" xr:uid="{00000000-0005-0000-0000-0000DC550000}"/>
    <cellStyle name="Dezimal 2 3 5 3" xfId="3305" xr:uid="{00000000-0005-0000-0000-0000DD550000}"/>
    <cellStyle name="Dezimal 2 3 6" xfId="1212" xr:uid="{00000000-0005-0000-0000-0000DE550000}"/>
    <cellStyle name="Dezimal 2 3 6 2" xfId="3307" xr:uid="{00000000-0005-0000-0000-0000DF550000}"/>
    <cellStyle name="Dezimal 2 3 6 3" xfId="3308" xr:uid="{00000000-0005-0000-0000-0000E0550000}"/>
    <cellStyle name="Dezimal 2 3 6 4" xfId="3306" xr:uid="{00000000-0005-0000-0000-0000E1550000}"/>
    <cellStyle name="Dezimal 2 3 6 5" xfId="11554" xr:uid="{00000000-0005-0000-0000-0000E2550000}"/>
    <cellStyle name="Dezimal 2 3 7" xfId="3309" xr:uid="{00000000-0005-0000-0000-0000E3550000}"/>
    <cellStyle name="Dezimal 2 3 8" xfId="3310" xr:uid="{00000000-0005-0000-0000-0000E4550000}"/>
    <cellStyle name="Dezimal 2 3 9" xfId="3311" xr:uid="{00000000-0005-0000-0000-0000E5550000}"/>
    <cellStyle name="Dezimal 2 3 9 2" xfId="4026" xr:uid="{00000000-0005-0000-0000-0000E6550000}"/>
    <cellStyle name="Dezimal 2 4" xfId="1213" xr:uid="{00000000-0005-0000-0000-0000E7550000}"/>
    <cellStyle name="Dezimal 2 4 2" xfId="1214" xr:uid="{00000000-0005-0000-0000-0000E8550000}"/>
    <cellStyle name="Dezimal 2 4 2 2" xfId="3314" xr:uid="{00000000-0005-0000-0000-0000E9550000}"/>
    <cellStyle name="Dezimal 2 4 2 3" xfId="3315" xr:uid="{00000000-0005-0000-0000-0000EA550000}"/>
    <cellStyle name="Dezimal 2 4 2 4" xfId="3313" xr:uid="{00000000-0005-0000-0000-0000EB550000}"/>
    <cellStyle name="Dezimal 2 4 2 5" xfId="11556" xr:uid="{00000000-0005-0000-0000-0000EC550000}"/>
    <cellStyle name="Dezimal 2 4 3" xfId="3316" xr:uid="{00000000-0005-0000-0000-0000ED550000}"/>
    <cellStyle name="Dezimal 2 4 4" xfId="3317" xr:uid="{00000000-0005-0000-0000-0000EE550000}"/>
    <cellStyle name="Dezimal 2 4 4 2" xfId="4027" xr:uid="{00000000-0005-0000-0000-0000EF550000}"/>
    <cellStyle name="Dezimal 2 4 5" xfId="3312" xr:uid="{00000000-0005-0000-0000-0000F0550000}"/>
    <cellStyle name="Dezimal 2 4 5 2" xfId="11769" xr:uid="{00000000-0005-0000-0000-0000F1550000}"/>
    <cellStyle name="Dezimal 2 4 5 3" xfId="11308" xr:uid="{00000000-0005-0000-0000-0000F2550000}"/>
    <cellStyle name="Dezimal 2 4 6" xfId="11555" xr:uid="{00000000-0005-0000-0000-0000F3550000}"/>
    <cellStyle name="Dezimal 2 5" xfId="3258" xr:uid="{00000000-0005-0000-0000-0000F4550000}"/>
    <cellStyle name="Dezimal 2 6" xfId="11550" xr:uid="{00000000-0005-0000-0000-0000F5550000}"/>
    <cellStyle name="Dezimal 3" xfId="1215" xr:uid="{00000000-0005-0000-0000-0000F6550000}"/>
    <cellStyle name="Dezimal 3 10" xfId="3319" xr:uid="{00000000-0005-0000-0000-0000F7550000}"/>
    <cellStyle name="Dezimal 3 10 2" xfId="4029" xr:uid="{00000000-0005-0000-0000-0000F8550000}"/>
    <cellStyle name="Dezimal 3 11" xfId="4028" xr:uid="{00000000-0005-0000-0000-0000F9550000}"/>
    <cellStyle name="Dezimal 3 12" xfId="3318" xr:uid="{00000000-0005-0000-0000-0000FA550000}"/>
    <cellStyle name="Dezimal 3 2" xfId="1216" xr:uid="{00000000-0005-0000-0000-0000FB550000}"/>
    <cellStyle name="Dezimal 3 2 2" xfId="1217" xr:uid="{00000000-0005-0000-0000-0000FC550000}"/>
    <cellStyle name="Dezimal 3 2 2 2" xfId="3320" xr:uid="{00000000-0005-0000-0000-0000FD550000}"/>
    <cellStyle name="Dezimal 3 2 2 3" xfId="3321" xr:uid="{00000000-0005-0000-0000-0000FE550000}"/>
    <cellStyle name="Dezimal 3 2 3" xfId="1218" xr:uid="{00000000-0005-0000-0000-0000FF550000}"/>
    <cellStyle name="Dezimal 3 2 3 2" xfId="3322" xr:uid="{00000000-0005-0000-0000-000000560000}"/>
    <cellStyle name="Dezimal 3 2 3 3" xfId="3323" xr:uid="{00000000-0005-0000-0000-000001560000}"/>
    <cellStyle name="Dezimal 3 2 4" xfId="1219" xr:uid="{00000000-0005-0000-0000-000002560000}"/>
    <cellStyle name="Dezimal 3 2 4 2" xfId="3325" xr:uid="{00000000-0005-0000-0000-000003560000}"/>
    <cellStyle name="Dezimal 3 2 4 3" xfId="3326" xr:uid="{00000000-0005-0000-0000-000004560000}"/>
    <cellStyle name="Dezimal 3 2 4 4" xfId="3324" xr:uid="{00000000-0005-0000-0000-000005560000}"/>
    <cellStyle name="Dezimal 3 2 4 5" xfId="11557" xr:uid="{00000000-0005-0000-0000-000006560000}"/>
    <cellStyle name="Dezimal 3 2 5" xfId="3327" xr:uid="{00000000-0005-0000-0000-000007560000}"/>
    <cellStyle name="Dezimal 3 2 6" xfId="3328" xr:uid="{00000000-0005-0000-0000-000008560000}"/>
    <cellStyle name="Dezimal 3 2 6 2" xfId="4030" xr:uid="{00000000-0005-0000-0000-000009560000}"/>
    <cellStyle name="Dezimal 3 3" xfId="1220" xr:uid="{00000000-0005-0000-0000-00000A560000}"/>
    <cellStyle name="Dezimal 3 3 2" xfId="1221" xr:uid="{00000000-0005-0000-0000-00000B560000}"/>
    <cellStyle name="Dezimal 3 3 2 2" xfId="3330" xr:uid="{00000000-0005-0000-0000-00000C560000}"/>
    <cellStyle name="Dezimal 3 3 2 3" xfId="3331" xr:uid="{00000000-0005-0000-0000-00000D560000}"/>
    <cellStyle name="Dezimal 3 3 2 4" xfId="7535" xr:uid="{00000000-0005-0000-0000-00000E560000}"/>
    <cellStyle name="Dezimal 3 3 3" xfId="1222" xr:uid="{00000000-0005-0000-0000-00000F560000}"/>
    <cellStyle name="Dezimal 3 3 3 2" xfId="3332" xr:uid="{00000000-0005-0000-0000-000010560000}"/>
    <cellStyle name="Dezimal 3 3 3 3" xfId="3333" xr:uid="{00000000-0005-0000-0000-000011560000}"/>
    <cellStyle name="Dezimal 3 3 3 4" xfId="7536" xr:uid="{00000000-0005-0000-0000-000012560000}"/>
    <cellStyle name="Dezimal 3 3 4" xfId="1223" xr:uid="{00000000-0005-0000-0000-000013560000}"/>
    <cellStyle name="Dezimal 3 3 4 2" xfId="3335" xr:uid="{00000000-0005-0000-0000-000014560000}"/>
    <cellStyle name="Dezimal 3 3 4 3" xfId="3336" xr:uid="{00000000-0005-0000-0000-000015560000}"/>
    <cellStyle name="Dezimal 3 3 4 4" xfId="3334" xr:uid="{00000000-0005-0000-0000-000016560000}"/>
    <cellStyle name="Dezimal 3 3 4 5" xfId="11558" xr:uid="{00000000-0005-0000-0000-000017560000}"/>
    <cellStyle name="Dezimal 3 3 5" xfId="3337" xr:uid="{00000000-0005-0000-0000-000018560000}"/>
    <cellStyle name="Dezimal 3 3 6" xfId="3338" xr:uid="{00000000-0005-0000-0000-000019560000}"/>
    <cellStyle name="Dezimal 3 3 6 2" xfId="4031" xr:uid="{00000000-0005-0000-0000-00001A560000}"/>
    <cellStyle name="Dezimal 3 3 7" xfId="3329" xr:uid="{00000000-0005-0000-0000-00001B560000}"/>
    <cellStyle name="Dezimal 3 3 7 2" xfId="11770" xr:uid="{00000000-0005-0000-0000-00001C560000}"/>
    <cellStyle name="Dezimal 3 3 7 3" xfId="11310" xr:uid="{00000000-0005-0000-0000-00001D560000}"/>
    <cellStyle name="Dezimal 3 4" xfId="1224" xr:uid="{00000000-0005-0000-0000-00001E560000}"/>
    <cellStyle name="Dezimal 3 4 2" xfId="3339" xr:uid="{00000000-0005-0000-0000-00001F560000}"/>
    <cellStyle name="Dezimal 3 4 3" xfId="3340" xr:uid="{00000000-0005-0000-0000-000020560000}"/>
    <cellStyle name="Dezimal 3 5" xfId="1225" xr:uid="{00000000-0005-0000-0000-000021560000}"/>
    <cellStyle name="Dezimal 3 5 2" xfId="3341" xr:uid="{00000000-0005-0000-0000-000022560000}"/>
    <cellStyle name="Dezimal 3 5 3" xfId="3342" xr:uid="{00000000-0005-0000-0000-000023560000}"/>
    <cellStyle name="Dezimal 3 6" xfId="1226" xr:uid="{00000000-0005-0000-0000-000024560000}"/>
    <cellStyle name="Dezimal 3 6 2" xfId="3344" xr:uid="{00000000-0005-0000-0000-000025560000}"/>
    <cellStyle name="Dezimal 3 6 3" xfId="3345" xr:uid="{00000000-0005-0000-0000-000026560000}"/>
    <cellStyle name="Dezimal 3 6 4" xfId="3343" xr:uid="{00000000-0005-0000-0000-000027560000}"/>
    <cellStyle name="Dezimal 3 6 5" xfId="11559" xr:uid="{00000000-0005-0000-0000-000028560000}"/>
    <cellStyle name="Dezimal 3 7" xfId="3346" xr:uid="{00000000-0005-0000-0000-000029560000}"/>
    <cellStyle name="Dezimal 3 8" xfId="3347" xr:uid="{00000000-0005-0000-0000-00002A560000}"/>
    <cellStyle name="Dezimal 3 9" xfId="3348" xr:uid="{00000000-0005-0000-0000-00002B560000}"/>
    <cellStyle name="Dezimal 3 9 2" xfId="4032" xr:uid="{00000000-0005-0000-0000-00002C560000}"/>
    <cellStyle name="Dezimal 4" xfId="1227" xr:uid="{00000000-0005-0000-0000-00002D560000}"/>
    <cellStyle name="Dezimal 4 10" xfId="3350" xr:uid="{00000000-0005-0000-0000-00002E560000}"/>
    <cellStyle name="Dezimal 4 10 2" xfId="4034" xr:uid="{00000000-0005-0000-0000-00002F560000}"/>
    <cellStyle name="Dezimal 4 11" xfId="4033" xr:uid="{00000000-0005-0000-0000-000030560000}"/>
    <cellStyle name="Dezimal 4 12" xfId="3349" xr:uid="{00000000-0005-0000-0000-000031560000}"/>
    <cellStyle name="Dezimal 4 2" xfId="1228" xr:uid="{00000000-0005-0000-0000-000032560000}"/>
    <cellStyle name="Dezimal 4 2 2" xfId="1229" xr:uid="{00000000-0005-0000-0000-000033560000}"/>
    <cellStyle name="Dezimal 4 2 2 2" xfId="3351" xr:uid="{00000000-0005-0000-0000-000034560000}"/>
    <cellStyle name="Dezimal 4 2 2 3" xfId="3352" xr:uid="{00000000-0005-0000-0000-000035560000}"/>
    <cellStyle name="Dezimal 4 2 3" xfId="1230" xr:uid="{00000000-0005-0000-0000-000036560000}"/>
    <cellStyle name="Dezimal 4 2 3 2" xfId="3353" xr:uid="{00000000-0005-0000-0000-000037560000}"/>
    <cellStyle name="Dezimal 4 2 3 3" xfId="3354" xr:uid="{00000000-0005-0000-0000-000038560000}"/>
    <cellStyle name="Dezimal 4 2 4" xfId="1231" xr:uid="{00000000-0005-0000-0000-000039560000}"/>
    <cellStyle name="Dezimal 4 2 4 2" xfId="3356" xr:uid="{00000000-0005-0000-0000-00003A560000}"/>
    <cellStyle name="Dezimal 4 2 4 3" xfId="3357" xr:uid="{00000000-0005-0000-0000-00003B560000}"/>
    <cellStyle name="Dezimal 4 2 4 4" xfId="3355" xr:uid="{00000000-0005-0000-0000-00003C560000}"/>
    <cellStyle name="Dezimal 4 2 4 5" xfId="11560" xr:uid="{00000000-0005-0000-0000-00003D560000}"/>
    <cellStyle name="Dezimal 4 2 5" xfId="3358" xr:uid="{00000000-0005-0000-0000-00003E560000}"/>
    <cellStyle name="Dezimal 4 2 6" xfId="3359" xr:uid="{00000000-0005-0000-0000-00003F560000}"/>
    <cellStyle name="Dezimal 4 2 6 2" xfId="4035" xr:uid="{00000000-0005-0000-0000-000040560000}"/>
    <cellStyle name="Dezimal 4 3" xfId="1232" xr:uid="{00000000-0005-0000-0000-000041560000}"/>
    <cellStyle name="Dezimal 4 3 2" xfId="1233" xr:uid="{00000000-0005-0000-0000-000042560000}"/>
    <cellStyle name="Dezimal 4 3 2 2" xfId="3361" xr:uid="{00000000-0005-0000-0000-000043560000}"/>
    <cellStyle name="Dezimal 4 3 2 3" xfId="3362" xr:uid="{00000000-0005-0000-0000-000044560000}"/>
    <cellStyle name="Dezimal 4 3 2 4" xfId="7537" xr:uid="{00000000-0005-0000-0000-000045560000}"/>
    <cellStyle name="Dezimal 4 3 3" xfId="1234" xr:uid="{00000000-0005-0000-0000-000046560000}"/>
    <cellStyle name="Dezimal 4 3 3 2" xfId="3363" xr:uid="{00000000-0005-0000-0000-000047560000}"/>
    <cellStyle name="Dezimal 4 3 3 3" xfId="3364" xr:uid="{00000000-0005-0000-0000-000048560000}"/>
    <cellStyle name="Dezimal 4 3 3 4" xfId="7538" xr:uid="{00000000-0005-0000-0000-000049560000}"/>
    <cellStyle name="Dezimal 4 3 4" xfId="1235" xr:uid="{00000000-0005-0000-0000-00004A560000}"/>
    <cellStyle name="Dezimal 4 3 4 2" xfId="3366" xr:uid="{00000000-0005-0000-0000-00004B560000}"/>
    <cellStyle name="Dezimal 4 3 4 3" xfId="3367" xr:uid="{00000000-0005-0000-0000-00004C560000}"/>
    <cellStyle name="Dezimal 4 3 4 4" xfId="3365" xr:uid="{00000000-0005-0000-0000-00004D560000}"/>
    <cellStyle name="Dezimal 4 3 4 5" xfId="11561" xr:uid="{00000000-0005-0000-0000-00004E560000}"/>
    <cellStyle name="Dezimal 4 3 5" xfId="3368" xr:uid="{00000000-0005-0000-0000-00004F560000}"/>
    <cellStyle name="Dezimal 4 3 6" xfId="3369" xr:uid="{00000000-0005-0000-0000-000050560000}"/>
    <cellStyle name="Dezimal 4 3 6 2" xfId="4036" xr:uid="{00000000-0005-0000-0000-000051560000}"/>
    <cellStyle name="Dezimal 4 3 7" xfId="3360" xr:uid="{00000000-0005-0000-0000-000052560000}"/>
    <cellStyle name="Dezimal 4 3 7 2" xfId="11771" xr:uid="{00000000-0005-0000-0000-000053560000}"/>
    <cellStyle name="Dezimal 4 3 7 3" xfId="11338" xr:uid="{00000000-0005-0000-0000-000054560000}"/>
    <cellStyle name="Dezimal 4 4" xfId="1236" xr:uid="{00000000-0005-0000-0000-000055560000}"/>
    <cellStyle name="Dezimal 4 4 2" xfId="3370" xr:uid="{00000000-0005-0000-0000-000056560000}"/>
    <cellStyle name="Dezimal 4 4 3" xfId="3371" xr:uid="{00000000-0005-0000-0000-000057560000}"/>
    <cellStyle name="Dezimal 4 5" xfId="1237" xr:uid="{00000000-0005-0000-0000-000058560000}"/>
    <cellStyle name="Dezimal 4 5 2" xfId="3372" xr:uid="{00000000-0005-0000-0000-000059560000}"/>
    <cellStyle name="Dezimal 4 5 3" xfId="3373" xr:uid="{00000000-0005-0000-0000-00005A560000}"/>
    <cellStyle name="Dezimal 4 6" xfId="1238" xr:uid="{00000000-0005-0000-0000-00005B560000}"/>
    <cellStyle name="Dezimal 4 6 2" xfId="3375" xr:uid="{00000000-0005-0000-0000-00005C560000}"/>
    <cellStyle name="Dezimal 4 6 3" xfId="3376" xr:uid="{00000000-0005-0000-0000-00005D560000}"/>
    <cellStyle name="Dezimal 4 6 4" xfId="3374" xr:uid="{00000000-0005-0000-0000-00005E560000}"/>
    <cellStyle name="Dezimal 4 6 5" xfId="11562" xr:uid="{00000000-0005-0000-0000-00005F560000}"/>
    <cellStyle name="Dezimal 4 7" xfId="3377" xr:uid="{00000000-0005-0000-0000-000060560000}"/>
    <cellStyle name="Dezimal 4 8" xfId="3378" xr:uid="{00000000-0005-0000-0000-000061560000}"/>
    <cellStyle name="Dezimal 4 9" xfId="3379" xr:uid="{00000000-0005-0000-0000-000062560000}"/>
    <cellStyle name="Dezimal 4 9 2" xfId="4037" xr:uid="{00000000-0005-0000-0000-000063560000}"/>
    <cellStyle name="Dezimal 5" xfId="1239" xr:uid="{00000000-0005-0000-0000-000064560000}"/>
    <cellStyle name="Dezimal 5 10" xfId="3381" xr:uid="{00000000-0005-0000-0000-000065560000}"/>
    <cellStyle name="Dezimal 5 10 2" xfId="4039" xr:uid="{00000000-0005-0000-0000-000066560000}"/>
    <cellStyle name="Dezimal 5 11" xfId="4038" xr:uid="{00000000-0005-0000-0000-000067560000}"/>
    <cellStyle name="Dezimal 5 12" xfId="3380" xr:uid="{00000000-0005-0000-0000-000068560000}"/>
    <cellStyle name="Dezimal 5 2" xfId="1240" xr:uid="{00000000-0005-0000-0000-000069560000}"/>
    <cellStyle name="Dezimal 5 2 2" xfId="1241" xr:uid="{00000000-0005-0000-0000-00006A560000}"/>
    <cellStyle name="Dezimal 5 2 2 2" xfId="3382" xr:uid="{00000000-0005-0000-0000-00006B560000}"/>
    <cellStyle name="Dezimal 5 2 2 3" xfId="3383" xr:uid="{00000000-0005-0000-0000-00006C560000}"/>
    <cellStyle name="Dezimal 5 2 3" xfId="1242" xr:uid="{00000000-0005-0000-0000-00006D560000}"/>
    <cellStyle name="Dezimal 5 2 3 2" xfId="3384" xr:uid="{00000000-0005-0000-0000-00006E560000}"/>
    <cellStyle name="Dezimal 5 2 3 3" xfId="3385" xr:uid="{00000000-0005-0000-0000-00006F560000}"/>
    <cellStyle name="Dezimal 5 2 4" xfId="1243" xr:uid="{00000000-0005-0000-0000-000070560000}"/>
    <cellStyle name="Dezimal 5 2 4 2" xfId="3387" xr:uid="{00000000-0005-0000-0000-000071560000}"/>
    <cellStyle name="Dezimal 5 2 4 3" xfId="3388" xr:uid="{00000000-0005-0000-0000-000072560000}"/>
    <cellStyle name="Dezimal 5 2 4 4" xfId="3386" xr:uid="{00000000-0005-0000-0000-000073560000}"/>
    <cellStyle name="Dezimal 5 2 4 5" xfId="11563" xr:uid="{00000000-0005-0000-0000-000074560000}"/>
    <cellStyle name="Dezimal 5 2 5" xfId="3389" xr:uid="{00000000-0005-0000-0000-000075560000}"/>
    <cellStyle name="Dezimal 5 2 6" xfId="3390" xr:uid="{00000000-0005-0000-0000-000076560000}"/>
    <cellStyle name="Dezimal 5 2 6 2" xfId="4040" xr:uid="{00000000-0005-0000-0000-000077560000}"/>
    <cellStyle name="Dezimal 5 3" xfId="1244" xr:uid="{00000000-0005-0000-0000-000078560000}"/>
    <cellStyle name="Dezimal 5 3 2" xfId="1245" xr:uid="{00000000-0005-0000-0000-000079560000}"/>
    <cellStyle name="Dezimal 5 3 2 2" xfId="3392" xr:uid="{00000000-0005-0000-0000-00007A560000}"/>
    <cellStyle name="Dezimal 5 3 2 3" xfId="3393" xr:uid="{00000000-0005-0000-0000-00007B560000}"/>
    <cellStyle name="Dezimal 5 3 2 4" xfId="7539" xr:uid="{00000000-0005-0000-0000-00007C560000}"/>
    <cellStyle name="Dezimal 5 3 3" xfId="1246" xr:uid="{00000000-0005-0000-0000-00007D560000}"/>
    <cellStyle name="Dezimal 5 3 3 2" xfId="3394" xr:uid="{00000000-0005-0000-0000-00007E560000}"/>
    <cellStyle name="Dezimal 5 3 3 3" xfId="3395" xr:uid="{00000000-0005-0000-0000-00007F560000}"/>
    <cellStyle name="Dezimal 5 3 3 4" xfId="7540" xr:uid="{00000000-0005-0000-0000-000080560000}"/>
    <cellStyle name="Dezimal 5 3 4" xfId="1247" xr:uid="{00000000-0005-0000-0000-000081560000}"/>
    <cellStyle name="Dezimal 5 3 4 2" xfId="3397" xr:uid="{00000000-0005-0000-0000-000082560000}"/>
    <cellStyle name="Dezimal 5 3 4 3" xfId="3398" xr:uid="{00000000-0005-0000-0000-000083560000}"/>
    <cellStyle name="Dezimal 5 3 4 4" xfId="3396" xr:uid="{00000000-0005-0000-0000-000084560000}"/>
    <cellStyle name="Dezimal 5 3 4 5" xfId="11564" xr:uid="{00000000-0005-0000-0000-000085560000}"/>
    <cellStyle name="Dezimal 5 3 5" xfId="3399" xr:uid="{00000000-0005-0000-0000-000086560000}"/>
    <cellStyle name="Dezimal 5 3 6" xfId="3400" xr:uid="{00000000-0005-0000-0000-000087560000}"/>
    <cellStyle name="Dezimal 5 3 6 2" xfId="4041" xr:uid="{00000000-0005-0000-0000-000088560000}"/>
    <cellStyle name="Dezimal 5 3 7" xfId="3391" xr:uid="{00000000-0005-0000-0000-000089560000}"/>
    <cellStyle name="Dezimal 5 3 7 2" xfId="11772" xr:uid="{00000000-0005-0000-0000-00008A560000}"/>
    <cellStyle name="Dezimal 5 3 7 3" xfId="11309" xr:uid="{00000000-0005-0000-0000-00008B560000}"/>
    <cellStyle name="Dezimal 5 4" xfId="1248" xr:uid="{00000000-0005-0000-0000-00008C560000}"/>
    <cellStyle name="Dezimal 5 4 2" xfId="3401" xr:uid="{00000000-0005-0000-0000-00008D560000}"/>
    <cellStyle name="Dezimal 5 4 3" xfId="3402" xr:uid="{00000000-0005-0000-0000-00008E560000}"/>
    <cellStyle name="Dezimal 5 5" xfId="1249" xr:uid="{00000000-0005-0000-0000-00008F560000}"/>
    <cellStyle name="Dezimal 5 5 2" xfId="3403" xr:uid="{00000000-0005-0000-0000-000090560000}"/>
    <cellStyle name="Dezimal 5 5 3" xfId="3404" xr:uid="{00000000-0005-0000-0000-000091560000}"/>
    <cellStyle name="Dezimal 5 6" xfId="1250" xr:uid="{00000000-0005-0000-0000-000092560000}"/>
    <cellStyle name="Dezimal 5 6 2" xfId="3406" xr:uid="{00000000-0005-0000-0000-000093560000}"/>
    <cellStyle name="Dezimal 5 6 3" xfId="3407" xr:uid="{00000000-0005-0000-0000-000094560000}"/>
    <cellStyle name="Dezimal 5 6 4" xfId="3405" xr:uid="{00000000-0005-0000-0000-000095560000}"/>
    <cellStyle name="Dezimal 5 6 5" xfId="11565" xr:uid="{00000000-0005-0000-0000-000096560000}"/>
    <cellStyle name="Dezimal 5 7" xfId="3408" xr:uid="{00000000-0005-0000-0000-000097560000}"/>
    <cellStyle name="Dezimal 5 8" xfId="3409" xr:uid="{00000000-0005-0000-0000-000098560000}"/>
    <cellStyle name="Dezimal 5 9" xfId="3410" xr:uid="{00000000-0005-0000-0000-000099560000}"/>
    <cellStyle name="Dezimal 5 9 2" xfId="4042" xr:uid="{00000000-0005-0000-0000-00009A560000}"/>
    <cellStyle name="Dezimal 6" xfId="1251" xr:uid="{00000000-0005-0000-0000-00009B560000}"/>
    <cellStyle name="Dezimal 6 10" xfId="3412" xr:uid="{00000000-0005-0000-0000-00009C560000}"/>
    <cellStyle name="Dezimal 6 10 2" xfId="4044" xr:uid="{00000000-0005-0000-0000-00009D560000}"/>
    <cellStyle name="Dezimal 6 11" xfId="4043" xr:uid="{00000000-0005-0000-0000-00009E560000}"/>
    <cellStyle name="Dezimal 6 12" xfId="3411" xr:uid="{00000000-0005-0000-0000-00009F560000}"/>
    <cellStyle name="Dezimal 6 2" xfId="1252" xr:uid="{00000000-0005-0000-0000-0000A0560000}"/>
    <cellStyle name="Dezimal 6 2 2" xfId="1253" xr:uid="{00000000-0005-0000-0000-0000A1560000}"/>
    <cellStyle name="Dezimal 6 2 2 2" xfId="3413" xr:uid="{00000000-0005-0000-0000-0000A2560000}"/>
    <cellStyle name="Dezimal 6 2 2 3" xfId="3414" xr:uid="{00000000-0005-0000-0000-0000A3560000}"/>
    <cellStyle name="Dezimal 6 2 3" xfId="1254" xr:uid="{00000000-0005-0000-0000-0000A4560000}"/>
    <cellStyle name="Dezimal 6 2 3 2" xfId="3415" xr:uid="{00000000-0005-0000-0000-0000A5560000}"/>
    <cellStyle name="Dezimal 6 2 3 3" xfId="3416" xr:uid="{00000000-0005-0000-0000-0000A6560000}"/>
    <cellStyle name="Dezimal 6 2 4" xfId="1255" xr:uid="{00000000-0005-0000-0000-0000A7560000}"/>
    <cellStyle name="Dezimal 6 2 4 2" xfId="3418" xr:uid="{00000000-0005-0000-0000-0000A8560000}"/>
    <cellStyle name="Dezimal 6 2 4 3" xfId="3419" xr:uid="{00000000-0005-0000-0000-0000A9560000}"/>
    <cellStyle name="Dezimal 6 2 4 4" xfId="3417" xr:uid="{00000000-0005-0000-0000-0000AA560000}"/>
    <cellStyle name="Dezimal 6 2 4 5" xfId="11566" xr:uid="{00000000-0005-0000-0000-0000AB560000}"/>
    <cellStyle name="Dezimal 6 2 5" xfId="3420" xr:uid="{00000000-0005-0000-0000-0000AC560000}"/>
    <cellStyle name="Dezimal 6 2 6" xfId="3421" xr:uid="{00000000-0005-0000-0000-0000AD560000}"/>
    <cellStyle name="Dezimal 6 2 6 2" xfId="4045" xr:uid="{00000000-0005-0000-0000-0000AE560000}"/>
    <cellStyle name="Dezimal 6 3" xfId="1256" xr:uid="{00000000-0005-0000-0000-0000AF560000}"/>
    <cellStyle name="Dezimal 6 3 2" xfId="1257" xr:uid="{00000000-0005-0000-0000-0000B0560000}"/>
    <cellStyle name="Dezimal 6 3 2 2" xfId="3423" xr:uid="{00000000-0005-0000-0000-0000B1560000}"/>
    <cellStyle name="Dezimal 6 3 2 3" xfId="3424" xr:uid="{00000000-0005-0000-0000-0000B2560000}"/>
    <cellStyle name="Dezimal 6 3 2 4" xfId="7541" xr:uid="{00000000-0005-0000-0000-0000B3560000}"/>
    <cellStyle name="Dezimal 6 3 3" xfId="1258" xr:uid="{00000000-0005-0000-0000-0000B4560000}"/>
    <cellStyle name="Dezimal 6 3 3 2" xfId="3425" xr:uid="{00000000-0005-0000-0000-0000B5560000}"/>
    <cellStyle name="Dezimal 6 3 3 3" xfId="3426" xr:uid="{00000000-0005-0000-0000-0000B6560000}"/>
    <cellStyle name="Dezimal 6 3 3 4" xfId="7542" xr:uid="{00000000-0005-0000-0000-0000B7560000}"/>
    <cellStyle name="Dezimal 6 3 4" xfId="1259" xr:uid="{00000000-0005-0000-0000-0000B8560000}"/>
    <cellStyle name="Dezimal 6 3 4 2" xfId="3428" xr:uid="{00000000-0005-0000-0000-0000B9560000}"/>
    <cellStyle name="Dezimal 6 3 4 3" xfId="3429" xr:uid="{00000000-0005-0000-0000-0000BA560000}"/>
    <cellStyle name="Dezimal 6 3 4 4" xfId="3427" xr:uid="{00000000-0005-0000-0000-0000BB560000}"/>
    <cellStyle name="Dezimal 6 3 4 5" xfId="11567" xr:uid="{00000000-0005-0000-0000-0000BC560000}"/>
    <cellStyle name="Dezimal 6 3 5" xfId="3430" xr:uid="{00000000-0005-0000-0000-0000BD560000}"/>
    <cellStyle name="Dezimal 6 3 6" xfId="3431" xr:uid="{00000000-0005-0000-0000-0000BE560000}"/>
    <cellStyle name="Dezimal 6 3 6 2" xfId="4046" xr:uid="{00000000-0005-0000-0000-0000BF560000}"/>
    <cellStyle name="Dezimal 6 3 7" xfId="3422" xr:uid="{00000000-0005-0000-0000-0000C0560000}"/>
    <cellStyle name="Dezimal 6 3 7 2" xfId="11773" xr:uid="{00000000-0005-0000-0000-0000C1560000}"/>
    <cellStyle name="Dezimal 6 3 7 3" xfId="11470" xr:uid="{00000000-0005-0000-0000-0000C2560000}"/>
    <cellStyle name="Dezimal 6 4" xfId="1260" xr:uid="{00000000-0005-0000-0000-0000C3560000}"/>
    <cellStyle name="Dezimal 6 4 2" xfId="3432" xr:uid="{00000000-0005-0000-0000-0000C4560000}"/>
    <cellStyle name="Dezimal 6 4 3" xfId="3433" xr:uid="{00000000-0005-0000-0000-0000C5560000}"/>
    <cellStyle name="Dezimal 6 5" xfId="1261" xr:uid="{00000000-0005-0000-0000-0000C6560000}"/>
    <cellStyle name="Dezimal 6 5 2" xfId="3434" xr:uid="{00000000-0005-0000-0000-0000C7560000}"/>
    <cellStyle name="Dezimal 6 5 3" xfId="3435" xr:uid="{00000000-0005-0000-0000-0000C8560000}"/>
    <cellStyle name="Dezimal 6 6" xfId="1262" xr:uid="{00000000-0005-0000-0000-0000C9560000}"/>
    <cellStyle name="Dezimal 6 6 2" xfId="3437" xr:uid="{00000000-0005-0000-0000-0000CA560000}"/>
    <cellStyle name="Dezimal 6 6 3" xfId="3438" xr:uid="{00000000-0005-0000-0000-0000CB560000}"/>
    <cellStyle name="Dezimal 6 6 4" xfId="3436" xr:uid="{00000000-0005-0000-0000-0000CC560000}"/>
    <cellStyle name="Dezimal 6 6 5" xfId="11568" xr:uid="{00000000-0005-0000-0000-0000CD560000}"/>
    <cellStyle name="Dezimal 6 7" xfId="3439" xr:uid="{00000000-0005-0000-0000-0000CE560000}"/>
    <cellStyle name="Dezimal 6 8" xfId="3440" xr:uid="{00000000-0005-0000-0000-0000CF560000}"/>
    <cellStyle name="Dezimal 6 9" xfId="3441" xr:uid="{00000000-0005-0000-0000-0000D0560000}"/>
    <cellStyle name="Dezimal 6 9 2" xfId="4047" xr:uid="{00000000-0005-0000-0000-0000D1560000}"/>
    <cellStyle name="DJI Überschriftszeile" xfId="1263" xr:uid="{00000000-0005-0000-0000-0000D2560000}"/>
    <cellStyle name="DJI-vorletzte-Zeile" xfId="1264" xr:uid="{00000000-0005-0000-0000-0000D3560000}"/>
    <cellStyle name="DJI-Zwischenzeile" xfId="1265" xr:uid="{00000000-0005-0000-0000-0000D4560000}"/>
    <cellStyle name="DJI-Zwischenzeile 2" xfId="1266" xr:uid="{00000000-0005-0000-0000-0000D5560000}"/>
    <cellStyle name="DJI-Zwischenzeile 2 2" xfId="1267" xr:uid="{00000000-0005-0000-0000-0000D6560000}"/>
    <cellStyle name="DJI-Zwischenzeile 2 2 2" xfId="12577" xr:uid="{00000000-0005-0000-0000-0000D7560000}"/>
    <cellStyle name="DJI-Zwischenzeile 2 2 2 2" xfId="14700" xr:uid="{00000000-0005-0000-0000-0000D8560000}"/>
    <cellStyle name="DJI-Zwischenzeile 2 2 2 2 2" xfId="17063" xr:uid="{00000000-0005-0000-0000-0000D9560000}"/>
    <cellStyle name="DJI-Zwischenzeile 2 2 2 2 2 2" xfId="31378" xr:uid="{00000000-0005-0000-0000-0000DA560000}"/>
    <cellStyle name="DJI-Zwischenzeile 2 2 2 2 3" xfId="19417" xr:uid="{00000000-0005-0000-0000-0000DB560000}"/>
    <cellStyle name="DJI-Zwischenzeile 2 2 2 2 3 2" xfId="26554" xr:uid="{00000000-0005-0000-0000-0000DC560000}"/>
    <cellStyle name="DJI-Zwischenzeile 2 2 2 2 3 2 2" xfId="40869" xr:uid="{00000000-0005-0000-0000-0000DD560000}"/>
    <cellStyle name="DJI-Zwischenzeile 2 2 2 2 3 3" xfId="33732" xr:uid="{00000000-0005-0000-0000-0000DE560000}"/>
    <cellStyle name="DJI-Zwischenzeile 2 2 2 2 4" xfId="29042" xr:uid="{00000000-0005-0000-0000-0000DF560000}"/>
    <cellStyle name="DJI-Zwischenzeile 2 2 2 3" xfId="14528" xr:uid="{00000000-0005-0000-0000-0000E0560000}"/>
    <cellStyle name="DJI-Zwischenzeile 2 2 2 3 2" xfId="16897" xr:uid="{00000000-0005-0000-0000-0000E1560000}"/>
    <cellStyle name="DJI-Zwischenzeile 2 2 2 3 2 2" xfId="24056" xr:uid="{00000000-0005-0000-0000-0000E2560000}"/>
    <cellStyle name="DJI-Zwischenzeile 2 2 2 3 2 2 2" xfId="38371" xr:uid="{00000000-0005-0000-0000-0000E3560000}"/>
    <cellStyle name="DJI-Zwischenzeile 2 2 2 3 2 3" xfId="31212" xr:uid="{00000000-0005-0000-0000-0000E4560000}"/>
    <cellStyle name="DJI-Zwischenzeile 2 2 2 3 3" xfId="19251" xr:uid="{00000000-0005-0000-0000-0000E5560000}"/>
    <cellStyle name="DJI-Zwischenzeile 2 2 2 3 3 2" xfId="26388" xr:uid="{00000000-0005-0000-0000-0000E6560000}"/>
    <cellStyle name="DJI-Zwischenzeile 2 2 2 3 3 2 2" xfId="40703" xr:uid="{00000000-0005-0000-0000-0000E7560000}"/>
    <cellStyle name="DJI-Zwischenzeile 2 2 2 3 3 3" xfId="33566" xr:uid="{00000000-0005-0000-0000-0000E8560000}"/>
    <cellStyle name="DJI-Zwischenzeile 2 2 2 3 4" xfId="20549" xr:uid="{00000000-0005-0000-0000-0000E9560000}"/>
    <cellStyle name="DJI-Zwischenzeile 2 2 2 3 4 2" xfId="27686" xr:uid="{00000000-0005-0000-0000-0000EA560000}"/>
    <cellStyle name="DJI-Zwischenzeile 2 2 2 3 4 2 2" xfId="42001" xr:uid="{00000000-0005-0000-0000-0000EB560000}"/>
    <cellStyle name="DJI-Zwischenzeile 2 2 2 3 4 3" xfId="34864" xr:uid="{00000000-0005-0000-0000-0000EC560000}"/>
    <cellStyle name="DJI-Zwischenzeile 2 2 2 3 5" xfId="21764" xr:uid="{00000000-0005-0000-0000-0000ED560000}"/>
    <cellStyle name="DJI-Zwischenzeile 2 2 2 3 5 2" xfId="36079" xr:uid="{00000000-0005-0000-0000-0000EE560000}"/>
    <cellStyle name="DJI-Zwischenzeile 2 2 2 3 6" xfId="28901" xr:uid="{00000000-0005-0000-0000-0000EF560000}"/>
    <cellStyle name="DJI-Zwischenzeile 2 2 2 4" xfId="19715" xr:uid="{00000000-0005-0000-0000-0000F0560000}"/>
    <cellStyle name="DJI-Zwischenzeile 2 2 2 4 2" xfId="26852" xr:uid="{00000000-0005-0000-0000-0000F1560000}"/>
    <cellStyle name="DJI-Zwischenzeile 2 2 2 4 2 2" xfId="41167" xr:uid="{00000000-0005-0000-0000-0000F2560000}"/>
    <cellStyle name="DJI-Zwischenzeile 2 2 2 4 3" xfId="34030" xr:uid="{00000000-0005-0000-0000-0000F3560000}"/>
    <cellStyle name="DJI-Zwischenzeile 2 3" xfId="1268" xr:uid="{00000000-0005-0000-0000-0000F4560000}"/>
    <cellStyle name="DJI-Zwischenzeile 2 3 2" xfId="12578" xr:uid="{00000000-0005-0000-0000-0000F5560000}"/>
    <cellStyle name="DJI-Zwischenzeile 2 3 2 2" xfId="14701" xr:uid="{00000000-0005-0000-0000-0000F6560000}"/>
    <cellStyle name="DJI-Zwischenzeile 2 3 2 2 2" xfId="17064" xr:uid="{00000000-0005-0000-0000-0000F7560000}"/>
    <cellStyle name="DJI-Zwischenzeile 2 3 2 2 2 2" xfId="31379" xr:uid="{00000000-0005-0000-0000-0000F8560000}"/>
    <cellStyle name="DJI-Zwischenzeile 2 3 2 2 3" xfId="19418" xr:uid="{00000000-0005-0000-0000-0000F9560000}"/>
    <cellStyle name="DJI-Zwischenzeile 2 3 2 2 3 2" xfId="26555" xr:uid="{00000000-0005-0000-0000-0000FA560000}"/>
    <cellStyle name="DJI-Zwischenzeile 2 3 2 2 3 2 2" xfId="40870" xr:uid="{00000000-0005-0000-0000-0000FB560000}"/>
    <cellStyle name="DJI-Zwischenzeile 2 3 2 2 3 3" xfId="33733" xr:uid="{00000000-0005-0000-0000-0000FC560000}"/>
    <cellStyle name="DJI-Zwischenzeile 2 3 2 2 4" xfId="29043" xr:uid="{00000000-0005-0000-0000-0000FD560000}"/>
    <cellStyle name="DJI-Zwischenzeile 2 3 2 3" xfId="14014" xr:uid="{00000000-0005-0000-0000-0000FE560000}"/>
    <cellStyle name="DJI-Zwischenzeile 2 3 2 3 2" xfId="16383" xr:uid="{00000000-0005-0000-0000-0000FF560000}"/>
    <cellStyle name="DJI-Zwischenzeile 2 3 2 3 2 2" xfId="23542" xr:uid="{00000000-0005-0000-0000-000000570000}"/>
    <cellStyle name="DJI-Zwischenzeile 2 3 2 3 2 2 2" xfId="37857" xr:uid="{00000000-0005-0000-0000-000001570000}"/>
    <cellStyle name="DJI-Zwischenzeile 2 3 2 3 2 3" xfId="30698" xr:uid="{00000000-0005-0000-0000-000002570000}"/>
    <cellStyle name="DJI-Zwischenzeile 2 3 2 3 3" xfId="18737" xr:uid="{00000000-0005-0000-0000-000003570000}"/>
    <cellStyle name="DJI-Zwischenzeile 2 3 2 3 3 2" xfId="25874" xr:uid="{00000000-0005-0000-0000-000004570000}"/>
    <cellStyle name="DJI-Zwischenzeile 2 3 2 3 3 2 2" xfId="40189" xr:uid="{00000000-0005-0000-0000-000005570000}"/>
    <cellStyle name="DJI-Zwischenzeile 2 3 2 3 3 3" xfId="33052" xr:uid="{00000000-0005-0000-0000-000006570000}"/>
    <cellStyle name="DJI-Zwischenzeile 2 3 2 3 4" xfId="20099" xr:uid="{00000000-0005-0000-0000-000007570000}"/>
    <cellStyle name="DJI-Zwischenzeile 2 3 2 3 4 2" xfId="27236" xr:uid="{00000000-0005-0000-0000-000008570000}"/>
    <cellStyle name="DJI-Zwischenzeile 2 3 2 3 4 2 2" xfId="41551" xr:uid="{00000000-0005-0000-0000-000009570000}"/>
    <cellStyle name="DJI-Zwischenzeile 2 3 2 3 4 3" xfId="34414" xr:uid="{00000000-0005-0000-0000-00000A570000}"/>
    <cellStyle name="DJI-Zwischenzeile 2 3 2 3 5" xfId="21314" xr:uid="{00000000-0005-0000-0000-00000B570000}"/>
    <cellStyle name="DJI-Zwischenzeile 2 3 2 3 5 2" xfId="35629" xr:uid="{00000000-0005-0000-0000-00000C570000}"/>
    <cellStyle name="DJI-Zwischenzeile 2 3 2 3 6" xfId="28451" xr:uid="{00000000-0005-0000-0000-00000D570000}"/>
    <cellStyle name="DJI-Zwischenzeile 2 3 2 4" xfId="19716" xr:uid="{00000000-0005-0000-0000-00000E570000}"/>
    <cellStyle name="DJI-Zwischenzeile 2 3 2 4 2" xfId="26853" xr:uid="{00000000-0005-0000-0000-00000F570000}"/>
    <cellStyle name="DJI-Zwischenzeile 2 3 2 4 2 2" xfId="41168" xr:uid="{00000000-0005-0000-0000-000010570000}"/>
    <cellStyle name="DJI-Zwischenzeile 2 3 2 4 3" xfId="34031" xr:uid="{00000000-0005-0000-0000-000011570000}"/>
    <cellStyle name="DJI-Zwischenzeile 2 4" xfId="1269" xr:uid="{00000000-0005-0000-0000-000012570000}"/>
    <cellStyle name="DJI-Zwischenzeile 2 4 2" xfId="12579" xr:uid="{00000000-0005-0000-0000-000013570000}"/>
    <cellStyle name="DJI-Zwischenzeile 2 4 2 2" xfId="14702" xr:uid="{00000000-0005-0000-0000-000014570000}"/>
    <cellStyle name="DJI-Zwischenzeile 2 4 2 2 2" xfId="17065" xr:uid="{00000000-0005-0000-0000-000015570000}"/>
    <cellStyle name="DJI-Zwischenzeile 2 4 2 2 2 2" xfId="31380" xr:uid="{00000000-0005-0000-0000-000016570000}"/>
    <cellStyle name="DJI-Zwischenzeile 2 4 2 2 3" xfId="19419" xr:uid="{00000000-0005-0000-0000-000017570000}"/>
    <cellStyle name="DJI-Zwischenzeile 2 4 2 2 3 2" xfId="26556" xr:uid="{00000000-0005-0000-0000-000018570000}"/>
    <cellStyle name="DJI-Zwischenzeile 2 4 2 2 3 2 2" xfId="40871" xr:uid="{00000000-0005-0000-0000-000019570000}"/>
    <cellStyle name="DJI-Zwischenzeile 2 4 2 2 3 3" xfId="33734" xr:uid="{00000000-0005-0000-0000-00001A570000}"/>
    <cellStyle name="DJI-Zwischenzeile 2 4 2 2 4" xfId="29044" xr:uid="{00000000-0005-0000-0000-00001B570000}"/>
    <cellStyle name="DJI-Zwischenzeile 2 4 2 3" xfId="13616" xr:uid="{00000000-0005-0000-0000-00001C570000}"/>
    <cellStyle name="DJI-Zwischenzeile 2 4 2 3 2" xfId="15985" xr:uid="{00000000-0005-0000-0000-00001D570000}"/>
    <cellStyle name="DJI-Zwischenzeile 2 4 2 3 2 2" xfId="23144" xr:uid="{00000000-0005-0000-0000-00001E570000}"/>
    <cellStyle name="DJI-Zwischenzeile 2 4 2 3 2 2 2" xfId="37459" xr:uid="{00000000-0005-0000-0000-00001F570000}"/>
    <cellStyle name="DJI-Zwischenzeile 2 4 2 3 2 3" xfId="30300" xr:uid="{00000000-0005-0000-0000-000020570000}"/>
    <cellStyle name="DJI-Zwischenzeile 2 4 2 3 3" xfId="18339" xr:uid="{00000000-0005-0000-0000-000021570000}"/>
    <cellStyle name="DJI-Zwischenzeile 2 4 2 3 3 2" xfId="25476" xr:uid="{00000000-0005-0000-0000-000022570000}"/>
    <cellStyle name="DJI-Zwischenzeile 2 4 2 3 3 2 2" xfId="39791" xr:uid="{00000000-0005-0000-0000-000023570000}"/>
    <cellStyle name="DJI-Zwischenzeile 2 4 2 3 3 3" xfId="32654" xr:uid="{00000000-0005-0000-0000-000024570000}"/>
    <cellStyle name="DJI-Zwischenzeile 2 4 2 3 4" xfId="19865" xr:uid="{00000000-0005-0000-0000-000025570000}"/>
    <cellStyle name="DJI-Zwischenzeile 2 4 2 3 4 2" xfId="27002" xr:uid="{00000000-0005-0000-0000-000026570000}"/>
    <cellStyle name="DJI-Zwischenzeile 2 4 2 3 4 2 2" xfId="41317" xr:uid="{00000000-0005-0000-0000-000027570000}"/>
    <cellStyle name="DJI-Zwischenzeile 2 4 2 3 4 3" xfId="34180" xr:uid="{00000000-0005-0000-0000-000028570000}"/>
    <cellStyle name="DJI-Zwischenzeile 2 4 2 3 5" xfId="21080" xr:uid="{00000000-0005-0000-0000-000029570000}"/>
    <cellStyle name="DJI-Zwischenzeile 2 4 2 3 5 2" xfId="35395" xr:uid="{00000000-0005-0000-0000-00002A570000}"/>
    <cellStyle name="DJI-Zwischenzeile 2 4 2 3 6" xfId="28217" xr:uid="{00000000-0005-0000-0000-00002B570000}"/>
    <cellStyle name="DJI-Zwischenzeile 2 4 2 4" xfId="19717" xr:uid="{00000000-0005-0000-0000-00002C570000}"/>
    <cellStyle name="DJI-Zwischenzeile 2 4 2 4 2" xfId="26854" xr:uid="{00000000-0005-0000-0000-00002D570000}"/>
    <cellStyle name="DJI-Zwischenzeile 2 4 2 4 2 2" xfId="41169" xr:uid="{00000000-0005-0000-0000-00002E570000}"/>
    <cellStyle name="DJI-Zwischenzeile 2 4 2 4 3" xfId="34032" xr:uid="{00000000-0005-0000-0000-00002F570000}"/>
    <cellStyle name="DJI-Zwischenzeile 2 5" xfId="1270" xr:uid="{00000000-0005-0000-0000-000030570000}"/>
    <cellStyle name="DJI-Zwischenzeile 2 5 2" xfId="12580" xr:uid="{00000000-0005-0000-0000-000031570000}"/>
    <cellStyle name="DJI-Zwischenzeile 2 5 2 2" xfId="14703" xr:uid="{00000000-0005-0000-0000-000032570000}"/>
    <cellStyle name="DJI-Zwischenzeile 2 5 2 2 2" xfId="17066" xr:uid="{00000000-0005-0000-0000-000033570000}"/>
    <cellStyle name="DJI-Zwischenzeile 2 5 2 2 2 2" xfId="31381" xr:uid="{00000000-0005-0000-0000-000034570000}"/>
    <cellStyle name="DJI-Zwischenzeile 2 5 2 2 3" xfId="19420" xr:uid="{00000000-0005-0000-0000-000035570000}"/>
    <cellStyle name="DJI-Zwischenzeile 2 5 2 2 3 2" xfId="26557" xr:uid="{00000000-0005-0000-0000-000036570000}"/>
    <cellStyle name="DJI-Zwischenzeile 2 5 2 2 3 2 2" xfId="40872" xr:uid="{00000000-0005-0000-0000-000037570000}"/>
    <cellStyle name="DJI-Zwischenzeile 2 5 2 2 3 3" xfId="33735" xr:uid="{00000000-0005-0000-0000-000038570000}"/>
    <cellStyle name="DJI-Zwischenzeile 2 5 2 2 4" xfId="29045" xr:uid="{00000000-0005-0000-0000-000039570000}"/>
    <cellStyle name="DJI-Zwischenzeile 2 5 2 3" xfId="14016" xr:uid="{00000000-0005-0000-0000-00003A570000}"/>
    <cellStyle name="DJI-Zwischenzeile 2 5 2 3 2" xfId="16385" xr:uid="{00000000-0005-0000-0000-00003B570000}"/>
    <cellStyle name="DJI-Zwischenzeile 2 5 2 3 2 2" xfId="23544" xr:uid="{00000000-0005-0000-0000-00003C570000}"/>
    <cellStyle name="DJI-Zwischenzeile 2 5 2 3 2 2 2" xfId="37859" xr:uid="{00000000-0005-0000-0000-00003D570000}"/>
    <cellStyle name="DJI-Zwischenzeile 2 5 2 3 2 3" xfId="30700" xr:uid="{00000000-0005-0000-0000-00003E570000}"/>
    <cellStyle name="DJI-Zwischenzeile 2 5 2 3 3" xfId="18739" xr:uid="{00000000-0005-0000-0000-00003F570000}"/>
    <cellStyle name="DJI-Zwischenzeile 2 5 2 3 3 2" xfId="25876" xr:uid="{00000000-0005-0000-0000-000040570000}"/>
    <cellStyle name="DJI-Zwischenzeile 2 5 2 3 3 2 2" xfId="40191" xr:uid="{00000000-0005-0000-0000-000041570000}"/>
    <cellStyle name="DJI-Zwischenzeile 2 5 2 3 3 3" xfId="33054" xr:uid="{00000000-0005-0000-0000-000042570000}"/>
    <cellStyle name="DJI-Zwischenzeile 2 5 2 3 4" xfId="20100" xr:uid="{00000000-0005-0000-0000-000043570000}"/>
    <cellStyle name="DJI-Zwischenzeile 2 5 2 3 4 2" xfId="27237" xr:uid="{00000000-0005-0000-0000-000044570000}"/>
    <cellStyle name="DJI-Zwischenzeile 2 5 2 3 4 2 2" xfId="41552" xr:uid="{00000000-0005-0000-0000-000045570000}"/>
    <cellStyle name="DJI-Zwischenzeile 2 5 2 3 4 3" xfId="34415" xr:uid="{00000000-0005-0000-0000-000046570000}"/>
    <cellStyle name="DJI-Zwischenzeile 2 5 2 3 5" xfId="21315" xr:uid="{00000000-0005-0000-0000-000047570000}"/>
    <cellStyle name="DJI-Zwischenzeile 2 5 2 3 5 2" xfId="35630" xr:uid="{00000000-0005-0000-0000-000048570000}"/>
    <cellStyle name="DJI-Zwischenzeile 2 5 2 3 6" xfId="28452" xr:uid="{00000000-0005-0000-0000-000049570000}"/>
    <cellStyle name="DJI-Zwischenzeile 2 5 2 4" xfId="19718" xr:uid="{00000000-0005-0000-0000-00004A570000}"/>
    <cellStyle name="DJI-Zwischenzeile 2 5 2 4 2" xfId="26855" xr:uid="{00000000-0005-0000-0000-00004B570000}"/>
    <cellStyle name="DJI-Zwischenzeile 2 5 2 4 2 2" xfId="41170" xr:uid="{00000000-0005-0000-0000-00004C570000}"/>
    <cellStyle name="DJI-Zwischenzeile 2 5 2 4 3" xfId="34033" xr:uid="{00000000-0005-0000-0000-00004D570000}"/>
    <cellStyle name="DJI-Zwischenzeile 2 6" xfId="12576" xr:uid="{00000000-0005-0000-0000-00004E570000}"/>
    <cellStyle name="DJI-Zwischenzeile 2 6 2" xfId="14699" xr:uid="{00000000-0005-0000-0000-00004F570000}"/>
    <cellStyle name="DJI-Zwischenzeile 2 6 2 2" xfId="17062" xr:uid="{00000000-0005-0000-0000-000050570000}"/>
    <cellStyle name="DJI-Zwischenzeile 2 6 2 2 2" xfId="31377" xr:uid="{00000000-0005-0000-0000-000051570000}"/>
    <cellStyle name="DJI-Zwischenzeile 2 6 2 3" xfId="19416" xr:uid="{00000000-0005-0000-0000-000052570000}"/>
    <cellStyle name="DJI-Zwischenzeile 2 6 2 3 2" xfId="26553" xr:uid="{00000000-0005-0000-0000-000053570000}"/>
    <cellStyle name="DJI-Zwischenzeile 2 6 2 3 2 2" xfId="40868" xr:uid="{00000000-0005-0000-0000-000054570000}"/>
    <cellStyle name="DJI-Zwischenzeile 2 6 2 3 3" xfId="33731" xr:uid="{00000000-0005-0000-0000-000055570000}"/>
    <cellStyle name="DJI-Zwischenzeile 2 6 2 4" xfId="29041" xr:uid="{00000000-0005-0000-0000-000056570000}"/>
    <cellStyle name="DJI-Zwischenzeile 2 6 3" xfId="14527" xr:uid="{00000000-0005-0000-0000-000057570000}"/>
    <cellStyle name="DJI-Zwischenzeile 2 6 3 2" xfId="16896" xr:uid="{00000000-0005-0000-0000-000058570000}"/>
    <cellStyle name="DJI-Zwischenzeile 2 6 3 2 2" xfId="24055" xr:uid="{00000000-0005-0000-0000-000059570000}"/>
    <cellStyle name="DJI-Zwischenzeile 2 6 3 2 2 2" xfId="38370" xr:uid="{00000000-0005-0000-0000-00005A570000}"/>
    <cellStyle name="DJI-Zwischenzeile 2 6 3 2 3" xfId="31211" xr:uid="{00000000-0005-0000-0000-00005B570000}"/>
    <cellStyle name="DJI-Zwischenzeile 2 6 3 3" xfId="19250" xr:uid="{00000000-0005-0000-0000-00005C570000}"/>
    <cellStyle name="DJI-Zwischenzeile 2 6 3 3 2" xfId="26387" xr:uid="{00000000-0005-0000-0000-00005D570000}"/>
    <cellStyle name="DJI-Zwischenzeile 2 6 3 3 2 2" xfId="40702" xr:uid="{00000000-0005-0000-0000-00005E570000}"/>
    <cellStyle name="DJI-Zwischenzeile 2 6 3 3 3" xfId="33565" xr:uid="{00000000-0005-0000-0000-00005F570000}"/>
    <cellStyle name="DJI-Zwischenzeile 2 6 3 4" xfId="20548" xr:uid="{00000000-0005-0000-0000-000060570000}"/>
    <cellStyle name="DJI-Zwischenzeile 2 6 3 4 2" xfId="27685" xr:uid="{00000000-0005-0000-0000-000061570000}"/>
    <cellStyle name="DJI-Zwischenzeile 2 6 3 4 2 2" xfId="42000" xr:uid="{00000000-0005-0000-0000-000062570000}"/>
    <cellStyle name="DJI-Zwischenzeile 2 6 3 4 3" xfId="34863" xr:uid="{00000000-0005-0000-0000-000063570000}"/>
    <cellStyle name="DJI-Zwischenzeile 2 6 3 5" xfId="21763" xr:uid="{00000000-0005-0000-0000-000064570000}"/>
    <cellStyle name="DJI-Zwischenzeile 2 6 3 5 2" xfId="36078" xr:uid="{00000000-0005-0000-0000-000065570000}"/>
    <cellStyle name="DJI-Zwischenzeile 2 6 3 6" xfId="28900" xr:uid="{00000000-0005-0000-0000-000066570000}"/>
    <cellStyle name="DJI-Zwischenzeile 2 6 4" xfId="19714" xr:uid="{00000000-0005-0000-0000-000067570000}"/>
    <cellStyle name="DJI-Zwischenzeile 2 6 4 2" xfId="26851" xr:uid="{00000000-0005-0000-0000-000068570000}"/>
    <cellStyle name="DJI-Zwischenzeile 2 6 4 2 2" xfId="41166" xr:uid="{00000000-0005-0000-0000-000069570000}"/>
    <cellStyle name="DJI-Zwischenzeile 2 6 4 3" xfId="34029" xr:uid="{00000000-0005-0000-0000-00006A570000}"/>
    <cellStyle name="DJI-Zwischenzeile 3" xfId="1271" xr:uid="{00000000-0005-0000-0000-00006B570000}"/>
    <cellStyle name="DJI-Zwischenzeile 3 2" xfId="12581" xr:uid="{00000000-0005-0000-0000-00006C570000}"/>
    <cellStyle name="DJI-Zwischenzeile 3 2 2" xfId="14704" xr:uid="{00000000-0005-0000-0000-00006D570000}"/>
    <cellStyle name="DJI-Zwischenzeile 3 2 2 2" xfId="17067" xr:uid="{00000000-0005-0000-0000-00006E570000}"/>
    <cellStyle name="DJI-Zwischenzeile 3 2 2 2 2" xfId="31382" xr:uid="{00000000-0005-0000-0000-00006F570000}"/>
    <cellStyle name="DJI-Zwischenzeile 3 2 2 3" xfId="19421" xr:uid="{00000000-0005-0000-0000-000070570000}"/>
    <cellStyle name="DJI-Zwischenzeile 3 2 2 3 2" xfId="26558" xr:uid="{00000000-0005-0000-0000-000071570000}"/>
    <cellStyle name="DJI-Zwischenzeile 3 2 2 3 2 2" xfId="40873" xr:uid="{00000000-0005-0000-0000-000072570000}"/>
    <cellStyle name="DJI-Zwischenzeile 3 2 2 3 3" xfId="33736" xr:uid="{00000000-0005-0000-0000-000073570000}"/>
    <cellStyle name="DJI-Zwischenzeile 3 2 2 4" xfId="29046" xr:uid="{00000000-0005-0000-0000-000074570000}"/>
    <cellStyle name="DJI-Zwischenzeile 3 2 3" xfId="13617" xr:uid="{00000000-0005-0000-0000-000075570000}"/>
    <cellStyle name="DJI-Zwischenzeile 3 2 3 2" xfId="15986" xr:uid="{00000000-0005-0000-0000-000076570000}"/>
    <cellStyle name="DJI-Zwischenzeile 3 2 3 2 2" xfId="23145" xr:uid="{00000000-0005-0000-0000-000077570000}"/>
    <cellStyle name="DJI-Zwischenzeile 3 2 3 2 2 2" xfId="37460" xr:uid="{00000000-0005-0000-0000-000078570000}"/>
    <cellStyle name="DJI-Zwischenzeile 3 2 3 2 3" xfId="30301" xr:uid="{00000000-0005-0000-0000-000079570000}"/>
    <cellStyle name="DJI-Zwischenzeile 3 2 3 3" xfId="18340" xr:uid="{00000000-0005-0000-0000-00007A570000}"/>
    <cellStyle name="DJI-Zwischenzeile 3 2 3 3 2" xfId="25477" xr:uid="{00000000-0005-0000-0000-00007B570000}"/>
    <cellStyle name="DJI-Zwischenzeile 3 2 3 3 2 2" xfId="39792" xr:uid="{00000000-0005-0000-0000-00007C570000}"/>
    <cellStyle name="DJI-Zwischenzeile 3 2 3 3 3" xfId="32655" xr:uid="{00000000-0005-0000-0000-00007D570000}"/>
    <cellStyle name="DJI-Zwischenzeile 3 2 3 4" xfId="19866" xr:uid="{00000000-0005-0000-0000-00007E570000}"/>
    <cellStyle name="DJI-Zwischenzeile 3 2 3 4 2" xfId="27003" xr:uid="{00000000-0005-0000-0000-00007F570000}"/>
    <cellStyle name="DJI-Zwischenzeile 3 2 3 4 2 2" xfId="41318" xr:uid="{00000000-0005-0000-0000-000080570000}"/>
    <cellStyle name="DJI-Zwischenzeile 3 2 3 4 3" xfId="34181" xr:uid="{00000000-0005-0000-0000-000081570000}"/>
    <cellStyle name="DJI-Zwischenzeile 3 2 3 5" xfId="21081" xr:uid="{00000000-0005-0000-0000-000082570000}"/>
    <cellStyle name="DJI-Zwischenzeile 3 2 3 5 2" xfId="35396" xr:uid="{00000000-0005-0000-0000-000083570000}"/>
    <cellStyle name="DJI-Zwischenzeile 3 2 3 6" xfId="28218" xr:uid="{00000000-0005-0000-0000-000084570000}"/>
    <cellStyle name="DJI-Zwischenzeile 3 2 4" xfId="19719" xr:uid="{00000000-0005-0000-0000-000085570000}"/>
    <cellStyle name="DJI-Zwischenzeile 3 2 4 2" xfId="26856" xr:uid="{00000000-0005-0000-0000-000086570000}"/>
    <cellStyle name="DJI-Zwischenzeile 3 2 4 2 2" xfId="41171" xr:uid="{00000000-0005-0000-0000-000087570000}"/>
    <cellStyle name="DJI-Zwischenzeile 3 2 4 3" xfId="34034" xr:uid="{00000000-0005-0000-0000-000088570000}"/>
    <cellStyle name="DJI-Zwischenzeile 4" xfId="1272" xr:uid="{00000000-0005-0000-0000-000089570000}"/>
    <cellStyle name="DJI-Zwischenzeile 4 2" xfId="12582" xr:uid="{00000000-0005-0000-0000-00008A570000}"/>
    <cellStyle name="DJI-Zwischenzeile 4 2 2" xfId="14705" xr:uid="{00000000-0005-0000-0000-00008B570000}"/>
    <cellStyle name="DJI-Zwischenzeile 4 2 2 2" xfId="17068" xr:uid="{00000000-0005-0000-0000-00008C570000}"/>
    <cellStyle name="DJI-Zwischenzeile 4 2 2 2 2" xfId="31383" xr:uid="{00000000-0005-0000-0000-00008D570000}"/>
    <cellStyle name="DJI-Zwischenzeile 4 2 2 3" xfId="19422" xr:uid="{00000000-0005-0000-0000-00008E570000}"/>
    <cellStyle name="DJI-Zwischenzeile 4 2 2 3 2" xfId="26559" xr:uid="{00000000-0005-0000-0000-00008F570000}"/>
    <cellStyle name="DJI-Zwischenzeile 4 2 2 3 2 2" xfId="40874" xr:uid="{00000000-0005-0000-0000-000090570000}"/>
    <cellStyle name="DJI-Zwischenzeile 4 2 2 3 3" xfId="33737" xr:uid="{00000000-0005-0000-0000-000091570000}"/>
    <cellStyle name="DJI-Zwischenzeile 4 2 2 4" xfId="29047" xr:uid="{00000000-0005-0000-0000-000092570000}"/>
    <cellStyle name="DJI-Zwischenzeile 4 2 3" xfId="13373" xr:uid="{00000000-0005-0000-0000-000093570000}"/>
    <cellStyle name="DJI-Zwischenzeile 4 2 3 2" xfId="15742" xr:uid="{00000000-0005-0000-0000-000094570000}"/>
    <cellStyle name="DJI-Zwischenzeile 4 2 3 2 2" xfId="22901" xr:uid="{00000000-0005-0000-0000-000095570000}"/>
    <cellStyle name="DJI-Zwischenzeile 4 2 3 2 2 2" xfId="37216" xr:uid="{00000000-0005-0000-0000-000096570000}"/>
    <cellStyle name="DJI-Zwischenzeile 4 2 3 2 3" xfId="30057" xr:uid="{00000000-0005-0000-0000-000097570000}"/>
    <cellStyle name="DJI-Zwischenzeile 4 2 3 3" xfId="18096" xr:uid="{00000000-0005-0000-0000-000098570000}"/>
    <cellStyle name="DJI-Zwischenzeile 4 2 3 3 2" xfId="25233" xr:uid="{00000000-0005-0000-0000-000099570000}"/>
    <cellStyle name="DJI-Zwischenzeile 4 2 3 3 2 2" xfId="39548" xr:uid="{00000000-0005-0000-0000-00009A570000}"/>
    <cellStyle name="DJI-Zwischenzeile 4 2 3 3 3" xfId="32411" xr:uid="{00000000-0005-0000-0000-00009B570000}"/>
    <cellStyle name="DJI-Zwischenzeile 4 2 3 4" xfId="19800" xr:uid="{00000000-0005-0000-0000-00009C570000}"/>
    <cellStyle name="DJI-Zwischenzeile 4 2 3 4 2" xfId="26937" xr:uid="{00000000-0005-0000-0000-00009D570000}"/>
    <cellStyle name="DJI-Zwischenzeile 4 2 3 4 2 2" xfId="41252" xr:uid="{00000000-0005-0000-0000-00009E570000}"/>
    <cellStyle name="DJI-Zwischenzeile 4 2 3 4 3" xfId="34115" xr:uid="{00000000-0005-0000-0000-00009F570000}"/>
    <cellStyle name="DJI-Zwischenzeile 4 2 3 5" xfId="21015" xr:uid="{00000000-0005-0000-0000-0000A0570000}"/>
    <cellStyle name="DJI-Zwischenzeile 4 2 3 5 2" xfId="35330" xr:uid="{00000000-0005-0000-0000-0000A1570000}"/>
    <cellStyle name="DJI-Zwischenzeile 4 2 3 6" xfId="28152" xr:uid="{00000000-0005-0000-0000-0000A2570000}"/>
    <cellStyle name="DJI-Zwischenzeile 4 2 4" xfId="19720" xr:uid="{00000000-0005-0000-0000-0000A3570000}"/>
    <cellStyle name="DJI-Zwischenzeile 4 2 4 2" xfId="26857" xr:uid="{00000000-0005-0000-0000-0000A4570000}"/>
    <cellStyle name="DJI-Zwischenzeile 4 2 4 2 2" xfId="41172" xr:uid="{00000000-0005-0000-0000-0000A5570000}"/>
    <cellStyle name="DJI-Zwischenzeile 4 2 4 3" xfId="34035" xr:uid="{00000000-0005-0000-0000-0000A6570000}"/>
    <cellStyle name="DJI-Zwischenzeile 5" xfId="1273" xr:uid="{00000000-0005-0000-0000-0000A7570000}"/>
    <cellStyle name="DJI-Zwischenzeile 5 2" xfId="12583" xr:uid="{00000000-0005-0000-0000-0000A8570000}"/>
    <cellStyle name="DJI-Zwischenzeile 5 2 2" xfId="14706" xr:uid="{00000000-0005-0000-0000-0000A9570000}"/>
    <cellStyle name="DJI-Zwischenzeile 5 2 2 2" xfId="17069" xr:uid="{00000000-0005-0000-0000-0000AA570000}"/>
    <cellStyle name="DJI-Zwischenzeile 5 2 2 2 2" xfId="31384" xr:uid="{00000000-0005-0000-0000-0000AB570000}"/>
    <cellStyle name="DJI-Zwischenzeile 5 2 2 3" xfId="19423" xr:uid="{00000000-0005-0000-0000-0000AC570000}"/>
    <cellStyle name="DJI-Zwischenzeile 5 2 2 3 2" xfId="26560" xr:uid="{00000000-0005-0000-0000-0000AD570000}"/>
    <cellStyle name="DJI-Zwischenzeile 5 2 2 3 2 2" xfId="40875" xr:uid="{00000000-0005-0000-0000-0000AE570000}"/>
    <cellStyle name="DJI-Zwischenzeile 5 2 2 3 3" xfId="33738" xr:uid="{00000000-0005-0000-0000-0000AF570000}"/>
    <cellStyle name="DJI-Zwischenzeile 5 2 2 4" xfId="29048" xr:uid="{00000000-0005-0000-0000-0000B0570000}"/>
    <cellStyle name="DJI-Zwischenzeile 5 2 3" xfId="13618" xr:uid="{00000000-0005-0000-0000-0000B1570000}"/>
    <cellStyle name="DJI-Zwischenzeile 5 2 3 2" xfId="15987" xr:uid="{00000000-0005-0000-0000-0000B2570000}"/>
    <cellStyle name="DJI-Zwischenzeile 5 2 3 2 2" xfId="23146" xr:uid="{00000000-0005-0000-0000-0000B3570000}"/>
    <cellStyle name="DJI-Zwischenzeile 5 2 3 2 2 2" xfId="37461" xr:uid="{00000000-0005-0000-0000-0000B4570000}"/>
    <cellStyle name="DJI-Zwischenzeile 5 2 3 2 3" xfId="30302" xr:uid="{00000000-0005-0000-0000-0000B5570000}"/>
    <cellStyle name="DJI-Zwischenzeile 5 2 3 3" xfId="18341" xr:uid="{00000000-0005-0000-0000-0000B6570000}"/>
    <cellStyle name="DJI-Zwischenzeile 5 2 3 3 2" xfId="25478" xr:uid="{00000000-0005-0000-0000-0000B7570000}"/>
    <cellStyle name="DJI-Zwischenzeile 5 2 3 3 2 2" xfId="39793" xr:uid="{00000000-0005-0000-0000-0000B8570000}"/>
    <cellStyle name="DJI-Zwischenzeile 5 2 3 3 3" xfId="32656" xr:uid="{00000000-0005-0000-0000-0000B9570000}"/>
    <cellStyle name="DJI-Zwischenzeile 5 2 3 4" xfId="19867" xr:uid="{00000000-0005-0000-0000-0000BA570000}"/>
    <cellStyle name="DJI-Zwischenzeile 5 2 3 4 2" xfId="27004" xr:uid="{00000000-0005-0000-0000-0000BB570000}"/>
    <cellStyle name="DJI-Zwischenzeile 5 2 3 4 2 2" xfId="41319" xr:uid="{00000000-0005-0000-0000-0000BC570000}"/>
    <cellStyle name="DJI-Zwischenzeile 5 2 3 4 3" xfId="34182" xr:uid="{00000000-0005-0000-0000-0000BD570000}"/>
    <cellStyle name="DJI-Zwischenzeile 5 2 3 5" xfId="21082" xr:uid="{00000000-0005-0000-0000-0000BE570000}"/>
    <cellStyle name="DJI-Zwischenzeile 5 2 3 5 2" xfId="35397" xr:uid="{00000000-0005-0000-0000-0000BF570000}"/>
    <cellStyle name="DJI-Zwischenzeile 5 2 3 6" xfId="28219" xr:uid="{00000000-0005-0000-0000-0000C0570000}"/>
    <cellStyle name="DJI-Zwischenzeile 5 2 4" xfId="19721" xr:uid="{00000000-0005-0000-0000-0000C1570000}"/>
    <cellStyle name="DJI-Zwischenzeile 5 2 4 2" xfId="26858" xr:uid="{00000000-0005-0000-0000-0000C2570000}"/>
    <cellStyle name="DJI-Zwischenzeile 5 2 4 2 2" xfId="41173" xr:uid="{00000000-0005-0000-0000-0000C3570000}"/>
    <cellStyle name="DJI-Zwischenzeile 5 2 4 3" xfId="34036" xr:uid="{00000000-0005-0000-0000-0000C4570000}"/>
    <cellStyle name="DJI-Zwischenzeile 6" xfId="1274" xr:uid="{00000000-0005-0000-0000-0000C5570000}"/>
    <cellStyle name="DJI-Zwischenzeile 6 2" xfId="12584" xr:uid="{00000000-0005-0000-0000-0000C6570000}"/>
    <cellStyle name="DJI-Zwischenzeile 6 2 2" xfId="14707" xr:uid="{00000000-0005-0000-0000-0000C7570000}"/>
    <cellStyle name="DJI-Zwischenzeile 6 2 2 2" xfId="17070" xr:uid="{00000000-0005-0000-0000-0000C8570000}"/>
    <cellStyle name="DJI-Zwischenzeile 6 2 2 2 2" xfId="31385" xr:uid="{00000000-0005-0000-0000-0000C9570000}"/>
    <cellStyle name="DJI-Zwischenzeile 6 2 2 3" xfId="19424" xr:uid="{00000000-0005-0000-0000-0000CA570000}"/>
    <cellStyle name="DJI-Zwischenzeile 6 2 2 3 2" xfId="26561" xr:uid="{00000000-0005-0000-0000-0000CB570000}"/>
    <cellStyle name="DJI-Zwischenzeile 6 2 2 3 2 2" xfId="40876" xr:uid="{00000000-0005-0000-0000-0000CC570000}"/>
    <cellStyle name="DJI-Zwischenzeile 6 2 2 3 3" xfId="33739" xr:uid="{00000000-0005-0000-0000-0000CD570000}"/>
    <cellStyle name="DJI-Zwischenzeile 6 2 2 4" xfId="29049" xr:uid="{00000000-0005-0000-0000-0000CE570000}"/>
    <cellStyle name="DJI-Zwischenzeile 6 2 3" xfId="13720" xr:uid="{00000000-0005-0000-0000-0000CF570000}"/>
    <cellStyle name="DJI-Zwischenzeile 6 2 3 2" xfId="16089" xr:uid="{00000000-0005-0000-0000-0000D0570000}"/>
    <cellStyle name="DJI-Zwischenzeile 6 2 3 2 2" xfId="23248" xr:uid="{00000000-0005-0000-0000-0000D1570000}"/>
    <cellStyle name="DJI-Zwischenzeile 6 2 3 2 2 2" xfId="37563" xr:uid="{00000000-0005-0000-0000-0000D2570000}"/>
    <cellStyle name="DJI-Zwischenzeile 6 2 3 2 3" xfId="30404" xr:uid="{00000000-0005-0000-0000-0000D3570000}"/>
    <cellStyle name="DJI-Zwischenzeile 6 2 3 3" xfId="18443" xr:uid="{00000000-0005-0000-0000-0000D4570000}"/>
    <cellStyle name="DJI-Zwischenzeile 6 2 3 3 2" xfId="25580" xr:uid="{00000000-0005-0000-0000-0000D5570000}"/>
    <cellStyle name="DJI-Zwischenzeile 6 2 3 3 2 2" xfId="39895" xr:uid="{00000000-0005-0000-0000-0000D6570000}"/>
    <cellStyle name="DJI-Zwischenzeile 6 2 3 3 3" xfId="32758" xr:uid="{00000000-0005-0000-0000-0000D7570000}"/>
    <cellStyle name="DJI-Zwischenzeile 6 2 3 4" xfId="19969" xr:uid="{00000000-0005-0000-0000-0000D8570000}"/>
    <cellStyle name="DJI-Zwischenzeile 6 2 3 4 2" xfId="27106" xr:uid="{00000000-0005-0000-0000-0000D9570000}"/>
    <cellStyle name="DJI-Zwischenzeile 6 2 3 4 2 2" xfId="41421" xr:uid="{00000000-0005-0000-0000-0000DA570000}"/>
    <cellStyle name="DJI-Zwischenzeile 6 2 3 4 3" xfId="34284" xr:uid="{00000000-0005-0000-0000-0000DB570000}"/>
    <cellStyle name="DJI-Zwischenzeile 6 2 3 5" xfId="21184" xr:uid="{00000000-0005-0000-0000-0000DC570000}"/>
    <cellStyle name="DJI-Zwischenzeile 6 2 3 5 2" xfId="35499" xr:uid="{00000000-0005-0000-0000-0000DD570000}"/>
    <cellStyle name="DJI-Zwischenzeile 6 2 3 6" xfId="28321" xr:uid="{00000000-0005-0000-0000-0000DE570000}"/>
    <cellStyle name="DJI-Zwischenzeile 6 2 4" xfId="19722" xr:uid="{00000000-0005-0000-0000-0000DF570000}"/>
    <cellStyle name="DJI-Zwischenzeile 6 2 4 2" xfId="26859" xr:uid="{00000000-0005-0000-0000-0000E0570000}"/>
    <cellStyle name="DJI-Zwischenzeile 6 2 4 2 2" xfId="41174" xr:uid="{00000000-0005-0000-0000-0000E1570000}"/>
    <cellStyle name="DJI-Zwischenzeile 6 2 4 3" xfId="34037" xr:uid="{00000000-0005-0000-0000-0000E2570000}"/>
    <cellStyle name="DJI-Zwischenzeile 7" xfId="12575" xr:uid="{00000000-0005-0000-0000-0000E3570000}"/>
    <cellStyle name="DJI-Zwischenzeile 7 2" xfId="14698" xr:uid="{00000000-0005-0000-0000-0000E4570000}"/>
    <cellStyle name="DJI-Zwischenzeile 7 2 2" xfId="17061" xr:uid="{00000000-0005-0000-0000-0000E5570000}"/>
    <cellStyle name="DJI-Zwischenzeile 7 2 2 2" xfId="31376" xr:uid="{00000000-0005-0000-0000-0000E6570000}"/>
    <cellStyle name="DJI-Zwischenzeile 7 2 3" xfId="19415" xr:uid="{00000000-0005-0000-0000-0000E7570000}"/>
    <cellStyle name="DJI-Zwischenzeile 7 2 3 2" xfId="26552" xr:uid="{00000000-0005-0000-0000-0000E8570000}"/>
    <cellStyle name="DJI-Zwischenzeile 7 2 3 2 2" xfId="40867" xr:uid="{00000000-0005-0000-0000-0000E9570000}"/>
    <cellStyle name="DJI-Zwischenzeile 7 2 3 3" xfId="33730" xr:uid="{00000000-0005-0000-0000-0000EA570000}"/>
    <cellStyle name="DJI-Zwischenzeile 7 2 4" xfId="29040" xr:uid="{00000000-0005-0000-0000-0000EB570000}"/>
    <cellStyle name="DJI-Zwischenzeile 7 3" xfId="13615" xr:uid="{00000000-0005-0000-0000-0000EC570000}"/>
    <cellStyle name="DJI-Zwischenzeile 7 3 2" xfId="15984" xr:uid="{00000000-0005-0000-0000-0000ED570000}"/>
    <cellStyle name="DJI-Zwischenzeile 7 3 2 2" xfId="23143" xr:uid="{00000000-0005-0000-0000-0000EE570000}"/>
    <cellStyle name="DJI-Zwischenzeile 7 3 2 2 2" xfId="37458" xr:uid="{00000000-0005-0000-0000-0000EF570000}"/>
    <cellStyle name="DJI-Zwischenzeile 7 3 2 3" xfId="30299" xr:uid="{00000000-0005-0000-0000-0000F0570000}"/>
    <cellStyle name="DJI-Zwischenzeile 7 3 3" xfId="18338" xr:uid="{00000000-0005-0000-0000-0000F1570000}"/>
    <cellStyle name="DJI-Zwischenzeile 7 3 3 2" xfId="25475" xr:uid="{00000000-0005-0000-0000-0000F2570000}"/>
    <cellStyle name="DJI-Zwischenzeile 7 3 3 2 2" xfId="39790" xr:uid="{00000000-0005-0000-0000-0000F3570000}"/>
    <cellStyle name="DJI-Zwischenzeile 7 3 3 3" xfId="32653" xr:uid="{00000000-0005-0000-0000-0000F4570000}"/>
    <cellStyle name="DJI-Zwischenzeile 7 3 4" xfId="19864" xr:uid="{00000000-0005-0000-0000-0000F5570000}"/>
    <cellStyle name="DJI-Zwischenzeile 7 3 4 2" xfId="27001" xr:uid="{00000000-0005-0000-0000-0000F6570000}"/>
    <cellStyle name="DJI-Zwischenzeile 7 3 4 2 2" xfId="41316" xr:uid="{00000000-0005-0000-0000-0000F7570000}"/>
    <cellStyle name="DJI-Zwischenzeile 7 3 4 3" xfId="34179" xr:uid="{00000000-0005-0000-0000-0000F8570000}"/>
    <cellStyle name="DJI-Zwischenzeile 7 3 5" xfId="21079" xr:uid="{00000000-0005-0000-0000-0000F9570000}"/>
    <cellStyle name="DJI-Zwischenzeile 7 3 5 2" xfId="35394" xr:uid="{00000000-0005-0000-0000-0000FA570000}"/>
    <cellStyle name="DJI-Zwischenzeile 7 3 6" xfId="28216" xr:uid="{00000000-0005-0000-0000-0000FB570000}"/>
    <cellStyle name="DJI-Zwischenzeile 7 4" xfId="19713" xr:uid="{00000000-0005-0000-0000-0000FC570000}"/>
    <cellStyle name="DJI-Zwischenzeile 7 4 2" xfId="26850" xr:uid="{00000000-0005-0000-0000-0000FD570000}"/>
    <cellStyle name="DJI-Zwischenzeile 7 4 2 2" xfId="41165" xr:uid="{00000000-0005-0000-0000-0000FE570000}"/>
    <cellStyle name="DJI-Zwischenzeile 7 4 3" xfId="34028" xr:uid="{00000000-0005-0000-0000-0000FF570000}"/>
    <cellStyle name="Eingabe" xfId="7631" builtinId="20" customBuiltin="1"/>
    <cellStyle name="Eingabe 2" xfId="233" xr:uid="{00000000-0005-0000-0000-000001580000}"/>
    <cellStyle name="Eingabe 2 10" xfId="2932" xr:uid="{00000000-0005-0000-0000-000002580000}"/>
    <cellStyle name="Eingabe 2 10 2" xfId="11735" xr:uid="{00000000-0005-0000-0000-000003580000}"/>
    <cellStyle name="Eingabe 2 10 3" xfId="11399" xr:uid="{00000000-0005-0000-0000-000004580000}"/>
    <cellStyle name="Eingabe 2 11" xfId="1275" xr:uid="{00000000-0005-0000-0000-000005580000}"/>
    <cellStyle name="Eingabe 2 12" xfId="8846" xr:uid="{00000000-0005-0000-0000-000006580000}"/>
    <cellStyle name="Eingabe 2 13" xfId="10723" xr:uid="{00000000-0005-0000-0000-000007580000}"/>
    <cellStyle name="Eingabe 2 13 2" xfId="14415" xr:uid="{00000000-0005-0000-0000-000008580000}"/>
    <cellStyle name="Eingabe 2 13 2 2" xfId="14947" xr:uid="{00000000-0005-0000-0000-000009580000}"/>
    <cellStyle name="Eingabe 2 13 2 2 2" xfId="17304" xr:uid="{00000000-0005-0000-0000-00000A580000}"/>
    <cellStyle name="Eingabe 2 13 2 2 2 2" xfId="24441" xr:uid="{00000000-0005-0000-0000-00000B580000}"/>
    <cellStyle name="Eingabe 2 13 2 2 2 2 2" xfId="38756" xr:uid="{00000000-0005-0000-0000-00000C580000}"/>
    <cellStyle name="Eingabe 2 13 2 2 2 3" xfId="31619" xr:uid="{00000000-0005-0000-0000-00000D580000}"/>
    <cellStyle name="Eingabe 2 13 2 2 3" xfId="19658" xr:uid="{00000000-0005-0000-0000-00000E580000}"/>
    <cellStyle name="Eingabe 2 13 2 2 3 2" xfId="26795" xr:uid="{00000000-0005-0000-0000-00000F580000}"/>
    <cellStyle name="Eingabe 2 13 2 2 3 2 2" xfId="41110" xr:uid="{00000000-0005-0000-0000-000010580000}"/>
    <cellStyle name="Eingabe 2 13 2 2 3 3" xfId="33973" xr:uid="{00000000-0005-0000-0000-000011580000}"/>
    <cellStyle name="Eingabe 2 13 2 2 4" xfId="20934" xr:uid="{00000000-0005-0000-0000-000012580000}"/>
    <cellStyle name="Eingabe 2 13 2 2 4 2" xfId="28071" xr:uid="{00000000-0005-0000-0000-000013580000}"/>
    <cellStyle name="Eingabe 2 13 2 2 4 2 2" xfId="42386" xr:uid="{00000000-0005-0000-0000-000014580000}"/>
    <cellStyle name="Eingabe 2 13 2 2 4 3" xfId="35249" xr:uid="{00000000-0005-0000-0000-000015580000}"/>
    <cellStyle name="Eingabe 2 13 2 2 5" xfId="22110" xr:uid="{00000000-0005-0000-0000-000016580000}"/>
    <cellStyle name="Eingabe 2 13 2 2 5 2" xfId="36425" xr:uid="{00000000-0005-0000-0000-000017580000}"/>
    <cellStyle name="Eingabe 2 13 2 2 6" xfId="29266" xr:uid="{00000000-0005-0000-0000-000018580000}"/>
    <cellStyle name="Eingabe 2 13 2 3" xfId="16784" xr:uid="{00000000-0005-0000-0000-000019580000}"/>
    <cellStyle name="Eingabe 2 13 2 3 2" xfId="23943" xr:uid="{00000000-0005-0000-0000-00001A580000}"/>
    <cellStyle name="Eingabe 2 13 2 3 2 2" xfId="38258" xr:uid="{00000000-0005-0000-0000-00001B580000}"/>
    <cellStyle name="Eingabe 2 13 2 3 3" xfId="31099" xr:uid="{00000000-0005-0000-0000-00001C580000}"/>
    <cellStyle name="Eingabe 2 13 2 4" xfId="19138" xr:uid="{00000000-0005-0000-0000-00001D580000}"/>
    <cellStyle name="Eingabe 2 13 2 4 2" xfId="26275" xr:uid="{00000000-0005-0000-0000-00001E580000}"/>
    <cellStyle name="Eingabe 2 13 2 4 2 2" xfId="40590" xr:uid="{00000000-0005-0000-0000-00001F580000}"/>
    <cellStyle name="Eingabe 2 13 2 4 3" xfId="33453" xr:uid="{00000000-0005-0000-0000-000020580000}"/>
    <cellStyle name="Eingabe 2 14" xfId="13425" xr:uid="{00000000-0005-0000-0000-000021580000}"/>
    <cellStyle name="Eingabe 2 14 2" xfId="14356" xr:uid="{00000000-0005-0000-0000-000022580000}"/>
    <cellStyle name="Eingabe 2 14 2 2" xfId="16725" xr:uid="{00000000-0005-0000-0000-000023580000}"/>
    <cellStyle name="Eingabe 2 14 2 2 2" xfId="23884" xr:uid="{00000000-0005-0000-0000-000024580000}"/>
    <cellStyle name="Eingabe 2 14 2 2 2 2" xfId="38199" xr:uid="{00000000-0005-0000-0000-000025580000}"/>
    <cellStyle name="Eingabe 2 14 2 2 3" xfId="31040" xr:uid="{00000000-0005-0000-0000-000026580000}"/>
    <cellStyle name="Eingabe 2 14 2 3" xfId="19079" xr:uid="{00000000-0005-0000-0000-000027580000}"/>
    <cellStyle name="Eingabe 2 14 2 3 2" xfId="26216" xr:uid="{00000000-0005-0000-0000-000028580000}"/>
    <cellStyle name="Eingabe 2 14 2 3 2 2" xfId="40531" xr:uid="{00000000-0005-0000-0000-000029580000}"/>
    <cellStyle name="Eingabe 2 14 2 3 3" xfId="33394" xr:uid="{00000000-0005-0000-0000-00002A580000}"/>
    <cellStyle name="Eingabe 2 14 2 4" xfId="20412" xr:uid="{00000000-0005-0000-0000-00002B580000}"/>
    <cellStyle name="Eingabe 2 14 2 4 2" xfId="27549" xr:uid="{00000000-0005-0000-0000-00002C580000}"/>
    <cellStyle name="Eingabe 2 14 2 4 2 2" xfId="41864" xr:uid="{00000000-0005-0000-0000-00002D580000}"/>
    <cellStyle name="Eingabe 2 14 2 4 3" xfId="34727" xr:uid="{00000000-0005-0000-0000-00002E580000}"/>
    <cellStyle name="Eingabe 2 14 2 5" xfId="21627" xr:uid="{00000000-0005-0000-0000-00002F580000}"/>
    <cellStyle name="Eingabe 2 14 2 5 2" xfId="35942" xr:uid="{00000000-0005-0000-0000-000030580000}"/>
    <cellStyle name="Eingabe 2 14 2 6" xfId="28764" xr:uid="{00000000-0005-0000-0000-000031580000}"/>
    <cellStyle name="Eingabe 2 14 3" xfId="15794" xr:uid="{00000000-0005-0000-0000-000032580000}"/>
    <cellStyle name="Eingabe 2 14 3 2" xfId="22953" xr:uid="{00000000-0005-0000-0000-000033580000}"/>
    <cellStyle name="Eingabe 2 14 3 2 2" xfId="37268" xr:uid="{00000000-0005-0000-0000-000034580000}"/>
    <cellStyle name="Eingabe 2 14 3 3" xfId="30109" xr:uid="{00000000-0005-0000-0000-000035580000}"/>
    <cellStyle name="Eingabe 2 14 4" xfId="18148" xr:uid="{00000000-0005-0000-0000-000036580000}"/>
    <cellStyle name="Eingabe 2 14 4 2" xfId="25285" xr:uid="{00000000-0005-0000-0000-000037580000}"/>
    <cellStyle name="Eingabe 2 14 4 2 2" xfId="39600" xr:uid="{00000000-0005-0000-0000-000038580000}"/>
    <cellStyle name="Eingabe 2 14 4 3" xfId="32463" xr:uid="{00000000-0005-0000-0000-000039580000}"/>
    <cellStyle name="Eingabe 2 2" xfId="1276" xr:uid="{00000000-0005-0000-0000-00003A580000}"/>
    <cellStyle name="Eingabe 2 2 2" xfId="1277" xr:uid="{00000000-0005-0000-0000-00003B580000}"/>
    <cellStyle name="Eingabe 2 2 2 2" xfId="1278" xr:uid="{00000000-0005-0000-0000-00003C580000}"/>
    <cellStyle name="Eingabe 2 2 2 2 2" xfId="13427" xr:uid="{00000000-0005-0000-0000-00003D580000}"/>
    <cellStyle name="Eingabe 2 2 2 2 2 2" xfId="14082" xr:uid="{00000000-0005-0000-0000-00003E580000}"/>
    <cellStyle name="Eingabe 2 2 2 2 2 2 2" xfId="16451" xr:uid="{00000000-0005-0000-0000-00003F580000}"/>
    <cellStyle name="Eingabe 2 2 2 2 2 2 2 2" xfId="23610" xr:uid="{00000000-0005-0000-0000-000040580000}"/>
    <cellStyle name="Eingabe 2 2 2 2 2 2 2 2 2" xfId="37925" xr:uid="{00000000-0005-0000-0000-000041580000}"/>
    <cellStyle name="Eingabe 2 2 2 2 2 2 2 3" xfId="30766" xr:uid="{00000000-0005-0000-0000-000042580000}"/>
    <cellStyle name="Eingabe 2 2 2 2 2 2 3" xfId="18805" xr:uid="{00000000-0005-0000-0000-000043580000}"/>
    <cellStyle name="Eingabe 2 2 2 2 2 2 3 2" xfId="25942" xr:uid="{00000000-0005-0000-0000-000044580000}"/>
    <cellStyle name="Eingabe 2 2 2 2 2 2 3 2 2" xfId="40257" xr:uid="{00000000-0005-0000-0000-000045580000}"/>
    <cellStyle name="Eingabe 2 2 2 2 2 2 3 3" xfId="33120" xr:uid="{00000000-0005-0000-0000-000046580000}"/>
    <cellStyle name="Eingabe 2 2 2 2 2 2 4" xfId="20142" xr:uid="{00000000-0005-0000-0000-000047580000}"/>
    <cellStyle name="Eingabe 2 2 2 2 2 2 4 2" xfId="27279" xr:uid="{00000000-0005-0000-0000-000048580000}"/>
    <cellStyle name="Eingabe 2 2 2 2 2 2 4 2 2" xfId="41594" xr:uid="{00000000-0005-0000-0000-000049580000}"/>
    <cellStyle name="Eingabe 2 2 2 2 2 2 4 3" xfId="34457" xr:uid="{00000000-0005-0000-0000-00004A580000}"/>
    <cellStyle name="Eingabe 2 2 2 2 2 2 5" xfId="21357" xr:uid="{00000000-0005-0000-0000-00004B580000}"/>
    <cellStyle name="Eingabe 2 2 2 2 2 2 5 2" xfId="35672" xr:uid="{00000000-0005-0000-0000-00004C580000}"/>
    <cellStyle name="Eingabe 2 2 2 2 2 2 6" xfId="28494" xr:uid="{00000000-0005-0000-0000-00004D580000}"/>
    <cellStyle name="Eingabe 2 2 2 2 2 3" xfId="15796" xr:uid="{00000000-0005-0000-0000-00004E580000}"/>
    <cellStyle name="Eingabe 2 2 2 2 2 3 2" xfId="22955" xr:uid="{00000000-0005-0000-0000-00004F580000}"/>
    <cellStyle name="Eingabe 2 2 2 2 2 3 2 2" xfId="37270" xr:uid="{00000000-0005-0000-0000-000050580000}"/>
    <cellStyle name="Eingabe 2 2 2 2 2 3 3" xfId="30111" xr:uid="{00000000-0005-0000-0000-000051580000}"/>
    <cellStyle name="Eingabe 2 2 2 2 2 4" xfId="18150" xr:uid="{00000000-0005-0000-0000-000052580000}"/>
    <cellStyle name="Eingabe 2 2 2 2 2 4 2" xfId="25287" xr:uid="{00000000-0005-0000-0000-000053580000}"/>
    <cellStyle name="Eingabe 2 2 2 2 2 4 2 2" xfId="39602" xr:uid="{00000000-0005-0000-0000-000054580000}"/>
    <cellStyle name="Eingabe 2 2 2 2 2 4 3" xfId="32465" xr:uid="{00000000-0005-0000-0000-000055580000}"/>
    <cellStyle name="Eingabe 2 2 2 3" xfId="1279" xr:uid="{00000000-0005-0000-0000-000056580000}"/>
    <cellStyle name="Eingabe 2 2 2 3 2" xfId="13428" xr:uid="{00000000-0005-0000-0000-000057580000}"/>
    <cellStyle name="Eingabe 2 2 2 3 2 2" xfId="14162" xr:uid="{00000000-0005-0000-0000-000058580000}"/>
    <cellStyle name="Eingabe 2 2 2 3 2 2 2" xfId="16531" xr:uid="{00000000-0005-0000-0000-000059580000}"/>
    <cellStyle name="Eingabe 2 2 2 3 2 2 2 2" xfId="23690" xr:uid="{00000000-0005-0000-0000-00005A580000}"/>
    <cellStyle name="Eingabe 2 2 2 3 2 2 2 2 2" xfId="38005" xr:uid="{00000000-0005-0000-0000-00005B580000}"/>
    <cellStyle name="Eingabe 2 2 2 3 2 2 2 3" xfId="30846" xr:uid="{00000000-0005-0000-0000-00005C580000}"/>
    <cellStyle name="Eingabe 2 2 2 3 2 2 3" xfId="18885" xr:uid="{00000000-0005-0000-0000-00005D580000}"/>
    <cellStyle name="Eingabe 2 2 2 3 2 2 3 2" xfId="26022" xr:uid="{00000000-0005-0000-0000-00005E580000}"/>
    <cellStyle name="Eingabe 2 2 2 3 2 2 3 2 2" xfId="40337" xr:uid="{00000000-0005-0000-0000-00005F580000}"/>
    <cellStyle name="Eingabe 2 2 2 3 2 2 3 3" xfId="33200" xr:uid="{00000000-0005-0000-0000-000060580000}"/>
    <cellStyle name="Eingabe 2 2 2 3 2 2 4" xfId="20219" xr:uid="{00000000-0005-0000-0000-000061580000}"/>
    <cellStyle name="Eingabe 2 2 2 3 2 2 4 2" xfId="27356" xr:uid="{00000000-0005-0000-0000-000062580000}"/>
    <cellStyle name="Eingabe 2 2 2 3 2 2 4 2 2" xfId="41671" xr:uid="{00000000-0005-0000-0000-000063580000}"/>
    <cellStyle name="Eingabe 2 2 2 3 2 2 4 3" xfId="34534" xr:uid="{00000000-0005-0000-0000-000064580000}"/>
    <cellStyle name="Eingabe 2 2 2 3 2 2 5" xfId="21434" xr:uid="{00000000-0005-0000-0000-000065580000}"/>
    <cellStyle name="Eingabe 2 2 2 3 2 2 5 2" xfId="35749" xr:uid="{00000000-0005-0000-0000-000066580000}"/>
    <cellStyle name="Eingabe 2 2 2 3 2 2 6" xfId="28571" xr:uid="{00000000-0005-0000-0000-000067580000}"/>
    <cellStyle name="Eingabe 2 2 2 3 2 3" xfId="15797" xr:uid="{00000000-0005-0000-0000-000068580000}"/>
    <cellStyle name="Eingabe 2 2 2 3 2 3 2" xfId="22956" xr:uid="{00000000-0005-0000-0000-000069580000}"/>
    <cellStyle name="Eingabe 2 2 2 3 2 3 2 2" xfId="37271" xr:uid="{00000000-0005-0000-0000-00006A580000}"/>
    <cellStyle name="Eingabe 2 2 2 3 2 3 3" xfId="30112" xr:uid="{00000000-0005-0000-0000-00006B580000}"/>
    <cellStyle name="Eingabe 2 2 2 3 2 4" xfId="18151" xr:uid="{00000000-0005-0000-0000-00006C580000}"/>
    <cellStyle name="Eingabe 2 2 2 3 2 4 2" xfId="25288" xr:uid="{00000000-0005-0000-0000-00006D580000}"/>
    <cellStyle name="Eingabe 2 2 2 3 2 4 2 2" xfId="39603" xr:uid="{00000000-0005-0000-0000-00006E580000}"/>
    <cellStyle name="Eingabe 2 2 2 3 2 4 3" xfId="32466" xr:uid="{00000000-0005-0000-0000-00006F580000}"/>
    <cellStyle name="Eingabe 2 2 2 4" xfId="1280" xr:uid="{00000000-0005-0000-0000-000070580000}"/>
    <cellStyle name="Eingabe 2 2 2 4 2" xfId="13429" xr:uid="{00000000-0005-0000-0000-000071580000}"/>
    <cellStyle name="Eingabe 2 2 2 4 2 2" xfId="13758" xr:uid="{00000000-0005-0000-0000-000072580000}"/>
    <cellStyle name="Eingabe 2 2 2 4 2 2 2" xfId="16127" xr:uid="{00000000-0005-0000-0000-000073580000}"/>
    <cellStyle name="Eingabe 2 2 2 4 2 2 2 2" xfId="23286" xr:uid="{00000000-0005-0000-0000-000074580000}"/>
    <cellStyle name="Eingabe 2 2 2 4 2 2 2 2 2" xfId="37601" xr:uid="{00000000-0005-0000-0000-000075580000}"/>
    <cellStyle name="Eingabe 2 2 2 4 2 2 2 3" xfId="30442" xr:uid="{00000000-0005-0000-0000-000076580000}"/>
    <cellStyle name="Eingabe 2 2 2 4 2 2 3" xfId="18481" xr:uid="{00000000-0005-0000-0000-000077580000}"/>
    <cellStyle name="Eingabe 2 2 2 4 2 2 3 2" xfId="25618" xr:uid="{00000000-0005-0000-0000-000078580000}"/>
    <cellStyle name="Eingabe 2 2 2 4 2 2 3 2 2" xfId="39933" xr:uid="{00000000-0005-0000-0000-000079580000}"/>
    <cellStyle name="Eingabe 2 2 2 4 2 2 3 3" xfId="32796" xr:uid="{00000000-0005-0000-0000-00007A580000}"/>
    <cellStyle name="Eingabe 2 2 2 4 2 2 4" xfId="20006" xr:uid="{00000000-0005-0000-0000-00007B580000}"/>
    <cellStyle name="Eingabe 2 2 2 4 2 2 4 2" xfId="27143" xr:uid="{00000000-0005-0000-0000-00007C580000}"/>
    <cellStyle name="Eingabe 2 2 2 4 2 2 4 2 2" xfId="41458" xr:uid="{00000000-0005-0000-0000-00007D580000}"/>
    <cellStyle name="Eingabe 2 2 2 4 2 2 4 3" xfId="34321" xr:uid="{00000000-0005-0000-0000-00007E580000}"/>
    <cellStyle name="Eingabe 2 2 2 4 2 2 5" xfId="21221" xr:uid="{00000000-0005-0000-0000-00007F580000}"/>
    <cellStyle name="Eingabe 2 2 2 4 2 2 5 2" xfId="35536" xr:uid="{00000000-0005-0000-0000-000080580000}"/>
    <cellStyle name="Eingabe 2 2 2 4 2 2 6" xfId="28358" xr:uid="{00000000-0005-0000-0000-000081580000}"/>
    <cellStyle name="Eingabe 2 2 2 4 2 3" xfId="15798" xr:uid="{00000000-0005-0000-0000-000082580000}"/>
    <cellStyle name="Eingabe 2 2 2 4 2 3 2" xfId="22957" xr:uid="{00000000-0005-0000-0000-000083580000}"/>
    <cellStyle name="Eingabe 2 2 2 4 2 3 2 2" xfId="37272" xr:uid="{00000000-0005-0000-0000-000084580000}"/>
    <cellStyle name="Eingabe 2 2 2 4 2 3 3" xfId="30113" xr:uid="{00000000-0005-0000-0000-000085580000}"/>
    <cellStyle name="Eingabe 2 2 2 4 2 4" xfId="18152" xr:uid="{00000000-0005-0000-0000-000086580000}"/>
    <cellStyle name="Eingabe 2 2 2 4 2 4 2" xfId="25289" xr:uid="{00000000-0005-0000-0000-000087580000}"/>
    <cellStyle name="Eingabe 2 2 2 4 2 4 2 2" xfId="39604" xr:uid="{00000000-0005-0000-0000-000088580000}"/>
    <cellStyle name="Eingabe 2 2 2 4 2 4 3" xfId="32467" xr:uid="{00000000-0005-0000-0000-000089580000}"/>
    <cellStyle name="Eingabe 2 2 2 5" xfId="1281" xr:uid="{00000000-0005-0000-0000-00008A580000}"/>
    <cellStyle name="Eingabe 2 2 2 5 2" xfId="13430" xr:uid="{00000000-0005-0000-0000-00008B580000}"/>
    <cellStyle name="Eingabe 2 2 2 5 2 2" xfId="14613" xr:uid="{00000000-0005-0000-0000-00008C580000}"/>
    <cellStyle name="Eingabe 2 2 2 5 2 2 2" xfId="16976" xr:uid="{00000000-0005-0000-0000-00008D580000}"/>
    <cellStyle name="Eingabe 2 2 2 5 2 2 2 2" xfId="24135" xr:uid="{00000000-0005-0000-0000-00008E580000}"/>
    <cellStyle name="Eingabe 2 2 2 5 2 2 2 2 2" xfId="38450" xr:uid="{00000000-0005-0000-0000-00008F580000}"/>
    <cellStyle name="Eingabe 2 2 2 5 2 2 2 3" xfId="31291" xr:uid="{00000000-0005-0000-0000-000090580000}"/>
    <cellStyle name="Eingabe 2 2 2 5 2 2 3" xfId="19330" xr:uid="{00000000-0005-0000-0000-000091580000}"/>
    <cellStyle name="Eingabe 2 2 2 5 2 2 3 2" xfId="26467" xr:uid="{00000000-0005-0000-0000-000092580000}"/>
    <cellStyle name="Eingabe 2 2 2 5 2 2 3 2 2" xfId="40782" xr:uid="{00000000-0005-0000-0000-000093580000}"/>
    <cellStyle name="Eingabe 2 2 2 5 2 2 3 3" xfId="33645" xr:uid="{00000000-0005-0000-0000-000094580000}"/>
    <cellStyle name="Eingabe 2 2 2 5 2 2 4" xfId="20628" xr:uid="{00000000-0005-0000-0000-000095580000}"/>
    <cellStyle name="Eingabe 2 2 2 5 2 2 4 2" xfId="27765" xr:uid="{00000000-0005-0000-0000-000096580000}"/>
    <cellStyle name="Eingabe 2 2 2 5 2 2 4 2 2" xfId="42080" xr:uid="{00000000-0005-0000-0000-000097580000}"/>
    <cellStyle name="Eingabe 2 2 2 5 2 2 4 3" xfId="34943" xr:uid="{00000000-0005-0000-0000-000098580000}"/>
    <cellStyle name="Eingabe 2 2 2 5 2 2 5" xfId="21843" xr:uid="{00000000-0005-0000-0000-000099580000}"/>
    <cellStyle name="Eingabe 2 2 2 5 2 2 5 2" xfId="36158" xr:uid="{00000000-0005-0000-0000-00009A580000}"/>
    <cellStyle name="Eingabe 2 2 2 5 2 2 6" xfId="28980" xr:uid="{00000000-0005-0000-0000-00009B580000}"/>
    <cellStyle name="Eingabe 2 2 2 5 2 3" xfId="15799" xr:uid="{00000000-0005-0000-0000-00009C580000}"/>
    <cellStyle name="Eingabe 2 2 2 5 2 3 2" xfId="22958" xr:uid="{00000000-0005-0000-0000-00009D580000}"/>
    <cellStyle name="Eingabe 2 2 2 5 2 3 2 2" xfId="37273" xr:uid="{00000000-0005-0000-0000-00009E580000}"/>
    <cellStyle name="Eingabe 2 2 2 5 2 3 3" xfId="30114" xr:uid="{00000000-0005-0000-0000-00009F580000}"/>
    <cellStyle name="Eingabe 2 2 2 5 2 4" xfId="18153" xr:uid="{00000000-0005-0000-0000-0000A0580000}"/>
    <cellStyle name="Eingabe 2 2 2 5 2 4 2" xfId="25290" xr:uid="{00000000-0005-0000-0000-0000A1580000}"/>
    <cellStyle name="Eingabe 2 2 2 5 2 4 2 2" xfId="39605" xr:uid="{00000000-0005-0000-0000-0000A2580000}"/>
    <cellStyle name="Eingabe 2 2 2 5 2 4 3" xfId="32468" xr:uid="{00000000-0005-0000-0000-0000A3580000}"/>
    <cellStyle name="Eingabe 2 2 2 6" xfId="11014" xr:uid="{00000000-0005-0000-0000-0000A4580000}"/>
    <cellStyle name="Eingabe 2 2 2 6 2" xfId="14435" xr:uid="{00000000-0005-0000-0000-0000A5580000}"/>
    <cellStyle name="Eingabe 2 2 2 6 2 2" xfId="14960" xr:uid="{00000000-0005-0000-0000-0000A6580000}"/>
    <cellStyle name="Eingabe 2 2 2 6 2 2 2" xfId="17317" xr:uid="{00000000-0005-0000-0000-0000A7580000}"/>
    <cellStyle name="Eingabe 2 2 2 6 2 2 2 2" xfId="24454" xr:uid="{00000000-0005-0000-0000-0000A8580000}"/>
    <cellStyle name="Eingabe 2 2 2 6 2 2 2 2 2" xfId="38769" xr:uid="{00000000-0005-0000-0000-0000A9580000}"/>
    <cellStyle name="Eingabe 2 2 2 6 2 2 2 3" xfId="31632" xr:uid="{00000000-0005-0000-0000-0000AA580000}"/>
    <cellStyle name="Eingabe 2 2 2 6 2 2 3" xfId="19671" xr:uid="{00000000-0005-0000-0000-0000AB580000}"/>
    <cellStyle name="Eingabe 2 2 2 6 2 2 3 2" xfId="26808" xr:uid="{00000000-0005-0000-0000-0000AC580000}"/>
    <cellStyle name="Eingabe 2 2 2 6 2 2 3 2 2" xfId="41123" xr:uid="{00000000-0005-0000-0000-0000AD580000}"/>
    <cellStyle name="Eingabe 2 2 2 6 2 2 3 3" xfId="33986" xr:uid="{00000000-0005-0000-0000-0000AE580000}"/>
    <cellStyle name="Eingabe 2 2 2 6 2 2 4" xfId="20947" xr:uid="{00000000-0005-0000-0000-0000AF580000}"/>
    <cellStyle name="Eingabe 2 2 2 6 2 2 4 2" xfId="28084" xr:uid="{00000000-0005-0000-0000-0000B0580000}"/>
    <cellStyle name="Eingabe 2 2 2 6 2 2 4 2 2" xfId="42399" xr:uid="{00000000-0005-0000-0000-0000B1580000}"/>
    <cellStyle name="Eingabe 2 2 2 6 2 2 4 3" xfId="35262" xr:uid="{00000000-0005-0000-0000-0000B2580000}"/>
    <cellStyle name="Eingabe 2 2 2 6 2 2 5" xfId="22123" xr:uid="{00000000-0005-0000-0000-0000B3580000}"/>
    <cellStyle name="Eingabe 2 2 2 6 2 2 5 2" xfId="36438" xr:uid="{00000000-0005-0000-0000-0000B4580000}"/>
    <cellStyle name="Eingabe 2 2 2 6 2 2 6" xfId="29279" xr:uid="{00000000-0005-0000-0000-0000B5580000}"/>
    <cellStyle name="Eingabe 2 2 2 6 2 3" xfId="16804" xr:uid="{00000000-0005-0000-0000-0000B6580000}"/>
    <cellStyle name="Eingabe 2 2 2 6 2 3 2" xfId="23963" xr:uid="{00000000-0005-0000-0000-0000B7580000}"/>
    <cellStyle name="Eingabe 2 2 2 6 2 3 2 2" xfId="38278" xr:uid="{00000000-0005-0000-0000-0000B8580000}"/>
    <cellStyle name="Eingabe 2 2 2 6 2 3 3" xfId="31119" xr:uid="{00000000-0005-0000-0000-0000B9580000}"/>
    <cellStyle name="Eingabe 2 2 2 6 2 4" xfId="19158" xr:uid="{00000000-0005-0000-0000-0000BA580000}"/>
    <cellStyle name="Eingabe 2 2 2 6 2 4 2" xfId="26295" xr:uid="{00000000-0005-0000-0000-0000BB580000}"/>
    <cellStyle name="Eingabe 2 2 2 6 2 4 2 2" xfId="40610" xr:uid="{00000000-0005-0000-0000-0000BC580000}"/>
    <cellStyle name="Eingabe 2 2 2 6 2 4 3" xfId="33473" xr:uid="{00000000-0005-0000-0000-0000BD580000}"/>
    <cellStyle name="Eingabe 2 2 2 7" xfId="13426" xr:uid="{00000000-0005-0000-0000-0000BE580000}"/>
    <cellStyle name="Eingabe 2 2 2 7 2" xfId="14286" xr:uid="{00000000-0005-0000-0000-0000BF580000}"/>
    <cellStyle name="Eingabe 2 2 2 7 2 2" xfId="16655" xr:uid="{00000000-0005-0000-0000-0000C0580000}"/>
    <cellStyle name="Eingabe 2 2 2 7 2 2 2" xfId="23814" xr:uid="{00000000-0005-0000-0000-0000C1580000}"/>
    <cellStyle name="Eingabe 2 2 2 7 2 2 2 2" xfId="38129" xr:uid="{00000000-0005-0000-0000-0000C2580000}"/>
    <cellStyle name="Eingabe 2 2 2 7 2 2 3" xfId="30970" xr:uid="{00000000-0005-0000-0000-0000C3580000}"/>
    <cellStyle name="Eingabe 2 2 2 7 2 3" xfId="19009" xr:uid="{00000000-0005-0000-0000-0000C4580000}"/>
    <cellStyle name="Eingabe 2 2 2 7 2 3 2" xfId="26146" xr:uid="{00000000-0005-0000-0000-0000C5580000}"/>
    <cellStyle name="Eingabe 2 2 2 7 2 3 2 2" xfId="40461" xr:uid="{00000000-0005-0000-0000-0000C6580000}"/>
    <cellStyle name="Eingabe 2 2 2 7 2 3 3" xfId="33324" xr:uid="{00000000-0005-0000-0000-0000C7580000}"/>
    <cellStyle name="Eingabe 2 2 2 7 2 4" xfId="20342" xr:uid="{00000000-0005-0000-0000-0000C8580000}"/>
    <cellStyle name="Eingabe 2 2 2 7 2 4 2" xfId="27479" xr:uid="{00000000-0005-0000-0000-0000C9580000}"/>
    <cellStyle name="Eingabe 2 2 2 7 2 4 2 2" xfId="41794" xr:uid="{00000000-0005-0000-0000-0000CA580000}"/>
    <cellStyle name="Eingabe 2 2 2 7 2 4 3" xfId="34657" xr:uid="{00000000-0005-0000-0000-0000CB580000}"/>
    <cellStyle name="Eingabe 2 2 2 7 2 5" xfId="21557" xr:uid="{00000000-0005-0000-0000-0000CC580000}"/>
    <cellStyle name="Eingabe 2 2 2 7 2 5 2" xfId="35872" xr:uid="{00000000-0005-0000-0000-0000CD580000}"/>
    <cellStyle name="Eingabe 2 2 2 7 2 6" xfId="28694" xr:uid="{00000000-0005-0000-0000-0000CE580000}"/>
    <cellStyle name="Eingabe 2 2 2 7 3" xfId="15795" xr:uid="{00000000-0005-0000-0000-0000CF580000}"/>
    <cellStyle name="Eingabe 2 2 2 7 3 2" xfId="22954" xr:uid="{00000000-0005-0000-0000-0000D0580000}"/>
    <cellStyle name="Eingabe 2 2 2 7 3 2 2" xfId="37269" xr:uid="{00000000-0005-0000-0000-0000D1580000}"/>
    <cellStyle name="Eingabe 2 2 2 7 3 3" xfId="30110" xr:uid="{00000000-0005-0000-0000-0000D2580000}"/>
    <cellStyle name="Eingabe 2 2 2 7 4" xfId="18149" xr:uid="{00000000-0005-0000-0000-0000D3580000}"/>
    <cellStyle name="Eingabe 2 2 2 7 4 2" xfId="25286" xr:uid="{00000000-0005-0000-0000-0000D4580000}"/>
    <cellStyle name="Eingabe 2 2 2 7 4 2 2" xfId="39601" xr:uid="{00000000-0005-0000-0000-0000D5580000}"/>
    <cellStyle name="Eingabe 2 2 2 7 4 3" xfId="32464" xr:uid="{00000000-0005-0000-0000-0000D6580000}"/>
    <cellStyle name="Eingabe 2 2 3" xfId="1282" xr:uid="{00000000-0005-0000-0000-0000D7580000}"/>
    <cellStyle name="Eingabe 2 2 3 2" xfId="13431" xr:uid="{00000000-0005-0000-0000-0000D8580000}"/>
    <cellStyle name="Eingabe 2 2 3 2 2" xfId="14226" xr:uid="{00000000-0005-0000-0000-0000D9580000}"/>
    <cellStyle name="Eingabe 2 2 3 2 2 2" xfId="16595" xr:uid="{00000000-0005-0000-0000-0000DA580000}"/>
    <cellStyle name="Eingabe 2 2 3 2 2 2 2" xfId="23754" xr:uid="{00000000-0005-0000-0000-0000DB580000}"/>
    <cellStyle name="Eingabe 2 2 3 2 2 2 2 2" xfId="38069" xr:uid="{00000000-0005-0000-0000-0000DC580000}"/>
    <cellStyle name="Eingabe 2 2 3 2 2 2 3" xfId="30910" xr:uid="{00000000-0005-0000-0000-0000DD580000}"/>
    <cellStyle name="Eingabe 2 2 3 2 2 3" xfId="18949" xr:uid="{00000000-0005-0000-0000-0000DE580000}"/>
    <cellStyle name="Eingabe 2 2 3 2 2 3 2" xfId="26086" xr:uid="{00000000-0005-0000-0000-0000DF580000}"/>
    <cellStyle name="Eingabe 2 2 3 2 2 3 2 2" xfId="40401" xr:uid="{00000000-0005-0000-0000-0000E0580000}"/>
    <cellStyle name="Eingabe 2 2 3 2 2 3 3" xfId="33264" xr:uid="{00000000-0005-0000-0000-0000E1580000}"/>
    <cellStyle name="Eingabe 2 2 3 2 2 4" xfId="20282" xr:uid="{00000000-0005-0000-0000-0000E2580000}"/>
    <cellStyle name="Eingabe 2 2 3 2 2 4 2" xfId="27419" xr:uid="{00000000-0005-0000-0000-0000E3580000}"/>
    <cellStyle name="Eingabe 2 2 3 2 2 4 2 2" xfId="41734" xr:uid="{00000000-0005-0000-0000-0000E4580000}"/>
    <cellStyle name="Eingabe 2 2 3 2 2 4 3" xfId="34597" xr:uid="{00000000-0005-0000-0000-0000E5580000}"/>
    <cellStyle name="Eingabe 2 2 3 2 2 5" xfId="21497" xr:uid="{00000000-0005-0000-0000-0000E6580000}"/>
    <cellStyle name="Eingabe 2 2 3 2 2 5 2" xfId="35812" xr:uid="{00000000-0005-0000-0000-0000E7580000}"/>
    <cellStyle name="Eingabe 2 2 3 2 2 6" xfId="28634" xr:uid="{00000000-0005-0000-0000-0000E8580000}"/>
    <cellStyle name="Eingabe 2 2 3 2 3" xfId="15800" xr:uid="{00000000-0005-0000-0000-0000E9580000}"/>
    <cellStyle name="Eingabe 2 2 3 2 3 2" xfId="22959" xr:uid="{00000000-0005-0000-0000-0000EA580000}"/>
    <cellStyle name="Eingabe 2 2 3 2 3 2 2" xfId="37274" xr:uid="{00000000-0005-0000-0000-0000EB580000}"/>
    <cellStyle name="Eingabe 2 2 3 2 3 3" xfId="30115" xr:uid="{00000000-0005-0000-0000-0000EC580000}"/>
    <cellStyle name="Eingabe 2 2 3 2 4" xfId="18154" xr:uid="{00000000-0005-0000-0000-0000ED580000}"/>
    <cellStyle name="Eingabe 2 2 3 2 4 2" xfId="25291" xr:uid="{00000000-0005-0000-0000-0000EE580000}"/>
    <cellStyle name="Eingabe 2 2 3 2 4 2 2" xfId="39606" xr:uid="{00000000-0005-0000-0000-0000EF580000}"/>
    <cellStyle name="Eingabe 2 2 3 2 4 3" xfId="32469" xr:uid="{00000000-0005-0000-0000-0000F0580000}"/>
    <cellStyle name="Eingabe 2 2 4" xfId="1283" xr:uid="{00000000-0005-0000-0000-0000F1580000}"/>
    <cellStyle name="Eingabe 2 2 4 2" xfId="13432" xr:uid="{00000000-0005-0000-0000-0000F2580000}"/>
    <cellStyle name="Eingabe 2 2 4 2 2" xfId="14386" xr:uid="{00000000-0005-0000-0000-0000F3580000}"/>
    <cellStyle name="Eingabe 2 2 4 2 2 2" xfId="16755" xr:uid="{00000000-0005-0000-0000-0000F4580000}"/>
    <cellStyle name="Eingabe 2 2 4 2 2 2 2" xfId="23914" xr:uid="{00000000-0005-0000-0000-0000F5580000}"/>
    <cellStyle name="Eingabe 2 2 4 2 2 2 2 2" xfId="38229" xr:uid="{00000000-0005-0000-0000-0000F6580000}"/>
    <cellStyle name="Eingabe 2 2 4 2 2 2 3" xfId="31070" xr:uid="{00000000-0005-0000-0000-0000F7580000}"/>
    <cellStyle name="Eingabe 2 2 4 2 2 3" xfId="19109" xr:uid="{00000000-0005-0000-0000-0000F8580000}"/>
    <cellStyle name="Eingabe 2 2 4 2 2 3 2" xfId="26246" xr:uid="{00000000-0005-0000-0000-0000F9580000}"/>
    <cellStyle name="Eingabe 2 2 4 2 2 3 2 2" xfId="40561" xr:uid="{00000000-0005-0000-0000-0000FA580000}"/>
    <cellStyle name="Eingabe 2 2 4 2 2 3 3" xfId="33424" xr:uid="{00000000-0005-0000-0000-0000FB580000}"/>
    <cellStyle name="Eingabe 2 2 4 2 2 4" xfId="20442" xr:uid="{00000000-0005-0000-0000-0000FC580000}"/>
    <cellStyle name="Eingabe 2 2 4 2 2 4 2" xfId="27579" xr:uid="{00000000-0005-0000-0000-0000FD580000}"/>
    <cellStyle name="Eingabe 2 2 4 2 2 4 2 2" xfId="41894" xr:uid="{00000000-0005-0000-0000-0000FE580000}"/>
    <cellStyle name="Eingabe 2 2 4 2 2 4 3" xfId="34757" xr:uid="{00000000-0005-0000-0000-0000FF580000}"/>
    <cellStyle name="Eingabe 2 2 4 2 2 5" xfId="21657" xr:uid="{00000000-0005-0000-0000-000000590000}"/>
    <cellStyle name="Eingabe 2 2 4 2 2 5 2" xfId="35972" xr:uid="{00000000-0005-0000-0000-000001590000}"/>
    <cellStyle name="Eingabe 2 2 4 2 2 6" xfId="28794" xr:uid="{00000000-0005-0000-0000-000002590000}"/>
    <cellStyle name="Eingabe 2 2 4 2 3" xfId="15801" xr:uid="{00000000-0005-0000-0000-000003590000}"/>
    <cellStyle name="Eingabe 2 2 4 2 3 2" xfId="22960" xr:uid="{00000000-0005-0000-0000-000004590000}"/>
    <cellStyle name="Eingabe 2 2 4 2 3 2 2" xfId="37275" xr:uid="{00000000-0005-0000-0000-000005590000}"/>
    <cellStyle name="Eingabe 2 2 4 2 3 3" xfId="30116" xr:uid="{00000000-0005-0000-0000-000006590000}"/>
    <cellStyle name="Eingabe 2 2 4 2 4" xfId="18155" xr:uid="{00000000-0005-0000-0000-000007590000}"/>
    <cellStyle name="Eingabe 2 2 4 2 4 2" xfId="25292" xr:uid="{00000000-0005-0000-0000-000008590000}"/>
    <cellStyle name="Eingabe 2 2 4 2 4 2 2" xfId="39607" xr:uid="{00000000-0005-0000-0000-000009590000}"/>
    <cellStyle name="Eingabe 2 2 4 2 4 3" xfId="32470" xr:uid="{00000000-0005-0000-0000-00000A590000}"/>
    <cellStyle name="Eingabe 2 2 5" xfId="1284" xr:uid="{00000000-0005-0000-0000-00000B590000}"/>
    <cellStyle name="Eingabe 2 2 5 2" xfId="13433" xr:uid="{00000000-0005-0000-0000-00000C590000}"/>
    <cellStyle name="Eingabe 2 2 5 2 2" xfId="14357" xr:uid="{00000000-0005-0000-0000-00000D590000}"/>
    <cellStyle name="Eingabe 2 2 5 2 2 2" xfId="16726" xr:uid="{00000000-0005-0000-0000-00000E590000}"/>
    <cellStyle name="Eingabe 2 2 5 2 2 2 2" xfId="23885" xr:uid="{00000000-0005-0000-0000-00000F590000}"/>
    <cellStyle name="Eingabe 2 2 5 2 2 2 2 2" xfId="38200" xr:uid="{00000000-0005-0000-0000-000010590000}"/>
    <cellStyle name="Eingabe 2 2 5 2 2 2 3" xfId="31041" xr:uid="{00000000-0005-0000-0000-000011590000}"/>
    <cellStyle name="Eingabe 2 2 5 2 2 3" xfId="19080" xr:uid="{00000000-0005-0000-0000-000012590000}"/>
    <cellStyle name="Eingabe 2 2 5 2 2 3 2" xfId="26217" xr:uid="{00000000-0005-0000-0000-000013590000}"/>
    <cellStyle name="Eingabe 2 2 5 2 2 3 2 2" xfId="40532" xr:uid="{00000000-0005-0000-0000-000014590000}"/>
    <cellStyle name="Eingabe 2 2 5 2 2 3 3" xfId="33395" xr:uid="{00000000-0005-0000-0000-000015590000}"/>
    <cellStyle name="Eingabe 2 2 5 2 2 4" xfId="20413" xr:uid="{00000000-0005-0000-0000-000016590000}"/>
    <cellStyle name="Eingabe 2 2 5 2 2 4 2" xfId="27550" xr:uid="{00000000-0005-0000-0000-000017590000}"/>
    <cellStyle name="Eingabe 2 2 5 2 2 4 2 2" xfId="41865" xr:uid="{00000000-0005-0000-0000-000018590000}"/>
    <cellStyle name="Eingabe 2 2 5 2 2 4 3" xfId="34728" xr:uid="{00000000-0005-0000-0000-000019590000}"/>
    <cellStyle name="Eingabe 2 2 5 2 2 5" xfId="21628" xr:uid="{00000000-0005-0000-0000-00001A590000}"/>
    <cellStyle name="Eingabe 2 2 5 2 2 5 2" xfId="35943" xr:uid="{00000000-0005-0000-0000-00001B590000}"/>
    <cellStyle name="Eingabe 2 2 5 2 2 6" xfId="28765" xr:uid="{00000000-0005-0000-0000-00001C590000}"/>
    <cellStyle name="Eingabe 2 2 5 2 3" xfId="15802" xr:uid="{00000000-0005-0000-0000-00001D590000}"/>
    <cellStyle name="Eingabe 2 2 5 2 3 2" xfId="22961" xr:uid="{00000000-0005-0000-0000-00001E590000}"/>
    <cellStyle name="Eingabe 2 2 5 2 3 2 2" xfId="37276" xr:uid="{00000000-0005-0000-0000-00001F590000}"/>
    <cellStyle name="Eingabe 2 2 5 2 3 3" xfId="30117" xr:uid="{00000000-0005-0000-0000-000020590000}"/>
    <cellStyle name="Eingabe 2 2 5 2 4" xfId="18156" xr:uid="{00000000-0005-0000-0000-000021590000}"/>
    <cellStyle name="Eingabe 2 2 5 2 4 2" xfId="25293" xr:uid="{00000000-0005-0000-0000-000022590000}"/>
    <cellStyle name="Eingabe 2 2 5 2 4 2 2" xfId="39608" xr:uid="{00000000-0005-0000-0000-000023590000}"/>
    <cellStyle name="Eingabe 2 2 5 2 4 3" xfId="32471" xr:uid="{00000000-0005-0000-0000-000024590000}"/>
    <cellStyle name="Eingabe 2 2 6" xfId="1285" xr:uid="{00000000-0005-0000-0000-000025590000}"/>
    <cellStyle name="Eingabe 2 2 6 2" xfId="13434" xr:uid="{00000000-0005-0000-0000-000026590000}"/>
    <cellStyle name="Eingabe 2 2 6 2 2" xfId="13678" xr:uid="{00000000-0005-0000-0000-000027590000}"/>
    <cellStyle name="Eingabe 2 2 6 2 2 2" xfId="16047" xr:uid="{00000000-0005-0000-0000-000028590000}"/>
    <cellStyle name="Eingabe 2 2 6 2 2 2 2" xfId="23206" xr:uid="{00000000-0005-0000-0000-000029590000}"/>
    <cellStyle name="Eingabe 2 2 6 2 2 2 2 2" xfId="37521" xr:uid="{00000000-0005-0000-0000-00002A590000}"/>
    <cellStyle name="Eingabe 2 2 6 2 2 2 3" xfId="30362" xr:uid="{00000000-0005-0000-0000-00002B590000}"/>
    <cellStyle name="Eingabe 2 2 6 2 2 3" xfId="18401" xr:uid="{00000000-0005-0000-0000-00002C590000}"/>
    <cellStyle name="Eingabe 2 2 6 2 2 3 2" xfId="25538" xr:uid="{00000000-0005-0000-0000-00002D590000}"/>
    <cellStyle name="Eingabe 2 2 6 2 2 3 2 2" xfId="39853" xr:uid="{00000000-0005-0000-0000-00002E590000}"/>
    <cellStyle name="Eingabe 2 2 6 2 2 3 3" xfId="32716" xr:uid="{00000000-0005-0000-0000-00002F590000}"/>
    <cellStyle name="Eingabe 2 2 6 2 2 4" xfId="19927" xr:uid="{00000000-0005-0000-0000-000030590000}"/>
    <cellStyle name="Eingabe 2 2 6 2 2 4 2" xfId="27064" xr:uid="{00000000-0005-0000-0000-000031590000}"/>
    <cellStyle name="Eingabe 2 2 6 2 2 4 2 2" xfId="41379" xr:uid="{00000000-0005-0000-0000-000032590000}"/>
    <cellStyle name="Eingabe 2 2 6 2 2 4 3" xfId="34242" xr:uid="{00000000-0005-0000-0000-000033590000}"/>
    <cellStyle name="Eingabe 2 2 6 2 2 5" xfId="21142" xr:uid="{00000000-0005-0000-0000-000034590000}"/>
    <cellStyle name="Eingabe 2 2 6 2 2 5 2" xfId="35457" xr:uid="{00000000-0005-0000-0000-000035590000}"/>
    <cellStyle name="Eingabe 2 2 6 2 2 6" xfId="28279" xr:uid="{00000000-0005-0000-0000-000036590000}"/>
    <cellStyle name="Eingabe 2 2 6 2 3" xfId="15803" xr:uid="{00000000-0005-0000-0000-000037590000}"/>
    <cellStyle name="Eingabe 2 2 6 2 3 2" xfId="22962" xr:uid="{00000000-0005-0000-0000-000038590000}"/>
    <cellStyle name="Eingabe 2 2 6 2 3 2 2" xfId="37277" xr:uid="{00000000-0005-0000-0000-000039590000}"/>
    <cellStyle name="Eingabe 2 2 6 2 3 3" xfId="30118" xr:uid="{00000000-0005-0000-0000-00003A590000}"/>
    <cellStyle name="Eingabe 2 2 6 2 4" xfId="18157" xr:uid="{00000000-0005-0000-0000-00003B590000}"/>
    <cellStyle name="Eingabe 2 2 6 2 4 2" xfId="25294" xr:uid="{00000000-0005-0000-0000-00003C590000}"/>
    <cellStyle name="Eingabe 2 2 6 2 4 2 2" xfId="39609" xr:uid="{00000000-0005-0000-0000-00003D590000}"/>
    <cellStyle name="Eingabe 2 2 6 2 4 3" xfId="32472" xr:uid="{00000000-0005-0000-0000-00003E590000}"/>
    <cellStyle name="Eingabe 2 2 7" xfId="1286" xr:uid="{00000000-0005-0000-0000-00003F590000}"/>
    <cellStyle name="Eingabe 2 2 7 2" xfId="13435" xr:uid="{00000000-0005-0000-0000-000040590000}"/>
    <cellStyle name="Eingabe 2 2 7 2 2" xfId="14195" xr:uid="{00000000-0005-0000-0000-000041590000}"/>
    <cellStyle name="Eingabe 2 2 7 2 2 2" xfId="16564" xr:uid="{00000000-0005-0000-0000-000042590000}"/>
    <cellStyle name="Eingabe 2 2 7 2 2 2 2" xfId="23723" xr:uid="{00000000-0005-0000-0000-000043590000}"/>
    <cellStyle name="Eingabe 2 2 7 2 2 2 2 2" xfId="38038" xr:uid="{00000000-0005-0000-0000-000044590000}"/>
    <cellStyle name="Eingabe 2 2 7 2 2 2 3" xfId="30879" xr:uid="{00000000-0005-0000-0000-000045590000}"/>
    <cellStyle name="Eingabe 2 2 7 2 2 3" xfId="18918" xr:uid="{00000000-0005-0000-0000-000046590000}"/>
    <cellStyle name="Eingabe 2 2 7 2 2 3 2" xfId="26055" xr:uid="{00000000-0005-0000-0000-000047590000}"/>
    <cellStyle name="Eingabe 2 2 7 2 2 3 2 2" xfId="40370" xr:uid="{00000000-0005-0000-0000-000048590000}"/>
    <cellStyle name="Eingabe 2 2 7 2 2 3 3" xfId="33233" xr:uid="{00000000-0005-0000-0000-000049590000}"/>
    <cellStyle name="Eingabe 2 2 7 2 2 4" xfId="20252" xr:uid="{00000000-0005-0000-0000-00004A590000}"/>
    <cellStyle name="Eingabe 2 2 7 2 2 4 2" xfId="27389" xr:uid="{00000000-0005-0000-0000-00004B590000}"/>
    <cellStyle name="Eingabe 2 2 7 2 2 4 2 2" xfId="41704" xr:uid="{00000000-0005-0000-0000-00004C590000}"/>
    <cellStyle name="Eingabe 2 2 7 2 2 4 3" xfId="34567" xr:uid="{00000000-0005-0000-0000-00004D590000}"/>
    <cellStyle name="Eingabe 2 2 7 2 2 5" xfId="21467" xr:uid="{00000000-0005-0000-0000-00004E590000}"/>
    <cellStyle name="Eingabe 2 2 7 2 2 5 2" xfId="35782" xr:uid="{00000000-0005-0000-0000-00004F590000}"/>
    <cellStyle name="Eingabe 2 2 7 2 2 6" xfId="28604" xr:uid="{00000000-0005-0000-0000-000050590000}"/>
    <cellStyle name="Eingabe 2 2 7 2 3" xfId="15804" xr:uid="{00000000-0005-0000-0000-000051590000}"/>
    <cellStyle name="Eingabe 2 2 7 2 3 2" xfId="22963" xr:uid="{00000000-0005-0000-0000-000052590000}"/>
    <cellStyle name="Eingabe 2 2 7 2 3 2 2" xfId="37278" xr:uid="{00000000-0005-0000-0000-000053590000}"/>
    <cellStyle name="Eingabe 2 2 7 2 3 3" xfId="30119" xr:uid="{00000000-0005-0000-0000-000054590000}"/>
    <cellStyle name="Eingabe 2 2 7 2 4" xfId="18158" xr:uid="{00000000-0005-0000-0000-000055590000}"/>
    <cellStyle name="Eingabe 2 2 7 2 4 2" xfId="25295" xr:uid="{00000000-0005-0000-0000-000056590000}"/>
    <cellStyle name="Eingabe 2 2 7 2 4 2 2" xfId="39610" xr:uid="{00000000-0005-0000-0000-000057590000}"/>
    <cellStyle name="Eingabe 2 2 7 2 4 3" xfId="32473" xr:uid="{00000000-0005-0000-0000-000058590000}"/>
    <cellStyle name="Eingabe 2 2 8" xfId="10724" xr:uid="{00000000-0005-0000-0000-000059590000}"/>
    <cellStyle name="Eingabe 2 2 8 2" xfId="14416" xr:uid="{00000000-0005-0000-0000-00005A590000}"/>
    <cellStyle name="Eingabe 2 2 8 2 2" xfId="14948" xr:uid="{00000000-0005-0000-0000-00005B590000}"/>
    <cellStyle name="Eingabe 2 2 8 2 2 2" xfId="17305" xr:uid="{00000000-0005-0000-0000-00005C590000}"/>
    <cellStyle name="Eingabe 2 2 8 2 2 2 2" xfId="24442" xr:uid="{00000000-0005-0000-0000-00005D590000}"/>
    <cellStyle name="Eingabe 2 2 8 2 2 2 2 2" xfId="38757" xr:uid="{00000000-0005-0000-0000-00005E590000}"/>
    <cellStyle name="Eingabe 2 2 8 2 2 2 3" xfId="31620" xr:uid="{00000000-0005-0000-0000-00005F590000}"/>
    <cellStyle name="Eingabe 2 2 8 2 2 3" xfId="19659" xr:uid="{00000000-0005-0000-0000-000060590000}"/>
    <cellStyle name="Eingabe 2 2 8 2 2 3 2" xfId="26796" xr:uid="{00000000-0005-0000-0000-000061590000}"/>
    <cellStyle name="Eingabe 2 2 8 2 2 3 2 2" xfId="41111" xr:uid="{00000000-0005-0000-0000-000062590000}"/>
    <cellStyle name="Eingabe 2 2 8 2 2 3 3" xfId="33974" xr:uid="{00000000-0005-0000-0000-000063590000}"/>
    <cellStyle name="Eingabe 2 2 8 2 2 4" xfId="20935" xr:uid="{00000000-0005-0000-0000-000064590000}"/>
    <cellStyle name="Eingabe 2 2 8 2 2 4 2" xfId="28072" xr:uid="{00000000-0005-0000-0000-000065590000}"/>
    <cellStyle name="Eingabe 2 2 8 2 2 4 2 2" xfId="42387" xr:uid="{00000000-0005-0000-0000-000066590000}"/>
    <cellStyle name="Eingabe 2 2 8 2 2 4 3" xfId="35250" xr:uid="{00000000-0005-0000-0000-000067590000}"/>
    <cellStyle name="Eingabe 2 2 8 2 2 5" xfId="22111" xr:uid="{00000000-0005-0000-0000-000068590000}"/>
    <cellStyle name="Eingabe 2 2 8 2 2 5 2" xfId="36426" xr:uid="{00000000-0005-0000-0000-000069590000}"/>
    <cellStyle name="Eingabe 2 2 8 2 2 6" xfId="29267" xr:uid="{00000000-0005-0000-0000-00006A590000}"/>
    <cellStyle name="Eingabe 2 2 8 2 3" xfId="16785" xr:uid="{00000000-0005-0000-0000-00006B590000}"/>
    <cellStyle name="Eingabe 2 2 8 2 3 2" xfId="23944" xr:uid="{00000000-0005-0000-0000-00006C590000}"/>
    <cellStyle name="Eingabe 2 2 8 2 3 2 2" xfId="38259" xr:uid="{00000000-0005-0000-0000-00006D590000}"/>
    <cellStyle name="Eingabe 2 2 8 2 3 3" xfId="31100" xr:uid="{00000000-0005-0000-0000-00006E590000}"/>
    <cellStyle name="Eingabe 2 2 8 2 4" xfId="19139" xr:uid="{00000000-0005-0000-0000-00006F590000}"/>
    <cellStyle name="Eingabe 2 2 8 2 4 2" xfId="26276" xr:uid="{00000000-0005-0000-0000-000070590000}"/>
    <cellStyle name="Eingabe 2 2 8 2 4 2 2" xfId="40591" xr:uid="{00000000-0005-0000-0000-000071590000}"/>
    <cellStyle name="Eingabe 2 2 8 2 4 3" xfId="33454" xr:uid="{00000000-0005-0000-0000-000072590000}"/>
    <cellStyle name="Eingabe 2 2 9" xfId="42424" xr:uid="{00000000-0005-0000-0000-000073590000}"/>
    <cellStyle name="Eingabe 2 3" xfId="1287" xr:uid="{00000000-0005-0000-0000-000074590000}"/>
    <cellStyle name="Eingabe 2 3 2" xfId="1288" xr:uid="{00000000-0005-0000-0000-000075590000}"/>
    <cellStyle name="Eingabe 2 3 2 2" xfId="1289" xr:uid="{00000000-0005-0000-0000-000076590000}"/>
    <cellStyle name="Eingabe 2 3 2 2 2" xfId="13438" xr:uid="{00000000-0005-0000-0000-000077590000}"/>
    <cellStyle name="Eingabe 2 3 2 2 2 2" xfId="14164" xr:uid="{00000000-0005-0000-0000-000078590000}"/>
    <cellStyle name="Eingabe 2 3 2 2 2 2 2" xfId="16533" xr:uid="{00000000-0005-0000-0000-000079590000}"/>
    <cellStyle name="Eingabe 2 3 2 2 2 2 2 2" xfId="23692" xr:uid="{00000000-0005-0000-0000-00007A590000}"/>
    <cellStyle name="Eingabe 2 3 2 2 2 2 2 2 2" xfId="38007" xr:uid="{00000000-0005-0000-0000-00007B590000}"/>
    <cellStyle name="Eingabe 2 3 2 2 2 2 2 3" xfId="30848" xr:uid="{00000000-0005-0000-0000-00007C590000}"/>
    <cellStyle name="Eingabe 2 3 2 2 2 2 3" xfId="18887" xr:uid="{00000000-0005-0000-0000-00007D590000}"/>
    <cellStyle name="Eingabe 2 3 2 2 2 2 3 2" xfId="26024" xr:uid="{00000000-0005-0000-0000-00007E590000}"/>
    <cellStyle name="Eingabe 2 3 2 2 2 2 3 2 2" xfId="40339" xr:uid="{00000000-0005-0000-0000-00007F590000}"/>
    <cellStyle name="Eingabe 2 3 2 2 2 2 3 3" xfId="33202" xr:uid="{00000000-0005-0000-0000-000080590000}"/>
    <cellStyle name="Eingabe 2 3 2 2 2 2 4" xfId="20221" xr:uid="{00000000-0005-0000-0000-000081590000}"/>
    <cellStyle name="Eingabe 2 3 2 2 2 2 4 2" xfId="27358" xr:uid="{00000000-0005-0000-0000-000082590000}"/>
    <cellStyle name="Eingabe 2 3 2 2 2 2 4 2 2" xfId="41673" xr:uid="{00000000-0005-0000-0000-000083590000}"/>
    <cellStyle name="Eingabe 2 3 2 2 2 2 4 3" xfId="34536" xr:uid="{00000000-0005-0000-0000-000084590000}"/>
    <cellStyle name="Eingabe 2 3 2 2 2 2 5" xfId="21436" xr:uid="{00000000-0005-0000-0000-000085590000}"/>
    <cellStyle name="Eingabe 2 3 2 2 2 2 5 2" xfId="35751" xr:uid="{00000000-0005-0000-0000-000086590000}"/>
    <cellStyle name="Eingabe 2 3 2 2 2 2 6" xfId="28573" xr:uid="{00000000-0005-0000-0000-000087590000}"/>
    <cellStyle name="Eingabe 2 3 2 2 2 3" xfId="15807" xr:uid="{00000000-0005-0000-0000-000088590000}"/>
    <cellStyle name="Eingabe 2 3 2 2 2 3 2" xfId="22966" xr:uid="{00000000-0005-0000-0000-000089590000}"/>
    <cellStyle name="Eingabe 2 3 2 2 2 3 2 2" xfId="37281" xr:uid="{00000000-0005-0000-0000-00008A590000}"/>
    <cellStyle name="Eingabe 2 3 2 2 2 3 3" xfId="30122" xr:uid="{00000000-0005-0000-0000-00008B590000}"/>
    <cellStyle name="Eingabe 2 3 2 2 2 4" xfId="18161" xr:uid="{00000000-0005-0000-0000-00008C590000}"/>
    <cellStyle name="Eingabe 2 3 2 2 2 4 2" xfId="25298" xr:uid="{00000000-0005-0000-0000-00008D590000}"/>
    <cellStyle name="Eingabe 2 3 2 2 2 4 2 2" xfId="39613" xr:uid="{00000000-0005-0000-0000-00008E590000}"/>
    <cellStyle name="Eingabe 2 3 2 2 2 4 3" xfId="32476" xr:uid="{00000000-0005-0000-0000-00008F590000}"/>
    <cellStyle name="Eingabe 2 3 2 3" xfId="1290" xr:uid="{00000000-0005-0000-0000-000090590000}"/>
    <cellStyle name="Eingabe 2 3 2 3 2" xfId="13439" xr:uid="{00000000-0005-0000-0000-000091590000}"/>
    <cellStyle name="Eingabe 2 3 2 3 2 2" xfId="13886" xr:uid="{00000000-0005-0000-0000-000092590000}"/>
    <cellStyle name="Eingabe 2 3 2 3 2 2 2" xfId="16255" xr:uid="{00000000-0005-0000-0000-000093590000}"/>
    <cellStyle name="Eingabe 2 3 2 3 2 2 2 2" xfId="23414" xr:uid="{00000000-0005-0000-0000-000094590000}"/>
    <cellStyle name="Eingabe 2 3 2 3 2 2 2 2 2" xfId="37729" xr:uid="{00000000-0005-0000-0000-000095590000}"/>
    <cellStyle name="Eingabe 2 3 2 3 2 2 2 3" xfId="30570" xr:uid="{00000000-0005-0000-0000-000096590000}"/>
    <cellStyle name="Eingabe 2 3 2 3 2 2 3" xfId="18609" xr:uid="{00000000-0005-0000-0000-000097590000}"/>
    <cellStyle name="Eingabe 2 3 2 3 2 2 3 2" xfId="25746" xr:uid="{00000000-0005-0000-0000-000098590000}"/>
    <cellStyle name="Eingabe 2 3 2 3 2 2 3 2 2" xfId="40061" xr:uid="{00000000-0005-0000-0000-000099590000}"/>
    <cellStyle name="Eingabe 2 3 2 3 2 2 3 3" xfId="32924" xr:uid="{00000000-0005-0000-0000-00009A590000}"/>
    <cellStyle name="Eingabe 2 3 2 3 2 2 4" xfId="20052" xr:uid="{00000000-0005-0000-0000-00009B590000}"/>
    <cellStyle name="Eingabe 2 3 2 3 2 2 4 2" xfId="27189" xr:uid="{00000000-0005-0000-0000-00009C590000}"/>
    <cellStyle name="Eingabe 2 3 2 3 2 2 4 2 2" xfId="41504" xr:uid="{00000000-0005-0000-0000-00009D590000}"/>
    <cellStyle name="Eingabe 2 3 2 3 2 2 4 3" xfId="34367" xr:uid="{00000000-0005-0000-0000-00009E590000}"/>
    <cellStyle name="Eingabe 2 3 2 3 2 2 5" xfId="21267" xr:uid="{00000000-0005-0000-0000-00009F590000}"/>
    <cellStyle name="Eingabe 2 3 2 3 2 2 5 2" xfId="35582" xr:uid="{00000000-0005-0000-0000-0000A0590000}"/>
    <cellStyle name="Eingabe 2 3 2 3 2 2 6" xfId="28404" xr:uid="{00000000-0005-0000-0000-0000A1590000}"/>
    <cellStyle name="Eingabe 2 3 2 3 2 3" xfId="15808" xr:uid="{00000000-0005-0000-0000-0000A2590000}"/>
    <cellStyle name="Eingabe 2 3 2 3 2 3 2" xfId="22967" xr:uid="{00000000-0005-0000-0000-0000A3590000}"/>
    <cellStyle name="Eingabe 2 3 2 3 2 3 2 2" xfId="37282" xr:uid="{00000000-0005-0000-0000-0000A4590000}"/>
    <cellStyle name="Eingabe 2 3 2 3 2 3 3" xfId="30123" xr:uid="{00000000-0005-0000-0000-0000A5590000}"/>
    <cellStyle name="Eingabe 2 3 2 3 2 4" xfId="18162" xr:uid="{00000000-0005-0000-0000-0000A6590000}"/>
    <cellStyle name="Eingabe 2 3 2 3 2 4 2" xfId="25299" xr:uid="{00000000-0005-0000-0000-0000A7590000}"/>
    <cellStyle name="Eingabe 2 3 2 3 2 4 2 2" xfId="39614" xr:uid="{00000000-0005-0000-0000-0000A8590000}"/>
    <cellStyle name="Eingabe 2 3 2 3 2 4 3" xfId="32477" xr:uid="{00000000-0005-0000-0000-0000A9590000}"/>
    <cellStyle name="Eingabe 2 3 2 4" xfId="1291" xr:uid="{00000000-0005-0000-0000-0000AA590000}"/>
    <cellStyle name="Eingabe 2 3 2 4 2" xfId="13440" xr:uid="{00000000-0005-0000-0000-0000AB590000}"/>
    <cellStyle name="Eingabe 2 3 2 4 2 2" xfId="14005" xr:uid="{00000000-0005-0000-0000-0000AC590000}"/>
    <cellStyle name="Eingabe 2 3 2 4 2 2 2" xfId="16374" xr:uid="{00000000-0005-0000-0000-0000AD590000}"/>
    <cellStyle name="Eingabe 2 3 2 4 2 2 2 2" xfId="23533" xr:uid="{00000000-0005-0000-0000-0000AE590000}"/>
    <cellStyle name="Eingabe 2 3 2 4 2 2 2 2 2" xfId="37848" xr:uid="{00000000-0005-0000-0000-0000AF590000}"/>
    <cellStyle name="Eingabe 2 3 2 4 2 2 2 3" xfId="30689" xr:uid="{00000000-0005-0000-0000-0000B0590000}"/>
    <cellStyle name="Eingabe 2 3 2 4 2 2 3" xfId="18728" xr:uid="{00000000-0005-0000-0000-0000B1590000}"/>
    <cellStyle name="Eingabe 2 3 2 4 2 2 3 2" xfId="25865" xr:uid="{00000000-0005-0000-0000-0000B2590000}"/>
    <cellStyle name="Eingabe 2 3 2 4 2 2 3 2 2" xfId="40180" xr:uid="{00000000-0005-0000-0000-0000B3590000}"/>
    <cellStyle name="Eingabe 2 3 2 4 2 2 3 3" xfId="33043" xr:uid="{00000000-0005-0000-0000-0000B4590000}"/>
    <cellStyle name="Eingabe 2 3 2 4 2 2 4" xfId="20096" xr:uid="{00000000-0005-0000-0000-0000B5590000}"/>
    <cellStyle name="Eingabe 2 3 2 4 2 2 4 2" xfId="27233" xr:uid="{00000000-0005-0000-0000-0000B6590000}"/>
    <cellStyle name="Eingabe 2 3 2 4 2 2 4 2 2" xfId="41548" xr:uid="{00000000-0005-0000-0000-0000B7590000}"/>
    <cellStyle name="Eingabe 2 3 2 4 2 2 4 3" xfId="34411" xr:uid="{00000000-0005-0000-0000-0000B8590000}"/>
    <cellStyle name="Eingabe 2 3 2 4 2 2 5" xfId="21311" xr:uid="{00000000-0005-0000-0000-0000B9590000}"/>
    <cellStyle name="Eingabe 2 3 2 4 2 2 5 2" xfId="35626" xr:uid="{00000000-0005-0000-0000-0000BA590000}"/>
    <cellStyle name="Eingabe 2 3 2 4 2 2 6" xfId="28448" xr:uid="{00000000-0005-0000-0000-0000BB590000}"/>
    <cellStyle name="Eingabe 2 3 2 4 2 3" xfId="15809" xr:uid="{00000000-0005-0000-0000-0000BC590000}"/>
    <cellStyle name="Eingabe 2 3 2 4 2 3 2" xfId="22968" xr:uid="{00000000-0005-0000-0000-0000BD590000}"/>
    <cellStyle name="Eingabe 2 3 2 4 2 3 2 2" xfId="37283" xr:uid="{00000000-0005-0000-0000-0000BE590000}"/>
    <cellStyle name="Eingabe 2 3 2 4 2 3 3" xfId="30124" xr:uid="{00000000-0005-0000-0000-0000BF590000}"/>
    <cellStyle name="Eingabe 2 3 2 4 2 4" xfId="18163" xr:uid="{00000000-0005-0000-0000-0000C0590000}"/>
    <cellStyle name="Eingabe 2 3 2 4 2 4 2" xfId="25300" xr:uid="{00000000-0005-0000-0000-0000C1590000}"/>
    <cellStyle name="Eingabe 2 3 2 4 2 4 2 2" xfId="39615" xr:uid="{00000000-0005-0000-0000-0000C2590000}"/>
    <cellStyle name="Eingabe 2 3 2 4 2 4 3" xfId="32478" xr:uid="{00000000-0005-0000-0000-0000C3590000}"/>
    <cellStyle name="Eingabe 2 3 2 5" xfId="1292" xr:uid="{00000000-0005-0000-0000-0000C4590000}"/>
    <cellStyle name="Eingabe 2 3 2 5 2" xfId="13441" xr:uid="{00000000-0005-0000-0000-0000C5590000}"/>
    <cellStyle name="Eingabe 2 3 2 5 2 2" xfId="14571" xr:uid="{00000000-0005-0000-0000-0000C6590000}"/>
    <cellStyle name="Eingabe 2 3 2 5 2 2 2" xfId="16934" xr:uid="{00000000-0005-0000-0000-0000C7590000}"/>
    <cellStyle name="Eingabe 2 3 2 5 2 2 2 2" xfId="24093" xr:uid="{00000000-0005-0000-0000-0000C8590000}"/>
    <cellStyle name="Eingabe 2 3 2 5 2 2 2 2 2" xfId="38408" xr:uid="{00000000-0005-0000-0000-0000C9590000}"/>
    <cellStyle name="Eingabe 2 3 2 5 2 2 2 3" xfId="31249" xr:uid="{00000000-0005-0000-0000-0000CA590000}"/>
    <cellStyle name="Eingabe 2 3 2 5 2 2 3" xfId="19288" xr:uid="{00000000-0005-0000-0000-0000CB590000}"/>
    <cellStyle name="Eingabe 2 3 2 5 2 2 3 2" xfId="26425" xr:uid="{00000000-0005-0000-0000-0000CC590000}"/>
    <cellStyle name="Eingabe 2 3 2 5 2 2 3 2 2" xfId="40740" xr:uid="{00000000-0005-0000-0000-0000CD590000}"/>
    <cellStyle name="Eingabe 2 3 2 5 2 2 3 3" xfId="33603" xr:uid="{00000000-0005-0000-0000-0000CE590000}"/>
    <cellStyle name="Eingabe 2 3 2 5 2 2 4" xfId="20586" xr:uid="{00000000-0005-0000-0000-0000CF590000}"/>
    <cellStyle name="Eingabe 2 3 2 5 2 2 4 2" xfId="27723" xr:uid="{00000000-0005-0000-0000-0000D0590000}"/>
    <cellStyle name="Eingabe 2 3 2 5 2 2 4 2 2" xfId="42038" xr:uid="{00000000-0005-0000-0000-0000D1590000}"/>
    <cellStyle name="Eingabe 2 3 2 5 2 2 4 3" xfId="34901" xr:uid="{00000000-0005-0000-0000-0000D2590000}"/>
    <cellStyle name="Eingabe 2 3 2 5 2 2 5" xfId="21801" xr:uid="{00000000-0005-0000-0000-0000D3590000}"/>
    <cellStyle name="Eingabe 2 3 2 5 2 2 5 2" xfId="36116" xr:uid="{00000000-0005-0000-0000-0000D4590000}"/>
    <cellStyle name="Eingabe 2 3 2 5 2 2 6" xfId="28938" xr:uid="{00000000-0005-0000-0000-0000D5590000}"/>
    <cellStyle name="Eingabe 2 3 2 5 2 3" xfId="15810" xr:uid="{00000000-0005-0000-0000-0000D6590000}"/>
    <cellStyle name="Eingabe 2 3 2 5 2 3 2" xfId="22969" xr:uid="{00000000-0005-0000-0000-0000D7590000}"/>
    <cellStyle name="Eingabe 2 3 2 5 2 3 2 2" xfId="37284" xr:uid="{00000000-0005-0000-0000-0000D8590000}"/>
    <cellStyle name="Eingabe 2 3 2 5 2 3 3" xfId="30125" xr:uid="{00000000-0005-0000-0000-0000D9590000}"/>
    <cellStyle name="Eingabe 2 3 2 5 2 4" xfId="18164" xr:uid="{00000000-0005-0000-0000-0000DA590000}"/>
    <cellStyle name="Eingabe 2 3 2 5 2 4 2" xfId="25301" xr:uid="{00000000-0005-0000-0000-0000DB590000}"/>
    <cellStyle name="Eingabe 2 3 2 5 2 4 2 2" xfId="39616" xr:uid="{00000000-0005-0000-0000-0000DC590000}"/>
    <cellStyle name="Eingabe 2 3 2 5 2 4 3" xfId="32479" xr:uid="{00000000-0005-0000-0000-0000DD590000}"/>
    <cellStyle name="Eingabe 2 3 2 6" xfId="7543" xr:uid="{00000000-0005-0000-0000-0000DE590000}"/>
    <cellStyle name="Eingabe 2 3 2 7" xfId="11016" xr:uid="{00000000-0005-0000-0000-0000DF590000}"/>
    <cellStyle name="Eingabe 2 3 2 7 2" xfId="14436" xr:uid="{00000000-0005-0000-0000-0000E0590000}"/>
    <cellStyle name="Eingabe 2 3 2 7 2 2" xfId="14961" xr:uid="{00000000-0005-0000-0000-0000E1590000}"/>
    <cellStyle name="Eingabe 2 3 2 7 2 2 2" xfId="17318" xr:uid="{00000000-0005-0000-0000-0000E2590000}"/>
    <cellStyle name="Eingabe 2 3 2 7 2 2 2 2" xfId="24455" xr:uid="{00000000-0005-0000-0000-0000E3590000}"/>
    <cellStyle name="Eingabe 2 3 2 7 2 2 2 2 2" xfId="38770" xr:uid="{00000000-0005-0000-0000-0000E4590000}"/>
    <cellStyle name="Eingabe 2 3 2 7 2 2 2 3" xfId="31633" xr:uid="{00000000-0005-0000-0000-0000E5590000}"/>
    <cellStyle name="Eingabe 2 3 2 7 2 2 3" xfId="19672" xr:uid="{00000000-0005-0000-0000-0000E6590000}"/>
    <cellStyle name="Eingabe 2 3 2 7 2 2 3 2" xfId="26809" xr:uid="{00000000-0005-0000-0000-0000E7590000}"/>
    <cellStyle name="Eingabe 2 3 2 7 2 2 3 2 2" xfId="41124" xr:uid="{00000000-0005-0000-0000-0000E8590000}"/>
    <cellStyle name="Eingabe 2 3 2 7 2 2 3 3" xfId="33987" xr:uid="{00000000-0005-0000-0000-0000E9590000}"/>
    <cellStyle name="Eingabe 2 3 2 7 2 2 4" xfId="20948" xr:uid="{00000000-0005-0000-0000-0000EA590000}"/>
    <cellStyle name="Eingabe 2 3 2 7 2 2 4 2" xfId="28085" xr:uid="{00000000-0005-0000-0000-0000EB590000}"/>
    <cellStyle name="Eingabe 2 3 2 7 2 2 4 2 2" xfId="42400" xr:uid="{00000000-0005-0000-0000-0000EC590000}"/>
    <cellStyle name="Eingabe 2 3 2 7 2 2 4 3" xfId="35263" xr:uid="{00000000-0005-0000-0000-0000ED590000}"/>
    <cellStyle name="Eingabe 2 3 2 7 2 2 5" xfId="22124" xr:uid="{00000000-0005-0000-0000-0000EE590000}"/>
    <cellStyle name="Eingabe 2 3 2 7 2 2 5 2" xfId="36439" xr:uid="{00000000-0005-0000-0000-0000EF590000}"/>
    <cellStyle name="Eingabe 2 3 2 7 2 2 6" xfId="29280" xr:uid="{00000000-0005-0000-0000-0000F0590000}"/>
    <cellStyle name="Eingabe 2 3 2 7 2 3" xfId="16805" xr:uid="{00000000-0005-0000-0000-0000F1590000}"/>
    <cellStyle name="Eingabe 2 3 2 7 2 3 2" xfId="23964" xr:uid="{00000000-0005-0000-0000-0000F2590000}"/>
    <cellStyle name="Eingabe 2 3 2 7 2 3 2 2" xfId="38279" xr:uid="{00000000-0005-0000-0000-0000F3590000}"/>
    <cellStyle name="Eingabe 2 3 2 7 2 3 3" xfId="31120" xr:uid="{00000000-0005-0000-0000-0000F4590000}"/>
    <cellStyle name="Eingabe 2 3 2 7 2 4" xfId="19159" xr:uid="{00000000-0005-0000-0000-0000F5590000}"/>
    <cellStyle name="Eingabe 2 3 2 7 2 4 2" xfId="26296" xr:uid="{00000000-0005-0000-0000-0000F6590000}"/>
    <cellStyle name="Eingabe 2 3 2 7 2 4 2 2" xfId="40611" xr:uid="{00000000-0005-0000-0000-0000F7590000}"/>
    <cellStyle name="Eingabe 2 3 2 7 2 4 3" xfId="33474" xr:uid="{00000000-0005-0000-0000-0000F8590000}"/>
    <cellStyle name="Eingabe 2 3 2 8" xfId="13437" xr:uid="{00000000-0005-0000-0000-0000F9590000}"/>
    <cellStyle name="Eingabe 2 3 2 8 2" xfId="14288" xr:uid="{00000000-0005-0000-0000-0000FA590000}"/>
    <cellStyle name="Eingabe 2 3 2 8 2 2" xfId="16657" xr:uid="{00000000-0005-0000-0000-0000FB590000}"/>
    <cellStyle name="Eingabe 2 3 2 8 2 2 2" xfId="23816" xr:uid="{00000000-0005-0000-0000-0000FC590000}"/>
    <cellStyle name="Eingabe 2 3 2 8 2 2 2 2" xfId="38131" xr:uid="{00000000-0005-0000-0000-0000FD590000}"/>
    <cellStyle name="Eingabe 2 3 2 8 2 2 3" xfId="30972" xr:uid="{00000000-0005-0000-0000-0000FE590000}"/>
    <cellStyle name="Eingabe 2 3 2 8 2 3" xfId="19011" xr:uid="{00000000-0005-0000-0000-0000FF590000}"/>
    <cellStyle name="Eingabe 2 3 2 8 2 3 2" xfId="26148" xr:uid="{00000000-0005-0000-0000-0000005A0000}"/>
    <cellStyle name="Eingabe 2 3 2 8 2 3 2 2" xfId="40463" xr:uid="{00000000-0005-0000-0000-0000015A0000}"/>
    <cellStyle name="Eingabe 2 3 2 8 2 3 3" xfId="33326" xr:uid="{00000000-0005-0000-0000-0000025A0000}"/>
    <cellStyle name="Eingabe 2 3 2 8 2 4" xfId="20344" xr:uid="{00000000-0005-0000-0000-0000035A0000}"/>
    <cellStyle name="Eingabe 2 3 2 8 2 4 2" xfId="27481" xr:uid="{00000000-0005-0000-0000-0000045A0000}"/>
    <cellStyle name="Eingabe 2 3 2 8 2 4 2 2" xfId="41796" xr:uid="{00000000-0005-0000-0000-0000055A0000}"/>
    <cellStyle name="Eingabe 2 3 2 8 2 4 3" xfId="34659" xr:uid="{00000000-0005-0000-0000-0000065A0000}"/>
    <cellStyle name="Eingabe 2 3 2 8 2 5" xfId="21559" xr:uid="{00000000-0005-0000-0000-0000075A0000}"/>
    <cellStyle name="Eingabe 2 3 2 8 2 5 2" xfId="35874" xr:uid="{00000000-0005-0000-0000-0000085A0000}"/>
    <cellStyle name="Eingabe 2 3 2 8 2 6" xfId="28696" xr:uid="{00000000-0005-0000-0000-0000095A0000}"/>
    <cellStyle name="Eingabe 2 3 2 8 3" xfId="15806" xr:uid="{00000000-0005-0000-0000-00000A5A0000}"/>
    <cellStyle name="Eingabe 2 3 2 8 3 2" xfId="22965" xr:uid="{00000000-0005-0000-0000-00000B5A0000}"/>
    <cellStyle name="Eingabe 2 3 2 8 3 2 2" xfId="37280" xr:uid="{00000000-0005-0000-0000-00000C5A0000}"/>
    <cellStyle name="Eingabe 2 3 2 8 3 3" xfId="30121" xr:uid="{00000000-0005-0000-0000-00000D5A0000}"/>
    <cellStyle name="Eingabe 2 3 2 8 4" xfId="18160" xr:uid="{00000000-0005-0000-0000-00000E5A0000}"/>
    <cellStyle name="Eingabe 2 3 2 8 4 2" xfId="25297" xr:uid="{00000000-0005-0000-0000-00000F5A0000}"/>
    <cellStyle name="Eingabe 2 3 2 8 4 2 2" xfId="39612" xr:uid="{00000000-0005-0000-0000-0000105A0000}"/>
    <cellStyle name="Eingabe 2 3 2 8 4 3" xfId="32475" xr:uid="{00000000-0005-0000-0000-0000115A0000}"/>
    <cellStyle name="Eingabe 2 3 3" xfId="1293" xr:uid="{00000000-0005-0000-0000-0000125A0000}"/>
    <cellStyle name="Eingabe 2 3 3 2" xfId="13442" xr:uid="{00000000-0005-0000-0000-0000135A0000}"/>
    <cellStyle name="Eingabe 2 3 3 2 2" xfId="14289" xr:uid="{00000000-0005-0000-0000-0000145A0000}"/>
    <cellStyle name="Eingabe 2 3 3 2 2 2" xfId="16658" xr:uid="{00000000-0005-0000-0000-0000155A0000}"/>
    <cellStyle name="Eingabe 2 3 3 2 2 2 2" xfId="23817" xr:uid="{00000000-0005-0000-0000-0000165A0000}"/>
    <cellStyle name="Eingabe 2 3 3 2 2 2 2 2" xfId="38132" xr:uid="{00000000-0005-0000-0000-0000175A0000}"/>
    <cellStyle name="Eingabe 2 3 3 2 2 2 3" xfId="30973" xr:uid="{00000000-0005-0000-0000-0000185A0000}"/>
    <cellStyle name="Eingabe 2 3 3 2 2 3" xfId="19012" xr:uid="{00000000-0005-0000-0000-0000195A0000}"/>
    <cellStyle name="Eingabe 2 3 3 2 2 3 2" xfId="26149" xr:uid="{00000000-0005-0000-0000-00001A5A0000}"/>
    <cellStyle name="Eingabe 2 3 3 2 2 3 2 2" xfId="40464" xr:uid="{00000000-0005-0000-0000-00001B5A0000}"/>
    <cellStyle name="Eingabe 2 3 3 2 2 3 3" xfId="33327" xr:uid="{00000000-0005-0000-0000-00001C5A0000}"/>
    <cellStyle name="Eingabe 2 3 3 2 2 4" xfId="20345" xr:uid="{00000000-0005-0000-0000-00001D5A0000}"/>
    <cellStyle name="Eingabe 2 3 3 2 2 4 2" xfId="27482" xr:uid="{00000000-0005-0000-0000-00001E5A0000}"/>
    <cellStyle name="Eingabe 2 3 3 2 2 4 2 2" xfId="41797" xr:uid="{00000000-0005-0000-0000-00001F5A0000}"/>
    <cellStyle name="Eingabe 2 3 3 2 2 4 3" xfId="34660" xr:uid="{00000000-0005-0000-0000-0000205A0000}"/>
    <cellStyle name="Eingabe 2 3 3 2 2 5" xfId="21560" xr:uid="{00000000-0005-0000-0000-0000215A0000}"/>
    <cellStyle name="Eingabe 2 3 3 2 2 5 2" xfId="35875" xr:uid="{00000000-0005-0000-0000-0000225A0000}"/>
    <cellStyle name="Eingabe 2 3 3 2 2 6" xfId="28697" xr:uid="{00000000-0005-0000-0000-0000235A0000}"/>
    <cellStyle name="Eingabe 2 3 3 2 3" xfId="15811" xr:uid="{00000000-0005-0000-0000-0000245A0000}"/>
    <cellStyle name="Eingabe 2 3 3 2 3 2" xfId="22970" xr:uid="{00000000-0005-0000-0000-0000255A0000}"/>
    <cellStyle name="Eingabe 2 3 3 2 3 2 2" xfId="37285" xr:uid="{00000000-0005-0000-0000-0000265A0000}"/>
    <cellStyle name="Eingabe 2 3 3 2 3 3" xfId="30126" xr:uid="{00000000-0005-0000-0000-0000275A0000}"/>
    <cellStyle name="Eingabe 2 3 3 2 4" xfId="18165" xr:uid="{00000000-0005-0000-0000-0000285A0000}"/>
    <cellStyle name="Eingabe 2 3 3 2 4 2" xfId="25302" xr:uid="{00000000-0005-0000-0000-0000295A0000}"/>
    <cellStyle name="Eingabe 2 3 3 2 4 2 2" xfId="39617" xr:uid="{00000000-0005-0000-0000-00002A5A0000}"/>
    <cellStyle name="Eingabe 2 3 3 2 4 3" xfId="32480" xr:uid="{00000000-0005-0000-0000-00002B5A0000}"/>
    <cellStyle name="Eingabe 2 3 4" xfId="1294" xr:uid="{00000000-0005-0000-0000-00002C5A0000}"/>
    <cellStyle name="Eingabe 2 3 4 2" xfId="13443" xr:uid="{00000000-0005-0000-0000-00002D5A0000}"/>
    <cellStyle name="Eingabe 2 3 4 2 2" xfId="14570" xr:uid="{00000000-0005-0000-0000-00002E5A0000}"/>
    <cellStyle name="Eingabe 2 3 4 2 2 2" xfId="16933" xr:uid="{00000000-0005-0000-0000-00002F5A0000}"/>
    <cellStyle name="Eingabe 2 3 4 2 2 2 2" xfId="24092" xr:uid="{00000000-0005-0000-0000-0000305A0000}"/>
    <cellStyle name="Eingabe 2 3 4 2 2 2 2 2" xfId="38407" xr:uid="{00000000-0005-0000-0000-0000315A0000}"/>
    <cellStyle name="Eingabe 2 3 4 2 2 2 3" xfId="31248" xr:uid="{00000000-0005-0000-0000-0000325A0000}"/>
    <cellStyle name="Eingabe 2 3 4 2 2 3" xfId="19287" xr:uid="{00000000-0005-0000-0000-0000335A0000}"/>
    <cellStyle name="Eingabe 2 3 4 2 2 3 2" xfId="26424" xr:uid="{00000000-0005-0000-0000-0000345A0000}"/>
    <cellStyle name="Eingabe 2 3 4 2 2 3 2 2" xfId="40739" xr:uid="{00000000-0005-0000-0000-0000355A0000}"/>
    <cellStyle name="Eingabe 2 3 4 2 2 3 3" xfId="33602" xr:uid="{00000000-0005-0000-0000-0000365A0000}"/>
    <cellStyle name="Eingabe 2 3 4 2 2 4" xfId="20585" xr:uid="{00000000-0005-0000-0000-0000375A0000}"/>
    <cellStyle name="Eingabe 2 3 4 2 2 4 2" xfId="27722" xr:uid="{00000000-0005-0000-0000-0000385A0000}"/>
    <cellStyle name="Eingabe 2 3 4 2 2 4 2 2" xfId="42037" xr:uid="{00000000-0005-0000-0000-0000395A0000}"/>
    <cellStyle name="Eingabe 2 3 4 2 2 4 3" xfId="34900" xr:uid="{00000000-0005-0000-0000-00003A5A0000}"/>
    <cellStyle name="Eingabe 2 3 4 2 2 5" xfId="21800" xr:uid="{00000000-0005-0000-0000-00003B5A0000}"/>
    <cellStyle name="Eingabe 2 3 4 2 2 5 2" xfId="36115" xr:uid="{00000000-0005-0000-0000-00003C5A0000}"/>
    <cellStyle name="Eingabe 2 3 4 2 2 6" xfId="28937" xr:uid="{00000000-0005-0000-0000-00003D5A0000}"/>
    <cellStyle name="Eingabe 2 3 4 2 3" xfId="15812" xr:uid="{00000000-0005-0000-0000-00003E5A0000}"/>
    <cellStyle name="Eingabe 2 3 4 2 3 2" xfId="22971" xr:uid="{00000000-0005-0000-0000-00003F5A0000}"/>
    <cellStyle name="Eingabe 2 3 4 2 3 2 2" xfId="37286" xr:uid="{00000000-0005-0000-0000-0000405A0000}"/>
    <cellStyle name="Eingabe 2 3 4 2 3 3" xfId="30127" xr:uid="{00000000-0005-0000-0000-0000415A0000}"/>
    <cellStyle name="Eingabe 2 3 4 2 4" xfId="18166" xr:uid="{00000000-0005-0000-0000-0000425A0000}"/>
    <cellStyle name="Eingabe 2 3 4 2 4 2" xfId="25303" xr:uid="{00000000-0005-0000-0000-0000435A0000}"/>
    <cellStyle name="Eingabe 2 3 4 2 4 2 2" xfId="39618" xr:uid="{00000000-0005-0000-0000-0000445A0000}"/>
    <cellStyle name="Eingabe 2 3 4 2 4 3" xfId="32481" xr:uid="{00000000-0005-0000-0000-0000455A0000}"/>
    <cellStyle name="Eingabe 2 3 5" xfId="1295" xr:uid="{00000000-0005-0000-0000-0000465A0000}"/>
    <cellStyle name="Eingabe 2 3 5 2" xfId="13444" xr:uid="{00000000-0005-0000-0000-0000475A0000}"/>
    <cellStyle name="Eingabe 2 3 5 2 2" xfId="14290" xr:uid="{00000000-0005-0000-0000-0000485A0000}"/>
    <cellStyle name="Eingabe 2 3 5 2 2 2" xfId="16659" xr:uid="{00000000-0005-0000-0000-0000495A0000}"/>
    <cellStyle name="Eingabe 2 3 5 2 2 2 2" xfId="23818" xr:uid="{00000000-0005-0000-0000-00004A5A0000}"/>
    <cellStyle name="Eingabe 2 3 5 2 2 2 2 2" xfId="38133" xr:uid="{00000000-0005-0000-0000-00004B5A0000}"/>
    <cellStyle name="Eingabe 2 3 5 2 2 2 3" xfId="30974" xr:uid="{00000000-0005-0000-0000-00004C5A0000}"/>
    <cellStyle name="Eingabe 2 3 5 2 2 3" xfId="19013" xr:uid="{00000000-0005-0000-0000-00004D5A0000}"/>
    <cellStyle name="Eingabe 2 3 5 2 2 3 2" xfId="26150" xr:uid="{00000000-0005-0000-0000-00004E5A0000}"/>
    <cellStyle name="Eingabe 2 3 5 2 2 3 2 2" xfId="40465" xr:uid="{00000000-0005-0000-0000-00004F5A0000}"/>
    <cellStyle name="Eingabe 2 3 5 2 2 3 3" xfId="33328" xr:uid="{00000000-0005-0000-0000-0000505A0000}"/>
    <cellStyle name="Eingabe 2 3 5 2 2 4" xfId="20346" xr:uid="{00000000-0005-0000-0000-0000515A0000}"/>
    <cellStyle name="Eingabe 2 3 5 2 2 4 2" xfId="27483" xr:uid="{00000000-0005-0000-0000-0000525A0000}"/>
    <cellStyle name="Eingabe 2 3 5 2 2 4 2 2" xfId="41798" xr:uid="{00000000-0005-0000-0000-0000535A0000}"/>
    <cellStyle name="Eingabe 2 3 5 2 2 4 3" xfId="34661" xr:uid="{00000000-0005-0000-0000-0000545A0000}"/>
    <cellStyle name="Eingabe 2 3 5 2 2 5" xfId="21561" xr:uid="{00000000-0005-0000-0000-0000555A0000}"/>
    <cellStyle name="Eingabe 2 3 5 2 2 5 2" xfId="35876" xr:uid="{00000000-0005-0000-0000-0000565A0000}"/>
    <cellStyle name="Eingabe 2 3 5 2 2 6" xfId="28698" xr:uid="{00000000-0005-0000-0000-0000575A0000}"/>
    <cellStyle name="Eingabe 2 3 5 2 3" xfId="15813" xr:uid="{00000000-0005-0000-0000-0000585A0000}"/>
    <cellStyle name="Eingabe 2 3 5 2 3 2" xfId="22972" xr:uid="{00000000-0005-0000-0000-0000595A0000}"/>
    <cellStyle name="Eingabe 2 3 5 2 3 2 2" xfId="37287" xr:uid="{00000000-0005-0000-0000-00005A5A0000}"/>
    <cellStyle name="Eingabe 2 3 5 2 3 3" xfId="30128" xr:uid="{00000000-0005-0000-0000-00005B5A0000}"/>
    <cellStyle name="Eingabe 2 3 5 2 4" xfId="18167" xr:uid="{00000000-0005-0000-0000-00005C5A0000}"/>
    <cellStyle name="Eingabe 2 3 5 2 4 2" xfId="25304" xr:uid="{00000000-0005-0000-0000-00005D5A0000}"/>
    <cellStyle name="Eingabe 2 3 5 2 4 2 2" xfId="39619" xr:uid="{00000000-0005-0000-0000-00005E5A0000}"/>
    <cellStyle name="Eingabe 2 3 5 2 4 3" xfId="32482" xr:uid="{00000000-0005-0000-0000-00005F5A0000}"/>
    <cellStyle name="Eingabe 2 3 6" xfId="1296" xr:uid="{00000000-0005-0000-0000-0000605A0000}"/>
    <cellStyle name="Eingabe 2 3 6 2" xfId="13445" xr:uid="{00000000-0005-0000-0000-0000615A0000}"/>
    <cellStyle name="Eingabe 2 3 6 2 2" xfId="14569" xr:uid="{00000000-0005-0000-0000-0000625A0000}"/>
    <cellStyle name="Eingabe 2 3 6 2 2 2" xfId="16932" xr:uid="{00000000-0005-0000-0000-0000635A0000}"/>
    <cellStyle name="Eingabe 2 3 6 2 2 2 2" xfId="24091" xr:uid="{00000000-0005-0000-0000-0000645A0000}"/>
    <cellStyle name="Eingabe 2 3 6 2 2 2 2 2" xfId="38406" xr:uid="{00000000-0005-0000-0000-0000655A0000}"/>
    <cellStyle name="Eingabe 2 3 6 2 2 2 3" xfId="31247" xr:uid="{00000000-0005-0000-0000-0000665A0000}"/>
    <cellStyle name="Eingabe 2 3 6 2 2 3" xfId="19286" xr:uid="{00000000-0005-0000-0000-0000675A0000}"/>
    <cellStyle name="Eingabe 2 3 6 2 2 3 2" xfId="26423" xr:uid="{00000000-0005-0000-0000-0000685A0000}"/>
    <cellStyle name="Eingabe 2 3 6 2 2 3 2 2" xfId="40738" xr:uid="{00000000-0005-0000-0000-0000695A0000}"/>
    <cellStyle name="Eingabe 2 3 6 2 2 3 3" xfId="33601" xr:uid="{00000000-0005-0000-0000-00006A5A0000}"/>
    <cellStyle name="Eingabe 2 3 6 2 2 4" xfId="20584" xr:uid="{00000000-0005-0000-0000-00006B5A0000}"/>
    <cellStyle name="Eingabe 2 3 6 2 2 4 2" xfId="27721" xr:uid="{00000000-0005-0000-0000-00006C5A0000}"/>
    <cellStyle name="Eingabe 2 3 6 2 2 4 2 2" xfId="42036" xr:uid="{00000000-0005-0000-0000-00006D5A0000}"/>
    <cellStyle name="Eingabe 2 3 6 2 2 4 3" xfId="34899" xr:uid="{00000000-0005-0000-0000-00006E5A0000}"/>
    <cellStyle name="Eingabe 2 3 6 2 2 5" xfId="21799" xr:uid="{00000000-0005-0000-0000-00006F5A0000}"/>
    <cellStyle name="Eingabe 2 3 6 2 2 5 2" xfId="36114" xr:uid="{00000000-0005-0000-0000-0000705A0000}"/>
    <cellStyle name="Eingabe 2 3 6 2 2 6" xfId="28936" xr:uid="{00000000-0005-0000-0000-0000715A0000}"/>
    <cellStyle name="Eingabe 2 3 6 2 3" xfId="15814" xr:uid="{00000000-0005-0000-0000-0000725A0000}"/>
    <cellStyle name="Eingabe 2 3 6 2 3 2" xfId="22973" xr:uid="{00000000-0005-0000-0000-0000735A0000}"/>
    <cellStyle name="Eingabe 2 3 6 2 3 2 2" xfId="37288" xr:uid="{00000000-0005-0000-0000-0000745A0000}"/>
    <cellStyle name="Eingabe 2 3 6 2 3 3" xfId="30129" xr:uid="{00000000-0005-0000-0000-0000755A0000}"/>
    <cellStyle name="Eingabe 2 3 6 2 4" xfId="18168" xr:uid="{00000000-0005-0000-0000-0000765A0000}"/>
    <cellStyle name="Eingabe 2 3 6 2 4 2" xfId="25305" xr:uid="{00000000-0005-0000-0000-0000775A0000}"/>
    <cellStyle name="Eingabe 2 3 6 2 4 2 2" xfId="39620" xr:uid="{00000000-0005-0000-0000-0000785A0000}"/>
    <cellStyle name="Eingabe 2 3 6 2 4 3" xfId="32483" xr:uid="{00000000-0005-0000-0000-0000795A0000}"/>
    <cellStyle name="Eingabe 2 3 7" xfId="10725" xr:uid="{00000000-0005-0000-0000-00007A5A0000}"/>
    <cellStyle name="Eingabe 2 3 7 2" xfId="14417" xr:uid="{00000000-0005-0000-0000-00007B5A0000}"/>
    <cellStyle name="Eingabe 2 3 7 2 2" xfId="14949" xr:uid="{00000000-0005-0000-0000-00007C5A0000}"/>
    <cellStyle name="Eingabe 2 3 7 2 2 2" xfId="17306" xr:uid="{00000000-0005-0000-0000-00007D5A0000}"/>
    <cellStyle name="Eingabe 2 3 7 2 2 2 2" xfId="24443" xr:uid="{00000000-0005-0000-0000-00007E5A0000}"/>
    <cellStyle name="Eingabe 2 3 7 2 2 2 2 2" xfId="38758" xr:uid="{00000000-0005-0000-0000-00007F5A0000}"/>
    <cellStyle name="Eingabe 2 3 7 2 2 2 3" xfId="31621" xr:uid="{00000000-0005-0000-0000-0000805A0000}"/>
    <cellStyle name="Eingabe 2 3 7 2 2 3" xfId="19660" xr:uid="{00000000-0005-0000-0000-0000815A0000}"/>
    <cellStyle name="Eingabe 2 3 7 2 2 3 2" xfId="26797" xr:uid="{00000000-0005-0000-0000-0000825A0000}"/>
    <cellStyle name="Eingabe 2 3 7 2 2 3 2 2" xfId="41112" xr:uid="{00000000-0005-0000-0000-0000835A0000}"/>
    <cellStyle name="Eingabe 2 3 7 2 2 3 3" xfId="33975" xr:uid="{00000000-0005-0000-0000-0000845A0000}"/>
    <cellStyle name="Eingabe 2 3 7 2 2 4" xfId="20936" xr:uid="{00000000-0005-0000-0000-0000855A0000}"/>
    <cellStyle name="Eingabe 2 3 7 2 2 4 2" xfId="28073" xr:uid="{00000000-0005-0000-0000-0000865A0000}"/>
    <cellStyle name="Eingabe 2 3 7 2 2 4 2 2" xfId="42388" xr:uid="{00000000-0005-0000-0000-0000875A0000}"/>
    <cellStyle name="Eingabe 2 3 7 2 2 4 3" xfId="35251" xr:uid="{00000000-0005-0000-0000-0000885A0000}"/>
    <cellStyle name="Eingabe 2 3 7 2 2 5" xfId="22112" xr:uid="{00000000-0005-0000-0000-0000895A0000}"/>
    <cellStyle name="Eingabe 2 3 7 2 2 5 2" xfId="36427" xr:uid="{00000000-0005-0000-0000-00008A5A0000}"/>
    <cellStyle name="Eingabe 2 3 7 2 2 6" xfId="29268" xr:uid="{00000000-0005-0000-0000-00008B5A0000}"/>
    <cellStyle name="Eingabe 2 3 7 2 3" xfId="16786" xr:uid="{00000000-0005-0000-0000-00008C5A0000}"/>
    <cellStyle name="Eingabe 2 3 7 2 3 2" xfId="23945" xr:uid="{00000000-0005-0000-0000-00008D5A0000}"/>
    <cellStyle name="Eingabe 2 3 7 2 3 2 2" xfId="38260" xr:uid="{00000000-0005-0000-0000-00008E5A0000}"/>
    <cellStyle name="Eingabe 2 3 7 2 3 3" xfId="31101" xr:uid="{00000000-0005-0000-0000-00008F5A0000}"/>
    <cellStyle name="Eingabe 2 3 7 2 4" xfId="19140" xr:uid="{00000000-0005-0000-0000-0000905A0000}"/>
    <cellStyle name="Eingabe 2 3 7 2 4 2" xfId="26277" xr:uid="{00000000-0005-0000-0000-0000915A0000}"/>
    <cellStyle name="Eingabe 2 3 7 2 4 2 2" xfId="40592" xr:uid="{00000000-0005-0000-0000-0000925A0000}"/>
    <cellStyle name="Eingabe 2 3 7 2 4 3" xfId="33455" xr:uid="{00000000-0005-0000-0000-0000935A0000}"/>
    <cellStyle name="Eingabe 2 3 8" xfId="11015" xr:uid="{00000000-0005-0000-0000-0000945A0000}"/>
    <cellStyle name="Eingabe 2 3 9" xfId="13436" xr:uid="{00000000-0005-0000-0000-0000955A0000}"/>
    <cellStyle name="Eingabe 2 3 9 2" xfId="13365" xr:uid="{00000000-0005-0000-0000-0000965A0000}"/>
    <cellStyle name="Eingabe 2 3 9 2 2" xfId="15734" xr:uid="{00000000-0005-0000-0000-0000975A0000}"/>
    <cellStyle name="Eingabe 2 3 9 2 2 2" xfId="22893" xr:uid="{00000000-0005-0000-0000-0000985A0000}"/>
    <cellStyle name="Eingabe 2 3 9 2 2 2 2" xfId="37208" xr:uid="{00000000-0005-0000-0000-0000995A0000}"/>
    <cellStyle name="Eingabe 2 3 9 2 2 3" xfId="30049" xr:uid="{00000000-0005-0000-0000-00009A5A0000}"/>
    <cellStyle name="Eingabe 2 3 9 2 3" xfId="18088" xr:uid="{00000000-0005-0000-0000-00009B5A0000}"/>
    <cellStyle name="Eingabe 2 3 9 2 3 2" xfId="25225" xr:uid="{00000000-0005-0000-0000-00009C5A0000}"/>
    <cellStyle name="Eingabe 2 3 9 2 3 2 2" xfId="39540" xr:uid="{00000000-0005-0000-0000-00009D5A0000}"/>
    <cellStyle name="Eingabe 2 3 9 2 3 3" xfId="32403" xr:uid="{00000000-0005-0000-0000-00009E5A0000}"/>
    <cellStyle name="Eingabe 2 3 9 2 4" xfId="19792" xr:uid="{00000000-0005-0000-0000-00009F5A0000}"/>
    <cellStyle name="Eingabe 2 3 9 2 4 2" xfId="26929" xr:uid="{00000000-0005-0000-0000-0000A05A0000}"/>
    <cellStyle name="Eingabe 2 3 9 2 4 2 2" xfId="41244" xr:uid="{00000000-0005-0000-0000-0000A15A0000}"/>
    <cellStyle name="Eingabe 2 3 9 2 4 3" xfId="34107" xr:uid="{00000000-0005-0000-0000-0000A25A0000}"/>
    <cellStyle name="Eingabe 2 3 9 2 5" xfId="21007" xr:uid="{00000000-0005-0000-0000-0000A35A0000}"/>
    <cellStyle name="Eingabe 2 3 9 2 5 2" xfId="35322" xr:uid="{00000000-0005-0000-0000-0000A45A0000}"/>
    <cellStyle name="Eingabe 2 3 9 2 6" xfId="28144" xr:uid="{00000000-0005-0000-0000-0000A55A0000}"/>
    <cellStyle name="Eingabe 2 3 9 3" xfId="15805" xr:uid="{00000000-0005-0000-0000-0000A65A0000}"/>
    <cellStyle name="Eingabe 2 3 9 3 2" xfId="22964" xr:uid="{00000000-0005-0000-0000-0000A75A0000}"/>
    <cellStyle name="Eingabe 2 3 9 3 2 2" xfId="37279" xr:uid="{00000000-0005-0000-0000-0000A85A0000}"/>
    <cellStyle name="Eingabe 2 3 9 3 3" xfId="30120" xr:uid="{00000000-0005-0000-0000-0000A95A0000}"/>
    <cellStyle name="Eingabe 2 3 9 4" xfId="18159" xr:uid="{00000000-0005-0000-0000-0000AA5A0000}"/>
    <cellStyle name="Eingabe 2 3 9 4 2" xfId="25296" xr:uid="{00000000-0005-0000-0000-0000AB5A0000}"/>
    <cellStyle name="Eingabe 2 3 9 4 2 2" xfId="39611" xr:uid="{00000000-0005-0000-0000-0000AC5A0000}"/>
    <cellStyle name="Eingabe 2 3 9 4 3" xfId="32474" xr:uid="{00000000-0005-0000-0000-0000AD5A0000}"/>
    <cellStyle name="Eingabe 2 4" xfId="1297" xr:uid="{00000000-0005-0000-0000-0000AE5A0000}"/>
    <cellStyle name="Eingabe 2 4 2" xfId="1298" xr:uid="{00000000-0005-0000-0000-0000AF5A0000}"/>
    <cellStyle name="Eingabe 2 4 2 2" xfId="13447" xr:uid="{00000000-0005-0000-0000-0000B05A0000}"/>
    <cellStyle name="Eingabe 2 4 2 2 2" xfId="14612" xr:uid="{00000000-0005-0000-0000-0000B15A0000}"/>
    <cellStyle name="Eingabe 2 4 2 2 2 2" xfId="16975" xr:uid="{00000000-0005-0000-0000-0000B25A0000}"/>
    <cellStyle name="Eingabe 2 4 2 2 2 2 2" xfId="24134" xr:uid="{00000000-0005-0000-0000-0000B35A0000}"/>
    <cellStyle name="Eingabe 2 4 2 2 2 2 2 2" xfId="38449" xr:uid="{00000000-0005-0000-0000-0000B45A0000}"/>
    <cellStyle name="Eingabe 2 4 2 2 2 2 3" xfId="31290" xr:uid="{00000000-0005-0000-0000-0000B55A0000}"/>
    <cellStyle name="Eingabe 2 4 2 2 2 3" xfId="19329" xr:uid="{00000000-0005-0000-0000-0000B65A0000}"/>
    <cellStyle name="Eingabe 2 4 2 2 2 3 2" xfId="26466" xr:uid="{00000000-0005-0000-0000-0000B75A0000}"/>
    <cellStyle name="Eingabe 2 4 2 2 2 3 2 2" xfId="40781" xr:uid="{00000000-0005-0000-0000-0000B85A0000}"/>
    <cellStyle name="Eingabe 2 4 2 2 2 3 3" xfId="33644" xr:uid="{00000000-0005-0000-0000-0000B95A0000}"/>
    <cellStyle name="Eingabe 2 4 2 2 2 4" xfId="20627" xr:uid="{00000000-0005-0000-0000-0000BA5A0000}"/>
    <cellStyle name="Eingabe 2 4 2 2 2 4 2" xfId="27764" xr:uid="{00000000-0005-0000-0000-0000BB5A0000}"/>
    <cellStyle name="Eingabe 2 4 2 2 2 4 2 2" xfId="42079" xr:uid="{00000000-0005-0000-0000-0000BC5A0000}"/>
    <cellStyle name="Eingabe 2 4 2 2 2 4 3" xfId="34942" xr:uid="{00000000-0005-0000-0000-0000BD5A0000}"/>
    <cellStyle name="Eingabe 2 4 2 2 2 5" xfId="21842" xr:uid="{00000000-0005-0000-0000-0000BE5A0000}"/>
    <cellStyle name="Eingabe 2 4 2 2 2 5 2" xfId="36157" xr:uid="{00000000-0005-0000-0000-0000BF5A0000}"/>
    <cellStyle name="Eingabe 2 4 2 2 2 6" xfId="28979" xr:uid="{00000000-0005-0000-0000-0000C05A0000}"/>
    <cellStyle name="Eingabe 2 4 2 2 3" xfId="15816" xr:uid="{00000000-0005-0000-0000-0000C15A0000}"/>
    <cellStyle name="Eingabe 2 4 2 2 3 2" xfId="22975" xr:uid="{00000000-0005-0000-0000-0000C25A0000}"/>
    <cellStyle name="Eingabe 2 4 2 2 3 2 2" xfId="37290" xr:uid="{00000000-0005-0000-0000-0000C35A0000}"/>
    <cellStyle name="Eingabe 2 4 2 2 3 3" xfId="30131" xr:uid="{00000000-0005-0000-0000-0000C45A0000}"/>
    <cellStyle name="Eingabe 2 4 2 2 4" xfId="18170" xr:uid="{00000000-0005-0000-0000-0000C55A0000}"/>
    <cellStyle name="Eingabe 2 4 2 2 4 2" xfId="25307" xr:uid="{00000000-0005-0000-0000-0000C65A0000}"/>
    <cellStyle name="Eingabe 2 4 2 2 4 2 2" xfId="39622" xr:uid="{00000000-0005-0000-0000-0000C75A0000}"/>
    <cellStyle name="Eingabe 2 4 2 2 4 3" xfId="32485" xr:uid="{00000000-0005-0000-0000-0000C85A0000}"/>
    <cellStyle name="Eingabe 2 4 3" xfId="1299" xr:uid="{00000000-0005-0000-0000-0000C95A0000}"/>
    <cellStyle name="Eingabe 2 4 3 2" xfId="13448" xr:uid="{00000000-0005-0000-0000-0000CA5A0000}"/>
    <cellStyle name="Eingabe 2 4 3 2 2" xfId="14292" xr:uid="{00000000-0005-0000-0000-0000CB5A0000}"/>
    <cellStyle name="Eingabe 2 4 3 2 2 2" xfId="16661" xr:uid="{00000000-0005-0000-0000-0000CC5A0000}"/>
    <cellStyle name="Eingabe 2 4 3 2 2 2 2" xfId="23820" xr:uid="{00000000-0005-0000-0000-0000CD5A0000}"/>
    <cellStyle name="Eingabe 2 4 3 2 2 2 2 2" xfId="38135" xr:uid="{00000000-0005-0000-0000-0000CE5A0000}"/>
    <cellStyle name="Eingabe 2 4 3 2 2 2 3" xfId="30976" xr:uid="{00000000-0005-0000-0000-0000CF5A0000}"/>
    <cellStyle name="Eingabe 2 4 3 2 2 3" xfId="19015" xr:uid="{00000000-0005-0000-0000-0000D05A0000}"/>
    <cellStyle name="Eingabe 2 4 3 2 2 3 2" xfId="26152" xr:uid="{00000000-0005-0000-0000-0000D15A0000}"/>
    <cellStyle name="Eingabe 2 4 3 2 2 3 2 2" xfId="40467" xr:uid="{00000000-0005-0000-0000-0000D25A0000}"/>
    <cellStyle name="Eingabe 2 4 3 2 2 3 3" xfId="33330" xr:uid="{00000000-0005-0000-0000-0000D35A0000}"/>
    <cellStyle name="Eingabe 2 4 3 2 2 4" xfId="20348" xr:uid="{00000000-0005-0000-0000-0000D45A0000}"/>
    <cellStyle name="Eingabe 2 4 3 2 2 4 2" xfId="27485" xr:uid="{00000000-0005-0000-0000-0000D55A0000}"/>
    <cellStyle name="Eingabe 2 4 3 2 2 4 2 2" xfId="41800" xr:uid="{00000000-0005-0000-0000-0000D65A0000}"/>
    <cellStyle name="Eingabe 2 4 3 2 2 4 3" xfId="34663" xr:uid="{00000000-0005-0000-0000-0000D75A0000}"/>
    <cellStyle name="Eingabe 2 4 3 2 2 5" xfId="21563" xr:uid="{00000000-0005-0000-0000-0000D85A0000}"/>
    <cellStyle name="Eingabe 2 4 3 2 2 5 2" xfId="35878" xr:uid="{00000000-0005-0000-0000-0000D95A0000}"/>
    <cellStyle name="Eingabe 2 4 3 2 2 6" xfId="28700" xr:uid="{00000000-0005-0000-0000-0000DA5A0000}"/>
    <cellStyle name="Eingabe 2 4 3 2 3" xfId="15817" xr:uid="{00000000-0005-0000-0000-0000DB5A0000}"/>
    <cellStyle name="Eingabe 2 4 3 2 3 2" xfId="22976" xr:uid="{00000000-0005-0000-0000-0000DC5A0000}"/>
    <cellStyle name="Eingabe 2 4 3 2 3 2 2" xfId="37291" xr:uid="{00000000-0005-0000-0000-0000DD5A0000}"/>
    <cellStyle name="Eingabe 2 4 3 2 3 3" xfId="30132" xr:uid="{00000000-0005-0000-0000-0000DE5A0000}"/>
    <cellStyle name="Eingabe 2 4 3 2 4" xfId="18171" xr:uid="{00000000-0005-0000-0000-0000DF5A0000}"/>
    <cellStyle name="Eingabe 2 4 3 2 4 2" xfId="25308" xr:uid="{00000000-0005-0000-0000-0000E05A0000}"/>
    <cellStyle name="Eingabe 2 4 3 2 4 2 2" xfId="39623" xr:uid="{00000000-0005-0000-0000-0000E15A0000}"/>
    <cellStyle name="Eingabe 2 4 3 2 4 3" xfId="32486" xr:uid="{00000000-0005-0000-0000-0000E25A0000}"/>
    <cellStyle name="Eingabe 2 4 4" xfId="1300" xr:uid="{00000000-0005-0000-0000-0000E35A0000}"/>
    <cellStyle name="Eingabe 2 4 4 2" xfId="13449" xr:uid="{00000000-0005-0000-0000-0000E45A0000}"/>
    <cellStyle name="Eingabe 2 4 4 2 2" xfId="13908" xr:uid="{00000000-0005-0000-0000-0000E55A0000}"/>
    <cellStyle name="Eingabe 2 4 4 2 2 2" xfId="16277" xr:uid="{00000000-0005-0000-0000-0000E65A0000}"/>
    <cellStyle name="Eingabe 2 4 4 2 2 2 2" xfId="23436" xr:uid="{00000000-0005-0000-0000-0000E75A0000}"/>
    <cellStyle name="Eingabe 2 4 4 2 2 2 2 2" xfId="37751" xr:uid="{00000000-0005-0000-0000-0000E85A0000}"/>
    <cellStyle name="Eingabe 2 4 4 2 2 2 3" xfId="30592" xr:uid="{00000000-0005-0000-0000-0000E95A0000}"/>
    <cellStyle name="Eingabe 2 4 4 2 2 3" xfId="18631" xr:uid="{00000000-0005-0000-0000-0000EA5A0000}"/>
    <cellStyle name="Eingabe 2 4 4 2 2 3 2" xfId="25768" xr:uid="{00000000-0005-0000-0000-0000EB5A0000}"/>
    <cellStyle name="Eingabe 2 4 4 2 2 3 2 2" xfId="40083" xr:uid="{00000000-0005-0000-0000-0000EC5A0000}"/>
    <cellStyle name="Eingabe 2 4 4 2 2 3 3" xfId="32946" xr:uid="{00000000-0005-0000-0000-0000ED5A0000}"/>
    <cellStyle name="Eingabe 2 4 4 2 2 4" xfId="20072" xr:uid="{00000000-0005-0000-0000-0000EE5A0000}"/>
    <cellStyle name="Eingabe 2 4 4 2 2 4 2" xfId="27209" xr:uid="{00000000-0005-0000-0000-0000EF5A0000}"/>
    <cellStyle name="Eingabe 2 4 4 2 2 4 2 2" xfId="41524" xr:uid="{00000000-0005-0000-0000-0000F05A0000}"/>
    <cellStyle name="Eingabe 2 4 4 2 2 4 3" xfId="34387" xr:uid="{00000000-0005-0000-0000-0000F15A0000}"/>
    <cellStyle name="Eingabe 2 4 4 2 2 5" xfId="21287" xr:uid="{00000000-0005-0000-0000-0000F25A0000}"/>
    <cellStyle name="Eingabe 2 4 4 2 2 5 2" xfId="35602" xr:uid="{00000000-0005-0000-0000-0000F35A0000}"/>
    <cellStyle name="Eingabe 2 4 4 2 2 6" xfId="28424" xr:uid="{00000000-0005-0000-0000-0000F45A0000}"/>
    <cellStyle name="Eingabe 2 4 4 2 3" xfId="15818" xr:uid="{00000000-0005-0000-0000-0000F55A0000}"/>
    <cellStyle name="Eingabe 2 4 4 2 3 2" xfId="22977" xr:uid="{00000000-0005-0000-0000-0000F65A0000}"/>
    <cellStyle name="Eingabe 2 4 4 2 3 2 2" xfId="37292" xr:uid="{00000000-0005-0000-0000-0000F75A0000}"/>
    <cellStyle name="Eingabe 2 4 4 2 3 3" xfId="30133" xr:uid="{00000000-0005-0000-0000-0000F85A0000}"/>
    <cellStyle name="Eingabe 2 4 4 2 4" xfId="18172" xr:uid="{00000000-0005-0000-0000-0000F95A0000}"/>
    <cellStyle name="Eingabe 2 4 4 2 4 2" xfId="25309" xr:uid="{00000000-0005-0000-0000-0000FA5A0000}"/>
    <cellStyle name="Eingabe 2 4 4 2 4 2 2" xfId="39624" xr:uid="{00000000-0005-0000-0000-0000FB5A0000}"/>
    <cellStyle name="Eingabe 2 4 4 2 4 3" xfId="32487" xr:uid="{00000000-0005-0000-0000-0000FC5A0000}"/>
    <cellStyle name="Eingabe 2 4 5" xfId="1301" xr:uid="{00000000-0005-0000-0000-0000FD5A0000}"/>
    <cellStyle name="Eingabe 2 4 5 2" xfId="13450" xr:uid="{00000000-0005-0000-0000-0000FE5A0000}"/>
    <cellStyle name="Eingabe 2 4 5 2 2" xfId="14385" xr:uid="{00000000-0005-0000-0000-0000FF5A0000}"/>
    <cellStyle name="Eingabe 2 4 5 2 2 2" xfId="16754" xr:uid="{00000000-0005-0000-0000-0000005B0000}"/>
    <cellStyle name="Eingabe 2 4 5 2 2 2 2" xfId="23913" xr:uid="{00000000-0005-0000-0000-0000015B0000}"/>
    <cellStyle name="Eingabe 2 4 5 2 2 2 2 2" xfId="38228" xr:uid="{00000000-0005-0000-0000-0000025B0000}"/>
    <cellStyle name="Eingabe 2 4 5 2 2 2 3" xfId="31069" xr:uid="{00000000-0005-0000-0000-0000035B0000}"/>
    <cellStyle name="Eingabe 2 4 5 2 2 3" xfId="19108" xr:uid="{00000000-0005-0000-0000-0000045B0000}"/>
    <cellStyle name="Eingabe 2 4 5 2 2 3 2" xfId="26245" xr:uid="{00000000-0005-0000-0000-0000055B0000}"/>
    <cellStyle name="Eingabe 2 4 5 2 2 3 2 2" xfId="40560" xr:uid="{00000000-0005-0000-0000-0000065B0000}"/>
    <cellStyle name="Eingabe 2 4 5 2 2 3 3" xfId="33423" xr:uid="{00000000-0005-0000-0000-0000075B0000}"/>
    <cellStyle name="Eingabe 2 4 5 2 2 4" xfId="20441" xr:uid="{00000000-0005-0000-0000-0000085B0000}"/>
    <cellStyle name="Eingabe 2 4 5 2 2 4 2" xfId="27578" xr:uid="{00000000-0005-0000-0000-0000095B0000}"/>
    <cellStyle name="Eingabe 2 4 5 2 2 4 2 2" xfId="41893" xr:uid="{00000000-0005-0000-0000-00000A5B0000}"/>
    <cellStyle name="Eingabe 2 4 5 2 2 4 3" xfId="34756" xr:uid="{00000000-0005-0000-0000-00000B5B0000}"/>
    <cellStyle name="Eingabe 2 4 5 2 2 5" xfId="21656" xr:uid="{00000000-0005-0000-0000-00000C5B0000}"/>
    <cellStyle name="Eingabe 2 4 5 2 2 5 2" xfId="35971" xr:uid="{00000000-0005-0000-0000-00000D5B0000}"/>
    <cellStyle name="Eingabe 2 4 5 2 2 6" xfId="28793" xr:uid="{00000000-0005-0000-0000-00000E5B0000}"/>
    <cellStyle name="Eingabe 2 4 5 2 3" xfId="15819" xr:uid="{00000000-0005-0000-0000-00000F5B0000}"/>
    <cellStyle name="Eingabe 2 4 5 2 3 2" xfId="22978" xr:uid="{00000000-0005-0000-0000-0000105B0000}"/>
    <cellStyle name="Eingabe 2 4 5 2 3 2 2" xfId="37293" xr:uid="{00000000-0005-0000-0000-0000115B0000}"/>
    <cellStyle name="Eingabe 2 4 5 2 3 3" xfId="30134" xr:uid="{00000000-0005-0000-0000-0000125B0000}"/>
    <cellStyle name="Eingabe 2 4 5 2 4" xfId="18173" xr:uid="{00000000-0005-0000-0000-0000135B0000}"/>
    <cellStyle name="Eingabe 2 4 5 2 4 2" xfId="25310" xr:uid="{00000000-0005-0000-0000-0000145B0000}"/>
    <cellStyle name="Eingabe 2 4 5 2 4 2 2" xfId="39625" xr:uid="{00000000-0005-0000-0000-0000155B0000}"/>
    <cellStyle name="Eingabe 2 4 5 2 4 3" xfId="32488" xr:uid="{00000000-0005-0000-0000-0000165B0000}"/>
    <cellStyle name="Eingabe 2 4 6" xfId="10726" xr:uid="{00000000-0005-0000-0000-0000175B0000}"/>
    <cellStyle name="Eingabe 2 4 7" xfId="11017" xr:uid="{00000000-0005-0000-0000-0000185B0000}"/>
    <cellStyle name="Eingabe 2 4 8" xfId="13446" xr:uid="{00000000-0005-0000-0000-0000195B0000}"/>
    <cellStyle name="Eingabe 2 4 8 2" xfId="14291" xr:uid="{00000000-0005-0000-0000-00001A5B0000}"/>
    <cellStyle name="Eingabe 2 4 8 2 2" xfId="16660" xr:uid="{00000000-0005-0000-0000-00001B5B0000}"/>
    <cellStyle name="Eingabe 2 4 8 2 2 2" xfId="23819" xr:uid="{00000000-0005-0000-0000-00001C5B0000}"/>
    <cellStyle name="Eingabe 2 4 8 2 2 2 2" xfId="38134" xr:uid="{00000000-0005-0000-0000-00001D5B0000}"/>
    <cellStyle name="Eingabe 2 4 8 2 2 3" xfId="30975" xr:uid="{00000000-0005-0000-0000-00001E5B0000}"/>
    <cellStyle name="Eingabe 2 4 8 2 3" xfId="19014" xr:uid="{00000000-0005-0000-0000-00001F5B0000}"/>
    <cellStyle name="Eingabe 2 4 8 2 3 2" xfId="26151" xr:uid="{00000000-0005-0000-0000-0000205B0000}"/>
    <cellStyle name="Eingabe 2 4 8 2 3 2 2" xfId="40466" xr:uid="{00000000-0005-0000-0000-0000215B0000}"/>
    <cellStyle name="Eingabe 2 4 8 2 3 3" xfId="33329" xr:uid="{00000000-0005-0000-0000-0000225B0000}"/>
    <cellStyle name="Eingabe 2 4 8 2 4" xfId="20347" xr:uid="{00000000-0005-0000-0000-0000235B0000}"/>
    <cellStyle name="Eingabe 2 4 8 2 4 2" xfId="27484" xr:uid="{00000000-0005-0000-0000-0000245B0000}"/>
    <cellStyle name="Eingabe 2 4 8 2 4 2 2" xfId="41799" xr:uid="{00000000-0005-0000-0000-0000255B0000}"/>
    <cellStyle name="Eingabe 2 4 8 2 4 3" xfId="34662" xr:uid="{00000000-0005-0000-0000-0000265B0000}"/>
    <cellStyle name="Eingabe 2 4 8 2 5" xfId="21562" xr:uid="{00000000-0005-0000-0000-0000275B0000}"/>
    <cellStyle name="Eingabe 2 4 8 2 5 2" xfId="35877" xr:uid="{00000000-0005-0000-0000-0000285B0000}"/>
    <cellStyle name="Eingabe 2 4 8 2 6" xfId="28699" xr:uid="{00000000-0005-0000-0000-0000295B0000}"/>
    <cellStyle name="Eingabe 2 4 8 3" xfId="15815" xr:uid="{00000000-0005-0000-0000-00002A5B0000}"/>
    <cellStyle name="Eingabe 2 4 8 3 2" xfId="22974" xr:uid="{00000000-0005-0000-0000-00002B5B0000}"/>
    <cellStyle name="Eingabe 2 4 8 3 2 2" xfId="37289" xr:uid="{00000000-0005-0000-0000-00002C5B0000}"/>
    <cellStyle name="Eingabe 2 4 8 3 3" xfId="30130" xr:uid="{00000000-0005-0000-0000-00002D5B0000}"/>
    <cellStyle name="Eingabe 2 4 8 4" xfId="18169" xr:uid="{00000000-0005-0000-0000-00002E5B0000}"/>
    <cellStyle name="Eingabe 2 4 8 4 2" xfId="25306" xr:uid="{00000000-0005-0000-0000-00002F5B0000}"/>
    <cellStyle name="Eingabe 2 4 8 4 2 2" xfId="39621" xr:uid="{00000000-0005-0000-0000-0000305B0000}"/>
    <cellStyle name="Eingabe 2 4 8 4 3" xfId="32484" xr:uid="{00000000-0005-0000-0000-0000315B0000}"/>
    <cellStyle name="Eingabe 2 5" xfId="1302" xr:uid="{00000000-0005-0000-0000-0000325B0000}"/>
    <cellStyle name="Eingabe 2 5 2" xfId="7544" xr:uid="{00000000-0005-0000-0000-0000335B0000}"/>
    <cellStyle name="Eingabe 2 5 3" xfId="11018" xr:uid="{00000000-0005-0000-0000-0000345B0000}"/>
    <cellStyle name="Eingabe 2 5 4" xfId="13451" xr:uid="{00000000-0005-0000-0000-0000355B0000}"/>
    <cellStyle name="Eingabe 2 5 4 2" xfId="14633" xr:uid="{00000000-0005-0000-0000-0000365B0000}"/>
    <cellStyle name="Eingabe 2 5 4 2 2" xfId="16996" xr:uid="{00000000-0005-0000-0000-0000375B0000}"/>
    <cellStyle name="Eingabe 2 5 4 2 2 2" xfId="24155" xr:uid="{00000000-0005-0000-0000-0000385B0000}"/>
    <cellStyle name="Eingabe 2 5 4 2 2 2 2" xfId="38470" xr:uid="{00000000-0005-0000-0000-0000395B0000}"/>
    <cellStyle name="Eingabe 2 5 4 2 2 3" xfId="31311" xr:uid="{00000000-0005-0000-0000-00003A5B0000}"/>
    <cellStyle name="Eingabe 2 5 4 2 3" xfId="19350" xr:uid="{00000000-0005-0000-0000-00003B5B0000}"/>
    <cellStyle name="Eingabe 2 5 4 2 3 2" xfId="26487" xr:uid="{00000000-0005-0000-0000-00003C5B0000}"/>
    <cellStyle name="Eingabe 2 5 4 2 3 2 2" xfId="40802" xr:uid="{00000000-0005-0000-0000-00003D5B0000}"/>
    <cellStyle name="Eingabe 2 5 4 2 3 3" xfId="33665" xr:uid="{00000000-0005-0000-0000-00003E5B0000}"/>
    <cellStyle name="Eingabe 2 5 4 2 4" xfId="20648" xr:uid="{00000000-0005-0000-0000-00003F5B0000}"/>
    <cellStyle name="Eingabe 2 5 4 2 4 2" xfId="27785" xr:uid="{00000000-0005-0000-0000-0000405B0000}"/>
    <cellStyle name="Eingabe 2 5 4 2 4 2 2" xfId="42100" xr:uid="{00000000-0005-0000-0000-0000415B0000}"/>
    <cellStyle name="Eingabe 2 5 4 2 4 3" xfId="34963" xr:uid="{00000000-0005-0000-0000-0000425B0000}"/>
    <cellStyle name="Eingabe 2 5 4 2 5" xfId="21863" xr:uid="{00000000-0005-0000-0000-0000435B0000}"/>
    <cellStyle name="Eingabe 2 5 4 2 5 2" xfId="36178" xr:uid="{00000000-0005-0000-0000-0000445B0000}"/>
    <cellStyle name="Eingabe 2 5 4 2 6" xfId="29000" xr:uid="{00000000-0005-0000-0000-0000455B0000}"/>
    <cellStyle name="Eingabe 2 5 4 3" xfId="15820" xr:uid="{00000000-0005-0000-0000-0000465B0000}"/>
    <cellStyle name="Eingabe 2 5 4 3 2" xfId="22979" xr:uid="{00000000-0005-0000-0000-0000475B0000}"/>
    <cellStyle name="Eingabe 2 5 4 3 2 2" xfId="37294" xr:uid="{00000000-0005-0000-0000-0000485B0000}"/>
    <cellStyle name="Eingabe 2 5 4 3 3" xfId="30135" xr:uid="{00000000-0005-0000-0000-0000495B0000}"/>
    <cellStyle name="Eingabe 2 5 4 4" xfId="18174" xr:uid="{00000000-0005-0000-0000-00004A5B0000}"/>
    <cellStyle name="Eingabe 2 5 4 4 2" xfId="25311" xr:uid="{00000000-0005-0000-0000-00004B5B0000}"/>
    <cellStyle name="Eingabe 2 5 4 4 2 2" xfId="39626" xr:uid="{00000000-0005-0000-0000-00004C5B0000}"/>
    <cellStyle name="Eingabe 2 5 4 4 3" xfId="32489" xr:uid="{00000000-0005-0000-0000-00004D5B0000}"/>
    <cellStyle name="Eingabe 2 6" xfId="1303" xr:uid="{00000000-0005-0000-0000-00004E5B0000}"/>
    <cellStyle name="Eingabe 2 6 2" xfId="7545" xr:uid="{00000000-0005-0000-0000-00004F5B0000}"/>
    <cellStyle name="Eingabe 2 6 2 2" xfId="14045" xr:uid="{00000000-0005-0000-0000-0000505B0000}"/>
    <cellStyle name="Eingabe 2 6 2 2 2" xfId="14915" xr:uid="{00000000-0005-0000-0000-0000515B0000}"/>
    <cellStyle name="Eingabe 2 6 2 2 2 2" xfId="17272" xr:uid="{00000000-0005-0000-0000-0000525B0000}"/>
    <cellStyle name="Eingabe 2 6 2 2 2 2 2" xfId="24409" xr:uid="{00000000-0005-0000-0000-0000535B0000}"/>
    <cellStyle name="Eingabe 2 6 2 2 2 2 2 2" xfId="38724" xr:uid="{00000000-0005-0000-0000-0000545B0000}"/>
    <cellStyle name="Eingabe 2 6 2 2 2 2 3" xfId="31587" xr:uid="{00000000-0005-0000-0000-0000555B0000}"/>
    <cellStyle name="Eingabe 2 6 2 2 2 3" xfId="19626" xr:uid="{00000000-0005-0000-0000-0000565B0000}"/>
    <cellStyle name="Eingabe 2 6 2 2 2 3 2" xfId="26763" xr:uid="{00000000-0005-0000-0000-0000575B0000}"/>
    <cellStyle name="Eingabe 2 6 2 2 2 3 2 2" xfId="41078" xr:uid="{00000000-0005-0000-0000-0000585B0000}"/>
    <cellStyle name="Eingabe 2 6 2 2 2 3 3" xfId="33941" xr:uid="{00000000-0005-0000-0000-0000595B0000}"/>
    <cellStyle name="Eingabe 2 6 2 2 2 4" xfId="20902" xr:uid="{00000000-0005-0000-0000-00005A5B0000}"/>
    <cellStyle name="Eingabe 2 6 2 2 2 4 2" xfId="28039" xr:uid="{00000000-0005-0000-0000-00005B5B0000}"/>
    <cellStyle name="Eingabe 2 6 2 2 2 4 2 2" xfId="42354" xr:uid="{00000000-0005-0000-0000-00005C5B0000}"/>
    <cellStyle name="Eingabe 2 6 2 2 2 4 3" xfId="35217" xr:uid="{00000000-0005-0000-0000-00005D5B0000}"/>
    <cellStyle name="Eingabe 2 6 2 2 2 5" xfId="22078" xr:uid="{00000000-0005-0000-0000-00005E5B0000}"/>
    <cellStyle name="Eingabe 2 6 2 2 2 5 2" xfId="36393" xr:uid="{00000000-0005-0000-0000-00005F5B0000}"/>
    <cellStyle name="Eingabe 2 6 2 2 2 6" xfId="29234" xr:uid="{00000000-0005-0000-0000-0000605B0000}"/>
    <cellStyle name="Eingabe 2 6 2 2 3" xfId="16414" xr:uid="{00000000-0005-0000-0000-0000615B0000}"/>
    <cellStyle name="Eingabe 2 6 2 2 3 2" xfId="23573" xr:uid="{00000000-0005-0000-0000-0000625B0000}"/>
    <cellStyle name="Eingabe 2 6 2 2 3 2 2" xfId="37888" xr:uid="{00000000-0005-0000-0000-0000635B0000}"/>
    <cellStyle name="Eingabe 2 6 2 2 3 3" xfId="30729" xr:uid="{00000000-0005-0000-0000-0000645B0000}"/>
    <cellStyle name="Eingabe 2 6 2 2 4" xfId="18768" xr:uid="{00000000-0005-0000-0000-0000655B0000}"/>
    <cellStyle name="Eingabe 2 6 2 2 4 2" xfId="25905" xr:uid="{00000000-0005-0000-0000-0000665B0000}"/>
    <cellStyle name="Eingabe 2 6 2 2 4 2 2" xfId="40220" xr:uid="{00000000-0005-0000-0000-0000675B0000}"/>
    <cellStyle name="Eingabe 2 6 2 2 4 3" xfId="33083" xr:uid="{00000000-0005-0000-0000-0000685B0000}"/>
    <cellStyle name="Eingabe 2 6 3" xfId="13452" xr:uid="{00000000-0005-0000-0000-0000695B0000}"/>
    <cellStyle name="Eingabe 2 6 3 2" xfId="13369" xr:uid="{00000000-0005-0000-0000-00006A5B0000}"/>
    <cellStyle name="Eingabe 2 6 3 2 2" xfId="15738" xr:uid="{00000000-0005-0000-0000-00006B5B0000}"/>
    <cellStyle name="Eingabe 2 6 3 2 2 2" xfId="22897" xr:uid="{00000000-0005-0000-0000-00006C5B0000}"/>
    <cellStyle name="Eingabe 2 6 3 2 2 2 2" xfId="37212" xr:uid="{00000000-0005-0000-0000-00006D5B0000}"/>
    <cellStyle name="Eingabe 2 6 3 2 2 3" xfId="30053" xr:uid="{00000000-0005-0000-0000-00006E5B0000}"/>
    <cellStyle name="Eingabe 2 6 3 2 3" xfId="18092" xr:uid="{00000000-0005-0000-0000-00006F5B0000}"/>
    <cellStyle name="Eingabe 2 6 3 2 3 2" xfId="25229" xr:uid="{00000000-0005-0000-0000-0000705B0000}"/>
    <cellStyle name="Eingabe 2 6 3 2 3 2 2" xfId="39544" xr:uid="{00000000-0005-0000-0000-0000715B0000}"/>
    <cellStyle name="Eingabe 2 6 3 2 3 3" xfId="32407" xr:uid="{00000000-0005-0000-0000-0000725B0000}"/>
    <cellStyle name="Eingabe 2 6 3 2 4" xfId="19796" xr:uid="{00000000-0005-0000-0000-0000735B0000}"/>
    <cellStyle name="Eingabe 2 6 3 2 4 2" xfId="26933" xr:uid="{00000000-0005-0000-0000-0000745B0000}"/>
    <cellStyle name="Eingabe 2 6 3 2 4 2 2" xfId="41248" xr:uid="{00000000-0005-0000-0000-0000755B0000}"/>
    <cellStyle name="Eingabe 2 6 3 2 4 3" xfId="34111" xr:uid="{00000000-0005-0000-0000-0000765B0000}"/>
    <cellStyle name="Eingabe 2 6 3 2 5" xfId="21011" xr:uid="{00000000-0005-0000-0000-0000775B0000}"/>
    <cellStyle name="Eingabe 2 6 3 2 5 2" xfId="35326" xr:uid="{00000000-0005-0000-0000-0000785B0000}"/>
    <cellStyle name="Eingabe 2 6 3 2 6" xfId="28148" xr:uid="{00000000-0005-0000-0000-0000795B0000}"/>
    <cellStyle name="Eingabe 2 6 3 3" xfId="15821" xr:uid="{00000000-0005-0000-0000-00007A5B0000}"/>
    <cellStyle name="Eingabe 2 6 3 3 2" xfId="22980" xr:uid="{00000000-0005-0000-0000-00007B5B0000}"/>
    <cellStyle name="Eingabe 2 6 3 3 2 2" xfId="37295" xr:uid="{00000000-0005-0000-0000-00007C5B0000}"/>
    <cellStyle name="Eingabe 2 6 3 3 3" xfId="30136" xr:uid="{00000000-0005-0000-0000-00007D5B0000}"/>
    <cellStyle name="Eingabe 2 6 3 4" xfId="18175" xr:uid="{00000000-0005-0000-0000-00007E5B0000}"/>
    <cellStyle name="Eingabe 2 6 3 4 2" xfId="25312" xr:uid="{00000000-0005-0000-0000-00007F5B0000}"/>
    <cellStyle name="Eingabe 2 6 3 4 2 2" xfId="39627" xr:uid="{00000000-0005-0000-0000-0000805B0000}"/>
    <cellStyle name="Eingabe 2 6 3 4 3" xfId="32490" xr:uid="{00000000-0005-0000-0000-0000815B0000}"/>
    <cellStyle name="Eingabe 2 7" xfId="1304" xr:uid="{00000000-0005-0000-0000-0000825B0000}"/>
    <cellStyle name="Eingabe 2 7 2" xfId="7546" xr:uid="{00000000-0005-0000-0000-0000835B0000}"/>
    <cellStyle name="Eingabe 2 7 2 2" xfId="14046" xr:uid="{00000000-0005-0000-0000-0000845B0000}"/>
    <cellStyle name="Eingabe 2 7 2 2 2" xfId="14916" xr:uid="{00000000-0005-0000-0000-0000855B0000}"/>
    <cellStyle name="Eingabe 2 7 2 2 2 2" xfId="17273" xr:uid="{00000000-0005-0000-0000-0000865B0000}"/>
    <cellStyle name="Eingabe 2 7 2 2 2 2 2" xfId="24410" xr:uid="{00000000-0005-0000-0000-0000875B0000}"/>
    <cellStyle name="Eingabe 2 7 2 2 2 2 2 2" xfId="38725" xr:uid="{00000000-0005-0000-0000-0000885B0000}"/>
    <cellStyle name="Eingabe 2 7 2 2 2 2 3" xfId="31588" xr:uid="{00000000-0005-0000-0000-0000895B0000}"/>
    <cellStyle name="Eingabe 2 7 2 2 2 3" xfId="19627" xr:uid="{00000000-0005-0000-0000-00008A5B0000}"/>
    <cellStyle name="Eingabe 2 7 2 2 2 3 2" xfId="26764" xr:uid="{00000000-0005-0000-0000-00008B5B0000}"/>
    <cellStyle name="Eingabe 2 7 2 2 2 3 2 2" xfId="41079" xr:uid="{00000000-0005-0000-0000-00008C5B0000}"/>
    <cellStyle name="Eingabe 2 7 2 2 2 3 3" xfId="33942" xr:uid="{00000000-0005-0000-0000-00008D5B0000}"/>
    <cellStyle name="Eingabe 2 7 2 2 2 4" xfId="20903" xr:uid="{00000000-0005-0000-0000-00008E5B0000}"/>
    <cellStyle name="Eingabe 2 7 2 2 2 4 2" xfId="28040" xr:uid="{00000000-0005-0000-0000-00008F5B0000}"/>
    <cellStyle name="Eingabe 2 7 2 2 2 4 2 2" xfId="42355" xr:uid="{00000000-0005-0000-0000-0000905B0000}"/>
    <cellStyle name="Eingabe 2 7 2 2 2 4 3" xfId="35218" xr:uid="{00000000-0005-0000-0000-0000915B0000}"/>
    <cellStyle name="Eingabe 2 7 2 2 2 5" xfId="22079" xr:uid="{00000000-0005-0000-0000-0000925B0000}"/>
    <cellStyle name="Eingabe 2 7 2 2 2 5 2" xfId="36394" xr:uid="{00000000-0005-0000-0000-0000935B0000}"/>
    <cellStyle name="Eingabe 2 7 2 2 2 6" xfId="29235" xr:uid="{00000000-0005-0000-0000-0000945B0000}"/>
    <cellStyle name="Eingabe 2 7 2 2 3" xfId="16415" xr:uid="{00000000-0005-0000-0000-0000955B0000}"/>
    <cellStyle name="Eingabe 2 7 2 2 3 2" xfId="23574" xr:uid="{00000000-0005-0000-0000-0000965B0000}"/>
    <cellStyle name="Eingabe 2 7 2 2 3 2 2" xfId="37889" xr:uid="{00000000-0005-0000-0000-0000975B0000}"/>
    <cellStyle name="Eingabe 2 7 2 2 3 3" xfId="30730" xr:uid="{00000000-0005-0000-0000-0000985B0000}"/>
    <cellStyle name="Eingabe 2 7 2 2 4" xfId="18769" xr:uid="{00000000-0005-0000-0000-0000995B0000}"/>
    <cellStyle name="Eingabe 2 7 2 2 4 2" xfId="25906" xr:uid="{00000000-0005-0000-0000-00009A5B0000}"/>
    <cellStyle name="Eingabe 2 7 2 2 4 2 2" xfId="40221" xr:uid="{00000000-0005-0000-0000-00009B5B0000}"/>
    <cellStyle name="Eingabe 2 7 2 2 4 3" xfId="33084" xr:uid="{00000000-0005-0000-0000-00009C5B0000}"/>
    <cellStyle name="Eingabe 2 7 3" xfId="11019" xr:uid="{00000000-0005-0000-0000-00009D5B0000}"/>
    <cellStyle name="Eingabe 2 7 3 2" xfId="14437" xr:uid="{00000000-0005-0000-0000-00009E5B0000}"/>
    <cellStyle name="Eingabe 2 7 3 2 2" xfId="14962" xr:uid="{00000000-0005-0000-0000-00009F5B0000}"/>
    <cellStyle name="Eingabe 2 7 3 2 2 2" xfId="17319" xr:uid="{00000000-0005-0000-0000-0000A05B0000}"/>
    <cellStyle name="Eingabe 2 7 3 2 2 2 2" xfId="24456" xr:uid="{00000000-0005-0000-0000-0000A15B0000}"/>
    <cellStyle name="Eingabe 2 7 3 2 2 2 2 2" xfId="38771" xr:uid="{00000000-0005-0000-0000-0000A25B0000}"/>
    <cellStyle name="Eingabe 2 7 3 2 2 2 3" xfId="31634" xr:uid="{00000000-0005-0000-0000-0000A35B0000}"/>
    <cellStyle name="Eingabe 2 7 3 2 2 3" xfId="19673" xr:uid="{00000000-0005-0000-0000-0000A45B0000}"/>
    <cellStyle name="Eingabe 2 7 3 2 2 3 2" xfId="26810" xr:uid="{00000000-0005-0000-0000-0000A55B0000}"/>
    <cellStyle name="Eingabe 2 7 3 2 2 3 2 2" xfId="41125" xr:uid="{00000000-0005-0000-0000-0000A65B0000}"/>
    <cellStyle name="Eingabe 2 7 3 2 2 3 3" xfId="33988" xr:uid="{00000000-0005-0000-0000-0000A75B0000}"/>
    <cellStyle name="Eingabe 2 7 3 2 2 4" xfId="20949" xr:uid="{00000000-0005-0000-0000-0000A85B0000}"/>
    <cellStyle name="Eingabe 2 7 3 2 2 4 2" xfId="28086" xr:uid="{00000000-0005-0000-0000-0000A95B0000}"/>
    <cellStyle name="Eingabe 2 7 3 2 2 4 2 2" xfId="42401" xr:uid="{00000000-0005-0000-0000-0000AA5B0000}"/>
    <cellStyle name="Eingabe 2 7 3 2 2 4 3" xfId="35264" xr:uid="{00000000-0005-0000-0000-0000AB5B0000}"/>
    <cellStyle name="Eingabe 2 7 3 2 2 5" xfId="22125" xr:uid="{00000000-0005-0000-0000-0000AC5B0000}"/>
    <cellStyle name="Eingabe 2 7 3 2 2 5 2" xfId="36440" xr:uid="{00000000-0005-0000-0000-0000AD5B0000}"/>
    <cellStyle name="Eingabe 2 7 3 2 2 6" xfId="29281" xr:uid="{00000000-0005-0000-0000-0000AE5B0000}"/>
    <cellStyle name="Eingabe 2 7 3 2 3" xfId="16806" xr:uid="{00000000-0005-0000-0000-0000AF5B0000}"/>
    <cellStyle name="Eingabe 2 7 3 2 3 2" xfId="23965" xr:uid="{00000000-0005-0000-0000-0000B05B0000}"/>
    <cellStyle name="Eingabe 2 7 3 2 3 2 2" xfId="38280" xr:uid="{00000000-0005-0000-0000-0000B15B0000}"/>
    <cellStyle name="Eingabe 2 7 3 2 3 3" xfId="31121" xr:uid="{00000000-0005-0000-0000-0000B25B0000}"/>
    <cellStyle name="Eingabe 2 7 3 2 4" xfId="19160" xr:uid="{00000000-0005-0000-0000-0000B35B0000}"/>
    <cellStyle name="Eingabe 2 7 3 2 4 2" xfId="26297" xr:uid="{00000000-0005-0000-0000-0000B45B0000}"/>
    <cellStyle name="Eingabe 2 7 3 2 4 2 2" xfId="40612" xr:uid="{00000000-0005-0000-0000-0000B55B0000}"/>
    <cellStyle name="Eingabe 2 7 3 2 4 3" xfId="33475" xr:uid="{00000000-0005-0000-0000-0000B65B0000}"/>
    <cellStyle name="Eingabe 2 7 4" xfId="13453" xr:uid="{00000000-0005-0000-0000-0000B75B0000}"/>
    <cellStyle name="Eingabe 2 7 4 2" xfId="14358" xr:uid="{00000000-0005-0000-0000-0000B85B0000}"/>
    <cellStyle name="Eingabe 2 7 4 2 2" xfId="16727" xr:uid="{00000000-0005-0000-0000-0000B95B0000}"/>
    <cellStyle name="Eingabe 2 7 4 2 2 2" xfId="23886" xr:uid="{00000000-0005-0000-0000-0000BA5B0000}"/>
    <cellStyle name="Eingabe 2 7 4 2 2 2 2" xfId="38201" xr:uid="{00000000-0005-0000-0000-0000BB5B0000}"/>
    <cellStyle name="Eingabe 2 7 4 2 2 3" xfId="31042" xr:uid="{00000000-0005-0000-0000-0000BC5B0000}"/>
    <cellStyle name="Eingabe 2 7 4 2 3" xfId="19081" xr:uid="{00000000-0005-0000-0000-0000BD5B0000}"/>
    <cellStyle name="Eingabe 2 7 4 2 3 2" xfId="26218" xr:uid="{00000000-0005-0000-0000-0000BE5B0000}"/>
    <cellStyle name="Eingabe 2 7 4 2 3 2 2" xfId="40533" xr:uid="{00000000-0005-0000-0000-0000BF5B0000}"/>
    <cellStyle name="Eingabe 2 7 4 2 3 3" xfId="33396" xr:uid="{00000000-0005-0000-0000-0000C05B0000}"/>
    <cellStyle name="Eingabe 2 7 4 2 4" xfId="20414" xr:uid="{00000000-0005-0000-0000-0000C15B0000}"/>
    <cellStyle name="Eingabe 2 7 4 2 4 2" xfId="27551" xr:uid="{00000000-0005-0000-0000-0000C25B0000}"/>
    <cellStyle name="Eingabe 2 7 4 2 4 2 2" xfId="41866" xr:uid="{00000000-0005-0000-0000-0000C35B0000}"/>
    <cellStyle name="Eingabe 2 7 4 2 4 3" xfId="34729" xr:uid="{00000000-0005-0000-0000-0000C45B0000}"/>
    <cellStyle name="Eingabe 2 7 4 2 5" xfId="21629" xr:uid="{00000000-0005-0000-0000-0000C55B0000}"/>
    <cellStyle name="Eingabe 2 7 4 2 5 2" xfId="35944" xr:uid="{00000000-0005-0000-0000-0000C65B0000}"/>
    <cellStyle name="Eingabe 2 7 4 2 6" xfId="28766" xr:uid="{00000000-0005-0000-0000-0000C75B0000}"/>
    <cellStyle name="Eingabe 2 7 4 3" xfId="15822" xr:uid="{00000000-0005-0000-0000-0000C85B0000}"/>
    <cellStyle name="Eingabe 2 7 4 3 2" xfId="22981" xr:uid="{00000000-0005-0000-0000-0000C95B0000}"/>
    <cellStyle name="Eingabe 2 7 4 3 2 2" xfId="37296" xr:uid="{00000000-0005-0000-0000-0000CA5B0000}"/>
    <cellStyle name="Eingabe 2 7 4 3 3" xfId="30137" xr:uid="{00000000-0005-0000-0000-0000CB5B0000}"/>
    <cellStyle name="Eingabe 2 7 4 4" xfId="18176" xr:uid="{00000000-0005-0000-0000-0000CC5B0000}"/>
    <cellStyle name="Eingabe 2 7 4 4 2" xfId="25313" xr:uid="{00000000-0005-0000-0000-0000CD5B0000}"/>
    <cellStyle name="Eingabe 2 7 4 4 2 2" xfId="39628" xr:uid="{00000000-0005-0000-0000-0000CE5B0000}"/>
    <cellStyle name="Eingabe 2 7 4 4 3" xfId="32491" xr:uid="{00000000-0005-0000-0000-0000CF5B0000}"/>
    <cellStyle name="Eingabe 2 8" xfId="1305" xr:uid="{00000000-0005-0000-0000-0000D05B0000}"/>
    <cellStyle name="Eingabe 2 8 2" xfId="13454" xr:uid="{00000000-0005-0000-0000-0000D15B0000}"/>
    <cellStyle name="Eingabe 2 8 2 2" xfId="14293" xr:uid="{00000000-0005-0000-0000-0000D25B0000}"/>
    <cellStyle name="Eingabe 2 8 2 2 2" xfId="16662" xr:uid="{00000000-0005-0000-0000-0000D35B0000}"/>
    <cellStyle name="Eingabe 2 8 2 2 2 2" xfId="23821" xr:uid="{00000000-0005-0000-0000-0000D45B0000}"/>
    <cellStyle name="Eingabe 2 8 2 2 2 2 2" xfId="38136" xr:uid="{00000000-0005-0000-0000-0000D55B0000}"/>
    <cellStyle name="Eingabe 2 8 2 2 2 3" xfId="30977" xr:uid="{00000000-0005-0000-0000-0000D65B0000}"/>
    <cellStyle name="Eingabe 2 8 2 2 3" xfId="19016" xr:uid="{00000000-0005-0000-0000-0000D75B0000}"/>
    <cellStyle name="Eingabe 2 8 2 2 3 2" xfId="26153" xr:uid="{00000000-0005-0000-0000-0000D85B0000}"/>
    <cellStyle name="Eingabe 2 8 2 2 3 2 2" xfId="40468" xr:uid="{00000000-0005-0000-0000-0000D95B0000}"/>
    <cellStyle name="Eingabe 2 8 2 2 3 3" xfId="33331" xr:uid="{00000000-0005-0000-0000-0000DA5B0000}"/>
    <cellStyle name="Eingabe 2 8 2 2 4" xfId="20349" xr:uid="{00000000-0005-0000-0000-0000DB5B0000}"/>
    <cellStyle name="Eingabe 2 8 2 2 4 2" xfId="27486" xr:uid="{00000000-0005-0000-0000-0000DC5B0000}"/>
    <cellStyle name="Eingabe 2 8 2 2 4 2 2" xfId="41801" xr:uid="{00000000-0005-0000-0000-0000DD5B0000}"/>
    <cellStyle name="Eingabe 2 8 2 2 4 3" xfId="34664" xr:uid="{00000000-0005-0000-0000-0000DE5B0000}"/>
    <cellStyle name="Eingabe 2 8 2 2 5" xfId="21564" xr:uid="{00000000-0005-0000-0000-0000DF5B0000}"/>
    <cellStyle name="Eingabe 2 8 2 2 5 2" xfId="35879" xr:uid="{00000000-0005-0000-0000-0000E05B0000}"/>
    <cellStyle name="Eingabe 2 8 2 2 6" xfId="28701" xr:uid="{00000000-0005-0000-0000-0000E15B0000}"/>
    <cellStyle name="Eingabe 2 8 2 3" xfId="15823" xr:uid="{00000000-0005-0000-0000-0000E25B0000}"/>
    <cellStyle name="Eingabe 2 8 2 3 2" xfId="22982" xr:uid="{00000000-0005-0000-0000-0000E35B0000}"/>
    <cellStyle name="Eingabe 2 8 2 3 2 2" xfId="37297" xr:uid="{00000000-0005-0000-0000-0000E45B0000}"/>
    <cellStyle name="Eingabe 2 8 2 3 3" xfId="30138" xr:uid="{00000000-0005-0000-0000-0000E55B0000}"/>
    <cellStyle name="Eingabe 2 8 2 4" xfId="18177" xr:uid="{00000000-0005-0000-0000-0000E65B0000}"/>
    <cellStyle name="Eingabe 2 8 2 4 2" xfId="25314" xr:uid="{00000000-0005-0000-0000-0000E75B0000}"/>
    <cellStyle name="Eingabe 2 8 2 4 2 2" xfId="39629" xr:uid="{00000000-0005-0000-0000-0000E85B0000}"/>
    <cellStyle name="Eingabe 2 8 2 4 3" xfId="32492" xr:uid="{00000000-0005-0000-0000-0000E95B0000}"/>
    <cellStyle name="Eingabe 2 9" xfId="1306" xr:uid="{00000000-0005-0000-0000-0000EA5B0000}"/>
    <cellStyle name="Eingabe 2 9 2" xfId="13455" xr:uid="{00000000-0005-0000-0000-0000EB5B0000}"/>
    <cellStyle name="Eingabe 2 9 2 2" xfId="13679" xr:uid="{00000000-0005-0000-0000-0000EC5B0000}"/>
    <cellStyle name="Eingabe 2 9 2 2 2" xfId="16048" xr:uid="{00000000-0005-0000-0000-0000ED5B0000}"/>
    <cellStyle name="Eingabe 2 9 2 2 2 2" xfId="23207" xr:uid="{00000000-0005-0000-0000-0000EE5B0000}"/>
    <cellStyle name="Eingabe 2 9 2 2 2 2 2" xfId="37522" xr:uid="{00000000-0005-0000-0000-0000EF5B0000}"/>
    <cellStyle name="Eingabe 2 9 2 2 2 3" xfId="30363" xr:uid="{00000000-0005-0000-0000-0000F05B0000}"/>
    <cellStyle name="Eingabe 2 9 2 2 3" xfId="18402" xr:uid="{00000000-0005-0000-0000-0000F15B0000}"/>
    <cellStyle name="Eingabe 2 9 2 2 3 2" xfId="25539" xr:uid="{00000000-0005-0000-0000-0000F25B0000}"/>
    <cellStyle name="Eingabe 2 9 2 2 3 2 2" xfId="39854" xr:uid="{00000000-0005-0000-0000-0000F35B0000}"/>
    <cellStyle name="Eingabe 2 9 2 2 3 3" xfId="32717" xr:uid="{00000000-0005-0000-0000-0000F45B0000}"/>
    <cellStyle name="Eingabe 2 9 2 2 4" xfId="19928" xr:uid="{00000000-0005-0000-0000-0000F55B0000}"/>
    <cellStyle name="Eingabe 2 9 2 2 4 2" xfId="27065" xr:uid="{00000000-0005-0000-0000-0000F65B0000}"/>
    <cellStyle name="Eingabe 2 9 2 2 4 2 2" xfId="41380" xr:uid="{00000000-0005-0000-0000-0000F75B0000}"/>
    <cellStyle name="Eingabe 2 9 2 2 4 3" xfId="34243" xr:uid="{00000000-0005-0000-0000-0000F85B0000}"/>
    <cellStyle name="Eingabe 2 9 2 2 5" xfId="21143" xr:uid="{00000000-0005-0000-0000-0000F95B0000}"/>
    <cellStyle name="Eingabe 2 9 2 2 5 2" xfId="35458" xr:uid="{00000000-0005-0000-0000-0000FA5B0000}"/>
    <cellStyle name="Eingabe 2 9 2 2 6" xfId="28280" xr:uid="{00000000-0005-0000-0000-0000FB5B0000}"/>
    <cellStyle name="Eingabe 2 9 2 3" xfId="15824" xr:uid="{00000000-0005-0000-0000-0000FC5B0000}"/>
    <cellStyle name="Eingabe 2 9 2 3 2" xfId="22983" xr:uid="{00000000-0005-0000-0000-0000FD5B0000}"/>
    <cellStyle name="Eingabe 2 9 2 3 2 2" xfId="37298" xr:uid="{00000000-0005-0000-0000-0000FE5B0000}"/>
    <cellStyle name="Eingabe 2 9 2 3 3" xfId="30139" xr:uid="{00000000-0005-0000-0000-0000FF5B0000}"/>
    <cellStyle name="Eingabe 2 9 2 4" xfId="18178" xr:uid="{00000000-0005-0000-0000-0000005C0000}"/>
    <cellStyle name="Eingabe 2 9 2 4 2" xfId="25315" xr:uid="{00000000-0005-0000-0000-0000015C0000}"/>
    <cellStyle name="Eingabe 2 9 2 4 2 2" xfId="39630" xr:uid="{00000000-0005-0000-0000-0000025C0000}"/>
    <cellStyle name="Eingabe 2 9 2 4 3" xfId="32493" xr:uid="{00000000-0005-0000-0000-0000035C0000}"/>
    <cellStyle name="Eingabe 3" xfId="1307" xr:uid="{00000000-0005-0000-0000-0000045C0000}"/>
    <cellStyle name="Eingabe 3 2" xfId="1308" xr:uid="{00000000-0005-0000-0000-0000055C0000}"/>
    <cellStyle name="Eingabe 3 2 2" xfId="7548" xr:uid="{00000000-0005-0000-0000-0000065C0000}"/>
    <cellStyle name="Eingabe 3 2 3" xfId="9051" xr:uid="{00000000-0005-0000-0000-0000075C0000}"/>
    <cellStyle name="Eingabe 3 2 4" xfId="13457" xr:uid="{00000000-0005-0000-0000-0000085C0000}"/>
    <cellStyle name="Eingabe 3 2 4 2" xfId="13874" xr:uid="{00000000-0005-0000-0000-0000095C0000}"/>
    <cellStyle name="Eingabe 3 2 4 2 2" xfId="16243" xr:uid="{00000000-0005-0000-0000-00000A5C0000}"/>
    <cellStyle name="Eingabe 3 2 4 2 2 2" xfId="23402" xr:uid="{00000000-0005-0000-0000-00000B5C0000}"/>
    <cellStyle name="Eingabe 3 2 4 2 2 2 2" xfId="37717" xr:uid="{00000000-0005-0000-0000-00000C5C0000}"/>
    <cellStyle name="Eingabe 3 2 4 2 2 3" xfId="30558" xr:uid="{00000000-0005-0000-0000-00000D5C0000}"/>
    <cellStyle name="Eingabe 3 2 4 2 3" xfId="18597" xr:uid="{00000000-0005-0000-0000-00000E5C0000}"/>
    <cellStyle name="Eingabe 3 2 4 2 3 2" xfId="25734" xr:uid="{00000000-0005-0000-0000-00000F5C0000}"/>
    <cellStyle name="Eingabe 3 2 4 2 3 2 2" xfId="40049" xr:uid="{00000000-0005-0000-0000-0000105C0000}"/>
    <cellStyle name="Eingabe 3 2 4 2 3 3" xfId="32912" xr:uid="{00000000-0005-0000-0000-0000115C0000}"/>
    <cellStyle name="Eingabe 3 2 4 2 4" xfId="20044" xr:uid="{00000000-0005-0000-0000-0000125C0000}"/>
    <cellStyle name="Eingabe 3 2 4 2 4 2" xfId="27181" xr:uid="{00000000-0005-0000-0000-0000135C0000}"/>
    <cellStyle name="Eingabe 3 2 4 2 4 2 2" xfId="41496" xr:uid="{00000000-0005-0000-0000-0000145C0000}"/>
    <cellStyle name="Eingabe 3 2 4 2 4 3" xfId="34359" xr:uid="{00000000-0005-0000-0000-0000155C0000}"/>
    <cellStyle name="Eingabe 3 2 4 2 5" xfId="21259" xr:uid="{00000000-0005-0000-0000-0000165C0000}"/>
    <cellStyle name="Eingabe 3 2 4 2 5 2" xfId="35574" xr:uid="{00000000-0005-0000-0000-0000175C0000}"/>
    <cellStyle name="Eingabe 3 2 4 2 6" xfId="28396" xr:uid="{00000000-0005-0000-0000-0000185C0000}"/>
    <cellStyle name="Eingabe 3 2 4 3" xfId="15826" xr:uid="{00000000-0005-0000-0000-0000195C0000}"/>
    <cellStyle name="Eingabe 3 2 4 3 2" xfId="22985" xr:uid="{00000000-0005-0000-0000-00001A5C0000}"/>
    <cellStyle name="Eingabe 3 2 4 3 2 2" xfId="37300" xr:uid="{00000000-0005-0000-0000-00001B5C0000}"/>
    <cellStyle name="Eingabe 3 2 4 3 3" xfId="30141" xr:uid="{00000000-0005-0000-0000-00001C5C0000}"/>
    <cellStyle name="Eingabe 3 2 4 4" xfId="18180" xr:uid="{00000000-0005-0000-0000-00001D5C0000}"/>
    <cellStyle name="Eingabe 3 2 4 4 2" xfId="25317" xr:uid="{00000000-0005-0000-0000-00001E5C0000}"/>
    <cellStyle name="Eingabe 3 2 4 4 2 2" xfId="39632" xr:uid="{00000000-0005-0000-0000-00001F5C0000}"/>
    <cellStyle name="Eingabe 3 2 4 4 3" xfId="32495" xr:uid="{00000000-0005-0000-0000-0000205C0000}"/>
    <cellStyle name="Eingabe 3 3" xfId="1309" xr:uid="{00000000-0005-0000-0000-0000215C0000}"/>
    <cellStyle name="Eingabe 3 3 2" xfId="7549" xr:uid="{00000000-0005-0000-0000-0000225C0000}"/>
    <cellStyle name="Eingabe 3 3 2 2" xfId="14047" xr:uid="{00000000-0005-0000-0000-0000235C0000}"/>
    <cellStyle name="Eingabe 3 3 2 2 2" xfId="14917" xr:uid="{00000000-0005-0000-0000-0000245C0000}"/>
    <cellStyle name="Eingabe 3 3 2 2 2 2" xfId="17274" xr:uid="{00000000-0005-0000-0000-0000255C0000}"/>
    <cellStyle name="Eingabe 3 3 2 2 2 2 2" xfId="24411" xr:uid="{00000000-0005-0000-0000-0000265C0000}"/>
    <cellStyle name="Eingabe 3 3 2 2 2 2 2 2" xfId="38726" xr:uid="{00000000-0005-0000-0000-0000275C0000}"/>
    <cellStyle name="Eingabe 3 3 2 2 2 2 3" xfId="31589" xr:uid="{00000000-0005-0000-0000-0000285C0000}"/>
    <cellStyle name="Eingabe 3 3 2 2 2 3" xfId="19628" xr:uid="{00000000-0005-0000-0000-0000295C0000}"/>
    <cellStyle name="Eingabe 3 3 2 2 2 3 2" xfId="26765" xr:uid="{00000000-0005-0000-0000-00002A5C0000}"/>
    <cellStyle name="Eingabe 3 3 2 2 2 3 2 2" xfId="41080" xr:uid="{00000000-0005-0000-0000-00002B5C0000}"/>
    <cellStyle name="Eingabe 3 3 2 2 2 3 3" xfId="33943" xr:uid="{00000000-0005-0000-0000-00002C5C0000}"/>
    <cellStyle name="Eingabe 3 3 2 2 2 4" xfId="20904" xr:uid="{00000000-0005-0000-0000-00002D5C0000}"/>
    <cellStyle name="Eingabe 3 3 2 2 2 4 2" xfId="28041" xr:uid="{00000000-0005-0000-0000-00002E5C0000}"/>
    <cellStyle name="Eingabe 3 3 2 2 2 4 2 2" xfId="42356" xr:uid="{00000000-0005-0000-0000-00002F5C0000}"/>
    <cellStyle name="Eingabe 3 3 2 2 2 4 3" xfId="35219" xr:uid="{00000000-0005-0000-0000-0000305C0000}"/>
    <cellStyle name="Eingabe 3 3 2 2 2 5" xfId="22080" xr:uid="{00000000-0005-0000-0000-0000315C0000}"/>
    <cellStyle name="Eingabe 3 3 2 2 2 5 2" xfId="36395" xr:uid="{00000000-0005-0000-0000-0000325C0000}"/>
    <cellStyle name="Eingabe 3 3 2 2 2 6" xfId="29236" xr:uid="{00000000-0005-0000-0000-0000335C0000}"/>
    <cellStyle name="Eingabe 3 3 2 2 3" xfId="16416" xr:uid="{00000000-0005-0000-0000-0000345C0000}"/>
    <cellStyle name="Eingabe 3 3 2 2 3 2" xfId="23575" xr:uid="{00000000-0005-0000-0000-0000355C0000}"/>
    <cellStyle name="Eingabe 3 3 2 2 3 2 2" xfId="37890" xr:uid="{00000000-0005-0000-0000-0000365C0000}"/>
    <cellStyle name="Eingabe 3 3 2 2 3 3" xfId="30731" xr:uid="{00000000-0005-0000-0000-0000375C0000}"/>
    <cellStyle name="Eingabe 3 3 2 2 4" xfId="18770" xr:uid="{00000000-0005-0000-0000-0000385C0000}"/>
    <cellStyle name="Eingabe 3 3 2 2 4 2" xfId="25907" xr:uid="{00000000-0005-0000-0000-0000395C0000}"/>
    <cellStyle name="Eingabe 3 3 2 2 4 2 2" xfId="40222" xr:uid="{00000000-0005-0000-0000-00003A5C0000}"/>
    <cellStyle name="Eingabe 3 3 2 2 4 3" xfId="33085" xr:uid="{00000000-0005-0000-0000-00003B5C0000}"/>
    <cellStyle name="Eingabe 3 3 3" xfId="13458" xr:uid="{00000000-0005-0000-0000-00003C5C0000}"/>
    <cellStyle name="Eingabe 3 3 3 2" xfId="14022" xr:uid="{00000000-0005-0000-0000-00003D5C0000}"/>
    <cellStyle name="Eingabe 3 3 3 2 2" xfId="16391" xr:uid="{00000000-0005-0000-0000-00003E5C0000}"/>
    <cellStyle name="Eingabe 3 3 3 2 2 2" xfId="23550" xr:uid="{00000000-0005-0000-0000-00003F5C0000}"/>
    <cellStyle name="Eingabe 3 3 3 2 2 2 2" xfId="37865" xr:uid="{00000000-0005-0000-0000-0000405C0000}"/>
    <cellStyle name="Eingabe 3 3 3 2 2 3" xfId="30706" xr:uid="{00000000-0005-0000-0000-0000415C0000}"/>
    <cellStyle name="Eingabe 3 3 3 2 3" xfId="18745" xr:uid="{00000000-0005-0000-0000-0000425C0000}"/>
    <cellStyle name="Eingabe 3 3 3 2 3 2" xfId="25882" xr:uid="{00000000-0005-0000-0000-0000435C0000}"/>
    <cellStyle name="Eingabe 3 3 3 2 3 2 2" xfId="40197" xr:uid="{00000000-0005-0000-0000-0000445C0000}"/>
    <cellStyle name="Eingabe 3 3 3 2 3 3" xfId="33060" xr:uid="{00000000-0005-0000-0000-0000455C0000}"/>
    <cellStyle name="Eingabe 3 3 3 2 4" xfId="20105" xr:uid="{00000000-0005-0000-0000-0000465C0000}"/>
    <cellStyle name="Eingabe 3 3 3 2 4 2" xfId="27242" xr:uid="{00000000-0005-0000-0000-0000475C0000}"/>
    <cellStyle name="Eingabe 3 3 3 2 4 2 2" xfId="41557" xr:uid="{00000000-0005-0000-0000-0000485C0000}"/>
    <cellStyle name="Eingabe 3 3 3 2 4 3" xfId="34420" xr:uid="{00000000-0005-0000-0000-0000495C0000}"/>
    <cellStyle name="Eingabe 3 3 3 2 5" xfId="21320" xr:uid="{00000000-0005-0000-0000-00004A5C0000}"/>
    <cellStyle name="Eingabe 3 3 3 2 5 2" xfId="35635" xr:uid="{00000000-0005-0000-0000-00004B5C0000}"/>
    <cellStyle name="Eingabe 3 3 3 2 6" xfId="28457" xr:uid="{00000000-0005-0000-0000-00004C5C0000}"/>
    <cellStyle name="Eingabe 3 3 3 3" xfId="15827" xr:uid="{00000000-0005-0000-0000-00004D5C0000}"/>
    <cellStyle name="Eingabe 3 3 3 3 2" xfId="22986" xr:uid="{00000000-0005-0000-0000-00004E5C0000}"/>
    <cellStyle name="Eingabe 3 3 3 3 2 2" xfId="37301" xr:uid="{00000000-0005-0000-0000-00004F5C0000}"/>
    <cellStyle name="Eingabe 3 3 3 3 3" xfId="30142" xr:uid="{00000000-0005-0000-0000-0000505C0000}"/>
    <cellStyle name="Eingabe 3 3 3 4" xfId="18181" xr:uid="{00000000-0005-0000-0000-0000515C0000}"/>
    <cellStyle name="Eingabe 3 3 3 4 2" xfId="25318" xr:uid="{00000000-0005-0000-0000-0000525C0000}"/>
    <cellStyle name="Eingabe 3 3 3 4 2 2" xfId="39633" xr:uid="{00000000-0005-0000-0000-0000535C0000}"/>
    <cellStyle name="Eingabe 3 3 3 4 3" xfId="32496" xr:uid="{00000000-0005-0000-0000-0000545C0000}"/>
    <cellStyle name="Eingabe 3 4" xfId="1310" xr:uid="{00000000-0005-0000-0000-0000555C0000}"/>
    <cellStyle name="Eingabe 3 4 2" xfId="13459" xr:uid="{00000000-0005-0000-0000-0000565C0000}"/>
    <cellStyle name="Eingabe 3 4 2 2" xfId="14294" xr:uid="{00000000-0005-0000-0000-0000575C0000}"/>
    <cellStyle name="Eingabe 3 4 2 2 2" xfId="16663" xr:uid="{00000000-0005-0000-0000-0000585C0000}"/>
    <cellStyle name="Eingabe 3 4 2 2 2 2" xfId="23822" xr:uid="{00000000-0005-0000-0000-0000595C0000}"/>
    <cellStyle name="Eingabe 3 4 2 2 2 2 2" xfId="38137" xr:uid="{00000000-0005-0000-0000-00005A5C0000}"/>
    <cellStyle name="Eingabe 3 4 2 2 2 3" xfId="30978" xr:uid="{00000000-0005-0000-0000-00005B5C0000}"/>
    <cellStyle name="Eingabe 3 4 2 2 3" xfId="19017" xr:uid="{00000000-0005-0000-0000-00005C5C0000}"/>
    <cellStyle name="Eingabe 3 4 2 2 3 2" xfId="26154" xr:uid="{00000000-0005-0000-0000-00005D5C0000}"/>
    <cellStyle name="Eingabe 3 4 2 2 3 2 2" xfId="40469" xr:uid="{00000000-0005-0000-0000-00005E5C0000}"/>
    <cellStyle name="Eingabe 3 4 2 2 3 3" xfId="33332" xr:uid="{00000000-0005-0000-0000-00005F5C0000}"/>
    <cellStyle name="Eingabe 3 4 2 2 4" xfId="20350" xr:uid="{00000000-0005-0000-0000-0000605C0000}"/>
    <cellStyle name="Eingabe 3 4 2 2 4 2" xfId="27487" xr:uid="{00000000-0005-0000-0000-0000615C0000}"/>
    <cellStyle name="Eingabe 3 4 2 2 4 2 2" xfId="41802" xr:uid="{00000000-0005-0000-0000-0000625C0000}"/>
    <cellStyle name="Eingabe 3 4 2 2 4 3" xfId="34665" xr:uid="{00000000-0005-0000-0000-0000635C0000}"/>
    <cellStyle name="Eingabe 3 4 2 2 5" xfId="21565" xr:uid="{00000000-0005-0000-0000-0000645C0000}"/>
    <cellStyle name="Eingabe 3 4 2 2 5 2" xfId="35880" xr:uid="{00000000-0005-0000-0000-0000655C0000}"/>
    <cellStyle name="Eingabe 3 4 2 2 6" xfId="28702" xr:uid="{00000000-0005-0000-0000-0000665C0000}"/>
    <cellStyle name="Eingabe 3 4 2 3" xfId="15828" xr:uid="{00000000-0005-0000-0000-0000675C0000}"/>
    <cellStyle name="Eingabe 3 4 2 3 2" xfId="22987" xr:uid="{00000000-0005-0000-0000-0000685C0000}"/>
    <cellStyle name="Eingabe 3 4 2 3 2 2" xfId="37302" xr:uid="{00000000-0005-0000-0000-0000695C0000}"/>
    <cellStyle name="Eingabe 3 4 2 3 3" xfId="30143" xr:uid="{00000000-0005-0000-0000-00006A5C0000}"/>
    <cellStyle name="Eingabe 3 4 2 4" xfId="18182" xr:uid="{00000000-0005-0000-0000-00006B5C0000}"/>
    <cellStyle name="Eingabe 3 4 2 4 2" xfId="25319" xr:uid="{00000000-0005-0000-0000-00006C5C0000}"/>
    <cellStyle name="Eingabe 3 4 2 4 2 2" xfId="39634" xr:uid="{00000000-0005-0000-0000-00006D5C0000}"/>
    <cellStyle name="Eingabe 3 4 2 4 3" xfId="32497" xr:uid="{00000000-0005-0000-0000-00006E5C0000}"/>
    <cellStyle name="Eingabe 3 5" xfId="1311" xr:uid="{00000000-0005-0000-0000-00006F5C0000}"/>
    <cellStyle name="Eingabe 3 5 2" xfId="13460" xr:uid="{00000000-0005-0000-0000-0000705C0000}"/>
    <cellStyle name="Eingabe 3 5 2 2" xfId="14023" xr:uid="{00000000-0005-0000-0000-0000715C0000}"/>
    <cellStyle name="Eingabe 3 5 2 2 2" xfId="16392" xr:uid="{00000000-0005-0000-0000-0000725C0000}"/>
    <cellStyle name="Eingabe 3 5 2 2 2 2" xfId="23551" xr:uid="{00000000-0005-0000-0000-0000735C0000}"/>
    <cellStyle name="Eingabe 3 5 2 2 2 2 2" xfId="37866" xr:uid="{00000000-0005-0000-0000-0000745C0000}"/>
    <cellStyle name="Eingabe 3 5 2 2 2 3" xfId="30707" xr:uid="{00000000-0005-0000-0000-0000755C0000}"/>
    <cellStyle name="Eingabe 3 5 2 2 3" xfId="18746" xr:uid="{00000000-0005-0000-0000-0000765C0000}"/>
    <cellStyle name="Eingabe 3 5 2 2 3 2" xfId="25883" xr:uid="{00000000-0005-0000-0000-0000775C0000}"/>
    <cellStyle name="Eingabe 3 5 2 2 3 2 2" xfId="40198" xr:uid="{00000000-0005-0000-0000-0000785C0000}"/>
    <cellStyle name="Eingabe 3 5 2 2 3 3" xfId="33061" xr:uid="{00000000-0005-0000-0000-0000795C0000}"/>
    <cellStyle name="Eingabe 3 5 2 2 4" xfId="20106" xr:uid="{00000000-0005-0000-0000-00007A5C0000}"/>
    <cellStyle name="Eingabe 3 5 2 2 4 2" xfId="27243" xr:uid="{00000000-0005-0000-0000-00007B5C0000}"/>
    <cellStyle name="Eingabe 3 5 2 2 4 2 2" xfId="41558" xr:uid="{00000000-0005-0000-0000-00007C5C0000}"/>
    <cellStyle name="Eingabe 3 5 2 2 4 3" xfId="34421" xr:uid="{00000000-0005-0000-0000-00007D5C0000}"/>
    <cellStyle name="Eingabe 3 5 2 2 5" xfId="21321" xr:uid="{00000000-0005-0000-0000-00007E5C0000}"/>
    <cellStyle name="Eingabe 3 5 2 2 5 2" xfId="35636" xr:uid="{00000000-0005-0000-0000-00007F5C0000}"/>
    <cellStyle name="Eingabe 3 5 2 2 6" xfId="28458" xr:uid="{00000000-0005-0000-0000-0000805C0000}"/>
    <cellStyle name="Eingabe 3 5 2 3" xfId="15829" xr:uid="{00000000-0005-0000-0000-0000815C0000}"/>
    <cellStyle name="Eingabe 3 5 2 3 2" xfId="22988" xr:uid="{00000000-0005-0000-0000-0000825C0000}"/>
    <cellStyle name="Eingabe 3 5 2 3 2 2" xfId="37303" xr:uid="{00000000-0005-0000-0000-0000835C0000}"/>
    <cellStyle name="Eingabe 3 5 2 3 3" xfId="30144" xr:uid="{00000000-0005-0000-0000-0000845C0000}"/>
    <cellStyle name="Eingabe 3 5 2 4" xfId="18183" xr:uid="{00000000-0005-0000-0000-0000855C0000}"/>
    <cellStyle name="Eingabe 3 5 2 4 2" xfId="25320" xr:uid="{00000000-0005-0000-0000-0000865C0000}"/>
    <cellStyle name="Eingabe 3 5 2 4 2 2" xfId="39635" xr:uid="{00000000-0005-0000-0000-0000875C0000}"/>
    <cellStyle name="Eingabe 3 5 2 4 3" xfId="32498" xr:uid="{00000000-0005-0000-0000-0000885C0000}"/>
    <cellStyle name="Eingabe 3 6" xfId="7547" xr:uid="{00000000-0005-0000-0000-0000895C0000}"/>
    <cellStyle name="Eingabe 3 6 2" xfId="11914" xr:uid="{00000000-0005-0000-0000-00008A5C0000}"/>
    <cellStyle name="Eingabe 3 6 3" xfId="11400" xr:uid="{00000000-0005-0000-0000-00008B5C0000}"/>
    <cellStyle name="Eingabe 3 7" xfId="8917" xr:uid="{00000000-0005-0000-0000-00008C5C0000}"/>
    <cellStyle name="Eingabe 3 8" xfId="13456" xr:uid="{00000000-0005-0000-0000-00008D5C0000}"/>
    <cellStyle name="Eingabe 3 8 2" xfId="14487" xr:uid="{00000000-0005-0000-0000-00008E5C0000}"/>
    <cellStyle name="Eingabe 3 8 2 2" xfId="16856" xr:uid="{00000000-0005-0000-0000-00008F5C0000}"/>
    <cellStyle name="Eingabe 3 8 2 2 2" xfId="24015" xr:uid="{00000000-0005-0000-0000-0000905C0000}"/>
    <cellStyle name="Eingabe 3 8 2 2 2 2" xfId="38330" xr:uid="{00000000-0005-0000-0000-0000915C0000}"/>
    <cellStyle name="Eingabe 3 8 2 2 3" xfId="31171" xr:uid="{00000000-0005-0000-0000-0000925C0000}"/>
    <cellStyle name="Eingabe 3 8 2 3" xfId="19210" xr:uid="{00000000-0005-0000-0000-0000935C0000}"/>
    <cellStyle name="Eingabe 3 8 2 3 2" xfId="26347" xr:uid="{00000000-0005-0000-0000-0000945C0000}"/>
    <cellStyle name="Eingabe 3 8 2 3 2 2" xfId="40662" xr:uid="{00000000-0005-0000-0000-0000955C0000}"/>
    <cellStyle name="Eingabe 3 8 2 3 3" xfId="33525" xr:uid="{00000000-0005-0000-0000-0000965C0000}"/>
    <cellStyle name="Eingabe 3 8 2 4" xfId="20517" xr:uid="{00000000-0005-0000-0000-0000975C0000}"/>
    <cellStyle name="Eingabe 3 8 2 4 2" xfId="27654" xr:uid="{00000000-0005-0000-0000-0000985C0000}"/>
    <cellStyle name="Eingabe 3 8 2 4 2 2" xfId="41969" xr:uid="{00000000-0005-0000-0000-0000995C0000}"/>
    <cellStyle name="Eingabe 3 8 2 4 3" xfId="34832" xr:uid="{00000000-0005-0000-0000-00009A5C0000}"/>
    <cellStyle name="Eingabe 3 8 2 5" xfId="21732" xr:uid="{00000000-0005-0000-0000-00009B5C0000}"/>
    <cellStyle name="Eingabe 3 8 2 5 2" xfId="36047" xr:uid="{00000000-0005-0000-0000-00009C5C0000}"/>
    <cellStyle name="Eingabe 3 8 2 6" xfId="28869" xr:uid="{00000000-0005-0000-0000-00009D5C0000}"/>
    <cellStyle name="Eingabe 3 8 3" xfId="15825" xr:uid="{00000000-0005-0000-0000-00009E5C0000}"/>
    <cellStyle name="Eingabe 3 8 3 2" xfId="22984" xr:uid="{00000000-0005-0000-0000-00009F5C0000}"/>
    <cellStyle name="Eingabe 3 8 3 2 2" xfId="37299" xr:uid="{00000000-0005-0000-0000-0000A05C0000}"/>
    <cellStyle name="Eingabe 3 8 3 3" xfId="30140" xr:uid="{00000000-0005-0000-0000-0000A15C0000}"/>
    <cellStyle name="Eingabe 3 8 4" xfId="18179" xr:uid="{00000000-0005-0000-0000-0000A25C0000}"/>
    <cellStyle name="Eingabe 3 8 4 2" xfId="25316" xr:uid="{00000000-0005-0000-0000-0000A35C0000}"/>
    <cellStyle name="Eingabe 3 8 4 2 2" xfId="39631" xr:uid="{00000000-0005-0000-0000-0000A45C0000}"/>
    <cellStyle name="Eingabe 3 8 4 3" xfId="32494" xr:uid="{00000000-0005-0000-0000-0000A55C0000}"/>
    <cellStyle name="Eingabe 4" xfId="1312" xr:uid="{00000000-0005-0000-0000-0000A65C0000}"/>
    <cellStyle name="Eingabe 4 2" xfId="13461" xr:uid="{00000000-0005-0000-0000-0000A75C0000}"/>
    <cellStyle name="Eingabe 4 2 2" xfId="14295" xr:uid="{00000000-0005-0000-0000-0000A85C0000}"/>
    <cellStyle name="Eingabe 4 2 2 2" xfId="16664" xr:uid="{00000000-0005-0000-0000-0000A95C0000}"/>
    <cellStyle name="Eingabe 4 2 2 2 2" xfId="23823" xr:uid="{00000000-0005-0000-0000-0000AA5C0000}"/>
    <cellStyle name="Eingabe 4 2 2 2 2 2" xfId="38138" xr:uid="{00000000-0005-0000-0000-0000AB5C0000}"/>
    <cellStyle name="Eingabe 4 2 2 2 3" xfId="30979" xr:uid="{00000000-0005-0000-0000-0000AC5C0000}"/>
    <cellStyle name="Eingabe 4 2 2 3" xfId="19018" xr:uid="{00000000-0005-0000-0000-0000AD5C0000}"/>
    <cellStyle name="Eingabe 4 2 2 3 2" xfId="26155" xr:uid="{00000000-0005-0000-0000-0000AE5C0000}"/>
    <cellStyle name="Eingabe 4 2 2 3 2 2" xfId="40470" xr:uid="{00000000-0005-0000-0000-0000AF5C0000}"/>
    <cellStyle name="Eingabe 4 2 2 3 3" xfId="33333" xr:uid="{00000000-0005-0000-0000-0000B05C0000}"/>
    <cellStyle name="Eingabe 4 2 2 4" xfId="20351" xr:uid="{00000000-0005-0000-0000-0000B15C0000}"/>
    <cellStyle name="Eingabe 4 2 2 4 2" xfId="27488" xr:uid="{00000000-0005-0000-0000-0000B25C0000}"/>
    <cellStyle name="Eingabe 4 2 2 4 2 2" xfId="41803" xr:uid="{00000000-0005-0000-0000-0000B35C0000}"/>
    <cellStyle name="Eingabe 4 2 2 4 3" xfId="34666" xr:uid="{00000000-0005-0000-0000-0000B45C0000}"/>
    <cellStyle name="Eingabe 4 2 2 5" xfId="21566" xr:uid="{00000000-0005-0000-0000-0000B55C0000}"/>
    <cellStyle name="Eingabe 4 2 2 5 2" xfId="35881" xr:uid="{00000000-0005-0000-0000-0000B65C0000}"/>
    <cellStyle name="Eingabe 4 2 2 6" xfId="28703" xr:uid="{00000000-0005-0000-0000-0000B75C0000}"/>
    <cellStyle name="Eingabe 4 2 3" xfId="15830" xr:uid="{00000000-0005-0000-0000-0000B85C0000}"/>
    <cellStyle name="Eingabe 4 2 3 2" xfId="22989" xr:uid="{00000000-0005-0000-0000-0000B95C0000}"/>
    <cellStyle name="Eingabe 4 2 3 2 2" xfId="37304" xr:uid="{00000000-0005-0000-0000-0000BA5C0000}"/>
    <cellStyle name="Eingabe 4 2 3 3" xfId="30145" xr:uid="{00000000-0005-0000-0000-0000BB5C0000}"/>
    <cellStyle name="Eingabe 4 2 4" xfId="18184" xr:uid="{00000000-0005-0000-0000-0000BC5C0000}"/>
    <cellStyle name="Eingabe 4 2 4 2" xfId="25321" xr:uid="{00000000-0005-0000-0000-0000BD5C0000}"/>
    <cellStyle name="Eingabe 4 2 4 2 2" xfId="39636" xr:uid="{00000000-0005-0000-0000-0000BE5C0000}"/>
    <cellStyle name="Eingabe 4 2 4 3" xfId="32499" xr:uid="{00000000-0005-0000-0000-0000BF5C0000}"/>
    <cellStyle name="Ergebnis" xfId="8597" builtinId="25" customBuiltin="1"/>
    <cellStyle name="Ergebnis 10" xfId="1313" xr:uid="{00000000-0005-0000-0000-0000C15C0000}"/>
    <cellStyle name="Ergebnis 10 2" xfId="13462" xr:uid="{00000000-0005-0000-0000-0000C25C0000}"/>
    <cellStyle name="Ergebnis 10 2 2" xfId="13387" xr:uid="{00000000-0005-0000-0000-0000C35C0000}"/>
    <cellStyle name="Ergebnis 10 2 2 2" xfId="15756" xr:uid="{00000000-0005-0000-0000-0000C45C0000}"/>
    <cellStyle name="Ergebnis 10 2 2 2 2" xfId="22915" xr:uid="{00000000-0005-0000-0000-0000C55C0000}"/>
    <cellStyle name="Ergebnis 10 2 2 2 2 2" xfId="37230" xr:uid="{00000000-0005-0000-0000-0000C65C0000}"/>
    <cellStyle name="Ergebnis 10 2 2 2 3" xfId="30071" xr:uid="{00000000-0005-0000-0000-0000C75C0000}"/>
    <cellStyle name="Ergebnis 10 2 2 3" xfId="18110" xr:uid="{00000000-0005-0000-0000-0000C85C0000}"/>
    <cellStyle name="Ergebnis 10 2 2 3 2" xfId="25247" xr:uid="{00000000-0005-0000-0000-0000C95C0000}"/>
    <cellStyle name="Ergebnis 10 2 2 3 2 2" xfId="39562" xr:uid="{00000000-0005-0000-0000-0000CA5C0000}"/>
    <cellStyle name="Ergebnis 10 2 2 3 3" xfId="32425" xr:uid="{00000000-0005-0000-0000-0000CB5C0000}"/>
    <cellStyle name="Ergebnis 10 2 2 4" xfId="19814" xr:uid="{00000000-0005-0000-0000-0000CC5C0000}"/>
    <cellStyle name="Ergebnis 10 2 2 4 2" xfId="26951" xr:uid="{00000000-0005-0000-0000-0000CD5C0000}"/>
    <cellStyle name="Ergebnis 10 2 2 4 2 2" xfId="41266" xr:uid="{00000000-0005-0000-0000-0000CE5C0000}"/>
    <cellStyle name="Ergebnis 10 2 2 4 3" xfId="34129" xr:uid="{00000000-0005-0000-0000-0000CF5C0000}"/>
    <cellStyle name="Ergebnis 10 2 2 5" xfId="21029" xr:uid="{00000000-0005-0000-0000-0000D05C0000}"/>
    <cellStyle name="Ergebnis 10 2 2 5 2" xfId="35344" xr:uid="{00000000-0005-0000-0000-0000D15C0000}"/>
    <cellStyle name="Ergebnis 10 2 2 6" xfId="28166" xr:uid="{00000000-0005-0000-0000-0000D25C0000}"/>
    <cellStyle name="Ergebnis 10 2 3" xfId="15831" xr:uid="{00000000-0005-0000-0000-0000D35C0000}"/>
    <cellStyle name="Ergebnis 10 2 3 2" xfId="22990" xr:uid="{00000000-0005-0000-0000-0000D45C0000}"/>
    <cellStyle name="Ergebnis 10 2 3 2 2" xfId="37305" xr:uid="{00000000-0005-0000-0000-0000D55C0000}"/>
    <cellStyle name="Ergebnis 10 2 3 3" xfId="30146" xr:uid="{00000000-0005-0000-0000-0000D65C0000}"/>
    <cellStyle name="Ergebnis 10 2 4" xfId="18185" xr:uid="{00000000-0005-0000-0000-0000D75C0000}"/>
    <cellStyle name="Ergebnis 10 2 4 2" xfId="25322" xr:uid="{00000000-0005-0000-0000-0000D85C0000}"/>
    <cellStyle name="Ergebnis 10 2 4 2 2" xfId="39637" xr:uid="{00000000-0005-0000-0000-0000D95C0000}"/>
    <cellStyle name="Ergebnis 10 2 4 3" xfId="32500" xr:uid="{00000000-0005-0000-0000-0000DA5C0000}"/>
    <cellStyle name="Ergebnis 2" xfId="234" xr:uid="{00000000-0005-0000-0000-0000DB5C0000}"/>
    <cellStyle name="Ergebnis 2 10" xfId="1314" xr:uid="{00000000-0005-0000-0000-0000DC5C0000}"/>
    <cellStyle name="Ergebnis 2 10 2" xfId="13777" xr:uid="{00000000-0005-0000-0000-0000DD5C0000}"/>
    <cellStyle name="Ergebnis 2 10 2 2" xfId="14332" xr:uid="{00000000-0005-0000-0000-0000DE5C0000}"/>
    <cellStyle name="Ergebnis 2 10 2 2 2" xfId="16701" xr:uid="{00000000-0005-0000-0000-0000DF5C0000}"/>
    <cellStyle name="Ergebnis 2 10 2 2 2 2" xfId="23860" xr:uid="{00000000-0005-0000-0000-0000E05C0000}"/>
    <cellStyle name="Ergebnis 2 10 2 2 2 2 2" xfId="38175" xr:uid="{00000000-0005-0000-0000-0000E15C0000}"/>
    <cellStyle name="Ergebnis 2 10 2 2 2 3" xfId="31016" xr:uid="{00000000-0005-0000-0000-0000E25C0000}"/>
    <cellStyle name="Ergebnis 2 10 2 2 3" xfId="19055" xr:uid="{00000000-0005-0000-0000-0000E35C0000}"/>
    <cellStyle name="Ergebnis 2 10 2 2 3 2" xfId="26192" xr:uid="{00000000-0005-0000-0000-0000E45C0000}"/>
    <cellStyle name="Ergebnis 2 10 2 2 3 2 2" xfId="40507" xr:uid="{00000000-0005-0000-0000-0000E55C0000}"/>
    <cellStyle name="Ergebnis 2 10 2 2 3 3" xfId="33370" xr:uid="{00000000-0005-0000-0000-0000E65C0000}"/>
    <cellStyle name="Ergebnis 2 10 2 2 4" xfId="20388" xr:uid="{00000000-0005-0000-0000-0000E75C0000}"/>
    <cellStyle name="Ergebnis 2 10 2 2 4 2" xfId="27525" xr:uid="{00000000-0005-0000-0000-0000E85C0000}"/>
    <cellStyle name="Ergebnis 2 10 2 2 4 2 2" xfId="41840" xr:uid="{00000000-0005-0000-0000-0000E95C0000}"/>
    <cellStyle name="Ergebnis 2 10 2 2 4 3" xfId="34703" xr:uid="{00000000-0005-0000-0000-0000EA5C0000}"/>
    <cellStyle name="Ergebnis 2 10 2 2 5" xfId="21603" xr:uid="{00000000-0005-0000-0000-0000EB5C0000}"/>
    <cellStyle name="Ergebnis 2 10 2 2 5 2" xfId="35918" xr:uid="{00000000-0005-0000-0000-0000EC5C0000}"/>
    <cellStyle name="Ergebnis 2 10 2 2 6" xfId="28740" xr:uid="{00000000-0005-0000-0000-0000ED5C0000}"/>
    <cellStyle name="Ergebnis 2 10 2 3" xfId="16146" xr:uid="{00000000-0005-0000-0000-0000EE5C0000}"/>
    <cellStyle name="Ergebnis 2 10 2 3 2" xfId="23305" xr:uid="{00000000-0005-0000-0000-0000EF5C0000}"/>
    <cellStyle name="Ergebnis 2 10 2 3 2 2" xfId="37620" xr:uid="{00000000-0005-0000-0000-0000F05C0000}"/>
    <cellStyle name="Ergebnis 2 10 2 3 3" xfId="30461" xr:uid="{00000000-0005-0000-0000-0000F15C0000}"/>
    <cellStyle name="Ergebnis 2 10 2 4" xfId="18500" xr:uid="{00000000-0005-0000-0000-0000F25C0000}"/>
    <cellStyle name="Ergebnis 2 10 2 4 2" xfId="25637" xr:uid="{00000000-0005-0000-0000-0000F35C0000}"/>
    <cellStyle name="Ergebnis 2 10 2 4 2 2" xfId="39952" xr:uid="{00000000-0005-0000-0000-0000F45C0000}"/>
    <cellStyle name="Ergebnis 2 10 2 4 3" xfId="32815" xr:uid="{00000000-0005-0000-0000-0000F55C0000}"/>
    <cellStyle name="Ergebnis 2 11" xfId="8847" xr:uid="{00000000-0005-0000-0000-0000F65C0000}"/>
    <cellStyle name="Ergebnis 2 12" xfId="10727" xr:uid="{00000000-0005-0000-0000-0000F75C0000}"/>
    <cellStyle name="Ergebnis 2 12 2" xfId="14418" xr:uid="{00000000-0005-0000-0000-0000F85C0000}"/>
    <cellStyle name="Ergebnis 2 12 2 2" xfId="14950" xr:uid="{00000000-0005-0000-0000-0000F95C0000}"/>
    <cellStyle name="Ergebnis 2 12 2 2 2" xfId="17307" xr:uid="{00000000-0005-0000-0000-0000FA5C0000}"/>
    <cellStyle name="Ergebnis 2 12 2 2 2 2" xfId="24444" xr:uid="{00000000-0005-0000-0000-0000FB5C0000}"/>
    <cellStyle name="Ergebnis 2 12 2 2 2 2 2" xfId="38759" xr:uid="{00000000-0005-0000-0000-0000FC5C0000}"/>
    <cellStyle name="Ergebnis 2 12 2 2 2 3" xfId="31622" xr:uid="{00000000-0005-0000-0000-0000FD5C0000}"/>
    <cellStyle name="Ergebnis 2 12 2 2 3" xfId="19661" xr:uid="{00000000-0005-0000-0000-0000FE5C0000}"/>
    <cellStyle name="Ergebnis 2 12 2 2 3 2" xfId="26798" xr:uid="{00000000-0005-0000-0000-0000FF5C0000}"/>
    <cellStyle name="Ergebnis 2 12 2 2 3 2 2" xfId="41113" xr:uid="{00000000-0005-0000-0000-0000005D0000}"/>
    <cellStyle name="Ergebnis 2 12 2 2 3 3" xfId="33976" xr:uid="{00000000-0005-0000-0000-0000015D0000}"/>
    <cellStyle name="Ergebnis 2 12 2 2 4" xfId="20937" xr:uid="{00000000-0005-0000-0000-0000025D0000}"/>
    <cellStyle name="Ergebnis 2 12 2 2 4 2" xfId="28074" xr:uid="{00000000-0005-0000-0000-0000035D0000}"/>
    <cellStyle name="Ergebnis 2 12 2 2 4 2 2" xfId="42389" xr:uid="{00000000-0005-0000-0000-0000045D0000}"/>
    <cellStyle name="Ergebnis 2 12 2 2 4 3" xfId="35252" xr:uid="{00000000-0005-0000-0000-0000055D0000}"/>
    <cellStyle name="Ergebnis 2 12 2 2 5" xfId="22113" xr:uid="{00000000-0005-0000-0000-0000065D0000}"/>
    <cellStyle name="Ergebnis 2 12 2 2 5 2" xfId="36428" xr:uid="{00000000-0005-0000-0000-0000075D0000}"/>
    <cellStyle name="Ergebnis 2 12 2 2 6" xfId="29269" xr:uid="{00000000-0005-0000-0000-0000085D0000}"/>
    <cellStyle name="Ergebnis 2 12 2 3" xfId="16787" xr:uid="{00000000-0005-0000-0000-0000095D0000}"/>
    <cellStyle name="Ergebnis 2 12 2 3 2" xfId="23946" xr:uid="{00000000-0005-0000-0000-00000A5D0000}"/>
    <cellStyle name="Ergebnis 2 12 2 3 2 2" xfId="38261" xr:uid="{00000000-0005-0000-0000-00000B5D0000}"/>
    <cellStyle name="Ergebnis 2 12 2 3 3" xfId="31102" xr:uid="{00000000-0005-0000-0000-00000C5D0000}"/>
    <cellStyle name="Ergebnis 2 12 2 4" xfId="19141" xr:uid="{00000000-0005-0000-0000-00000D5D0000}"/>
    <cellStyle name="Ergebnis 2 12 2 4 2" xfId="26278" xr:uid="{00000000-0005-0000-0000-00000E5D0000}"/>
    <cellStyle name="Ergebnis 2 12 2 4 2 2" xfId="40593" xr:uid="{00000000-0005-0000-0000-00000F5D0000}"/>
    <cellStyle name="Ergebnis 2 12 2 4 3" xfId="33456" xr:uid="{00000000-0005-0000-0000-0000105D0000}"/>
    <cellStyle name="Ergebnis 2 13" xfId="13463" xr:uid="{00000000-0005-0000-0000-0000115D0000}"/>
    <cellStyle name="Ergebnis 2 13 2" xfId="14296" xr:uid="{00000000-0005-0000-0000-0000125D0000}"/>
    <cellStyle name="Ergebnis 2 13 2 2" xfId="16665" xr:uid="{00000000-0005-0000-0000-0000135D0000}"/>
    <cellStyle name="Ergebnis 2 13 2 2 2" xfId="23824" xr:uid="{00000000-0005-0000-0000-0000145D0000}"/>
    <cellStyle name="Ergebnis 2 13 2 2 2 2" xfId="38139" xr:uid="{00000000-0005-0000-0000-0000155D0000}"/>
    <cellStyle name="Ergebnis 2 13 2 2 3" xfId="30980" xr:uid="{00000000-0005-0000-0000-0000165D0000}"/>
    <cellStyle name="Ergebnis 2 13 2 3" xfId="19019" xr:uid="{00000000-0005-0000-0000-0000175D0000}"/>
    <cellStyle name="Ergebnis 2 13 2 3 2" xfId="26156" xr:uid="{00000000-0005-0000-0000-0000185D0000}"/>
    <cellStyle name="Ergebnis 2 13 2 3 2 2" xfId="40471" xr:uid="{00000000-0005-0000-0000-0000195D0000}"/>
    <cellStyle name="Ergebnis 2 13 2 3 3" xfId="33334" xr:uid="{00000000-0005-0000-0000-00001A5D0000}"/>
    <cellStyle name="Ergebnis 2 13 2 4" xfId="20352" xr:uid="{00000000-0005-0000-0000-00001B5D0000}"/>
    <cellStyle name="Ergebnis 2 13 2 4 2" xfId="27489" xr:uid="{00000000-0005-0000-0000-00001C5D0000}"/>
    <cellStyle name="Ergebnis 2 13 2 4 2 2" xfId="41804" xr:uid="{00000000-0005-0000-0000-00001D5D0000}"/>
    <cellStyle name="Ergebnis 2 13 2 4 3" xfId="34667" xr:uid="{00000000-0005-0000-0000-00001E5D0000}"/>
    <cellStyle name="Ergebnis 2 13 2 5" xfId="21567" xr:uid="{00000000-0005-0000-0000-00001F5D0000}"/>
    <cellStyle name="Ergebnis 2 13 2 5 2" xfId="35882" xr:uid="{00000000-0005-0000-0000-0000205D0000}"/>
    <cellStyle name="Ergebnis 2 13 2 6" xfId="28704" xr:uid="{00000000-0005-0000-0000-0000215D0000}"/>
    <cellStyle name="Ergebnis 2 13 3" xfId="15832" xr:uid="{00000000-0005-0000-0000-0000225D0000}"/>
    <cellStyle name="Ergebnis 2 13 3 2" xfId="22991" xr:uid="{00000000-0005-0000-0000-0000235D0000}"/>
    <cellStyle name="Ergebnis 2 13 3 2 2" xfId="37306" xr:uid="{00000000-0005-0000-0000-0000245D0000}"/>
    <cellStyle name="Ergebnis 2 13 3 3" xfId="30147" xr:uid="{00000000-0005-0000-0000-0000255D0000}"/>
    <cellStyle name="Ergebnis 2 13 4" xfId="18186" xr:uid="{00000000-0005-0000-0000-0000265D0000}"/>
    <cellStyle name="Ergebnis 2 13 4 2" xfId="25323" xr:uid="{00000000-0005-0000-0000-0000275D0000}"/>
    <cellStyle name="Ergebnis 2 13 4 2 2" xfId="39638" xr:uid="{00000000-0005-0000-0000-0000285D0000}"/>
    <cellStyle name="Ergebnis 2 13 4 3" xfId="32501" xr:uid="{00000000-0005-0000-0000-0000295D0000}"/>
    <cellStyle name="Ergebnis 2 2" xfId="1315" xr:uid="{00000000-0005-0000-0000-00002A5D0000}"/>
    <cellStyle name="Ergebnis 2 2 10" xfId="42425" xr:uid="{00000000-0005-0000-0000-00002B5D0000}"/>
    <cellStyle name="Ergebnis 2 2 2" xfId="1316" xr:uid="{00000000-0005-0000-0000-00002C5D0000}"/>
    <cellStyle name="Ergebnis 2 2 2 2" xfId="1317" xr:uid="{00000000-0005-0000-0000-00002D5D0000}"/>
    <cellStyle name="Ergebnis 2 2 2 2 2" xfId="13465" xr:uid="{00000000-0005-0000-0000-00002E5D0000}"/>
    <cellStyle name="Ergebnis 2 2 2 2 2 2" xfId="13336" xr:uid="{00000000-0005-0000-0000-00002F5D0000}"/>
    <cellStyle name="Ergebnis 2 2 2 2 2 2 2" xfId="15705" xr:uid="{00000000-0005-0000-0000-0000305D0000}"/>
    <cellStyle name="Ergebnis 2 2 2 2 2 2 2 2" xfId="22864" xr:uid="{00000000-0005-0000-0000-0000315D0000}"/>
    <cellStyle name="Ergebnis 2 2 2 2 2 2 2 2 2" xfId="37179" xr:uid="{00000000-0005-0000-0000-0000325D0000}"/>
    <cellStyle name="Ergebnis 2 2 2 2 2 2 2 3" xfId="30020" xr:uid="{00000000-0005-0000-0000-0000335D0000}"/>
    <cellStyle name="Ergebnis 2 2 2 2 2 2 3" xfId="18059" xr:uid="{00000000-0005-0000-0000-0000345D0000}"/>
    <cellStyle name="Ergebnis 2 2 2 2 2 2 3 2" xfId="25196" xr:uid="{00000000-0005-0000-0000-0000355D0000}"/>
    <cellStyle name="Ergebnis 2 2 2 2 2 2 3 2 2" xfId="39511" xr:uid="{00000000-0005-0000-0000-0000365D0000}"/>
    <cellStyle name="Ergebnis 2 2 2 2 2 2 3 3" xfId="32374" xr:uid="{00000000-0005-0000-0000-0000375D0000}"/>
    <cellStyle name="Ergebnis 2 2 2 2 2 2 4" xfId="19763" xr:uid="{00000000-0005-0000-0000-0000385D0000}"/>
    <cellStyle name="Ergebnis 2 2 2 2 2 2 4 2" xfId="26900" xr:uid="{00000000-0005-0000-0000-0000395D0000}"/>
    <cellStyle name="Ergebnis 2 2 2 2 2 2 4 2 2" xfId="41215" xr:uid="{00000000-0005-0000-0000-00003A5D0000}"/>
    <cellStyle name="Ergebnis 2 2 2 2 2 2 4 3" xfId="34078" xr:uid="{00000000-0005-0000-0000-00003B5D0000}"/>
    <cellStyle name="Ergebnis 2 2 2 2 2 2 5" xfId="20978" xr:uid="{00000000-0005-0000-0000-00003C5D0000}"/>
    <cellStyle name="Ergebnis 2 2 2 2 2 2 5 2" xfId="35293" xr:uid="{00000000-0005-0000-0000-00003D5D0000}"/>
    <cellStyle name="Ergebnis 2 2 2 2 2 2 6" xfId="28115" xr:uid="{00000000-0005-0000-0000-00003E5D0000}"/>
    <cellStyle name="Ergebnis 2 2 2 2 2 3" xfId="15834" xr:uid="{00000000-0005-0000-0000-00003F5D0000}"/>
    <cellStyle name="Ergebnis 2 2 2 2 2 3 2" xfId="22993" xr:uid="{00000000-0005-0000-0000-0000405D0000}"/>
    <cellStyle name="Ergebnis 2 2 2 2 2 3 2 2" xfId="37308" xr:uid="{00000000-0005-0000-0000-0000415D0000}"/>
    <cellStyle name="Ergebnis 2 2 2 2 2 3 3" xfId="30149" xr:uid="{00000000-0005-0000-0000-0000425D0000}"/>
    <cellStyle name="Ergebnis 2 2 2 2 2 4" xfId="18188" xr:uid="{00000000-0005-0000-0000-0000435D0000}"/>
    <cellStyle name="Ergebnis 2 2 2 2 2 4 2" xfId="25325" xr:uid="{00000000-0005-0000-0000-0000445D0000}"/>
    <cellStyle name="Ergebnis 2 2 2 2 2 4 2 2" xfId="39640" xr:uid="{00000000-0005-0000-0000-0000455D0000}"/>
    <cellStyle name="Ergebnis 2 2 2 2 2 4 3" xfId="32503" xr:uid="{00000000-0005-0000-0000-0000465D0000}"/>
    <cellStyle name="Ergebnis 2 2 2 3" xfId="1318" xr:uid="{00000000-0005-0000-0000-0000475D0000}"/>
    <cellStyle name="Ergebnis 2 2 2 3 2" xfId="13466" xr:uid="{00000000-0005-0000-0000-0000485D0000}"/>
    <cellStyle name="Ergebnis 2 2 2 3 2 2" xfId="13656" xr:uid="{00000000-0005-0000-0000-0000495D0000}"/>
    <cellStyle name="Ergebnis 2 2 2 3 2 2 2" xfId="16025" xr:uid="{00000000-0005-0000-0000-00004A5D0000}"/>
    <cellStyle name="Ergebnis 2 2 2 3 2 2 2 2" xfId="23184" xr:uid="{00000000-0005-0000-0000-00004B5D0000}"/>
    <cellStyle name="Ergebnis 2 2 2 3 2 2 2 2 2" xfId="37499" xr:uid="{00000000-0005-0000-0000-00004C5D0000}"/>
    <cellStyle name="Ergebnis 2 2 2 3 2 2 2 3" xfId="30340" xr:uid="{00000000-0005-0000-0000-00004D5D0000}"/>
    <cellStyle name="Ergebnis 2 2 2 3 2 2 3" xfId="18379" xr:uid="{00000000-0005-0000-0000-00004E5D0000}"/>
    <cellStyle name="Ergebnis 2 2 2 3 2 2 3 2" xfId="25516" xr:uid="{00000000-0005-0000-0000-00004F5D0000}"/>
    <cellStyle name="Ergebnis 2 2 2 3 2 2 3 2 2" xfId="39831" xr:uid="{00000000-0005-0000-0000-0000505D0000}"/>
    <cellStyle name="Ergebnis 2 2 2 3 2 2 3 3" xfId="32694" xr:uid="{00000000-0005-0000-0000-0000515D0000}"/>
    <cellStyle name="Ergebnis 2 2 2 3 2 2 4" xfId="19905" xr:uid="{00000000-0005-0000-0000-0000525D0000}"/>
    <cellStyle name="Ergebnis 2 2 2 3 2 2 4 2" xfId="27042" xr:uid="{00000000-0005-0000-0000-0000535D0000}"/>
    <cellStyle name="Ergebnis 2 2 2 3 2 2 4 2 2" xfId="41357" xr:uid="{00000000-0005-0000-0000-0000545D0000}"/>
    <cellStyle name="Ergebnis 2 2 2 3 2 2 4 3" xfId="34220" xr:uid="{00000000-0005-0000-0000-0000555D0000}"/>
    <cellStyle name="Ergebnis 2 2 2 3 2 2 5" xfId="21120" xr:uid="{00000000-0005-0000-0000-0000565D0000}"/>
    <cellStyle name="Ergebnis 2 2 2 3 2 2 5 2" xfId="35435" xr:uid="{00000000-0005-0000-0000-0000575D0000}"/>
    <cellStyle name="Ergebnis 2 2 2 3 2 2 6" xfId="28257" xr:uid="{00000000-0005-0000-0000-0000585D0000}"/>
    <cellStyle name="Ergebnis 2 2 2 3 2 3" xfId="15835" xr:uid="{00000000-0005-0000-0000-0000595D0000}"/>
    <cellStyle name="Ergebnis 2 2 2 3 2 3 2" xfId="22994" xr:uid="{00000000-0005-0000-0000-00005A5D0000}"/>
    <cellStyle name="Ergebnis 2 2 2 3 2 3 2 2" xfId="37309" xr:uid="{00000000-0005-0000-0000-00005B5D0000}"/>
    <cellStyle name="Ergebnis 2 2 2 3 2 3 3" xfId="30150" xr:uid="{00000000-0005-0000-0000-00005C5D0000}"/>
    <cellStyle name="Ergebnis 2 2 2 3 2 4" xfId="18189" xr:uid="{00000000-0005-0000-0000-00005D5D0000}"/>
    <cellStyle name="Ergebnis 2 2 2 3 2 4 2" xfId="25326" xr:uid="{00000000-0005-0000-0000-00005E5D0000}"/>
    <cellStyle name="Ergebnis 2 2 2 3 2 4 2 2" xfId="39641" xr:uid="{00000000-0005-0000-0000-00005F5D0000}"/>
    <cellStyle name="Ergebnis 2 2 2 3 2 4 3" xfId="32504" xr:uid="{00000000-0005-0000-0000-0000605D0000}"/>
    <cellStyle name="Ergebnis 2 2 2 4" xfId="1319" xr:uid="{00000000-0005-0000-0000-0000615D0000}"/>
    <cellStyle name="Ergebnis 2 2 2 4 2" xfId="13467" xr:uid="{00000000-0005-0000-0000-0000625D0000}"/>
    <cellStyle name="Ergebnis 2 2 2 4 2 2" xfId="13389" xr:uid="{00000000-0005-0000-0000-0000635D0000}"/>
    <cellStyle name="Ergebnis 2 2 2 4 2 2 2" xfId="15758" xr:uid="{00000000-0005-0000-0000-0000645D0000}"/>
    <cellStyle name="Ergebnis 2 2 2 4 2 2 2 2" xfId="22917" xr:uid="{00000000-0005-0000-0000-0000655D0000}"/>
    <cellStyle name="Ergebnis 2 2 2 4 2 2 2 2 2" xfId="37232" xr:uid="{00000000-0005-0000-0000-0000665D0000}"/>
    <cellStyle name="Ergebnis 2 2 2 4 2 2 2 3" xfId="30073" xr:uid="{00000000-0005-0000-0000-0000675D0000}"/>
    <cellStyle name="Ergebnis 2 2 2 4 2 2 3" xfId="18112" xr:uid="{00000000-0005-0000-0000-0000685D0000}"/>
    <cellStyle name="Ergebnis 2 2 2 4 2 2 3 2" xfId="25249" xr:uid="{00000000-0005-0000-0000-0000695D0000}"/>
    <cellStyle name="Ergebnis 2 2 2 4 2 2 3 2 2" xfId="39564" xr:uid="{00000000-0005-0000-0000-00006A5D0000}"/>
    <cellStyle name="Ergebnis 2 2 2 4 2 2 3 3" xfId="32427" xr:uid="{00000000-0005-0000-0000-00006B5D0000}"/>
    <cellStyle name="Ergebnis 2 2 2 4 2 2 4" xfId="19816" xr:uid="{00000000-0005-0000-0000-00006C5D0000}"/>
    <cellStyle name="Ergebnis 2 2 2 4 2 2 4 2" xfId="26953" xr:uid="{00000000-0005-0000-0000-00006D5D0000}"/>
    <cellStyle name="Ergebnis 2 2 2 4 2 2 4 2 2" xfId="41268" xr:uid="{00000000-0005-0000-0000-00006E5D0000}"/>
    <cellStyle name="Ergebnis 2 2 2 4 2 2 4 3" xfId="34131" xr:uid="{00000000-0005-0000-0000-00006F5D0000}"/>
    <cellStyle name="Ergebnis 2 2 2 4 2 2 5" xfId="21031" xr:uid="{00000000-0005-0000-0000-0000705D0000}"/>
    <cellStyle name="Ergebnis 2 2 2 4 2 2 5 2" xfId="35346" xr:uid="{00000000-0005-0000-0000-0000715D0000}"/>
    <cellStyle name="Ergebnis 2 2 2 4 2 2 6" xfId="28168" xr:uid="{00000000-0005-0000-0000-0000725D0000}"/>
    <cellStyle name="Ergebnis 2 2 2 4 2 3" xfId="15836" xr:uid="{00000000-0005-0000-0000-0000735D0000}"/>
    <cellStyle name="Ergebnis 2 2 2 4 2 3 2" xfId="22995" xr:uid="{00000000-0005-0000-0000-0000745D0000}"/>
    <cellStyle name="Ergebnis 2 2 2 4 2 3 2 2" xfId="37310" xr:uid="{00000000-0005-0000-0000-0000755D0000}"/>
    <cellStyle name="Ergebnis 2 2 2 4 2 3 3" xfId="30151" xr:uid="{00000000-0005-0000-0000-0000765D0000}"/>
    <cellStyle name="Ergebnis 2 2 2 4 2 4" xfId="18190" xr:uid="{00000000-0005-0000-0000-0000775D0000}"/>
    <cellStyle name="Ergebnis 2 2 2 4 2 4 2" xfId="25327" xr:uid="{00000000-0005-0000-0000-0000785D0000}"/>
    <cellStyle name="Ergebnis 2 2 2 4 2 4 2 2" xfId="39642" xr:uid="{00000000-0005-0000-0000-0000795D0000}"/>
    <cellStyle name="Ergebnis 2 2 2 4 2 4 3" xfId="32505" xr:uid="{00000000-0005-0000-0000-00007A5D0000}"/>
    <cellStyle name="Ergebnis 2 2 2 5" xfId="1320" xr:uid="{00000000-0005-0000-0000-00007B5D0000}"/>
    <cellStyle name="Ergebnis 2 2 2 5 2" xfId="13468" xr:uid="{00000000-0005-0000-0000-00007C5D0000}"/>
    <cellStyle name="Ergebnis 2 2 2 5 2 2" xfId="13337" xr:uid="{00000000-0005-0000-0000-00007D5D0000}"/>
    <cellStyle name="Ergebnis 2 2 2 5 2 2 2" xfId="15706" xr:uid="{00000000-0005-0000-0000-00007E5D0000}"/>
    <cellStyle name="Ergebnis 2 2 2 5 2 2 2 2" xfId="22865" xr:uid="{00000000-0005-0000-0000-00007F5D0000}"/>
    <cellStyle name="Ergebnis 2 2 2 5 2 2 2 2 2" xfId="37180" xr:uid="{00000000-0005-0000-0000-0000805D0000}"/>
    <cellStyle name="Ergebnis 2 2 2 5 2 2 2 3" xfId="30021" xr:uid="{00000000-0005-0000-0000-0000815D0000}"/>
    <cellStyle name="Ergebnis 2 2 2 5 2 2 3" xfId="18060" xr:uid="{00000000-0005-0000-0000-0000825D0000}"/>
    <cellStyle name="Ergebnis 2 2 2 5 2 2 3 2" xfId="25197" xr:uid="{00000000-0005-0000-0000-0000835D0000}"/>
    <cellStyle name="Ergebnis 2 2 2 5 2 2 3 2 2" xfId="39512" xr:uid="{00000000-0005-0000-0000-0000845D0000}"/>
    <cellStyle name="Ergebnis 2 2 2 5 2 2 3 3" xfId="32375" xr:uid="{00000000-0005-0000-0000-0000855D0000}"/>
    <cellStyle name="Ergebnis 2 2 2 5 2 2 4" xfId="19764" xr:uid="{00000000-0005-0000-0000-0000865D0000}"/>
    <cellStyle name="Ergebnis 2 2 2 5 2 2 4 2" xfId="26901" xr:uid="{00000000-0005-0000-0000-0000875D0000}"/>
    <cellStyle name="Ergebnis 2 2 2 5 2 2 4 2 2" xfId="41216" xr:uid="{00000000-0005-0000-0000-0000885D0000}"/>
    <cellStyle name="Ergebnis 2 2 2 5 2 2 4 3" xfId="34079" xr:uid="{00000000-0005-0000-0000-0000895D0000}"/>
    <cellStyle name="Ergebnis 2 2 2 5 2 2 5" xfId="20979" xr:uid="{00000000-0005-0000-0000-00008A5D0000}"/>
    <cellStyle name="Ergebnis 2 2 2 5 2 2 5 2" xfId="35294" xr:uid="{00000000-0005-0000-0000-00008B5D0000}"/>
    <cellStyle name="Ergebnis 2 2 2 5 2 2 6" xfId="28116" xr:uid="{00000000-0005-0000-0000-00008C5D0000}"/>
    <cellStyle name="Ergebnis 2 2 2 5 2 3" xfId="15837" xr:uid="{00000000-0005-0000-0000-00008D5D0000}"/>
    <cellStyle name="Ergebnis 2 2 2 5 2 3 2" xfId="22996" xr:uid="{00000000-0005-0000-0000-00008E5D0000}"/>
    <cellStyle name="Ergebnis 2 2 2 5 2 3 2 2" xfId="37311" xr:uid="{00000000-0005-0000-0000-00008F5D0000}"/>
    <cellStyle name="Ergebnis 2 2 2 5 2 3 3" xfId="30152" xr:uid="{00000000-0005-0000-0000-0000905D0000}"/>
    <cellStyle name="Ergebnis 2 2 2 5 2 4" xfId="18191" xr:uid="{00000000-0005-0000-0000-0000915D0000}"/>
    <cellStyle name="Ergebnis 2 2 2 5 2 4 2" xfId="25328" xr:uid="{00000000-0005-0000-0000-0000925D0000}"/>
    <cellStyle name="Ergebnis 2 2 2 5 2 4 2 2" xfId="39643" xr:uid="{00000000-0005-0000-0000-0000935D0000}"/>
    <cellStyle name="Ergebnis 2 2 2 5 2 4 3" xfId="32506" xr:uid="{00000000-0005-0000-0000-0000945D0000}"/>
    <cellStyle name="Ergebnis 2 2 2 6" xfId="7550" xr:uid="{00000000-0005-0000-0000-0000955D0000}"/>
    <cellStyle name="Ergebnis 2 2 2 6 2" xfId="14048" xr:uid="{00000000-0005-0000-0000-0000965D0000}"/>
    <cellStyle name="Ergebnis 2 2 2 6 2 2" xfId="14918" xr:uid="{00000000-0005-0000-0000-0000975D0000}"/>
    <cellStyle name="Ergebnis 2 2 2 6 2 2 2" xfId="17275" xr:uid="{00000000-0005-0000-0000-0000985D0000}"/>
    <cellStyle name="Ergebnis 2 2 2 6 2 2 2 2" xfId="24412" xr:uid="{00000000-0005-0000-0000-0000995D0000}"/>
    <cellStyle name="Ergebnis 2 2 2 6 2 2 2 2 2" xfId="38727" xr:uid="{00000000-0005-0000-0000-00009A5D0000}"/>
    <cellStyle name="Ergebnis 2 2 2 6 2 2 2 3" xfId="31590" xr:uid="{00000000-0005-0000-0000-00009B5D0000}"/>
    <cellStyle name="Ergebnis 2 2 2 6 2 2 3" xfId="19629" xr:uid="{00000000-0005-0000-0000-00009C5D0000}"/>
    <cellStyle name="Ergebnis 2 2 2 6 2 2 3 2" xfId="26766" xr:uid="{00000000-0005-0000-0000-00009D5D0000}"/>
    <cellStyle name="Ergebnis 2 2 2 6 2 2 3 2 2" xfId="41081" xr:uid="{00000000-0005-0000-0000-00009E5D0000}"/>
    <cellStyle name="Ergebnis 2 2 2 6 2 2 3 3" xfId="33944" xr:uid="{00000000-0005-0000-0000-00009F5D0000}"/>
    <cellStyle name="Ergebnis 2 2 2 6 2 2 4" xfId="20905" xr:uid="{00000000-0005-0000-0000-0000A05D0000}"/>
    <cellStyle name="Ergebnis 2 2 2 6 2 2 4 2" xfId="28042" xr:uid="{00000000-0005-0000-0000-0000A15D0000}"/>
    <cellStyle name="Ergebnis 2 2 2 6 2 2 4 2 2" xfId="42357" xr:uid="{00000000-0005-0000-0000-0000A25D0000}"/>
    <cellStyle name="Ergebnis 2 2 2 6 2 2 4 3" xfId="35220" xr:uid="{00000000-0005-0000-0000-0000A35D0000}"/>
    <cellStyle name="Ergebnis 2 2 2 6 2 2 5" xfId="22081" xr:uid="{00000000-0005-0000-0000-0000A45D0000}"/>
    <cellStyle name="Ergebnis 2 2 2 6 2 2 5 2" xfId="36396" xr:uid="{00000000-0005-0000-0000-0000A55D0000}"/>
    <cellStyle name="Ergebnis 2 2 2 6 2 2 6" xfId="29237" xr:uid="{00000000-0005-0000-0000-0000A65D0000}"/>
    <cellStyle name="Ergebnis 2 2 2 6 2 3" xfId="16417" xr:uid="{00000000-0005-0000-0000-0000A75D0000}"/>
    <cellStyle name="Ergebnis 2 2 2 6 2 3 2" xfId="23576" xr:uid="{00000000-0005-0000-0000-0000A85D0000}"/>
    <cellStyle name="Ergebnis 2 2 2 6 2 3 2 2" xfId="37891" xr:uid="{00000000-0005-0000-0000-0000A95D0000}"/>
    <cellStyle name="Ergebnis 2 2 2 6 2 3 3" xfId="30732" xr:uid="{00000000-0005-0000-0000-0000AA5D0000}"/>
    <cellStyle name="Ergebnis 2 2 2 6 2 4" xfId="18771" xr:uid="{00000000-0005-0000-0000-0000AB5D0000}"/>
    <cellStyle name="Ergebnis 2 2 2 6 2 4 2" xfId="25908" xr:uid="{00000000-0005-0000-0000-0000AC5D0000}"/>
    <cellStyle name="Ergebnis 2 2 2 6 2 4 2 2" xfId="40223" xr:uid="{00000000-0005-0000-0000-0000AD5D0000}"/>
    <cellStyle name="Ergebnis 2 2 2 6 2 4 3" xfId="33086" xr:uid="{00000000-0005-0000-0000-0000AE5D0000}"/>
    <cellStyle name="Ergebnis 2 2 2 7" xfId="13464" xr:uid="{00000000-0005-0000-0000-0000AF5D0000}"/>
    <cellStyle name="Ergebnis 2 2 2 7 2" xfId="13388" xr:uid="{00000000-0005-0000-0000-0000B05D0000}"/>
    <cellStyle name="Ergebnis 2 2 2 7 2 2" xfId="15757" xr:uid="{00000000-0005-0000-0000-0000B15D0000}"/>
    <cellStyle name="Ergebnis 2 2 2 7 2 2 2" xfId="22916" xr:uid="{00000000-0005-0000-0000-0000B25D0000}"/>
    <cellStyle name="Ergebnis 2 2 2 7 2 2 2 2" xfId="37231" xr:uid="{00000000-0005-0000-0000-0000B35D0000}"/>
    <cellStyle name="Ergebnis 2 2 2 7 2 2 3" xfId="30072" xr:uid="{00000000-0005-0000-0000-0000B45D0000}"/>
    <cellStyle name="Ergebnis 2 2 2 7 2 3" xfId="18111" xr:uid="{00000000-0005-0000-0000-0000B55D0000}"/>
    <cellStyle name="Ergebnis 2 2 2 7 2 3 2" xfId="25248" xr:uid="{00000000-0005-0000-0000-0000B65D0000}"/>
    <cellStyle name="Ergebnis 2 2 2 7 2 3 2 2" xfId="39563" xr:uid="{00000000-0005-0000-0000-0000B75D0000}"/>
    <cellStyle name="Ergebnis 2 2 2 7 2 3 3" xfId="32426" xr:uid="{00000000-0005-0000-0000-0000B85D0000}"/>
    <cellStyle name="Ergebnis 2 2 2 7 2 4" xfId="19815" xr:uid="{00000000-0005-0000-0000-0000B95D0000}"/>
    <cellStyle name="Ergebnis 2 2 2 7 2 4 2" xfId="26952" xr:uid="{00000000-0005-0000-0000-0000BA5D0000}"/>
    <cellStyle name="Ergebnis 2 2 2 7 2 4 2 2" xfId="41267" xr:uid="{00000000-0005-0000-0000-0000BB5D0000}"/>
    <cellStyle name="Ergebnis 2 2 2 7 2 4 3" xfId="34130" xr:uid="{00000000-0005-0000-0000-0000BC5D0000}"/>
    <cellStyle name="Ergebnis 2 2 2 7 2 5" xfId="21030" xr:uid="{00000000-0005-0000-0000-0000BD5D0000}"/>
    <cellStyle name="Ergebnis 2 2 2 7 2 5 2" xfId="35345" xr:uid="{00000000-0005-0000-0000-0000BE5D0000}"/>
    <cellStyle name="Ergebnis 2 2 2 7 2 6" xfId="28167" xr:uid="{00000000-0005-0000-0000-0000BF5D0000}"/>
    <cellStyle name="Ergebnis 2 2 2 7 3" xfId="15833" xr:uid="{00000000-0005-0000-0000-0000C05D0000}"/>
    <cellStyle name="Ergebnis 2 2 2 7 3 2" xfId="22992" xr:uid="{00000000-0005-0000-0000-0000C15D0000}"/>
    <cellStyle name="Ergebnis 2 2 2 7 3 2 2" xfId="37307" xr:uid="{00000000-0005-0000-0000-0000C25D0000}"/>
    <cellStyle name="Ergebnis 2 2 2 7 3 3" xfId="30148" xr:uid="{00000000-0005-0000-0000-0000C35D0000}"/>
    <cellStyle name="Ergebnis 2 2 2 7 4" xfId="18187" xr:uid="{00000000-0005-0000-0000-0000C45D0000}"/>
    <cellStyle name="Ergebnis 2 2 2 7 4 2" xfId="25324" xr:uid="{00000000-0005-0000-0000-0000C55D0000}"/>
    <cellStyle name="Ergebnis 2 2 2 7 4 2 2" xfId="39639" xr:uid="{00000000-0005-0000-0000-0000C65D0000}"/>
    <cellStyle name="Ergebnis 2 2 2 7 4 3" xfId="32502" xr:uid="{00000000-0005-0000-0000-0000C75D0000}"/>
    <cellStyle name="Ergebnis 2 2 3" xfId="1321" xr:uid="{00000000-0005-0000-0000-0000C85D0000}"/>
    <cellStyle name="Ergebnis 2 2 3 2" xfId="13469" xr:uid="{00000000-0005-0000-0000-0000C95D0000}"/>
    <cellStyle name="Ergebnis 2 2 3 2 2" xfId="14297" xr:uid="{00000000-0005-0000-0000-0000CA5D0000}"/>
    <cellStyle name="Ergebnis 2 2 3 2 2 2" xfId="16666" xr:uid="{00000000-0005-0000-0000-0000CB5D0000}"/>
    <cellStyle name="Ergebnis 2 2 3 2 2 2 2" xfId="23825" xr:uid="{00000000-0005-0000-0000-0000CC5D0000}"/>
    <cellStyle name="Ergebnis 2 2 3 2 2 2 2 2" xfId="38140" xr:uid="{00000000-0005-0000-0000-0000CD5D0000}"/>
    <cellStyle name="Ergebnis 2 2 3 2 2 2 3" xfId="30981" xr:uid="{00000000-0005-0000-0000-0000CE5D0000}"/>
    <cellStyle name="Ergebnis 2 2 3 2 2 3" xfId="19020" xr:uid="{00000000-0005-0000-0000-0000CF5D0000}"/>
    <cellStyle name="Ergebnis 2 2 3 2 2 3 2" xfId="26157" xr:uid="{00000000-0005-0000-0000-0000D05D0000}"/>
    <cellStyle name="Ergebnis 2 2 3 2 2 3 2 2" xfId="40472" xr:uid="{00000000-0005-0000-0000-0000D15D0000}"/>
    <cellStyle name="Ergebnis 2 2 3 2 2 3 3" xfId="33335" xr:uid="{00000000-0005-0000-0000-0000D25D0000}"/>
    <cellStyle name="Ergebnis 2 2 3 2 2 4" xfId="20353" xr:uid="{00000000-0005-0000-0000-0000D35D0000}"/>
    <cellStyle name="Ergebnis 2 2 3 2 2 4 2" xfId="27490" xr:uid="{00000000-0005-0000-0000-0000D45D0000}"/>
    <cellStyle name="Ergebnis 2 2 3 2 2 4 2 2" xfId="41805" xr:uid="{00000000-0005-0000-0000-0000D55D0000}"/>
    <cellStyle name="Ergebnis 2 2 3 2 2 4 3" xfId="34668" xr:uid="{00000000-0005-0000-0000-0000D65D0000}"/>
    <cellStyle name="Ergebnis 2 2 3 2 2 5" xfId="21568" xr:uid="{00000000-0005-0000-0000-0000D75D0000}"/>
    <cellStyle name="Ergebnis 2 2 3 2 2 5 2" xfId="35883" xr:uid="{00000000-0005-0000-0000-0000D85D0000}"/>
    <cellStyle name="Ergebnis 2 2 3 2 2 6" xfId="28705" xr:uid="{00000000-0005-0000-0000-0000D95D0000}"/>
    <cellStyle name="Ergebnis 2 2 3 2 3" xfId="15838" xr:uid="{00000000-0005-0000-0000-0000DA5D0000}"/>
    <cellStyle name="Ergebnis 2 2 3 2 3 2" xfId="22997" xr:uid="{00000000-0005-0000-0000-0000DB5D0000}"/>
    <cellStyle name="Ergebnis 2 2 3 2 3 2 2" xfId="37312" xr:uid="{00000000-0005-0000-0000-0000DC5D0000}"/>
    <cellStyle name="Ergebnis 2 2 3 2 3 3" xfId="30153" xr:uid="{00000000-0005-0000-0000-0000DD5D0000}"/>
    <cellStyle name="Ergebnis 2 2 3 2 4" xfId="18192" xr:uid="{00000000-0005-0000-0000-0000DE5D0000}"/>
    <cellStyle name="Ergebnis 2 2 3 2 4 2" xfId="25329" xr:uid="{00000000-0005-0000-0000-0000DF5D0000}"/>
    <cellStyle name="Ergebnis 2 2 3 2 4 2 2" xfId="39644" xr:uid="{00000000-0005-0000-0000-0000E05D0000}"/>
    <cellStyle name="Ergebnis 2 2 3 2 4 3" xfId="32507" xr:uid="{00000000-0005-0000-0000-0000E15D0000}"/>
    <cellStyle name="Ergebnis 2 2 4" xfId="1322" xr:uid="{00000000-0005-0000-0000-0000E25D0000}"/>
    <cellStyle name="Ergebnis 2 2 4 2" xfId="13470" xr:uid="{00000000-0005-0000-0000-0000E35D0000}"/>
    <cellStyle name="Ergebnis 2 2 4 2 2" xfId="13390" xr:uid="{00000000-0005-0000-0000-0000E45D0000}"/>
    <cellStyle name="Ergebnis 2 2 4 2 2 2" xfId="15759" xr:uid="{00000000-0005-0000-0000-0000E55D0000}"/>
    <cellStyle name="Ergebnis 2 2 4 2 2 2 2" xfId="22918" xr:uid="{00000000-0005-0000-0000-0000E65D0000}"/>
    <cellStyle name="Ergebnis 2 2 4 2 2 2 2 2" xfId="37233" xr:uid="{00000000-0005-0000-0000-0000E75D0000}"/>
    <cellStyle name="Ergebnis 2 2 4 2 2 2 3" xfId="30074" xr:uid="{00000000-0005-0000-0000-0000E85D0000}"/>
    <cellStyle name="Ergebnis 2 2 4 2 2 3" xfId="18113" xr:uid="{00000000-0005-0000-0000-0000E95D0000}"/>
    <cellStyle name="Ergebnis 2 2 4 2 2 3 2" xfId="25250" xr:uid="{00000000-0005-0000-0000-0000EA5D0000}"/>
    <cellStyle name="Ergebnis 2 2 4 2 2 3 2 2" xfId="39565" xr:uid="{00000000-0005-0000-0000-0000EB5D0000}"/>
    <cellStyle name="Ergebnis 2 2 4 2 2 3 3" xfId="32428" xr:uid="{00000000-0005-0000-0000-0000EC5D0000}"/>
    <cellStyle name="Ergebnis 2 2 4 2 2 4" xfId="19817" xr:uid="{00000000-0005-0000-0000-0000ED5D0000}"/>
    <cellStyle name="Ergebnis 2 2 4 2 2 4 2" xfId="26954" xr:uid="{00000000-0005-0000-0000-0000EE5D0000}"/>
    <cellStyle name="Ergebnis 2 2 4 2 2 4 2 2" xfId="41269" xr:uid="{00000000-0005-0000-0000-0000EF5D0000}"/>
    <cellStyle name="Ergebnis 2 2 4 2 2 4 3" xfId="34132" xr:uid="{00000000-0005-0000-0000-0000F05D0000}"/>
    <cellStyle name="Ergebnis 2 2 4 2 2 5" xfId="21032" xr:uid="{00000000-0005-0000-0000-0000F15D0000}"/>
    <cellStyle name="Ergebnis 2 2 4 2 2 5 2" xfId="35347" xr:uid="{00000000-0005-0000-0000-0000F25D0000}"/>
    <cellStyle name="Ergebnis 2 2 4 2 2 6" xfId="28169" xr:uid="{00000000-0005-0000-0000-0000F35D0000}"/>
    <cellStyle name="Ergebnis 2 2 4 2 3" xfId="15839" xr:uid="{00000000-0005-0000-0000-0000F45D0000}"/>
    <cellStyle name="Ergebnis 2 2 4 2 3 2" xfId="22998" xr:uid="{00000000-0005-0000-0000-0000F55D0000}"/>
    <cellStyle name="Ergebnis 2 2 4 2 3 2 2" xfId="37313" xr:uid="{00000000-0005-0000-0000-0000F65D0000}"/>
    <cellStyle name="Ergebnis 2 2 4 2 3 3" xfId="30154" xr:uid="{00000000-0005-0000-0000-0000F75D0000}"/>
    <cellStyle name="Ergebnis 2 2 4 2 4" xfId="18193" xr:uid="{00000000-0005-0000-0000-0000F85D0000}"/>
    <cellStyle name="Ergebnis 2 2 4 2 4 2" xfId="25330" xr:uid="{00000000-0005-0000-0000-0000F95D0000}"/>
    <cellStyle name="Ergebnis 2 2 4 2 4 2 2" xfId="39645" xr:uid="{00000000-0005-0000-0000-0000FA5D0000}"/>
    <cellStyle name="Ergebnis 2 2 4 2 4 3" xfId="32508" xr:uid="{00000000-0005-0000-0000-0000FB5D0000}"/>
    <cellStyle name="Ergebnis 2 2 5" xfId="1323" xr:uid="{00000000-0005-0000-0000-0000FC5D0000}"/>
    <cellStyle name="Ergebnis 2 2 5 2" xfId="13471" xr:uid="{00000000-0005-0000-0000-0000FD5D0000}"/>
    <cellStyle name="Ergebnis 2 2 5 2 2" xfId="13338" xr:uid="{00000000-0005-0000-0000-0000FE5D0000}"/>
    <cellStyle name="Ergebnis 2 2 5 2 2 2" xfId="15707" xr:uid="{00000000-0005-0000-0000-0000FF5D0000}"/>
    <cellStyle name="Ergebnis 2 2 5 2 2 2 2" xfId="22866" xr:uid="{00000000-0005-0000-0000-0000005E0000}"/>
    <cellStyle name="Ergebnis 2 2 5 2 2 2 2 2" xfId="37181" xr:uid="{00000000-0005-0000-0000-0000015E0000}"/>
    <cellStyle name="Ergebnis 2 2 5 2 2 2 3" xfId="30022" xr:uid="{00000000-0005-0000-0000-0000025E0000}"/>
    <cellStyle name="Ergebnis 2 2 5 2 2 3" xfId="18061" xr:uid="{00000000-0005-0000-0000-0000035E0000}"/>
    <cellStyle name="Ergebnis 2 2 5 2 2 3 2" xfId="25198" xr:uid="{00000000-0005-0000-0000-0000045E0000}"/>
    <cellStyle name="Ergebnis 2 2 5 2 2 3 2 2" xfId="39513" xr:uid="{00000000-0005-0000-0000-0000055E0000}"/>
    <cellStyle name="Ergebnis 2 2 5 2 2 3 3" xfId="32376" xr:uid="{00000000-0005-0000-0000-0000065E0000}"/>
    <cellStyle name="Ergebnis 2 2 5 2 2 4" xfId="19765" xr:uid="{00000000-0005-0000-0000-0000075E0000}"/>
    <cellStyle name="Ergebnis 2 2 5 2 2 4 2" xfId="26902" xr:uid="{00000000-0005-0000-0000-0000085E0000}"/>
    <cellStyle name="Ergebnis 2 2 5 2 2 4 2 2" xfId="41217" xr:uid="{00000000-0005-0000-0000-0000095E0000}"/>
    <cellStyle name="Ergebnis 2 2 5 2 2 4 3" xfId="34080" xr:uid="{00000000-0005-0000-0000-00000A5E0000}"/>
    <cellStyle name="Ergebnis 2 2 5 2 2 5" xfId="20980" xr:uid="{00000000-0005-0000-0000-00000B5E0000}"/>
    <cellStyle name="Ergebnis 2 2 5 2 2 5 2" xfId="35295" xr:uid="{00000000-0005-0000-0000-00000C5E0000}"/>
    <cellStyle name="Ergebnis 2 2 5 2 2 6" xfId="28117" xr:uid="{00000000-0005-0000-0000-00000D5E0000}"/>
    <cellStyle name="Ergebnis 2 2 5 2 3" xfId="15840" xr:uid="{00000000-0005-0000-0000-00000E5E0000}"/>
    <cellStyle name="Ergebnis 2 2 5 2 3 2" xfId="22999" xr:uid="{00000000-0005-0000-0000-00000F5E0000}"/>
    <cellStyle name="Ergebnis 2 2 5 2 3 2 2" xfId="37314" xr:uid="{00000000-0005-0000-0000-0000105E0000}"/>
    <cellStyle name="Ergebnis 2 2 5 2 3 3" xfId="30155" xr:uid="{00000000-0005-0000-0000-0000115E0000}"/>
    <cellStyle name="Ergebnis 2 2 5 2 4" xfId="18194" xr:uid="{00000000-0005-0000-0000-0000125E0000}"/>
    <cellStyle name="Ergebnis 2 2 5 2 4 2" xfId="25331" xr:uid="{00000000-0005-0000-0000-0000135E0000}"/>
    <cellStyle name="Ergebnis 2 2 5 2 4 2 2" xfId="39646" xr:uid="{00000000-0005-0000-0000-0000145E0000}"/>
    <cellStyle name="Ergebnis 2 2 5 2 4 3" xfId="32509" xr:uid="{00000000-0005-0000-0000-0000155E0000}"/>
    <cellStyle name="Ergebnis 2 2 6" xfId="1324" xr:uid="{00000000-0005-0000-0000-0000165E0000}"/>
    <cellStyle name="Ergebnis 2 2 6 2" xfId="13472" xr:uid="{00000000-0005-0000-0000-0000175E0000}"/>
    <cellStyle name="Ergebnis 2 2 6 2 2" xfId="14298" xr:uid="{00000000-0005-0000-0000-0000185E0000}"/>
    <cellStyle name="Ergebnis 2 2 6 2 2 2" xfId="16667" xr:uid="{00000000-0005-0000-0000-0000195E0000}"/>
    <cellStyle name="Ergebnis 2 2 6 2 2 2 2" xfId="23826" xr:uid="{00000000-0005-0000-0000-00001A5E0000}"/>
    <cellStyle name="Ergebnis 2 2 6 2 2 2 2 2" xfId="38141" xr:uid="{00000000-0005-0000-0000-00001B5E0000}"/>
    <cellStyle name="Ergebnis 2 2 6 2 2 2 3" xfId="30982" xr:uid="{00000000-0005-0000-0000-00001C5E0000}"/>
    <cellStyle name="Ergebnis 2 2 6 2 2 3" xfId="19021" xr:uid="{00000000-0005-0000-0000-00001D5E0000}"/>
    <cellStyle name="Ergebnis 2 2 6 2 2 3 2" xfId="26158" xr:uid="{00000000-0005-0000-0000-00001E5E0000}"/>
    <cellStyle name="Ergebnis 2 2 6 2 2 3 2 2" xfId="40473" xr:uid="{00000000-0005-0000-0000-00001F5E0000}"/>
    <cellStyle name="Ergebnis 2 2 6 2 2 3 3" xfId="33336" xr:uid="{00000000-0005-0000-0000-0000205E0000}"/>
    <cellStyle name="Ergebnis 2 2 6 2 2 4" xfId="20354" xr:uid="{00000000-0005-0000-0000-0000215E0000}"/>
    <cellStyle name="Ergebnis 2 2 6 2 2 4 2" xfId="27491" xr:uid="{00000000-0005-0000-0000-0000225E0000}"/>
    <cellStyle name="Ergebnis 2 2 6 2 2 4 2 2" xfId="41806" xr:uid="{00000000-0005-0000-0000-0000235E0000}"/>
    <cellStyle name="Ergebnis 2 2 6 2 2 4 3" xfId="34669" xr:uid="{00000000-0005-0000-0000-0000245E0000}"/>
    <cellStyle name="Ergebnis 2 2 6 2 2 5" xfId="21569" xr:uid="{00000000-0005-0000-0000-0000255E0000}"/>
    <cellStyle name="Ergebnis 2 2 6 2 2 5 2" xfId="35884" xr:uid="{00000000-0005-0000-0000-0000265E0000}"/>
    <cellStyle name="Ergebnis 2 2 6 2 2 6" xfId="28706" xr:uid="{00000000-0005-0000-0000-0000275E0000}"/>
    <cellStyle name="Ergebnis 2 2 6 2 3" xfId="15841" xr:uid="{00000000-0005-0000-0000-0000285E0000}"/>
    <cellStyle name="Ergebnis 2 2 6 2 3 2" xfId="23000" xr:uid="{00000000-0005-0000-0000-0000295E0000}"/>
    <cellStyle name="Ergebnis 2 2 6 2 3 2 2" xfId="37315" xr:uid="{00000000-0005-0000-0000-00002A5E0000}"/>
    <cellStyle name="Ergebnis 2 2 6 2 3 3" xfId="30156" xr:uid="{00000000-0005-0000-0000-00002B5E0000}"/>
    <cellStyle name="Ergebnis 2 2 6 2 4" xfId="18195" xr:uid="{00000000-0005-0000-0000-00002C5E0000}"/>
    <cellStyle name="Ergebnis 2 2 6 2 4 2" xfId="25332" xr:uid="{00000000-0005-0000-0000-00002D5E0000}"/>
    <cellStyle name="Ergebnis 2 2 6 2 4 2 2" xfId="39647" xr:uid="{00000000-0005-0000-0000-00002E5E0000}"/>
    <cellStyle name="Ergebnis 2 2 6 2 4 3" xfId="32510" xr:uid="{00000000-0005-0000-0000-00002F5E0000}"/>
    <cellStyle name="Ergebnis 2 2 7" xfId="1325" xr:uid="{00000000-0005-0000-0000-0000305E0000}"/>
    <cellStyle name="Ergebnis 2 2 7 2" xfId="13473" xr:uid="{00000000-0005-0000-0000-0000315E0000}"/>
    <cellStyle name="Ergebnis 2 2 7 2 2" xfId="13391" xr:uid="{00000000-0005-0000-0000-0000325E0000}"/>
    <cellStyle name="Ergebnis 2 2 7 2 2 2" xfId="15760" xr:uid="{00000000-0005-0000-0000-0000335E0000}"/>
    <cellStyle name="Ergebnis 2 2 7 2 2 2 2" xfId="22919" xr:uid="{00000000-0005-0000-0000-0000345E0000}"/>
    <cellStyle name="Ergebnis 2 2 7 2 2 2 2 2" xfId="37234" xr:uid="{00000000-0005-0000-0000-0000355E0000}"/>
    <cellStyle name="Ergebnis 2 2 7 2 2 2 3" xfId="30075" xr:uid="{00000000-0005-0000-0000-0000365E0000}"/>
    <cellStyle name="Ergebnis 2 2 7 2 2 3" xfId="18114" xr:uid="{00000000-0005-0000-0000-0000375E0000}"/>
    <cellStyle name="Ergebnis 2 2 7 2 2 3 2" xfId="25251" xr:uid="{00000000-0005-0000-0000-0000385E0000}"/>
    <cellStyle name="Ergebnis 2 2 7 2 2 3 2 2" xfId="39566" xr:uid="{00000000-0005-0000-0000-0000395E0000}"/>
    <cellStyle name="Ergebnis 2 2 7 2 2 3 3" xfId="32429" xr:uid="{00000000-0005-0000-0000-00003A5E0000}"/>
    <cellStyle name="Ergebnis 2 2 7 2 2 4" xfId="19818" xr:uid="{00000000-0005-0000-0000-00003B5E0000}"/>
    <cellStyle name="Ergebnis 2 2 7 2 2 4 2" xfId="26955" xr:uid="{00000000-0005-0000-0000-00003C5E0000}"/>
    <cellStyle name="Ergebnis 2 2 7 2 2 4 2 2" xfId="41270" xr:uid="{00000000-0005-0000-0000-00003D5E0000}"/>
    <cellStyle name="Ergebnis 2 2 7 2 2 4 3" xfId="34133" xr:uid="{00000000-0005-0000-0000-00003E5E0000}"/>
    <cellStyle name="Ergebnis 2 2 7 2 2 5" xfId="21033" xr:uid="{00000000-0005-0000-0000-00003F5E0000}"/>
    <cellStyle name="Ergebnis 2 2 7 2 2 5 2" xfId="35348" xr:uid="{00000000-0005-0000-0000-0000405E0000}"/>
    <cellStyle name="Ergebnis 2 2 7 2 2 6" xfId="28170" xr:uid="{00000000-0005-0000-0000-0000415E0000}"/>
    <cellStyle name="Ergebnis 2 2 7 2 3" xfId="15842" xr:uid="{00000000-0005-0000-0000-0000425E0000}"/>
    <cellStyle name="Ergebnis 2 2 7 2 3 2" xfId="23001" xr:uid="{00000000-0005-0000-0000-0000435E0000}"/>
    <cellStyle name="Ergebnis 2 2 7 2 3 2 2" xfId="37316" xr:uid="{00000000-0005-0000-0000-0000445E0000}"/>
    <cellStyle name="Ergebnis 2 2 7 2 3 3" xfId="30157" xr:uid="{00000000-0005-0000-0000-0000455E0000}"/>
    <cellStyle name="Ergebnis 2 2 7 2 4" xfId="18196" xr:uid="{00000000-0005-0000-0000-0000465E0000}"/>
    <cellStyle name="Ergebnis 2 2 7 2 4 2" xfId="25333" xr:uid="{00000000-0005-0000-0000-0000475E0000}"/>
    <cellStyle name="Ergebnis 2 2 7 2 4 2 2" xfId="39648" xr:uid="{00000000-0005-0000-0000-0000485E0000}"/>
    <cellStyle name="Ergebnis 2 2 7 2 4 3" xfId="32511" xr:uid="{00000000-0005-0000-0000-0000495E0000}"/>
    <cellStyle name="Ergebnis 2 2 8" xfId="3442" xr:uid="{00000000-0005-0000-0000-00004A5E0000}"/>
    <cellStyle name="Ergebnis 2 2 9" xfId="11569" xr:uid="{00000000-0005-0000-0000-00004B5E0000}"/>
    <cellStyle name="Ergebnis 2 2 9 2" xfId="13778" xr:uid="{00000000-0005-0000-0000-00004C5E0000}"/>
    <cellStyle name="Ergebnis 2 2 9 2 2" xfId="13681" xr:uid="{00000000-0005-0000-0000-00004D5E0000}"/>
    <cellStyle name="Ergebnis 2 2 9 2 2 2" xfId="16050" xr:uid="{00000000-0005-0000-0000-00004E5E0000}"/>
    <cellStyle name="Ergebnis 2 2 9 2 2 2 2" xfId="23209" xr:uid="{00000000-0005-0000-0000-00004F5E0000}"/>
    <cellStyle name="Ergebnis 2 2 9 2 2 2 2 2" xfId="37524" xr:uid="{00000000-0005-0000-0000-0000505E0000}"/>
    <cellStyle name="Ergebnis 2 2 9 2 2 2 3" xfId="30365" xr:uid="{00000000-0005-0000-0000-0000515E0000}"/>
    <cellStyle name="Ergebnis 2 2 9 2 2 3" xfId="18404" xr:uid="{00000000-0005-0000-0000-0000525E0000}"/>
    <cellStyle name="Ergebnis 2 2 9 2 2 3 2" xfId="25541" xr:uid="{00000000-0005-0000-0000-0000535E0000}"/>
    <cellStyle name="Ergebnis 2 2 9 2 2 3 2 2" xfId="39856" xr:uid="{00000000-0005-0000-0000-0000545E0000}"/>
    <cellStyle name="Ergebnis 2 2 9 2 2 3 3" xfId="32719" xr:uid="{00000000-0005-0000-0000-0000555E0000}"/>
    <cellStyle name="Ergebnis 2 2 9 2 2 4" xfId="19930" xr:uid="{00000000-0005-0000-0000-0000565E0000}"/>
    <cellStyle name="Ergebnis 2 2 9 2 2 4 2" xfId="27067" xr:uid="{00000000-0005-0000-0000-0000575E0000}"/>
    <cellStyle name="Ergebnis 2 2 9 2 2 4 2 2" xfId="41382" xr:uid="{00000000-0005-0000-0000-0000585E0000}"/>
    <cellStyle name="Ergebnis 2 2 9 2 2 4 3" xfId="34245" xr:uid="{00000000-0005-0000-0000-0000595E0000}"/>
    <cellStyle name="Ergebnis 2 2 9 2 2 5" xfId="21145" xr:uid="{00000000-0005-0000-0000-00005A5E0000}"/>
    <cellStyle name="Ergebnis 2 2 9 2 2 5 2" xfId="35460" xr:uid="{00000000-0005-0000-0000-00005B5E0000}"/>
    <cellStyle name="Ergebnis 2 2 9 2 2 6" xfId="28282" xr:uid="{00000000-0005-0000-0000-00005C5E0000}"/>
    <cellStyle name="Ergebnis 2 2 9 2 3" xfId="16147" xr:uid="{00000000-0005-0000-0000-00005D5E0000}"/>
    <cellStyle name="Ergebnis 2 2 9 2 3 2" xfId="23306" xr:uid="{00000000-0005-0000-0000-00005E5E0000}"/>
    <cellStyle name="Ergebnis 2 2 9 2 3 2 2" xfId="37621" xr:uid="{00000000-0005-0000-0000-00005F5E0000}"/>
    <cellStyle name="Ergebnis 2 2 9 2 3 3" xfId="30462" xr:uid="{00000000-0005-0000-0000-0000605E0000}"/>
    <cellStyle name="Ergebnis 2 2 9 2 4" xfId="18501" xr:uid="{00000000-0005-0000-0000-0000615E0000}"/>
    <cellStyle name="Ergebnis 2 2 9 2 4 2" xfId="25638" xr:uid="{00000000-0005-0000-0000-0000625E0000}"/>
    <cellStyle name="Ergebnis 2 2 9 2 4 2 2" xfId="39953" xr:uid="{00000000-0005-0000-0000-0000635E0000}"/>
    <cellStyle name="Ergebnis 2 2 9 2 4 3" xfId="32816" xr:uid="{00000000-0005-0000-0000-0000645E0000}"/>
    <cellStyle name="Ergebnis 2 3" xfId="1326" xr:uid="{00000000-0005-0000-0000-0000655E0000}"/>
    <cellStyle name="Ergebnis 2 3 2" xfId="1327" xr:uid="{00000000-0005-0000-0000-0000665E0000}"/>
    <cellStyle name="Ergebnis 2 3 2 2" xfId="1328" xr:uid="{00000000-0005-0000-0000-0000675E0000}"/>
    <cellStyle name="Ergebnis 2 3 2 2 2" xfId="13476" xr:uid="{00000000-0005-0000-0000-0000685E0000}"/>
    <cellStyle name="Ergebnis 2 3 2 2 2 2" xfId="13392" xr:uid="{00000000-0005-0000-0000-0000695E0000}"/>
    <cellStyle name="Ergebnis 2 3 2 2 2 2 2" xfId="15761" xr:uid="{00000000-0005-0000-0000-00006A5E0000}"/>
    <cellStyle name="Ergebnis 2 3 2 2 2 2 2 2" xfId="22920" xr:uid="{00000000-0005-0000-0000-00006B5E0000}"/>
    <cellStyle name="Ergebnis 2 3 2 2 2 2 2 2 2" xfId="37235" xr:uid="{00000000-0005-0000-0000-00006C5E0000}"/>
    <cellStyle name="Ergebnis 2 3 2 2 2 2 2 3" xfId="30076" xr:uid="{00000000-0005-0000-0000-00006D5E0000}"/>
    <cellStyle name="Ergebnis 2 3 2 2 2 2 3" xfId="18115" xr:uid="{00000000-0005-0000-0000-00006E5E0000}"/>
    <cellStyle name="Ergebnis 2 3 2 2 2 2 3 2" xfId="25252" xr:uid="{00000000-0005-0000-0000-00006F5E0000}"/>
    <cellStyle name="Ergebnis 2 3 2 2 2 2 3 2 2" xfId="39567" xr:uid="{00000000-0005-0000-0000-0000705E0000}"/>
    <cellStyle name="Ergebnis 2 3 2 2 2 2 3 3" xfId="32430" xr:uid="{00000000-0005-0000-0000-0000715E0000}"/>
    <cellStyle name="Ergebnis 2 3 2 2 2 2 4" xfId="19819" xr:uid="{00000000-0005-0000-0000-0000725E0000}"/>
    <cellStyle name="Ergebnis 2 3 2 2 2 2 4 2" xfId="26956" xr:uid="{00000000-0005-0000-0000-0000735E0000}"/>
    <cellStyle name="Ergebnis 2 3 2 2 2 2 4 2 2" xfId="41271" xr:uid="{00000000-0005-0000-0000-0000745E0000}"/>
    <cellStyle name="Ergebnis 2 3 2 2 2 2 4 3" xfId="34134" xr:uid="{00000000-0005-0000-0000-0000755E0000}"/>
    <cellStyle name="Ergebnis 2 3 2 2 2 2 5" xfId="21034" xr:uid="{00000000-0005-0000-0000-0000765E0000}"/>
    <cellStyle name="Ergebnis 2 3 2 2 2 2 5 2" xfId="35349" xr:uid="{00000000-0005-0000-0000-0000775E0000}"/>
    <cellStyle name="Ergebnis 2 3 2 2 2 2 6" xfId="28171" xr:uid="{00000000-0005-0000-0000-0000785E0000}"/>
    <cellStyle name="Ergebnis 2 3 2 2 2 3" xfId="15845" xr:uid="{00000000-0005-0000-0000-0000795E0000}"/>
    <cellStyle name="Ergebnis 2 3 2 2 2 3 2" xfId="23004" xr:uid="{00000000-0005-0000-0000-00007A5E0000}"/>
    <cellStyle name="Ergebnis 2 3 2 2 2 3 2 2" xfId="37319" xr:uid="{00000000-0005-0000-0000-00007B5E0000}"/>
    <cellStyle name="Ergebnis 2 3 2 2 2 3 3" xfId="30160" xr:uid="{00000000-0005-0000-0000-00007C5E0000}"/>
    <cellStyle name="Ergebnis 2 3 2 2 2 4" xfId="18199" xr:uid="{00000000-0005-0000-0000-00007D5E0000}"/>
    <cellStyle name="Ergebnis 2 3 2 2 2 4 2" xfId="25336" xr:uid="{00000000-0005-0000-0000-00007E5E0000}"/>
    <cellStyle name="Ergebnis 2 3 2 2 2 4 2 2" xfId="39651" xr:uid="{00000000-0005-0000-0000-00007F5E0000}"/>
    <cellStyle name="Ergebnis 2 3 2 2 2 4 3" xfId="32514" xr:uid="{00000000-0005-0000-0000-0000805E0000}"/>
    <cellStyle name="Ergebnis 2 3 2 3" xfId="1329" xr:uid="{00000000-0005-0000-0000-0000815E0000}"/>
    <cellStyle name="Ergebnis 2 3 2 3 2" xfId="13477" xr:uid="{00000000-0005-0000-0000-0000825E0000}"/>
    <cellStyle name="Ergebnis 2 3 2 3 2 2" xfId="13350" xr:uid="{00000000-0005-0000-0000-0000835E0000}"/>
    <cellStyle name="Ergebnis 2 3 2 3 2 2 2" xfId="15719" xr:uid="{00000000-0005-0000-0000-0000845E0000}"/>
    <cellStyle name="Ergebnis 2 3 2 3 2 2 2 2" xfId="22878" xr:uid="{00000000-0005-0000-0000-0000855E0000}"/>
    <cellStyle name="Ergebnis 2 3 2 3 2 2 2 2 2" xfId="37193" xr:uid="{00000000-0005-0000-0000-0000865E0000}"/>
    <cellStyle name="Ergebnis 2 3 2 3 2 2 2 3" xfId="30034" xr:uid="{00000000-0005-0000-0000-0000875E0000}"/>
    <cellStyle name="Ergebnis 2 3 2 3 2 2 3" xfId="18073" xr:uid="{00000000-0005-0000-0000-0000885E0000}"/>
    <cellStyle name="Ergebnis 2 3 2 3 2 2 3 2" xfId="25210" xr:uid="{00000000-0005-0000-0000-0000895E0000}"/>
    <cellStyle name="Ergebnis 2 3 2 3 2 2 3 2 2" xfId="39525" xr:uid="{00000000-0005-0000-0000-00008A5E0000}"/>
    <cellStyle name="Ergebnis 2 3 2 3 2 2 3 3" xfId="32388" xr:uid="{00000000-0005-0000-0000-00008B5E0000}"/>
    <cellStyle name="Ergebnis 2 3 2 3 2 2 4" xfId="19777" xr:uid="{00000000-0005-0000-0000-00008C5E0000}"/>
    <cellStyle name="Ergebnis 2 3 2 3 2 2 4 2" xfId="26914" xr:uid="{00000000-0005-0000-0000-00008D5E0000}"/>
    <cellStyle name="Ergebnis 2 3 2 3 2 2 4 2 2" xfId="41229" xr:uid="{00000000-0005-0000-0000-00008E5E0000}"/>
    <cellStyle name="Ergebnis 2 3 2 3 2 2 4 3" xfId="34092" xr:uid="{00000000-0005-0000-0000-00008F5E0000}"/>
    <cellStyle name="Ergebnis 2 3 2 3 2 2 5" xfId="20992" xr:uid="{00000000-0005-0000-0000-0000905E0000}"/>
    <cellStyle name="Ergebnis 2 3 2 3 2 2 5 2" xfId="35307" xr:uid="{00000000-0005-0000-0000-0000915E0000}"/>
    <cellStyle name="Ergebnis 2 3 2 3 2 2 6" xfId="28129" xr:uid="{00000000-0005-0000-0000-0000925E0000}"/>
    <cellStyle name="Ergebnis 2 3 2 3 2 3" xfId="15846" xr:uid="{00000000-0005-0000-0000-0000935E0000}"/>
    <cellStyle name="Ergebnis 2 3 2 3 2 3 2" xfId="23005" xr:uid="{00000000-0005-0000-0000-0000945E0000}"/>
    <cellStyle name="Ergebnis 2 3 2 3 2 3 2 2" xfId="37320" xr:uid="{00000000-0005-0000-0000-0000955E0000}"/>
    <cellStyle name="Ergebnis 2 3 2 3 2 3 3" xfId="30161" xr:uid="{00000000-0005-0000-0000-0000965E0000}"/>
    <cellStyle name="Ergebnis 2 3 2 3 2 4" xfId="18200" xr:uid="{00000000-0005-0000-0000-0000975E0000}"/>
    <cellStyle name="Ergebnis 2 3 2 3 2 4 2" xfId="25337" xr:uid="{00000000-0005-0000-0000-0000985E0000}"/>
    <cellStyle name="Ergebnis 2 3 2 3 2 4 2 2" xfId="39652" xr:uid="{00000000-0005-0000-0000-0000995E0000}"/>
    <cellStyle name="Ergebnis 2 3 2 3 2 4 3" xfId="32515" xr:uid="{00000000-0005-0000-0000-00009A5E0000}"/>
    <cellStyle name="Ergebnis 2 3 2 4" xfId="1330" xr:uid="{00000000-0005-0000-0000-00009B5E0000}"/>
    <cellStyle name="Ergebnis 2 3 2 4 2" xfId="13478" xr:uid="{00000000-0005-0000-0000-00009C5E0000}"/>
    <cellStyle name="Ergebnis 2 3 2 4 2 2" xfId="14300" xr:uid="{00000000-0005-0000-0000-00009D5E0000}"/>
    <cellStyle name="Ergebnis 2 3 2 4 2 2 2" xfId="16669" xr:uid="{00000000-0005-0000-0000-00009E5E0000}"/>
    <cellStyle name="Ergebnis 2 3 2 4 2 2 2 2" xfId="23828" xr:uid="{00000000-0005-0000-0000-00009F5E0000}"/>
    <cellStyle name="Ergebnis 2 3 2 4 2 2 2 2 2" xfId="38143" xr:uid="{00000000-0005-0000-0000-0000A05E0000}"/>
    <cellStyle name="Ergebnis 2 3 2 4 2 2 2 3" xfId="30984" xr:uid="{00000000-0005-0000-0000-0000A15E0000}"/>
    <cellStyle name="Ergebnis 2 3 2 4 2 2 3" xfId="19023" xr:uid="{00000000-0005-0000-0000-0000A25E0000}"/>
    <cellStyle name="Ergebnis 2 3 2 4 2 2 3 2" xfId="26160" xr:uid="{00000000-0005-0000-0000-0000A35E0000}"/>
    <cellStyle name="Ergebnis 2 3 2 4 2 2 3 2 2" xfId="40475" xr:uid="{00000000-0005-0000-0000-0000A45E0000}"/>
    <cellStyle name="Ergebnis 2 3 2 4 2 2 3 3" xfId="33338" xr:uid="{00000000-0005-0000-0000-0000A55E0000}"/>
    <cellStyle name="Ergebnis 2 3 2 4 2 2 4" xfId="20356" xr:uid="{00000000-0005-0000-0000-0000A65E0000}"/>
    <cellStyle name="Ergebnis 2 3 2 4 2 2 4 2" xfId="27493" xr:uid="{00000000-0005-0000-0000-0000A75E0000}"/>
    <cellStyle name="Ergebnis 2 3 2 4 2 2 4 2 2" xfId="41808" xr:uid="{00000000-0005-0000-0000-0000A85E0000}"/>
    <cellStyle name="Ergebnis 2 3 2 4 2 2 4 3" xfId="34671" xr:uid="{00000000-0005-0000-0000-0000A95E0000}"/>
    <cellStyle name="Ergebnis 2 3 2 4 2 2 5" xfId="21571" xr:uid="{00000000-0005-0000-0000-0000AA5E0000}"/>
    <cellStyle name="Ergebnis 2 3 2 4 2 2 5 2" xfId="35886" xr:uid="{00000000-0005-0000-0000-0000AB5E0000}"/>
    <cellStyle name="Ergebnis 2 3 2 4 2 2 6" xfId="28708" xr:uid="{00000000-0005-0000-0000-0000AC5E0000}"/>
    <cellStyle name="Ergebnis 2 3 2 4 2 3" xfId="15847" xr:uid="{00000000-0005-0000-0000-0000AD5E0000}"/>
    <cellStyle name="Ergebnis 2 3 2 4 2 3 2" xfId="23006" xr:uid="{00000000-0005-0000-0000-0000AE5E0000}"/>
    <cellStyle name="Ergebnis 2 3 2 4 2 3 2 2" xfId="37321" xr:uid="{00000000-0005-0000-0000-0000AF5E0000}"/>
    <cellStyle name="Ergebnis 2 3 2 4 2 3 3" xfId="30162" xr:uid="{00000000-0005-0000-0000-0000B05E0000}"/>
    <cellStyle name="Ergebnis 2 3 2 4 2 4" xfId="18201" xr:uid="{00000000-0005-0000-0000-0000B15E0000}"/>
    <cellStyle name="Ergebnis 2 3 2 4 2 4 2" xfId="25338" xr:uid="{00000000-0005-0000-0000-0000B25E0000}"/>
    <cellStyle name="Ergebnis 2 3 2 4 2 4 2 2" xfId="39653" xr:uid="{00000000-0005-0000-0000-0000B35E0000}"/>
    <cellStyle name="Ergebnis 2 3 2 4 2 4 3" xfId="32516" xr:uid="{00000000-0005-0000-0000-0000B45E0000}"/>
    <cellStyle name="Ergebnis 2 3 2 5" xfId="1331" xr:uid="{00000000-0005-0000-0000-0000B55E0000}"/>
    <cellStyle name="Ergebnis 2 3 2 5 2" xfId="13479" xr:uid="{00000000-0005-0000-0000-0000B65E0000}"/>
    <cellStyle name="Ergebnis 2 3 2 5 2 2" xfId="14646" xr:uid="{00000000-0005-0000-0000-0000B75E0000}"/>
    <cellStyle name="Ergebnis 2 3 2 5 2 2 2" xfId="17009" xr:uid="{00000000-0005-0000-0000-0000B85E0000}"/>
    <cellStyle name="Ergebnis 2 3 2 5 2 2 2 2" xfId="24168" xr:uid="{00000000-0005-0000-0000-0000B95E0000}"/>
    <cellStyle name="Ergebnis 2 3 2 5 2 2 2 2 2" xfId="38483" xr:uid="{00000000-0005-0000-0000-0000BA5E0000}"/>
    <cellStyle name="Ergebnis 2 3 2 5 2 2 2 3" xfId="31324" xr:uid="{00000000-0005-0000-0000-0000BB5E0000}"/>
    <cellStyle name="Ergebnis 2 3 2 5 2 2 3" xfId="19363" xr:uid="{00000000-0005-0000-0000-0000BC5E0000}"/>
    <cellStyle name="Ergebnis 2 3 2 5 2 2 3 2" xfId="26500" xr:uid="{00000000-0005-0000-0000-0000BD5E0000}"/>
    <cellStyle name="Ergebnis 2 3 2 5 2 2 3 2 2" xfId="40815" xr:uid="{00000000-0005-0000-0000-0000BE5E0000}"/>
    <cellStyle name="Ergebnis 2 3 2 5 2 2 3 3" xfId="33678" xr:uid="{00000000-0005-0000-0000-0000BF5E0000}"/>
    <cellStyle name="Ergebnis 2 3 2 5 2 2 4" xfId="20661" xr:uid="{00000000-0005-0000-0000-0000C05E0000}"/>
    <cellStyle name="Ergebnis 2 3 2 5 2 2 4 2" xfId="27798" xr:uid="{00000000-0005-0000-0000-0000C15E0000}"/>
    <cellStyle name="Ergebnis 2 3 2 5 2 2 4 2 2" xfId="42113" xr:uid="{00000000-0005-0000-0000-0000C25E0000}"/>
    <cellStyle name="Ergebnis 2 3 2 5 2 2 4 3" xfId="34976" xr:uid="{00000000-0005-0000-0000-0000C35E0000}"/>
    <cellStyle name="Ergebnis 2 3 2 5 2 2 5" xfId="21876" xr:uid="{00000000-0005-0000-0000-0000C45E0000}"/>
    <cellStyle name="Ergebnis 2 3 2 5 2 2 5 2" xfId="36191" xr:uid="{00000000-0005-0000-0000-0000C55E0000}"/>
    <cellStyle name="Ergebnis 2 3 2 5 2 2 6" xfId="29013" xr:uid="{00000000-0005-0000-0000-0000C65E0000}"/>
    <cellStyle name="Ergebnis 2 3 2 5 2 3" xfId="15848" xr:uid="{00000000-0005-0000-0000-0000C75E0000}"/>
    <cellStyle name="Ergebnis 2 3 2 5 2 3 2" xfId="23007" xr:uid="{00000000-0005-0000-0000-0000C85E0000}"/>
    <cellStyle name="Ergebnis 2 3 2 5 2 3 2 2" xfId="37322" xr:uid="{00000000-0005-0000-0000-0000C95E0000}"/>
    <cellStyle name="Ergebnis 2 3 2 5 2 3 3" xfId="30163" xr:uid="{00000000-0005-0000-0000-0000CA5E0000}"/>
    <cellStyle name="Ergebnis 2 3 2 5 2 4" xfId="18202" xr:uid="{00000000-0005-0000-0000-0000CB5E0000}"/>
    <cellStyle name="Ergebnis 2 3 2 5 2 4 2" xfId="25339" xr:uid="{00000000-0005-0000-0000-0000CC5E0000}"/>
    <cellStyle name="Ergebnis 2 3 2 5 2 4 2 2" xfId="39654" xr:uid="{00000000-0005-0000-0000-0000CD5E0000}"/>
    <cellStyle name="Ergebnis 2 3 2 5 2 4 3" xfId="32517" xr:uid="{00000000-0005-0000-0000-0000CE5E0000}"/>
    <cellStyle name="Ergebnis 2 3 2 6" xfId="7551" xr:uid="{00000000-0005-0000-0000-0000CF5E0000}"/>
    <cellStyle name="Ergebnis 2 3 2 6 2" xfId="14049" xr:uid="{00000000-0005-0000-0000-0000D05E0000}"/>
    <cellStyle name="Ergebnis 2 3 2 6 2 2" xfId="14919" xr:uid="{00000000-0005-0000-0000-0000D15E0000}"/>
    <cellStyle name="Ergebnis 2 3 2 6 2 2 2" xfId="17276" xr:uid="{00000000-0005-0000-0000-0000D25E0000}"/>
    <cellStyle name="Ergebnis 2 3 2 6 2 2 2 2" xfId="24413" xr:uid="{00000000-0005-0000-0000-0000D35E0000}"/>
    <cellStyle name="Ergebnis 2 3 2 6 2 2 2 2 2" xfId="38728" xr:uid="{00000000-0005-0000-0000-0000D45E0000}"/>
    <cellStyle name="Ergebnis 2 3 2 6 2 2 2 3" xfId="31591" xr:uid="{00000000-0005-0000-0000-0000D55E0000}"/>
    <cellStyle name="Ergebnis 2 3 2 6 2 2 3" xfId="19630" xr:uid="{00000000-0005-0000-0000-0000D65E0000}"/>
    <cellStyle name="Ergebnis 2 3 2 6 2 2 3 2" xfId="26767" xr:uid="{00000000-0005-0000-0000-0000D75E0000}"/>
    <cellStyle name="Ergebnis 2 3 2 6 2 2 3 2 2" xfId="41082" xr:uid="{00000000-0005-0000-0000-0000D85E0000}"/>
    <cellStyle name="Ergebnis 2 3 2 6 2 2 3 3" xfId="33945" xr:uid="{00000000-0005-0000-0000-0000D95E0000}"/>
    <cellStyle name="Ergebnis 2 3 2 6 2 2 4" xfId="20906" xr:uid="{00000000-0005-0000-0000-0000DA5E0000}"/>
    <cellStyle name="Ergebnis 2 3 2 6 2 2 4 2" xfId="28043" xr:uid="{00000000-0005-0000-0000-0000DB5E0000}"/>
    <cellStyle name="Ergebnis 2 3 2 6 2 2 4 2 2" xfId="42358" xr:uid="{00000000-0005-0000-0000-0000DC5E0000}"/>
    <cellStyle name="Ergebnis 2 3 2 6 2 2 4 3" xfId="35221" xr:uid="{00000000-0005-0000-0000-0000DD5E0000}"/>
    <cellStyle name="Ergebnis 2 3 2 6 2 2 5" xfId="22082" xr:uid="{00000000-0005-0000-0000-0000DE5E0000}"/>
    <cellStyle name="Ergebnis 2 3 2 6 2 2 5 2" xfId="36397" xr:uid="{00000000-0005-0000-0000-0000DF5E0000}"/>
    <cellStyle name="Ergebnis 2 3 2 6 2 2 6" xfId="29238" xr:uid="{00000000-0005-0000-0000-0000E05E0000}"/>
    <cellStyle name="Ergebnis 2 3 2 6 2 3" xfId="16418" xr:uid="{00000000-0005-0000-0000-0000E15E0000}"/>
    <cellStyle name="Ergebnis 2 3 2 6 2 3 2" xfId="23577" xr:uid="{00000000-0005-0000-0000-0000E25E0000}"/>
    <cellStyle name="Ergebnis 2 3 2 6 2 3 2 2" xfId="37892" xr:uid="{00000000-0005-0000-0000-0000E35E0000}"/>
    <cellStyle name="Ergebnis 2 3 2 6 2 3 3" xfId="30733" xr:uid="{00000000-0005-0000-0000-0000E45E0000}"/>
    <cellStyle name="Ergebnis 2 3 2 6 2 4" xfId="18772" xr:uid="{00000000-0005-0000-0000-0000E55E0000}"/>
    <cellStyle name="Ergebnis 2 3 2 6 2 4 2" xfId="25909" xr:uid="{00000000-0005-0000-0000-0000E65E0000}"/>
    <cellStyle name="Ergebnis 2 3 2 6 2 4 2 2" xfId="40224" xr:uid="{00000000-0005-0000-0000-0000E75E0000}"/>
    <cellStyle name="Ergebnis 2 3 2 6 2 4 3" xfId="33087" xr:uid="{00000000-0005-0000-0000-0000E85E0000}"/>
    <cellStyle name="Ergebnis 2 3 2 7" xfId="11021" xr:uid="{00000000-0005-0000-0000-0000E95E0000}"/>
    <cellStyle name="Ergebnis 2 3 2 7 2" xfId="14438" xr:uid="{00000000-0005-0000-0000-0000EA5E0000}"/>
    <cellStyle name="Ergebnis 2 3 2 7 2 2" xfId="14963" xr:uid="{00000000-0005-0000-0000-0000EB5E0000}"/>
    <cellStyle name="Ergebnis 2 3 2 7 2 2 2" xfId="17320" xr:uid="{00000000-0005-0000-0000-0000EC5E0000}"/>
    <cellStyle name="Ergebnis 2 3 2 7 2 2 2 2" xfId="24457" xr:uid="{00000000-0005-0000-0000-0000ED5E0000}"/>
    <cellStyle name="Ergebnis 2 3 2 7 2 2 2 2 2" xfId="38772" xr:uid="{00000000-0005-0000-0000-0000EE5E0000}"/>
    <cellStyle name="Ergebnis 2 3 2 7 2 2 2 3" xfId="31635" xr:uid="{00000000-0005-0000-0000-0000EF5E0000}"/>
    <cellStyle name="Ergebnis 2 3 2 7 2 2 3" xfId="19674" xr:uid="{00000000-0005-0000-0000-0000F05E0000}"/>
    <cellStyle name="Ergebnis 2 3 2 7 2 2 3 2" xfId="26811" xr:uid="{00000000-0005-0000-0000-0000F15E0000}"/>
    <cellStyle name="Ergebnis 2 3 2 7 2 2 3 2 2" xfId="41126" xr:uid="{00000000-0005-0000-0000-0000F25E0000}"/>
    <cellStyle name="Ergebnis 2 3 2 7 2 2 3 3" xfId="33989" xr:uid="{00000000-0005-0000-0000-0000F35E0000}"/>
    <cellStyle name="Ergebnis 2 3 2 7 2 2 4" xfId="20950" xr:uid="{00000000-0005-0000-0000-0000F45E0000}"/>
    <cellStyle name="Ergebnis 2 3 2 7 2 2 4 2" xfId="28087" xr:uid="{00000000-0005-0000-0000-0000F55E0000}"/>
    <cellStyle name="Ergebnis 2 3 2 7 2 2 4 2 2" xfId="42402" xr:uid="{00000000-0005-0000-0000-0000F65E0000}"/>
    <cellStyle name="Ergebnis 2 3 2 7 2 2 4 3" xfId="35265" xr:uid="{00000000-0005-0000-0000-0000F75E0000}"/>
    <cellStyle name="Ergebnis 2 3 2 7 2 2 5" xfId="22126" xr:uid="{00000000-0005-0000-0000-0000F85E0000}"/>
    <cellStyle name="Ergebnis 2 3 2 7 2 2 5 2" xfId="36441" xr:uid="{00000000-0005-0000-0000-0000F95E0000}"/>
    <cellStyle name="Ergebnis 2 3 2 7 2 2 6" xfId="29282" xr:uid="{00000000-0005-0000-0000-0000FA5E0000}"/>
    <cellStyle name="Ergebnis 2 3 2 7 2 3" xfId="16807" xr:uid="{00000000-0005-0000-0000-0000FB5E0000}"/>
    <cellStyle name="Ergebnis 2 3 2 7 2 3 2" xfId="23966" xr:uid="{00000000-0005-0000-0000-0000FC5E0000}"/>
    <cellStyle name="Ergebnis 2 3 2 7 2 3 2 2" xfId="38281" xr:uid="{00000000-0005-0000-0000-0000FD5E0000}"/>
    <cellStyle name="Ergebnis 2 3 2 7 2 3 3" xfId="31122" xr:uid="{00000000-0005-0000-0000-0000FE5E0000}"/>
    <cellStyle name="Ergebnis 2 3 2 7 2 4" xfId="19161" xr:uid="{00000000-0005-0000-0000-0000FF5E0000}"/>
    <cellStyle name="Ergebnis 2 3 2 7 2 4 2" xfId="26298" xr:uid="{00000000-0005-0000-0000-0000005F0000}"/>
    <cellStyle name="Ergebnis 2 3 2 7 2 4 2 2" xfId="40613" xr:uid="{00000000-0005-0000-0000-0000015F0000}"/>
    <cellStyle name="Ergebnis 2 3 2 7 2 4 3" xfId="33476" xr:uid="{00000000-0005-0000-0000-0000025F0000}"/>
    <cellStyle name="Ergebnis 2 3 2 8" xfId="13475" xr:uid="{00000000-0005-0000-0000-0000035F0000}"/>
    <cellStyle name="Ergebnis 2 3 2 8 2" xfId="14098" xr:uid="{00000000-0005-0000-0000-0000045F0000}"/>
    <cellStyle name="Ergebnis 2 3 2 8 2 2" xfId="16467" xr:uid="{00000000-0005-0000-0000-0000055F0000}"/>
    <cellStyle name="Ergebnis 2 3 2 8 2 2 2" xfId="23626" xr:uid="{00000000-0005-0000-0000-0000065F0000}"/>
    <cellStyle name="Ergebnis 2 3 2 8 2 2 2 2" xfId="37941" xr:uid="{00000000-0005-0000-0000-0000075F0000}"/>
    <cellStyle name="Ergebnis 2 3 2 8 2 2 3" xfId="30782" xr:uid="{00000000-0005-0000-0000-0000085F0000}"/>
    <cellStyle name="Ergebnis 2 3 2 8 2 3" xfId="18821" xr:uid="{00000000-0005-0000-0000-0000095F0000}"/>
    <cellStyle name="Ergebnis 2 3 2 8 2 3 2" xfId="25958" xr:uid="{00000000-0005-0000-0000-00000A5F0000}"/>
    <cellStyle name="Ergebnis 2 3 2 8 2 3 2 2" xfId="40273" xr:uid="{00000000-0005-0000-0000-00000B5F0000}"/>
    <cellStyle name="Ergebnis 2 3 2 8 2 3 3" xfId="33136" xr:uid="{00000000-0005-0000-0000-00000C5F0000}"/>
    <cellStyle name="Ergebnis 2 3 2 8 2 4" xfId="20158" xr:uid="{00000000-0005-0000-0000-00000D5F0000}"/>
    <cellStyle name="Ergebnis 2 3 2 8 2 4 2" xfId="27295" xr:uid="{00000000-0005-0000-0000-00000E5F0000}"/>
    <cellStyle name="Ergebnis 2 3 2 8 2 4 2 2" xfId="41610" xr:uid="{00000000-0005-0000-0000-00000F5F0000}"/>
    <cellStyle name="Ergebnis 2 3 2 8 2 4 3" xfId="34473" xr:uid="{00000000-0005-0000-0000-0000105F0000}"/>
    <cellStyle name="Ergebnis 2 3 2 8 2 5" xfId="21373" xr:uid="{00000000-0005-0000-0000-0000115F0000}"/>
    <cellStyle name="Ergebnis 2 3 2 8 2 5 2" xfId="35688" xr:uid="{00000000-0005-0000-0000-0000125F0000}"/>
    <cellStyle name="Ergebnis 2 3 2 8 2 6" xfId="28510" xr:uid="{00000000-0005-0000-0000-0000135F0000}"/>
    <cellStyle name="Ergebnis 2 3 2 8 3" xfId="15844" xr:uid="{00000000-0005-0000-0000-0000145F0000}"/>
    <cellStyle name="Ergebnis 2 3 2 8 3 2" xfId="23003" xr:uid="{00000000-0005-0000-0000-0000155F0000}"/>
    <cellStyle name="Ergebnis 2 3 2 8 3 2 2" xfId="37318" xr:uid="{00000000-0005-0000-0000-0000165F0000}"/>
    <cellStyle name="Ergebnis 2 3 2 8 3 3" xfId="30159" xr:uid="{00000000-0005-0000-0000-0000175F0000}"/>
    <cellStyle name="Ergebnis 2 3 2 8 4" xfId="18198" xr:uid="{00000000-0005-0000-0000-0000185F0000}"/>
    <cellStyle name="Ergebnis 2 3 2 8 4 2" xfId="25335" xr:uid="{00000000-0005-0000-0000-0000195F0000}"/>
    <cellStyle name="Ergebnis 2 3 2 8 4 2 2" xfId="39650" xr:uid="{00000000-0005-0000-0000-00001A5F0000}"/>
    <cellStyle name="Ergebnis 2 3 2 8 4 3" xfId="32513" xr:uid="{00000000-0005-0000-0000-00001B5F0000}"/>
    <cellStyle name="Ergebnis 2 3 3" xfId="1332" xr:uid="{00000000-0005-0000-0000-00001C5F0000}"/>
    <cellStyle name="Ergebnis 2 3 3 2" xfId="13480" xr:uid="{00000000-0005-0000-0000-00001D5F0000}"/>
    <cellStyle name="Ergebnis 2 3 3 2 2" xfId="13419" xr:uid="{00000000-0005-0000-0000-00001E5F0000}"/>
    <cellStyle name="Ergebnis 2 3 3 2 2 2" xfId="15788" xr:uid="{00000000-0005-0000-0000-00001F5F0000}"/>
    <cellStyle name="Ergebnis 2 3 3 2 2 2 2" xfId="22947" xr:uid="{00000000-0005-0000-0000-0000205F0000}"/>
    <cellStyle name="Ergebnis 2 3 3 2 2 2 2 2" xfId="37262" xr:uid="{00000000-0005-0000-0000-0000215F0000}"/>
    <cellStyle name="Ergebnis 2 3 3 2 2 2 3" xfId="30103" xr:uid="{00000000-0005-0000-0000-0000225F0000}"/>
    <cellStyle name="Ergebnis 2 3 3 2 2 3" xfId="18142" xr:uid="{00000000-0005-0000-0000-0000235F0000}"/>
    <cellStyle name="Ergebnis 2 3 3 2 2 3 2" xfId="25279" xr:uid="{00000000-0005-0000-0000-0000245F0000}"/>
    <cellStyle name="Ergebnis 2 3 3 2 2 3 2 2" xfId="39594" xr:uid="{00000000-0005-0000-0000-0000255F0000}"/>
    <cellStyle name="Ergebnis 2 3 3 2 2 3 3" xfId="32457" xr:uid="{00000000-0005-0000-0000-0000265F0000}"/>
    <cellStyle name="Ergebnis 2 3 3 2 2 4" xfId="19846" xr:uid="{00000000-0005-0000-0000-0000275F0000}"/>
    <cellStyle name="Ergebnis 2 3 3 2 2 4 2" xfId="26983" xr:uid="{00000000-0005-0000-0000-0000285F0000}"/>
    <cellStyle name="Ergebnis 2 3 3 2 2 4 2 2" xfId="41298" xr:uid="{00000000-0005-0000-0000-0000295F0000}"/>
    <cellStyle name="Ergebnis 2 3 3 2 2 4 3" xfId="34161" xr:uid="{00000000-0005-0000-0000-00002A5F0000}"/>
    <cellStyle name="Ergebnis 2 3 3 2 2 5" xfId="21061" xr:uid="{00000000-0005-0000-0000-00002B5F0000}"/>
    <cellStyle name="Ergebnis 2 3 3 2 2 5 2" xfId="35376" xr:uid="{00000000-0005-0000-0000-00002C5F0000}"/>
    <cellStyle name="Ergebnis 2 3 3 2 2 6" xfId="28198" xr:uid="{00000000-0005-0000-0000-00002D5F0000}"/>
    <cellStyle name="Ergebnis 2 3 3 2 3" xfId="15849" xr:uid="{00000000-0005-0000-0000-00002E5F0000}"/>
    <cellStyle name="Ergebnis 2 3 3 2 3 2" xfId="23008" xr:uid="{00000000-0005-0000-0000-00002F5F0000}"/>
    <cellStyle name="Ergebnis 2 3 3 2 3 2 2" xfId="37323" xr:uid="{00000000-0005-0000-0000-0000305F0000}"/>
    <cellStyle name="Ergebnis 2 3 3 2 3 3" xfId="30164" xr:uid="{00000000-0005-0000-0000-0000315F0000}"/>
    <cellStyle name="Ergebnis 2 3 3 2 4" xfId="18203" xr:uid="{00000000-0005-0000-0000-0000325F0000}"/>
    <cellStyle name="Ergebnis 2 3 3 2 4 2" xfId="25340" xr:uid="{00000000-0005-0000-0000-0000335F0000}"/>
    <cellStyle name="Ergebnis 2 3 3 2 4 2 2" xfId="39655" xr:uid="{00000000-0005-0000-0000-0000345F0000}"/>
    <cellStyle name="Ergebnis 2 3 3 2 4 3" xfId="32518" xr:uid="{00000000-0005-0000-0000-0000355F0000}"/>
    <cellStyle name="Ergebnis 2 3 4" xfId="1333" xr:uid="{00000000-0005-0000-0000-0000365F0000}"/>
    <cellStyle name="Ergebnis 2 3 4 2" xfId="13481" xr:uid="{00000000-0005-0000-0000-0000375F0000}"/>
    <cellStyle name="Ergebnis 2 3 4 2 2" xfId="14301" xr:uid="{00000000-0005-0000-0000-0000385F0000}"/>
    <cellStyle name="Ergebnis 2 3 4 2 2 2" xfId="16670" xr:uid="{00000000-0005-0000-0000-0000395F0000}"/>
    <cellStyle name="Ergebnis 2 3 4 2 2 2 2" xfId="23829" xr:uid="{00000000-0005-0000-0000-00003A5F0000}"/>
    <cellStyle name="Ergebnis 2 3 4 2 2 2 2 2" xfId="38144" xr:uid="{00000000-0005-0000-0000-00003B5F0000}"/>
    <cellStyle name="Ergebnis 2 3 4 2 2 2 3" xfId="30985" xr:uid="{00000000-0005-0000-0000-00003C5F0000}"/>
    <cellStyle name="Ergebnis 2 3 4 2 2 3" xfId="19024" xr:uid="{00000000-0005-0000-0000-00003D5F0000}"/>
    <cellStyle name="Ergebnis 2 3 4 2 2 3 2" xfId="26161" xr:uid="{00000000-0005-0000-0000-00003E5F0000}"/>
    <cellStyle name="Ergebnis 2 3 4 2 2 3 2 2" xfId="40476" xr:uid="{00000000-0005-0000-0000-00003F5F0000}"/>
    <cellStyle name="Ergebnis 2 3 4 2 2 3 3" xfId="33339" xr:uid="{00000000-0005-0000-0000-0000405F0000}"/>
    <cellStyle name="Ergebnis 2 3 4 2 2 4" xfId="20357" xr:uid="{00000000-0005-0000-0000-0000415F0000}"/>
    <cellStyle name="Ergebnis 2 3 4 2 2 4 2" xfId="27494" xr:uid="{00000000-0005-0000-0000-0000425F0000}"/>
    <cellStyle name="Ergebnis 2 3 4 2 2 4 2 2" xfId="41809" xr:uid="{00000000-0005-0000-0000-0000435F0000}"/>
    <cellStyle name="Ergebnis 2 3 4 2 2 4 3" xfId="34672" xr:uid="{00000000-0005-0000-0000-0000445F0000}"/>
    <cellStyle name="Ergebnis 2 3 4 2 2 5" xfId="21572" xr:uid="{00000000-0005-0000-0000-0000455F0000}"/>
    <cellStyle name="Ergebnis 2 3 4 2 2 5 2" xfId="35887" xr:uid="{00000000-0005-0000-0000-0000465F0000}"/>
    <cellStyle name="Ergebnis 2 3 4 2 2 6" xfId="28709" xr:uid="{00000000-0005-0000-0000-0000475F0000}"/>
    <cellStyle name="Ergebnis 2 3 4 2 3" xfId="15850" xr:uid="{00000000-0005-0000-0000-0000485F0000}"/>
    <cellStyle name="Ergebnis 2 3 4 2 3 2" xfId="23009" xr:uid="{00000000-0005-0000-0000-0000495F0000}"/>
    <cellStyle name="Ergebnis 2 3 4 2 3 2 2" xfId="37324" xr:uid="{00000000-0005-0000-0000-00004A5F0000}"/>
    <cellStyle name="Ergebnis 2 3 4 2 3 3" xfId="30165" xr:uid="{00000000-0005-0000-0000-00004B5F0000}"/>
    <cellStyle name="Ergebnis 2 3 4 2 4" xfId="18204" xr:uid="{00000000-0005-0000-0000-00004C5F0000}"/>
    <cellStyle name="Ergebnis 2 3 4 2 4 2" xfId="25341" xr:uid="{00000000-0005-0000-0000-00004D5F0000}"/>
    <cellStyle name="Ergebnis 2 3 4 2 4 2 2" xfId="39656" xr:uid="{00000000-0005-0000-0000-00004E5F0000}"/>
    <cellStyle name="Ergebnis 2 3 4 2 4 3" xfId="32519" xr:uid="{00000000-0005-0000-0000-00004F5F0000}"/>
    <cellStyle name="Ergebnis 2 3 5" xfId="1334" xr:uid="{00000000-0005-0000-0000-0000505F0000}"/>
    <cellStyle name="Ergebnis 2 3 5 2" xfId="13482" xr:uid="{00000000-0005-0000-0000-0000515F0000}"/>
    <cellStyle name="Ergebnis 2 3 5 2 2" xfId="14376" xr:uid="{00000000-0005-0000-0000-0000525F0000}"/>
    <cellStyle name="Ergebnis 2 3 5 2 2 2" xfId="16745" xr:uid="{00000000-0005-0000-0000-0000535F0000}"/>
    <cellStyle name="Ergebnis 2 3 5 2 2 2 2" xfId="23904" xr:uid="{00000000-0005-0000-0000-0000545F0000}"/>
    <cellStyle name="Ergebnis 2 3 5 2 2 2 2 2" xfId="38219" xr:uid="{00000000-0005-0000-0000-0000555F0000}"/>
    <cellStyle name="Ergebnis 2 3 5 2 2 2 3" xfId="31060" xr:uid="{00000000-0005-0000-0000-0000565F0000}"/>
    <cellStyle name="Ergebnis 2 3 5 2 2 3" xfId="19099" xr:uid="{00000000-0005-0000-0000-0000575F0000}"/>
    <cellStyle name="Ergebnis 2 3 5 2 2 3 2" xfId="26236" xr:uid="{00000000-0005-0000-0000-0000585F0000}"/>
    <cellStyle name="Ergebnis 2 3 5 2 2 3 2 2" xfId="40551" xr:uid="{00000000-0005-0000-0000-0000595F0000}"/>
    <cellStyle name="Ergebnis 2 3 5 2 2 3 3" xfId="33414" xr:uid="{00000000-0005-0000-0000-00005A5F0000}"/>
    <cellStyle name="Ergebnis 2 3 5 2 2 4" xfId="20432" xr:uid="{00000000-0005-0000-0000-00005B5F0000}"/>
    <cellStyle name="Ergebnis 2 3 5 2 2 4 2" xfId="27569" xr:uid="{00000000-0005-0000-0000-00005C5F0000}"/>
    <cellStyle name="Ergebnis 2 3 5 2 2 4 2 2" xfId="41884" xr:uid="{00000000-0005-0000-0000-00005D5F0000}"/>
    <cellStyle name="Ergebnis 2 3 5 2 2 4 3" xfId="34747" xr:uid="{00000000-0005-0000-0000-00005E5F0000}"/>
    <cellStyle name="Ergebnis 2 3 5 2 2 5" xfId="21647" xr:uid="{00000000-0005-0000-0000-00005F5F0000}"/>
    <cellStyle name="Ergebnis 2 3 5 2 2 5 2" xfId="35962" xr:uid="{00000000-0005-0000-0000-0000605F0000}"/>
    <cellStyle name="Ergebnis 2 3 5 2 2 6" xfId="28784" xr:uid="{00000000-0005-0000-0000-0000615F0000}"/>
    <cellStyle name="Ergebnis 2 3 5 2 3" xfId="15851" xr:uid="{00000000-0005-0000-0000-0000625F0000}"/>
    <cellStyle name="Ergebnis 2 3 5 2 3 2" xfId="23010" xr:uid="{00000000-0005-0000-0000-0000635F0000}"/>
    <cellStyle name="Ergebnis 2 3 5 2 3 2 2" xfId="37325" xr:uid="{00000000-0005-0000-0000-0000645F0000}"/>
    <cellStyle name="Ergebnis 2 3 5 2 3 3" xfId="30166" xr:uid="{00000000-0005-0000-0000-0000655F0000}"/>
    <cellStyle name="Ergebnis 2 3 5 2 4" xfId="18205" xr:uid="{00000000-0005-0000-0000-0000665F0000}"/>
    <cellStyle name="Ergebnis 2 3 5 2 4 2" xfId="25342" xr:uid="{00000000-0005-0000-0000-0000675F0000}"/>
    <cellStyle name="Ergebnis 2 3 5 2 4 2 2" xfId="39657" xr:uid="{00000000-0005-0000-0000-0000685F0000}"/>
    <cellStyle name="Ergebnis 2 3 5 2 4 3" xfId="32520" xr:uid="{00000000-0005-0000-0000-0000695F0000}"/>
    <cellStyle name="Ergebnis 2 3 6" xfId="1335" xr:uid="{00000000-0005-0000-0000-00006A5F0000}"/>
    <cellStyle name="Ergebnis 2 3 6 2" xfId="13483" xr:uid="{00000000-0005-0000-0000-00006B5F0000}"/>
    <cellStyle name="Ergebnis 2 3 6 2 2" xfId="14645" xr:uid="{00000000-0005-0000-0000-00006C5F0000}"/>
    <cellStyle name="Ergebnis 2 3 6 2 2 2" xfId="17008" xr:uid="{00000000-0005-0000-0000-00006D5F0000}"/>
    <cellStyle name="Ergebnis 2 3 6 2 2 2 2" xfId="24167" xr:uid="{00000000-0005-0000-0000-00006E5F0000}"/>
    <cellStyle name="Ergebnis 2 3 6 2 2 2 2 2" xfId="38482" xr:uid="{00000000-0005-0000-0000-00006F5F0000}"/>
    <cellStyle name="Ergebnis 2 3 6 2 2 2 3" xfId="31323" xr:uid="{00000000-0005-0000-0000-0000705F0000}"/>
    <cellStyle name="Ergebnis 2 3 6 2 2 3" xfId="19362" xr:uid="{00000000-0005-0000-0000-0000715F0000}"/>
    <cellStyle name="Ergebnis 2 3 6 2 2 3 2" xfId="26499" xr:uid="{00000000-0005-0000-0000-0000725F0000}"/>
    <cellStyle name="Ergebnis 2 3 6 2 2 3 2 2" xfId="40814" xr:uid="{00000000-0005-0000-0000-0000735F0000}"/>
    <cellStyle name="Ergebnis 2 3 6 2 2 3 3" xfId="33677" xr:uid="{00000000-0005-0000-0000-0000745F0000}"/>
    <cellStyle name="Ergebnis 2 3 6 2 2 4" xfId="20660" xr:uid="{00000000-0005-0000-0000-0000755F0000}"/>
    <cellStyle name="Ergebnis 2 3 6 2 2 4 2" xfId="27797" xr:uid="{00000000-0005-0000-0000-0000765F0000}"/>
    <cellStyle name="Ergebnis 2 3 6 2 2 4 2 2" xfId="42112" xr:uid="{00000000-0005-0000-0000-0000775F0000}"/>
    <cellStyle name="Ergebnis 2 3 6 2 2 4 3" xfId="34975" xr:uid="{00000000-0005-0000-0000-0000785F0000}"/>
    <cellStyle name="Ergebnis 2 3 6 2 2 5" xfId="21875" xr:uid="{00000000-0005-0000-0000-0000795F0000}"/>
    <cellStyle name="Ergebnis 2 3 6 2 2 5 2" xfId="36190" xr:uid="{00000000-0005-0000-0000-00007A5F0000}"/>
    <cellStyle name="Ergebnis 2 3 6 2 2 6" xfId="29012" xr:uid="{00000000-0005-0000-0000-00007B5F0000}"/>
    <cellStyle name="Ergebnis 2 3 6 2 3" xfId="15852" xr:uid="{00000000-0005-0000-0000-00007C5F0000}"/>
    <cellStyle name="Ergebnis 2 3 6 2 3 2" xfId="23011" xr:uid="{00000000-0005-0000-0000-00007D5F0000}"/>
    <cellStyle name="Ergebnis 2 3 6 2 3 2 2" xfId="37326" xr:uid="{00000000-0005-0000-0000-00007E5F0000}"/>
    <cellStyle name="Ergebnis 2 3 6 2 3 3" xfId="30167" xr:uid="{00000000-0005-0000-0000-00007F5F0000}"/>
    <cellStyle name="Ergebnis 2 3 6 2 4" xfId="18206" xr:uid="{00000000-0005-0000-0000-0000805F0000}"/>
    <cellStyle name="Ergebnis 2 3 6 2 4 2" xfId="25343" xr:uid="{00000000-0005-0000-0000-0000815F0000}"/>
    <cellStyle name="Ergebnis 2 3 6 2 4 2 2" xfId="39658" xr:uid="{00000000-0005-0000-0000-0000825F0000}"/>
    <cellStyle name="Ergebnis 2 3 6 2 4 3" xfId="32521" xr:uid="{00000000-0005-0000-0000-0000835F0000}"/>
    <cellStyle name="Ergebnis 2 3 7" xfId="10728" xr:uid="{00000000-0005-0000-0000-0000845F0000}"/>
    <cellStyle name="Ergebnis 2 3 7 2" xfId="14419" xr:uid="{00000000-0005-0000-0000-0000855F0000}"/>
    <cellStyle name="Ergebnis 2 3 7 2 2" xfId="14951" xr:uid="{00000000-0005-0000-0000-0000865F0000}"/>
    <cellStyle name="Ergebnis 2 3 7 2 2 2" xfId="17308" xr:uid="{00000000-0005-0000-0000-0000875F0000}"/>
    <cellStyle name="Ergebnis 2 3 7 2 2 2 2" xfId="24445" xr:uid="{00000000-0005-0000-0000-0000885F0000}"/>
    <cellStyle name="Ergebnis 2 3 7 2 2 2 2 2" xfId="38760" xr:uid="{00000000-0005-0000-0000-0000895F0000}"/>
    <cellStyle name="Ergebnis 2 3 7 2 2 2 3" xfId="31623" xr:uid="{00000000-0005-0000-0000-00008A5F0000}"/>
    <cellStyle name="Ergebnis 2 3 7 2 2 3" xfId="19662" xr:uid="{00000000-0005-0000-0000-00008B5F0000}"/>
    <cellStyle name="Ergebnis 2 3 7 2 2 3 2" xfId="26799" xr:uid="{00000000-0005-0000-0000-00008C5F0000}"/>
    <cellStyle name="Ergebnis 2 3 7 2 2 3 2 2" xfId="41114" xr:uid="{00000000-0005-0000-0000-00008D5F0000}"/>
    <cellStyle name="Ergebnis 2 3 7 2 2 3 3" xfId="33977" xr:uid="{00000000-0005-0000-0000-00008E5F0000}"/>
    <cellStyle name="Ergebnis 2 3 7 2 2 4" xfId="20938" xr:uid="{00000000-0005-0000-0000-00008F5F0000}"/>
    <cellStyle name="Ergebnis 2 3 7 2 2 4 2" xfId="28075" xr:uid="{00000000-0005-0000-0000-0000905F0000}"/>
    <cellStyle name="Ergebnis 2 3 7 2 2 4 2 2" xfId="42390" xr:uid="{00000000-0005-0000-0000-0000915F0000}"/>
    <cellStyle name="Ergebnis 2 3 7 2 2 4 3" xfId="35253" xr:uid="{00000000-0005-0000-0000-0000925F0000}"/>
    <cellStyle name="Ergebnis 2 3 7 2 2 5" xfId="22114" xr:uid="{00000000-0005-0000-0000-0000935F0000}"/>
    <cellStyle name="Ergebnis 2 3 7 2 2 5 2" xfId="36429" xr:uid="{00000000-0005-0000-0000-0000945F0000}"/>
    <cellStyle name="Ergebnis 2 3 7 2 2 6" xfId="29270" xr:uid="{00000000-0005-0000-0000-0000955F0000}"/>
    <cellStyle name="Ergebnis 2 3 7 2 3" xfId="16788" xr:uid="{00000000-0005-0000-0000-0000965F0000}"/>
    <cellStyle name="Ergebnis 2 3 7 2 3 2" xfId="23947" xr:uid="{00000000-0005-0000-0000-0000975F0000}"/>
    <cellStyle name="Ergebnis 2 3 7 2 3 2 2" xfId="38262" xr:uid="{00000000-0005-0000-0000-0000985F0000}"/>
    <cellStyle name="Ergebnis 2 3 7 2 3 3" xfId="31103" xr:uid="{00000000-0005-0000-0000-0000995F0000}"/>
    <cellStyle name="Ergebnis 2 3 7 2 4" xfId="19142" xr:uid="{00000000-0005-0000-0000-00009A5F0000}"/>
    <cellStyle name="Ergebnis 2 3 7 2 4 2" xfId="26279" xr:uid="{00000000-0005-0000-0000-00009B5F0000}"/>
    <cellStyle name="Ergebnis 2 3 7 2 4 2 2" xfId="40594" xr:uid="{00000000-0005-0000-0000-00009C5F0000}"/>
    <cellStyle name="Ergebnis 2 3 7 2 4 3" xfId="33457" xr:uid="{00000000-0005-0000-0000-00009D5F0000}"/>
    <cellStyle name="Ergebnis 2 3 8" xfId="11020" xr:uid="{00000000-0005-0000-0000-00009E5F0000}"/>
    <cellStyle name="Ergebnis 2 3 9" xfId="13474" xr:uid="{00000000-0005-0000-0000-00009F5F0000}"/>
    <cellStyle name="Ergebnis 2 3 9 2" xfId="14299" xr:uid="{00000000-0005-0000-0000-0000A05F0000}"/>
    <cellStyle name="Ergebnis 2 3 9 2 2" xfId="16668" xr:uid="{00000000-0005-0000-0000-0000A15F0000}"/>
    <cellStyle name="Ergebnis 2 3 9 2 2 2" xfId="23827" xr:uid="{00000000-0005-0000-0000-0000A25F0000}"/>
    <cellStyle name="Ergebnis 2 3 9 2 2 2 2" xfId="38142" xr:uid="{00000000-0005-0000-0000-0000A35F0000}"/>
    <cellStyle name="Ergebnis 2 3 9 2 2 3" xfId="30983" xr:uid="{00000000-0005-0000-0000-0000A45F0000}"/>
    <cellStyle name="Ergebnis 2 3 9 2 3" xfId="19022" xr:uid="{00000000-0005-0000-0000-0000A55F0000}"/>
    <cellStyle name="Ergebnis 2 3 9 2 3 2" xfId="26159" xr:uid="{00000000-0005-0000-0000-0000A65F0000}"/>
    <cellStyle name="Ergebnis 2 3 9 2 3 2 2" xfId="40474" xr:uid="{00000000-0005-0000-0000-0000A75F0000}"/>
    <cellStyle name="Ergebnis 2 3 9 2 3 3" xfId="33337" xr:uid="{00000000-0005-0000-0000-0000A85F0000}"/>
    <cellStyle name="Ergebnis 2 3 9 2 4" xfId="20355" xr:uid="{00000000-0005-0000-0000-0000A95F0000}"/>
    <cellStyle name="Ergebnis 2 3 9 2 4 2" xfId="27492" xr:uid="{00000000-0005-0000-0000-0000AA5F0000}"/>
    <cellStyle name="Ergebnis 2 3 9 2 4 2 2" xfId="41807" xr:uid="{00000000-0005-0000-0000-0000AB5F0000}"/>
    <cellStyle name="Ergebnis 2 3 9 2 4 3" xfId="34670" xr:uid="{00000000-0005-0000-0000-0000AC5F0000}"/>
    <cellStyle name="Ergebnis 2 3 9 2 5" xfId="21570" xr:uid="{00000000-0005-0000-0000-0000AD5F0000}"/>
    <cellStyle name="Ergebnis 2 3 9 2 5 2" xfId="35885" xr:uid="{00000000-0005-0000-0000-0000AE5F0000}"/>
    <cellStyle name="Ergebnis 2 3 9 2 6" xfId="28707" xr:uid="{00000000-0005-0000-0000-0000AF5F0000}"/>
    <cellStyle name="Ergebnis 2 3 9 3" xfId="15843" xr:uid="{00000000-0005-0000-0000-0000B05F0000}"/>
    <cellStyle name="Ergebnis 2 3 9 3 2" xfId="23002" xr:uid="{00000000-0005-0000-0000-0000B15F0000}"/>
    <cellStyle name="Ergebnis 2 3 9 3 2 2" xfId="37317" xr:uid="{00000000-0005-0000-0000-0000B25F0000}"/>
    <cellStyle name="Ergebnis 2 3 9 3 3" xfId="30158" xr:uid="{00000000-0005-0000-0000-0000B35F0000}"/>
    <cellStyle name="Ergebnis 2 3 9 4" xfId="18197" xr:uid="{00000000-0005-0000-0000-0000B45F0000}"/>
    <cellStyle name="Ergebnis 2 3 9 4 2" xfId="25334" xr:uid="{00000000-0005-0000-0000-0000B55F0000}"/>
    <cellStyle name="Ergebnis 2 3 9 4 2 2" xfId="39649" xr:uid="{00000000-0005-0000-0000-0000B65F0000}"/>
    <cellStyle name="Ergebnis 2 3 9 4 3" xfId="32512" xr:uid="{00000000-0005-0000-0000-0000B75F0000}"/>
    <cellStyle name="Ergebnis 2 4" xfId="1336" xr:uid="{00000000-0005-0000-0000-0000B85F0000}"/>
    <cellStyle name="Ergebnis 2 4 2" xfId="1337" xr:uid="{00000000-0005-0000-0000-0000B95F0000}"/>
    <cellStyle name="Ergebnis 2 4 2 2" xfId="13485" xr:uid="{00000000-0005-0000-0000-0000BA5F0000}"/>
    <cellStyle name="Ergebnis 2 4 2 2 2" xfId="14304" xr:uid="{00000000-0005-0000-0000-0000BB5F0000}"/>
    <cellStyle name="Ergebnis 2 4 2 2 2 2" xfId="16673" xr:uid="{00000000-0005-0000-0000-0000BC5F0000}"/>
    <cellStyle name="Ergebnis 2 4 2 2 2 2 2" xfId="23832" xr:uid="{00000000-0005-0000-0000-0000BD5F0000}"/>
    <cellStyle name="Ergebnis 2 4 2 2 2 2 2 2" xfId="38147" xr:uid="{00000000-0005-0000-0000-0000BE5F0000}"/>
    <cellStyle name="Ergebnis 2 4 2 2 2 2 3" xfId="30988" xr:uid="{00000000-0005-0000-0000-0000BF5F0000}"/>
    <cellStyle name="Ergebnis 2 4 2 2 2 3" xfId="19027" xr:uid="{00000000-0005-0000-0000-0000C05F0000}"/>
    <cellStyle name="Ergebnis 2 4 2 2 2 3 2" xfId="26164" xr:uid="{00000000-0005-0000-0000-0000C15F0000}"/>
    <cellStyle name="Ergebnis 2 4 2 2 2 3 2 2" xfId="40479" xr:uid="{00000000-0005-0000-0000-0000C25F0000}"/>
    <cellStyle name="Ergebnis 2 4 2 2 2 3 3" xfId="33342" xr:uid="{00000000-0005-0000-0000-0000C35F0000}"/>
    <cellStyle name="Ergebnis 2 4 2 2 2 4" xfId="20360" xr:uid="{00000000-0005-0000-0000-0000C45F0000}"/>
    <cellStyle name="Ergebnis 2 4 2 2 2 4 2" xfId="27497" xr:uid="{00000000-0005-0000-0000-0000C55F0000}"/>
    <cellStyle name="Ergebnis 2 4 2 2 2 4 2 2" xfId="41812" xr:uid="{00000000-0005-0000-0000-0000C65F0000}"/>
    <cellStyle name="Ergebnis 2 4 2 2 2 4 3" xfId="34675" xr:uid="{00000000-0005-0000-0000-0000C75F0000}"/>
    <cellStyle name="Ergebnis 2 4 2 2 2 5" xfId="21575" xr:uid="{00000000-0005-0000-0000-0000C85F0000}"/>
    <cellStyle name="Ergebnis 2 4 2 2 2 5 2" xfId="35890" xr:uid="{00000000-0005-0000-0000-0000C95F0000}"/>
    <cellStyle name="Ergebnis 2 4 2 2 2 6" xfId="28712" xr:uid="{00000000-0005-0000-0000-0000CA5F0000}"/>
    <cellStyle name="Ergebnis 2 4 2 2 3" xfId="15854" xr:uid="{00000000-0005-0000-0000-0000CB5F0000}"/>
    <cellStyle name="Ergebnis 2 4 2 2 3 2" xfId="23013" xr:uid="{00000000-0005-0000-0000-0000CC5F0000}"/>
    <cellStyle name="Ergebnis 2 4 2 2 3 2 2" xfId="37328" xr:uid="{00000000-0005-0000-0000-0000CD5F0000}"/>
    <cellStyle name="Ergebnis 2 4 2 2 3 3" xfId="30169" xr:uid="{00000000-0005-0000-0000-0000CE5F0000}"/>
    <cellStyle name="Ergebnis 2 4 2 2 4" xfId="18208" xr:uid="{00000000-0005-0000-0000-0000CF5F0000}"/>
    <cellStyle name="Ergebnis 2 4 2 2 4 2" xfId="25345" xr:uid="{00000000-0005-0000-0000-0000D05F0000}"/>
    <cellStyle name="Ergebnis 2 4 2 2 4 2 2" xfId="39660" xr:uid="{00000000-0005-0000-0000-0000D15F0000}"/>
    <cellStyle name="Ergebnis 2 4 2 2 4 3" xfId="32523" xr:uid="{00000000-0005-0000-0000-0000D25F0000}"/>
    <cellStyle name="Ergebnis 2 4 3" xfId="1338" xr:uid="{00000000-0005-0000-0000-0000D35F0000}"/>
    <cellStyle name="Ergebnis 2 4 3 2" xfId="13486" xr:uid="{00000000-0005-0000-0000-0000D45F0000}"/>
    <cellStyle name="Ergebnis 2 4 3 2 2" xfId="14568" xr:uid="{00000000-0005-0000-0000-0000D55F0000}"/>
    <cellStyle name="Ergebnis 2 4 3 2 2 2" xfId="16931" xr:uid="{00000000-0005-0000-0000-0000D65F0000}"/>
    <cellStyle name="Ergebnis 2 4 3 2 2 2 2" xfId="24090" xr:uid="{00000000-0005-0000-0000-0000D75F0000}"/>
    <cellStyle name="Ergebnis 2 4 3 2 2 2 2 2" xfId="38405" xr:uid="{00000000-0005-0000-0000-0000D85F0000}"/>
    <cellStyle name="Ergebnis 2 4 3 2 2 2 3" xfId="31246" xr:uid="{00000000-0005-0000-0000-0000D95F0000}"/>
    <cellStyle name="Ergebnis 2 4 3 2 2 3" xfId="19285" xr:uid="{00000000-0005-0000-0000-0000DA5F0000}"/>
    <cellStyle name="Ergebnis 2 4 3 2 2 3 2" xfId="26422" xr:uid="{00000000-0005-0000-0000-0000DB5F0000}"/>
    <cellStyle name="Ergebnis 2 4 3 2 2 3 2 2" xfId="40737" xr:uid="{00000000-0005-0000-0000-0000DC5F0000}"/>
    <cellStyle name="Ergebnis 2 4 3 2 2 3 3" xfId="33600" xr:uid="{00000000-0005-0000-0000-0000DD5F0000}"/>
    <cellStyle name="Ergebnis 2 4 3 2 2 4" xfId="20583" xr:uid="{00000000-0005-0000-0000-0000DE5F0000}"/>
    <cellStyle name="Ergebnis 2 4 3 2 2 4 2" xfId="27720" xr:uid="{00000000-0005-0000-0000-0000DF5F0000}"/>
    <cellStyle name="Ergebnis 2 4 3 2 2 4 2 2" xfId="42035" xr:uid="{00000000-0005-0000-0000-0000E05F0000}"/>
    <cellStyle name="Ergebnis 2 4 3 2 2 4 3" xfId="34898" xr:uid="{00000000-0005-0000-0000-0000E15F0000}"/>
    <cellStyle name="Ergebnis 2 4 3 2 2 5" xfId="21798" xr:uid="{00000000-0005-0000-0000-0000E25F0000}"/>
    <cellStyle name="Ergebnis 2 4 3 2 2 5 2" xfId="36113" xr:uid="{00000000-0005-0000-0000-0000E35F0000}"/>
    <cellStyle name="Ergebnis 2 4 3 2 2 6" xfId="28935" xr:uid="{00000000-0005-0000-0000-0000E45F0000}"/>
    <cellStyle name="Ergebnis 2 4 3 2 3" xfId="15855" xr:uid="{00000000-0005-0000-0000-0000E55F0000}"/>
    <cellStyle name="Ergebnis 2 4 3 2 3 2" xfId="23014" xr:uid="{00000000-0005-0000-0000-0000E65F0000}"/>
    <cellStyle name="Ergebnis 2 4 3 2 3 2 2" xfId="37329" xr:uid="{00000000-0005-0000-0000-0000E75F0000}"/>
    <cellStyle name="Ergebnis 2 4 3 2 3 3" xfId="30170" xr:uid="{00000000-0005-0000-0000-0000E85F0000}"/>
    <cellStyle name="Ergebnis 2 4 3 2 4" xfId="18209" xr:uid="{00000000-0005-0000-0000-0000E95F0000}"/>
    <cellStyle name="Ergebnis 2 4 3 2 4 2" xfId="25346" xr:uid="{00000000-0005-0000-0000-0000EA5F0000}"/>
    <cellStyle name="Ergebnis 2 4 3 2 4 2 2" xfId="39661" xr:uid="{00000000-0005-0000-0000-0000EB5F0000}"/>
    <cellStyle name="Ergebnis 2 4 3 2 4 3" xfId="32524" xr:uid="{00000000-0005-0000-0000-0000EC5F0000}"/>
    <cellStyle name="Ergebnis 2 4 4" xfId="1339" xr:uid="{00000000-0005-0000-0000-0000ED5F0000}"/>
    <cellStyle name="Ergebnis 2 4 4 2" xfId="13487" xr:uid="{00000000-0005-0000-0000-0000EE5F0000}"/>
    <cellStyle name="Ergebnis 2 4 4 2 2" xfId="14302" xr:uid="{00000000-0005-0000-0000-0000EF5F0000}"/>
    <cellStyle name="Ergebnis 2 4 4 2 2 2" xfId="16671" xr:uid="{00000000-0005-0000-0000-0000F05F0000}"/>
    <cellStyle name="Ergebnis 2 4 4 2 2 2 2" xfId="23830" xr:uid="{00000000-0005-0000-0000-0000F15F0000}"/>
    <cellStyle name="Ergebnis 2 4 4 2 2 2 2 2" xfId="38145" xr:uid="{00000000-0005-0000-0000-0000F25F0000}"/>
    <cellStyle name="Ergebnis 2 4 4 2 2 2 3" xfId="30986" xr:uid="{00000000-0005-0000-0000-0000F35F0000}"/>
    <cellStyle name="Ergebnis 2 4 4 2 2 3" xfId="19025" xr:uid="{00000000-0005-0000-0000-0000F45F0000}"/>
    <cellStyle name="Ergebnis 2 4 4 2 2 3 2" xfId="26162" xr:uid="{00000000-0005-0000-0000-0000F55F0000}"/>
    <cellStyle name="Ergebnis 2 4 4 2 2 3 2 2" xfId="40477" xr:uid="{00000000-0005-0000-0000-0000F65F0000}"/>
    <cellStyle name="Ergebnis 2 4 4 2 2 3 3" xfId="33340" xr:uid="{00000000-0005-0000-0000-0000F75F0000}"/>
    <cellStyle name="Ergebnis 2 4 4 2 2 4" xfId="20358" xr:uid="{00000000-0005-0000-0000-0000F85F0000}"/>
    <cellStyle name="Ergebnis 2 4 4 2 2 4 2" xfId="27495" xr:uid="{00000000-0005-0000-0000-0000F95F0000}"/>
    <cellStyle name="Ergebnis 2 4 4 2 2 4 2 2" xfId="41810" xr:uid="{00000000-0005-0000-0000-0000FA5F0000}"/>
    <cellStyle name="Ergebnis 2 4 4 2 2 4 3" xfId="34673" xr:uid="{00000000-0005-0000-0000-0000FB5F0000}"/>
    <cellStyle name="Ergebnis 2 4 4 2 2 5" xfId="21573" xr:uid="{00000000-0005-0000-0000-0000FC5F0000}"/>
    <cellStyle name="Ergebnis 2 4 4 2 2 5 2" xfId="35888" xr:uid="{00000000-0005-0000-0000-0000FD5F0000}"/>
    <cellStyle name="Ergebnis 2 4 4 2 2 6" xfId="28710" xr:uid="{00000000-0005-0000-0000-0000FE5F0000}"/>
    <cellStyle name="Ergebnis 2 4 4 2 3" xfId="15856" xr:uid="{00000000-0005-0000-0000-0000FF5F0000}"/>
    <cellStyle name="Ergebnis 2 4 4 2 3 2" xfId="23015" xr:uid="{00000000-0005-0000-0000-000000600000}"/>
    <cellStyle name="Ergebnis 2 4 4 2 3 2 2" xfId="37330" xr:uid="{00000000-0005-0000-0000-000001600000}"/>
    <cellStyle name="Ergebnis 2 4 4 2 3 3" xfId="30171" xr:uid="{00000000-0005-0000-0000-000002600000}"/>
    <cellStyle name="Ergebnis 2 4 4 2 4" xfId="18210" xr:uid="{00000000-0005-0000-0000-000003600000}"/>
    <cellStyle name="Ergebnis 2 4 4 2 4 2" xfId="25347" xr:uid="{00000000-0005-0000-0000-000004600000}"/>
    <cellStyle name="Ergebnis 2 4 4 2 4 2 2" xfId="39662" xr:uid="{00000000-0005-0000-0000-000005600000}"/>
    <cellStyle name="Ergebnis 2 4 4 2 4 3" xfId="32525" xr:uid="{00000000-0005-0000-0000-000006600000}"/>
    <cellStyle name="Ergebnis 2 4 5" xfId="1340" xr:uid="{00000000-0005-0000-0000-000007600000}"/>
    <cellStyle name="Ergebnis 2 4 5 2" xfId="13488" xr:uid="{00000000-0005-0000-0000-000008600000}"/>
    <cellStyle name="Ergebnis 2 4 5 2 2" xfId="13351" xr:uid="{00000000-0005-0000-0000-000009600000}"/>
    <cellStyle name="Ergebnis 2 4 5 2 2 2" xfId="15720" xr:uid="{00000000-0005-0000-0000-00000A600000}"/>
    <cellStyle name="Ergebnis 2 4 5 2 2 2 2" xfId="22879" xr:uid="{00000000-0005-0000-0000-00000B600000}"/>
    <cellStyle name="Ergebnis 2 4 5 2 2 2 2 2" xfId="37194" xr:uid="{00000000-0005-0000-0000-00000C600000}"/>
    <cellStyle name="Ergebnis 2 4 5 2 2 2 3" xfId="30035" xr:uid="{00000000-0005-0000-0000-00000D600000}"/>
    <cellStyle name="Ergebnis 2 4 5 2 2 3" xfId="18074" xr:uid="{00000000-0005-0000-0000-00000E600000}"/>
    <cellStyle name="Ergebnis 2 4 5 2 2 3 2" xfId="25211" xr:uid="{00000000-0005-0000-0000-00000F600000}"/>
    <cellStyle name="Ergebnis 2 4 5 2 2 3 2 2" xfId="39526" xr:uid="{00000000-0005-0000-0000-000010600000}"/>
    <cellStyle name="Ergebnis 2 4 5 2 2 3 3" xfId="32389" xr:uid="{00000000-0005-0000-0000-000011600000}"/>
    <cellStyle name="Ergebnis 2 4 5 2 2 4" xfId="19778" xr:uid="{00000000-0005-0000-0000-000012600000}"/>
    <cellStyle name="Ergebnis 2 4 5 2 2 4 2" xfId="26915" xr:uid="{00000000-0005-0000-0000-000013600000}"/>
    <cellStyle name="Ergebnis 2 4 5 2 2 4 2 2" xfId="41230" xr:uid="{00000000-0005-0000-0000-000014600000}"/>
    <cellStyle name="Ergebnis 2 4 5 2 2 4 3" xfId="34093" xr:uid="{00000000-0005-0000-0000-000015600000}"/>
    <cellStyle name="Ergebnis 2 4 5 2 2 5" xfId="20993" xr:uid="{00000000-0005-0000-0000-000016600000}"/>
    <cellStyle name="Ergebnis 2 4 5 2 2 5 2" xfId="35308" xr:uid="{00000000-0005-0000-0000-000017600000}"/>
    <cellStyle name="Ergebnis 2 4 5 2 2 6" xfId="28130" xr:uid="{00000000-0005-0000-0000-000018600000}"/>
    <cellStyle name="Ergebnis 2 4 5 2 3" xfId="15857" xr:uid="{00000000-0005-0000-0000-000019600000}"/>
    <cellStyle name="Ergebnis 2 4 5 2 3 2" xfId="23016" xr:uid="{00000000-0005-0000-0000-00001A600000}"/>
    <cellStyle name="Ergebnis 2 4 5 2 3 2 2" xfId="37331" xr:uid="{00000000-0005-0000-0000-00001B600000}"/>
    <cellStyle name="Ergebnis 2 4 5 2 3 3" xfId="30172" xr:uid="{00000000-0005-0000-0000-00001C600000}"/>
    <cellStyle name="Ergebnis 2 4 5 2 4" xfId="18211" xr:uid="{00000000-0005-0000-0000-00001D600000}"/>
    <cellStyle name="Ergebnis 2 4 5 2 4 2" xfId="25348" xr:uid="{00000000-0005-0000-0000-00001E600000}"/>
    <cellStyle name="Ergebnis 2 4 5 2 4 2 2" xfId="39663" xr:uid="{00000000-0005-0000-0000-00001F600000}"/>
    <cellStyle name="Ergebnis 2 4 5 2 4 3" xfId="32526" xr:uid="{00000000-0005-0000-0000-000020600000}"/>
    <cellStyle name="Ergebnis 2 4 6" xfId="10729" xr:uid="{00000000-0005-0000-0000-000021600000}"/>
    <cellStyle name="Ergebnis 2 4 6 2" xfId="14420" xr:uid="{00000000-0005-0000-0000-000022600000}"/>
    <cellStyle name="Ergebnis 2 4 6 2 2" xfId="14952" xr:uid="{00000000-0005-0000-0000-000023600000}"/>
    <cellStyle name="Ergebnis 2 4 6 2 2 2" xfId="17309" xr:uid="{00000000-0005-0000-0000-000024600000}"/>
    <cellStyle name="Ergebnis 2 4 6 2 2 2 2" xfId="24446" xr:uid="{00000000-0005-0000-0000-000025600000}"/>
    <cellStyle name="Ergebnis 2 4 6 2 2 2 2 2" xfId="38761" xr:uid="{00000000-0005-0000-0000-000026600000}"/>
    <cellStyle name="Ergebnis 2 4 6 2 2 2 3" xfId="31624" xr:uid="{00000000-0005-0000-0000-000027600000}"/>
    <cellStyle name="Ergebnis 2 4 6 2 2 3" xfId="19663" xr:uid="{00000000-0005-0000-0000-000028600000}"/>
    <cellStyle name="Ergebnis 2 4 6 2 2 3 2" xfId="26800" xr:uid="{00000000-0005-0000-0000-000029600000}"/>
    <cellStyle name="Ergebnis 2 4 6 2 2 3 2 2" xfId="41115" xr:uid="{00000000-0005-0000-0000-00002A600000}"/>
    <cellStyle name="Ergebnis 2 4 6 2 2 3 3" xfId="33978" xr:uid="{00000000-0005-0000-0000-00002B600000}"/>
    <cellStyle name="Ergebnis 2 4 6 2 2 4" xfId="20939" xr:uid="{00000000-0005-0000-0000-00002C600000}"/>
    <cellStyle name="Ergebnis 2 4 6 2 2 4 2" xfId="28076" xr:uid="{00000000-0005-0000-0000-00002D600000}"/>
    <cellStyle name="Ergebnis 2 4 6 2 2 4 2 2" xfId="42391" xr:uid="{00000000-0005-0000-0000-00002E600000}"/>
    <cellStyle name="Ergebnis 2 4 6 2 2 4 3" xfId="35254" xr:uid="{00000000-0005-0000-0000-00002F600000}"/>
    <cellStyle name="Ergebnis 2 4 6 2 2 5" xfId="22115" xr:uid="{00000000-0005-0000-0000-000030600000}"/>
    <cellStyle name="Ergebnis 2 4 6 2 2 5 2" xfId="36430" xr:uid="{00000000-0005-0000-0000-000031600000}"/>
    <cellStyle name="Ergebnis 2 4 6 2 2 6" xfId="29271" xr:uid="{00000000-0005-0000-0000-000032600000}"/>
    <cellStyle name="Ergebnis 2 4 6 2 3" xfId="16789" xr:uid="{00000000-0005-0000-0000-000033600000}"/>
    <cellStyle name="Ergebnis 2 4 6 2 3 2" xfId="23948" xr:uid="{00000000-0005-0000-0000-000034600000}"/>
    <cellStyle name="Ergebnis 2 4 6 2 3 2 2" xfId="38263" xr:uid="{00000000-0005-0000-0000-000035600000}"/>
    <cellStyle name="Ergebnis 2 4 6 2 3 3" xfId="31104" xr:uid="{00000000-0005-0000-0000-000036600000}"/>
    <cellStyle name="Ergebnis 2 4 6 2 4" xfId="19143" xr:uid="{00000000-0005-0000-0000-000037600000}"/>
    <cellStyle name="Ergebnis 2 4 6 2 4 2" xfId="26280" xr:uid="{00000000-0005-0000-0000-000038600000}"/>
    <cellStyle name="Ergebnis 2 4 6 2 4 2 2" xfId="40595" xr:uid="{00000000-0005-0000-0000-000039600000}"/>
    <cellStyle name="Ergebnis 2 4 6 2 4 3" xfId="33458" xr:uid="{00000000-0005-0000-0000-00003A600000}"/>
    <cellStyle name="Ergebnis 2 4 7" xfId="11022" xr:uid="{00000000-0005-0000-0000-00003B600000}"/>
    <cellStyle name="Ergebnis 2 4 8" xfId="13484" xr:uid="{00000000-0005-0000-0000-00003C600000}"/>
    <cellStyle name="Ergebnis 2 4 8 2" xfId="13420" xr:uid="{00000000-0005-0000-0000-00003D600000}"/>
    <cellStyle name="Ergebnis 2 4 8 2 2" xfId="15789" xr:uid="{00000000-0005-0000-0000-00003E600000}"/>
    <cellStyle name="Ergebnis 2 4 8 2 2 2" xfId="22948" xr:uid="{00000000-0005-0000-0000-00003F600000}"/>
    <cellStyle name="Ergebnis 2 4 8 2 2 2 2" xfId="37263" xr:uid="{00000000-0005-0000-0000-000040600000}"/>
    <cellStyle name="Ergebnis 2 4 8 2 2 3" xfId="30104" xr:uid="{00000000-0005-0000-0000-000041600000}"/>
    <cellStyle name="Ergebnis 2 4 8 2 3" xfId="18143" xr:uid="{00000000-0005-0000-0000-000042600000}"/>
    <cellStyle name="Ergebnis 2 4 8 2 3 2" xfId="25280" xr:uid="{00000000-0005-0000-0000-000043600000}"/>
    <cellStyle name="Ergebnis 2 4 8 2 3 2 2" xfId="39595" xr:uid="{00000000-0005-0000-0000-000044600000}"/>
    <cellStyle name="Ergebnis 2 4 8 2 3 3" xfId="32458" xr:uid="{00000000-0005-0000-0000-000045600000}"/>
    <cellStyle name="Ergebnis 2 4 8 2 4" xfId="19847" xr:uid="{00000000-0005-0000-0000-000046600000}"/>
    <cellStyle name="Ergebnis 2 4 8 2 4 2" xfId="26984" xr:uid="{00000000-0005-0000-0000-000047600000}"/>
    <cellStyle name="Ergebnis 2 4 8 2 4 2 2" xfId="41299" xr:uid="{00000000-0005-0000-0000-000048600000}"/>
    <cellStyle name="Ergebnis 2 4 8 2 4 3" xfId="34162" xr:uid="{00000000-0005-0000-0000-000049600000}"/>
    <cellStyle name="Ergebnis 2 4 8 2 5" xfId="21062" xr:uid="{00000000-0005-0000-0000-00004A600000}"/>
    <cellStyle name="Ergebnis 2 4 8 2 5 2" xfId="35377" xr:uid="{00000000-0005-0000-0000-00004B600000}"/>
    <cellStyle name="Ergebnis 2 4 8 2 6" xfId="28199" xr:uid="{00000000-0005-0000-0000-00004C600000}"/>
    <cellStyle name="Ergebnis 2 4 8 3" xfId="15853" xr:uid="{00000000-0005-0000-0000-00004D600000}"/>
    <cellStyle name="Ergebnis 2 4 8 3 2" xfId="23012" xr:uid="{00000000-0005-0000-0000-00004E600000}"/>
    <cellStyle name="Ergebnis 2 4 8 3 2 2" xfId="37327" xr:uid="{00000000-0005-0000-0000-00004F600000}"/>
    <cellStyle name="Ergebnis 2 4 8 3 3" xfId="30168" xr:uid="{00000000-0005-0000-0000-000050600000}"/>
    <cellStyle name="Ergebnis 2 4 8 4" xfId="18207" xr:uid="{00000000-0005-0000-0000-000051600000}"/>
    <cellStyle name="Ergebnis 2 4 8 4 2" xfId="25344" xr:uid="{00000000-0005-0000-0000-000052600000}"/>
    <cellStyle name="Ergebnis 2 4 8 4 2 2" xfId="39659" xr:uid="{00000000-0005-0000-0000-000053600000}"/>
    <cellStyle name="Ergebnis 2 4 8 4 3" xfId="32522" xr:uid="{00000000-0005-0000-0000-000054600000}"/>
    <cellStyle name="Ergebnis 2 5" xfId="1341" xr:uid="{00000000-0005-0000-0000-000055600000}"/>
    <cellStyle name="Ergebnis 2 5 2" xfId="7552" xr:uid="{00000000-0005-0000-0000-000056600000}"/>
    <cellStyle name="Ergebnis 2 5 2 2" xfId="14050" xr:uid="{00000000-0005-0000-0000-000057600000}"/>
    <cellStyle name="Ergebnis 2 5 2 2 2" xfId="14920" xr:uid="{00000000-0005-0000-0000-000058600000}"/>
    <cellStyle name="Ergebnis 2 5 2 2 2 2" xfId="17277" xr:uid="{00000000-0005-0000-0000-000059600000}"/>
    <cellStyle name="Ergebnis 2 5 2 2 2 2 2" xfId="24414" xr:uid="{00000000-0005-0000-0000-00005A600000}"/>
    <cellStyle name="Ergebnis 2 5 2 2 2 2 2 2" xfId="38729" xr:uid="{00000000-0005-0000-0000-00005B600000}"/>
    <cellStyle name="Ergebnis 2 5 2 2 2 2 3" xfId="31592" xr:uid="{00000000-0005-0000-0000-00005C600000}"/>
    <cellStyle name="Ergebnis 2 5 2 2 2 3" xfId="19631" xr:uid="{00000000-0005-0000-0000-00005D600000}"/>
    <cellStyle name="Ergebnis 2 5 2 2 2 3 2" xfId="26768" xr:uid="{00000000-0005-0000-0000-00005E600000}"/>
    <cellStyle name="Ergebnis 2 5 2 2 2 3 2 2" xfId="41083" xr:uid="{00000000-0005-0000-0000-00005F600000}"/>
    <cellStyle name="Ergebnis 2 5 2 2 2 3 3" xfId="33946" xr:uid="{00000000-0005-0000-0000-000060600000}"/>
    <cellStyle name="Ergebnis 2 5 2 2 2 4" xfId="20907" xr:uid="{00000000-0005-0000-0000-000061600000}"/>
    <cellStyle name="Ergebnis 2 5 2 2 2 4 2" xfId="28044" xr:uid="{00000000-0005-0000-0000-000062600000}"/>
    <cellStyle name="Ergebnis 2 5 2 2 2 4 2 2" xfId="42359" xr:uid="{00000000-0005-0000-0000-000063600000}"/>
    <cellStyle name="Ergebnis 2 5 2 2 2 4 3" xfId="35222" xr:uid="{00000000-0005-0000-0000-000064600000}"/>
    <cellStyle name="Ergebnis 2 5 2 2 2 5" xfId="22083" xr:uid="{00000000-0005-0000-0000-000065600000}"/>
    <cellStyle name="Ergebnis 2 5 2 2 2 5 2" xfId="36398" xr:uid="{00000000-0005-0000-0000-000066600000}"/>
    <cellStyle name="Ergebnis 2 5 2 2 2 6" xfId="29239" xr:uid="{00000000-0005-0000-0000-000067600000}"/>
    <cellStyle name="Ergebnis 2 5 2 2 3" xfId="16419" xr:uid="{00000000-0005-0000-0000-000068600000}"/>
    <cellStyle name="Ergebnis 2 5 2 2 3 2" xfId="23578" xr:uid="{00000000-0005-0000-0000-000069600000}"/>
    <cellStyle name="Ergebnis 2 5 2 2 3 2 2" xfId="37893" xr:uid="{00000000-0005-0000-0000-00006A600000}"/>
    <cellStyle name="Ergebnis 2 5 2 2 3 3" xfId="30734" xr:uid="{00000000-0005-0000-0000-00006B600000}"/>
    <cellStyle name="Ergebnis 2 5 2 2 4" xfId="18773" xr:uid="{00000000-0005-0000-0000-00006C600000}"/>
    <cellStyle name="Ergebnis 2 5 2 2 4 2" xfId="25910" xr:uid="{00000000-0005-0000-0000-00006D600000}"/>
    <cellStyle name="Ergebnis 2 5 2 2 4 2 2" xfId="40225" xr:uid="{00000000-0005-0000-0000-00006E600000}"/>
    <cellStyle name="Ergebnis 2 5 2 2 4 3" xfId="33088" xr:uid="{00000000-0005-0000-0000-00006F600000}"/>
    <cellStyle name="Ergebnis 2 5 3" xfId="11023" xr:uid="{00000000-0005-0000-0000-000070600000}"/>
    <cellStyle name="Ergebnis 2 5 4" xfId="13489" xr:uid="{00000000-0005-0000-0000-000071600000}"/>
    <cellStyle name="Ergebnis 2 5 4 2" xfId="14303" xr:uid="{00000000-0005-0000-0000-000072600000}"/>
    <cellStyle name="Ergebnis 2 5 4 2 2" xfId="16672" xr:uid="{00000000-0005-0000-0000-000073600000}"/>
    <cellStyle name="Ergebnis 2 5 4 2 2 2" xfId="23831" xr:uid="{00000000-0005-0000-0000-000074600000}"/>
    <cellStyle name="Ergebnis 2 5 4 2 2 2 2" xfId="38146" xr:uid="{00000000-0005-0000-0000-000075600000}"/>
    <cellStyle name="Ergebnis 2 5 4 2 2 3" xfId="30987" xr:uid="{00000000-0005-0000-0000-000076600000}"/>
    <cellStyle name="Ergebnis 2 5 4 2 3" xfId="19026" xr:uid="{00000000-0005-0000-0000-000077600000}"/>
    <cellStyle name="Ergebnis 2 5 4 2 3 2" xfId="26163" xr:uid="{00000000-0005-0000-0000-000078600000}"/>
    <cellStyle name="Ergebnis 2 5 4 2 3 2 2" xfId="40478" xr:uid="{00000000-0005-0000-0000-000079600000}"/>
    <cellStyle name="Ergebnis 2 5 4 2 3 3" xfId="33341" xr:uid="{00000000-0005-0000-0000-00007A600000}"/>
    <cellStyle name="Ergebnis 2 5 4 2 4" xfId="20359" xr:uid="{00000000-0005-0000-0000-00007B600000}"/>
    <cellStyle name="Ergebnis 2 5 4 2 4 2" xfId="27496" xr:uid="{00000000-0005-0000-0000-00007C600000}"/>
    <cellStyle name="Ergebnis 2 5 4 2 4 2 2" xfId="41811" xr:uid="{00000000-0005-0000-0000-00007D600000}"/>
    <cellStyle name="Ergebnis 2 5 4 2 4 3" xfId="34674" xr:uid="{00000000-0005-0000-0000-00007E600000}"/>
    <cellStyle name="Ergebnis 2 5 4 2 5" xfId="21574" xr:uid="{00000000-0005-0000-0000-00007F600000}"/>
    <cellStyle name="Ergebnis 2 5 4 2 5 2" xfId="35889" xr:uid="{00000000-0005-0000-0000-000080600000}"/>
    <cellStyle name="Ergebnis 2 5 4 2 6" xfId="28711" xr:uid="{00000000-0005-0000-0000-000081600000}"/>
    <cellStyle name="Ergebnis 2 5 4 3" xfId="15858" xr:uid="{00000000-0005-0000-0000-000082600000}"/>
    <cellStyle name="Ergebnis 2 5 4 3 2" xfId="23017" xr:uid="{00000000-0005-0000-0000-000083600000}"/>
    <cellStyle name="Ergebnis 2 5 4 3 2 2" xfId="37332" xr:uid="{00000000-0005-0000-0000-000084600000}"/>
    <cellStyle name="Ergebnis 2 5 4 3 3" xfId="30173" xr:uid="{00000000-0005-0000-0000-000085600000}"/>
    <cellStyle name="Ergebnis 2 5 4 4" xfId="18212" xr:uid="{00000000-0005-0000-0000-000086600000}"/>
    <cellStyle name="Ergebnis 2 5 4 4 2" xfId="25349" xr:uid="{00000000-0005-0000-0000-000087600000}"/>
    <cellStyle name="Ergebnis 2 5 4 4 2 2" xfId="39664" xr:uid="{00000000-0005-0000-0000-000088600000}"/>
    <cellStyle name="Ergebnis 2 5 4 4 3" xfId="32527" xr:uid="{00000000-0005-0000-0000-000089600000}"/>
    <cellStyle name="Ergebnis 2 6" xfId="1342" xr:uid="{00000000-0005-0000-0000-00008A600000}"/>
    <cellStyle name="Ergebnis 2 6 2" xfId="7553" xr:uid="{00000000-0005-0000-0000-00008B600000}"/>
    <cellStyle name="Ergebnis 2 6 2 2" xfId="14051" xr:uid="{00000000-0005-0000-0000-00008C600000}"/>
    <cellStyle name="Ergebnis 2 6 2 2 2" xfId="14921" xr:uid="{00000000-0005-0000-0000-00008D600000}"/>
    <cellStyle name="Ergebnis 2 6 2 2 2 2" xfId="17278" xr:uid="{00000000-0005-0000-0000-00008E600000}"/>
    <cellStyle name="Ergebnis 2 6 2 2 2 2 2" xfId="24415" xr:uid="{00000000-0005-0000-0000-00008F600000}"/>
    <cellStyle name="Ergebnis 2 6 2 2 2 2 2 2" xfId="38730" xr:uid="{00000000-0005-0000-0000-000090600000}"/>
    <cellStyle name="Ergebnis 2 6 2 2 2 2 3" xfId="31593" xr:uid="{00000000-0005-0000-0000-000091600000}"/>
    <cellStyle name="Ergebnis 2 6 2 2 2 3" xfId="19632" xr:uid="{00000000-0005-0000-0000-000092600000}"/>
    <cellStyle name="Ergebnis 2 6 2 2 2 3 2" xfId="26769" xr:uid="{00000000-0005-0000-0000-000093600000}"/>
    <cellStyle name="Ergebnis 2 6 2 2 2 3 2 2" xfId="41084" xr:uid="{00000000-0005-0000-0000-000094600000}"/>
    <cellStyle name="Ergebnis 2 6 2 2 2 3 3" xfId="33947" xr:uid="{00000000-0005-0000-0000-000095600000}"/>
    <cellStyle name="Ergebnis 2 6 2 2 2 4" xfId="20908" xr:uid="{00000000-0005-0000-0000-000096600000}"/>
    <cellStyle name="Ergebnis 2 6 2 2 2 4 2" xfId="28045" xr:uid="{00000000-0005-0000-0000-000097600000}"/>
    <cellStyle name="Ergebnis 2 6 2 2 2 4 2 2" xfId="42360" xr:uid="{00000000-0005-0000-0000-000098600000}"/>
    <cellStyle name="Ergebnis 2 6 2 2 2 4 3" xfId="35223" xr:uid="{00000000-0005-0000-0000-000099600000}"/>
    <cellStyle name="Ergebnis 2 6 2 2 2 5" xfId="22084" xr:uid="{00000000-0005-0000-0000-00009A600000}"/>
    <cellStyle name="Ergebnis 2 6 2 2 2 5 2" xfId="36399" xr:uid="{00000000-0005-0000-0000-00009B600000}"/>
    <cellStyle name="Ergebnis 2 6 2 2 2 6" xfId="29240" xr:uid="{00000000-0005-0000-0000-00009C600000}"/>
    <cellStyle name="Ergebnis 2 6 2 2 3" xfId="16420" xr:uid="{00000000-0005-0000-0000-00009D600000}"/>
    <cellStyle name="Ergebnis 2 6 2 2 3 2" xfId="23579" xr:uid="{00000000-0005-0000-0000-00009E600000}"/>
    <cellStyle name="Ergebnis 2 6 2 2 3 2 2" xfId="37894" xr:uid="{00000000-0005-0000-0000-00009F600000}"/>
    <cellStyle name="Ergebnis 2 6 2 2 3 3" xfId="30735" xr:uid="{00000000-0005-0000-0000-0000A0600000}"/>
    <cellStyle name="Ergebnis 2 6 2 2 4" xfId="18774" xr:uid="{00000000-0005-0000-0000-0000A1600000}"/>
    <cellStyle name="Ergebnis 2 6 2 2 4 2" xfId="25911" xr:uid="{00000000-0005-0000-0000-0000A2600000}"/>
    <cellStyle name="Ergebnis 2 6 2 2 4 2 2" xfId="40226" xr:uid="{00000000-0005-0000-0000-0000A3600000}"/>
    <cellStyle name="Ergebnis 2 6 2 2 4 3" xfId="33089" xr:uid="{00000000-0005-0000-0000-0000A4600000}"/>
    <cellStyle name="Ergebnis 2 6 3" xfId="13490" xr:uid="{00000000-0005-0000-0000-0000A5600000}"/>
    <cellStyle name="Ergebnis 2 6 3 2" xfId="14377" xr:uid="{00000000-0005-0000-0000-0000A6600000}"/>
    <cellStyle name="Ergebnis 2 6 3 2 2" xfId="16746" xr:uid="{00000000-0005-0000-0000-0000A7600000}"/>
    <cellStyle name="Ergebnis 2 6 3 2 2 2" xfId="23905" xr:uid="{00000000-0005-0000-0000-0000A8600000}"/>
    <cellStyle name="Ergebnis 2 6 3 2 2 2 2" xfId="38220" xr:uid="{00000000-0005-0000-0000-0000A9600000}"/>
    <cellStyle name="Ergebnis 2 6 3 2 2 3" xfId="31061" xr:uid="{00000000-0005-0000-0000-0000AA600000}"/>
    <cellStyle name="Ergebnis 2 6 3 2 3" xfId="19100" xr:uid="{00000000-0005-0000-0000-0000AB600000}"/>
    <cellStyle name="Ergebnis 2 6 3 2 3 2" xfId="26237" xr:uid="{00000000-0005-0000-0000-0000AC600000}"/>
    <cellStyle name="Ergebnis 2 6 3 2 3 2 2" xfId="40552" xr:uid="{00000000-0005-0000-0000-0000AD600000}"/>
    <cellStyle name="Ergebnis 2 6 3 2 3 3" xfId="33415" xr:uid="{00000000-0005-0000-0000-0000AE600000}"/>
    <cellStyle name="Ergebnis 2 6 3 2 4" xfId="20433" xr:uid="{00000000-0005-0000-0000-0000AF600000}"/>
    <cellStyle name="Ergebnis 2 6 3 2 4 2" xfId="27570" xr:uid="{00000000-0005-0000-0000-0000B0600000}"/>
    <cellStyle name="Ergebnis 2 6 3 2 4 2 2" xfId="41885" xr:uid="{00000000-0005-0000-0000-0000B1600000}"/>
    <cellStyle name="Ergebnis 2 6 3 2 4 3" xfId="34748" xr:uid="{00000000-0005-0000-0000-0000B2600000}"/>
    <cellStyle name="Ergebnis 2 6 3 2 5" xfId="21648" xr:uid="{00000000-0005-0000-0000-0000B3600000}"/>
    <cellStyle name="Ergebnis 2 6 3 2 5 2" xfId="35963" xr:uid="{00000000-0005-0000-0000-0000B4600000}"/>
    <cellStyle name="Ergebnis 2 6 3 2 6" xfId="28785" xr:uid="{00000000-0005-0000-0000-0000B5600000}"/>
    <cellStyle name="Ergebnis 2 6 3 3" xfId="15859" xr:uid="{00000000-0005-0000-0000-0000B6600000}"/>
    <cellStyle name="Ergebnis 2 6 3 3 2" xfId="23018" xr:uid="{00000000-0005-0000-0000-0000B7600000}"/>
    <cellStyle name="Ergebnis 2 6 3 3 2 2" xfId="37333" xr:uid="{00000000-0005-0000-0000-0000B8600000}"/>
    <cellStyle name="Ergebnis 2 6 3 3 3" xfId="30174" xr:uid="{00000000-0005-0000-0000-0000B9600000}"/>
    <cellStyle name="Ergebnis 2 6 3 4" xfId="18213" xr:uid="{00000000-0005-0000-0000-0000BA600000}"/>
    <cellStyle name="Ergebnis 2 6 3 4 2" xfId="25350" xr:uid="{00000000-0005-0000-0000-0000BB600000}"/>
    <cellStyle name="Ergebnis 2 6 3 4 2 2" xfId="39665" xr:uid="{00000000-0005-0000-0000-0000BC600000}"/>
    <cellStyle name="Ergebnis 2 6 3 4 3" xfId="32528" xr:uid="{00000000-0005-0000-0000-0000BD600000}"/>
    <cellStyle name="Ergebnis 2 7" xfId="1343" xr:uid="{00000000-0005-0000-0000-0000BE600000}"/>
    <cellStyle name="Ergebnis 2 7 2" xfId="11024" xr:uid="{00000000-0005-0000-0000-0000BF600000}"/>
    <cellStyle name="Ergebnis 2 7 2 2" xfId="14439" xr:uid="{00000000-0005-0000-0000-0000C0600000}"/>
    <cellStyle name="Ergebnis 2 7 2 2 2" xfId="14964" xr:uid="{00000000-0005-0000-0000-0000C1600000}"/>
    <cellStyle name="Ergebnis 2 7 2 2 2 2" xfId="17321" xr:uid="{00000000-0005-0000-0000-0000C2600000}"/>
    <cellStyle name="Ergebnis 2 7 2 2 2 2 2" xfId="24458" xr:uid="{00000000-0005-0000-0000-0000C3600000}"/>
    <cellStyle name="Ergebnis 2 7 2 2 2 2 2 2" xfId="38773" xr:uid="{00000000-0005-0000-0000-0000C4600000}"/>
    <cellStyle name="Ergebnis 2 7 2 2 2 2 3" xfId="31636" xr:uid="{00000000-0005-0000-0000-0000C5600000}"/>
    <cellStyle name="Ergebnis 2 7 2 2 2 3" xfId="19675" xr:uid="{00000000-0005-0000-0000-0000C6600000}"/>
    <cellStyle name="Ergebnis 2 7 2 2 2 3 2" xfId="26812" xr:uid="{00000000-0005-0000-0000-0000C7600000}"/>
    <cellStyle name="Ergebnis 2 7 2 2 2 3 2 2" xfId="41127" xr:uid="{00000000-0005-0000-0000-0000C8600000}"/>
    <cellStyle name="Ergebnis 2 7 2 2 2 3 3" xfId="33990" xr:uid="{00000000-0005-0000-0000-0000C9600000}"/>
    <cellStyle name="Ergebnis 2 7 2 2 2 4" xfId="20951" xr:uid="{00000000-0005-0000-0000-0000CA600000}"/>
    <cellStyle name="Ergebnis 2 7 2 2 2 4 2" xfId="28088" xr:uid="{00000000-0005-0000-0000-0000CB600000}"/>
    <cellStyle name="Ergebnis 2 7 2 2 2 4 2 2" xfId="42403" xr:uid="{00000000-0005-0000-0000-0000CC600000}"/>
    <cellStyle name="Ergebnis 2 7 2 2 2 4 3" xfId="35266" xr:uid="{00000000-0005-0000-0000-0000CD600000}"/>
    <cellStyle name="Ergebnis 2 7 2 2 2 5" xfId="22127" xr:uid="{00000000-0005-0000-0000-0000CE600000}"/>
    <cellStyle name="Ergebnis 2 7 2 2 2 5 2" xfId="36442" xr:uid="{00000000-0005-0000-0000-0000CF600000}"/>
    <cellStyle name="Ergebnis 2 7 2 2 2 6" xfId="29283" xr:uid="{00000000-0005-0000-0000-0000D0600000}"/>
    <cellStyle name="Ergebnis 2 7 2 2 3" xfId="16808" xr:uid="{00000000-0005-0000-0000-0000D1600000}"/>
    <cellStyle name="Ergebnis 2 7 2 2 3 2" xfId="23967" xr:uid="{00000000-0005-0000-0000-0000D2600000}"/>
    <cellStyle name="Ergebnis 2 7 2 2 3 2 2" xfId="38282" xr:uid="{00000000-0005-0000-0000-0000D3600000}"/>
    <cellStyle name="Ergebnis 2 7 2 2 3 3" xfId="31123" xr:uid="{00000000-0005-0000-0000-0000D4600000}"/>
    <cellStyle name="Ergebnis 2 7 2 2 4" xfId="19162" xr:uid="{00000000-0005-0000-0000-0000D5600000}"/>
    <cellStyle name="Ergebnis 2 7 2 2 4 2" xfId="26299" xr:uid="{00000000-0005-0000-0000-0000D6600000}"/>
    <cellStyle name="Ergebnis 2 7 2 2 4 2 2" xfId="40614" xr:uid="{00000000-0005-0000-0000-0000D7600000}"/>
    <cellStyle name="Ergebnis 2 7 2 2 4 3" xfId="33477" xr:uid="{00000000-0005-0000-0000-0000D8600000}"/>
    <cellStyle name="Ergebnis 2 7 3" xfId="13491" xr:uid="{00000000-0005-0000-0000-0000D9600000}"/>
    <cellStyle name="Ergebnis 2 7 3 2" xfId="14644" xr:uid="{00000000-0005-0000-0000-0000DA600000}"/>
    <cellStyle name="Ergebnis 2 7 3 2 2" xfId="17007" xr:uid="{00000000-0005-0000-0000-0000DB600000}"/>
    <cellStyle name="Ergebnis 2 7 3 2 2 2" xfId="24166" xr:uid="{00000000-0005-0000-0000-0000DC600000}"/>
    <cellStyle name="Ergebnis 2 7 3 2 2 2 2" xfId="38481" xr:uid="{00000000-0005-0000-0000-0000DD600000}"/>
    <cellStyle name="Ergebnis 2 7 3 2 2 3" xfId="31322" xr:uid="{00000000-0005-0000-0000-0000DE600000}"/>
    <cellStyle name="Ergebnis 2 7 3 2 3" xfId="19361" xr:uid="{00000000-0005-0000-0000-0000DF600000}"/>
    <cellStyle name="Ergebnis 2 7 3 2 3 2" xfId="26498" xr:uid="{00000000-0005-0000-0000-0000E0600000}"/>
    <cellStyle name="Ergebnis 2 7 3 2 3 2 2" xfId="40813" xr:uid="{00000000-0005-0000-0000-0000E1600000}"/>
    <cellStyle name="Ergebnis 2 7 3 2 3 3" xfId="33676" xr:uid="{00000000-0005-0000-0000-0000E2600000}"/>
    <cellStyle name="Ergebnis 2 7 3 2 4" xfId="20659" xr:uid="{00000000-0005-0000-0000-0000E3600000}"/>
    <cellStyle name="Ergebnis 2 7 3 2 4 2" xfId="27796" xr:uid="{00000000-0005-0000-0000-0000E4600000}"/>
    <cellStyle name="Ergebnis 2 7 3 2 4 2 2" xfId="42111" xr:uid="{00000000-0005-0000-0000-0000E5600000}"/>
    <cellStyle name="Ergebnis 2 7 3 2 4 3" xfId="34974" xr:uid="{00000000-0005-0000-0000-0000E6600000}"/>
    <cellStyle name="Ergebnis 2 7 3 2 5" xfId="21874" xr:uid="{00000000-0005-0000-0000-0000E7600000}"/>
    <cellStyle name="Ergebnis 2 7 3 2 5 2" xfId="36189" xr:uid="{00000000-0005-0000-0000-0000E8600000}"/>
    <cellStyle name="Ergebnis 2 7 3 2 6" xfId="29011" xr:uid="{00000000-0005-0000-0000-0000E9600000}"/>
    <cellStyle name="Ergebnis 2 7 3 3" xfId="15860" xr:uid="{00000000-0005-0000-0000-0000EA600000}"/>
    <cellStyle name="Ergebnis 2 7 3 3 2" xfId="23019" xr:uid="{00000000-0005-0000-0000-0000EB600000}"/>
    <cellStyle name="Ergebnis 2 7 3 3 2 2" xfId="37334" xr:uid="{00000000-0005-0000-0000-0000EC600000}"/>
    <cellStyle name="Ergebnis 2 7 3 3 3" xfId="30175" xr:uid="{00000000-0005-0000-0000-0000ED600000}"/>
    <cellStyle name="Ergebnis 2 7 3 4" xfId="18214" xr:uid="{00000000-0005-0000-0000-0000EE600000}"/>
    <cellStyle name="Ergebnis 2 7 3 4 2" xfId="25351" xr:uid="{00000000-0005-0000-0000-0000EF600000}"/>
    <cellStyle name="Ergebnis 2 7 3 4 2 2" xfId="39666" xr:uid="{00000000-0005-0000-0000-0000F0600000}"/>
    <cellStyle name="Ergebnis 2 7 3 4 3" xfId="32529" xr:uid="{00000000-0005-0000-0000-0000F1600000}"/>
    <cellStyle name="Ergebnis 2 8" xfId="1344" xr:uid="{00000000-0005-0000-0000-0000F2600000}"/>
    <cellStyle name="Ergebnis 2 8 2" xfId="13492" xr:uid="{00000000-0005-0000-0000-0000F3600000}"/>
    <cellStyle name="Ergebnis 2 8 2 2" xfId="13905" xr:uid="{00000000-0005-0000-0000-0000F4600000}"/>
    <cellStyle name="Ergebnis 2 8 2 2 2" xfId="16274" xr:uid="{00000000-0005-0000-0000-0000F5600000}"/>
    <cellStyle name="Ergebnis 2 8 2 2 2 2" xfId="23433" xr:uid="{00000000-0005-0000-0000-0000F6600000}"/>
    <cellStyle name="Ergebnis 2 8 2 2 2 2 2" xfId="37748" xr:uid="{00000000-0005-0000-0000-0000F7600000}"/>
    <cellStyle name="Ergebnis 2 8 2 2 2 3" xfId="30589" xr:uid="{00000000-0005-0000-0000-0000F8600000}"/>
    <cellStyle name="Ergebnis 2 8 2 2 3" xfId="18628" xr:uid="{00000000-0005-0000-0000-0000F9600000}"/>
    <cellStyle name="Ergebnis 2 8 2 2 3 2" xfId="25765" xr:uid="{00000000-0005-0000-0000-0000FA600000}"/>
    <cellStyle name="Ergebnis 2 8 2 2 3 2 2" xfId="40080" xr:uid="{00000000-0005-0000-0000-0000FB600000}"/>
    <cellStyle name="Ergebnis 2 8 2 2 3 3" xfId="32943" xr:uid="{00000000-0005-0000-0000-0000FC600000}"/>
    <cellStyle name="Ergebnis 2 8 2 2 4" xfId="20069" xr:uid="{00000000-0005-0000-0000-0000FD600000}"/>
    <cellStyle name="Ergebnis 2 8 2 2 4 2" xfId="27206" xr:uid="{00000000-0005-0000-0000-0000FE600000}"/>
    <cellStyle name="Ergebnis 2 8 2 2 4 2 2" xfId="41521" xr:uid="{00000000-0005-0000-0000-0000FF600000}"/>
    <cellStyle name="Ergebnis 2 8 2 2 4 3" xfId="34384" xr:uid="{00000000-0005-0000-0000-000000610000}"/>
    <cellStyle name="Ergebnis 2 8 2 2 5" xfId="21284" xr:uid="{00000000-0005-0000-0000-000001610000}"/>
    <cellStyle name="Ergebnis 2 8 2 2 5 2" xfId="35599" xr:uid="{00000000-0005-0000-0000-000002610000}"/>
    <cellStyle name="Ergebnis 2 8 2 2 6" xfId="28421" xr:uid="{00000000-0005-0000-0000-000003610000}"/>
    <cellStyle name="Ergebnis 2 8 2 3" xfId="15861" xr:uid="{00000000-0005-0000-0000-000004610000}"/>
    <cellStyle name="Ergebnis 2 8 2 3 2" xfId="23020" xr:uid="{00000000-0005-0000-0000-000005610000}"/>
    <cellStyle name="Ergebnis 2 8 2 3 2 2" xfId="37335" xr:uid="{00000000-0005-0000-0000-000006610000}"/>
    <cellStyle name="Ergebnis 2 8 2 3 3" xfId="30176" xr:uid="{00000000-0005-0000-0000-000007610000}"/>
    <cellStyle name="Ergebnis 2 8 2 4" xfId="18215" xr:uid="{00000000-0005-0000-0000-000008610000}"/>
    <cellStyle name="Ergebnis 2 8 2 4 2" xfId="25352" xr:uid="{00000000-0005-0000-0000-000009610000}"/>
    <cellStyle name="Ergebnis 2 8 2 4 2 2" xfId="39667" xr:uid="{00000000-0005-0000-0000-00000A610000}"/>
    <cellStyle name="Ergebnis 2 8 2 4 3" xfId="32530" xr:uid="{00000000-0005-0000-0000-00000B610000}"/>
    <cellStyle name="Ergebnis 2 9" xfId="2933" xr:uid="{00000000-0005-0000-0000-00000C610000}"/>
    <cellStyle name="Ergebnis 2 9 2" xfId="11736" xr:uid="{00000000-0005-0000-0000-00000D610000}"/>
    <cellStyle name="Ergebnis 2 9 2 2" xfId="13877" xr:uid="{00000000-0005-0000-0000-00000E610000}"/>
    <cellStyle name="Ergebnis 2 9 2 2 2" xfId="14222" xr:uid="{00000000-0005-0000-0000-00000F610000}"/>
    <cellStyle name="Ergebnis 2 9 2 2 2 2" xfId="16591" xr:uid="{00000000-0005-0000-0000-000010610000}"/>
    <cellStyle name="Ergebnis 2 9 2 2 2 2 2" xfId="23750" xr:uid="{00000000-0005-0000-0000-000011610000}"/>
    <cellStyle name="Ergebnis 2 9 2 2 2 2 2 2" xfId="38065" xr:uid="{00000000-0005-0000-0000-000012610000}"/>
    <cellStyle name="Ergebnis 2 9 2 2 2 2 3" xfId="30906" xr:uid="{00000000-0005-0000-0000-000013610000}"/>
    <cellStyle name="Ergebnis 2 9 2 2 2 3" xfId="18945" xr:uid="{00000000-0005-0000-0000-000014610000}"/>
    <cellStyle name="Ergebnis 2 9 2 2 2 3 2" xfId="26082" xr:uid="{00000000-0005-0000-0000-000015610000}"/>
    <cellStyle name="Ergebnis 2 9 2 2 2 3 2 2" xfId="40397" xr:uid="{00000000-0005-0000-0000-000016610000}"/>
    <cellStyle name="Ergebnis 2 9 2 2 2 3 3" xfId="33260" xr:uid="{00000000-0005-0000-0000-000017610000}"/>
    <cellStyle name="Ergebnis 2 9 2 2 2 4" xfId="20278" xr:uid="{00000000-0005-0000-0000-000018610000}"/>
    <cellStyle name="Ergebnis 2 9 2 2 2 4 2" xfId="27415" xr:uid="{00000000-0005-0000-0000-000019610000}"/>
    <cellStyle name="Ergebnis 2 9 2 2 2 4 2 2" xfId="41730" xr:uid="{00000000-0005-0000-0000-00001A610000}"/>
    <cellStyle name="Ergebnis 2 9 2 2 2 4 3" xfId="34593" xr:uid="{00000000-0005-0000-0000-00001B610000}"/>
    <cellStyle name="Ergebnis 2 9 2 2 2 5" xfId="21493" xr:uid="{00000000-0005-0000-0000-00001C610000}"/>
    <cellStyle name="Ergebnis 2 9 2 2 2 5 2" xfId="35808" xr:uid="{00000000-0005-0000-0000-00001D610000}"/>
    <cellStyle name="Ergebnis 2 9 2 2 2 6" xfId="28630" xr:uid="{00000000-0005-0000-0000-00001E610000}"/>
    <cellStyle name="Ergebnis 2 9 2 2 3" xfId="16246" xr:uid="{00000000-0005-0000-0000-00001F610000}"/>
    <cellStyle name="Ergebnis 2 9 2 2 3 2" xfId="23405" xr:uid="{00000000-0005-0000-0000-000020610000}"/>
    <cellStyle name="Ergebnis 2 9 2 2 3 2 2" xfId="37720" xr:uid="{00000000-0005-0000-0000-000021610000}"/>
    <cellStyle name="Ergebnis 2 9 2 2 3 3" xfId="30561" xr:uid="{00000000-0005-0000-0000-000022610000}"/>
    <cellStyle name="Ergebnis 2 9 2 2 4" xfId="18600" xr:uid="{00000000-0005-0000-0000-000023610000}"/>
    <cellStyle name="Ergebnis 2 9 2 2 4 2" xfId="25737" xr:uid="{00000000-0005-0000-0000-000024610000}"/>
    <cellStyle name="Ergebnis 2 9 2 2 4 2 2" xfId="40052" xr:uid="{00000000-0005-0000-0000-000025610000}"/>
    <cellStyle name="Ergebnis 2 9 2 2 4 3" xfId="32915" xr:uid="{00000000-0005-0000-0000-000026610000}"/>
    <cellStyle name="Ergebnis 2 9 3" xfId="11401" xr:uid="{00000000-0005-0000-0000-000027610000}"/>
    <cellStyle name="Ergebnis 2_SOFI Tab. H1.2-1A" xfId="1345" xr:uid="{00000000-0005-0000-0000-000028610000}"/>
    <cellStyle name="Ergebnis 3" xfId="1346" xr:uid="{00000000-0005-0000-0000-000029610000}"/>
    <cellStyle name="Ergebnis 3 2" xfId="1347" xr:uid="{00000000-0005-0000-0000-00002A610000}"/>
    <cellStyle name="Ergebnis 3 2 2" xfId="7555" xr:uid="{00000000-0005-0000-0000-00002B610000}"/>
    <cellStyle name="Ergebnis 3 2 2 2" xfId="14053" xr:uid="{00000000-0005-0000-0000-00002C610000}"/>
    <cellStyle name="Ergebnis 3 2 2 2 2" xfId="14923" xr:uid="{00000000-0005-0000-0000-00002D610000}"/>
    <cellStyle name="Ergebnis 3 2 2 2 2 2" xfId="17280" xr:uid="{00000000-0005-0000-0000-00002E610000}"/>
    <cellStyle name="Ergebnis 3 2 2 2 2 2 2" xfId="24417" xr:uid="{00000000-0005-0000-0000-00002F610000}"/>
    <cellStyle name="Ergebnis 3 2 2 2 2 2 2 2" xfId="38732" xr:uid="{00000000-0005-0000-0000-000030610000}"/>
    <cellStyle name="Ergebnis 3 2 2 2 2 2 3" xfId="31595" xr:uid="{00000000-0005-0000-0000-000031610000}"/>
    <cellStyle name="Ergebnis 3 2 2 2 2 3" xfId="19634" xr:uid="{00000000-0005-0000-0000-000032610000}"/>
    <cellStyle name="Ergebnis 3 2 2 2 2 3 2" xfId="26771" xr:uid="{00000000-0005-0000-0000-000033610000}"/>
    <cellStyle name="Ergebnis 3 2 2 2 2 3 2 2" xfId="41086" xr:uid="{00000000-0005-0000-0000-000034610000}"/>
    <cellStyle name="Ergebnis 3 2 2 2 2 3 3" xfId="33949" xr:uid="{00000000-0005-0000-0000-000035610000}"/>
    <cellStyle name="Ergebnis 3 2 2 2 2 4" xfId="20910" xr:uid="{00000000-0005-0000-0000-000036610000}"/>
    <cellStyle name="Ergebnis 3 2 2 2 2 4 2" xfId="28047" xr:uid="{00000000-0005-0000-0000-000037610000}"/>
    <cellStyle name="Ergebnis 3 2 2 2 2 4 2 2" xfId="42362" xr:uid="{00000000-0005-0000-0000-000038610000}"/>
    <cellStyle name="Ergebnis 3 2 2 2 2 4 3" xfId="35225" xr:uid="{00000000-0005-0000-0000-000039610000}"/>
    <cellStyle name="Ergebnis 3 2 2 2 2 5" xfId="22086" xr:uid="{00000000-0005-0000-0000-00003A610000}"/>
    <cellStyle name="Ergebnis 3 2 2 2 2 5 2" xfId="36401" xr:uid="{00000000-0005-0000-0000-00003B610000}"/>
    <cellStyle name="Ergebnis 3 2 2 2 2 6" xfId="29242" xr:uid="{00000000-0005-0000-0000-00003C610000}"/>
    <cellStyle name="Ergebnis 3 2 2 2 3" xfId="16422" xr:uid="{00000000-0005-0000-0000-00003D610000}"/>
    <cellStyle name="Ergebnis 3 2 2 2 3 2" xfId="23581" xr:uid="{00000000-0005-0000-0000-00003E610000}"/>
    <cellStyle name="Ergebnis 3 2 2 2 3 2 2" xfId="37896" xr:uid="{00000000-0005-0000-0000-00003F610000}"/>
    <cellStyle name="Ergebnis 3 2 2 2 3 3" xfId="30737" xr:uid="{00000000-0005-0000-0000-000040610000}"/>
    <cellStyle name="Ergebnis 3 2 2 2 4" xfId="18776" xr:uid="{00000000-0005-0000-0000-000041610000}"/>
    <cellStyle name="Ergebnis 3 2 2 2 4 2" xfId="25913" xr:uid="{00000000-0005-0000-0000-000042610000}"/>
    <cellStyle name="Ergebnis 3 2 2 2 4 2 2" xfId="40228" xr:uid="{00000000-0005-0000-0000-000043610000}"/>
    <cellStyle name="Ergebnis 3 2 2 2 4 3" xfId="33091" xr:uid="{00000000-0005-0000-0000-000044610000}"/>
    <cellStyle name="Ergebnis 3 2 3" xfId="9052" xr:uid="{00000000-0005-0000-0000-000045610000}"/>
    <cellStyle name="Ergebnis 3 2 4" xfId="13494" xr:uid="{00000000-0005-0000-0000-000046610000}"/>
    <cellStyle name="Ergebnis 3 2 4 2" xfId="13894" xr:uid="{00000000-0005-0000-0000-000047610000}"/>
    <cellStyle name="Ergebnis 3 2 4 2 2" xfId="16263" xr:uid="{00000000-0005-0000-0000-000048610000}"/>
    <cellStyle name="Ergebnis 3 2 4 2 2 2" xfId="23422" xr:uid="{00000000-0005-0000-0000-000049610000}"/>
    <cellStyle name="Ergebnis 3 2 4 2 2 2 2" xfId="37737" xr:uid="{00000000-0005-0000-0000-00004A610000}"/>
    <cellStyle name="Ergebnis 3 2 4 2 2 3" xfId="30578" xr:uid="{00000000-0005-0000-0000-00004B610000}"/>
    <cellStyle name="Ergebnis 3 2 4 2 3" xfId="18617" xr:uid="{00000000-0005-0000-0000-00004C610000}"/>
    <cellStyle name="Ergebnis 3 2 4 2 3 2" xfId="25754" xr:uid="{00000000-0005-0000-0000-00004D610000}"/>
    <cellStyle name="Ergebnis 3 2 4 2 3 2 2" xfId="40069" xr:uid="{00000000-0005-0000-0000-00004E610000}"/>
    <cellStyle name="Ergebnis 3 2 4 2 3 3" xfId="32932" xr:uid="{00000000-0005-0000-0000-00004F610000}"/>
    <cellStyle name="Ergebnis 3 2 4 2 4" xfId="20058" xr:uid="{00000000-0005-0000-0000-000050610000}"/>
    <cellStyle name="Ergebnis 3 2 4 2 4 2" xfId="27195" xr:uid="{00000000-0005-0000-0000-000051610000}"/>
    <cellStyle name="Ergebnis 3 2 4 2 4 2 2" xfId="41510" xr:uid="{00000000-0005-0000-0000-000052610000}"/>
    <cellStyle name="Ergebnis 3 2 4 2 4 3" xfId="34373" xr:uid="{00000000-0005-0000-0000-000053610000}"/>
    <cellStyle name="Ergebnis 3 2 4 2 5" xfId="21273" xr:uid="{00000000-0005-0000-0000-000054610000}"/>
    <cellStyle name="Ergebnis 3 2 4 2 5 2" xfId="35588" xr:uid="{00000000-0005-0000-0000-000055610000}"/>
    <cellStyle name="Ergebnis 3 2 4 2 6" xfId="28410" xr:uid="{00000000-0005-0000-0000-000056610000}"/>
    <cellStyle name="Ergebnis 3 2 4 3" xfId="15863" xr:uid="{00000000-0005-0000-0000-000057610000}"/>
    <cellStyle name="Ergebnis 3 2 4 3 2" xfId="23022" xr:uid="{00000000-0005-0000-0000-000058610000}"/>
    <cellStyle name="Ergebnis 3 2 4 3 2 2" xfId="37337" xr:uid="{00000000-0005-0000-0000-000059610000}"/>
    <cellStyle name="Ergebnis 3 2 4 3 3" xfId="30178" xr:uid="{00000000-0005-0000-0000-00005A610000}"/>
    <cellStyle name="Ergebnis 3 2 4 4" xfId="18217" xr:uid="{00000000-0005-0000-0000-00005B610000}"/>
    <cellStyle name="Ergebnis 3 2 4 4 2" xfId="25354" xr:uid="{00000000-0005-0000-0000-00005C610000}"/>
    <cellStyle name="Ergebnis 3 2 4 4 2 2" xfId="39669" xr:uid="{00000000-0005-0000-0000-00005D610000}"/>
    <cellStyle name="Ergebnis 3 2 4 4 3" xfId="32532" xr:uid="{00000000-0005-0000-0000-00005E610000}"/>
    <cellStyle name="Ergebnis 3 3" xfId="1348" xr:uid="{00000000-0005-0000-0000-00005F610000}"/>
    <cellStyle name="Ergebnis 3 3 2" xfId="7556" xr:uid="{00000000-0005-0000-0000-000060610000}"/>
    <cellStyle name="Ergebnis 3 3 2 2" xfId="14054" xr:uid="{00000000-0005-0000-0000-000061610000}"/>
    <cellStyle name="Ergebnis 3 3 2 2 2" xfId="14924" xr:uid="{00000000-0005-0000-0000-000062610000}"/>
    <cellStyle name="Ergebnis 3 3 2 2 2 2" xfId="17281" xr:uid="{00000000-0005-0000-0000-000063610000}"/>
    <cellStyle name="Ergebnis 3 3 2 2 2 2 2" xfId="24418" xr:uid="{00000000-0005-0000-0000-000064610000}"/>
    <cellStyle name="Ergebnis 3 3 2 2 2 2 2 2" xfId="38733" xr:uid="{00000000-0005-0000-0000-000065610000}"/>
    <cellStyle name="Ergebnis 3 3 2 2 2 2 3" xfId="31596" xr:uid="{00000000-0005-0000-0000-000066610000}"/>
    <cellStyle name="Ergebnis 3 3 2 2 2 3" xfId="19635" xr:uid="{00000000-0005-0000-0000-000067610000}"/>
    <cellStyle name="Ergebnis 3 3 2 2 2 3 2" xfId="26772" xr:uid="{00000000-0005-0000-0000-000068610000}"/>
    <cellStyle name="Ergebnis 3 3 2 2 2 3 2 2" xfId="41087" xr:uid="{00000000-0005-0000-0000-000069610000}"/>
    <cellStyle name="Ergebnis 3 3 2 2 2 3 3" xfId="33950" xr:uid="{00000000-0005-0000-0000-00006A610000}"/>
    <cellStyle name="Ergebnis 3 3 2 2 2 4" xfId="20911" xr:uid="{00000000-0005-0000-0000-00006B610000}"/>
    <cellStyle name="Ergebnis 3 3 2 2 2 4 2" xfId="28048" xr:uid="{00000000-0005-0000-0000-00006C610000}"/>
    <cellStyle name="Ergebnis 3 3 2 2 2 4 2 2" xfId="42363" xr:uid="{00000000-0005-0000-0000-00006D610000}"/>
    <cellStyle name="Ergebnis 3 3 2 2 2 4 3" xfId="35226" xr:uid="{00000000-0005-0000-0000-00006E610000}"/>
    <cellStyle name="Ergebnis 3 3 2 2 2 5" xfId="22087" xr:uid="{00000000-0005-0000-0000-00006F610000}"/>
    <cellStyle name="Ergebnis 3 3 2 2 2 5 2" xfId="36402" xr:uid="{00000000-0005-0000-0000-000070610000}"/>
    <cellStyle name="Ergebnis 3 3 2 2 2 6" xfId="29243" xr:uid="{00000000-0005-0000-0000-000071610000}"/>
    <cellStyle name="Ergebnis 3 3 2 2 3" xfId="16423" xr:uid="{00000000-0005-0000-0000-000072610000}"/>
    <cellStyle name="Ergebnis 3 3 2 2 3 2" xfId="23582" xr:uid="{00000000-0005-0000-0000-000073610000}"/>
    <cellStyle name="Ergebnis 3 3 2 2 3 2 2" xfId="37897" xr:uid="{00000000-0005-0000-0000-000074610000}"/>
    <cellStyle name="Ergebnis 3 3 2 2 3 3" xfId="30738" xr:uid="{00000000-0005-0000-0000-000075610000}"/>
    <cellStyle name="Ergebnis 3 3 2 2 4" xfId="18777" xr:uid="{00000000-0005-0000-0000-000076610000}"/>
    <cellStyle name="Ergebnis 3 3 2 2 4 2" xfId="25914" xr:uid="{00000000-0005-0000-0000-000077610000}"/>
    <cellStyle name="Ergebnis 3 3 2 2 4 2 2" xfId="40229" xr:uid="{00000000-0005-0000-0000-000078610000}"/>
    <cellStyle name="Ergebnis 3 3 2 2 4 3" xfId="33092" xr:uid="{00000000-0005-0000-0000-000079610000}"/>
    <cellStyle name="Ergebnis 3 3 3" xfId="13495" xr:uid="{00000000-0005-0000-0000-00007A610000}"/>
    <cellStyle name="Ergebnis 3 3 3 2" xfId="14305" xr:uid="{00000000-0005-0000-0000-00007B610000}"/>
    <cellStyle name="Ergebnis 3 3 3 2 2" xfId="16674" xr:uid="{00000000-0005-0000-0000-00007C610000}"/>
    <cellStyle name="Ergebnis 3 3 3 2 2 2" xfId="23833" xr:uid="{00000000-0005-0000-0000-00007D610000}"/>
    <cellStyle name="Ergebnis 3 3 3 2 2 2 2" xfId="38148" xr:uid="{00000000-0005-0000-0000-00007E610000}"/>
    <cellStyle name="Ergebnis 3 3 3 2 2 3" xfId="30989" xr:uid="{00000000-0005-0000-0000-00007F610000}"/>
    <cellStyle name="Ergebnis 3 3 3 2 3" xfId="19028" xr:uid="{00000000-0005-0000-0000-000080610000}"/>
    <cellStyle name="Ergebnis 3 3 3 2 3 2" xfId="26165" xr:uid="{00000000-0005-0000-0000-000081610000}"/>
    <cellStyle name="Ergebnis 3 3 3 2 3 2 2" xfId="40480" xr:uid="{00000000-0005-0000-0000-000082610000}"/>
    <cellStyle name="Ergebnis 3 3 3 2 3 3" xfId="33343" xr:uid="{00000000-0005-0000-0000-000083610000}"/>
    <cellStyle name="Ergebnis 3 3 3 2 4" xfId="20361" xr:uid="{00000000-0005-0000-0000-000084610000}"/>
    <cellStyle name="Ergebnis 3 3 3 2 4 2" xfId="27498" xr:uid="{00000000-0005-0000-0000-000085610000}"/>
    <cellStyle name="Ergebnis 3 3 3 2 4 2 2" xfId="41813" xr:uid="{00000000-0005-0000-0000-000086610000}"/>
    <cellStyle name="Ergebnis 3 3 3 2 4 3" xfId="34676" xr:uid="{00000000-0005-0000-0000-000087610000}"/>
    <cellStyle name="Ergebnis 3 3 3 2 5" xfId="21576" xr:uid="{00000000-0005-0000-0000-000088610000}"/>
    <cellStyle name="Ergebnis 3 3 3 2 5 2" xfId="35891" xr:uid="{00000000-0005-0000-0000-000089610000}"/>
    <cellStyle name="Ergebnis 3 3 3 2 6" xfId="28713" xr:uid="{00000000-0005-0000-0000-00008A610000}"/>
    <cellStyle name="Ergebnis 3 3 3 3" xfId="15864" xr:uid="{00000000-0005-0000-0000-00008B610000}"/>
    <cellStyle name="Ergebnis 3 3 3 3 2" xfId="23023" xr:uid="{00000000-0005-0000-0000-00008C610000}"/>
    <cellStyle name="Ergebnis 3 3 3 3 2 2" xfId="37338" xr:uid="{00000000-0005-0000-0000-00008D610000}"/>
    <cellStyle name="Ergebnis 3 3 3 3 3" xfId="30179" xr:uid="{00000000-0005-0000-0000-00008E610000}"/>
    <cellStyle name="Ergebnis 3 3 3 4" xfId="18218" xr:uid="{00000000-0005-0000-0000-00008F610000}"/>
    <cellStyle name="Ergebnis 3 3 3 4 2" xfId="25355" xr:uid="{00000000-0005-0000-0000-000090610000}"/>
    <cellStyle name="Ergebnis 3 3 3 4 2 2" xfId="39670" xr:uid="{00000000-0005-0000-0000-000091610000}"/>
    <cellStyle name="Ergebnis 3 3 3 4 3" xfId="32533" xr:uid="{00000000-0005-0000-0000-000092610000}"/>
    <cellStyle name="Ergebnis 3 4" xfId="1349" xr:uid="{00000000-0005-0000-0000-000093610000}"/>
    <cellStyle name="Ergebnis 3 4 2" xfId="13496" xr:uid="{00000000-0005-0000-0000-000094610000}"/>
    <cellStyle name="Ergebnis 3 4 2 2" xfId="13509" xr:uid="{00000000-0005-0000-0000-000095610000}"/>
    <cellStyle name="Ergebnis 3 4 2 2 2" xfId="15878" xr:uid="{00000000-0005-0000-0000-000096610000}"/>
    <cellStyle name="Ergebnis 3 4 2 2 2 2" xfId="23037" xr:uid="{00000000-0005-0000-0000-000097610000}"/>
    <cellStyle name="Ergebnis 3 4 2 2 2 2 2" xfId="37352" xr:uid="{00000000-0005-0000-0000-000098610000}"/>
    <cellStyle name="Ergebnis 3 4 2 2 2 3" xfId="30193" xr:uid="{00000000-0005-0000-0000-000099610000}"/>
    <cellStyle name="Ergebnis 3 4 2 2 3" xfId="18232" xr:uid="{00000000-0005-0000-0000-00009A610000}"/>
    <cellStyle name="Ergebnis 3 4 2 2 3 2" xfId="25369" xr:uid="{00000000-0005-0000-0000-00009B610000}"/>
    <cellStyle name="Ergebnis 3 4 2 2 3 2 2" xfId="39684" xr:uid="{00000000-0005-0000-0000-00009C610000}"/>
    <cellStyle name="Ergebnis 3 4 2 2 3 3" xfId="32547" xr:uid="{00000000-0005-0000-0000-00009D610000}"/>
    <cellStyle name="Ergebnis 3 4 2 2 4" xfId="19857" xr:uid="{00000000-0005-0000-0000-00009E610000}"/>
    <cellStyle name="Ergebnis 3 4 2 2 4 2" xfId="26994" xr:uid="{00000000-0005-0000-0000-00009F610000}"/>
    <cellStyle name="Ergebnis 3 4 2 2 4 2 2" xfId="41309" xr:uid="{00000000-0005-0000-0000-0000A0610000}"/>
    <cellStyle name="Ergebnis 3 4 2 2 4 3" xfId="34172" xr:uid="{00000000-0005-0000-0000-0000A1610000}"/>
    <cellStyle name="Ergebnis 3 4 2 2 5" xfId="21072" xr:uid="{00000000-0005-0000-0000-0000A2610000}"/>
    <cellStyle name="Ergebnis 3 4 2 2 5 2" xfId="35387" xr:uid="{00000000-0005-0000-0000-0000A3610000}"/>
    <cellStyle name="Ergebnis 3 4 2 2 6" xfId="28209" xr:uid="{00000000-0005-0000-0000-0000A4610000}"/>
    <cellStyle name="Ergebnis 3 4 2 3" xfId="15865" xr:uid="{00000000-0005-0000-0000-0000A5610000}"/>
    <cellStyle name="Ergebnis 3 4 2 3 2" xfId="23024" xr:uid="{00000000-0005-0000-0000-0000A6610000}"/>
    <cellStyle name="Ergebnis 3 4 2 3 2 2" xfId="37339" xr:uid="{00000000-0005-0000-0000-0000A7610000}"/>
    <cellStyle name="Ergebnis 3 4 2 3 3" xfId="30180" xr:uid="{00000000-0005-0000-0000-0000A8610000}"/>
    <cellStyle name="Ergebnis 3 4 2 4" xfId="18219" xr:uid="{00000000-0005-0000-0000-0000A9610000}"/>
    <cellStyle name="Ergebnis 3 4 2 4 2" xfId="25356" xr:uid="{00000000-0005-0000-0000-0000AA610000}"/>
    <cellStyle name="Ergebnis 3 4 2 4 2 2" xfId="39671" xr:uid="{00000000-0005-0000-0000-0000AB610000}"/>
    <cellStyle name="Ergebnis 3 4 2 4 3" xfId="32534" xr:uid="{00000000-0005-0000-0000-0000AC610000}"/>
    <cellStyle name="Ergebnis 3 5" xfId="1350" xr:uid="{00000000-0005-0000-0000-0000AD610000}"/>
    <cellStyle name="Ergebnis 3 5 2" xfId="13497" xr:uid="{00000000-0005-0000-0000-0000AE610000}"/>
    <cellStyle name="Ergebnis 3 5 2 2" xfId="14306" xr:uid="{00000000-0005-0000-0000-0000AF610000}"/>
    <cellStyle name="Ergebnis 3 5 2 2 2" xfId="16675" xr:uid="{00000000-0005-0000-0000-0000B0610000}"/>
    <cellStyle name="Ergebnis 3 5 2 2 2 2" xfId="23834" xr:uid="{00000000-0005-0000-0000-0000B1610000}"/>
    <cellStyle name="Ergebnis 3 5 2 2 2 2 2" xfId="38149" xr:uid="{00000000-0005-0000-0000-0000B2610000}"/>
    <cellStyle name="Ergebnis 3 5 2 2 2 3" xfId="30990" xr:uid="{00000000-0005-0000-0000-0000B3610000}"/>
    <cellStyle name="Ergebnis 3 5 2 2 3" xfId="19029" xr:uid="{00000000-0005-0000-0000-0000B4610000}"/>
    <cellStyle name="Ergebnis 3 5 2 2 3 2" xfId="26166" xr:uid="{00000000-0005-0000-0000-0000B5610000}"/>
    <cellStyle name="Ergebnis 3 5 2 2 3 2 2" xfId="40481" xr:uid="{00000000-0005-0000-0000-0000B6610000}"/>
    <cellStyle name="Ergebnis 3 5 2 2 3 3" xfId="33344" xr:uid="{00000000-0005-0000-0000-0000B7610000}"/>
    <cellStyle name="Ergebnis 3 5 2 2 4" xfId="20362" xr:uid="{00000000-0005-0000-0000-0000B8610000}"/>
    <cellStyle name="Ergebnis 3 5 2 2 4 2" xfId="27499" xr:uid="{00000000-0005-0000-0000-0000B9610000}"/>
    <cellStyle name="Ergebnis 3 5 2 2 4 2 2" xfId="41814" xr:uid="{00000000-0005-0000-0000-0000BA610000}"/>
    <cellStyle name="Ergebnis 3 5 2 2 4 3" xfId="34677" xr:uid="{00000000-0005-0000-0000-0000BB610000}"/>
    <cellStyle name="Ergebnis 3 5 2 2 5" xfId="21577" xr:uid="{00000000-0005-0000-0000-0000BC610000}"/>
    <cellStyle name="Ergebnis 3 5 2 2 5 2" xfId="35892" xr:uid="{00000000-0005-0000-0000-0000BD610000}"/>
    <cellStyle name="Ergebnis 3 5 2 2 6" xfId="28714" xr:uid="{00000000-0005-0000-0000-0000BE610000}"/>
    <cellStyle name="Ergebnis 3 5 2 3" xfId="15866" xr:uid="{00000000-0005-0000-0000-0000BF610000}"/>
    <cellStyle name="Ergebnis 3 5 2 3 2" xfId="23025" xr:uid="{00000000-0005-0000-0000-0000C0610000}"/>
    <cellStyle name="Ergebnis 3 5 2 3 2 2" xfId="37340" xr:uid="{00000000-0005-0000-0000-0000C1610000}"/>
    <cellStyle name="Ergebnis 3 5 2 3 3" xfId="30181" xr:uid="{00000000-0005-0000-0000-0000C2610000}"/>
    <cellStyle name="Ergebnis 3 5 2 4" xfId="18220" xr:uid="{00000000-0005-0000-0000-0000C3610000}"/>
    <cellStyle name="Ergebnis 3 5 2 4 2" xfId="25357" xr:uid="{00000000-0005-0000-0000-0000C4610000}"/>
    <cellStyle name="Ergebnis 3 5 2 4 2 2" xfId="39672" xr:uid="{00000000-0005-0000-0000-0000C5610000}"/>
    <cellStyle name="Ergebnis 3 5 2 4 3" xfId="32535" xr:uid="{00000000-0005-0000-0000-0000C6610000}"/>
    <cellStyle name="Ergebnis 3 6" xfId="7554" xr:uid="{00000000-0005-0000-0000-0000C7610000}"/>
    <cellStyle name="Ergebnis 3 6 2" xfId="11915" xr:uid="{00000000-0005-0000-0000-0000C8610000}"/>
    <cellStyle name="Ergebnis 3 6 2 2" xfId="14052" xr:uid="{00000000-0005-0000-0000-0000C9610000}"/>
    <cellStyle name="Ergebnis 3 6 2 2 2" xfId="14922" xr:uid="{00000000-0005-0000-0000-0000CA610000}"/>
    <cellStyle name="Ergebnis 3 6 2 2 2 2" xfId="17279" xr:uid="{00000000-0005-0000-0000-0000CB610000}"/>
    <cellStyle name="Ergebnis 3 6 2 2 2 2 2" xfId="24416" xr:uid="{00000000-0005-0000-0000-0000CC610000}"/>
    <cellStyle name="Ergebnis 3 6 2 2 2 2 2 2" xfId="38731" xr:uid="{00000000-0005-0000-0000-0000CD610000}"/>
    <cellStyle name="Ergebnis 3 6 2 2 2 2 3" xfId="31594" xr:uid="{00000000-0005-0000-0000-0000CE610000}"/>
    <cellStyle name="Ergebnis 3 6 2 2 2 3" xfId="19633" xr:uid="{00000000-0005-0000-0000-0000CF610000}"/>
    <cellStyle name="Ergebnis 3 6 2 2 2 3 2" xfId="26770" xr:uid="{00000000-0005-0000-0000-0000D0610000}"/>
    <cellStyle name="Ergebnis 3 6 2 2 2 3 2 2" xfId="41085" xr:uid="{00000000-0005-0000-0000-0000D1610000}"/>
    <cellStyle name="Ergebnis 3 6 2 2 2 3 3" xfId="33948" xr:uid="{00000000-0005-0000-0000-0000D2610000}"/>
    <cellStyle name="Ergebnis 3 6 2 2 2 4" xfId="20909" xr:uid="{00000000-0005-0000-0000-0000D3610000}"/>
    <cellStyle name="Ergebnis 3 6 2 2 2 4 2" xfId="28046" xr:uid="{00000000-0005-0000-0000-0000D4610000}"/>
    <cellStyle name="Ergebnis 3 6 2 2 2 4 2 2" xfId="42361" xr:uid="{00000000-0005-0000-0000-0000D5610000}"/>
    <cellStyle name="Ergebnis 3 6 2 2 2 4 3" xfId="35224" xr:uid="{00000000-0005-0000-0000-0000D6610000}"/>
    <cellStyle name="Ergebnis 3 6 2 2 2 5" xfId="22085" xr:uid="{00000000-0005-0000-0000-0000D7610000}"/>
    <cellStyle name="Ergebnis 3 6 2 2 2 5 2" xfId="36400" xr:uid="{00000000-0005-0000-0000-0000D8610000}"/>
    <cellStyle name="Ergebnis 3 6 2 2 2 6" xfId="29241" xr:uid="{00000000-0005-0000-0000-0000D9610000}"/>
    <cellStyle name="Ergebnis 3 6 2 2 3" xfId="16421" xr:uid="{00000000-0005-0000-0000-0000DA610000}"/>
    <cellStyle name="Ergebnis 3 6 2 2 3 2" xfId="23580" xr:uid="{00000000-0005-0000-0000-0000DB610000}"/>
    <cellStyle name="Ergebnis 3 6 2 2 3 2 2" xfId="37895" xr:uid="{00000000-0005-0000-0000-0000DC610000}"/>
    <cellStyle name="Ergebnis 3 6 2 2 3 3" xfId="30736" xr:uid="{00000000-0005-0000-0000-0000DD610000}"/>
    <cellStyle name="Ergebnis 3 6 2 2 4" xfId="18775" xr:uid="{00000000-0005-0000-0000-0000DE610000}"/>
    <cellStyle name="Ergebnis 3 6 2 2 4 2" xfId="25912" xr:uid="{00000000-0005-0000-0000-0000DF610000}"/>
    <cellStyle name="Ergebnis 3 6 2 2 4 2 2" xfId="40227" xr:uid="{00000000-0005-0000-0000-0000E0610000}"/>
    <cellStyle name="Ergebnis 3 6 2 2 4 3" xfId="33090" xr:uid="{00000000-0005-0000-0000-0000E1610000}"/>
    <cellStyle name="Ergebnis 3 6 3" xfId="11402" xr:uid="{00000000-0005-0000-0000-0000E2610000}"/>
    <cellStyle name="Ergebnis 3 7" xfId="8925" xr:uid="{00000000-0005-0000-0000-0000E3610000}"/>
    <cellStyle name="Ergebnis 3 7 2" xfId="12005" xr:uid="{00000000-0005-0000-0000-0000E4610000}"/>
    <cellStyle name="Ergebnis 3 7 3" xfId="11570" xr:uid="{00000000-0005-0000-0000-0000E5610000}"/>
    <cellStyle name="Ergebnis 3 7 3 2" xfId="14495" xr:uid="{00000000-0005-0000-0000-0000E6610000}"/>
    <cellStyle name="Ergebnis 3 7 3 2 2" xfId="14970" xr:uid="{00000000-0005-0000-0000-0000E7610000}"/>
    <cellStyle name="Ergebnis 3 7 3 2 2 2" xfId="17327" xr:uid="{00000000-0005-0000-0000-0000E8610000}"/>
    <cellStyle name="Ergebnis 3 7 3 2 2 2 2" xfId="24464" xr:uid="{00000000-0005-0000-0000-0000E9610000}"/>
    <cellStyle name="Ergebnis 3 7 3 2 2 2 2 2" xfId="38779" xr:uid="{00000000-0005-0000-0000-0000EA610000}"/>
    <cellStyle name="Ergebnis 3 7 3 2 2 2 3" xfId="31642" xr:uid="{00000000-0005-0000-0000-0000EB610000}"/>
    <cellStyle name="Ergebnis 3 7 3 2 2 3" xfId="19681" xr:uid="{00000000-0005-0000-0000-0000EC610000}"/>
    <cellStyle name="Ergebnis 3 7 3 2 2 3 2" xfId="26818" xr:uid="{00000000-0005-0000-0000-0000ED610000}"/>
    <cellStyle name="Ergebnis 3 7 3 2 2 3 2 2" xfId="41133" xr:uid="{00000000-0005-0000-0000-0000EE610000}"/>
    <cellStyle name="Ergebnis 3 7 3 2 2 3 3" xfId="33996" xr:uid="{00000000-0005-0000-0000-0000EF610000}"/>
    <cellStyle name="Ergebnis 3 7 3 2 2 4" xfId="20957" xr:uid="{00000000-0005-0000-0000-0000F0610000}"/>
    <cellStyle name="Ergebnis 3 7 3 2 2 4 2" xfId="28094" xr:uid="{00000000-0005-0000-0000-0000F1610000}"/>
    <cellStyle name="Ergebnis 3 7 3 2 2 4 2 2" xfId="42409" xr:uid="{00000000-0005-0000-0000-0000F2610000}"/>
    <cellStyle name="Ergebnis 3 7 3 2 2 4 3" xfId="35272" xr:uid="{00000000-0005-0000-0000-0000F3610000}"/>
    <cellStyle name="Ergebnis 3 7 3 2 2 5" xfId="22133" xr:uid="{00000000-0005-0000-0000-0000F4610000}"/>
    <cellStyle name="Ergebnis 3 7 3 2 2 5 2" xfId="36448" xr:uid="{00000000-0005-0000-0000-0000F5610000}"/>
    <cellStyle name="Ergebnis 3 7 3 2 2 6" xfId="29289" xr:uid="{00000000-0005-0000-0000-0000F6610000}"/>
    <cellStyle name="Ergebnis 3 7 3 2 3" xfId="16864" xr:uid="{00000000-0005-0000-0000-0000F7610000}"/>
    <cellStyle name="Ergebnis 3 7 3 2 3 2" xfId="24023" xr:uid="{00000000-0005-0000-0000-0000F8610000}"/>
    <cellStyle name="Ergebnis 3 7 3 2 3 2 2" xfId="38338" xr:uid="{00000000-0005-0000-0000-0000F9610000}"/>
    <cellStyle name="Ergebnis 3 7 3 2 3 3" xfId="31179" xr:uid="{00000000-0005-0000-0000-0000FA610000}"/>
    <cellStyle name="Ergebnis 3 7 3 2 4" xfId="19218" xr:uid="{00000000-0005-0000-0000-0000FB610000}"/>
    <cellStyle name="Ergebnis 3 7 3 2 4 2" xfId="26355" xr:uid="{00000000-0005-0000-0000-0000FC610000}"/>
    <cellStyle name="Ergebnis 3 7 3 2 4 2 2" xfId="40670" xr:uid="{00000000-0005-0000-0000-0000FD610000}"/>
    <cellStyle name="Ergebnis 3 7 3 2 4 3" xfId="33533" xr:uid="{00000000-0005-0000-0000-0000FE610000}"/>
    <cellStyle name="Ergebnis 3 7 4" xfId="13779" xr:uid="{00000000-0005-0000-0000-0000FF610000}"/>
    <cellStyle name="Ergebnis 3 7 4 2" xfId="14170" xr:uid="{00000000-0005-0000-0000-000000620000}"/>
    <cellStyle name="Ergebnis 3 7 4 2 2" xfId="16539" xr:uid="{00000000-0005-0000-0000-000001620000}"/>
    <cellStyle name="Ergebnis 3 7 4 2 2 2" xfId="23698" xr:uid="{00000000-0005-0000-0000-000002620000}"/>
    <cellStyle name="Ergebnis 3 7 4 2 2 2 2" xfId="38013" xr:uid="{00000000-0005-0000-0000-000003620000}"/>
    <cellStyle name="Ergebnis 3 7 4 2 2 3" xfId="30854" xr:uid="{00000000-0005-0000-0000-000004620000}"/>
    <cellStyle name="Ergebnis 3 7 4 2 3" xfId="18893" xr:uid="{00000000-0005-0000-0000-000005620000}"/>
    <cellStyle name="Ergebnis 3 7 4 2 3 2" xfId="26030" xr:uid="{00000000-0005-0000-0000-000006620000}"/>
    <cellStyle name="Ergebnis 3 7 4 2 3 2 2" xfId="40345" xr:uid="{00000000-0005-0000-0000-000007620000}"/>
    <cellStyle name="Ergebnis 3 7 4 2 3 3" xfId="33208" xr:uid="{00000000-0005-0000-0000-000008620000}"/>
    <cellStyle name="Ergebnis 3 7 4 2 4" xfId="20227" xr:uid="{00000000-0005-0000-0000-000009620000}"/>
    <cellStyle name="Ergebnis 3 7 4 2 4 2" xfId="27364" xr:uid="{00000000-0005-0000-0000-00000A620000}"/>
    <cellStyle name="Ergebnis 3 7 4 2 4 2 2" xfId="41679" xr:uid="{00000000-0005-0000-0000-00000B620000}"/>
    <cellStyle name="Ergebnis 3 7 4 2 4 3" xfId="34542" xr:uid="{00000000-0005-0000-0000-00000C620000}"/>
    <cellStyle name="Ergebnis 3 7 4 2 5" xfId="21442" xr:uid="{00000000-0005-0000-0000-00000D620000}"/>
    <cellStyle name="Ergebnis 3 7 4 2 5 2" xfId="35757" xr:uid="{00000000-0005-0000-0000-00000E620000}"/>
    <cellStyle name="Ergebnis 3 7 4 2 6" xfId="28579" xr:uid="{00000000-0005-0000-0000-00000F620000}"/>
    <cellStyle name="Ergebnis 3 7 4 3" xfId="16148" xr:uid="{00000000-0005-0000-0000-000010620000}"/>
    <cellStyle name="Ergebnis 3 7 4 3 2" xfId="23307" xr:uid="{00000000-0005-0000-0000-000011620000}"/>
    <cellStyle name="Ergebnis 3 7 4 3 2 2" xfId="37622" xr:uid="{00000000-0005-0000-0000-000012620000}"/>
    <cellStyle name="Ergebnis 3 7 4 3 3" xfId="30463" xr:uid="{00000000-0005-0000-0000-000013620000}"/>
    <cellStyle name="Ergebnis 3 7 4 4" xfId="18502" xr:uid="{00000000-0005-0000-0000-000014620000}"/>
    <cellStyle name="Ergebnis 3 7 4 4 2" xfId="25639" xr:uid="{00000000-0005-0000-0000-000015620000}"/>
    <cellStyle name="Ergebnis 3 7 4 4 2 2" xfId="39954" xr:uid="{00000000-0005-0000-0000-000016620000}"/>
    <cellStyle name="Ergebnis 3 7 4 4 3" xfId="32817" xr:uid="{00000000-0005-0000-0000-000017620000}"/>
    <cellStyle name="Ergebnis 3 8" xfId="13493" xr:uid="{00000000-0005-0000-0000-000018620000}"/>
    <cellStyle name="Ergebnis 3 8 2" xfId="13657" xr:uid="{00000000-0005-0000-0000-000019620000}"/>
    <cellStyle name="Ergebnis 3 8 2 2" xfId="16026" xr:uid="{00000000-0005-0000-0000-00001A620000}"/>
    <cellStyle name="Ergebnis 3 8 2 2 2" xfId="23185" xr:uid="{00000000-0005-0000-0000-00001B620000}"/>
    <cellStyle name="Ergebnis 3 8 2 2 2 2" xfId="37500" xr:uid="{00000000-0005-0000-0000-00001C620000}"/>
    <cellStyle name="Ergebnis 3 8 2 2 3" xfId="30341" xr:uid="{00000000-0005-0000-0000-00001D620000}"/>
    <cellStyle name="Ergebnis 3 8 2 3" xfId="18380" xr:uid="{00000000-0005-0000-0000-00001E620000}"/>
    <cellStyle name="Ergebnis 3 8 2 3 2" xfId="25517" xr:uid="{00000000-0005-0000-0000-00001F620000}"/>
    <cellStyle name="Ergebnis 3 8 2 3 2 2" xfId="39832" xr:uid="{00000000-0005-0000-0000-000020620000}"/>
    <cellStyle name="Ergebnis 3 8 2 3 3" xfId="32695" xr:uid="{00000000-0005-0000-0000-000021620000}"/>
    <cellStyle name="Ergebnis 3 8 2 4" xfId="19906" xr:uid="{00000000-0005-0000-0000-000022620000}"/>
    <cellStyle name="Ergebnis 3 8 2 4 2" xfId="27043" xr:uid="{00000000-0005-0000-0000-000023620000}"/>
    <cellStyle name="Ergebnis 3 8 2 4 2 2" xfId="41358" xr:uid="{00000000-0005-0000-0000-000024620000}"/>
    <cellStyle name="Ergebnis 3 8 2 4 3" xfId="34221" xr:uid="{00000000-0005-0000-0000-000025620000}"/>
    <cellStyle name="Ergebnis 3 8 2 5" xfId="21121" xr:uid="{00000000-0005-0000-0000-000026620000}"/>
    <cellStyle name="Ergebnis 3 8 2 5 2" xfId="35436" xr:uid="{00000000-0005-0000-0000-000027620000}"/>
    <cellStyle name="Ergebnis 3 8 2 6" xfId="28258" xr:uid="{00000000-0005-0000-0000-000028620000}"/>
    <cellStyle name="Ergebnis 3 8 3" xfId="15862" xr:uid="{00000000-0005-0000-0000-000029620000}"/>
    <cellStyle name="Ergebnis 3 8 3 2" xfId="23021" xr:uid="{00000000-0005-0000-0000-00002A620000}"/>
    <cellStyle name="Ergebnis 3 8 3 2 2" xfId="37336" xr:uid="{00000000-0005-0000-0000-00002B620000}"/>
    <cellStyle name="Ergebnis 3 8 3 3" xfId="30177" xr:uid="{00000000-0005-0000-0000-00002C620000}"/>
    <cellStyle name="Ergebnis 3 8 4" xfId="18216" xr:uid="{00000000-0005-0000-0000-00002D620000}"/>
    <cellStyle name="Ergebnis 3 8 4 2" xfId="25353" xr:uid="{00000000-0005-0000-0000-00002E620000}"/>
    <cellStyle name="Ergebnis 3 8 4 2 2" xfId="39668" xr:uid="{00000000-0005-0000-0000-00002F620000}"/>
    <cellStyle name="Ergebnis 3 8 4 3" xfId="32531" xr:uid="{00000000-0005-0000-0000-000030620000}"/>
    <cellStyle name="Ergebnis 4" xfId="1351" xr:uid="{00000000-0005-0000-0000-000031620000}"/>
    <cellStyle name="Ergebnis 4 2" xfId="13498" xr:uid="{00000000-0005-0000-0000-000032620000}"/>
    <cellStyle name="Ergebnis 4 2 2" xfId="13407" xr:uid="{00000000-0005-0000-0000-000033620000}"/>
    <cellStyle name="Ergebnis 4 2 2 2" xfId="15776" xr:uid="{00000000-0005-0000-0000-000034620000}"/>
    <cellStyle name="Ergebnis 4 2 2 2 2" xfId="22935" xr:uid="{00000000-0005-0000-0000-000035620000}"/>
    <cellStyle name="Ergebnis 4 2 2 2 2 2" xfId="37250" xr:uid="{00000000-0005-0000-0000-000036620000}"/>
    <cellStyle name="Ergebnis 4 2 2 2 3" xfId="30091" xr:uid="{00000000-0005-0000-0000-000037620000}"/>
    <cellStyle name="Ergebnis 4 2 2 3" xfId="18130" xr:uid="{00000000-0005-0000-0000-000038620000}"/>
    <cellStyle name="Ergebnis 4 2 2 3 2" xfId="25267" xr:uid="{00000000-0005-0000-0000-000039620000}"/>
    <cellStyle name="Ergebnis 4 2 2 3 2 2" xfId="39582" xr:uid="{00000000-0005-0000-0000-00003A620000}"/>
    <cellStyle name="Ergebnis 4 2 2 3 3" xfId="32445" xr:uid="{00000000-0005-0000-0000-00003B620000}"/>
    <cellStyle name="Ergebnis 4 2 2 4" xfId="19834" xr:uid="{00000000-0005-0000-0000-00003C620000}"/>
    <cellStyle name="Ergebnis 4 2 2 4 2" xfId="26971" xr:uid="{00000000-0005-0000-0000-00003D620000}"/>
    <cellStyle name="Ergebnis 4 2 2 4 2 2" xfId="41286" xr:uid="{00000000-0005-0000-0000-00003E620000}"/>
    <cellStyle name="Ergebnis 4 2 2 4 3" xfId="34149" xr:uid="{00000000-0005-0000-0000-00003F620000}"/>
    <cellStyle name="Ergebnis 4 2 2 5" xfId="21049" xr:uid="{00000000-0005-0000-0000-000040620000}"/>
    <cellStyle name="Ergebnis 4 2 2 5 2" xfId="35364" xr:uid="{00000000-0005-0000-0000-000041620000}"/>
    <cellStyle name="Ergebnis 4 2 2 6" xfId="28186" xr:uid="{00000000-0005-0000-0000-000042620000}"/>
    <cellStyle name="Ergebnis 4 2 3" xfId="15867" xr:uid="{00000000-0005-0000-0000-000043620000}"/>
    <cellStyle name="Ergebnis 4 2 3 2" xfId="23026" xr:uid="{00000000-0005-0000-0000-000044620000}"/>
    <cellStyle name="Ergebnis 4 2 3 2 2" xfId="37341" xr:uid="{00000000-0005-0000-0000-000045620000}"/>
    <cellStyle name="Ergebnis 4 2 3 3" xfId="30182" xr:uid="{00000000-0005-0000-0000-000046620000}"/>
    <cellStyle name="Ergebnis 4 2 4" xfId="18221" xr:uid="{00000000-0005-0000-0000-000047620000}"/>
    <cellStyle name="Ergebnis 4 2 4 2" xfId="25358" xr:uid="{00000000-0005-0000-0000-000048620000}"/>
    <cellStyle name="Ergebnis 4 2 4 2 2" xfId="39673" xr:uid="{00000000-0005-0000-0000-000049620000}"/>
    <cellStyle name="Ergebnis 4 2 4 3" xfId="32536" xr:uid="{00000000-0005-0000-0000-00004A620000}"/>
    <cellStyle name="Ergebnis 5" xfId="1352" xr:uid="{00000000-0005-0000-0000-00004B620000}"/>
    <cellStyle name="Ergebnis 5 2" xfId="13499" xr:uid="{00000000-0005-0000-0000-00004C620000}"/>
    <cellStyle name="Ergebnis 5 2 2" xfId="14307" xr:uid="{00000000-0005-0000-0000-00004D620000}"/>
    <cellStyle name="Ergebnis 5 2 2 2" xfId="16676" xr:uid="{00000000-0005-0000-0000-00004E620000}"/>
    <cellStyle name="Ergebnis 5 2 2 2 2" xfId="23835" xr:uid="{00000000-0005-0000-0000-00004F620000}"/>
    <cellStyle name="Ergebnis 5 2 2 2 2 2" xfId="38150" xr:uid="{00000000-0005-0000-0000-000050620000}"/>
    <cellStyle name="Ergebnis 5 2 2 2 3" xfId="30991" xr:uid="{00000000-0005-0000-0000-000051620000}"/>
    <cellStyle name="Ergebnis 5 2 2 3" xfId="19030" xr:uid="{00000000-0005-0000-0000-000052620000}"/>
    <cellStyle name="Ergebnis 5 2 2 3 2" xfId="26167" xr:uid="{00000000-0005-0000-0000-000053620000}"/>
    <cellStyle name="Ergebnis 5 2 2 3 2 2" xfId="40482" xr:uid="{00000000-0005-0000-0000-000054620000}"/>
    <cellStyle name="Ergebnis 5 2 2 3 3" xfId="33345" xr:uid="{00000000-0005-0000-0000-000055620000}"/>
    <cellStyle name="Ergebnis 5 2 2 4" xfId="20363" xr:uid="{00000000-0005-0000-0000-000056620000}"/>
    <cellStyle name="Ergebnis 5 2 2 4 2" xfId="27500" xr:uid="{00000000-0005-0000-0000-000057620000}"/>
    <cellStyle name="Ergebnis 5 2 2 4 2 2" xfId="41815" xr:uid="{00000000-0005-0000-0000-000058620000}"/>
    <cellStyle name="Ergebnis 5 2 2 4 3" xfId="34678" xr:uid="{00000000-0005-0000-0000-000059620000}"/>
    <cellStyle name="Ergebnis 5 2 2 5" xfId="21578" xr:uid="{00000000-0005-0000-0000-00005A620000}"/>
    <cellStyle name="Ergebnis 5 2 2 5 2" xfId="35893" xr:uid="{00000000-0005-0000-0000-00005B620000}"/>
    <cellStyle name="Ergebnis 5 2 2 6" xfId="28715" xr:uid="{00000000-0005-0000-0000-00005C620000}"/>
    <cellStyle name="Ergebnis 5 2 3" xfId="15868" xr:uid="{00000000-0005-0000-0000-00005D620000}"/>
    <cellStyle name="Ergebnis 5 2 3 2" xfId="23027" xr:uid="{00000000-0005-0000-0000-00005E620000}"/>
    <cellStyle name="Ergebnis 5 2 3 2 2" xfId="37342" xr:uid="{00000000-0005-0000-0000-00005F620000}"/>
    <cellStyle name="Ergebnis 5 2 3 3" xfId="30183" xr:uid="{00000000-0005-0000-0000-000060620000}"/>
    <cellStyle name="Ergebnis 5 2 4" xfId="18222" xr:uid="{00000000-0005-0000-0000-000061620000}"/>
    <cellStyle name="Ergebnis 5 2 4 2" xfId="25359" xr:uid="{00000000-0005-0000-0000-000062620000}"/>
    <cellStyle name="Ergebnis 5 2 4 2 2" xfId="39674" xr:uid="{00000000-0005-0000-0000-000063620000}"/>
    <cellStyle name="Ergebnis 5 2 4 3" xfId="32537" xr:uid="{00000000-0005-0000-0000-000064620000}"/>
    <cellStyle name="Ergebnis 6" xfId="1353" xr:uid="{00000000-0005-0000-0000-000065620000}"/>
    <cellStyle name="Ergebnis 6 2" xfId="13500" xr:uid="{00000000-0005-0000-0000-000066620000}"/>
    <cellStyle name="Ergebnis 6 2 2" xfId="14384" xr:uid="{00000000-0005-0000-0000-000067620000}"/>
    <cellStyle name="Ergebnis 6 2 2 2" xfId="16753" xr:uid="{00000000-0005-0000-0000-000068620000}"/>
    <cellStyle name="Ergebnis 6 2 2 2 2" xfId="23912" xr:uid="{00000000-0005-0000-0000-000069620000}"/>
    <cellStyle name="Ergebnis 6 2 2 2 2 2" xfId="38227" xr:uid="{00000000-0005-0000-0000-00006A620000}"/>
    <cellStyle name="Ergebnis 6 2 2 2 3" xfId="31068" xr:uid="{00000000-0005-0000-0000-00006B620000}"/>
    <cellStyle name="Ergebnis 6 2 2 3" xfId="19107" xr:uid="{00000000-0005-0000-0000-00006C620000}"/>
    <cellStyle name="Ergebnis 6 2 2 3 2" xfId="26244" xr:uid="{00000000-0005-0000-0000-00006D620000}"/>
    <cellStyle name="Ergebnis 6 2 2 3 2 2" xfId="40559" xr:uid="{00000000-0005-0000-0000-00006E620000}"/>
    <cellStyle name="Ergebnis 6 2 2 3 3" xfId="33422" xr:uid="{00000000-0005-0000-0000-00006F620000}"/>
    <cellStyle name="Ergebnis 6 2 2 4" xfId="20440" xr:uid="{00000000-0005-0000-0000-000070620000}"/>
    <cellStyle name="Ergebnis 6 2 2 4 2" xfId="27577" xr:uid="{00000000-0005-0000-0000-000071620000}"/>
    <cellStyle name="Ergebnis 6 2 2 4 2 2" xfId="41892" xr:uid="{00000000-0005-0000-0000-000072620000}"/>
    <cellStyle name="Ergebnis 6 2 2 4 3" xfId="34755" xr:uid="{00000000-0005-0000-0000-000073620000}"/>
    <cellStyle name="Ergebnis 6 2 2 5" xfId="21655" xr:uid="{00000000-0005-0000-0000-000074620000}"/>
    <cellStyle name="Ergebnis 6 2 2 5 2" xfId="35970" xr:uid="{00000000-0005-0000-0000-000075620000}"/>
    <cellStyle name="Ergebnis 6 2 2 6" xfId="28792" xr:uid="{00000000-0005-0000-0000-000076620000}"/>
    <cellStyle name="Ergebnis 6 2 3" xfId="15869" xr:uid="{00000000-0005-0000-0000-000077620000}"/>
    <cellStyle name="Ergebnis 6 2 3 2" xfId="23028" xr:uid="{00000000-0005-0000-0000-000078620000}"/>
    <cellStyle name="Ergebnis 6 2 3 2 2" xfId="37343" xr:uid="{00000000-0005-0000-0000-000079620000}"/>
    <cellStyle name="Ergebnis 6 2 3 3" xfId="30184" xr:uid="{00000000-0005-0000-0000-00007A620000}"/>
    <cellStyle name="Ergebnis 6 2 4" xfId="18223" xr:uid="{00000000-0005-0000-0000-00007B620000}"/>
    <cellStyle name="Ergebnis 6 2 4 2" xfId="25360" xr:uid="{00000000-0005-0000-0000-00007C620000}"/>
    <cellStyle name="Ergebnis 6 2 4 2 2" xfId="39675" xr:uid="{00000000-0005-0000-0000-00007D620000}"/>
    <cellStyle name="Ergebnis 6 2 4 3" xfId="32538" xr:uid="{00000000-0005-0000-0000-00007E620000}"/>
    <cellStyle name="Ergebnis 7" xfId="1354" xr:uid="{00000000-0005-0000-0000-00007F620000}"/>
    <cellStyle name="Ergebnis 7 2" xfId="13501" xr:uid="{00000000-0005-0000-0000-000080620000}"/>
    <cellStyle name="Ergebnis 7 2 2" xfId="14480" xr:uid="{00000000-0005-0000-0000-000081620000}"/>
    <cellStyle name="Ergebnis 7 2 2 2" xfId="16849" xr:uid="{00000000-0005-0000-0000-000082620000}"/>
    <cellStyle name="Ergebnis 7 2 2 2 2" xfId="24008" xr:uid="{00000000-0005-0000-0000-000083620000}"/>
    <cellStyle name="Ergebnis 7 2 2 2 2 2" xfId="38323" xr:uid="{00000000-0005-0000-0000-000084620000}"/>
    <cellStyle name="Ergebnis 7 2 2 2 3" xfId="31164" xr:uid="{00000000-0005-0000-0000-000085620000}"/>
    <cellStyle name="Ergebnis 7 2 2 3" xfId="19203" xr:uid="{00000000-0005-0000-0000-000086620000}"/>
    <cellStyle name="Ergebnis 7 2 2 3 2" xfId="26340" xr:uid="{00000000-0005-0000-0000-000087620000}"/>
    <cellStyle name="Ergebnis 7 2 2 3 2 2" xfId="40655" xr:uid="{00000000-0005-0000-0000-000088620000}"/>
    <cellStyle name="Ergebnis 7 2 2 3 3" xfId="33518" xr:uid="{00000000-0005-0000-0000-000089620000}"/>
    <cellStyle name="Ergebnis 7 2 2 4" xfId="20510" xr:uid="{00000000-0005-0000-0000-00008A620000}"/>
    <cellStyle name="Ergebnis 7 2 2 4 2" xfId="27647" xr:uid="{00000000-0005-0000-0000-00008B620000}"/>
    <cellStyle name="Ergebnis 7 2 2 4 2 2" xfId="41962" xr:uid="{00000000-0005-0000-0000-00008C620000}"/>
    <cellStyle name="Ergebnis 7 2 2 4 3" xfId="34825" xr:uid="{00000000-0005-0000-0000-00008D620000}"/>
    <cellStyle name="Ergebnis 7 2 2 5" xfId="21725" xr:uid="{00000000-0005-0000-0000-00008E620000}"/>
    <cellStyle name="Ergebnis 7 2 2 5 2" xfId="36040" xr:uid="{00000000-0005-0000-0000-00008F620000}"/>
    <cellStyle name="Ergebnis 7 2 2 6" xfId="28862" xr:uid="{00000000-0005-0000-0000-000090620000}"/>
    <cellStyle name="Ergebnis 7 2 3" xfId="15870" xr:uid="{00000000-0005-0000-0000-000091620000}"/>
    <cellStyle name="Ergebnis 7 2 3 2" xfId="23029" xr:uid="{00000000-0005-0000-0000-000092620000}"/>
    <cellStyle name="Ergebnis 7 2 3 2 2" xfId="37344" xr:uid="{00000000-0005-0000-0000-000093620000}"/>
    <cellStyle name="Ergebnis 7 2 3 3" xfId="30185" xr:uid="{00000000-0005-0000-0000-000094620000}"/>
    <cellStyle name="Ergebnis 7 2 4" xfId="18224" xr:uid="{00000000-0005-0000-0000-000095620000}"/>
    <cellStyle name="Ergebnis 7 2 4 2" xfId="25361" xr:uid="{00000000-0005-0000-0000-000096620000}"/>
    <cellStyle name="Ergebnis 7 2 4 2 2" xfId="39676" xr:uid="{00000000-0005-0000-0000-000097620000}"/>
    <cellStyle name="Ergebnis 7 2 4 3" xfId="32539" xr:uid="{00000000-0005-0000-0000-000098620000}"/>
    <cellStyle name="Ergebnis 8" xfId="1355" xr:uid="{00000000-0005-0000-0000-000099620000}"/>
    <cellStyle name="Ergebnis 8 2" xfId="13502" xr:uid="{00000000-0005-0000-0000-00009A620000}"/>
    <cellStyle name="Ergebnis 8 2 2" xfId="14310" xr:uid="{00000000-0005-0000-0000-00009B620000}"/>
    <cellStyle name="Ergebnis 8 2 2 2" xfId="16679" xr:uid="{00000000-0005-0000-0000-00009C620000}"/>
    <cellStyle name="Ergebnis 8 2 2 2 2" xfId="23838" xr:uid="{00000000-0005-0000-0000-00009D620000}"/>
    <cellStyle name="Ergebnis 8 2 2 2 2 2" xfId="38153" xr:uid="{00000000-0005-0000-0000-00009E620000}"/>
    <cellStyle name="Ergebnis 8 2 2 2 3" xfId="30994" xr:uid="{00000000-0005-0000-0000-00009F620000}"/>
    <cellStyle name="Ergebnis 8 2 2 3" xfId="19033" xr:uid="{00000000-0005-0000-0000-0000A0620000}"/>
    <cellStyle name="Ergebnis 8 2 2 3 2" xfId="26170" xr:uid="{00000000-0005-0000-0000-0000A1620000}"/>
    <cellStyle name="Ergebnis 8 2 2 3 2 2" xfId="40485" xr:uid="{00000000-0005-0000-0000-0000A2620000}"/>
    <cellStyle name="Ergebnis 8 2 2 3 3" xfId="33348" xr:uid="{00000000-0005-0000-0000-0000A3620000}"/>
    <cellStyle name="Ergebnis 8 2 2 4" xfId="20366" xr:uid="{00000000-0005-0000-0000-0000A4620000}"/>
    <cellStyle name="Ergebnis 8 2 2 4 2" xfId="27503" xr:uid="{00000000-0005-0000-0000-0000A5620000}"/>
    <cellStyle name="Ergebnis 8 2 2 4 2 2" xfId="41818" xr:uid="{00000000-0005-0000-0000-0000A6620000}"/>
    <cellStyle name="Ergebnis 8 2 2 4 3" xfId="34681" xr:uid="{00000000-0005-0000-0000-0000A7620000}"/>
    <cellStyle name="Ergebnis 8 2 2 5" xfId="21581" xr:uid="{00000000-0005-0000-0000-0000A8620000}"/>
    <cellStyle name="Ergebnis 8 2 2 5 2" xfId="35896" xr:uid="{00000000-0005-0000-0000-0000A9620000}"/>
    <cellStyle name="Ergebnis 8 2 2 6" xfId="28718" xr:uid="{00000000-0005-0000-0000-0000AA620000}"/>
    <cellStyle name="Ergebnis 8 2 3" xfId="15871" xr:uid="{00000000-0005-0000-0000-0000AB620000}"/>
    <cellStyle name="Ergebnis 8 2 3 2" xfId="23030" xr:uid="{00000000-0005-0000-0000-0000AC620000}"/>
    <cellStyle name="Ergebnis 8 2 3 2 2" xfId="37345" xr:uid="{00000000-0005-0000-0000-0000AD620000}"/>
    <cellStyle name="Ergebnis 8 2 3 3" xfId="30186" xr:uid="{00000000-0005-0000-0000-0000AE620000}"/>
    <cellStyle name="Ergebnis 8 2 4" xfId="18225" xr:uid="{00000000-0005-0000-0000-0000AF620000}"/>
    <cellStyle name="Ergebnis 8 2 4 2" xfId="25362" xr:uid="{00000000-0005-0000-0000-0000B0620000}"/>
    <cellStyle name="Ergebnis 8 2 4 2 2" xfId="39677" xr:uid="{00000000-0005-0000-0000-0000B1620000}"/>
    <cellStyle name="Ergebnis 8 2 4 3" xfId="32540" xr:uid="{00000000-0005-0000-0000-0000B2620000}"/>
    <cellStyle name="Ergebnis 9" xfId="1356" xr:uid="{00000000-0005-0000-0000-0000B3620000}"/>
    <cellStyle name="Ergebnis 9 2" xfId="13503" xr:uid="{00000000-0005-0000-0000-0000B4620000}"/>
    <cellStyle name="Ergebnis 9 2 2" xfId="14308" xr:uid="{00000000-0005-0000-0000-0000B5620000}"/>
    <cellStyle name="Ergebnis 9 2 2 2" xfId="16677" xr:uid="{00000000-0005-0000-0000-0000B6620000}"/>
    <cellStyle name="Ergebnis 9 2 2 2 2" xfId="23836" xr:uid="{00000000-0005-0000-0000-0000B7620000}"/>
    <cellStyle name="Ergebnis 9 2 2 2 2 2" xfId="38151" xr:uid="{00000000-0005-0000-0000-0000B8620000}"/>
    <cellStyle name="Ergebnis 9 2 2 2 3" xfId="30992" xr:uid="{00000000-0005-0000-0000-0000B9620000}"/>
    <cellStyle name="Ergebnis 9 2 2 3" xfId="19031" xr:uid="{00000000-0005-0000-0000-0000BA620000}"/>
    <cellStyle name="Ergebnis 9 2 2 3 2" xfId="26168" xr:uid="{00000000-0005-0000-0000-0000BB620000}"/>
    <cellStyle name="Ergebnis 9 2 2 3 2 2" xfId="40483" xr:uid="{00000000-0005-0000-0000-0000BC620000}"/>
    <cellStyle name="Ergebnis 9 2 2 3 3" xfId="33346" xr:uid="{00000000-0005-0000-0000-0000BD620000}"/>
    <cellStyle name="Ergebnis 9 2 2 4" xfId="20364" xr:uid="{00000000-0005-0000-0000-0000BE620000}"/>
    <cellStyle name="Ergebnis 9 2 2 4 2" xfId="27501" xr:uid="{00000000-0005-0000-0000-0000BF620000}"/>
    <cellStyle name="Ergebnis 9 2 2 4 2 2" xfId="41816" xr:uid="{00000000-0005-0000-0000-0000C0620000}"/>
    <cellStyle name="Ergebnis 9 2 2 4 3" xfId="34679" xr:uid="{00000000-0005-0000-0000-0000C1620000}"/>
    <cellStyle name="Ergebnis 9 2 2 5" xfId="21579" xr:uid="{00000000-0005-0000-0000-0000C2620000}"/>
    <cellStyle name="Ergebnis 9 2 2 5 2" xfId="35894" xr:uid="{00000000-0005-0000-0000-0000C3620000}"/>
    <cellStyle name="Ergebnis 9 2 2 6" xfId="28716" xr:uid="{00000000-0005-0000-0000-0000C4620000}"/>
    <cellStyle name="Ergebnis 9 2 3" xfId="15872" xr:uid="{00000000-0005-0000-0000-0000C5620000}"/>
    <cellStyle name="Ergebnis 9 2 3 2" xfId="23031" xr:uid="{00000000-0005-0000-0000-0000C6620000}"/>
    <cellStyle name="Ergebnis 9 2 3 2 2" xfId="37346" xr:uid="{00000000-0005-0000-0000-0000C7620000}"/>
    <cellStyle name="Ergebnis 9 2 3 3" xfId="30187" xr:uid="{00000000-0005-0000-0000-0000C8620000}"/>
    <cellStyle name="Ergebnis 9 2 4" xfId="18226" xr:uid="{00000000-0005-0000-0000-0000C9620000}"/>
    <cellStyle name="Ergebnis 9 2 4 2" xfId="25363" xr:uid="{00000000-0005-0000-0000-0000CA620000}"/>
    <cellStyle name="Ergebnis 9 2 4 2 2" xfId="39678" xr:uid="{00000000-0005-0000-0000-0000CB620000}"/>
    <cellStyle name="Ergebnis 9 2 4 3" xfId="32541" xr:uid="{00000000-0005-0000-0000-0000CC620000}"/>
    <cellStyle name="Erklärender Text" xfId="7588" builtinId="53" customBuiltin="1"/>
    <cellStyle name="Erklärender Text 2" xfId="235" xr:uid="{00000000-0005-0000-0000-0000CE620000}"/>
    <cellStyle name="Erklärender Text 2 2" xfId="1358" xr:uid="{00000000-0005-0000-0000-0000CF620000}"/>
    <cellStyle name="Erklärender Text 2 2 2" xfId="7558" xr:uid="{00000000-0005-0000-0000-0000D0620000}"/>
    <cellStyle name="Erklärender Text 2 2 2 2" xfId="11025" xr:uid="{00000000-0005-0000-0000-0000D1620000}"/>
    <cellStyle name="Erklärender Text 2 2 3" xfId="7557" xr:uid="{00000000-0005-0000-0000-0000D2620000}"/>
    <cellStyle name="Erklärender Text 2 2 4" xfId="42426" xr:uid="{00000000-0005-0000-0000-0000D3620000}"/>
    <cellStyle name="Erklärender Text 2 3" xfId="2934" xr:uid="{00000000-0005-0000-0000-0000D4620000}"/>
    <cellStyle name="Erklärender Text 2 3 2" xfId="8770" xr:uid="{00000000-0005-0000-0000-0000D5620000}"/>
    <cellStyle name="Erklärender Text 2 3 3" xfId="7559" xr:uid="{00000000-0005-0000-0000-0000D6620000}"/>
    <cellStyle name="Erklärender Text 2 3 4" xfId="11737" xr:uid="{00000000-0005-0000-0000-0000D7620000}"/>
    <cellStyle name="Erklärender Text 2 3 5" xfId="11403" xr:uid="{00000000-0005-0000-0000-0000D8620000}"/>
    <cellStyle name="Erklärender Text 2 4" xfId="2912" xr:uid="{00000000-0005-0000-0000-0000D9620000}"/>
    <cellStyle name="Erklärender Text 2 4 2" xfId="8752" xr:uid="{00000000-0005-0000-0000-0000DA620000}"/>
    <cellStyle name="Erklärender Text 2 4 3" xfId="7560" xr:uid="{00000000-0005-0000-0000-0000DB620000}"/>
    <cellStyle name="Erklärender Text 2 5" xfId="1357" xr:uid="{00000000-0005-0000-0000-0000DC620000}"/>
    <cellStyle name="Erklärender Text 2 5 2" xfId="7561" xr:uid="{00000000-0005-0000-0000-0000DD620000}"/>
    <cellStyle name="Erklärender Text 2 6" xfId="7562" xr:uid="{00000000-0005-0000-0000-0000DE620000}"/>
    <cellStyle name="Erklärender Text 3" xfId="1359" xr:uid="{00000000-0005-0000-0000-0000DF620000}"/>
    <cellStyle name="Erklärender Text 3 2" xfId="3443" xr:uid="{00000000-0005-0000-0000-0000E0620000}"/>
    <cellStyle name="Erklärender Text 3 2 2" xfId="7564" xr:uid="{00000000-0005-0000-0000-0000E1620000}"/>
    <cellStyle name="Erklärender Text 3 2 3" xfId="11774" xr:uid="{00000000-0005-0000-0000-0000E2620000}"/>
    <cellStyle name="Erklärender Text 3 3" xfId="7565" xr:uid="{00000000-0005-0000-0000-0000E3620000}"/>
    <cellStyle name="Erklärender Text 3 4" xfId="7563" xr:uid="{00000000-0005-0000-0000-0000E4620000}"/>
    <cellStyle name="Erklärender Text 3 5" xfId="8924" xr:uid="{00000000-0005-0000-0000-0000E5620000}"/>
    <cellStyle name="Erklärender Text 3 5 2" xfId="12004" xr:uid="{00000000-0005-0000-0000-0000E6620000}"/>
    <cellStyle name="Erklärender Text 3 5 3" xfId="11571" xr:uid="{00000000-0005-0000-0000-0000E7620000}"/>
    <cellStyle name="ErrRpt_DataEntryCells" xfId="7566" xr:uid="{00000000-0005-0000-0000-0000E8620000}"/>
    <cellStyle name="ErrRpt-DataEntryCells" xfId="7567" xr:uid="{00000000-0005-0000-0000-0000E9620000}"/>
    <cellStyle name="ErrRpt-DataEntryCells 2" xfId="12600" xr:uid="{00000000-0005-0000-0000-0000EA620000}"/>
    <cellStyle name="ErrRpt-DataEntryCells 2 2" xfId="14723" xr:uid="{00000000-0005-0000-0000-0000EB620000}"/>
    <cellStyle name="ErrRpt-DataEntryCells 2 2 2" xfId="17086" xr:uid="{00000000-0005-0000-0000-0000EC620000}"/>
    <cellStyle name="ErrRpt-DataEntryCells 2 2 2 2" xfId="24228" xr:uid="{00000000-0005-0000-0000-0000ED620000}"/>
    <cellStyle name="ErrRpt-DataEntryCells 2 2 2 2 2" xfId="38543" xr:uid="{00000000-0005-0000-0000-0000EE620000}"/>
    <cellStyle name="ErrRpt-DataEntryCells 2 2 2 3" xfId="31401" xr:uid="{00000000-0005-0000-0000-0000EF620000}"/>
    <cellStyle name="ErrRpt-DataEntryCells 2 2 3" xfId="19440" xr:uid="{00000000-0005-0000-0000-0000F0620000}"/>
    <cellStyle name="ErrRpt-DataEntryCells 2 2 3 2" xfId="26577" xr:uid="{00000000-0005-0000-0000-0000F1620000}"/>
    <cellStyle name="ErrRpt-DataEntryCells 2 2 3 2 2" xfId="40892" xr:uid="{00000000-0005-0000-0000-0000F2620000}"/>
    <cellStyle name="ErrRpt-DataEntryCells 2 2 3 3" xfId="33755" xr:uid="{00000000-0005-0000-0000-0000F3620000}"/>
    <cellStyle name="ErrRpt-DataEntryCells 2 2 4" xfId="20721" xr:uid="{00000000-0005-0000-0000-0000F4620000}"/>
    <cellStyle name="ErrRpt-DataEntryCells 2 2 4 2" xfId="27858" xr:uid="{00000000-0005-0000-0000-0000F5620000}"/>
    <cellStyle name="ErrRpt-DataEntryCells 2 2 4 2 2" xfId="42173" xr:uid="{00000000-0005-0000-0000-0000F6620000}"/>
    <cellStyle name="ErrRpt-DataEntryCells 2 2 4 3" xfId="35036" xr:uid="{00000000-0005-0000-0000-0000F7620000}"/>
    <cellStyle name="ErrRpt-DataEntryCells 2 3" xfId="13409" xr:uid="{00000000-0005-0000-0000-0000F8620000}"/>
    <cellStyle name="ErrRpt-DataEntryCells 2 3 2" xfId="15778" xr:uid="{00000000-0005-0000-0000-0000F9620000}"/>
    <cellStyle name="ErrRpt-DataEntryCells 2 3 2 2" xfId="22937" xr:uid="{00000000-0005-0000-0000-0000FA620000}"/>
    <cellStyle name="ErrRpt-DataEntryCells 2 3 2 2 2" xfId="37252" xr:uid="{00000000-0005-0000-0000-0000FB620000}"/>
    <cellStyle name="ErrRpt-DataEntryCells 2 3 2 3" xfId="30093" xr:uid="{00000000-0005-0000-0000-0000FC620000}"/>
    <cellStyle name="ErrRpt-DataEntryCells 2 3 3" xfId="18132" xr:uid="{00000000-0005-0000-0000-0000FD620000}"/>
    <cellStyle name="ErrRpt-DataEntryCells 2 3 3 2" xfId="25269" xr:uid="{00000000-0005-0000-0000-0000FE620000}"/>
    <cellStyle name="ErrRpt-DataEntryCells 2 3 3 2 2" xfId="39584" xr:uid="{00000000-0005-0000-0000-0000FF620000}"/>
    <cellStyle name="ErrRpt-DataEntryCells 2 3 3 3" xfId="32447" xr:uid="{00000000-0005-0000-0000-000000630000}"/>
    <cellStyle name="ErrRpt-DataEntryCells 2 3 4" xfId="19836" xr:uid="{00000000-0005-0000-0000-000001630000}"/>
    <cellStyle name="ErrRpt-DataEntryCells 2 3 4 2" xfId="26973" xr:uid="{00000000-0005-0000-0000-000002630000}"/>
    <cellStyle name="ErrRpt-DataEntryCells 2 3 4 2 2" xfId="41288" xr:uid="{00000000-0005-0000-0000-000003630000}"/>
    <cellStyle name="ErrRpt-DataEntryCells 2 3 4 3" xfId="34151" xr:uid="{00000000-0005-0000-0000-000004630000}"/>
    <cellStyle name="ErrRpt-DataEntryCells 2 3 5" xfId="21051" xr:uid="{00000000-0005-0000-0000-000005630000}"/>
    <cellStyle name="ErrRpt-DataEntryCells 2 3 5 2" xfId="35366" xr:uid="{00000000-0005-0000-0000-000006630000}"/>
    <cellStyle name="ErrRpt-DataEntryCells 2 3 6" xfId="28188" xr:uid="{00000000-0005-0000-0000-000007630000}"/>
    <cellStyle name="ErrRpt-DataEntryCells 2 4" xfId="19738" xr:uid="{00000000-0005-0000-0000-000008630000}"/>
    <cellStyle name="ErrRpt-DataEntryCells 2 4 2" xfId="26875" xr:uid="{00000000-0005-0000-0000-000009630000}"/>
    <cellStyle name="ErrRpt-DataEntryCells 2 4 2 2" xfId="41190" xr:uid="{00000000-0005-0000-0000-00000A630000}"/>
    <cellStyle name="ErrRpt-DataEntryCells 2 4 3" xfId="34053" xr:uid="{00000000-0005-0000-0000-00000B630000}"/>
    <cellStyle name="ErrRpt-GreyBackground" xfId="7568" xr:uid="{00000000-0005-0000-0000-00000C630000}"/>
    <cellStyle name="Euro" xfId="1360" xr:uid="{00000000-0005-0000-0000-00000D630000}"/>
    <cellStyle name="Euro 10" xfId="1361" xr:uid="{00000000-0005-0000-0000-00000E630000}"/>
    <cellStyle name="Euro 10 2" xfId="1362" xr:uid="{00000000-0005-0000-0000-00000F630000}"/>
    <cellStyle name="Euro 10 2 2" xfId="1363" xr:uid="{00000000-0005-0000-0000-000010630000}"/>
    <cellStyle name="Euro 10 2 3" xfId="1364" xr:uid="{00000000-0005-0000-0000-000011630000}"/>
    <cellStyle name="Euro 10 2 3 2" xfId="3446" xr:uid="{00000000-0005-0000-0000-000012630000}"/>
    <cellStyle name="Euro 10 2 3 2 2" xfId="11775" xr:uid="{00000000-0005-0000-0000-000013630000}"/>
    <cellStyle name="Euro 10 2 3 2 3" xfId="11314" xr:uid="{00000000-0005-0000-0000-000014630000}"/>
    <cellStyle name="Euro 10 2 4" xfId="3447" xr:uid="{00000000-0005-0000-0000-000015630000}"/>
    <cellStyle name="Euro 10 2 5" xfId="3445" xr:uid="{00000000-0005-0000-0000-000016630000}"/>
    <cellStyle name="Euro 10 3" xfId="1365" xr:uid="{00000000-0005-0000-0000-000017630000}"/>
    <cellStyle name="Euro 10 4" xfId="1366" xr:uid="{00000000-0005-0000-0000-000018630000}"/>
    <cellStyle name="Euro 10 4 2" xfId="3448" xr:uid="{00000000-0005-0000-0000-000019630000}"/>
    <cellStyle name="Euro 10 4 2 2" xfId="11776" xr:uid="{00000000-0005-0000-0000-00001A630000}"/>
    <cellStyle name="Euro 10 4 2 3" xfId="11299" xr:uid="{00000000-0005-0000-0000-00001B630000}"/>
    <cellStyle name="Euro 10 5" xfId="3449" xr:uid="{00000000-0005-0000-0000-00001C630000}"/>
    <cellStyle name="Euro 10 6" xfId="3444" xr:uid="{00000000-0005-0000-0000-00001D630000}"/>
    <cellStyle name="Euro 11" xfId="1367" xr:uid="{00000000-0005-0000-0000-00001E630000}"/>
    <cellStyle name="Euro 11 2" xfId="1368" xr:uid="{00000000-0005-0000-0000-00001F630000}"/>
    <cellStyle name="Euro 11 2 2" xfId="1369" xr:uid="{00000000-0005-0000-0000-000020630000}"/>
    <cellStyle name="Euro 11 2 3" xfId="1370" xr:uid="{00000000-0005-0000-0000-000021630000}"/>
    <cellStyle name="Euro 11 2 3 2" xfId="3452" xr:uid="{00000000-0005-0000-0000-000022630000}"/>
    <cellStyle name="Euro 11 2 3 2 2" xfId="11777" xr:uid="{00000000-0005-0000-0000-000023630000}"/>
    <cellStyle name="Euro 11 2 3 2 3" xfId="11315" xr:uid="{00000000-0005-0000-0000-000024630000}"/>
    <cellStyle name="Euro 11 2 4" xfId="3453" xr:uid="{00000000-0005-0000-0000-000025630000}"/>
    <cellStyle name="Euro 11 2 5" xfId="3451" xr:uid="{00000000-0005-0000-0000-000026630000}"/>
    <cellStyle name="Euro 11 3" xfId="1371" xr:uid="{00000000-0005-0000-0000-000027630000}"/>
    <cellStyle name="Euro 11 4" xfId="1372" xr:uid="{00000000-0005-0000-0000-000028630000}"/>
    <cellStyle name="Euro 11 4 2" xfId="3454" xr:uid="{00000000-0005-0000-0000-000029630000}"/>
    <cellStyle name="Euro 11 4 2 2" xfId="11778" xr:uid="{00000000-0005-0000-0000-00002A630000}"/>
    <cellStyle name="Euro 11 4 2 3" xfId="11316" xr:uid="{00000000-0005-0000-0000-00002B630000}"/>
    <cellStyle name="Euro 11 5" xfId="3455" xr:uid="{00000000-0005-0000-0000-00002C630000}"/>
    <cellStyle name="Euro 11 6" xfId="3450" xr:uid="{00000000-0005-0000-0000-00002D630000}"/>
    <cellStyle name="Euro 12" xfId="1373" xr:uid="{00000000-0005-0000-0000-00002E630000}"/>
    <cellStyle name="Euro 12 2" xfId="1374" xr:uid="{00000000-0005-0000-0000-00002F630000}"/>
    <cellStyle name="Euro 12 2 2" xfId="1375" xr:uid="{00000000-0005-0000-0000-000030630000}"/>
    <cellStyle name="Euro 12 2 3" xfId="1376" xr:uid="{00000000-0005-0000-0000-000031630000}"/>
    <cellStyle name="Euro 12 2 3 2" xfId="3458" xr:uid="{00000000-0005-0000-0000-000032630000}"/>
    <cellStyle name="Euro 12 2 3 2 2" xfId="11779" xr:uid="{00000000-0005-0000-0000-000033630000}"/>
    <cellStyle name="Euro 12 2 3 2 3" xfId="11317" xr:uid="{00000000-0005-0000-0000-000034630000}"/>
    <cellStyle name="Euro 12 2 4" xfId="3459" xr:uid="{00000000-0005-0000-0000-000035630000}"/>
    <cellStyle name="Euro 12 2 5" xfId="3457" xr:uid="{00000000-0005-0000-0000-000036630000}"/>
    <cellStyle name="Euro 12 3" xfId="1377" xr:uid="{00000000-0005-0000-0000-000037630000}"/>
    <cellStyle name="Euro 12 4" xfId="1378" xr:uid="{00000000-0005-0000-0000-000038630000}"/>
    <cellStyle name="Euro 12 4 2" xfId="3460" xr:uid="{00000000-0005-0000-0000-000039630000}"/>
    <cellStyle name="Euro 12 4 2 2" xfId="11780" xr:uid="{00000000-0005-0000-0000-00003A630000}"/>
    <cellStyle name="Euro 12 4 2 3" xfId="11318" xr:uid="{00000000-0005-0000-0000-00003B630000}"/>
    <cellStyle name="Euro 12 5" xfId="3461" xr:uid="{00000000-0005-0000-0000-00003C630000}"/>
    <cellStyle name="Euro 12 6" xfId="3456" xr:uid="{00000000-0005-0000-0000-00003D630000}"/>
    <cellStyle name="Euro 13" xfId="1379" xr:uid="{00000000-0005-0000-0000-00003E630000}"/>
    <cellStyle name="Euro 13 2" xfId="1380" xr:uid="{00000000-0005-0000-0000-00003F630000}"/>
    <cellStyle name="Euro 13 2 2" xfId="1381" xr:uid="{00000000-0005-0000-0000-000040630000}"/>
    <cellStyle name="Euro 13 2 3" xfId="1382" xr:uid="{00000000-0005-0000-0000-000041630000}"/>
    <cellStyle name="Euro 13 2 3 2" xfId="3464" xr:uid="{00000000-0005-0000-0000-000042630000}"/>
    <cellStyle name="Euro 13 2 3 2 2" xfId="11781" xr:uid="{00000000-0005-0000-0000-000043630000}"/>
    <cellStyle name="Euro 13 2 3 2 3" xfId="11319" xr:uid="{00000000-0005-0000-0000-000044630000}"/>
    <cellStyle name="Euro 13 2 4" xfId="3465" xr:uid="{00000000-0005-0000-0000-000045630000}"/>
    <cellStyle name="Euro 13 2 5" xfId="3463" xr:uid="{00000000-0005-0000-0000-000046630000}"/>
    <cellStyle name="Euro 13 3" xfId="1383" xr:uid="{00000000-0005-0000-0000-000047630000}"/>
    <cellStyle name="Euro 13 4" xfId="1384" xr:uid="{00000000-0005-0000-0000-000048630000}"/>
    <cellStyle name="Euro 13 4 2" xfId="3466" xr:uid="{00000000-0005-0000-0000-000049630000}"/>
    <cellStyle name="Euro 13 4 2 2" xfId="11782" xr:uid="{00000000-0005-0000-0000-00004A630000}"/>
    <cellStyle name="Euro 13 4 2 3" xfId="11320" xr:uid="{00000000-0005-0000-0000-00004B630000}"/>
    <cellStyle name="Euro 13 5" xfId="3467" xr:uid="{00000000-0005-0000-0000-00004C630000}"/>
    <cellStyle name="Euro 13 6" xfId="3462" xr:uid="{00000000-0005-0000-0000-00004D630000}"/>
    <cellStyle name="Euro 14" xfId="1385" xr:uid="{00000000-0005-0000-0000-00004E630000}"/>
    <cellStyle name="Euro 14 2" xfId="1386" xr:uid="{00000000-0005-0000-0000-00004F630000}"/>
    <cellStyle name="Euro 14 3" xfId="1387" xr:uid="{00000000-0005-0000-0000-000050630000}"/>
    <cellStyle name="Euro 14 3 2" xfId="3469" xr:uid="{00000000-0005-0000-0000-000051630000}"/>
    <cellStyle name="Euro 14 3 2 2" xfId="11783" xr:uid="{00000000-0005-0000-0000-000052630000}"/>
    <cellStyle name="Euro 14 3 2 3" xfId="11448" xr:uid="{00000000-0005-0000-0000-000053630000}"/>
    <cellStyle name="Euro 14 4" xfId="3470" xr:uid="{00000000-0005-0000-0000-000054630000}"/>
    <cellStyle name="Euro 14 5" xfId="3468" xr:uid="{00000000-0005-0000-0000-000055630000}"/>
    <cellStyle name="Euro 15" xfId="1388" xr:uid="{00000000-0005-0000-0000-000056630000}"/>
    <cellStyle name="Euro 15 2" xfId="1389" xr:uid="{00000000-0005-0000-0000-000057630000}"/>
    <cellStyle name="Euro 15 3" xfId="1390" xr:uid="{00000000-0005-0000-0000-000058630000}"/>
    <cellStyle name="Euro 15 3 2" xfId="3472" xr:uid="{00000000-0005-0000-0000-000059630000}"/>
    <cellStyle name="Euro 15 3 2 2" xfId="11784" xr:uid="{00000000-0005-0000-0000-00005A630000}"/>
    <cellStyle name="Euro 15 3 2 3" xfId="11321" xr:uid="{00000000-0005-0000-0000-00005B630000}"/>
    <cellStyle name="Euro 15 4" xfId="3473" xr:uid="{00000000-0005-0000-0000-00005C630000}"/>
    <cellStyle name="Euro 15 5" xfId="3471" xr:uid="{00000000-0005-0000-0000-00005D630000}"/>
    <cellStyle name="Euro 16" xfId="1391" xr:uid="{00000000-0005-0000-0000-00005E630000}"/>
    <cellStyle name="Euro 16 2" xfId="1392" xr:uid="{00000000-0005-0000-0000-00005F630000}"/>
    <cellStyle name="Euro 16 3" xfId="1393" xr:uid="{00000000-0005-0000-0000-000060630000}"/>
    <cellStyle name="Euro 16 3 2" xfId="3475" xr:uid="{00000000-0005-0000-0000-000061630000}"/>
    <cellStyle name="Euro 16 3 2 2" xfId="11785" xr:uid="{00000000-0005-0000-0000-000062630000}"/>
    <cellStyle name="Euro 16 3 2 3" xfId="11322" xr:uid="{00000000-0005-0000-0000-000063630000}"/>
    <cellStyle name="Euro 16 4" xfId="3476" xr:uid="{00000000-0005-0000-0000-000064630000}"/>
    <cellStyle name="Euro 16 5" xfId="3474" xr:uid="{00000000-0005-0000-0000-000065630000}"/>
    <cellStyle name="Euro 17" xfId="1394" xr:uid="{00000000-0005-0000-0000-000066630000}"/>
    <cellStyle name="Euro 17 2" xfId="1395" xr:uid="{00000000-0005-0000-0000-000067630000}"/>
    <cellStyle name="Euro 17 3" xfId="1396" xr:uid="{00000000-0005-0000-0000-000068630000}"/>
    <cellStyle name="Euro 17 3 2" xfId="3478" xr:uid="{00000000-0005-0000-0000-000069630000}"/>
    <cellStyle name="Euro 17 3 2 2" xfId="11786" xr:uid="{00000000-0005-0000-0000-00006A630000}"/>
    <cellStyle name="Euro 17 3 2 3" xfId="11323" xr:uid="{00000000-0005-0000-0000-00006B630000}"/>
    <cellStyle name="Euro 17 4" xfId="3479" xr:uid="{00000000-0005-0000-0000-00006C630000}"/>
    <cellStyle name="Euro 17 5" xfId="3477" xr:uid="{00000000-0005-0000-0000-00006D630000}"/>
    <cellStyle name="Euro 18" xfId="1397" xr:uid="{00000000-0005-0000-0000-00006E630000}"/>
    <cellStyle name="Euro 18 2" xfId="1398" xr:uid="{00000000-0005-0000-0000-00006F630000}"/>
    <cellStyle name="Euro 18 3" xfId="1399" xr:uid="{00000000-0005-0000-0000-000070630000}"/>
    <cellStyle name="Euro 18 3 2" xfId="3481" xr:uid="{00000000-0005-0000-0000-000071630000}"/>
    <cellStyle name="Euro 18 3 2 2" xfId="11787" xr:uid="{00000000-0005-0000-0000-000072630000}"/>
    <cellStyle name="Euro 18 3 2 3" xfId="11324" xr:uid="{00000000-0005-0000-0000-000073630000}"/>
    <cellStyle name="Euro 18 4" xfId="3482" xr:uid="{00000000-0005-0000-0000-000074630000}"/>
    <cellStyle name="Euro 18 5" xfId="3480" xr:uid="{00000000-0005-0000-0000-000075630000}"/>
    <cellStyle name="Euro 19" xfId="1400" xr:uid="{00000000-0005-0000-0000-000076630000}"/>
    <cellStyle name="Euro 19 2" xfId="1401" xr:uid="{00000000-0005-0000-0000-000077630000}"/>
    <cellStyle name="Euro 19 3" xfId="1402" xr:uid="{00000000-0005-0000-0000-000078630000}"/>
    <cellStyle name="Euro 19 3 2" xfId="3484" xr:uid="{00000000-0005-0000-0000-000079630000}"/>
    <cellStyle name="Euro 19 3 2 2" xfId="11788" xr:uid="{00000000-0005-0000-0000-00007A630000}"/>
    <cellStyle name="Euro 19 3 2 3" xfId="11325" xr:uid="{00000000-0005-0000-0000-00007B630000}"/>
    <cellStyle name="Euro 19 4" xfId="3485" xr:uid="{00000000-0005-0000-0000-00007C630000}"/>
    <cellStyle name="Euro 19 5" xfId="3483" xr:uid="{00000000-0005-0000-0000-00007D630000}"/>
    <cellStyle name="Euro 2" xfId="1403" xr:uid="{00000000-0005-0000-0000-00007E630000}"/>
    <cellStyle name="Euro 2 2" xfId="1404" xr:uid="{00000000-0005-0000-0000-00007F630000}"/>
    <cellStyle name="Euro 2 2 2" xfId="1405" xr:uid="{00000000-0005-0000-0000-000080630000}"/>
    <cellStyle name="Euro 2 2 2 2" xfId="3486" xr:uid="{00000000-0005-0000-0000-000081630000}"/>
    <cellStyle name="Euro 2 2 2 2 2" xfId="7571" xr:uid="{00000000-0005-0000-0000-000082630000}"/>
    <cellStyle name="Euro 2 2 2 3" xfId="7572" xr:uid="{00000000-0005-0000-0000-000083630000}"/>
    <cellStyle name="Euro 2 2 2 4" xfId="7570" xr:uid="{00000000-0005-0000-0000-000084630000}"/>
    <cellStyle name="Euro 2 2 2 5" xfId="11574" xr:uid="{00000000-0005-0000-0000-000085630000}"/>
    <cellStyle name="Euro 2 2 3" xfId="7573" xr:uid="{00000000-0005-0000-0000-000086630000}"/>
    <cellStyle name="Euro 2 2 4" xfId="7574" xr:uid="{00000000-0005-0000-0000-000087630000}"/>
    <cellStyle name="Euro 2 2 5" xfId="7569" xr:uid="{00000000-0005-0000-0000-000088630000}"/>
    <cellStyle name="Euro 2 2 6" xfId="3110" xr:uid="{00000000-0005-0000-0000-000089630000}"/>
    <cellStyle name="Euro 2 3" xfId="1406" xr:uid="{00000000-0005-0000-0000-00008A630000}"/>
    <cellStyle name="Euro 2 3 2" xfId="3487" xr:uid="{00000000-0005-0000-0000-00008B630000}"/>
    <cellStyle name="Euro 2 3 2 2" xfId="7576" xr:uid="{00000000-0005-0000-0000-00008C630000}"/>
    <cellStyle name="Euro 2 3 2 3" xfId="11789" xr:uid="{00000000-0005-0000-0000-00008D630000}"/>
    <cellStyle name="Euro 2 3 2 4" xfId="11326" xr:uid="{00000000-0005-0000-0000-00008E630000}"/>
    <cellStyle name="Euro 2 3 3" xfId="7577" xr:uid="{00000000-0005-0000-0000-00008F630000}"/>
    <cellStyle name="Euro 2 3 4" xfId="7575" xr:uid="{00000000-0005-0000-0000-000090630000}"/>
    <cellStyle name="Euro 2 4" xfId="3488" xr:uid="{00000000-0005-0000-0000-000091630000}"/>
    <cellStyle name="Euro 2 4 2" xfId="7579" xr:uid="{00000000-0005-0000-0000-000092630000}"/>
    <cellStyle name="Euro 2 4 3" xfId="7578" xr:uid="{00000000-0005-0000-0000-000093630000}"/>
    <cellStyle name="Euro 2 5" xfId="7580" xr:uid="{00000000-0005-0000-0000-000094630000}"/>
    <cellStyle name="Euro 2 6" xfId="3109" xr:uid="{00000000-0005-0000-0000-000095630000}"/>
    <cellStyle name="Euro 2 7" xfId="11573" xr:uid="{00000000-0005-0000-0000-000096630000}"/>
    <cellStyle name="Euro 20" xfId="1407" xr:uid="{00000000-0005-0000-0000-000097630000}"/>
    <cellStyle name="Euro 20 2" xfId="1408" xr:uid="{00000000-0005-0000-0000-000098630000}"/>
    <cellStyle name="Euro 20 2 2" xfId="1409" xr:uid="{00000000-0005-0000-0000-000099630000}"/>
    <cellStyle name="Euro 20 2 3" xfId="1410" xr:uid="{00000000-0005-0000-0000-00009A630000}"/>
    <cellStyle name="Euro 20 2 3 2" xfId="3491" xr:uid="{00000000-0005-0000-0000-00009B630000}"/>
    <cellStyle name="Euro 20 2 3 2 2" xfId="11790" xr:uid="{00000000-0005-0000-0000-00009C630000}"/>
    <cellStyle name="Euro 20 2 3 2 3" xfId="11300" xr:uid="{00000000-0005-0000-0000-00009D630000}"/>
    <cellStyle name="Euro 20 2 4" xfId="3492" xr:uid="{00000000-0005-0000-0000-00009E630000}"/>
    <cellStyle name="Euro 20 2 5" xfId="3490" xr:uid="{00000000-0005-0000-0000-00009F630000}"/>
    <cellStyle name="Euro 20 3" xfId="1411" xr:uid="{00000000-0005-0000-0000-0000A0630000}"/>
    <cellStyle name="Euro 20 4" xfId="1412" xr:uid="{00000000-0005-0000-0000-0000A1630000}"/>
    <cellStyle name="Euro 20 4 2" xfId="3493" xr:uid="{00000000-0005-0000-0000-0000A2630000}"/>
    <cellStyle name="Euro 20 4 2 2" xfId="11791" xr:uid="{00000000-0005-0000-0000-0000A3630000}"/>
    <cellStyle name="Euro 20 4 2 3" xfId="11301" xr:uid="{00000000-0005-0000-0000-0000A4630000}"/>
    <cellStyle name="Euro 20 5" xfId="3494" xr:uid="{00000000-0005-0000-0000-0000A5630000}"/>
    <cellStyle name="Euro 20 6" xfId="3489" xr:uid="{00000000-0005-0000-0000-0000A6630000}"/>
    <cellStyle name="Euro 21" xfId="1413" xr:uid="{00000000-0005-0000-0000-0000A7630000}"/>
    <cellStyle name="Euro 21 2" xfId="1414" xr:uid="{00000000-0005-0000-0000-0000A8630000}"/>
    <cellStyle name="Euro 21 2 2" xfId="1415" xr:uid="{00000000-0005-0000-0000-0000A9630000}"/>
    <cellStyle name="Euro 21 2 3" xfId="1416" xr:uid="{00000000-0005-0000-0000-0000AA630000}"/>
    <cellStyle name="Euro 21 2 3 2" xfId="3497" xr:uid="{00000000-0005-0000-0000-0000AB630000}"/>
    <cellStyle name="Euro 21 2 3 2 2" xfId="11792" xr:uid="{00000000-0005-0000-0000-0000AC630000}"/>
    <cellStyle name="Euro 21 2 3 2 3" xfId="11302" xr:uid="{00000000-0005-0000-0000-0000AD630000}"/>
    <cellStyle name="Euro 21 2 4" xfId="3498" xr:uid="{00000000-0005-0000-0000-0000AE630000}"/>
    <cellStyle name="Euro 21 2 5" xfId="3496" xr:uid="{00000000-0005-0000-0000-0000AF630000}"/>
    <cellStyle name="Euro 21 3" xfId="1417" xr:uid="{00000000-0005-0000-0000-0000B0630000}"/>
    <cellStyle name="Euro 21 4" xfId="1418" xr:uid="{00000000-0005-0000-0000-0000B1630000}"/>
    <cellStyle name="Euro 21 4 2" xfId="3499" xr:uid="{00000000-0005-0000-0000-0000B2630000}"/>
    <cellStyle name="Euro 21 4 2 2" xfId="11793" xr:uid="{00000000-0005-0000-0000-0000B3630000}"/>
    <cellStyle name="Euro 21 4 2 3" xfId="11327" xr:uid="{00000000-0005-0000-0000-0000B4630000}"/>
    <cellStyle name="Euro 21 5" xfId="3500" xr:uid="{00000000-0005-0000-0000-0000B5630000}"/>
    <cellStyle name="Euro 21 6" xfId="3495" xr:uid="{00000000-0005-0000-0000-0000B6630000}"/>
    <cellStyle name="Euro 22" xfId="1419" xr:uid="{00000000-0005-0000-0000-0000B7630000}"/>
    <cellStyle name="Euro 22 2" xfId="1420" xr:uid="{00000000-0005-0000-0000-0000B8630000}"/>
    <cellStyle name="Euro 22 2 2" xfId="1421" xr:uid="{00000000-0005-0000-0000-0000B9630000}"/>
    <cellStyle name="Euro 22 2 3" xfId="1422" xr:uid="{00000000-0005-0000-0000-0000BA630000}"/>
    <cellStyle name="Euro 22 2 3 2" xfId="3503" xr:uid="{00000000-0005-0000-0000-0000BB630000}"/>
    <cellStyle name="Euro 22 2 3 2 2" xfId="11794" xr:uid="{00000000-0005-0000-0000-0000BC630000}"/>
    <cellStyle name="Euro 22 2 3 2 3" xfId="11328" xr:uid="{00000000-0005-0000-0000-0000BD630000}"/>
    <cellStyle name="Euro 22 2 4" xfId="3504" xr:uid="{00000000-0005-0000-0000-0000BE630000}"/>
    <cellStyle name="Euro 22 2 5" xfId="3502" xr:uid="{00000000-0005-0000-0000-0000BF630000}"/>
    <cellStyle name="Euro 22 3" xfId="1423" xr:uid="{00000000-0005-0000-0000-0000C0630000}"/>
    <cellStyle name="Euro 22 4" xfId="1424" xr:uid="{00000000-0005-0000-0000-0000C1630000}"/>
    <cellStyle name="Euro 22 4 2" xfId="3505" xr:uid="{00000000-0005-0000-0000-0000C2630000}"/>
    <cellStyle name="Euro 22 4 2 2" xfId="11795" xr:uid="{00000000-0005-0000-0000-0000C3630000}"/>
    <cellStyle name="Euro 22 4 2 3" xfId="11304" xr:uid="{00000000-0005-0000-0000-0000C4630000}"/>
    <cellStyle name="Euro 22 5" xfId="3506" xr:uid="{00000000-0005-0000-0000-0000C5630000}"/>
    <cellStyle name="Euro 22 6" xfId="3501" xr:uid="{00000000-0005-0000-0000-0000C6630000}"/>
    <cellStyle name="Euro 23" xfId="1425" xr:uid="{00000000-0005-0000-0000-0000C7630000}"/>
    <cellStyle name="Euro 23 2" xfId="1426" xr:uid="{00000000-0005-0000-0000-0000C8630000}"/>
    <cellStyle name="Euro 23 2 2" xfId="1427" xr:uid="{00000000-0005-0000-0000-0000C9630000}"/>
    <cellStyle name="Euro 23 2 3" xfId="1428" xr:uid="{00000000-0005-0000-0000-0000CA630000}"/>
    <cellStyle name="Euro 23 2 3 2" xfId="3509" xr:uid="{00000000-0005-0000-0000-0000CB630000}"/>
    <cellStyle name="Euro 23 2 3 2 2" xfId="11796" xr:uid="{00000000-0005-0000-0000-0000CC630000}"/>
    <cellStyle name="Euro 23 2 3 2 3" xfId="11329" xr:uid="{00000000-0005-0000-0000-0000CD630000}"/>
    <cellStyle name="Euro 23 2 4" xfId="3510" xr:uid="{00000000-0005-0000-0000-0000CE630000}"/>
    <cellStyle name="Euro 23 2 5" xfId="3508" xr:uid="{00000000-0005-0000-0000-0000CF630000}"/>
    <cellStyle name="Euro 23 3" xfId="1429" xr:uid="{00000000-0005-0000-0000-0000D0630000}"/>
    <cellStyle name="Euro 23 4" xfId="1430" xr:uid="{00000000-0005-0000-0000-0000D1630000}"/>
    <cellStyle name="Euro 23 4 2" xfId="3511" xr:uid="{00000000-0005-0000-0000-0000D2630000}"/>
    <cellStyle name="Euro 23 4 2 2" xfId="11797" xr:uid="{00000000-0005-0000-0000-0000D3630000}"/>
    <cellStyle name="Euro 23 4 2 3" xfId="11330" xr:uid="{00000000-0005-0000-0000-0000D4630000}"/>
    <cellStyle name="Euro 23 5" xfId="3512" xr:uid="{00000000-0005-0000-0000-0000D5630000}"/>
    <cellStyle name="Euro 23 6" xfId="3507" xr:uid="{00000000-0005-0000-0000-0000D6630000}"/>
    <cellStyle name="Euro 24" xfId="1431" xr:uid="{00000000-0005-0000-0000-0000D7630000}"/>
    <cellStyle name="Euro 24 2" xfId="1432" xr:uid="{00000000-0005-0000-0000-0000D8630000}"/>
    <cellStyle name="Euro 24 2 2" xfId="1433" xr:uid="{00000000-0005-0000-0000-0000D9630000}"/>
    <cellStyle name="Euro 24 2 3" xfId="1434" xr:uid="{00000000-0005-0000-0000-0000DA630000}"/>
    <cellStyle name="Euro 24 2 3 2" xfId="3515" xr:uid="{00000000-0005-0000-0000-0000DB630000}"/>
    <cellStyle name="Euro 24 2 3 2 2" xfId="11798" xr:uid="{00000000-0005-0000-0000-0000DC630000}"/>
    <cellStyle name="Euro 24 2 3 2 3" xfId="11303" xr:uid="{00000000-0005-0000-0000-0000DD630000}"/>
    <cellStyle name="Euro 24 2 4" xfId="3516" xr:uid="{00000000-0005-0000-0000-0000DE630000}"/>
    <cellStyle name="Euro 24 2 5" xfId="3514" xr:uid="{00000000-0005-0000-0000-0000DF630000}"/>
    <cellStyle name="Euro 24 3" xfId="1435" xr:uid="{00000000-0005-0000-0000-0000E0630000}"/>
    <cellStyle name="Euro 24 4" xfId="1436" xr:uid="{00000000-0005-0000-0000-0000E1630000}"/>
    <cellStyle name="Euro 24 4 2" xfId="3517" xr:uid="{00000000-0005-0000-0000-0000E2630000}"/>
    <cellStyle name="Euro 24 4 2 2" xfId="11799" xr:uid="{00000000-0005-0000-0000-0000E3630000}"/>
    <cellStyle name="Euro 24 4 2 3" xfId="11295" xr:uid="{00000000-0005-0000-0000-0000E4630000}"/>
    <cellStyle name="Euro 24 5" xfId="3518" xr:uid="{00000000-0005-0000-0000-0000E5630000}"/>
    <cellStyle name="Euro 24 6" xfId="3513" xr:uid="{00000000-0005-0000-0000-0000E6630000}"/>
    <cellStyle name="Euro 25" xfId="1437" xr:uid="{00000000-0005-0000-0000-0000E7630000}"/>
    <cellStyle name="Euro 25 2" xfId="1438" xr:uid="{00000000-0005-0000-0000-0000E8630000}"/>
    <cellStyle name="Euro 25 2 2" xfId="1439" xr:uid="{00000000-0005-0000-0000-0000E9630000}"/>
    <cellStyle name="Euro 25 2 3" xfId="1440" xr:uid="{00000000-0005-0000-0000-0000EA630000}"/>
    <cellStyle name="Euro 25 2 3 2" xfId="3521" xr:uid="{00000000-0005-0000-0000-0000EB630000}"/>
    <cellStyle name="Euro 25 2 3 2 2" xfId="11800" xr:uid="{00000000-0005-0000-0000-0000EC630000}"/>
    <cellStyle name="Euro 25 2 3 2 3" xfId="11331" xr:uid="{00000000-0005-0000-0000-0000ED630000}"/>
    <cellStyle name="Euro 25 2 4" xfId="3522" xr:uid="{00000000-0005-0000-0000-0000EE630000}"/>
    <cellStyle name="Euro 25 2 5" xfId="3520" xr:uid="{00000000-0005-0000-0000-0000EF630000}"/>
    <cellStyle name="Euro 25 3" xfId="1441" xr:uid="{00000000-0005-0000-0000-0000F0630000}"/>
    <cellStyle name="Euro 25 4" xfId="1442" xr:uid="{00000000-0005-0000-0000-0000F1630000}"/>
    <cellStyle name="Euro 25 4 2" xfId="3523" xr:uid="{00000000-0005-0000-0000-0000F2630000}"/>
    <cellStyle name="Euro 25 4 2 2" xfId="11801" xr:uid="{00000000-0005-0000-0000-0000F3630000}"/>
    <cellStyle name="Euro 25 4 2 3" xfId="11294" xr:uid="{00000000-0005-0000-0000-0000F4630000}"/>
    <cellStyle name="Euro 25 5" xfId="3524" xr:uid="{00000000-0005-0000-0000-0000F5630000}"/>
    <cellStyle name="Euro 25 6" xfId="3519" xr:uid="{00000000-0005-0000-0000-0000F6630000}"/>
    <cellStyle name="Euro 26" xfId="1443" xr:uid="{00000000-0005-0000-0000-0000F7630000}"/>
    <cellStyle name="Euro 26 2" xfId="1444" xr:uid="{00000000-0005-0000-0000-0000F8630000}"/>
    <cellStyle name="Euro 26 2 2" xfId="1445" xr:uid="{00000000-0005-0000-0000-0000F9630000}"/>
    <cellStyle name="Euro 26 2 3" xfId="1446" xr:uid="{00000000-0005-0000-0000-0000FA630000}"/>
    <cellStyle name="Euro 26 2 3 2" xfId="3527" xr:uid="{00000000-0005-0000-0000-0000FB630000}"/>
    <cellStyle name="Euro 26 2 3 2 2" xfId="11802" xr:uid="{00000000-0005-0000-0000-0000FC630000}"/>
    <cellStyle name="Euro 26 2 3 2 3" xfId="11296" xr:uid="{00000000-0005-0000-0000-0000FD630000}"/>
    <cellStyle name="Euro 26 2 4" xfId="3528" xr:uid="{00000000-0005-0000-0000-0000FE630000}"/>
    <cellStyle name="Euro 26 2 5" xfId="3526" xr:uid="{00000000-0005-0000-0000-0000FF630000}"/>
    <cellStyle name="Euro 26 3" xfId="1447" xr:uid="{00000000-0005-0000-0000-000000640000}"/>
    <cellStyle name="Euro 26 4" xfId="1448" xr:uid="{00000000-0005-0000-0000-000001640000}"/>
    <cellStyle name="Euro 26 4 2" xfId="3529" xr:uid="{00000000-0005-0000-0000-000002640000}"/>
    <cellStyle name="Euro 26 4 2 2" xfId="11803" xr:uid="{00000000-0005-0000-0000-000003640000}"/>
    <cellStyle name="Euro 26 4 2 3" xfId="11332" xr:uid="{00000000-0005-0000-0000-000004640000}"/>
    <cellStyle name="Euro 26 5" xfId="3530" xr:uid="{00000000-0005-0000-0000-000005640000}"/>
    <cellStyle name="Euro 26 6" xfId="3525" xr:uid="{00000000-0005-0000-0000-000006640000}"/>
    <cellStyle name="Euro 27" xfId="1449" xr:uid="{00000000-0005-0000-0000-000007640000}"/>
    <cellStyle name="Euro 27 2" xfId="1450" xr:uid="{00000000-0005-0000-0000-000008640000}"/>
    <cellStyle name="Euro 27 2 2" xfId="3532" xr:uid="{00000000-0005-0000-0000-000009640000}"/>
    <cellStyle name="Euro 27 2 3" xfId="3533" xr:uid="{00000000-0005-0000-0000-00000A640000}"/>
    <cellStyle name="Euro 27 2 4" xfId="3531" xr:uid="{00000000-0005-0000-0000-00000B640000}"/>
    <cellStyle name="Euro 27 2 5" xfId="11575" xr:uid="{00000000-0005-0000-0000-00000C640000}"/>
    <cellStyle name="Euro 28" xfId="1451" xr:uid="{00000000-0005-0000-0000-00000D640000}"/>
    <cellStyle name="Euro 28 2" xfId="3534" xr:uid="{00000000-0005-0000-0000-00000E640000}"/>
    <cellStyle name="Euro 28 2 2" xfId="11804" xr:uid="{00000000-0005-0000-0000-00000F640000}"/>
    <cellStyle name="Euro 28 2 3" xfId="11471" xr:uid="{00000000-0005-0000-0000-000010640000}"/>
    <cellStyle name="Euro 29" xfId="1452" xr:uid="{00000000-0005-0000-0000-000011640000}"/>
    <cellStyle name="Euro 29 2" xfId="3536" xr:uid="{00000000-0005-0000-0000-000012640000}"/>
    <cellStyle name="Euro 29 3" xfId="3535" xr:uid="{00000000-0005-0000-0000-000013640000}"/>
    <cellStyle name="Euro 29 4" xfId="7581" xr:uid="{00000000-0005-0000-0000-000014640000}"/>
    <cellStyle name="Euro 29 5" xfId="11576" xr:uid="{00000000-0005-0000-0000-000015640000}"/>
    <cellStyle name="Euro 3" xfId="1453" xr:uid="{00000000-0005-0000-0000-000016640000}"/>
    <cellStyle name="Euro 3 2" xfId="1454" xr:uid="{00000000-0005-0000-0000-000017640000}"/>
    <cellStyle name="Euro 3 2 2" xfId="7583" xr:uid="{00000000-0005-0000-0000-000018640000}"/>
    <cellStyle name="Euro 3 2 3" xfId="7584" xr:uid="{00000000-0005-0000-0000-000019640000}"/>
    <cellStyle name="Euro 3 2 4" xfId="7582" xr:uid="{00000000-0005-0000-0000-00001A640000}"/>
    <cellStyle name="Euro 3 3" xfId="1455" xr:uid="{00000000-0005-0000-0000-00001B640000}"/>
    <cellStyle name="Euro 3 3 2" xfId="3538" xr:uid="{00000000-0005-0000-0000-00001C640000}"/>
    <cellStyle name="Euro 3 3 2 2" xfId="11805" xr:uid="{00000000-0005-0000-0000-00001D640000}"/>
    <cellStyle name="Euro 3 3 2 3" xfId="11333" xr:uid="{00000000-0005-0000-0000-00001E640000}"/>
    <cellStyle name="Euro 3 4" xfId="3539" xr:uid="{00000000-0005-0000-0000-00001F640000}"/>
    <cellStyle name="Euro 3 4 2" xfId="7585" xr:uid="{00000000-0005-0000-0000-000020640000}"/>
    <cellStyle name="Euro 3 5" xfId="3537" xr:uid="{00000000-0005-0000-0000-000021640000}"/>
    <cellStyle name="Euro 3 5 2" xfId="7586" xr:uid="{00000000-0005-0000-0000-000022640000}"/>
    <cellStyle name="Euro 30" xfId="3108" xr:uid="{00000000-0005-0000-0000-000023640000}"/>
    <cellStyle name="Euro 31" xfId="3060" xr:uid="{00000000-0005-0000-0000-000024640000}"/>
    <cellStyle name="Euro 32" xfId="11572" xr:uid="{00000000-0005-0000-0000-000025640000}"/>
    <cellStyle name="Euro 4" xfId="1456" xr:uid="{00000000-0005-0000-0000-000026640000}"/>
    <cellStyle name="Euro 4 2" xfId="1457" xr:uid="{00000000-0005-0000-0000-000027640000}"/>
    <cellStyle name="Euro 4 3" xfId="1458" xr:uid="{00000000-0005-0000-0000-000028640000}"/>
    <cellStyle name="Euro 4 3 2" xfId="3541" xr:uid="{00000000-0005-0000-0000-000029640000}"/>
    <cellStyle name="Euro 4 3 2 2" xfId="11806" xr:uid="{00000000-0005-0000-0000-00002A640000}"/>
    <cellStyle name="Euro 4 3 2 3" xfId="11305" xr:uid="{00000000-0005-0000-0000-00002B640000}"/>
    <cellStyle name="Euro 4 4" xfId="3542" xr:uid="{00000000-0005-0000-0000-00002C640000}"/>
    <cellStyle name="Euro 4 4 2" xfId="7587" xr:uid="{00000000-0005-0000-0000-00002D640000}"/>
    <cellStyle name="Euro 4 5" xfId="3540" xr:uid="{00000000-0005-0000-0000-00002E640000}"/>
    <cellStyle name="Euro 5" xfId="1459" xr:uid="{00000000-0005-0000-0000-00002F640000}"/>
    <cellStyle name="Euro 5 2" xfId="1460" xr:uid="{00000000-0005-0000-0000-000030640000}"/>
    <cellStyle name="Euro 5 2 2" xfId="1461" xr:uid="{00000000-0005-0000-0000-000031640000}"/>
    <cellStyle name="Euro 5 2 3" xfId="1462" xr:uid="{00000000-0005-0000-0000-000032640000}"/>
    <cellStyle name="Euro 5 2 3 2" xfId="3545" xr:uid="{00000000-0005-0000-0000-000033640000}"/>
    <cellStyle name="Euro 5 2 3 2 2" xfId="11807" xr:uid="{00000000-0005-0000-0000-000034640000}"/>
    <cellStyle name="Euro 5 2 3 2 3" xfId="11306" xr:uid="{00000000-0005-0000-0000-000035640000}"/>
    <cellStyle name="Euro 5 2 4" xfId="3546" xr:uid="{00000000-0005-0000-0000-000036640000}"/>
    <cellStyle name="Euro 5 2 5" xfId="3544" xr:uid="{00000000-0005-0000-0000-000037640000}"/>
    <cellStyle name="Euro 5 3" xfId="1463" xr:uid="{00000000-0005-0000-0000-000038640000}"/>
    <cellStyle name="Euro 5 4" xfId="1464" xr:uid="{00000000-0005-0000-0000-000039640000}"/>
    <cellStyle name="Euro 5 4 2" xfId="3547" xr:uid="{00000000-0005-0000-0000-00003A640000}"/>
    <cellStyle name="Euro 5 4 2 2" xfId="11808" xr:uid="{00000000-0005-0000-0000-00003B640000}"/>
    <cellStyle name="Euro 5 4 2 3" xfId="11334" xr:uid="{00000000-0005-0000-0000-00003C640000}"/>
    <cellStyle name="Euro 5 5" xfId="3548" xr:uid="{00000000-0005-0000-0000-00003D640000}"/>
    <cellStyle name="Euro 5 6" xfId="3543" xr:uid="{00000000-0005-0000-0000-00003E640000}"/>
    <cellStyle name="Euro 6" xfId="1465" xr:uid="{00000000-0005-0000-0000-00003F640000}"/>
    <cellStyle name="Euro 6 2" xfId="1466" xr:uid="{00000000-0005-0000-0000-000040640000}"/>
    <cellStyle name="Euro 6 2 2" xfId="1467" xr:uid="{00000000-0005-0000-0000-000041640000}"/>
    <cellStyle name="Euro 6 2 3" xfId="1468" xr:uid="{00000000-0005-0000-0000-000042640000}"/>
    <cellStyle name="Euro 6 2 3 2" xfId="3551" xr:uid="{00000000-0005-0000-0000-000043640000}"/>
    <cellStyle name="Euro 6 2 3 2 2" xfId="11809" xr:uid="{00000000-0005-0000-0000-000044640000}"/>
    <cellStyle name="Euro 6 2 3 2 3" xfId="11335" xr:uid="{00000000-0005-0000-0000-000045640000}"/>
    <cellStyle name="Euro 6 2 4" xfId="3552" xr:uid="{00000000-0005-0000-0000-000046640000}"/>
    <cellStyle name="Euro 6 2 5" xfId="3550" xr:uid="{00000000-0005-0000-0000-000047640000}"/>
    <cellStyle name="Euro 6 3" xfId="1469" xr:uid="{00000000-0005-0000-0000-000048640000}"/>
    <cellStyle name="Euro 6 4" xfId="1470" xr:uid="{00000000-0005-0000-0000-000049640000}"/>
    <cellStyle name="Euro 6 4 2" xfId="3553" xr:uid="{00000000-0005-0000-0000-00004A640000}"/>
    <cellStyle name="Euro 6 4 2 2" xfId="11810" xr:uid="{00000000-0005-0000-0000-00004B640000}"/>
    <cellStyle name="Euro 6 4 2 3" xfId="11297" xr:uid="{00000000-0005-0000-0000-00004C640000}"/>
    <cellStyle name="Euro 6 5" xfId="3554" xr:uid="{00000000-0005-0000-0000-00004D640000}"/>
    <cellStyle name="Euro 6 6" xfId="3549" xr:uid="{00000000-0005-0000-0000-00004E640000}"/>
    <cellStyle name="Euro 7" xfId="1471" xr:uid="{00000000-0005-0000-0000-00004F640000}"/>
    <cellStyle name="Euro 7 2" xfId="1472" xr:uid="{00000000-0005-0000-0000-000050640000}"/>
    <cellStyle name="Euro 7 3" xfId="1473" xr:uid="{00000000-0005-0000-0000-000051640000}"/>
    <cellStyle name="Euro 7 3 2" xfId="3556" xr:uid="{00000000-0005-0000-0000-000052640000}"/>
    <cellStyle name="Euro 7 3 2 2" xfId="11811" xr:uid="{00000000-0005-0000-0000-000053640000}"/>
    <cellStyle name="Euro 7 3 2 3" xfId="11311" xr:uid="{00000000-0005-0000-0000-000054640000}"/>
    <cellStyle name="Euro 7 4" xfId="3557" xr:uid="{00000000-0005-0000-0000-000055640000}"/>
    <cellStyle name="Euro 7 5" xfId="3555" xr:uid="{00000000-0005-0000-0000-000056640000}"/>
    <cellStyle name="Euro 8" xfId="1474" xr:uid="{00000000-0005-0000-0000-000057640000}"/>
    <cellStyle name="Euro 8 2" xfId="1475" xr:uid="{00000000-0005-0000-0000-000058640000}"/>
    <cellStyle name="Euro 8 2 2" xfId="1476" xr:uid="{00000000-0005-0000-0000-000059640000}"/>
    <cellStyle name="Euro 8 2 3" xfId="1477" xr:uid="{00000000-0005-0000-0000-00005A640000}"/>
    <cellStyle name="Euro 8 2 3 2" xfId="3560" xr:uid="{00000000-0005-0000-0000-00005B640000}"/>
    <cellStyle name="Euro 8 2 3 2 2" xfId="11812" xr:uid="{00000000-0005-0000-0000-00005C640000}"/>
    <cellStyle name="Euro 8 2 3 2 3" xfId="11336" xr:uid="{00000000-0005-0000-0000-00005D640000}"/>
    <cellStyle name="Euro 8 2 4" xfId="3561" xr:uid="{00000000-0005-0000-0000-00005E640000}"/>
    <cellStyle name="Euro 8 2 5" xfId="3559" xr:uid="{00000000-0005-0000-0000-00005F640000}"/>
    <cellStyle name="Euro 8 3" xfId="1478" xr:uid="{00000000-0005-0000-0000-000060640000}"/>
    <cellStyle name="Euro 8 4" xfId="1479" xr:uid="{00000000-0005-0000-0000-000061640000}"/>
    <cellStyle name="Euro 8 4 2" xfId="3562" xr:uid="{00000000-0005-0000-0000-000062640000}"/>
    <cellStyle name="Euro 8 4 2 2" xfId="11813" xr:uid="{00000000-0005-0000-0000-000063640000}"/>
    <cellStyle name="Euro 8 4 2 3" xfId="11298" xr:uid="{00000000-0005-0000-0000-000064640000}"/>
    <cellStyle name="Euro 8 5" xfId="3563" xr:uid="{00000000-0005-0000-0000-000065640000}"/>
    <cellStyle name="Euro 8 6" xfId="3558" xr:uid="{00000000-0005-0000-0000-000066640000}"/>
    <cellStyle name="Euro 9" xfId="1480" xr:uid="{00000000-0005-0000-0000-000067640000}"/>
    <cellStyle name="Euro 9 2" xfId="1481" xr:uid="{00000000-0005-0000-0000-000068640000}"/>
    <cellStyle name="Euro 9 2 2" xfId="1482" xr:uid="{00000000-0005-0000-0000-000069640000}"/>
    <cellStyle name="Euro 9 2 3" xfId="1483" xr:uid="{00000000-0005-0000-0000-00006A640000}"/>
    <cellStyle name="Euro 9 2 3 2" xfId="3566" xr:uid="{00000000-0005-0000-0000-00006B640000}"/>
    <cellStyle name="Euro 9 2 3 2 2" xfId="11814" xr:uid="{00000000-0005-0000-0000-00006C640000}"/>
    <cellStyle name="Euro 9 2 3 2 3" xfId="11307" xr:uid="{00000000-0005-0000-0000-00006D640000}"/>
    <cellStyle name="Euro 9 2 4" xfId="3567" xr:uid="{00000000-0005-0000-0000-00006E640000}"/>
    <cellStyle name="Euro 9 2 5" xfId="3565" xr:uid="{00000000-0005-0000-0000-00006F640000}"/>
    <cellStyle name="Euro 9 3" xfId="1484" xr:uid="{00000000-0005-0000-0000-000070640000}"/>
    <cellStyle name="Euro 9 4" xfId="1485" xr:uid="{00000000-0005-0000-0000-000071640000}"/>
    <cellStyle name="Euro 9 4 2" xfId="3568" xr:uid="{00000000-0005-0000-0000-000072640000}"/>
    <cellStyle name="Euro 9 4 2 2" xfId="11815" xr:uid="{00000000-0005-0000-0000-000073640000}"/>
    <cellStyle name="Euro 9 4 2 3" xfId="11312" xr:uid="{00000000-0005-0000-0000-000074640000}"/>
    <cellStyle name="Euro 9 5" xfId="3569" xr:uid="{00000000-0005-0000-0000-000075640000}"/>
    <cellStyle name="Euro 9 6" xfId="3564" xr:uid="{00000000-0005-0000-0000-000076640000}"/>
    <cellStyle name="Euro_BBE14 Tab. G2 VHS" xfId="3570" xr:uid="{00000000-0005-0000-0000-000077640000}"/>
    <cellStyle name="Explanatory Text 2" xfId="7589" xr:uid="{00000000-0005-0000-0000-000078640000}"/>
    <cellStyle name="Explanatory Text 3" xfId="42929" xr:uid="{00000000-0005-0000-0000-000079640000}"/>
    <cellStyle name="Footnote" xfId="7590" xr:uid="{00000000-0005-0000-0000-00007A640000}"/>
    <cellStyle name="formula" xfId="1486" xr:uid="{00000000-0005-0000-0000-00007B640000}"/>
    <cellStyle name="formula 2" xfId="12585" xr:uid="{00000000-0005-0000-0000-00007C640000}"/>
    <cellStyle name="formula 2 2" xfId="14708" xr:uid="{00000000-0005-0000-0000-00007D640000}"/>
    <cellStyle name="formula 2 2 2" xfId="17071" xr:uid="{00000000-0005-0000-0000-00007E640000}"/>
    <cellStyle name="formula 2 2 2 2" xfId="24220" xr:uid="{00000000-0005-0000-0000-00007F640000}"/>
    <cellStyle name="formula 2 2 2 2 2" xfId="38535" xr:uid="{00000000-0005-0000-0000-000080640000}"/>
    <cellStyle name="formula 2 2 2 3" xfId="31386" xr:uid="{00000000-0005-0000-0000-000081640000}"/>
    <cellStyle name="formula 2 2 3" xfId="19425" xr:uid="{00000000-0005-0000-0000-000082640000}"/>
    <cellStyle name="formula 2 2 3 2" xfId="26562" xr:uid="{00000000-0005-0000-0000-000083640000}"/>
    <cellStyle name="formula 2 2 3 2 2" xfId="40877" xr:uid="{00000000-0005-0000-0000-000084640000}"/>
    <cellStyle name="formula 2 2 3 3" xfId="33740" xr:uid="{00000000-0005-0000-0000-000085640000}"/>
    <cellStyle name="formula 2 2 4" xfId="20713" xr:uid="{00000000-0005-0000-0000-000086640000}"/>
    <cellStyle name="formula 2 2 4 2" xfId="27850" xr:uid="{00000000-0005-0000-0000-000087640000}"/>
    <cellStyle name="formula 2 2 4 2 2" xfId="42165" xr:uid="{00000000-0005-0000-0000-000088640000}"/>
    <cellStyle name="formula 2 2 4 3" xfId="35028" xr:uid="{00000000-0005-0000-0000-000089640000}"/>
    <cellStyle name="formula 2 3" xfId="14028" xr:uid="{00000000-0005-0000-0000-00008A640000}"/>
    <cellStyle name="formula 2 3 2" xfId="16397" xr:uid="{00000000-0005-0000-0000-00008B640000}"/>
    <cellStyle name="formula 2 3 2 2" xfId="23556" xr:uid="{00000000-0005-0000-0000-00008C640000}"/>
    <cellStyle name="formula 2 3 2 2 2" xfId="37871" xr:uid="{00000000-0005-0000-0000-00008D640000}"/>
    <cellStyle name="formula 2 3 2 3" xfId="30712" xr:uid="{00000000-0005-0000-0000-00008E640000}"/>
    <cellStyle name="formula 2 3 3" xfId="18751" xr:uid="{00000000-0005-0000-0000-00008F640000}"/>
    <cellStyle name="formula 2 3 3 2" xfId="25888" xr:uid="{00000000-0005-0000-0000-000090640000}"/>
    <cellStyle name="formula 2 3 3 2 2" xfId="40203" xr:uid="{00000000-0005-0000-0000-000091640000}"/>
    <cellStyle name="formula 2 3 3 3" xfId="33066" xr:uid="{00000000-0005-0000-0000-000092640000}"/>
    <cellStyle name="formula 2 3 4" xfId="20111" xr:uid="{00000000-0005-0000-0000-000093640000}"/>
    <cellStyle name="formula 2 3 4 2" xfId="27248" xr:uid="{00000000-0005-0000-0000-000094640000}"/>
    <cellStyle name="formula 2 3 4 2 2" xfId="41563" xr:uid="{00000000-0005-0000-0000-000095640000}"/>
    <cellStyle name="formula 2 3 4 3" xfId="34426" xr:uid="{00000000-0005-0000-0000-000096640000}"/>
    <cellStyle name="formula 2 3 5" xfId="21326" xr:uid="{00000000-0005-0000-0000-000097640000}"/>
    <cellStyle name="formula 2 3 5 2" xfId="35641" xr:uid="{00000000-0005-0000-0000-000098640000}"/>
    <cellStyle name="formula 2 3 6" xfId="28463" xr:uid="{00000000-0005-0000-0000-000099640000}"/>
    <cellStyle name="formula 2 4" xfId="19723" xr:uid="{00000000-0005-0000-0000-00009A640000}"/>
    <cellStyle name="formula 2 4 2" xfId="26860" xr:uid="{00000000-0005-0000-0000-00009B640000}"/>
    <cellStyle name="formula 2 4 2 2" xfId="41175" xr:uid="{00000000-0005-0000-0000-00009C640000}"/>
    <cellStyle name="formula 2 4 3" xfId="34038" xr:uid="{00000000-0005-0000-0000-00009D640000}"/>
    <cellStyle name="gap" xfId="1487" xr:uid="{00000000-0005-0000-0000-00009E640000}"/>
    <cellStyle name="gap 2" xfId="3571" xr:uid="{00000000-0005-0000-0000-00009F640000}"/>
    <cellStyle name="gap 2 2" xfId="3572" xr:uid="{00000000-0005-0000-0000-0000A0640000}"/>
    <cellStyle name="gap 2 2 2" xfId="7591" xr:uid="{00000000-0005-0000-0000-0000A1640000}"/>
    <cellStyle name="gap 2 2 2 2" xfId="7592" xr:uid="{00000000-0005-0000-0000-0000A2640000}"/>
    <cellStyle name="gap 2 2 3" xfId="7593" xr:uid="{00000000-0005-0000-0000-0000A3640000}"/>
    <cellStyle name="gap 2 2 4" xfId="7594" xr:uid="{00000000-0005-0000-0000-0000A4640000}"/>
    <cellStyle name="gap 2 3" xfId="7595" xr:uid="{00000000-0005-0000-0000-0000A5640000}"/>
    <cellStyle name="gap 3" xfId="3573" xr:uid="{00000000-0005-0000-0000-0000A6640000}"/>
    <cellStyle name="gap 3 2" xfId="7596" xr:uid="{00000000-0005-0000-0000-0000A7640000}"/>
    <cellStyle name="gap 3 3" xfId="7597" xr:uid="{00000000-0005-0000-0000-0000A8640000}"/>
    <cellStyle name="gap 4" xfId="7598" xr:uid="{00000000-0005-0000-0000-0000A9640000}"/>
    <cellStyle name="gap 5" xfId="7599" xr:uid="{00000000-0005-0000-0000-0000AA640000}"/>
    <cellStyle name="Good" xfId="268" xr:uid="{00000000-0005-0000-0000-0000AB640000}"/>
    <cellStyle name="Good 2" xfId="7600" xr:uid="{00000000-0005-0000-0000-0000AC640000}"/>
    <cellStyle name="Good 3" xfId="42920" xr:uid="{00000000-0005-0000-0000-0000AD640000}"/>
    <cellStyle name="GreyBackground" xfId="1488" xr:uid="{00000000-0005-0000-0000-0000AE640000}"/>
    <cellStyle name="GreyBackground 2" xfId="3574" xr:uid="{00000000-0005-0000-0000-0000AF640000}"/>
    <cellStyle name="Gut 2" xfId="236" xr:uid="{00000000-0005-0000-0000-0000B0640000}"/>
    <cellStyle name="Gut 2 2" xfId="1490" xr:uid="{00000000-0005-0000-0000-0000B1640000}"/>
    <cellStyle name="Gut 2 2 2" xfId="7602" xr:uid="{00000000-0005-0000-0000-0000B2640000}"/>
    <cellStyle name="Gut 2 2 2 2" xfId="11026" xr:uid="{00000000-0005-0000-0000-0000B3640000}"/>
    <cellStyle name="Gut 2 2 3" xfId="7601" xr:uid="{00000000-0005-0000-0000-0000B4640000}"/>
    <cellStyle name="Gut 2 2 4" xfId="42427" xr:uid="{00000000-0005-0000-0000-0000B5640000}"/>
    <cellStyle name="Gut 2 3" xfId="2935" xr:uid="{00000000-0005-0000-0000-0000B6640000}"/>
    <cellStyle name="Gut 2 3 2" xfId="8771" xr:uid="{00000000-0005-0000-0000-0000B7640000}"/>
    <cellStyle name="Gut 2 3 3" xfId="7603" xr:uid="{00000000-0005-0000-0000-0000B8640000}"/>
    <cellStyle name="Gut 2 3 4" xfId="11738" xr:uid="{00000000-0005-0000-0000-0000B9640000}"/>
    <cellStyle name="Gut 2 3 5" xfId="11404" xr:uid="{00000000-0005-0000-0000-0000BA640000}"/>
    <cellStyle name="Gut 2 4" xfId="2913" xr:uid="{00000000-0005-0000-0000-0000BB640000}"/>
    <cellStyle name="Gut 2 4 2" xfId="8753" xr:uid="{00000000-0005-0000-0000-0000BC640000}"/>
    <cellStyle name="Gut 2 4 3" xfId="7604" xr:uid="{00000000-0005-0000-0000-0000BD640000}"/>
    <cellStyle name="Gut 2 5" xfId="1489" xr:uid="{00000000-0005-0000-0000-0000BE640000}"/>
    <cellStyle name="Gut 2 5 2" xfId="7605" xr:uid="{00000000-0005-0000-0000-0000BF640000}"/>
    <cellStyle name="Gut 2 6" xfId="7606" xr:uid="{00000000-0005-0000-0000-0000C0640000}"/>
    <cellStyle name="Gut 3" xfId="1491" xr:uid="{00000000-0005-0000-0000-0000C1640000}"/>
    <cellStyle name="Gut 3 2" xfId="3575" xr:uid="{00000000-0005-0000-0000-0000C2640000}"/>
    <cellStyle name="Gut 3 2 2" xfId="7608" xr:uid="{00000000-0005-0000-0000-0000C3640000}"/>
    <cellStyle name="Gut 3 2 3" xfId="11816" xr:uid="{00000000-0005-0000-0000-0000C4640000}"/>
    <cellStyle name="Gut 3 3" xfId="7609" xr:uid="{00000000-0005-0000-0000-0000C5640000}"/>
    <cellStyle name="Gut 3 4" xfId="7607" xr:uid="{00000000-0005-0000-0000-0000C6640000}"/>
    <cellStyle name="Gut 3 5" xfId="8915" xr:uid="{00000000-0005-0000-0000-0000C7640000}"/>
    <cellStyle name="Gut 3 5 2" xfId="11997" xr:uid="{00000000-0005-0000-0000-0000C8640000}"/>
    <cellStyle name="Gut 3 5 3" xfId="11577" xr:uid="{00000000-0005-0000-0000-0000C9640000}"/>
    <cellStyle name="Heading 1" xfId="264" xr:uid="{00000000-0005-0000-0000-0000CA640000}"/>
    <cellStyle name="Heading 1 2" xfId="7610" xr:uid="{00000000-0005-0000-0000-0000CB640000}"/>
    <cellStyle name="Heading 1 2 2" xfId="11027" xr:uid="{00000000-0005-0000-0000-0000CC640000}"/>
    <cellStyle name="Heading 1 3" xfId="42916" xr:uid="{00000000-0005-0000-0000-0000CD640000}"/>
    <cellStyle name="Heading 2" xfId="265" xr:uid="{00000000-0005-0000-0000-0000CE640000}"/>
    <cellStyle name="Heading 2 2" xfId="7611" xr:uid="{00000000-0005-0000-0000-0000CF640000}"/>
    <cellStyle name="Heading 2 2 2" xfId="11028" xr:uid="{00000000-0005-0000-0000-0000D0640000}"/>
    <cellStyle name="Heading 2 3" xfId="42917" xr:uid="{00000000-0005-0000-0000-0000D1640000}"/>
    <cellStyle name="Heading 3" xfId="266" xr:uid="{00000000-0005-0000-0000-0000D2640000}"/>
    <cellStyle name="Heading 3 2" xfId="7612" xr:uid="{00000000-0005-0000-0000-0000D3640000}"/>
    <cellStyle name="Heading 3 2 2" xfId="11029" xr:uid="{00000000-0005-0000-0000-0000D4640000}"/>
    <cellStyle name="Heading 3 3" xfId="42918" xr:uid="{00000000-0005-0000-0000-0000D5640000}"/>
    <cellStyle name="Heading 4" xfId="267" xr:uid="{00000000-0005-0000-0000-0000D6640000}"/>
    <cellStyle name="Heading 4 2" xfId="7613" xr:uid="{00000000-0005-0000-0000-0000D7640000}"/>
    <cellStyle name="Heading 4 2 2" xfId="11030" xr:uid="{00000000-0005-0000-0000-0000D8640000}"/>
    <cellStyle name="Heading 4 3" xfId="42919" xr:uid="{00000000-0005-0000-0000-0000D9640000}"/>
    <cellStyle name="Hinweis" xfId="7614" xr:uid="{00000000-0005-0000-0000-0000DA640000}"/>
    <cellStyle name="Hinweis 2" xfId="14055" xr:uid="{00000000-0005-0000-0000-0000DB640000}"/>
    <cellStyle name="Hinweis 2 2" xfId="14925" xr:uid="{00000000-0005-0000-0000-0000DC640000}"/>
    <cellStyle name="Hinweis 2 2 2" xfId="17282" xr:uid="{00000000-0005-0000-0000-0000DD640000}"/>
    <cellStyle name="Hinweis 2 2 2 2" xfId="24419" xr:uid="{00000000-0005-0000-0000-0000DE640000}"/>
    <cellStyle name="Hinweis 2 2 2 2 2" xfId="38734" xr:uid="{00000000-0005-0000-0000-0000DF640000}"/>
    <cellStyle name="Hinweis 2 2 2 3" xfId="31597" xr:uid="{00000000-0005-0000-0000-0000E0640000}"/>
    <cellStyle name="Hinweis 2 2 3" xfId="19636" xr:uid="{00000000-0005-0000-0000-0000E1640000}"/>
    <cellStyle name="Hinweis 2 2 3 2" xfId="26773" xr:uid="{00000000-0005-0000-0000-0000E2640000}"/>
    <cellStyle name="Hinweis 2 2 3 2 2" xfId="41088" xr:uid="{00000000-0005-0000-0000-0000E3640000}"/>
    <cellStyle name="Hinweis 2 2 3 3" xfId="33951" xr:uid="{00000000-0005-0000-0000-0000E4640000}"/>
    <cellStyle name="Hinweis 2 2 4" xfId="20912" xr:uid="{00000000-0005-0000-0000-0000E5640000}"/>
    <cellStyle name="Hinweis 2 2 4 2" xfId="28049" xr:uid="{00000000-0005-0000-0000-0000E6640000}"/>
    <cellStyle name="Hinweis 2 2 4 2 2" xfId="42364" xr:uid="{00000000-0005-0000-0000-0000E7640000}"/>
    <cellStyle name="Hinweis 2 2 4 3" xfId="35227" xr:uid="{00000000-0005-0000-0000-0000E8640000}"/>
    <cellStyle name="Hinweis 2 2 5" xfId="22088" xr:uid="{00000000-0005-0000-0000-0000E9640000}"/>
    <cellStyle name="Hinweis 2 2 5 2" xfId="36403" xr:uid="{00000000-0005-0000-0000-0000EA640000}"/>
    <cellStyle name="Hinweis 2 2 6" xfId="29244" xr:uid="{00000000-0005-0000-0000-0000EB640000}"/>
    <cellStyle name="Hinweis 2 3" xfId="16424" xr:uid="{00000000-0005-0000-0000-0000EC640000}"/>
    <cellStyle name="Hinweis 2 3 2" xfId="23583" xr:uid="{00000000-0005-0000-0000-0000ED640000}"/>
    <cellStyle name="Hinweis 2 3 2 2" xfId="37898" xr:uid="{00000000-0005-0000-0000-0000EE640000}"/>
    <cellStyle name="Hinweis 2 3 3" xfId="30739" xr:uid="{00000000-0005-0000-0000-0000EF640000}"/>
    <cellStyle name="Hinweis 2 4" xfId="18778" xr:uid="{00000000-0005-0000-0000-0000F0640000}"/>
    <cellStyle name="Hinweis 2 4 2" xfId="25915" xr:uid="{00000000-0005-0000-0000-0000F1640000}"/>
    <cellStyle name="Hinweis 2 4 2 2" xfId="40230" xr:uid="{00000000-0005-0000-0000-0000F2640000}"/>
    <cellStyle name="Hinweis 2 4 3" xfId="33093" xr:uid="{00000000-0005-0000-0000-0000F3640000}"/>
    <cellStyle name="Hyperlink 10" xfId="12103" xr:uid="{00000000-0005-0000-0000-0000F4640000}"/>
    <cellStyle name="Hyperlink 11" xfId="11480" xr:uid="{00000000-0005-0000-0000-0000F5640000}"/>
    <cellStyle name="Hyperlink 12" xfId="14979" xr:uid="{00000000-0005-0000-0000-0000F6640000}"/>
    <cellStyle name="Hyperlink 2" xfId="237" xr:uid="{00000000-0005-0000-0000-0000F7640000}"/>
    <cellStyle name="Hyperlink 2 2" xfId="1493" xr:uid="{00000000-0005-0000-0000-0000F8640000}"/>
    <cellStyle name="Hyperlink 2 2 2" xfId="1494" xr:uid="{00000000-0005-0000-0000-0000F9640000}"/>
    <cellStyle name="Hyperlink 2 2 2 2" xfId="10730" xr:uid="{00000000-0005-0000-0000-0000FA640000}"/>
    <cellStyle name="Hyperlink 2 2 3" xfId="1495" xr:uid="{00000000-0005-0000-0000-0000FB640000}"/>
    <cellStyle name="Hyperlink 2 2 3 2" xfId="7615" xr:uid="{00000000-0005-0000-0000-0000FC640000}"/>
    <cellStyle name="Hyperlink 2 2 4" xfId="3577" xr:uid="{00000000-0005-0000-0000-0000FD640000}"/>
    <cellStyle name="Hyperlink 2 2 4 2" xfId="4048" xr:uid="{00000000-0005-0000-0000-0000FE640000}"/>
    <cellStyle name="Hyperlink 2 2 5" xfId="3576" xr:uid="{00000000-0005-0000-0000-0000FF640000}"/>
    <cellStyle name="Hyperlink 2 2 6" xfId="3111" xr:uid="{00000000-0005-0000-0000-000000650000}"/>
    <cellStyle name="Hyperlink 2 2 7" xfId="8939" xr:uid="{00000000-0005-0000-0000-000001650000}"/>
    <cellStyle name="Hyperlink 2 3" xfId="1496" xr:uid="{00000000-0005-0000-0000-000002650000}"/>
    <cellStyle name="Hyperlink 2 3 2" xfId="1497" xr:uid="{00000000-0005-0000-0000-000003650000}"/>
    <cellStyle name="Hyperlink 2 3 2 2" xfId="3578" xr:uid="{00000000-0005-0000-0000-000004650000}"/>
    <cellStyle name="Hyperlink 2 3 2 3" xfId="7616" xr:uid="{00000000-0005-0000-0000-000005650000}"/>
    <cellStyle name="Hyperlink 2 3 2 4" xfId="11579" xr:uid="{00000000-0005-0000-0000-000006650000}"/>
    <cellStyle name="Hyperlink 2 4" xfId="1498" xr:uid="{00000000-0005-0000-0000-000007650000}"/>
    <cellStyle name="Hyperlink 2 4 2" xfId="1499" xr:uid="{00000000-0005-0000-0000-000008650000}"/>
    <cellStyle name="Hyperlink 2 5" xfId="1500" xr:uid="{00000000-0005-0000-0000-000009650000}"/>
    <cellStyle name="Hyperlink 2 5 2" xfId="5712" xr:uid="{00000000-0005-0000-0000-00000A650000}"/>
    <cellStyle name="Hyperlink 2 5 3" xfId="10731" xr:uid="{00000000-0005-0000-0000-00000B650000}"/>
    <cellStyle name="Hyperlink 2 6" xfId="1501" xr:uid="{00000000-0005-0000-0000-00000C650000}"/>
    <cellStyle name="Hyperlink 2 6 2" xfId="7617" xr:uid="{00000000-0005-0000-0000-00000D650000}"/>
    <cellStyle name="Hyperlink 2 7" xfId="2937" xr:uid="{00000000-0005-0000-0000-00000E650000}"/>
    <cellStyle name="Hyperlink 2 7 2" xfId="8772" xr:uid="{00000000-0005-0000-0000-00000F650000}"/>
    <cellStyle name="Hyperlink 2 7 3" xfId="3579" xr:uid="{00000000-0005-0000-0000-000010650000}"/>
    <cellStyle name="Hyperlink 2 7 4" xfId="11739" xr:uid="{00000000-0005-0000-0000-000011650000}"/>
    <cellStyle name="Hyperlink 2 8" xfId="1492" xr:uid="{00000000-0005-0000-0000-000012650000}"/>
    <cellStyle name="Hyperlink 2 8 2" xfId="11578" xr:uid="{00000000-0005-0000-0000-000013650000}"/>
    <cellStyle name="Hyperlink 2 8 3" xfId="11463" xr:uid="{00000000-0005-0000-0000-000014650000}"/>
    <cellStyle name="Hyperlink 3" xfId="238" xr:uid="{00000000-0005-0000-0000-000015650000}"/>
    <cellStyle name="Hyperlink 3 2" xfId="239" xr:uid="{00000000-0005-0000-0000-000016650000}"/>
    <cellStyle name="Hyperlink 3 2 2" xfId="2902" xr:uid="{00000000-0005-0000-0000-000017650000}"/>
    <cellStyle name="Hyperlink 3 2 2 2" xfId="8743" xr:uid="{00000000-0005-0000-0000-000018650000}"/>
    <cellStyle name="Hyperlink 3 2 2 3" xfId="3580" xr:uid="{00000000-0005-0000-0000-000019650000}"/>
    <cellStyle name="Hyperlink 3 2 3" xfId="2939" xr:uid="{00000000-0005-0000-0000-00001A650000}"/>
    <cellStyle name="Hyperlink 3 2 4" xfId="11580" xr:uid="{00000000-0005-0000-0000-00001B650000}"/>
    <cellStyle name="Hyperlink 3 2 5" xfId="1503" xr:uid="{00000000-0005-0000-0000-00001C650000}"/>
    <cellStyle name="Hyperlink 3 3" xfId="1504" xr:uid="{00000000-0005-0000-0000-00001D650000}"/>
    <cellStyle name="Hyperlink 3 3 2" xfId="7618" xr:uid="{00000000-0005-0000-0000-00001E650000}"/>
    <cellStyle name="Hyperlink 3 3 3" xfId="8908" xr:uid="{00000000-0005-0000-0000-00001F650000}"/>
    <cellStyle name="Hyperlink 3 4" xfId="2938" xr:uid="{00000000-0005-0000-0000-000020650000}"/>
    <cellStyle name="Hyperlink 3 4 2" xfId="7620" xr:uid="{00000000-0005-0000-0000-000021650000}"/>
    <cellStyle name="Hyperlink 3 4 2 2" xfId="11031" xr:uid="{00000000-0005-0000-0000-000022650000}"/>
    <cellStyle name="Hyperlink 3 4 3" xfId="7619" xr:uid="{00000000-0005-0000-0000-000023650000}"/>
    <cellStyle name="Hyperlink 3 4 4" xfId="8773" xr:uid="{00000000-0005-0000-0000-000024650000}"/>
    <cellStyle name="Hyperlink 3 4 5" xfId="3581" xr:uid="{00000000-0005-0000-0000-000025650000}"/>
    <cellStyle name="Hyperlink 3 4 6" xfId="11740" xr:uid="{00000000-0005-0000-0000-000026650000}"/>
    <cellStyle name="Hyperlink 3 5" xfId="1502" xr:uid="{00000000-0005-0000-0000-000027650000}"/>
    <cellStyle name="Hyperlink 3 5 2" xfId="7621" xr:uid="{00000000-0005-0000-0000-000028650000}"/>
    <cellStyle name="Hyperlink 3 6" xfId="7622" xr:uid="{00000000-0005-0000-0000-000029650000}"/>
    <cellStyle name="Hyperlink 3 7" xfId="7623" xr:uid="{00000000-0005-0000-0000-00002A650000}"/>
    <cellStyle name="Hyperlink 3 8" xfId="3112" xr:uid="{00000000-0005-0000-0000-00002B650000}"/>
    <cellStyle name="Hyperlink 4" xfId="240" xr:uid="{00000000-0005-0000-0000-00002C650000}"/>
    <cellStyle name="Hyperlink 4 2" xfId="1505" xr:uid="{00000000-0005-0000-0000-00002D650000}"/>
    <cellStyle name="Hyperlink 4 2 2" xfId="3583" xr:uid="{00000000-0005-0000-0000-00002E650000}"/>
    <cellStyle name="Hyperlink 4 2 3" xfId="9219" xr:uid="{00000000-0005-0000-0000-00002F650000}"/>
    <cellStyle name="Hyperlink 4 2 3 2" xfId="12037" xr:uid="{00000000-0005-0000-0000-000030650000}"/>
    <cellStyle name="Hyperlink 4 2 3 3" xfId="11582" xr:uid="{00000000-0005-0000-0000-000031650000}"/>
    <cellStyle name="Hyperlink 4 2 4" xfId="10732" xr:uid="{00000000-0005-0000-0000-000032650000}"/>
    <cellStyle name="Hyperlink 4 3" xfId="3582" xr:uid="{00000000-0005-0000-0000-000033650000}"/>
    <cellStyle name="Hyperlink 4 3 2" xfId="7625" xr:uid="{00000000-0005-0000-0000-000034650000}"/>
    <cellStyle name="Hyperlink 4 3 3" xfId="7624" xr:uid="{00000000-0005-0000-0000-000035650000}"/>
    <cellStyle name="Hyperlink 4 3 4" xfId="11817" xr:uid="{00000000-0005-0000-0000-000036650000}"/>
    <cellStyle name="Hyperlink 4 3 5" xfId="11464" xr:uid="{00000000-0005-0000-0000-000037650000}"/>
    <cellStyle name="Hyperlink 4 4" xfId="7626" xr:uid="{00000000-0005-0000-0000-000038650000}"/>
    <cellStyle name="Hyperlink 4 5" xfId="4891" xr:uid="{00000000-0005-0000-0000-000039650000}"/>
    <cellStyle name="Hyperlink 4 6" xfId="3113" xr:uid="{00000000-0005-0000-0000-00003A650000}"/>
    <cellStyle name="Hyperlink 4 7" xfId="11581" xr:uid="{00000000-0005-0000-0000-00003B650000}"/>
    <cellStyle name="Hyperlink 5" xfId="1506" xr:uid="{00000000-0005-0000-0000-00003C650000}"/>
    <cellStyle name="Hyperlink 5 2" xfId="1507" xr:uid="{00000000-0005-0000-0000-00003D650000}"/>
    <cellStyle name="Hyperlink 5 2 2" xfId="3585" xr:uid="{00000000-0005-0000-0000-00003E650000}"/>
    <cellStyle name="Hyperlink 5 2 2 2" xfId="7628" xr:uid="{00000000-0005-0000-0000-00003F650000}"/>
    <cellStyle name="Hyperlink 5 2 2 3" xfId="11032" xr:uid="{00000000-0005-0000-0000-000040650000}"/>
    <cellStyle name="Hyperlink 5 2 3" xfId="7627" xr:uid="{00000000-0005-0000-0000-000041650000}"/>
    <cellStyle name="Hyperlink 5 2 4" xfId="11584" xr:uid="{00000000-0005-0000-0000-000042650000}"/>
    <cellStyle name="Hyperlink 5 3" xfId="3584" xr:uid="{00000000-0005-0000-0000-000043650000}"/>
    <cellStyle name="Hyperlink 5 3 2" xfId="7629" xr:uid="{00000000-0005-0000-0000-000044650000}"/>
    <cellStyle name="Hyperlink 5 3 3" xfId="9220" xr:uid="{00000000-0005-0000-0000-000045650000}"/>
    <cellStyle name="Hyperlink 5 3 3 2" xfId="12038" xr:uid="{00000000-0005-0000-0000-000046650000}"/>
    <cellStyle name="Hyperlink 5 3 3 3" xfId="11818" xr:uid="{00000000-0005-0000-0000-000047650000}"/>
    <cellStyle name="Hyperlink 5 4" xfId="11583" xr:uid="{00000000-0005-0000-0000-000048650000}"/>
    <cellStyle name="Hyperlink 5 5" xfId="12261" xr:uid="{00000000-0005-0000-0000-000049650000}"/>
    <cellStyle name="Hyperlink 6" xfId="1508" xr:uid="{00000000-0005-0000-0000-00004A650000}"/>
    <cellStyle name="Hyperlink 6 2" xfId="3586" xr:uid="{00000000-0005-0000-0000-00004B650000}"/>
    <cellStyle name="Hyperlink 6 3" xfId="7630" xr:uid="{00000000-0005-0000-0000-00004C650000}"/>
    <cellStyle name="Hyperlink 6 4" xfId="11585" xr:uid="{00000000-0005-0000-0000-00004D650000}"/>
    <cellStyle name="Hyperlink 7" xfId="2936" xr:uid="{00000000-0005-0000-0000-00004E650000}"/>
    <cellStyle name="Hyperlink 7 2" xfId="9225" xr:uid="{00000000-0005-0000-0000-00004F650000}"/>
    <cellStyle name="Hyperlink 7 2 2" xfId="12114" xr:uid="{00000000-0005-0000-0000-000050650000}"/>
    <cellStyle name="Hyperlink 7 2 3" xfId="12102" xr:uid="{00000000-0005-0000-0000-000051650000}"/>
    <cellStyle name="Hyperlink 7 2 4" xfId="12040" xr:uid="{00000000-0005-0000-0000-000052650000}"/>
    <cellStyle name="Hyperlink 8" xfId="3587" xr:uid="{00000000-0005-0000-0000-000053650000}"/>
    <cellStyle name="Hyperlink 9" xfId="11452" xr:uid="{00000000-0005-0000-0000-000054650000}"/>
    <cellStyle name="Hyperlũnk" xfId="3588" xr:uid="{00000000-0005-0000-0000-000055650000}"/>
    <cellStyle name="Input 2" xfId="7632" xr:uid="{00000000-0005-0000-0000-000056650000}"/>
    <cellStyle name="Input 2 2" xfId="11033" xr:uid="{00000000-0005-0000-0000-000057650000}"/>
    <cellStyle name="Input 3" xfId="7633" xr:uid="{00000000-0005-0000-0000-000058650000}"/>
    <cellStyle name="Input 3 2" xfId="14057" xr:uid="{00000000-0005-0000-0000-000059650000}"/>
    <cellStyle name="Input 3 2 2" xfId="14927" xr:uid="{00000000-0005-0000-0000-00005A650000}"/>
    <cellStyle name="Input 3 2 2 2" xfId="17284" xr:uid="{00000000-0005-0000-0000-00005B650000}"/>
    <cellStyle name="Input 3 2 2 2 2" xfId="24421" xr:uid="{00000000-0005-0000-0000-00005C650000}"/>
    <cellStyle name="Input 3 2 2 2 2 2" xfId="38736" xr:uid="{00000000-0005-0000-0000-00005D650000}"/>
    <cellStyle name="Input 3 2 2 2 3" xfId="31599" xr:uid="{00000000-0005-0000-0000-00005E650000}"/>
    <cellStyle name="Input 3 2 2 3" xfId="19638" xr:uid="{00000000-0005-0000-0000-00005F650000}"/>
    <cellStyle name="Input 3 2 2 3 2" xfId="26775" xr:uid="{00000000-0005-0000-0000-000060650000}"/>
    <cellStyle name="Input 3 2 2 3 2 2" xfId="41090" xr:uid="{00000000-0005-0000-0000-000061650000}"/>
    <cellStyle name="Input 3 2 2 3 3" xfId="33953" xr:uid="{00000000-0005-0000-0000-000062650000}"/>
    <cellStyle name="Input 3 2 2 4" xfId="20914" xr:uid="{00000000-0005-0000-0000-000063650000}"/>
    <cellStyle name="Input 3 2 2 4 2" xfId="28051" xr:uid="{00000000-0005-0000-0000-000064650000}"/>
    <cellStyle name="Input 3 2 2 4 2 2" xfId="42366" xr:uid="{00000000-0005-0000-0000-000065650000}"/>
    <cellStyle name="Input 3 2 2 4 3" xfId="35229" xr:uid="{00000000-0005-0000-0000-000066650000}"/>
    <cellStyle name="Input 3 2 2 5" xfId="22090" xr:uid="{00000000-0005-0000-0000-000067650000}"/>
    <cellStyle name="Input 3 2 2 5 2" xfId="36405" xr:uid="{00000000-0005-0000-0000-000068650000}"/>
    <cellStyle name="Input 3 2 2 6" xfId="29246" xr:uid="{00000000-0005-0000-0000-000069650000}"/>
    <cellStyle name="Input 3 2 3" xfId="16426" xr:uid="{00000000-0005-0000-0000-00006A650000}"/>
    <cellStyle name="Input 3 2 3 2" xfId="23585" xr:uid="{00000000-0005-0000-0000-00006B650000}"/>
    <cellStyle name="Input 3 2 3 2 2" xfId="37900" xr:uid="{00000000-0005-0000-0000-00006C650000}"/>
    <cellStyle name="Input 3 2 3 3" xfId="30741" xr:uid="{00000000-0005-0000-0000-00006D650000}"/>
    <cellStyle name="Input 3 2 4" xfId="18780" xr:uid="{00000000-0005-0000-0000-00006E650000}"/>
    <cellStyle name="Input 3 2 4 2" xfId="25917" xr:uid="{00000000-0005-0000-0000-00006F650000}"/>
    <cellStyle name="Input 3 2 4 2 2" xfId="40232" xr:uid="{00000000-0005-0000-0000-000070650000}"/>
    <cellStyle name="Input 3 2 4 3" xfId="33095" xr:uid="{00000000-0005-0000-0000-000071650000}"/>
    <cellStyle name="Input 4" xfId="14056" xr:uid="{00000000-0005-0000-0000-000072650000}"/>
    <cellStyle name="Input 4 2" xfId="14926" xr:uid="{00000000-0005-0000-0000-000073650000}"/>
    <cellStyle name="Input 4 2 2" xfId="17283" xr:uid="{00000000-0005-0000-0000-000074650000}"/>
    <cellStyle name="Input 4 2 2 2" xfId="24420" xr:uid="{00000000-0005-0000-0000-000075650000}"/>
    <cellStyle name="Input 4 2 2 2 2" xfId="38735" xr:uid="{00000000-0005-0000-0000-000076650000}"/>
    <cellStyle name="Input 4 2 2 3" xfId="31598" xr:uid="{00000000-0005-0000-0000-000077650000}"/>
    <cellStyle name="Input 4 2 3" xfId="19637" xr:uid="{00000000-0005-0000-0000-000078650000}"/>
    <cellStyle name="Input 4 2 3 2" xfId="26774" xr:uid="{00000000-0005-0000-0000-000079650000}"/>
    <cellStyle name="Input 4 2 3 2 2" xfId="41089" xr:uid="{00000000-0005-0000-0000-00007A650000}"/>
    <cellStyle name="Input 4 2 3 3" xfId="33952" xr:uid="{00000000-0005-0000-0000-00007B650000}"/>
    <cellStyle name="Input 4 2 4" xfId="20913" xr:uid="{00000000-0005-0000-0000-00007C650000}"/>
    <cellStyle name="Input 4 2 4 2" xfId="28050" xr:uid="{00000000-0005-0000-0000-00007D650000}"/>
    <cellStyle name="Input 4 2 4 2 2" xfId="42365" xr:uid="{00000000-0005-0000-0000-00007E650000}"/>
    <cellStyle name="Input 4 2 4 3" xfId="35228" xr:uid="{00000000-0005-0000-0000-00007F650000}"/>
    <cellStyle name="Input 4 2 5" xfId="22089" xr:uid="{00000000-0005-0000-0000-000080650000}"/>
    <cellStyle name="Input 4 2 5 2" xfId="36404" xr:uid="{00000000-0005-0000-0000-000081650000}"/>
    <cellStyle name="Input 4 2 6" xfId="29245" xr:uid="{00000000-0005-0000-0000-000082650000}"/>
    <cellStyle name="Input 4 3" xfId="16425" xr:uid="{00000000-0005-0000-0000-000083650000}"/>
    <cellStyle name="Input 4 3 2" xfId="23584" xr:uid="{00000000-0005-0000-0000-000084650000}"/>
    <cellStyle name="Input 4 3 2 2" xfId="37899" xr:uid="{00000000-0005-0000-0000-000085650000}"/>
    <cellStyle name="Input 4 3 3" xfId="30740" xr:uid="{00000000-0005-0000-0000-000086650000}"/>
    <cellStyle name="Input 4 4" xfId="18779" xr:uid="{00000000-0005-0000-0000-000087650000}"/>
    <cellStyle name="Input 4 4 2" xfId="25916" xr:uid="{00000000-0005-0000-0000-000088650000}"/>
    <cellStyle name="Input 4 4 2 2" xfId="40231" xr:uid="{00000000-0005-0000-0000-000089650000}"/>
    <cellStyle name="Input 4 4 3" xfId="33094" xr:uid="{00000000-0005-0000-0000-00008A650000}"/>
    <cellStyle name="Input 5" xfId="42922" xr:uid="{00000000-0005-0000-0000-00008B650000}"/>
    <cellStyle name="ISC" xfId="3589" xr:uid="{00000000-0005-0000-0000-00008C650000}"/>
    <cellStyle name="ISC 2" xfId="3590" xr:uid="{00000000-0005-0000-0000-00008D650000}"/>
    <cellStyle name="ISC 2 2" xfId="3591" xr:uid="{00000000-0005-0000-0000-00008E650000}"/>
    <cellStyle name="ISC 3" xfId="3592" xr:uid="{00000000-0005-0000-0000-00008F650000}"/>
    <cellStyle name="isced" xfId="1509" xr:uid="{00000000-0005-0000-0000-000090650000}"/>
    <cellStyle name="isced 2" xfId="7635" xr:uid="{00000000-0005-0000-0000-000091650000}"/>
    <cellStyle name="isced 2 2" xfId="11034" xr:uid="{00000000-0005-0000-0000-000092650000}"/>
    <cellStyle name="isced 2 2 2" xfId="12610" xr:uid="{00000000-0005-0000-0000-000093650000}"/>
    <cellStyle name="isced 2 2 2 2" xfId="14733" xr:uid="{00000000-0005-0000-0000-000094650000}"/>
    <cellStyle name="isced 2 2 2 2 2" xfId="17096" xr:uid="{00000000-0005-0000-0000-000095650000}"/>
    <cellStyle name="isced 2 2 2 2 2 2" xfId="24233" xr:uid="{00000000-0005-0000-0000-000096650000}"/>
    <cellStyle name="isced 2 2 2 2 2 2 2" xfId="38548" xr:uid="{00000000-0005-0000-0000-000097650000}"/>
    <cellStyle name="isced 2 2 2 2 2 3" xfId="31411" xr:uid="{00000000-0005-0000-0000-000098650000}"/>
    <cellStyle name="isced 2 2 2 2 3" xfId="19450" xr:uid="{00000000-0005-0000-0000-000099650000}"/>
    <cellStyle name="isced 2 2 2 2 3 2" xfId="26587" xr:uid="{00000000-0005-0000-0000-00009A650000}"/>
    <cellStyle name="isced 2 2 2 2 3 2 2" xfId="40902" xr:uid="{00000000-0005-0000-0000-00009B650000}"/>
    <cellStyle name="isced 2 2 2 2 3 3" xfId="33765" xr:uid="{00000000-0005-0000-0000-00009C650000}"/>
    <cellStyle name="isced 2 2 2 2 4" xfId="20726" xr:uid="{00000000-0005-0000-0000-00009D650000}"/>
    <cellStyle name="isced 2 2 2 2 4 2" xfId="27863" xr:uid="{00000000-0005-0000-0000-00009E650000}"/>
    <cellStyle name="isced 2 2 2 2 4 2 2" xfId="42178" xr:uid="{00000000-0005-0000-0000-00009F650000}"/>
    <cellStyle name="isced 2 2 2 2 4 3" xfId="35041" xr:uid="{00000000-0005-0000-0000-0000A0650000}"/>
    <cellStyle name="isced 2 2 2 3" xfId="14367" xr:uid="{00000000-0005-0000-0000-0000A1650000}"/>
    <cellStyle name="isced 2 2 2 3 2" xfId="16736" xr:uid="{00000000-0005-0000-0000-0000A2650000}"/>
    <cellStyle name="isced 2 2 2 3 2 2" xfId="23895" xr:uid="{00000000-0005-0000-0000-0000A3650000}"/>
    <cellStyle name="isced 2 2 2 3 2 2 2" xfId="38210" xr:uid="{00000000-0005-0000-0000-0000A4650000}"/>
    <cellStyle name="isced 2 2 2 3 2 3" xfId="31051" xr:uid="{00000000-0005-0000-0000-0000A5650000}"/>
    <cellStyle name="isced 2 2 2 3 3" xfId="19090" xr:uid="{00000000-0005-0000-0000-0000A6650000}"/>
    <cellStyle name="isced 2 2 2 3 3 2" xfId="26227" xr:uid="{00000000-0005-0000-0000-0000A7650000}"/>
    <cellStyle name="isced 2 2 2 3 3 2 2" xfId="40542" xr:uid="{00000000-0005-0000-0000-0000A8650000}"/>
    <cellStyle name="isced 2 2 2 3 3 3" xfId="33405" xr:uid="{00000000-0005-0000-0000-0000A9650000}"/>
    <cellStyle name="isced 2 2 2 3 4" xfId="20423" xr:uid="{00000000-0005-0000-0000-0000AA650000}"/>
    <cellStyle name="isced 2 2 2 3 4 2" xfId="27560" xr:uid="{00000000-0005-0000-0000-0000AB650000}"/>
    <cellStyle name="isced 2 2 2 3 4 2 2" xfId="41875" xr:uid="{00000000-0005-0000-0000-0000AC650000}"/>
    <cellStyle name="isced 2 2 2 3 4 3" xfId="34738" xr:uid="{00000000-0005-0000-0000-0000AD650000}"/>
    <cellStyle name="isced 2 2 2 3 5" xfId="21638" xr:uid="{00000000-0005-0000-0000-0000AE650000}"/>
    <cellStyle name="isced 2 2 2 3 5 2" xfId="35953" xr:uid="{00000000-0005-0000-0000-0000AF650000}"/>
    <cellStyle name="isced 2 2 2 3 6" xfId="28775" xr:uid="{00000000-0005-0000-0000-0000B0650000}"/>
    <cellStyle name="isced 2 2 2 4" xfId="19748" xr:uid="{00000000-0005-0000-0000-0000B1650000}"/>
    <cellStyle name="isced 2 2 2 4 2" xfId="26885" xr:uid="{00000000-0005-0000-0000-0000B2650000}"/>
    <cellStyle name="isced 2 2 2 4 2 2" xfId="41200" xr:uid="{00000000-0005-0000-0000-0000B3650000}"/>
    <cellStyle name="isced 2 2 2 4 3" xfId="34063" xr:uid="{00000000-0005-0000-0000-0000B4650000}"/>
    <cellStyle name="isced 2 3" xfId="12602" xr:uid="{00000000-0005-0000-0000-0000B5650000}"/>
    <cellStyle name="isced 2 3 2" xfId="14725" xr:uid="{00000000-0005-0000-0000-0000B6650000}"/>
    <cellStyle name="isced 2 3 2 2" xfId="17088" xr:uid="{00000000-0005-0000-0000-0000B7650000}"/>
    <cellStyle name="isced 2 3 2 2 2" xfId="24230" xr:uid="{00000000-0005-0000-0000-0000B8650000}"/>
    <cellStyle name="isced 2 3 2 2 2 2" xfId="38545" xr:uid="{00000000-0005-0000-0000-0000B9650000}"/>
    <cellStyle name="isced 2 3 2 2 3" xfId="31403" xr:uid="{00000000-0005-0000-0000-0000BA650000}"/>
    <cellStyle name="isced 2 3 2 3" xfId="19442" xr:uid="{00000000-0005-0000-0000-0000BB650000}"/>
    <cellStyle name="isced 2 3 2 3 2" xfId="26579" xr:uid="{00000000-0005-0000-0000-0000BC650000}"/>
    <cellStyle name="isced 2 3 2 3 2 2" xfId="40894" xr:uid="{00000000-0005-0000-0000-0000BD650000}"/>
    <cellStyle name="isced 2 3 2 3 3" xfId="33757" xr:uid="{00000000-0005-0000-0000-0000BE650000}"/>
    <cellStyle name="isced 2 3 2 4" xfId="20723" xr:uid="{00000000-0005-0000-0000-0000BF650000}"/>
    <cellStyle name="isced 2 3 2 4 2" xfId="27860" xr:uid="{00000000-0005-0000-0000-0000C0650000}"/>
    <cellStyle name="isced 2 3 2 4 2 2" xfId="42175" xr:uid="{00000000-0005-0000-0000-0000C1650000}"/>
    <cellStyle name="isced 2 3 2 4 3" xfId="35038" xr:uid="{00000000-0005-0000-0000-0000C2650000}"/>
    <cellStyle name="isced 2 3 3" xfId="14366" xr:uid="{00000000-0005-0000-0000-0000C3650000}"/>
    <cellStyle name="isced 2 3 3 2" xfId="16735" xr:uid="{00000000-0005-0000-0000-0000C4650000}"/>
    <cellStyle name="isced 2 3 3 2 2" xfId="23894" xr:uid="{00000000-0005-0000-0000-0000C5650000}"/>
    <cellStyle name="isced 2 3 3 2 2 2" xfId="38209" xr:uid="{00000000-0005-0000-0000-0000C6650000}"/>
    <cellStyle name="isced 2 3 3 2 3" xfId="31050" xr:uid="{00000000-0005-0000-0000-0000C7650000}"/>
    <cellStyle name="isced 2 3 3 3" xfId="19089" xr:uid="{00000000-0005-0000-0000-0000C8650000}"/>
    <cellStyle name="isced 2 3 3 3 2" xfId="26226" xr:uid="{00000000-0005-0000-0000-0000C9650000}"/>
    <cellStyle name="isced 2 3 3 3 2 2" xfId="40541" xr:uid="{00000000-0005-0000-0000-0000CA650000}"/>
    <cellStyle name="isced 2 3 3 3 3" xfId="33404" xr:uid="{00000000-0005-0000-0000-0000CB650000}"/>
    <cellStyle name="isced 2 3 3 4" xfId="20422" xr:uid="{00000000-0005-0000-0000-0000CC650000}"/>
    <cellStyle name="isced 2 3 3 4 2" xfId="27559" xr:uid="{00000000-0005-0000-0000-0000CD650000}"/>
    <cellStyle name="isced 2 3 3 4 2 2" xfId="41874" xr:uid="{00000000-0005-0000-0000-0000CE650000}"/>
    <cellStyle name="isced 2 3 3 4 3" xfId="34737" xr:uid="{00000000-0005-0000-0000-0000CF650000}"/>
    <cellStyle name="isced 2 3 3 5" xfId="21637" xr:uid="{00000000-0005-0000-0000-0000D0650000}"/>
    <cellStyle name="isced 2 3 3 5 2" xfId="35952" xr:uid="{00000000-0005-0000-0000-0000D1650000}"/>
    <cellStyle name="isced 2 3 3 6" xfId="28774" xr:uid="{00000000-0005-0000-0000-0000D2650000}"/>
    <cellStyle name="isced 2 3 4" xfId="19740" xr:uid="{00000000-0005-0000-0000-0000D3650000}"/>
    <cellStyle name="isced 2 3 4 2" xfId="26877" xr:uid="{00000000-0005-0000-0000-0000D4650000}"/>
    <cellStyle name="isced 2 3 4 2 2" xfId="41192" xr:uid="{00000000-0005-0000-0000-0000D5650000}"/>
    <cellStyle name="isced 2 3 4 3" xfId="34055" xr:uid="{00000000-0005-0000-0000-0000D6650000}"/>
    <cellStyle name="isced 3" xfId="7634" xr:uid="{00000000-0005-0000-0000-0000D7650000}"/>
    <cellStyle name="isced 3 2" xfId="12601" xr:uid="{00000000-0005-0000-0000-0000D8650000}"/>
    <cellStyle name="isced 3 2 2" xfId="14724" xr:uid="{00000000-0005-0000-0000-0000D9650000}"/>
    <cellStyle name="isced 3 2 2 2" xfId="17087" xr:uid="{00000000-0005-0000-0000-0000DA650000}"/>
    <cellStyle name="isced 3 2 2 2 2" xfId="24229" xr:uid="{00000000-0005-0000-0000-0000DB650000}"/>
    <cellStyle name="isced 3 2 2 2 2 2" xfId="38544" xr:uid="{00000000-0005-0000-0000-0000DC650000}"/>
    <cellStyle name="isced 3 2 2 2 3" xfId="31402" xr:uid="{00000000-0005-0000-0000-0000DD650000}"/>
    <cellStyle name="isced 3 2 2 3" xfId="19441" xr:uid="{00000000-0005-0000-0000-0000DE650000}"/>
    <cellStyle name="isced 3 2 2 3 2" xfId="26578" xr:uid="{00000000-0005-0000-0000-0000DF650000}"/>
    <cellStyle name="isced 3 2 2 3 2 2" xfId="40893" xr:uid="{00000000-0005-0000-0000-0000E0650000}"/>
    <cellStyle name="isced 3 2 2 3 3" xfId="33756" xr:uid="{00000000-0005-0000-0000-0000E1650000}"/>
    <cellStyle name="isced 3 2 2 4" xfId="20722" xr:uid="{00000000-0005-0000-0000-0000E2650000}"/>
    <cellStyle name="isced 3 2 2 4 2" xfId="27859" xr:uid="{00000000-0005-0000-0000-0000E3650000}"/>
    <cellStyle name="isced 3 2 2 4 2 2" xfId="42174" xr:uid="{00000000-0005-0000-0000-0000E4650000}"/>
    <cellStyle name="isced 3 2 2 4 3" xfId="35037" xr:uid="{00000000-0005-0000-0000-0000E5650000}"/>
    <cellStyle name="isced 3 2 3" xfId="13623" xr:uid="{00000000-0005-0000-0000-0000E6650000}"/>
    <cellStyle name="isced 3 2 3 2" xfId="15992" xr:uid="{00000000-0005-0000-0000-0000E7650000}"/>
    <cellStyle name="isced 3 2 3 2 2" xfId="23151" xr:uid="{00000000-0005-0000-0000-0000E8650000}"/>
    <cellStyle name="isced 3 2 3 2 2 2" xfId="37466" xr:uid="{00000000-0005-0000-0000-0000E9650000}"/>
    <cellStyle name="isced 3 2 3 2 3" xfId="30307" xr:uid="{00000000-0005-0000-0000-0000EA650000}"/>
    <cellStyle name="isced 3 2 3 3" xfId="18346" xr:uid="{00000000-0005-0000-0000-0000EB650000}"/>
    <cellStyle name="isced 3 2 3 3 2" xfId="25483" xr:uid="{00000000-0005-0000-0000-0000EC650000}"/>
    <cellStyle name="isced 3 2 3 3 2 2" xfId="39798" xr:uid="{00000000-0005-0000-0000-0000ED650000}"/>
    <cellStyle name="isced 3 2 3 3 3" xfId="32661" xr:uid="{00000000-0005-0000-0000-0000EE650000}"/>
    <cellStyle name="isced 3 2 3 4" xfId="19872" xr:uid="{00000000-0005-0000-0000-0000EF650000}"/>
    <cellStyle name="isced 3 2 3 4 2" xfId="27009" xr:uid="{00000000-0005-0000-0000-0000F0650000}"/>
    <cellStyle name="isced 3 2 3 4 2 2" xfId="41324" xr:uid="{00000000-0005-0000-0000-0000F1650000}"/>
    <cellStyle name="isced 3 2 3 4 3" xfId="34187" xr:uid="{00000000-0005-0000-0000-0000F2650000}"/>
    <cellStyle name="isced 3 2 3 5" xfId="21087" xr:uid="{00000000-0005-0000-0000-0000F3650000}"/>
    <cellStyle name="isced 3 2 3 5 2" xfId="35402" xr:uid="{00000000-0005-0000-0000-0000F4650000}"/>
    <cellStyle name="isced 3 2 3 6" xfId="28224" xr:uid="{00000000-0005-0000-0000-0000F5650000}"/>
    <cellStyle name="isced 3 2 4" xfId="19739" xr:uid="{00000000-0005-0000-0000-0000F6650000}"/>
    <cellStyle name="isced 3 2 4 2" xfId="26876" xr:uid="{00000000-0005-0000-0000-0000F7650000}"/>
    <cellStyle name="isced 3 2 4 2 2" xfId="41191" xr:uid="{00000000-0005-0000-0000-0000F8650000}"/>
    <cellStyle name="isced 3 2 4 3" xfId="34054" xr:uid="{00000000-0005-0000-0000-0000F9650000}"/>
    <cellStyle name="isced 4" xfId="12586" xr:uid="{00000000-0005-0000-0000-0000FA650000}"/>
    <cellStyle name="isced 4 2" xfId="14709" xr:uid="{00000000-0005-0000-0000-0000FB650000}"/>
    <cellStyle name="isced 4 2 2" xfId="17072" xr:uid="{00000000-0005-0000-0000-0000FC650000}"/>
    <cellStyle name="isced 4 2 2 2" xfId="24221" xr:uid="{00000000-0005-0000-0000-0000FD650000}"/>
    <cellStyle name="isced 4 2 2 2 2" xfId="38536" xr:uid="{00000000-0005-0000-0000-0000FE650000}"/>
    <cellStyle name="isced 4 2 2 3" xfId="31387" xr:uid="{00000000-0005-0000-0000-0000FF650000}"/>
    <cellStyle name="isced 4 2 3" xfId="19426" xr:uid="{00000000-0005-0000-0000-000000660000}"/>
    <cellStyle name="isced 4 2 3 2" xfId="26563" xr:uid="{00000000-0005-0000-0000-000001660000}"/>
    <cellStyle name="isced 4 2 3 2 2" xfId="40878" xr:uid="{00000000-0005-0000-0000-000002660000}"/>
    <cellStyle name="isced 4 2 3 3" xfId="33741" xr:uid="{00000000-0005-0000-0000-000003660000}"/>
    <cellStyle name="isced 4 2 4" xfId="20714" xr:uid="{00000000-0005-0000-0000-000004660000}"/>
    <cellStyle name="isced 4 2 4 2" xfId="27851" xr:uid="{00000000-0005-0000-0000-000005660000}"/>
    <cellStyle name="isced 4 2 4 2 2" xfId="42166" xr:uid="{00000000-0005-0000-0000-000006660000}"/>
    <cellStyle name="isced 4 2 4 3" xfId="35029" xr:uid="{00000000-0005-0000-0000-000007660000}"/>
    <cellStyle name="isced 4 3" xfId="13619" xr:uid="{00000000-0005-0000-0000-000008660000}"/>
    <cellStyle name="isced 4 3 2" xfId="15988" xr:uid="{00000000-0005-0000-0000-000009660000}"/>
    <cellStyle name="isced 4 3 2 2" xfId="23147" xr:uid="{00000000-0005-0000-0000-00000A660000}"/>
    <cellStyle name="isced 4 3 2 2 2" xfId="37462" xr:uid="{00000000-0005-0000-0000-00000B660000}"/>
    <cellStyle name="isced 4 3 2 3" xfId="30303" xr:uid="{00000000-0005-0000-0000-00000C660000}"/>
    <cellStyle name="isced 4 3 3" xfId="18342" xr:uid="{00000000-0005-0000-0000-00000D660000}"/>
    <cellStyle name="isced 4 3 3 2" xfId="25479" xr:uid="{00000000-0005-0000-0000-00000E660000}"/>
    <cellStyle name="isced 4 3 3 2 2" xfId="39794" xr:uid="{00000000-0005-0000-0000-00000F660000}"/>
    <cellStyle name="isced 4 3 3 3" xfId="32657" xr:uid="{00000000-0005-0000-0000-000010660000}"/>
    <cellStyle name="isced 4 3 4" xfId="19868" xr:uid="{00000000-0005-0000-0000-000011660000}"/>
    <cellStyle name="isced 4 3 4 2" xfId="27005" xr:uid="{00000000-0005-0000-0000-000012660000}"/>
    <cellStyle name="isced 4 3 4 2 2" xfId="41320" xr:uid="{00000000-0005-0000-0000-000013660000}"/>
    <cellStyle name="isced 4 3 4 3" xfId="34183" xr:uid="{00000000-0005-0000-0000-000014660000}"/>
    <cellStyle name="isced 4 3 5" xfId="21083" xr:uid="{00000000-0005-0000-0000-000015660000}"/>
    <cellStyle name="isced 4 3 5 2" xfId="35398" xr:uid="{00000000-0005-0000-0000-000016660000}"/>
    <cellStyle name="isced 4 3 6" xfId="28220" xr:uid="{00000000-0005-0000-0000-000017660000}"/>
    <cellStyle name="isced 4 4" xfId="19724" xr:uid="{00000000-0005-0000-0000-000018660000}"/>
    <cellStyle name="isced 4 4 2" xfId="26861" xr:uid="{00000000-0005-0000-0000-000019660000}"/>
    <cellStyle name="isced 4 4 2 2" xfId="41176" xr:uid="{00000000-0005-0000-0000-00001A660000}"/>
    <cellStyle name="isced 4 4 3" xfId="34039" xr:uid="{00000000-0005-0000-0000-00001B660000}"/>
    <cellStyle name="ISCED Titles" xfId="7636" xr:uid="{00000000-0005-0000-0000-00001C660000}"/>
    <cellStyle name="Komma" xfId="42974" builtinId="3"/>
    <cellStyle name="Komma 10" xfId="2940" xr:uid="{00000000-0005-0000-0000-00001E660000}"/>
    <cellStyle name="Komma 10 2" xfId="3594" xr:uid="{00000000-0005-0000-0000-00001F660000}"/>
    <cellStyle name="Komma 10 3" xfId="8774" xr:uid="{00000000-0005-0000-0000-000020660000}"/>
    <cellStyle name="Komma 10 4" xfId="3114" xr:uid="{00000000-0005-0000-0000-000021660000}"/>
    <cellStyle name="Komma 10 5" xfId="11741" xr:uid="{00000000-0005-0000-0000-000022660000}"/>
    <cellStyle name="Komma 11" xfId="1510" xr:uid="{00000000-0005-0000-0000-000023660000}"/>
    <cellStyle name="Komma 11 2" xfId="4050" xr:uid="{00000000-0005-0000-0000-000024660000}"/>
    <cellStyle name="Komma 11 3" xfId="8731" xr:uid="{00000000-0005-0000-0000-000025660000}"/>
    <cellStyle name="Komma 11 4" xfId="3595" xr:uid="{00000000-0005-0000-0000-000026660000}"/>
    <cellStyle name="Komma 11 5" xfId="11586" xr:uid="{00000000-0005-0000-0000-000027660000}"/>
    <cellStyle name="Komma 12" xfId="3596" xr:uid="{00000000-0005-0000-0000-000028660000}"/>
    <cellStyle name="Komma 12 2" xfId="4051" xr:uid="{00000000-0005-0000-0000-000029660000}"/>
    <cellStyle name="Komma 13" xfId="4049" xr:uid="{00000000-0005-0000-0000-00002A660000}"/>
    <cellStyle name="Komma 14" xfId="3593" xr:uid="{00000000-0005-0000-0000-00002B660000}"/>
    <cellStyle name="Komma 2" xfId="306" xr:uid="{00000000-0005-0000-0000-00002C660000}"/>
    <cellStyle name="Komma 2 10" xfId="8732" xr:uid="{00000000-0005-0000-0000-00002D660000}"/>
    <cellStyle name="Komma 2 11" xfId="3115" xr:uid="{00000000-0005-0000-0000-00002E660000}"/>
    <cellStyle name="Komma 2 12" xfId="42630" xr:uid="{00000000-0005-0000-0000-00002F660000}"/>
    <cellStyle name="Komma 2 2" xfId="1512" xr:uid="{00000000-0005-0000-0000-000030660000}"/>
    <cellStyle name="Komma 2 2 2" xfId="1513" xr:uid="{00000000-0005-0000-0000-000031660000}"/>
    <cellStyle name="Komma 2 2 2 2" xfId="49" xr:uid="{00000000-0005-0000-0000-000032660000}"/>
    <cellStyle name="Komma 2 2 2 2 2" xfId="3599" xr:uid="{00000000-0005-0000-0000-000033660000}"/>
    <cellStyle name="Komma 2 2 2 2 2 2" xfId="7637" xr:uid="{00000000-0005-0000-0000-000034660000}"/>
    <cellStyle name="Komma 2 2 2 2 3" xfId="7638" xr:uid="{00000000-0005-0000-0000-000035660000}"/>
    <cellStyle name="Komma 2 2 2 2 4" xfId="11036" xr:uid="{00000000-0005-0000-0000-000036660000}"/>
    <cellStyle name="Komma 2 2 2 2 4 2" xfId="12137" xr:uid="{00000000-0005-0000-0000-000037660000}"/>
    <cellStyle name="Komma 2 2 2 2 4 3" xfId="11759" xr:uid="{00000000-0005-0000-0000-000038660000}"/>
    <cellStyle name="Komma 2 2 2 2 4 4" xfId="12170" xr:uid="{00000000-0005-0000-0000-000039660000}"/>
    <cellStyle name="Komma 2 2 2 2 4 5" xfId="12240" xr:uid="{00000000-0005-0000-0000-00003A660000}"/>
    <cellStyle name="Komma 2 2 2 3" xfId="3118" xr:uid="{00000000-0005-0000-0000-00003B660000}"/>
    <cellStyle name="Komma 2 2 2 3 2" xfId="3600" xr:uid="{00000000-0005-0000-0000-00003C660000}"/>
    <cellStyle name="Komma 2 2 2 3 3" xfId="11760" xr:uid="{00000000-0005-0000-0000-00003D660000}"/>
    <cellStyle name="Komma 2 2 2 4" xfId="3598" xr:uid="{00000000-0005-0000-0000-00003E660000}"/>
    <cellStyle name="Komma 2 2 2 4 2" xfId="7639" xr:uid="{00000000-0005-0000-0000-00003F660000}"/>
    <cellStyle name="Komma 2 2 2 5" xfId="8734" xr:uid="{00000000-0005-0000-0000-000040660000}"/>
    <cellStyle name="Komma 2 2 2 6" xfId="3117" xr:uid="{00000000-0005-0000-0000-000041660000}"/>
    <cellStyle name="Komma 2 2 2 7" xfId="11035" xr:uid="{00000000-0005-0000-0000-000042660000}"/>
    <cellStyle name="Komma 2 2 2 7 2" xfId="12136" xr:uid="{00000000-0005-0000-0000-000043660000}"/>
    <cellStyle name="Komma 2 2 2 7 3" xfId="11589" xr:uid="{00000000-0005-0000-0000-000044660000}"/>
    <cellStyle name="Komma 2 2 2 7 4" xfId="12169" xr:uid="{00000000-0005-0000-0000-000045660000}"/>
    <cellStyle name="Komma 2 2 2 7 5" xfId="12239" xr:uid="{00000000-0005-0000-0000-000046660000}"/>
    <cellStyle name="Komma 2 2 3" xfId="3119" xr:uid="{00000000-0005-0000-0000-000047660000}"/>
    <cellStyle name="Komma 2 2 3 2" xfId="7640" xr:uid="{00000000-0005-0000-0000-000048660000}"/>
    <cellStyle name="Komma 2 2 3 3" xfId="7641" xr:uid="{00000000-0005-0000-0000-000049660000}"/>
    <cellStyle name="Komma 2 2 3 4" xfId="11037" xr:uid="{00000000-0005-0000-0000-00004A660000}"/>
    <cellStyle name="Komma 2 2 4" xfId="3120" xr:uid="{00000000-0005-0000-0000-00004B660000}"/>
    <cellStyle name="Komma 2 2 4 2" xfId="7642" xr:uid="{00000000-0005-0000-0000-00004C660000}"/>
    <cellStyle name="Komma 2 2 4 3" xfId="11038" xr:uid="{00000000-0005-0000-0000-00004D660000}"/>
    <cellStyle name="Komma 2 2 5" xfId="3597" xr:uid="{00000000-0005-0000-0000-00004E660000}"/>
    <cellStyle name="Komma 2 2 6" xfId="8733" xr:uid="{00000000-0005-0000-0000-00004F660000}"/>
    <cellStyle name="Komma 2 2 7" xfId="3116" xr:uid="{00000000-0005-0000-0000-000050660000}"/>
    <cellStyle name="Komma 2 2 8" xfId="11588" xr:uid="{00000000-0005-0000-0000-000051660000}"/>
    <cellStyle name="Komma 2 3" xfId="1514" xr:uid="{00000000-0005-0000-0000-000052660000}"/>
    <cellStyle name="Komma 2 3 2" xfId="1515" xr:uid="{00000000-0005-0000-0000-000053660000}"/>
    <cellStyle name="Komma 2 3 2 2" xfId="3123" xr:uid="{00000000-0005-0000-0000-000054660000}"/>
    <cellStyle name="Komma 2 3 2 2 2" xfId="7643" xr:uid="{00000000-0005-0000-0000-000055660000}"/>
    <cellStyle name="Komma 2 3 2 2 3" xfId="7644" xr:uid="{00000000-0005-0000-0000-000056660000}"/>
    <cellStyle name="Komma 2 3 2 2 4" xfId="11040" xr:uid="{00000000-0005-0000-0000-000057660000}"/>
    <cellStyle name="Komma 2 3 2 3" xfId="3124" xr:uid="{00000000-0005-0000-0000-000058660000}"/>
    <cellStyle name="Komma 2 3 2 4" xfId="3602" xr:uid="{00000000-0005-0000-0000-000059660000}"/>
    <cellStyle name="Komma 2 3 2 4 2" xfId="7645" xr:uid="{00000000-0005-0000-0000-00005A660000}"/>
    <cellStyle name="Komma 2 3 2 5" xfId="3122" xr:uid="{00000000-0005-0000-0000-00005B660000}"/>
    <cellStyle name="Komma 2 3 2 6" xfId="11039" xr:uid="{00000000-0005-0000-0000-00005C660000}"/>
    <cellStyle name="Komma 2 3 3" xfId="3125" xr:uid="{00000000-0005-0000-0000-00005D660000}"/>
    <cellStyle name="Komma 2 3 3 2" xfId="7646" xr:uid="{00000000-0005-0000-0000-00005E660000}"/>
    <cellStyle name="Komma 2 3 3 3" xfId="7647" xr:uid="{00000000-0005-0000-0000-00005F660000}"/>
    <cellStyle name="Komma 2 3 3 4" xfId="11041" xr:uid="{00000000-0005-0000-0000-000060660000}"/>
    <cellStyle name="Komma 2 3 4" xfId="3126" xr:uid="{00000000-0005-0000-0000-000061660000}"/>
    <cellStyle name="Komma 2 3 5" xfId="3601" xr:uid="{00000000-0005-0000-0000-000062660000}"/>
    <cellStyle name="Komma 2 3 6" xfId="3121" xr:uid="{00000000-0005-0000-0000-000063660000}"/>
    <cellStyle name="Komma 2 4" xfId="1516" xr:uid="{00000000-0005-0000-0000-000064660000}"/>
    <cellStyle name="Komma 2 4 2" xfId="3604" xr:uid="{00000000-0005-0000-0000-000065660000}"/>
    <cellStyle name="Komma 2 4 2 2" xfId="7650" xr:uid="{00000000-0005-0000-0000-000066660000}"/>
    <cellStyle name="Komma 2 4 2 3" xfId="7649" xr:uid="{00000000-0005-0000-0000-000067660000}"/>
    <cellStyle name="Komma 2 4 3" xfId="3603" xr:uid="{00000000-0005-0000-0000-000068660000}"/>
    <cellStyle name="Komma 2 4 3 2" xfId="7651" xr:uid="{00000000-0005-0000-0000-000069660000}"/>
    <cellStyle name="Komma 2 4 3 3" xfId="11042" xr:uid="{00000000-0005-0000-0000-00006A660000}"/>
    <cellStyle name="Komma 2 4 4" xfId="7648" xr:uid="{00000000-0005-0000-0000-00006B660000}"/>
    <cellStyle name="Komma 2 4 5" xfId="3127" xr:uid="{00000000-0005-0000-0000-00006C660000}"/>
    <cellStyle name="Komma 2 4 6" xfId="11590" xr:uid="{00000000-0005-0000-0000-00006D660000}"/>
    <cellStyle name="Komma 2 5" xfId="1517" xr:uid="{00000000-0005-0000-0000-00006E660000}"/>
    <cellStyle name="Komma 2 5 2" xfId="3605" xr:uid="{00000000-0005-0000-0000-00006F660000}"/>
    <cellStyle name="Komma 2 5 2 2" xfId="7653" xr:uid="{00000000-0005-0000-0000-000070660000}"/>
    <cellStyle name="Komma 2 5 3" xfId="7652" xr:uid="{00000000-0005-0000-0000-000071660000}"/>
    <cellStyle name="Komma 2 5 4" xfId="8735" xr:uid="{00000000-0005-0000-0000-000072660000}"/>
    <cellStyle name="Komma 2 5 5" xfId="3128" xr:uid="{00000000-0005-0000-0000-000073660000}"/>
    <cellStyle name="Komma 2 5 6" xfId="11591" xr:uid="{00000000-0005-0000-0000-000074660000}"/>
    <cellStyle name="Komma 2 6" xfId="1518" xr:uid="{00000000-0005-0000-0000-000075660000}"/>
    <cellStyle name="Komma 2 6 2" xfId="7654" xr:uid="{00000000-0005-0000-0000-000076660000}"/>
    <cellStyle name="Komma 2 6 3" xfId="42428" xr:uid="{00000000-0005-0000-0000-000077660000}"/>
    <cellStyle name="Komma 2 7" xfId="1519" xr:uid="{00000000-0005-0000-0000-000078660000}"/>
    <cellStyle name="Komma 2 7 2" xfId="3607" xr:uid="{00000000-0005-0000-0000-000079660000}"/>
    <cellStyle name="Komma 2 7 3" xfId="3608" xr:uid="{00000000-0005-0000-0000-00007A660000}"/>
    <cellStyle name="Komma 2 7 4" xfId="3606" xr:uid="{00000000-0005-0000-0000-00007B660000}"/>
    <cellStyle name="Komma 2 7 5" xfId="11043" xr:uid="{00000000-0005-0000-0000-00007C660000}"/>
    <cellStyle name="Komma 2 7 5 2" xfId="12138" xr:uid="{00000000-0005-0000-0000-00007D660000}"/>
    <cellStyle name="Komma 2 7 5 3" xfId="11592" xr:uid="{00000000-0005-0000-0000-00007E660000}"/>
    <cellStyle name="Komma 2 7 5 4" xfId="12171" xr:uid="{00000000-0005-0000-0000-00007F660000}"/>
    <cellStyle name="Komma 2 7 5 5" xfId="12241" xr:uid="{00000000-0005-0000-0000-000080660000}"/>
    <cellStyle name="Komma 2 8" xfId="1520" xr:uid="{00000000-0005-0000-0000-000081660000}"/>
    <cellStyle name="Komma 2 8 2" xfId="3609" xr:uid="{00000000-0005-0000-0000-000082660000}"/>
    <cellStyle name="Komma 2 8 3" xfId="11593" xr:uid="{00000000-0005-0000-0000-000083660000}"/>
    <cellStyle name="Komma 2 9" xfId="1511" xr:uid="{00000000-0005-0000-0000-000084660000}"/>
    <cellStyle name="Komma 2 9 2" xfId="4052" xr:uid="{00000000-0005-0000-0000-000085660000}"/>
    <cellStyle name="Komma 2 9 3" xfId="11587" xr:uid="{00000000-0005-0000-0000-000086660000}"/>
    <cellStyle name="Komma 3" xfId="1521" xr:uid="{00000000-0005-0000-0000-000087660000}"/>
    <cellStyle name="Komma 3 2" xfId="1522" xr:uid="{00000000-0005-0000-0000-000088660000}"/>
    <cellStyle name="Komma 3 2 2" xfId="3610" xr:uid="{00000000-0005-0000-0000-000089660000}"/>
    <cellStyle name="Komma 3 2 2 2" xfId="7655" xr:uid="{00000000-0005-0000-0000-00008A660000}"/>
    <cellStyle name="Komma 3 2 2 3" xfId="11044" xr:uid="{00000000-0005-0000-0000-00008B660000}"/>
    <cellStyle name="Komma 3 2 3" xfId="11595" xr:uid="{00000000-0005-0000-0000-00008C660000}"/>
    <cellStyle name="Komma 3 3" xfId="1523" xr:uid="{00000000-0005-0000-0000-00008D660000}"/>
    <cellStyle name="Komma 3 3 2" xfId="3612" xr:uid="{00000000-0005-0000-0000-00008E660000}"/>
    <cellStyle name="Komma 3 3 3" xfId="3613" xr:uid="{00000000-0005-0000-0000-00008F660000}"/>
    <cellStyle name="Komma 3 3 4" xfId="3611" xr:uid="{00000000-0005-0000-0000-000090660000}"/>
    <cellStyle name="Komma 3 3 5" xfId="11045" xr:uid="{00000000-0005-0000-0000-000091660000}"/>
    <cellStyle name="Komma 3 3 5 2" xfId="12139" xr:uid="{00000000-0005-0000-0000-000092660000}"/>
    <cellStyle name="Komma 3 3 5 3" xfId="11596" xr:uid="{00000000-0005-0000-0000-000093660000}"/>
    <cellStyle name="Komma 3 3 5 4" xfId="12172" xr:uid="{00000000-0005-0000-0000-000094660000}"/>
    <cellStyle name="Komma 3 3 5 5" xfId="12242" xr:uid="{00000000-0005-0000-0000-000095660000}"/>
    <cellStyle name="Komma 3 3 6" xfId="42429" xr:uid="{00000000-0005-0000-0000-000096660000}"/>
    <cellStyle name="Komma 3 4" xfId="1524" xr:uid="{00000000-0005-0000-0000-000097660000}"/>
    <cellStyle name="Komma 3 5" xfId="3614" xr:uid="{00000000-0005-0000-0000-000098660000}"/>
    <cellStyle name="Komma 3 5 2" xfId="4053" xr:uid="{00000000-0005-0000-0000-000099660000}"/>
    <cellStyle name="Komma 3 6" xfId="4892" xr:uid="{00000000-0005-0000-0000-00009A660000}"/>
    <cellStyle name="Komma 3 7" xfId="3129" xr:uid="{00000000-0005-0000-0000-00009B660000}"/>
    <cellStyle name="Komma 3 8" xfId="11594" xr:uid="{00000000-0005-0000-0000-00009C660000}"/>
    <cellStyle name="Komma 4" xfId="1525" xr:uid="{00000000-0005-0000-0000-00009D660000}"/>
    <cellStyle name="Komma 4 2" xfId="1526" xr:uid="{00000000-0005-0000-0000-00009E660000}"/>
    <cellStyle name="Komma 4 2 2" xfId="3616" xr:uid="{00000000-0005-0000-0000-00009F660000}"/>
    <cellStyle name="Komma 4 2 3" xfId="3617" xr:uid="{00000000-0005-0000-0000-0000A0660000}"/>
    <cellStyle name="Komma 4 2 4" xfId="3615" xr:uid="{00000000-0005-0000-0000-0000A1660000}"/>
    <cellStyle name="Komma 4 2 5" xfId="8736" xr:uid="{00000000-0005-0000-0000-0000A2660000}"/>
    <cellStyle name="Komma 4 2 6" xfId="3131" xr:uid="{00000000-0005-0000-0000-0000A3660000}"/>
    <cellStyle name="Komma 4 2 7" xfId="11597" xr:uid="{00000000-0005-0000-0000-0000A4660000}"/>
    <cellStyle name="Komma 4 3" xfId="1527" xr:uid="{00000000-0005-0000-0000-0000A5660000}"/>
    <cellStyle name="Komma 4 3 2" xfId="3619" xr:uid="{00000000-0005-0000-0000-0000A6660000}"/>
    <cellStyle name="Komma 4 3 3" xfId="3620" xr:uid="{00000000-0005-0000-0000-0000A7660000}"/>
    <cellStyle name="Komma 4 3 4" xfId="3618" xr:uid="{00000000-0005-0000-0000-0000A8660000}"/>
    <cellStyle name="Komma 4 3 5" xfId="8737" xr:uid="{00000000-0005-0000-0000-0000A9660000}"/>
    <cellStyle name="Komma 4 3 6" xfId="3132" xr:uid="{00000000-0005-0000-0000-0000AA660000}"/>
    <cellStyle name="Komma 4 3 7" xfId="11598" xr:uid="{00000000-0005-0000-0000-0000AB660000}"/>
    <cellStyle name="Komma 4 4" xfId="1528" xr:uid="{00000000-0005-0000-0000-0000AC660000}"/>
    <cellStyle name="Komma 4 4 2" xfId="3621" xr:uid="{00000000-0005-0000-0000-0000AD660000}"/>
    <cellStyle name="Komma 4 4 3" xfId="11599" xr:uid="{00000000-0005-0000-0000-0000AE660000}"/>
    <cellStyle name="Komma 4 5" xfId="3622" xr:uid="{00000000-0005-0000-0000-0000AF660000}"/>
    <cellStyle name="Komma 4 5 2" xfId="4054" xr:uid="{00000000-0005-0000-0000-0000B0660000}"/>
    <cellStyle name="Komma 4 6" xfId="4005" xr:uid="{00000000-0005-0000-0000-0000B1660000}"/>
    <cellStyle name="Komma 4 7" xfId="3130" xr:uid="{00000000-0005-0000-0000-0000B2660000}"/>
    <cellStyle name="Komma 5" xfId="1529" xr:uid="{00000000-0005-0000-0000-0000B3660000}"/>
    <cellStyle name="Komma 5 2" xfId="1530" xr:uid="{00000000-0005-0000-0000-0000B4660000}"/>
    <cellStyle name="Komma 5 2 2" xfId="3624" xr:uid="{00000000-0005-0000-0000-0000B5660000}"/>
    <cellStyle name="Komma 5 2 3" xfId="3625" xr:uid="{00000000-0005-0000-0000-0000B6660000}"/>
    <cellStyle name="Komma 5 2 4" xfId="7656" xr:uid="{00000000-0005-0000-0000-0000B7660000}"/>
    <cellStyle name="Komma 5 3" xfId="1531" xr:uid="{00000000-0005-0000-0000-0000B8660000}"/>
    <cellStyle name="Komma 5 3 2" xfId="3627" xr:uid="{00000000-0005-0000-0000-0000B9660000}"/>
    <cellStyle name="Komma 5 3 3" xfId="3628" xr:uid="{00000000-0005-0000-0000-0000BA660000}"/>
    <cellStyle name="Komma 5 3 4" xfId="3626" xr:uid="{00000000-0005-0000-0000-0000BB660000}"/>
    <cellStyle name="Komma 5 3 5" xfId="11601" xr:uid="{00000000-0005-0000-0000-0000BC660000}"/>
    <cellStyle name="Komma 5 4" xfId="3629" xr:uid="{00000000-0005-0000-0000-0000BD660000}"/>
    <cellStyle name="Komma 5 5" xfId="3630" xr:uid="{00000000-0005-0000-0000-0000BE660000}"/>
    <cellStyle name="Komma 5 5 2" xfId="4055" xr:uid="{00000000-0005-0000-0000-0000BF660000}"/>
    <cellStyle name="Komma 5 6" xfId="3623" xr:uid="{00000000-0005-0000-0000-0000C0660000}"/>
    <cellStyle name="Komma 5 6 2" xfId="11819" xr:uid="{00000000-0005-0000-0000-0000C1660000}"/>
    <cellStyle name="Komma 5 6 3" xfId="11337" xr:uid="{00000000-0005-0000-0000-0000C2660000}"/>
    <cellStyle name="Komma 5 7" xfId="8738" xr:uid="{00000000-0005-0000-0000-0000C3660000}"/>
    <cellStyle name="Komma 5 8" xfId="11600" xr:uid="{00000000-0005-0000-0000-0000C4660000}"/>
    <cellStyle name="Komma 6" xfId="1532" xr:uid="{00000000-0005-0000-0000-0000C5660000}"/>
    <cellStyle name="Komma 6 2" xfId="3631" xr:uid="{00000000-0005-0000-0000-0000C6660000}"/>
    <cellStyle name="Komma 6 3" xfId="11046" xr:uid="{00000000-0005-0000-0000-0000C7660000}"/>
    <cellStyle name="Komma 7" xfId="1533" xr:uid="{00000000-0005-0000-0000-0000C8660000}"/>
    <cellStyle name="Komma 7 2" xfId="3632" xr:uid="{00000000-0005-0000-0000-0000C9660000}"/>
    <cellStyle name="Komma 7 3" xfId="7657" xr:uid="{00000000-0005-0000-0000-0000CA660000}"/>
    <cellStyle name="Komma 8" xfId="1534" xr:uid="{00000000-0005-0000-0000-0000CB660000}"/>
    <cellStyle name="Komma 8 2" xfId="3634" xr:uid="{00000000-0005-0000-0000-0000CC660000}"/>
    <cellStyle name="Komma 8 3" xfId="3635" xr:uid="{00000000-0005-0000-0000-0000CD660000}"/>
    <cellStyle name="Komma 8 4" xfId="3633" xr:uid="{00000000-0005-0000-0000-0000CE660000}"/>
    <cellStyle name="Komma 8 5" xfId="11602" xr:uid="{00000000-0005-0000-0000-0000CF660000}"/>
    <cellStyle name="Komma 9" xfId="1535" xr:uid="{00000000-0005-0000-0000-0000D0660000}"/>
    <cellStyle name="Komma 9 2" xfId="3637" xr:uid="{00000000-0005-0000-0000-0000D1660000}"/>
    <cellStyle name="Komma 9 3" xfId="3638" xr:uid="{00000000-0005-0000-0000-0000D2660000}"/>
    <cellStyle name="Komma 9 3 2" xfId="3639" xr:uid="{00000000-0005-0000-0000-0000D3660000}"/>
    <cellStyle name="Komma 9 4" xfId="3640" xr:uid="{00000000-0005-0000-0000-0000D4660000}"/>
    <cellStyle name="Komma 9 5" xfId="3636" xr:uid="{00000000-0005-0000-0000-0000D5660000}"/>
    <cellStyle name="Komma 9 6" xfId="11603" xr:uid="{00000000-0005-0000-0000-0000D6660000}"/>
    <cellStyle name="Komma0" xfId="1536" xr:uid="{00000000-0005-0000-0000-0000D7660000}"/>
    <cellStyle name="level1a" xfId="1537" xr:uid="{00000000-0005-0000-0000-0000D8660000}"/>
    <cellStyle name="level1a 2" xfId="1538" xr:uid="{00000000-0005-0000-0000-0000D9660000}"/>
    <cellStyle name="level1a 2 2" xfId="7659" xr:uid="{00000000-0005-0000-0000-0000DA660000}"/>
    <cellStyle name="level1a 2 2 2" xfId="7660" xr:uid="{00000000-0005-0000-0000-0000DB660000}"/>
    <cellStyle name="level1a 2 2 2 2" xfId="12605" xr:uid="{00000000-0005-0000-0000-0000DC660000}"/>
    <cellStyle name="level1a 2 2 2 2 2" xfId="14728" xr:uid="{00000000-0005-0000-0000-0000DD660000}"/>
    <cellStyle name="level1a 2 2 2 2 2 2" xfId="17091" xr:uid="{00000000-0005-0000-0000-0000DE660000}"/>
    <cellStyle name="level1a 2 2 2 2 2 2 2" xfId="31406" xr:uid="{00000000-0005-0000-0000-0000DF660000}"/>
    <cellStyle name="level1a 2 2 2 2 2 3" xfId="19445" xr:uid="{00000000-0005-0000-0000-0000E0660000}"/>
    <cellStyle name="level1a 2 2 2 2 2 3 2" xfId="26582" xr:uid="{00000000-0005-0000-0000-0000E1660000}"/>
    <cellStyle name="level1a 2 2 2 2 2 3 2 2" xfId="40897" xr:uid="{00000000-0005-0000-0000-0000E2660000}"/>
    <cellStyle name="level1a 2 2 2 2 2 3 3" xfId="33760" xr:uid="{00000000-0005-0000-0000-0000E3660000}"/>
    <cellStyle name="level1a 2 2 2 2 2 4" xfId="29057" xr:uid="{00000000-0005-0000-0000-0000E4660000}"/>
    <cellStyle name="level1a 2 2 2 2 3" xfId="13625" xr:uid="{00000000-0005-0000-0000-0000E5660000}"/>
    <cellStyle name="level1a 2 2 2 2 3 2" xfId="15994" xr:uid="{00000000-0005-0000-0000-0000E6660000}"/>
    <cellStyle name="level1a 2 2 2 2 3 2 2" xfId="23153" xr:uid="{00000000-0005-0000-0000-0000E7660000}"/>
    <cellStyle name="level1a 2 2 2 2 3 2 2 2" xfId="37468" xr:uid="{00000000-0005-0000-0000-0000E8660000}"/>
    <cellStyle name="level1a 2 2 2 2 3 2 3" xfId="30309" xr:uid="{00000000-0005-0000-0000-0000E9660000}"/>
    <cellStyle name="level1a 2 2 2 2 3 3" xfId="18348" xr:uid="{00000000-0005-0000-0000-0000EA660000}"/>
    <cellStyle name="level1a 2 2 2 2 3 3 2" xfId="25485" xr:uid="{00000000-0005-0000-0000-0000EB660000}"/>
    <cellStyle name="level1a 2 2 2 2 3 3 2 2" xfId="39800" xr:uid="{00000000-0005-0000-0000-0000EC660000}"/>
    <cellStyle name="level1a 2 2 2 2 3 3 3" xfId="32663" xr:uid="{00000000-0005-0000-0000-0000ED660000}"/>
    <cellStyle name="level1a 2 2 2 2 3 4" xfId="19874" xr:uid="{00000000-0005-0000-0000-0000EE660000}"/>
    <cellStyle name="level1a 2 2 2 2 3 4 2" xfId="27011" xr:uid="{00000000-0005-0000-0000-0000EF660000}"/>
    <cellStyle name="level1a 2 2 2 2 3 4 2 2" xfId="41326" xr:uid="{00000000-0005-0000-0000-0000F0660000}"/>
    <cellStyle name="level1a 2 2 2 2 3 4 3" xfId="34189" xr:uid="{00000000-0005-0000-0000-0000F1660000}"/>
    <cellStyle name="level1a 2 2 2 2 3 5" xfId="21089" xr:uid="{00000000-0005-0000-0000-0000F2660000}"/>
    <cellStyle name="level1a 2 2 2 2 3 5 2" xfId="35404" xr:uid="{00000000-0005-0000-0000-0000F3660000}"/>
    <cellStyle name="level1a 2 2 2 2 3 6" xfId="28226" xr:uid="{00000000-0005-0000-0000-0000F4660000}"/>
    <cellStyle name="level1a 2 2 2 2 4" xfId="19743" xr:uid="{00000000-0005-0000-0000-0000F5660000}"/>
    <cellStyle name="level1a 2 2 2 2 4 2" xfId="26880" xr:uid="{00000000-0005-0000-0000-0000F6660000}"/>
    <cellStyle name="level1a 2 2 2 2 4 2 2" xfId="41195" xr:uid="{00000000-0005-0000-0000-0000F7660000}"/>
    <cellStyle name="level1a 2 2 2 2 4 3" xfId="34058" xr:uid="{00000000-0005-0000-0000-0000F8660000}"/>
    <cellStyle name="level1a 2 2 3" xfId="12604" xr:uid="{00000000-0005-0000-0000-0000F9660000}"/>
    <cellStyle name="level1a 2 2 3 2" xfId="14727" xr:uid="{00000000-0005-0000-0000-0000FA660000}"/>
    <cellStyle name="level1a 2 2 3 2 2" xfId="17090" xr:uid="{00000000-0005-0000-0000-0000FB660000}"/>
    <cellStyle name="level1a 2 2 3 2 2 2" xfId="31405" xr:uid="{00000000-0005-0000-0000-0000FC660000}"/>
    <cellStyle name="level1a 2 2 3 2 3" xfId="19444" xr:uid="{00000000-0005-0000-0000-0000FD660000}"/>
    <cellStyle name="level1a 2 2 3 2 3 2" xfId="26581" xr:uid="{00000000-0005-0000-0000-0000FE660000}"/>
    <cellStyle name="level1a 2 2 3 2 3 2 2" xfId="40896" xr:uid="{00000000-0005-0000-0000-0000FF660000}"/>
    <cellStyle name="level1a 2 2 3 2 3 3" xfId="33759" xr:uid="{00000000-0005-0000-0000-000000670000}"/>
    <cellStyle name="level1a 2 2 3 2 4" xfId="29056" xr:uid="{00000000-0005-0000-0000-000001670000}"/>
    <cellStyle name="level1a 2 2 3 3" xfId="13410" xr:uid="{00000000-0005-0000-0000-000002670000}"/>
    <cellStyle name="level1a 2 2 3 3 2" xfId="15779" xr:uid="{00000000-0005-0000-0000-000003670000}"/>
    <cellStyle name="level1a 2 2 3 3 2 2" xfId="22938" xr:uid="{00000000-0005-0000-0000-000004670000}"/>
    <cellStyle name="level1a 2 2 3 3 2 2 2" xfId="37253" xr:uid="{00000000-0005-0000-0000-000005670000}"/>
    <cellStyle name="level1a 2 2 3 3 2 3" xfId="30094" xr:uid="{00000000-0005-0000-0000-000006670000}"/>
    <cellStyle name="level1a 2 2 3 3 3" xfId="18133" xr:uid="{00000000-0005-0000-0000-000007670000}"/>
    <cellStyle name="level1a 2 2 3 3 3 2" xfId="25270" xr:uid="{00000000-0005-0000-0000-000008670000}"/>
    <cellStyle name="level1a 2 2 3 3 3 2 2" xfId="39585" xr:uid="{00000000-0005-0000-0000-000009670000}"/>
    <cellStyle name="level1a 2 2 3 3 3 3" xfId="32448" xr:uid="{00000000-0005-0000-0000-00000A670000}"/>
    <cellStyle name="level1a 2 2 3 3 4" xfId="19837" xr:uid="{00000000-0005-0000-0000-00000B670000}"/>
    <cellStyle name="level1a 2 2 3 3 4 2" xfId="26974" xr:uid="{00000000-0005-0000-0000-00000C670000}"/>
    <cellStyle name="level1a 2 2 3 3 4 2 2" xfId="41289" xr:uid="{00000000-0005-0000-0000-00000D670000}"/>
    <cellStyle name="level1a 2 2 3 3 4 3" xfId="34152" xr:uid="{00000000-0005-0000-0000-00000E670000}"/>
    <cellStyle name="level1a 2 2 3 3 5" xfId="21052" xr:uid="{00000000-0005-0000-0000-00000F670000}"/>
    <cellStyle name="level1a 2 2 3 3 5 2" xfId="35367" xr:uid="{00000000-0005-0000-0000-000010670000}"/>
    <cellStyle name="level1a 2 2 3 3 6" xfId="28189" xr:uid="{00000000-0005-0000-0000-000011670000}"/>
    <cellStyle name="level1a 2 2 3 4" xfId="19742" xr:uid="{00000000-0005-0000-0000-000012670000}"/>
    <cellStyle name="level1a 2 2 3 4 2" xfId="26879" xr:uid="{00000000-0005-0000-0000-000013670000}"/>
    <cellStyle name="level1a 2 2 3 4 2 2" xfId="41194" xr:uid="{00000000-0005-0000-0000-000014670000}"/>
    <cellStyle name="level1a 2 2 3 4 3" xfId="34057" xr:uid="{00000000-0005-0000-0000-000015670000}"/>
    <cellStyle name="level1a 2 3" xfId="7661" xr:uid="{00000000-0005-0000-0000-000016670000}"/>
    <cellStyle name="level1a 2 3 2" xfId="12606" xr:uid="{00000000-0005-0000-0000-000017670000}"/>
    <cellStyle name="level1a 2 3 2 2" xfId="14729" xr:uid="{00000000-0005-0000-0000-000018670000}"/>
    <cellStyle name="level1a 2 3 2 2 2" xfId="17092" xr:uid="{00000000-0005-0000-0000-000019670000}"/>
    <cellStyle name="level1a 2 3 2 2 2 2" xfId="31407" xr:uid="{00000000-0005-0000-0000-00001A670000}"/>
    <cellStyle name="level1a 2 3 2 2 3" xfId="19446" xr:uid="{00000000-0005-0000-0000-00001B670000}"/>
    <cellStyle name="level1a 2 3 2 2 3 2" xfId="26583" xr:uid="{00000000-0005-0000-0000-00001C670000}"/>
    <cellStyle name="level1a 2 3 2 2 3 2 2" xfId="40898" xr:uid="{00000000-0005-0000-0000-00001D670000}"/>
    <cellStyle name="level1a 2 3 2 2 3 3" xfId="33761" xr:uid="{00000000-0005-0000-0000-00001E670000}"/>
    <cellStyle name="level1a 2 3 2 2 4" xfId="29058" xr:uid="{00000000-0005-0000-0000-00001F670000}"/>
    <cellStyle name="level1a 2 3 2 3" xfId="14598" xr:uid="{00000000-0005-0000-0000-000020670000}"/>
    <cellStyle name="level1a 2 3 2 3 2" xfId="16961" xr:uid="{00000000-0005-0000-0000-000021670000}"/>
    <cellStyle name="level1a 2 3 2 3 2 2" xfId="24120" xr:uid="{00000000-0005-0000-0000-000022670000}"/>
    <cellStyle name="level1a 2 3 2 3 2 2 2" xfId="38435" xr:uid="{00000000-0005-0000-0000-000023670000}"/>
    <cellStyle name="level1a 2 3 2 3 2 3" xfId="31276" xr:uid="{00000000-0005-0000-0000-000024670000}"/>
    <cellStyle name="level1a 2 3 2 3 3" xfId="19315" xr:uid="{00000000-0005-0000-0000-000025670000}"/>
    <cellStyle name="level1a 2 3 2 3 3 2" xfId="26452" xr:uid="{00000000-0005-0000-0000-000026670000}"/>
    <cellStyle name="level1a 2 3 2 3 3 2 2" xfId="40767" xr:uid="{00000000-0005-0000-0000-000027670000}"/>
    <cellStyle name="level1a 2 3 2 3 3 3" xfId="33630" xr:uid="{00000000-0005-0000-0000-000028670000}"/>
    <cellStyle name="level1a 2 3 2 3 4" xfId="20613" xr:uid="{00000000-0005-0000-0000-000029670000}"/>
    <cellStyle name="level1a 2 3 2 3 4 2" xfId="27750" xr:uid="{00000000-0005-0000-0000-00002A670000}"/>
    <cellStyle name="level1a 2 3 2 3 4 2 2" xfId="42065" xr:uid="{00000000-0005-0000-0000-00002B670000}"/>
    <cellStyle name="level1a 2 3 2 3 4 3" xfId="34928" xr:uid="{00000000-0005-0000-0000-00002C670000}"/>
    <cellStyle name="level1a 2 3 2 3 5" xfId="21828" xr:uid="{00000000-0005-0000-0000-00002D670000}"/>
    <cellStyle name="level1a 2 3 2 3 5 2" xfId="36143" xr:uid="{00000000-0005-0000-0000-00002E670000}"/>
    <cellStyle name="level1a 2 3 2 3 6" xfId="28965" xr:uid="{00000000-0005-0000-0000-00002F670000}"/>
    <cellStyle name="level1a 2 3 2 4" xfId="19744" xr:uid="{00000000-0005-0000-0000-000030670000}"/>
    <cellStyle name="level1a 2 3 2 4 2" xfId="26881" xr:uid="{00000000-0005-0000-0000-000031670000}"/>
    <cellStyle name="level1a 2 3 2 4 2 2" xfId="41196" xr:uid="{00000000-0005-0000-0000-000032670000}"/>
    <cellStyle name="level1a 2 3 2 4 3" xfId="34059" xr:uid="{00000000-0005-0000-0000-000033670000}"/>
    <cellStyle name="level1a 2 4" xfId="7658" xr:uid="{00000000-0005-0000-0000-000034670000}"/>
    <cellStyle name="level1a 2 4 2" xfId="12603" xr:uid="{00000000-0005-0000-0000-000035670000}"/>
    <cellStyle name="level1a 2 4 2 2" xfId="14726" xr:uid="{00000000-0005-0000-0000-000036670000}"/>
    <cellStyle name="level1a 2 4 2 2 2" xfId="17089" xr:uid="{00000000-0005-0000-0000-000037670000}"/>
    <cellStyle name="level1a 2 4 2 2 2 2" xfId="31404" xr:uid="{00000000-0005-0000-0000-000038670000}"/>
    <cellStyle name="level1a 2 4 2 2 3" xfId="19443" xr:uid="{00000000-0005-0000-0000-000039670000}"/>
    <cellStyle name="level1a 2 4 2 2 3 2" xfId="26580" xr:uid="{00000000-0005-0000-0000-00003A670000}"/>
    <cellStyle name="level1a 2 4 2 2 3 2 2" xfId="40895" xr:uid="{00000000-0005-0000-0000-00003B670000}"/>
    <cellStyle name="level1a 2 4 2 2 3 3" xfId="33758" xr:uid="{00000000-0005-0000-0000-00003C670000}"/>
    <cellStyle name="level1a 2 4 2 2 4" xfId="29055" xr:uid="{00000000-0005-0000-0000-00003D670000}"/>
    <cellStyle name="level1a 2 4 2 3" xfId="14663" xr:uid="{00000000-0005-0000-0000-00003E670000}"/>
    <cellStyle name="level1a 2 4 2 3 2" xfId="17026" xr:uid="{00000000-0005-0000-0000-00003F670000}"/>
    <cellStyle name="level1a 2 4 2 3 2 2" xfId="24185" xr:uid="{00000000-0005-0000-0000-000040670000}"/>
    <cellStyle name="level1a 2 4 2 3 2 2 2" xfId="38500" xr:uid="{00000000-0005-0000-0000-000041670000}"/>
    <cellStyle name="level1a 2 4 2 3 2 3" xfId="31341" xr:uid="{00000000-0005-0000-0000-000042670000}"/>
    <cellStyle name="level1a 2 4 2 3 3" xfId="19380" xr:uid="{00000000-0005-0000-0000-000043670000}"/>
    <cellStyle name="level1a 2 4 2 3 3 2" xfId="26517" xr:uid="{00000000-0005-0000-0000-000044670000}"/>
    <cellStyle name="level1a 2 4 2 3 3 2 2" xfId="40832" xr:uid="{00000000-0005-0000-0000-000045670000}"/>
    <cellStyle name="level1a 2 4 2 3 3 3" xfId="33695" xr:uid="{00000000-0005-0000-0000-000046670000}"/>
    <cellStyle name="level1a 2 4 2 3 4" xfId="20678" xr:uid="{00000000-0005-0000-0000-000047670000}"/>
    <cellStyle name="level1a 2 4 2 3 4 2" xfId="27815" xr:uid="{00000000-0005-0000-0000-000048670000}"/>
    <cellStyle name="level1a 2 4 2 3 4 2 2" xfId="42130" xr:uid="{00000000-0005-0000-0000-000049670000}"/>
    <cellStyle name="level1a 2 4 2 3 4 3" xfId="34993" xr:uid="{00000000-0005-0000-0000-00004A670000}"/>
    <cellStyle name="level1a 2 4 2 3 5" xfId="21893" xr:uid="{00000000-0005-0000-0000-00004B670000}"/>
    <cellStyle name="level1a 2 4 2 3 5 2" xfId="36208" xr:uid="{00000000-0005-0000-0000-00004C670000}"/>
    <cellStyle name="level1a 2 4 2 3 6" xfId="29030" xr:uid="{00000000-0005-0000-0000-00004D670000}"/>
    <cellStyle name="level1a 2 4 2 4" xfId="19741" xr:uid="{00000000-0005-0000-0000-00004E670000}"/>
    <cellStyle name="level1a 2 4 2 4 2" xfId="26878" xr:uid="{00000000-0005-0000-0000-00004F670000}"/>
    <cellStyle name="level1a 2 4 2 4 2 2" xfId="41193" xr:uid="{00000000-0005-0000-0000-000050670000}"/>
    <cellStyle name="level1a 2 4 2 4 3" xfId="34056" xr:uid="{00000000-0005-0000-0000-000051670000}"/>
    <cellStyle name="level1a 2 5" xfId="12588" xr:uid="{00000000-0005-0000-0000-000052670000}"/>
    <cellStyle name="level1a 2 5 2" xfId="14711" xr:uid="{00000000-0005-0000-0000-000053670000}"/>
    <cellStyle name="level1a 2 5 2 2" xfId="17074" xr:uid="{00000000-0005-0000-0000-000054670000}"/>
    <cellStyle name="level1a 2 5 2 2 2" xfId="31389" xr:uid="{00000000-0005-0000-0000-000055670000}"/>
    <cellStyle name="level1a 2 5 2 3" xfId="19428" xr:uid="{00000000-0005-0000-0000-000056670000}"/>
    <cellStyle name="level1a 2 5 2 3 2" xfId="26565" xr:uid="{00000000-0005-0000-0000-000057670000}"/>
    <cellStyle name="level1a 2 5 2 3 2 2" xfId="40880" xr:uid="{00000000-0005-0000-0000-000058670000}"/>
    <cellStyle name="level1a 2 5 2 3 3" xfId="33743" xr:uid="{00000000-0005-0000-0000-000059670000}"/>
    <cellStyle name="level1a 2 5 2 4" xfId="29051" xr:uid="{00000000-0005-0000-0000-00005A670000}"/>
    <cellStyle name="level1a 2 5 3" xfId="14029" xr:uid="{00000000-0005-0000-0000-00005B670000}"/>
    <cellStyle name="level1a 2 5 3 2" xfId="16398" xr:uid="{00000000-0005-0000-0000-00005C670000}"/>
    <cellStyle name="level1a 2 5 3 2 2" xfId="23557" xr:uid="{00000000-0005-0000-0000-00005D670000}"/>
    <cellStyle name="level1a 2 5 3 2 2 2" xfId="37872" xr:uid="{00000000-0005-0000-0000-00005E670000}"/>
    <cellStyle name="level1a 2 5 3 2 3" xfId="30713" xr:uid="{00000000-0005-0000-0000-00005F670000}"/>
    <cellStyle name="level1a 2 5 3 3" xfId="18752" xr:uid="{00000000-0005-0000-0000-000060670000}"/>
    <cellStyle name="level1a 2 5 3 3 2" xfId="25889" xr:uid="{00000000-0005-0000-0000-000061670000}"/>
    <cellStyle name="level1a 2 5 3 3 2 2" xfId="40204" xr:uid="{00000000-0005-0000-0000-000062670000}"/>
    <cellStyle name="level1a 2 5 3 3 3" xfId="33067" xr:uid="{00000000-0005-0000-0000-000063670000}"/>
    <cellStyle name="level1a 2 5 3 4" xfId="20112" xr:uid="{00000000-0005-0000-0000-000064670000}"/>
    <cellStyle name="level1a 2 5 3 4 2" xfId="27249" xr:uid="{00000000-0005-0000-0000-000065670000}"/>
    <cellStyle name="level1a 2 5 3 4 2 2" xfId="41564" xr:uid="{00000000-0005-0000-0000-000066670000}"/>
    <cellStyle name="level1a 2 5 3 4 3" xfId="34427" xr:uid="{00000000-0005-0000-0000-000067670000}"/>
    <cellStyle name="level1a 2 5 3 5" xfId="21327" xr:uid="{00000000-0005-0000-0000-000068670000}"/>
    <cellStyle name="level1a 2 5 3 5 2" xfId="35642" xr:uid="{00000000-0005-0000-0000-000069670000}"/>
    <cellStyle name="level1a 2 5 3 6" xfId="28464" xr:uid="{00000000-0005-0000-0000-00006A670000}"/>
    <cellStyle name="level1a 2 5 4" xfId="19726" xr:uid="{00000000-0005-0000-0000-00006B670000}"/>
    <cellStyle name="level1a 2 5 4 2" xfId="26863" xr:uid="{00000000-0005-0000-0000-00006C670000}"/>
    <cellStyle name="level1a 2 5 4 2 2" xfId="41178" xr:uid="{00000000-0005-0000-0000-00006D670000}"/>
    <cellStyle name="level1a 2 5 4 3" xfId="34041" xr:uid="{00000000-0005-0000-0000-00006E670000}"/>
    <cellStyle name="level1a 3" xfId="1539" xr:uid="{00000000-0005-0000-0000-00006F670000}"/>
    <cellStyle name="level1a 3 2" xfId="12589" xr:uid="{00000000-0005-0000-0000-000070670000}"/>
    <cellStyle name="level1a 3 2 2" xfId="14712" xr:uid="{00000000-0005-0000-0000-000071670000}"/>
    <cellStyle name="level1a 3 2 2 2" xfId="17075" xr:uid="{00000000-0005-0000-0000-000072670000}"/>
    <cellStyle name="level1a 3 2 2 2 2" xfId="31390" xr:uid="{00000000-0005-0000-0000-000073670000}"/>
    <cellStyle name="level1a 3 2 2 3" xfId="19429" xr:uid="{00000000-0005-0000-0000-000074670000}"/>
    <cellStyle name="level1a 3 2 2 3 2" xfId="26566" xr:uid="{00000000-0005-0000-0000-000075670000}"/>
    <cellStyle name="level1a 3 2 2 3 2 2" xfId="40881" xr:uid="{00000000-0005-0000-0000-000076670000}"/>
    <cellStyle name="level1a 3 2 2 3 3" xfId="33744" xr:uid="{00000000-0005-0000-0000-000077670000}"/>
    <cellStyle name="level1a 3 2 2 4" xfId="29052" xr:uid="{00000000-0005-0000-0000-000078670000}"/>
    <cellStyle name="level1a 3 2 3" xfId="13620" xr:uid="{00000000-0005-0000-0000-000079670000}"/>
    <cellStyle name="level1a 3 2 3 2" xfId="15989" xr:uid="{00000000-0005-0000-0000-00007A670000}"/>
    <cellStyle name="level1a 3 2 3 2 2" xfId="23148" xr:uid="{00000000-0005-0000-0000-00007B670000}"/>
    <cellStyle name="level1a 3 2 3 2 2 2" xfId="37463" xr:uid="{00000000-0005-0000-0000-00007C670000}"/>
    <cellStyle name="level1a 3 2 3 2 3" xfId="30304" xr:uid="{00000000-0005-0000-0000-00007D670000}"/>
    <cellStyle name="level1a 3 2 3 3" xfId="18343" xr:uid="{00000000-0005-0000-0000-00007E670000}"/>
    <cellStyle name="level1a 3 2 3 3 2" xfId="25480" xr:uid="{00000000-0005-0000-0000-00007F670000}"/>
    <cellStyle name="level1a 3 2 3 3 2 2" xfId="39795" xr:uid="{00000000-0005-0000-0000-000080670000}"/>
    <cellStyle name="level1a 3 2 3 3 3" xfId="32658" xr:uid="{00000000-0005-0000-0000-000081670000}"/>
    <cellStyle name="level1a 3 2 3 4" xfId="19869" xr:uid="{00000000-0005-0000-0000-000082670000}"/>
    <cellStyle name="level1a 3 2 3 4 2" xfId="27006" xr:uid="{00000000-0005-0000-0000-000083670000}"/>
    <cellStyle name="level1a 3 2 3 4 2 2" xfId="41321" xr:uid="{00000000-0005-0000-0000-000084670000}"/>
    <cellStyle name="level1a 3 2 3 4 3" xfId="34184" xr:uid="{00000000-0005-0000-0000-000085670000}"/>
    <cellStyle name="level1a 3 2 3 5" xfId="21084" xr:uid="{00000000-0005-0000-0000-000086670000}"/>
    <cellStyle name="level1a 3 2 3 5 2" xfId="35399" xr:uid="{00000000-0005-0000-0000-000087670000}"/>
    <cellStyle name="level1a 3 2 3 6" xfId="28221" xr:uid="{00000000-0005-0000-0000-000088670000}"/>
    <cellStyle name="level1a 3 2 4" xfId="19727" xr:uid="{00000000-0005-0000-0000-000089670000}"/>
    <cellStyle name="level1a 3 2 4 2" xfId="26864" xr:uid="{00000000-0005-0000-0000-00008A670000}"/>
    <cellStyle name="level1a 3 2 4 2 2" xfId="41179" xr:uid="{00000000-0005-0000-0000-00008B670000}"/>
    <cellStyle name="level1a 3 2 4 3" xfId="34042" xr:uid="{00000000-0005-0000-0000-00008C670000}"/>
    <cellStyle name="level1a 4" xfId="1540" xr:uid="{00000000-0005-0000-0000-00008D670000}"/>
    <cellStyle name="level1a 4 2" xfId="12590" xr:uid="{00000000-0005-0000-0000-00008E670000}"/>
    <cellStyle name="level1a 4 2 2" xfId="14713" xr:uid="{00000000-0005-0000-0000-00008F670000}"/>
    <cellStyle name="level1a 4 2 2 2" xfId="17076" xr:uid="{00000000-0005-0000-0000-000090670000}"/>
    <cellStyle name="level1a 4 2 2 2 2" xfId="31391" xr:uid="{00000000-0005-0000-0000-000091670000}"/>
    <cellStyle name="level1a 4 2 2 3" xfId="19430" xr:uid="{00000000-0005-0000-0000-000092670000}"/>
    <cellStyle name="level1a 4 2 2 3 2" xfId="26567" xr:uid="{00000000-0005-0000-0000-000093670000}"/>
    <cellStyle name="level1a 4 2 2 3 2 2" xfId="40882" xr:uid="{00000000-0005-0000-0000-000094670000}"/>
    <cellStyle name="level1a 4 2 2 3 3" xfId="33745" xr:uid="{00000000-0005-0000-0000-000095670000}"/>
    <cellStyle name="level1a 4 2 2 4" xfId="29053" xr:uid="{00000000-0005-0000-0000-000096670000}"/>
    <cellStyle name="level1a 4 2 3" xfId="13898" xr:uid="{00000000-0005-0000-0000-000097670000}"/>
    <cellStyle name="level1a 4 2 3 2" xfId="16267" xr:uid="{00000000-0005-0000-0000-000098670000}"/>
    <cellStyle name="level1a 4 2 3 2 2" xfId="23426" xr:uid="{00000000-0005-0000-0000-000099670000}"/>
    <cellStyle name="level1a 4 2 3 2 2 2" xfId="37741" xr:uid="{00000000-0005-0000-0000-00009A670000}"/>
    <cellStyle name="level1a 4 2 3 2 3" xfId="30582" xr:uid="{00000000-0005-0000-0000-00009B670000}"/>
    <cellStyle name="level1a 4 2 3 3" xfId="18621" xr:uid="{00000000-0005-0000-0000-00009C670000}"/>
    <cellStyle name="level1a 4 2 3 3 2" xfId="25758" xr:uid="{00000000-0005-0000-0000-00009D670000}"/>
    <cellStyle name="level1a 4 2 3 3 2 2" xfId="40073" xr:uid="{00000000-0005-0000-0000-00009E670000}"/>
    <cellStyle name="level1a 4 2 3 3 3" xfId="32936" xr:uid="{00000000-0005-0000-0000-00009F670000}"/>
    <cellStyle name="level1a 4 2 3 4" xfId="20062" xr:uid="{00000000-0005-0000-0000-0000A0670000}"/>
    <cellStyle name="level1a 4 2 3 4 2" xfId="27199" xr:uid="{00000000-0005-0000-0000-0000A1670000}"/>
    <cellStyle name="level1a 4 2 3 4 2 2" xfId="41514" xr:uid="{00000000-0005-0000-0000-0000A2670000}"/>
    <cellStyle name="level1a 4 2 3 4 3" xfId="34377" xr:uid="{00000000-0005-0000-0000-0000A3670000}"/>
    <cellStyle name="level1a 4 2 3 5" xfId="21277" xr:uid="{00000000-0005-0000-0000-0000A4670000}"/>
    <cellStyle name="level1a 4 2 3 5 2" xfId="35592" xr:uid="{00000000-0005-0000-0000-0000A5670000}"/>
    <cellStyle name="level1a 4 2 3 6" xfId="28414" xr:uid="{00000000-0005-0000-0000-0000A6670000}"/>
    <cellStyle name="level1a 4 2 4" xfId="19728" xr:uid="{00000000-0005-0000-0000-0000A7670000}"/>
    <cellStyle name="level1a 4 2 4 2" xfId="26865" xr:uid="{00000000-0005-0000-0000-0000A8670000}"/>
    <cellStyle name="level1a 4 2 4 2 2" xfId="41180" xr:uid="{00000000-0005-0000-0000-0000A9670000}"/>
    <cellStyle name="level1a 4 2 4 3" xfId="34043" xr:uid="{00000000-0005-0000-0000-0000AA670000}"/>
    <cellStyle name="level1a 5" xfId="1541" xr:uid="{00000000-0005-0000-0000-0000AB670000}"/>
    <cellStyle name="level1a 5 2" xfId="12591" xr:uid="{00000000-0005-0000-0000-0000AC670000}"/>
    <cellStyle name="level1a 5 2 2" xfId="14714" xr:uid="{00000000-0005-0000-0000-0000AD670000}"/>
    <cellStyle name="level1a 5 2 2 2" xfId="17077" xr:uid="{00000000-0005-0000-0000-0000AE670000}"/>
    <cellStyle name="level1a 5 2 2 2 2" xfId="31392" xr:uid="{00000000-0005-0000-0000-0000AF670000}"/>
    <cellStyle name="level1a 5 2 2 3" xfId="19431" xr:uid="{00000000-0005-0000-0000-0000B0670000}"/>
    <cellStyle name="level1a 5 2 2 3 2" xfId="26568" xr:uid="{00000000-0005-0000-0000-0000B1670000}"/>
    <cellStyle name="level1a 5 2 2 3 2 2" xfId="40883" xr:uid="{00000000-0005-0000-0000-0000B2670000}"/>
    <cellStyle name="level1a 5 2 2 3 3" xfId="33746" xr:uid="{00000000-0005-0000-0000-0000B3670000}"/>
    <cellStyle name="level1a 5 2 2 4" xfId="29054" xr:uid="{00000000-0005-0000-0000-0000B4670000}"/>
    <cellStyle name="level1a 5 2 3" xfId="14030" xr:uid="{00000000-0005-0000-0000-0000B5670000}"/>
    <cellStyle name="level1a 5 2 3 2" xfId="16399" xr:uid="{00000000-0005-0000-0000-0000B6670000}"/>
    <cellStyle name="level1a 5 2 3 2 2" xfId="23558" xr:uid="{00000000-0005-0000-0000-0000B7670000}"/>
    <cellStyle name="level1a 5 2 3 2 2 2" xfId="37873" xr:uid="{00000000-0005-0000-0000-0000B8670000}"/>
    <cellStyle name="level1a 5 2 3 2 3" xfId="30714" xr:uid="{00000000-0005-0000-0000-0000B9670000}"/>
    <cellStyle name="level1a 5 2 3 3" xfId="18753" xr:uid="{00000000-0005-0000-0000-0000BA670000}"/>
    <cellStyle name="level1a 5 2 3 3 2" xfId="25890" xr:uid="{00000000-0005-0000-0000-0000BB670000}"/>
    <cellStyle name="level1a 5 2 3 3 2 2" xfId="40205" xr:uid="{00000000-0005-0000-0000-0000BC670000}"/>
    <cellStyle name="level1a 5 2 3 3 3" xfId="33068" xr:uid="{00000000-0005-0000-0000-0000BD670000}"/>
    <cellStyle name="level1a 5 2 3 4" xfId="20113" xr:uid="{00000000-0005-0000-0000-0000BE670000}"/>
    <cellStyle name="level1a 5 2 3 4 2" xfId="27250" xr:uid="{00000000-0005-0000-0000-0000BF670000}"/>
    <cellStyle name="level1a 5 2 3 4 2 2" xfId="41565" xr:uid="{00000000-0005-0000-0000-0000C0670000}"/>
    <cellStyle name="level1a 5 2 3 4 3" xfId="34428" xr:uid="{00000000-0005-0000-0000-0000C1670000}"/>
    <cellStyle name="level1a 5 2 3 5" xfId="21328" xr:uid="{00000000-0005-0000-0000-0000C2670000}"/>
    <cellStyle name="level1a 5 2 3 5 2" xfId="35643" xr:uid="{00000000-0005-0000-0000-0000C3670000}"/>
    <cellStyle name="level1a 5 2 3 6" xfId="28465" xr:uid="{00000000-0005-0000-0000-0000C4670000}"/>
    <cellStyle name="level1a 5 2 4" xfId="19729" xr:uid="{00000000-0005-0000-0000-0000C5670000}"/>
    <cellStyle name="level1a 5 2 4 2" xfId="26866" xr:uid="{00000000-0005-0000-0000-0000C6670000}"/>
    <cellStyle name="level1a 5 2 4 2 2" xfId="41181" xr:uid="{00000000-0005-0000-0000-0000C7670000}"/>
    <cellStyle name="level1a 5 2 4 3" xfId="34044" xr:uid="{00000000-0005-0000-0000-0000C8670000}"/>
    <cellStyle name="level1a 6" xfId="12587" xr:uid="{00000000-0005-0000-0000-0000C9670000}"/>
    <cellStyle name="level1a 6 2" xfId="14710" xr:uid="{00000000-0005-0000-0000-0000CA670000}"/>
    <cellStyle name="level1a 6 2 2" xfId="17073" xr:uid="{00000000-0005-0000-0000-0000CB670000}"/>
    <cellStyle name="level1a 6 2 2 2" xfId="31388" xr:uid="{00000000-0005-0000-0000-0000CC670000}"/>
    <cellStyle name="level1a 6 2 3" xfId="19427" xr:uid="{00000000-0005-0000-0000-0000CD670000}"/>
    <cellStyle name="level1a 6 2 3 2" xfId="26564" xr:uid="{00000000-0005-0000-0000-0000CE670000}"/>
    <cellStyle name="level1a 6 2 3 2 2" xfId="40879" xr:uid="{00000000-0005-0000-0000-0000CF670000}"/>
    <cellStyle name="level1a 6 2 3 3" xfId="33742" xr:uid="{00000000-0005-0000-0000-0000D0670000}"/>
    <cellStyle name="level1a 6 2 4" xfId="29050" xr:uid="{00000000-0005-0000-0000-0000D1670000}"/>
    <cellStyle name="level1a 6 3" xfId="13719" xr:uid="{00000000-0005-0000-0000-0000D2670000}"/>
    <cellStyle name="level1a 6 3 2" xfId="16088" xr:uid="{00000000-0005-0000-0000-0000D3670000}"/>
    <cellStyle name="level1a 6 3 2 2" xfId="23247" xr:uid="{00000000-0005-0000-0000-0000D4670000}"/>
    <cellStyle name="level1a 6 3 2 2 2" xfId="37562" xr:uid="{00000000-0005-0000-0000-0000D5670000}"/>
    <cellStyle name="level1a 6 3 2 3" xfId="30403" xr:uid="{00000000-0005-0000-0000-0000D6670000}"/>
    <cellStyle name="level1a 6 3 3" xfId="18442" xr:uid="{00000000-0005-0000-0000-0000D7670000}"/>
    <cellStyle name="level1a 6 3 3 2" xfId="25579" xr:uid="{00000000-0005-0000-0000-0000D8670000}"/>
    <cellStyle name="level1a 6 3 3 2 2" xfId="39894" xr:uid="{00000000-0005-0000-0000-0000D9670000}"/>
    <cellStyle name="level1a 6 3 3 3" xfId="32757" xr:uid="{00000000-0005-0000-0000-0000DA670000}"/>
    <cellStyle name="level1a 6 3 4" xfId="19968" xr:uid="{00000000-0005-0000-0000-0000DB670000}"/>
    <cellStyle name="level1a 6 3 4 2" xfId="27105" xr:uid="{00000000-0005-0000-0000-0000DC670000}"/>
    <cellStyle name="level1a 6 3 4 2 2" xfId="41420" xr:uid="{00000000-0005-0000-0000-0000DD670000}"/>
    <cellStyle name="level1a 6 3 4 3" xfId="34283" xr:uid="{00000000-0005-0000-0000-0000DE670000}"/>
    <cellStyle name="level1a 6 3 5" xfId="21183" xr:uid="{00000000-0005-0000-0000-0000DF670000}"/>
    <cellStyle name="level1a 6 3 5 2" xfId="35498" xr:uid="{00000000-0005-0000-0000-0000E0670000}"/>
    <cellStyle name="level1a 6 3 6" xfId="28320" xr:uid="{00000000-0005-0000-0000-0000E1670000}"/>
    <cellStyle name="level1a 6 4" xfId="19725" xr:uid="{00000000-0005-0000-0000-0000E2670000}"/>
    <cellStyle name="level1a 6 4 2" xfId="26862" xr:uid="{00000000-0005-0000-0000-0000E3670000}"/>
    <cellStyle name="level1a 6 4 2 2" xfId="41177" xr:uid="{00000000-0005-0000-0000-0000E4670000}"/>
    <cellStyle name="level1a 6 4 3" xfId="34040" xr:uid="{00000000-0005-0000-0000-0000E5670000}"/>
    <cellStyle name="level2" xfId="1542" xr:uid="{00000000-0005-0000-0000-0000E6670000}"/>
    <cellStyle name="level2 2" xfId="7662" xr:uid="{00000000-0005-0000-0000-0000E7670000}"/>
    <cellStyle name="level2 2 2" xfId="7663" xr:uid="{00000000-0005-0000-0000-0000E8670000}"/>
    <cellStyle name="level2 2 2 2" xfId="7664" xr:uid="{00000000-0005-0000-0000-0000E9670000}"/>
    <cellStyle name="level2a" xfId="1543" xr:uid="{00000000-0005-0000-0000-0000EA670000}"/>
    <cellStyle name="level2a 2" xfId="7665" xr:uid="{00000000-0005-0000-0000-0000EB670000}"/>
    <cellStyle name="level2a 2 2" xfId="7666" xr:uid="{00000000-0005-0000-0000-0000EC670000}"/>
    <cellStyle name="level2a 2 2 2" xfId="7667" xr:uid="{00000000-0005-0000-0000-0000ED670000}"/>
    <cellStyle name="level3" xfId="1544" xr:uid="{00000000-0005-0000-0000-0000EE670000}"/>
    <cellStyle name="Link" xfId="12146" builtinId="8" customBuiltin="1"/>
    <cellStyle name="Link 2" xfId="7668" xr:uid="{00000000-0005-0000-0000-0000F0670000}"/>
    <cellStyle name="Link 3" xfId="42636" xr:uid="{00000000-0005-0000-0000-0000F1670000}"/>
    <cellStyle name="Link 4" xfId="42887" xr:uid="{00000000-0005-0000-0000-0000F2670000}"/>
    <cellStyle name="Link 5" xfId="42977" xr:uid="{00000000-0005-0000-0000-0000F3670000}"/>
    <cellStyle name="Linked Cell" xfId="271" xr:uid="{00000000-0005-0000-0000-0000F4670000}"/>
    <cellStyle name="Linked Cell 2" xfId="7669" xr:uid="{00000000-0005-0000-0000-0000F5670000}"/>
    <cellStyle name="Linked Cell 2 2" xfId="11047" xr:uid="{00000000-0005-0000-0000-0000F6670000}"/>
    <cellStyle name="Linked Cell 3" xfId="42925" xr:uid="{00000000-0005-0000-0000-0000F7670000}"/>
    <cellStyle name="Migliaia (0)_conti99" xfId="7670" xr:uid="{00000000-0005-0000-0000-0000F8670000}"/>
    <cellStyle name="Neutral" xfId="270" builtinId="28" customBuiltin="1"/>
    <cellStyle name="Neutral 2" xfId="241" xr:uid="{00000000-0005-0000-0000-0000FA670000}"/>
    <cellStyle name="Neutral 2 2" xfId="1546" xr:uid="{00000000-0005-0000-0000-0000FB670000}"/>
    <cellStyle name="Neutral 2 2 2" xfId="1547" xr:uid="{00000000-0005-0000-0000-0000FC670000}"/>
    <cellStyle name="Neutral 2 2 2 2" xfId="7671" xr:uid="{00000000-0005-0000-0000-0000FD670000}"/>
    <cellStyle name="Neutral 2 2 2 3" xfId="11048" xr:uid="{00000000-0005-0000-0000-0000FE670000}"/>
    <cellStyle name="Neutral 2 2 3" xfId="10733" xr:uid="{00000000-0005-0000-0000-0000FF670000}"/>
    <cellStyle name="Neutral 2 2 4" xfId="42430" xr:uid="{00000000-0005-0000-0000-000000680000}"/>
    <cellStyle name="Neutral 2 3" xfId="2941" xr:uid="{00000000-0005-0000-0000-000001680000}"/>
    <cellStyle name="Neutral 2 3 2" xfId="8775" xr:uid="{00000000-0005-0000-0000-000002680000}"/>
    <cellStyle name="Neutral 2 3 3" xfId="7672" xr:uid="{00000000-0005-0000-0000-000003680000}"/>
    <cellStyle name="Neutral 2 3 4" xfId="11049" xr:uid="{00000000-0005-0000-0000-000004680000}"/>
    <cellStyle name="Neutral 2 4" xfId="2914" xr:uid="{00000000-0005-0000-0000-000005680000}"/>
    <cellStyle name="Neutral 2 4 2" xfId="8754" xr:uid="{00000000-0005-0000-0000-000006680000}"/>
    <cellStyle name="Neutral 2 4 3" xfId="7673" xr:uid="{00000000-0005-0000-0000-000007680000}"/>
    <cellStyle name="Neutral 2 4 4" xfId="11050" xr:uid="{00000000-0005-0000-0000-000008680000}"/>
    <cellStyle name="Neutral 2 5" xfId="1545" xr:uid="{00000000-0005-0000-0000-000009680000}"/>
    <cellStyle name="Neutral 2 5 2" xfId="7674" xr:uid="{00000000-0005-0000-0000-00000A680000}"/>
    <cellStyle name="Neutral 2 5 3" xfId="11051" xr:uid="{00000000-0005-0000-0000-00000B680000}"/>
    <cellStyle name="Neutral 2 6" xfId="7675" xr:uid="{00000000-0005-0000-0000-00000C680000}"/>
    <cellStyle name="Neutral 2 7" xfId="8703" xr:uid="{00000000-0005-0000-0000-00000D680000}"/>
    <cellStyle name="Neutral 2 8" xfId="8739" xr:uid="{00000000-0005-0000-0000-00000E680000}"/>
    <cellStyle name="Neutral 2 9" xfId="8848" xr:uid="{00000000-0005-0000-0000-00000F680000}"/>
    <cellStyle name="Neutral 3" xfId="1548" xr:uid="{00000000-0005-0000-0000-000010680000}"/>
    <cellStyle name="Neutral 3 2" xfId="1549" xr:uid="{00000000-0005-0000-0000-000011680000}"/>
    <cellStyle name="Neutral 3 2 2" xfId="7676" xr:uid="{00000000-0005-0000-0000-000012680000}"/>
    <cellStyle name="Neutral 3 2 3" xfId="9053" xr:uid="{00000000-0005-0000-0000-000013680000}"/>
    <cellStyle name="Neutral 3 3" xfId="3641" xr:uid="{00000000-0005-0000-0000-000014680000}"/>
    <cellStyle name="Neutral 3 3 2" xfId="7677" xr:uid="{00000000-0005-0000-0000-000015680000}"/>
    <cellStyle name="Neutral 3 3 3" xfId="11820" xr:uid="{00000000-0005-0000-0000-000016680000}"/>
    <cellStyle name="Neutral 3 3 4" xfId="11405" xr:uid="{00000000-0005-0000-0000-000017680000}"/>
    <cellStyle name="Neutral 3 4" xfId="8916" xr:uid="{00000000-0005-0000-0000-000018680000}"/>
    <cellStyle name="Neutral 3 4 2" xfId="11998" xr:uid="{00000000-0005-0000-0000-000019680000}"/>
    <cellStyle name="Neutral 3 4 3" xfId="11604" xr:uid="{00000000-0005-0000-0000-00001A680000}"/>
    <cellStyle name="Neutral 4" xfId="42921" xr:uid="{00000000-0005-0000-0000-00001B680000}"/>
    <cellStyle name="nf2" xfId="3642" xr:uid="{00000000-0005-0000-0000-00001C680000}"/>
    <cellStyle name="Normal 10" xfId="1550" xr:uid="{00000000-0005-0000-0000-00001D680000}"/>
    <cellStyle name="Normal 10 2" xfId="7678" xr:uid="{00000000-0005-0000-0000-00001E680000}"/>
    <cellStyle name="Normal 11" xfId="1551" xr:uid="{00000000-0005-0000-0000-00001F680000}"/>
    <cellStyle name="Normal 11 2" xfId="1552" xr:uid="{00000000-0005-0000-0000-000020680000}"/>
    <cellStyle name="Normal 11 2 2" xfId="1553" xr:uid="{00000000-0005-0000-0000-000021680000}"/>
    <cellStyle name="Normal 11 2 2 2" xfId="4058" xr:uid="{00000000-0005-0000-0000-000022680000}"/>
    <cellStyle name="Normal 11 2 2 3" xfId="11052" xr:uid="{00000000-0005-0000-0000-000023680000}"/>
    <cellStyle name="Normal 11 2 3" xfId="4057" xr:uid="{00000000-0005-0000-0000-000024680000}"/>
    <cellStyle name="Normal 11 2 4" xfId="10734" xr:uid="{00000000-0005-0000-0000-000025680000}"/>
    <cellStyle name="Normal 11 3" xfId="1554" xr:uid="{00000000-0005-0000-0000-000026680000}"/>
    <cellStyle name="Normal 11 3 2" xfId="4059" xr:uid="{00000000-0005-0000-0000-000027680000}"/>
    <cellStyle name="Normal 11 3 3" xfId="7679" xr:uid="{00000000-0005-0000-0000-000028680000}"/>
    <cellStyle name="Normal 11 4" xfId="4056" xr:uid="{00000000-0005-0000-0000-000029680000}"/>
    <cellStyle name="Normal 11 4 2" xfId="7680" xr:uid="{00000000-0005-0000-0000-00002A680000}"/>
    <cellStyle name="Normal 11 5" xfId="8704" xr:uid="{00000000-0005-0000-0000-00002B680000}"/>
    <cellStyle name="Normal 12" xfId="1555" xr:uid="{00000000-0005-0000-0000-00002C680000}"/>
    <cellStyle name="Normal 12 2" xfId="3643" xr:uid="{00000000-0005-0000-0000-00002D680000}"/>
    <cellStyle name="Normal 12 2 2" xfId="7681" xr:uid="{00000000-0005-0000-0000-00002E680000}"/>
    <cellStyle name="Normal 12 3" xfId="3644" xr:uid="{00000000-0005-0000-0000-00002F680000}"/>
    <cellStyle name="Normal 13" xfId="7682" xr:uid="{00000000-0005-0000-0000-000030680000}"/>
    <cellStyle name="Normal 14" xfId="42914" xr:uid="{00000000-0005-0000-0000-000031680000}"/>
    <cellStyle name="Normal 14 2" xfId="42993" xr:uid="{00000000-0005-0000-0000-000032680000}"/>
    <cellStyle name="Normal 2" xfId="1556" xr:uid="{00000000-0005-0000-0000-000033680000}"/>
    <cellStyle name="Normal 2 10" xfId="3645" xr:uid="{00000000-0005-0000-0000-000034680000}"/>
    <cellStyle name="Normal 2 10 2" xfId="4061" xr:uid="{00000000-0005-0000-0000-000035680000}"/>
    <cellStyle name="Normal 2 10 2 2" xfId="11053" xr:uid="{00000000-0005-0000-0000-000036680000}"/>
    <cellStyle name="Normal 2 10 3" xfId="7683" xr:uid="{00000000-0005-0000-0000-000037680000}"/>
    <cellStyle name="Normal 2 11" xfId="3646" xr:uid="{00000000-0005-0000-0000-000038680000}"/>
    <cellStyle name="Normal 2 11 2" xfId="4062" xr:uid="{00000000-0005-0000-0000-000039680000}"/>
    <cellStyle name="Normal 2 11 2 2" xfId="11054" xr:uid="{00000000-0005-0000-0000-00003A680000}"/>
    <cellStyle name="Normal 2 11 3" xfId="7684" xr:uid="{00000000-0005-0000-0000-00003B680000}"/>
    <cellStyle name="Normal 2 12" xfId="4060" xr:uid="{00000000-0005-0000-0000-00003C680000}"/>
    <cellStyle name="Normal 2 12 2" xfId="8705" xr:uid="{00000000-0005-0000-0000-00003D680000}"/>
    <cellStyle name="Normal 2 12 3" xfId="7685" xr:uid="{00000000-0005-0000-0000-00003E680000}"/>
    <cellStyle name="Normal 2 13" xfId="7686" xr:uid="{00000000-0005-0000-0000-00003F680000}"/>
    <cellStyle name="Normal 2 13 2" xfId="8706" xr:uid="{00000000-0005-0000-0000-000040680000}"/>
    <cellStyle name="Normal 2 14" xfId="7687" xr:uid="{00000000-0005-0000-0000-000041680000}"/>
    <cellStyle name="Normal 2 14 2" xfId="8707" xr:uid="{00000000-0005-0000-0000-000042680000}"/>
    <cellStyle name="Normal 2 15" xfId="7688" xr:uid="{00000000-0005-0000-0000-000043680000}"/>
    <cellStyle name="Normal 2 15 2" xfId="8708" xr:uid="{00000000-0005-0000-0000-000044680000}"/>
    <cellStyle name="Normal 2 16" xfId="7689" xr:uid="{00000000-0005-0000-0000-000045680000}"/>
    <cellStyle name="Normal 2 16 2" xfId="8709" xr:uid="{00000000-0005-0000-0000-000046680000}"/>
    <cellStyle name="Normal 2 17" xfId="7690" xr:uid="{00000000-0005-0000-0000-000047680000}"/>
    <cellStyle name="Normal 2 18" xfId="7691" xr:uid="{00000000-0005-0000-0000-000048680000}"/>
    <cellStyle name="Normal 2 19" xfId="7692" xr:uid="{00000000-0005-0000-0000-000049680000}"/>
    <cellStyle name="Normal 2 2" xfId="20" xr:uid="{00000000-0005-0000-0000-00004A680000}"/>
    <cellStyle name="Normal 2 2 2" xfId="46" xr:uid="{00000000-0005-0000-0000-00004B680000}"/>
    <cellStyle name="Normal 2 2 2 2" xfId="1559" xr:uid="{00000000-0005-0000-0000-00004C680000}"/>
    <cellStyle name="Normal 2 2 2 2 2" xfId="4065" xr:uid="{00000000-0005-0000-0000-00004D680000}"/>
    <cellStyle name="Normal 2 2 2 2 2 2" xfId="7695" xr:uid="{00000000-0005-0000-0000-00004E680000}"/>
    <cellStyle name="Normal 2 2 2 2 2 3" xfId="7694" xr:uid="{00000000-0005-0000-0000-00004F680000}"/>
    <cellStyle name="Normal 2 2 2 2 3" xfId="7696" xr:uid="{00000000-0005-0000-0000-000050680000}"/>
    <cellStyle name="Normal 2 2 2 2 4" xfId="7693" xr:uid="{00000000-0005-0000-0000-000051680000}"/>
    <cellStyle name="Normal 2 2 2 3" xfId="4064" xr:uid="{00000000-0005-0000-0000-000052680000}"/>
    <cellStyle name="Normal 2 2 2 3 2" xfId="7698" xr:uid="{00000000-0005-0000-0000-000053680000}"/>
    <cellStyle name="Normal 2 2 2 3 3" xfId="7697" xr:uid="{00000000-0005-0000-0000-000054680000}"/>
    <cellStyle name="Normal 2 2 2 4" xfId="7699" xr:uid="{00000000-0005-0000-0000-000055680000}"/>
    <cellStyle name="Normal 2 2 2 4 2" xfId="7700" xr:uid="{00000000-0005-0000-0000-000056680000}"/>
    <cellStyle name="Normal 2 2 2 5" xfId="7701" xr:uid="{00000000-0005-0000-0000-000057680000}"/>
    <cellStyle name="Normal 2 2 2 6" xfId="1558" xr:uid="{00000000-0005-0000-0000-000058680000}"/>
    <cellStyle name="Normal 2 2 3" xfId="1560" xr:uid="{00000000-0005-0000-0000-000059680000}"/>
    <cellStyle name="Normal 2 2 3 2" xfId="4066" xr:uid="{00000000-0005-0000-0000-00005A680000}"/>
    <cellStyle name="Normal 2 2 3 2 2" xfId="7704" xr:uid="{00000000-0005-0000-0000-00005B680000}"/>
    <cellStyle name="Normal 2 2 3 2 3" xfId="7703" xr:uid="{00000000-0005-0000-0000-00005C680000}"/>
    <cellStyle name="Normal 2 2 3 3" xfId="7705" xr:uid="{00000000-0005-0000-0000-00005D680000}"/>
    <cellStyle name="Normal 2 2 3 4" xfId="7702" xr:uid="{00000000-0005-0000-0000-00005E680000}"/>
    <cellStyle name="Normal 2 2 4" xfId="3647" xr:uid="{00000000-0005-0000-0000-00005F680000}"/>
    <cellStyle name="Normal 2 2 4 2" xfId="4067" xr:uid="{00000000-0005-0000-0000-000060680000}"/>
    <cellStyle name="Normal 2 2 4 2 2" xfId="7707" xr:uid="{00000000-0005-0000-0000-000061680000}"/>
    <cellStyle name="Normal 2 2 4 3" xfId="7706" xr:uid="{00000000-0005-0000-0000-000062680000}"/>
    <cellStyle name="Normal 2 2 5" xfId="3648" xr:uid="{00000000-0005-0000-0000-000063680000}"/>
    <cellStyle name="Normal 2 2 5 2" xfId="4068" xr:uid="{00000000-0005-0000-0000-000064680000}"/>
    <cellStyle name="Normal 2 2 5 2 2" xfId="7709" xr:uid="{00000000-0005-0000-0000-000065680000}"/>
    <cellStyle name="Normal 2 2 5 3" xfId="7708" xr:uid="{00000000-0005-0000-0000-000066680000}"/>
    <cellStyle name="Normal 2 2 6" xfId="4063" xr:uid="{00000000-0005-0000-0000-000067680000}"/>
    <cellStyle name="Normal 2 2 6 2" xfId="7710" xr:uid="{00000000-0005-0000-0000-000068680000}"/>
    <cellStyle name="Normal 2 2 7" xfId="1557" xr:uid="{00000000-0005-0000-0000-000069680000}"/>
    <cellStyle name="Normal 2 3" xfId="1561" xr:uid="{00000000-0005-0000-0000-00006A680000}"/>
    <cellStyle name="Normal 2 3 2" xfId="7711" xr:uid="{00000000-0005-0000-0000-00006B680000}"/>
    <cellStyle name="Normal 2 3 3" xfId="7712" xr:uid="{00000000-0005-0000-0000-00006C680000}"/>
    <cellStyle name="Normal 2 4" xfId="1562" xr:uid="{00000000-0005-0000-0000-00006D680000}"/>
    <cellStyle name="Normal 2 4 2" xfId="7713" xr:uid="{00000000-0005-0000-0000-00006E680000}"/>
    <cellStyle name="Normal 2 4 3" xfId="8710" xr:uid="{00000000-0005-0000-0000-00006F680000}"/>
    <cellStyle name="Normal 2 5" xfId="1563" xr:uid="{00000000-0005-0000-0000-000070680000}"/>
    <cellStyle name="Normal 2 5 2" xfId="1564" xr:uid="{00000000-0005-0000-0000-000071680000}"/>
    <cellStyle name="Normal 2 5 2 2" xfId="4070" xr:uid="{00000000-0005-0000-0000-000072680000}"/>
    <cellStyle name="Normal 2 5 2 3" xfId="7714" xr:uid="{00000000-0005-0000-0000-000073680000}"/>
    <cellStyle name="Normal 2 5 3" xfId="4069" xr:uid="{00000000-0005-0000-0000-000074680000}"/>
    <cellStyle name="Normal 2 5 3 2" xfId="11055" xr:uid="{00000000-0005-0000-0000-000075680000}"/>
    <cellStyle name="Normal 2 5 4" xfId="10735" xr:uid="{00000000-0005-0000-0000-000076680000}"/>
    <cellStyle name="Normal 2 6" xfId="1565" xr:uid="{00000000-0005-0000-0000-000077680000}"/>
    <cellStyle name="Normal 2 6 2" xfId="1566" xr:uid="{00000000-0005-0000-0000-000078680000}"/>
    <cellStyle name="Normal 2 6 2 2" xfId="4072" xr:uid="{00000000-0005-0000-0000-000079680000}"/>
    <cellStyle name="Normal 2 6 2 3" xfId="7715" xr:uid="{00000000-0005-0000-0000-00007A680000}"/>
    <cellStyle name="Normal 2 6 3" xfId="4071" xr:uid="{00000000-0005-0000-0000-00007B680000}"/>
    <cellStyle name="Normal 2 6 3 2" xfId="11056" xr:uid="{00000000-0005-0000-0000-00007C680000}"/>
    <cellStyle name="Normal 2 6 4" xfId="10736" xr:uid="{00000000-0005-0000-0000-00007D680000}"/>
    <cellStyle name="Normal 2 7" xfId="1567" xr:uid="{00000000-0005-0000-0000-00007E680000}"/>
    <cellStyle name="Normal 2 7 2" xfId="1568" xr:uid="{00000000-0005-0000-0000-00007F680000}"/>
    <cellStyle name="Normal 2 7 2 2" xfId="4074" xr:uid="{00000000-0005-0000-0000-000080680000}"/>
    <cellStyle name="Normal 2 7 2 3" xfId="7716" xr:uid="{00000000-0005-0000-0000-000081680000}"/>
    <cellStyle name="Normal 2 7 3" xfId="4073" xr:uid="{00000000-0005-0000-0000-000082680000}"/>
    <cellStyle name="Normal 2 7 3 2" xfId="11057" xr:uid="{00000000-0005-0000-0000-000083680000}"/>
    <cellStyle name="Normal 2 7 4" xfId="10737" xr:uid="{00000000-0005-0000-0000-000084680000}"/>
    <cellStyle name="Normal 2 8" xfId="1569" xr:uid="{00000000-0005-0000-0000-000085680000}"/>
    <cellStyle name="Normal 2 8 2" xfId="4075" xr:uid="{00000000-0005-0000-0000-000086680000}"/>
    <cellStyle name="Normal 2 8 2 2" xfId="11058" xr:uid="{00000000-0005-0000-0000-000087680000}"/>
    <cellStyle name="Normal 2 8 3" xfId="10738" xr:uid="{00000000-0005-0000-0000-000088680000}"/>
    <cellStyle name="Normal 2 9" xfId="1570" xr:uid="{00000000-0005-0000-0000-000089680000}"/>
    <cellStyle name="Normal 2 9 2" xfId="4076" xr:uid="{00000000-0005-0000-0000-00008A680000}"/>
    <cellStyle name="Normal 2 9 2 2" xfId="11059" xr:uid="{00000000-0005-0000-0000-00008B680000}"/>
    <cellStyle name="Normal 2 9 3" xfId="7717" xr:uid="{00000000-0005-0000-0000-00008C680000}"/>
    <cellStyle name="Normal 2_AUG_TabChap2" xfId="7718" xr:uid="{00000000-0005-0000-0000-00008D680000}"/>
    <cellStyle name="Normal 3" xfId="1571" xr:uid="{00000000-0005-0000-0000-00008E680000}"/>
    <cellStyle name="Normal 3 2" xfId="1572" xr:uid="{00000000-0005-0000-0000-00008F680000}"/>
    <cellStyle name="Normal 3 2 2" xfId="1573" xr:uid="{00000000-0005-0000-0000-000090680000}"/>
    <cellStyle name="Normal 3 2 2 2" xfId="7719" xr:uid="{00000000-0005-0000-0000-000091680000}"/>
    <cellStyle name="Normal 3 2 2 2 2" xfId="7720" xr:uid="{00000000-0005-0000-0000-000092680000}"/>
    <cellStyle name="Normal 3 2 2 3" xfId="7721" xr:uid="{00000000-0005-0000-0000-000093680000}"/>
    <cellStyle name="Normal 3 2 2 3 2" xfId="8711" xr:uid="{00000000-0005-0000-0000-000094680000}"/>
    <cellStyle name="Normal 3 2 2 4" xfId="7722" xr:uid="{00000000-0005-0000-0000-000095680000}"/>
    <cellStyle name="Normal 3 2 2 5" xfId="7723" xr:uid="{00000000-0005-0000-0000-000096680000}"/>
    <cellStyle name="Normal 3 2 2 6" xfId="8712" xr:uid="{00000000-0005-0000-0000-000097680000}"/>
    <cellStyle name="Normal 3 2 3" xfId="7724" xr:uid="{00000000-0005-0000-0000-000098680000}"/>
    <cellStyle name="Normal 3 3" xfId="1574" xr:uid="{00000000-0005-0000-0000-000099680000}"/>
    <cellStyle name="Normal 3 3 2" xfId="8713" xr:uid="{00000000-0005-0000-0000-00009A680000}"/>
    <cellStyle name="Normal 3 4" xfId="1575" xr:uid="{00000000-0005-0000-0000-00009B680000}"/>
    <cellStyle name="Normal 3 4 2" xfId="10739" xr:uid="{00000000-0005-0000-0000-00009C680000}"/>
    <cellStyle name="Normal 3 5" xfId="1576" xr:uid="{00000000-0005-0000-0000-00009D680000}"/>
    <cellStyle name="Normal 3 5 2" xfId="4077" xr:uid="{00000000-0005-0000-0000-00009E680000}"/>
    <cellStyle name="Normal 3 5 3" xfId="7725" xr:uid="{00000000-0005-0000-0000-00009F680000}"/>
    <cellStyle name="Normal 3 6" xfId="1577" xr:uid="{00000000-0005-0000-0000-0000A0680000}"/>
    <cellStyle name="Normal 3 6 2" xfId="7726" xr:uid="{00000000-0005-0000-0000-0000A1680000}"/>
    <cellStyle name="Normal 4" xfId="1578" xr:uid="{00000000-0005-0000-0000-0000A2680000}"/>
    <cellStyle name="Normal 4 2" xfId="1579" xr:uid="{00000000-0005-0000-0000-0000A3680000}"/>
    <cellStyle name="Normal 4 2 2" xfId="1580" xr:uid="{00000000-0005-0000-0000-0000A4680000}"/>
    <cellStyle name="Normal 4 2 2 2" xfId="1581" xr:uid="{00000000-0005-0000-0000-0000A5680000}"/>
    <cellStyle name="Normal 4 2 2 2 2" xfId="4079" xr:uid="{00000000-0005-0000-0000-0000A6680000}"/>
    <cellStyle name="Normal 4 2 2 3" xfId="4078" xr:uid="{00000000-0005-0000-0000-0000A7680000}"/>
    <cellStyle name="Normal 4 2 3" xfId="1582" xr:uid="{00000000-0005-0000-0000-0000A8680000}"/>
    <cellStyle name="Normal 4 2 4" xfId="1583" xr:uid="{00000000-0005-0000-0000-0000A9680000}"/>
    <cellStyle name="Normal 4 2 4 2" xfId="4080" xr:uid="{00000000-0005-0000-0000-0000AA680000}"/>
    <cellStyle name="Normal 4 2 5" xfId="1584" xr:uid="{00000000-0005-0000-0000-0000AB680000}"/>
    <cellStyle name="Normal 4 2 5 2" xfId="4081" xr:uid="{00000000-0005-0000-0000-0000AC680000}"/>
    <cellStyle name="Normal 4 2 6" xfId="10741" xr:uid="{00000000-0005-0000-0000-0000AD680000}"/>
    <cellStyle name="Normal 4 3" xfId="1585" xr:uid="{00000000-0005-0000-0000-0000AE680000}"/>
    <cellStyle name="Normal 4 4" xfId="1586" xr:uid="{00000000-0005-0000-0000-0000AF680000}"/>
    <cellStyle name="Normal 4 5" xfId="10740" xr:uid="{00000000-0005-0000-0000-0000B0680000}"/>
    <cellStyle name="Normal 5" xfId="1587" xr:uid="{00000000-0005-0000-0000-0000B1680000}"/>
    <cellStyle name="Normal 5 2" xfId="1588" xr:uid="{00000000-0005-0000-0000-0000B2680000}"/>
    <cellStyle name="Normal 5 2 2" xfId="7727" xr:uid="{00000000-0005-0000-0000-0000B3680000}"/>
    <cellStyle name="Normal 5 2 3" xfId="7728" xr:uid="{00000000-0005-0000-0000-0000B4680000}"/>
    <cellStyle name="Normal 5 2 4" xfId="8714" xr:uid="{00000000-0005-0000-0000-0000B5680000}"/>
    <cellStyle name="Normal 5 3" xfId="1589" xr:uid="{00000000-0005-0000-0000-0000B6680000}"/>
    <cellStyle name="Normal 5 3 2" xfId="7729" xr:uid="{00000000-0005-0000-0000-0000B7680000}"/>
    <cellStyle name="Normal 5 4" xfId="7730" xr:uid="{00000000-0005-0000-0000-0000B8680000}"/>
    <cellStyle name="Normal 5 5" xfId="10742" xr:uid="{00000000-0005-0000-0000-0000B9680000}"/>
    <cellStyle name="Normal 6" xfId="1590" xr:uid="{00000000-0005-0000-0000-0000BA680000}"/>
    <cellStyle name="Normal 6 2" xfId="1591" xr:uid="{00000000-0005-0000-0000-0000BB680000}"/>
    <cellStyle name="Normal 6 2 2" xfId="1592" xr:uid="{00000000-0005-0000-0000-0000BC680000}"/>
    <cellStyle name="Normal 6 2 2 2" xfId="4084" xr:uid="{00000000-0005-0000-0000-0000BD680000}"/>
    <cellStyle name="Normal 6 2 3" xfId="4083" xr:uid="{00000000-0005-0000-0000-0000BE680000}"/>
    <cellStyle name="Normal 6 2 4" xfId="10743" xr:uid="{00000000-0005-0000-0000-0000BF680000}"/>
    <cellStyle name="Normal 6 3" xfId="1593" xr:uid="{00000000-0005-0000-0000-0000C0680000}"/>
    <cellStyle name="Normal 6 3 2" xfId="7731" xr:uid="{00000000-0005-0000-0000-0000C1680000}"/>
    <cellStyle name="Normal 6 4" xfId="3649" xr:uid="{00000000-0005-0000-0000-0000C2680000}"/>
    <cellStyle name="Normal 6 4 2" xfId="4085" xr:uid="{00000000-0005-0000-0000-0000C3680000}"/>
    <cellStyle name="Normal 6 5" xfId="3650" xr:uid="{00000000-0005-0000-0000-0000C4680000}"/>
    <cellStyle name="Normal 6 5 2" xfId="4086" xr:uid="{00000000-0005-0000-0000-0000C5680000}"/>
    <cellStyle name="Normal 6 6" xfId="4082" xr:uid="{00000000-0005-0000-0000-0000C6680000}"/>
    <cellStyle name="Normal 7" xfId="1594" xr:uid="{00000000-0005-0000-0000-0000C7680000}"/>
    <cellStyle name="Normal 7 2" xfId="1595" xr:uid="{00000000-0005-0000-0000-0000C8680000}"/>
    <cellStyle name="Normal 7 3" xfId="10744" xr:uid="{00000000-0005-0000-0000-0000C9680000}"/>
    <cellStyle name="Normal 8" xfId="1596" xr:uid="{00000000-0005-0000-0000-0000CA680000}"/>
    <cellStyle name="Normal 8 10" xfId="7732" xr:uid="{00000000-0005-0000-0000-0000CB680000}"/>
    <cellStyle name="Normal 8 11" xfId="7733" xr:uid="{00000000-0005-0000-0000-0000CC680000}"/>
    <cellStyle name="Normal 8 2" xfId="1597" xr:uid="{00000000-0005-0000-0000-0000CD680000}"/>
    <cellStyle name="Normal 8 2 2" xfId="10745" xr:uid="{00000000-0005-0000-0000-0000CE680000}"/>
    <cellStyle name="Normal 8 3" xfId="1598" xr:uid="{00000000-0005-0000-0000-0000CF680000}"/>
    <cellStyle name="Normal 8 3 2" xfId="7734" xr:uid="{00000000-0005-0000-0000-0000D0680000}"/>
    <cellStyle name="Normal 8 4" xfId="7735" xr:uid="{00000000-0005-0000-0000-0000D1680000}"/>
    <cellStyle name="Normal 8 5" xfId="7736" xr:uid="{00000000-0005-0000-0000-0000D2680000}"/>
    <cellStyle name="Normal 8 6" xfId="7737" xr:uid="{00000000-0005-0000-0000-0000D3680000}"/>
    <cellStyle name="Normal 8 7" xfId="7738" xr:uid="{00000000-0005-0000-0000-0000D4680000}"/>
    <cellStyle name="Normal 8 8" xfId="7739" xr:uid="{00000000-0005-0000-0000-0000D5680000}"/>
    <cellStyle name="Normal 8 9" xfId="7740" xr:uid="{00000000-0005-0000-0000-0000D6680000}"/>
    <cellStyle name="Normal 9" xfId="1599" xr:uid="{00000000-0005-0000-0000-0000D7680000}"/>
    <cellStyle name="Normal 9 2" xfId="1600" xr:uid="{00000000-0005-0000-0000-0000D8680000}"/>
    <cellStyle name="Normal 9 2 2" xfId="10746" xr:uid="{00000000-0005-0000-0000-0000D9680000}"/>
    <cellStyle name="Normal 9 3" xfId="1601" xr:uid="{00000000-0005-0000-0000-0000DA680000}"/>
    <cellStyle name="Normal 9 3 2" xfId="4087" xr:uid="{00000000-0005-0000-0000-0000DB680000}"/>
    <cellStyle name="Normal 9 3 3" xfId="7741" xr:uid="{00000000-0005-0000-0000-0000DC680000}"/>
    <cellStyle name="Normal 9 4" xfId="1602" xr:uid="{00000000-0005-0000-0000-0000DD680000}"/>
    <cellStyle name="Normal 9 4 2" xfId="4088" xr:uid="{00000000-0005-0000-0000-0000DE680000}"/>
    <cellStyle name="Note" xfId="7742" xr:uid="{00000000-0005-0000-0000-0000DF680000}"/>
    <cellStyle name="Note 10 2" xfId="7743" xr:uid="{00000000-0005-0000-0000-0000E0680000}"/>
    <cellStyle name="Note 10 2 2" xfId="7744" xr:uid="{00000000-0005-0000-0000-0000E1680000}"/>
    <cellStyle name="Note 10 2 2 2" xfId="7745" xr:uid="{00000000-0005-0000-0000-0000E2680000}"/>
    <cellStyle name="Note 10 2 3" xfId="7746" xr:uid="{00000000-0005-0000-0000-0000E3680000}"/>
    <cellStyle name="Note 10 3" xfId="7747" xr:uid="{00000000-0005-0000-0000-0000E4680000}"/>
    <cellStyle name="Note 10 3 2" xfId="7748" xr:uid="{00000000-0005-0000-0000-0000E5680000}"/>
    <cellStyle name="Note 10 3 2 2" xfId="7749" xr:uid="{00000000-0005-0000-0000-0000E6680000}"/>
    <cellStyle name="Note 10 3 3" xfId="7750" xr:uid="{00000000-0005-0000-0000-0000E7680000}"/>
    <cellStyle name="Note 10 4" xfId="7751" xr:uid="{00000000-0005-0000-0000-0000E8680000}"/>
    <cellStyle name="Note 10 4 2" xfId="7752" xr:uid="{00000000-0005-0000-0000-0000E9680000}"/>
    <cellStyle name="Note 10 4 2 2" xfId="7753" xr:uid="{00000000-0005-0000-0000-0000EA680000}"/>
    <cellStyle name="Note 10 4 3" xfId="7754" xr:uid="{00000000-0005-0000-0000-0000EB680000}"/>
    <cellStyle name="Note 10 5" xfId="7755" xr:uid="{00000000-0005-0000-0000-0000EC680000}"/>
    <cellStyle name="Note 10 5 2" xfId="7756" xr:uid="{00000000-0005-0000-0000-0000ED680000}"/>
    <cellStyle name="Note 10 5 2 2" xfId="7757" xr:uid="{00000000-0005-0000-0000-0000EE680000}"/>
    <cellStyle name="Note 10 5 3" xfId="7758" xr:uid="{00000000-0005-0000-0000-0000EF680000}"/>
    <cellStyle name="Note 10 6" xfId="7759" xr:uid="{00000000-0005-0000-0000-0000F0680000}"/>
    <cellStyle name="Note 10 6 2" xfId="7760" xr:uid="{00000000-0005-0000-0000-0000F1680000}"/>
    <cellStyle name="Note 10 6 2 2" xfId="7761" xr:uid="{00000000-0005-0000-0000-0000F2680000}"/>
    <cellStyle name="Note 10 6 3" xfId="7762" xr:uid="{00000000-0005-0000-0000-0000F3680000}"/>
    <cellStyle name="Note 10 7" xfId="7763" xr:uid="{00000000-0005-0000-0000-0000F4680000}"/>
    <cellStyle name="Note 10 7 2" xfId="7764" xr:uid="{00000000-0005-0000-0000-0000F5680000}"/>
    <cellStyle name="Note 10 7 2 2" xfId="7765" xr:uid="{00000000-0005-0000-0000-0000F6680000}"/>
    <cellStyle name="Note 10 7 3" xfId="7766" xr:uid="{00000000-0005-0000-0000-0000F7680000}"/>
    <cellStyle name="Note 11 2" xfId="7767" xr:uid="{00000000-0005-0000-0000-0000F8680000}"/>
    <cellStyle name="Note 11 2 2" xfId="7768" xr:uid="{00000000-0005-0000-0000-0000F9680000}"/>
    <cellStyle name="Note 11 2 2 2" xfId="7769" xr:uid="{00000000-0005-0000-0000-0000FA680000}"/>
    <cellStyle name="Note 11 2 3" xfId="7770" xr:uid="{00000000-0005-0000-0000-0000FB680000}"/>
    <cellStyle name="Note 11 3" xfId="7771" xr:uid="{00000000-0005-0000-0000-0000FC680000}"/>
    <cellStyle name="Note 11 3 2" xfId="7772" xr:uid="{00000000-0005-0000-0000-0000FD680000}"/>
    <cellStyle name="Note 11 3 2 2" xfId="7773" xr:uid="{00000000-0005-0000-0000-0000FE680000}"/>
    <cellStyle name="Note 11 3 3" xfId="7774" xr:uid="{00000000-0005-0000-0000-0000FF680000}"/>
    <cellStyle name="Note 11 4" xfId="7775" xr:uid="{00000000-0005-0000-0000-000000690000}"/>
    <cellStyle name="Note 11 4 2" xfId="7776" xr:uid="{00000000-0005-0000-0000-000001690000}"/>
    <cellStyle name="Note 11 4 2 2" xfId="7777" xr:uid="{00000000-0005-0000-0000-000002690000}"/>
    <cellStyle name="Note 11 4 3" xfId="7778" xr:uid="{00000000-0005-0000-0000-000003690000}"/>
    <cellStyle name="Note 11 5" xfId="7779" xr:uid="{00000000-0005-0000-0000-000004690000}"/>
    <cellStyle name="Note 11 5 2" xfId="7780" xr:uid="{00000000-0005-0000-0000-000005690000}"/>
    <cellStyle name="Note 11 5 2 2" xfId="7781" xr:uid="{00000000-0005-0000-0000-000006690000}"/>
    <cellStyle name="Note 11 5 3" xfId="7782" xr:uid="{00000000-0005-0000-0000-000007690000}"/>
    <cellStyle name="Note 11 6" xfId="7783" xr:uid="{00000000-0005-0000-0000-000008690000}"/>
    <cellStyle name="Note 11 6 2" xfId="7784" xr:uid="{00000000-0005-0000-0000-000009690000}"/>
    <cellStyle name="Note 11 6 2 2" xfId="7785" xr:uid="{00000000-0005-0000-0000-00000A690000}"/>
    <cellStyle name="Note 11 6 3" xfId="7786" xr:uid="{00000000-0005-0000-0000-00000B690000}"/>
    <cellStyle name="Note 12 2" xfId="7787" xr:uid="{00000000-0005-0000-0000-00000C690000}"/>
    <cellStyle name="Note 12 2 2" xfId="7788" xr:uid="{00000000-0005-0000-0000-00000D690000}"/>
    <cellStyle name="Note 12 2 2 2" xfId="7789" xr:uid="{00000000-0005-0000-0000-00000E690000}"/>
    <cellStyle name="Note 12 2 3" xfId="7790" xr:uid="{00000000-0005-0000-0000-00000F690000}"/>
    <cellStyle name="Note 12 3" xfId="7791" xr:uid="{00000000-0005-0000-0000-000010690000}"/>
    <cellStyle name="Note 12 3 2" xfId="7792" xr:uid="{00000000-0005-0000-0000-000011690000}"/>
    <cellStyle name="Note 12 3 2 2" xfId="7793" xr:uid="{00000000-0005-0000-0000-000012690000}"/>
    <cellStyle name="Note 12 3 3" xfId="7794" xr:uid="{00000000-0005-0000-0000-000013690000}"/>
    <cellStyle name="Note 12 4" xfId="7795" xr:uid="{00000000-0005-0000-0000-000014690000}"/>
    <cellStyle name="Note 12 4 2" xfId="7796" xr:uid="{00000000-0005-0000-0000-000015690000}"/>
    <cellStyle name="Note 12 4 2 2" xfId="7797" xr:uid="{00000000-0005-0000-0000-000016690000}"/>
    <cellStyle name="Note 12 4 3" xfId="7798" xr:uid="{00000000-0005-0000-0000-000017690000}"/>
    <cellStyle name="Note 12 5" xfId="7799" xr:uid="{00000000-0005-0000-0000-000018690000}"/>
    <cellStyle name="Note 12 5 2" xfId="7800" xr:uid="{00000000-0005-0000-0000-000019690000}"/>
    <cellStyle name="Note 12 5 2 2" xfId="7801" xr:uid="{00000000-0005-0000-0000-00001A690000}"/>
    <cellStyle name="Note 12 5 3" xfId="7802" xr:uid="{00000000-0005-0000-0000-00001B690000}"/>
    <cellStyle name="Note 13 2" xfId="7803" xr:uid="{00000000-0005-0000-0000-00001C690000}"/>
    <cellStyle name="Note 13 2 2" xfId="7804" xr:uid="{00000000-0005-0000-0000-00001D690000}"/>
    <cellStyle name="Note 13 2 2 2" xfId="7805" xr:uid="{00000000-0005-0000-0000-00001E690000}"/>
    <cellStyle name="Note 13 2 3" xfId="7806" xr:uid="{00000000-0005-0000-0000-00001F690000}"/>
    <cellStyle name="Note 14 2" xfId="7807" xr:uid="{00000000-0005-0000-0000-000020690000}"/>
    <cellStyle name="Note 14 2 2" xfId="7808" xr:uid="{00000000-0005-0000-0000-000021690000}"/>
    <cellStyle name="Note 14 2 2 2" xfId="7809" xr:uid="{00000000-0005-0000-0000-000022690000}"/>
    <cellStyle name="Note 14 2 3" xfId="7810" xr:uid="{00000000-0005-0000-0000-000023690000}"/>
    <cellStyle name="Note 15 2" xfId="7811" xr:uid="{00000000-0005-0000-0000-000024690000}"/>
    <cellStyle name="Note 15 2 2" xfId="7812" xr:uid="{00000000-0005-0000-0000-000025690000}"/>
    <cellStyle name="Note 15 2 2 2" xfId="7813" xr:uid="{00000000-0005-0000-0000-000026690000}"/>
    <cellStyle name="Note 15 2 3" xfId="7814" xr:uid="{00000000-0005-0000-0000-000027690000}"/>
    <cellStyle name="Note 2" xfId="7815" xr:uid="{00000000-0005-0000-0000-000028690000}"/>
    <cellStyle name="Note 2 2" xfId="7816" xr:uid="{00000000-0005-0000-0000-000029690000}"/>
    <cellStyle name="Note 2 2 2" xfId="7817" xr:uid="{00000000-0005-0000-0000-00002A690000}"/>
    <cellStyle name="Note 2 2 2 2" xfId="7818" xr:uid="{00000000-0005-0000-0000-00002B690000}"/>
    <cellStyle name="Note 2 2 3" xfId="7819" xr:uid="{00000000-0005-0000-0000-00002C690000}"/>
    <cellStyle name="Note 2 3" xfId="7820" xr:uid="{00000000-0005-0000-0000-00002D690000}"/>
    <cellStyle name="Note 2 3 2" xfId="7821" xr:uid="{00000000-0005-0000-0000-00002E690000}"/>
    <cellStyle name="Note 2 3 2 2" xfId="7822" xr:uid="{00000000-0005-0000-0000-00002F690000}"/>
    <cellStyle name="Note 2 3 3" xfId="7823" xr:uid="{00000000-0005-0000-0000-000030690000}"/>
    <cellStyle name="Note 2 4" xfId="7824" xr:uid="{00000000-0005-0000-0000-000031690000}"/>
    <cellStyle name="Note 2 4 2" xfId="7825" xr:uid="{00000000-0005-0000-0000-000032690000}"/>
    <cellStyle name="Note 2 4 2 2" xfId="7826" xr:uid="{00000000-0005-0000-0000-000033690000}"/>
    <cellStyle name="Note 2 4 3" xfId="7827" xr:uid="{00000000-0005-0000-0000-000034690000}"/>
    <cellStyle name="Note 2 5" xfId="7828" xr:uid="{00000000-0005-0000-0000-000035690000}"/>
    <cellStyle name="Note 2 5 2" xfId="7829" xr:uid="{00000000-0005-0000-0000-000036690000}"/>
    <cellStyle name="Note 2 5 2 2" xfId="7830" xr:uid="{00000000-0005-0000-0000-000037690000}"/>
    <cellStyle name="Note 2 5 3" xfId="7831" xr:uid="{00000000-0005-0000-0000-000038690000}"/>
    <cellStyle name="Note 2 6" xfId="7832" xr:uid="{00000000-0005-0000-0000-000039690000}"/>
    <cellStyle name="Note 2 6 2" xfId="7833" xr:uid="{00000000-0005-0000-0000-00003A690000}"/>
    <cellStyle name="Note 2 6 2 2" xfId="7834" xr:uid="{00000000-0005-0000-0000-00003B690000}"/>
    <cellStyle name="Note 2 6 3" xfId="7835" xr:uid="{00000000-0005-0000-0000-00003C690000}"/>
    <cellStyle name="Note 2 7" xfId="7836" xr:uid="{00000000-0005-0000-0000-00003D690000}"/>
    <cellStyle name="Note 2 7 2" xfId="7837" xr:uid="{00000000-0005-0000-0000-00003E690000}"/>
    <cellStyle name="Note 2 7 2 2" xfId="7838" xr:uid="{00000000-0005-0000-0000-00003F690000}"/>
    <cellStyle name="Note 2 7 3" xfId="7839" xr:uid="{00000000-0005-0000-0000-000040690000}"/>
    <cellStyle name="Note 2 8" xfId="7840" xr:uid="{00000000-0005-0000-0000-000041690000}"/>
    <cellStyle name="Note 2 8 2" xfId="7841" xr:uid="{00000000-0005-0000-0000-000042690000}"/>
    <cellStyle name="Note 2 8 2 2" xfId="7842" xr:uid="{00000000-0005-0000-0000-000043690000}"/>
    <cellStyle name="Note 2 8 3" xfId="7843" xr:uid="{00000000-0005-0000-0000-000044690000}"/>
    <cellStyle name="Note 2 9" xfId="11060" xr:uid="{00000000-0005-0000-0000-000045690000}"/>
    <cellStyle name="Note 3" xfId="7844" xr:uid="{00000000-0005-0000-0000-000046690000}"/>
    <cellStyle name="Note 3 2" xfId="7845" xr:uid="{00000000-0005-0000-0000-000047690000}"/>
    <cellStyle name="Note 3 2 2" xfId="7846" xr:uid="{00000000-0005-0000-0000-000048690000}"/>
    <cellStyle name="Note 3 2 2 2" xfId="7847" xr:uid="{00000000-0005-0000-0000-000049690000}"/>
    <cellStyle name="Note 3 2 3" xfId="7848" xr:uid="{00000000-0005-0000-0000-00004A690000}"/>
    <cellStyle name="Note 3 3" xfId="7849" xr:uid="{00000000-0005-0000-0000-00004B690000}"/>
    <cellStyle name="Note 3 3 2" xfId="7850" xr:uid="{00000000-0005-0000-0000-00004C690000}"/>
    <cellStyle name="Note 3 3 2 2" xfId="7851" xr:uid="{00000000-0005-0000-0000-00004D690000}"/>
    <cellStyle name="Note 3 3 3" xfId="7852" xr:uid="{00000000-0005-0000-0000-00004E690000}"/>
    <cellStyle name="Note 3 4" xfId="7853" xr:uid="{00000000-0005-0000-0000-00004F690000}"/>
    <cellStyle name="Note 3 4 2" xfId="7854" xr:uid="{00000000-0005-0000-0000-000050690000}"/>
    <cellStyle name="Note 3 4 2 2" xfId="7855" xr:uid="{00000000-0005-0000-0000-000051690000}"/>
    <cellStyle name="Note 3 4 3" xfId="7856" xr:uid="{00000000-0005-0000-0000-000052690000}"/>
    <cellStyle name="Note 3 5" xfId="7857" xr:uid="{00000000-0005-0000-0000-000053690000}"/>
    <cellStyle name="Note 3 5 2" xfId="7858" xr:uid="{00000000-0005-0000-0000-000054690000}"/>
    <cellStyle name="Note 3 5 2 2" xfId="7859" xr:uid="{00000000-0005-0000-0000-000055690000}"/>
    <cellStyle name="Note 3 5 3" xfId="7860" xr:uid="{00000000-0005-0000-0000-000056690000}"/>
    <cellStyle name="Note 3 6" xfId="7861" xr:uid="{00000000-0005-0000-0000-000057690000}"/>
    <cellStyle name="Note 3 6 2" xfId="7862" xr:uid="{00000000-0005-0000-0000-000058690000}"/>
    <cellStyle name="Note 3 6 2 2" xfId="7863" xr:uid="{00000000-0005-0000-0000-000059690000}"/>
    <cellStyle name="Note 3 6 3" xfId="7864" xr:uid="{00000000-0005-0000-0000-00005A690000}"/>
    <cellStyle name="Note 3 7" xfId="7865" xr:uid="{00000000-0005-0000-0000-00005B690000}"/>
    <cellStyle name="Note 3 7 2" xfId="7866" xr:uid="{00000000-0005-0000-0000-00005C690000}"/>
    <cellStyle name="Note 3 7 2 2" xfId="7867" xr:uid="{00000000-0005-0000-0000-00005D690000}"/>
    <cellStyle name="Note 3 7 3" xfId="7868" xr:uid="{00000000-0005-0000-0000-00005E690000}"/>
    <cellStyle name="Note 3 8" xfId="7869" xr:uid="{00000000-0005-0000-0000-00005F690000}"/>
    <cellStyle name="Note 3 8 2" xfId="7870" xr:uid="{00000000-0005-0000-0000-000060690000}"/>
    <cellStyle name="Note 3 8 2 2" xfId="7871" xr:uid="{00000000-0005-0000-0000-000061690000}"/>
    <cellStyle name="Note 3 8 3" xfId="7872" xr:uid="{00000000-0005-0000-0000-000062690000}"/>
    <cellStyle name="Note 3 9" xfId="14059" xr:uid="{00000000-0005-0000-0000-000063690000}"/>
    <cellStyle name="Note 3 9 2" xfId="14929" xr:uid="{00000000-0005-0000-0000-000064690000}"/>
    <cellStyle name="Note 3 9 2 2" xfId="17286" xr:uid="{00000000-0005-0000-0000-000065690000}"/>
    <cellStyle name="Note 3 9 2 2 2" xfId="24423" xr:uid="{00000000-0005-0000-0000-000066690000}"/>
    <cellStyle name="Note 3 9 2 2 2 2" xfId="38738" xr:uid="{00000000-0005-0000-0000-000067690000}"/>
    <cellStyle name="Note 3 9 2 2 3" xfId="31601" xr:uid="{00000000-0005-0000-0000-000068690000}"/>
    <cellStyle name="Note 3 9 2 3" xfId="19640" xr:uid="{00000000-0005-0000-0000-000069690000}"/>
    <cellStyle name="Note 3 9 2 3 2" xfId="26777" xr:uid="{00000000-0005-0000-0000-00006A690000}"/>
    <cellStyle name="Note 3 9 2 3 2 2" xfId="41092" xr:uid="{00000000-0005-0000-0000-00006B690000}"/>
    <cellStyle name="Note 3 9 2 3 3" xfId="33955" xr:uid="{00000000-0005-0000-0000-00006C690000}"/>
    <cellStyle name="Note 3 9 2 4" xfId="20916" xr:uid="{00000000-0005-0000-0000-00006D690000}"/>
    <cellStyle name="Note 3 9 2 4 2" xfId="28053" xr:uid="{00000000-0005-0000-0000-00006E690000}"/>
    <cellStyle name="Note 3 9 2 4 2 2" xfId="42368" xr:uid="{00000000-0005-0000-0000-00006F690000}"/>
    <cellStyle name="Note 3 9 2 4 3" xfId="35231" xr:uid="{00000000-0005-0000-0000-000070690000}"/>
    <cellStyle name="Note 3 9 2 5" xfId="22092" xr:uid="{00000000-0005-0000-0000-000071690000}"/>
    <cellStyle name="Note 3 9 2 5 2" xfId="36407" xr:uid="{00000000-0005-0000-0000-000072690000}"/>
    <cellStyle name="Note 3 9 2 6" xfId="29248" xr:uid="{00000000-0005-0000-0000-000073690000}"/>
    <cellStyle name="Note 3 9 3" xfId="16428" xr:uid="{00000000-0005-0000-0000-000074690000}"/>
    <cellStyle name="Note 3 9 3 2" xfId="23587" xr:uid="{00000000-0005-0000-0000-000075690000}"/>
    <cellStyle name="Note 3 9 3 2 2" xfId="37902" xr:uid="{00000000-0005-0000-0000-000076690000}"/>
    <cellStyle name="Note 3 9 3 3" xfId="30743" xr:uid="{00000000-0005-0000-0000-000077690000}"/>
    <cellStyle name="Note 3 9 4" xfId="18782" xr:uid="{00000000-0005-0000-0000-000078690000}"/>
    <cellStyle name="Note 3 9 4 2" xfId="25919" xr:uid="{00000000-0005-0000-0000-000079690000}"/>
    <cellStyle name="Note 3 9 4 2 2" xfId="40234" xr:uid="{00000000-0005-0000-0000-00007A690000}"/>
    <cellStyle name="Note 3 9 4 3" xfId="33097" xr:uid="{00000000-0005-0000-0000-00007B690000}"/>
    <cellStyle name="Note 4" xfId="14058" xr:uid="{00000000-0005-0000-0000-00007C690000}"/>
    <cellStyle name="Note 4 10" xfId="16427" xr:uid="{00000000-0005-0000-0000-00007D690000}"/>
    <cellStyle name="Note 4 10 2" xfId="23586" xr:uid="{00000000-0005-0000-0000-00007E690000}"/>
    <cellStyle name="Note 4 10 2 2" xfId="37901" xr:uid="{00000000-0005-0000-0000-00007F690000}"/>
    <cellStyle name="Note 4 10 3" xfId="30742" xr:uid="{00000000-0005-0000-0000-000080690000}"/>
    <cellStyle name="Note 4 11" xfId="18781" xr:uid="{00000000-0005-0000-0000-000081690000}"/>
    <cellStyle name="Note 4 11 2" xfId="25918" xr:uid="{00000000-0005-0000-0000-000082690000}"/>
    <cellStyle name="Note 4 11 2 2" xfId="40233" xr:uid="{00000000-0005-0000-0000-000083690000}"/>
    <cellStyle name="Note 4 11 3" xfId="33096" xr:uid="{00000000-0005-0000-0000-000084690000}"/>
    <cellStyle name="Note 4 2" xfId="7873" xr:uid="{00000000-0005-0000-0000-000085690000}"/>
    <cellStyle name="Note 4 2 2" xfId="7874" xr:uid="{00000000-0005-0000-0000-000086690000}"/>
    <cellStyle name="Note 4 2 2 2" xfId="7875" xr:uid="{00000000-0005-0000-0000-000087690000}"/>
    <cellStyle name="Note 4 2 3" xfId="7876" xr:uid="{00000000-0005-0000-0000-000088690000}"/>
    <cellStyle name="Note 4 3" xfId="7877" xr:uid="{00000000-0005-0000-0000-000089690000}"/>
    <cellStyle name="Note 4 3 2" xfId="7878" xr:uid="{00000000-0005-0000-0000-00008A690000}"/>
    <cellStyle name="Note 4 3 2 2" xfId="7879" xr:uid="{00000000-0005-0000-0000-00008B690000}"/>
    <cellStyle name="Note 4 3 3" xfId="7880" xr:uid="{00000000-0005-0000-0000-00008C690000}"/>
    <cellStyle name="Note 4 4" xfId="7881" xr:uid="{00000000-0005-0000-0000-00008D690000}"/>
    <cellStyle name="Note 4 4 2" xfId="7882" xr:uid="{00000000-0005-0000-0000-00008E690000}"/>
    <cellStyle name="Note 4 4 2 2" xfId="7883" xr:uid="{00000000-0005-0000-0000-00008F690000}"/>
    <cellStyle name="Note 4 4 3" xfId="7884" xr:uid="{00000000-0005-0000-0000-000090690000}"/>
    <cellStyle name="Note 4 5" xfId="7885" xr:uid="{00000000-0005-0000-0000-000091690000}"/>
    <cellStyle name="Note 4 5 2" xfId="7886" xr:uid="{00000000-0005-0000-0000-000092690000}"/>
    <cellStyle name="Note 4 5 2 2" xfId="7887" xr:uid="{00000000-0005-0000-0000-000093690000}"/>
    <cellStyle name="Note 4 5 3" xfId="7888" xr:uid="{00000000-0005-0000-0000-000094690000}"/>
    <cellStyle name="Note 4 6" xfId="7889" xr:uid="{00000000-0005-0000-0000-000095690000}"/>
    <cellStyle name="Note 4 6 2" xfId="7890" xr:uid="{00000000-0005-0000-0000-000096690000}"/>
    <cellStyle name="Note 4 6 2 2" xfId="7891" xr:uid="{00000000-0005-0000-0000-000097690000}"/>
    <cellStyle name="Note 4 6 3" xfId="7892" xr:uid="{00000000-0005-0000-0000-000098690000}"/>
    <cellStyle name="Note 4 7" xfId="7893" xr:uid="{00000000-0005-0000-0000-000099690000}"/>
    <cellStyle name="Note 4 7 2" xfId="7894" xr:uid="{00000000-0005-0000-0000-00009A690000}"/>
    <cellStyle name="Note 4 7 2 2" xfId="7895" xr:uid="{00000000-0005-0000-0000-00009B690000}"/>
    <cellStyle name="Note 4 7 3" xfId="7896" xr:uid="{00000000-0005-0000-0000-00009C690000}"/>
    <cellStyle name="Note 4 8" xfId="7897" xr:uid="{00000000-0005-0000-0000-00009D690000}"/>
    <cellStyle name="Note 4 8 2" xfId="7898" xr:uid="{00000000-0005-0000-0000-00009E690000}"/>
    <cellStyle name="Note 4 8 2 2" xfId="7899" xr:uid="{00000000-0005-0000-0000-00009F690000}"/>
    <cellStyle name="Note 4 8 3" xfId="7900" xr:uid="{00000000-0005-0000-0000-0000A0690000}"/>
    <cellStyle name="Note 4 9" xfId="14928" xr:uid="{00000000-0005-0000-0000-0000A1690000}"/>
    <cellStyle name="Note 4 9 2" xfId="17285" xr:uid="{00000000-0005-0000-0000-0000A2690000}"/>
    <cellStyle name="Note 4 9 2 2" xfId="24422" xr:uid="{00000000-0005-0000-0000-0000A3690000}"/>
    <cellStyle name="Note 4 9 2 2 2" xfId="38737" xr:uid="{00000000-0005-0000-0000-0000A4690000}"/>
    <cellStyle name="Note 4 9 2 3" xfId="31600" xr:uid="{00000000-0005-0000-0000-0000A5690000}"/>
    <cellStyle name="Note 4 9 3" xfId="19639" xr:uid="{00000000-0005-0000-0000-0000A6690000}"/>
    <cellStyle name="Note 4 9 3 2" xfId="26776" xr:uid="{00000000-0005-0000-0000-0000A7690000}"/>
    <cellStyle name="Note 4 9 3 2 2" xfId="41091" xr:uid="{00000000-0005-0000-0000-0000A8690000}"/>
    <cellStyle name="Note 4 9 3 3" xfId="33954" xr:uid="{00000000-0005-0000-0000-0000A9690000}"/>
    <cellStyle name="Note 4 9 4" xfId="20915" xr:uid="{00000000-0005-0000-0000-0000AA690000}"/>
    <cellStyle name="Note 4 9 4 2" xfId="28052" xr:uid="{00000000-0005-0000-0000-0000AB690000}"/>
    <cellStyle name="Note 4 9 4 2 2" xfId="42367" xr:uid="{00000000-0005-0000-0000-0000AC690000}"/>
    <cellStyle name="Note 4 9 4 3" xfId="35230" xr:uid="{00000000-0005-0000-0000-0000AD690000}"/>
    <cellStyle name="Note 4 9 5" xfId="22091" xr:uid="{00000000-0005-0000-0000-0000AE690000}"/>
    <cellStyle name="Note 4 9 5 2" xfId="36406" xr:uid="{00000000-0005-0000-0000-0000AF690000}"/>
    <cellStyle name="Note 4 9 6" xfId="29247" xr:uid="{00000000-0005-0000-0000-0000B0690000}"/>
    <cellStyle name="Note 5" xfId="42928" xr:uid="{00000000-0005-0000-0000-0000B1690000}"/>
    <cellStyle name="Note 5 2" xfId="7901" xr:uid="{00000000-0005-0000-0000-0000B2690000}"/>
    <cellStyle name="Note 5 2 2" xfId="7902" xr:uid="{00000000-0005-0000-0000-0000B3690000}"/>
    <cellStyle name="Note 5 2 2 2" xfId="7903" xr:uid="{00000000-0005-0000-0000-0000B4690000}"/>
    <cellStyle name="Note 5 2 3" xfId="7904" xr:uid="{00000000-0005-0000-0000-0000B5690000}"/>
    <cellStyle name="Note 5 3" xfId="7905" xr:uid="{00000000-0005-0000-0000-0000B6690000}"/>
    <cellStyle name="Note 5 3 2" xfId="7906" xr:uid="{00000000-0005-0000-0000-0000B7690000}"/>
    <cellStyle name="Note 5 3 2 2" xfId="7907" xr:uid="{00000000-0005-0000-0000-0000B8690000}"/>
    <cellStyle name="Note 5 3 3" xfId="7908" xr:uid="{00000000-0005-0000-0000-0000B9690000}"/>
    <cellStyle name="Note 5 4" xfId="7909" xr:uid="{00000000-0005-0000-0000-0000BA690000}"/>
    <cellStyle name="Note 5 4 2" xfId="7910" xr:uid="{00000000-0005-0000-0000-0000BB690000}"/>
    <cellStyle name="Note 5 4 2 2" xfId="7911" xr:uid="{00000000-0005-0000-0000-0000BC690000}"/>
    <cellStyle name="Note 5 4 3" xfId="7912" xr:uid="{00000000-0005-0000-0000-0000BD690000}"/>
    <cellStyle name="Note 5 5" xfId="7913" xr:uid="{00000000-0005-0000-0000-0000BE690000}"/>
    <cellStyle name="Note 5 5 2" xfId="7914" xr:uid="{00000000-0005-0000-0000-0000BF690000}"/>
    <cellStyle name="Note 5 5 2 2" xfId="7915" xr:uid="{00000000-0005-0000-0000-0000C0690000}"/>
    <cellStyle name="Note 5 5 3" xfId="7916" xr:uid="{00000000-0005-0000-0000-0000C1690000}"/>
    <cellStyle name="Note 5 6" xfId="7917" xr:uid="{00000000-0005-0000-0000-0000C2690000}"/>
    <cellStyle name="Note 5 6 2" xfId="7918" xr:uid="{00000000-0005-0000-0000-0000C3690000}"/>
    <cellStyle name="Note 5 6 2 2" xfId="7919" xr:uid="{00000000-0005-0000-0000-0000C4690000}"/>
    <cellStyle name="Note 5 6 3" xfId="7920" xr:uid="{00000000-0005-0000-0000-0000C5690000}"/>
    <cellStyle name="Note 5 7" xfId="7921" xr:uid="{00000000-0005-0000-0000-0000C6690000}"/>
    <cellStyle name="Note 5 7 2" xfId="7922" xr:uid="{00000000-0005-0000-0000-0000C7690000}"/>
    <cellStyle name="Note 5 7 2 2" xfId="7923" xr:uid="{00000000-0005-0000-0000-0000C8690000}"/>
    <cellStyle name="Note 5 7 3" xfId="7924" xr:uid="{00000000-0005-0000-0000-0000C9690000}"/>
    <cellStyle name="Note 5 8" xfId="7925" xr:uid="{00000000-0005-0000-0000-0000CA690000}"/>
    <cellStyle name="Note 5 8 2" xfId="7926" xr:uid="{00000000-0005-0000-0000-0000CB690000}"/>
    <cellStyle name="Note 5 8 2 2" xfId="7927" xr:uid="{00000000-0005-0000-0000-0000CC690000}"/>
    <cellStyle name="Note 5 8 3" xfId="7928" xr:uid="{00000000-0005-0000-0000-0000CD690000}"/>
    <cellStyle name="Note 6 2" xfId="7929" xr:uid="{00000000-0005-0000-0000-0000CE690000}"/>
    <cellStyle name="Note 6 2 2" xfId="7930" xr:uid="{00000000-0005-0000-0000-0000CF690000}"/>
    <cellStyle name="Note 6 2 2 2" xfId="7931" xr:uid="{00000000-0005-0000-0000-0000D0690000}"/>
    <cellStyle name="Note 6 2 3" xfId="7932" xr:uid="{00000000-0005-0000-0000-0000D1690000}"/>
    <cellStyle name="Note 6 3" xfId="7933" xr:uid="{00000000-0005-0000-0000-0000D2690000}"/>
    <cellStyle name="Note 6 3 2" xfId="7934" xr:uid="{00000000-0005-0000-0000-0000D3690000}"/>
    <cellStyle name="Note 6 3 2 2" xfId="7935" xr:uid="{00000000-0005-0000-0000-0000D4690000}"/>
    <cellStyle name="Note 6 3 3" xfId="7936" xr:uid="{00000000-0005-0000-0000-0000D5690000}"/>
    <cellStyle name="Note 6 4" xfId="7937" xr:uid="{00000000-0005-0000-0000-0000D6690000}"/>
    <cellStyle name="Note 6 4 2" xfId="7938" xr:uid="{00000000-0005-0000-0000-0000D7690000}"/>
    <cellStyle name="Note 6 4 2 2" xfId="7939" xr:uid="{00000000-0005-0000-0000-0000D8690000}"/>
    <cellStyle name="Note 6 4 3" xfId="7940" xr:uid="{00000000-0005-0000-0000-0000D9690000}"/>
    <cellStyle name="Note 6 5" xfId="7941" xr:uid="{00000000-0005-0000-0000-0000DA690000}"/>
    <cellStyle name="Note 6 5 2" xfId="7942" xr:uid="{00000000-0005-0000-0000-0000DB690000}"/>
    <cellStyle name="Note 6 5 2 2" xfId="7943" xr:uid="{00000000-0005-0000-0000-0000DC690000}"/>
    <cellStyle name="Note 6 5 3" xfId="7944" xr:uid="{00000000-0005-0000-0000-0000DD690000}"/>
    <cellStyle name="Note 6 6" xfId="7945" xr:uid="{00000000-0005-0000-0000-0000DE690000}"/>
    <cellStyle name="Note 6 6 2" xfId="7946" xr:uid="{00000000-0005-0000-0000-0000DF690000}"/>
    <cellStyle name="Note 6 6 2 2" xfId="7947" xr:uid="{00000000-0005-0000-0000-0000E0690000}"/>
    <cellStyle name="Note 6 6 3" xfId="7948" xr:uid="{00000000-0005-0000-0000-0000E1690000}"/>
    <cellStyle name="Note 6 7" xfId="7949" xr:uid="{00000000-0005-0000-0000-0000E2690000}"/>
    <cellStyle name="Note 6 7 2" xfId="7950" xr:uid="{00000000-0005-0000-0000-0000E3690000}"/>
    <cellStyle name="Note 6 7 2 2" xfId="7951" xr:uid="{00000000-0005-0000-0000-0000E4690000}"/>
    <cellStyle name="Note 6 7 3" xfId="7952" xr:uid="{00000000-0005-0000-0000-0000E5690000}"/>
    <cellStyle name="Note 6 8" xfId="7953" xr:uid="{00000000-0005-0000-0000-0000E6690000}"/>
    <cellStyle name="Note 6 8 2" xfId="7954" xr:uid="{00000000-0005-0000-0000-0000E7690000}"/>
    <cellStyle name="Note 6 8 2 2" xfId="7955" xr:uid="{00000000-0005-0000-0000-0000E8690000}"/>
    <cellStyle name="Note 6 8 3" xfId="7956" xr:uid="{00000000-0005-0000-0000-0000E9690000}"/>
    <cellStyle name="Note 7 2" xfId="7957" xr:uid="{00000000-0005-0000-0000-0000EA690000}"/>
    <cellStyle name="Note 7 2 2" xfId="7958" xr:uid="{00000000-0005-0000-0000-0000EB690000}"/>
    <cellStyle name="Note 7 2 2 2" xfId="7959" xr:uid="{00000000-0005-0000-0000-0000EC690000}"/>
    <cellStyle name="Note 7 2 3" xfId="7960" xr:uid="{00000000-0005-0000-0000-0000ED690000}"/>
    <cellStyle name="Note 7 3" xfId="7961" xr:uid="{00000000-0005-0000-0000-0000EE690000}"/>
    <cellStyle name="Note 7 3 2" xfId="7962" xr:uid="{00000000-0005-0000-0000-0000EF690000}"/>
    <cellStyle name="Note 7 3 2 2" xfId="7963" xr:uid="{00000000-0005-0000-0000-0000F0690000}"/>
    <cellStyle name="Note 7 3 3" xfId="7964" xr:uid="{00000000-0005-0000-0000-0000F1690000}"/>
    <cellStyle name="Note 7 4" xfId="7965" xr:uid="{00000000-0005-0000-0000-0000F2690000}"/>
    <cellStyle name="Note 7 4 2" xfId="7966" xr:uid="{00000000-0005-0000-0000-0000F3690000}"/>
    <cellStyle name="Note 7 4 2 2" xfId="7967" xr:uid="{00000000-0005-0000-0000-0000F4690000}"/>
    <cellStyle name="Note 7 4 3" xfId="7968" xr:uid="{00000000-0005-0000-0000-0000F5690000}"/>
    <cellStyle name="Note 7 5" xfId="7969" xr:uid="{00000000-0005-0000-0000-0000F6690000}"/>
    <cellStyle name="Note 7 5 2" xfId="7970" xr:uid="{00000000-0005-0000-0000-0000F7690000}"/>
    <cellStyle name="Note 7 5 2 2" xfId="7971" xr:uid="{00000000-0005-0000-0000-0000F8690000}"/>
    <cellStyle name="Note 7 5 3" xfId="7972" xr:uid="{00000000-0005-0000-0000-0000F9690000}"/>
    <cellStyle name="Note 7 6" xfId="7973" xr:uid="{00000000-0005-0000-0000-0000FA690000}"/>
    <cellStyle name="Note 7 6 2" xfId="7974" xr:uid="{00000000-0005-0000-0000-0000FB690000}"/>
    <cellStyle name="Note 7 6 2 2" xfId="7975" xr:uid="{00000000-0005-0000-0000-0000FC690000}"/>
    <cellStyle name="Note 7 6 3" xfId="7976" xr:uid="{00000000-0005-0000-0000-0000FD690000}"/>
    <cellStyle name="Note 7 7" xfId="7977" xr:uid="{00000000-0005-0000-0000-0000FE690000}"/>
    <cellStyle name="Note 7 7 2" xfId="7978" xr:uid="{00000000-0005-0000-0000-0000FF690000}"/>
    <cellStyle name="Note 7 7 2 2" xfId="7979" xr:uid="{00000000-0005-0000-0000-0000006A0000}"/>
    <cellStyle name="Note 7 7 3" xfId="7980" xr:uid="{00000000-0005-0000-0000-0000016A0000}"/>
    <cellStyle name="Note 7 8" xfId="7981" xr:uid="{00000000-0005-0000-0000-0000026A0000}"/>
    <cellStyle name="Note 7 8 2" xfId="7982" xr:uid="{00000000-0005-0000-0000-0000036A0000}"/>
    <cellStyle name="Note 7 8 2 2" xfId="7983" xr:uid="{00000000-0005-0000-0000-0000046A0000}"/>
    <cellStyle name="Note 7 8 3" xfId="7984" xr:uid="{00000000-0005-0000-0000-0000056A0000}"/>
    <cellStyle name="Note 8 2" xfId="7985" xr:uid="{00000000-0005-0000-0000-0000066A0000}"/>
    <cellStyle name="Note 8 2 2" xfId="7986" xr:uid="{00000000-0005-0000-0000-0000076A0000}"/>
    <cellStyle name="Note 8 2 2 2" xfId="7987" xr:uid="{00000000-0005-0000-0000-0000086A0000}"/>
    <cellStyle name="Note 8 2 3" xfId="7988" xr:uid="{00000000-0005-0000-0000-0000096A0000}"/>
    <cellStyle name="Note 8 3" xfId="7989" xr:uid="{00000000-0005-0000-0000-00000A6A0000}"/>
    <cellStyle name="Note 8 3 2" xfId="7990" xr:uid="{00000000-0005-0000-0000-00000B6A0000}"/>
    <cellStyle name="Note 8 3 2 2" xfId="7991" xr:uid="{00000000-0005-0000-0000-00000C6A0000}"/>
    <cellStyle name="Note 8 3 3" xfId="7992" xr:uid="{00000000-0005-0000-0000-00000D6A0000}"/>
    <cellStyle name="Note 8 4" xfId="7993" xr:uid="{00000000-0005-0000-0000-00000E6A0000}"/>
    <cellStyle name="Note 8 4 2" xfId="7994" xr:uid="{00000000-0005-0000-0000-00000F6A0000}"/>
    <cellStyle name="Note 8 4 2 2" xfId="7995" xr:uid="{00000000-0005-0000-0000-0000106A0000}"/>
    <cellStyle name="Note 8 4 3" xfId="7996" xr:uid="{00000000-0005-0000-0000-0000116A0000}"/>
    <cellStyle name="Note 8 5" xfId="7997" xr:uid="{00000000-0005-0000-0000-0000126A0000}"/>
    <cellStyle name="Note 8 5 2" xfId="7998" xr:uid="{00000000-0005-0000-0000-0000136A0000}"/>
    <cellStyle name="Note 8 5 2 2" xfId="7999" xr:uid="{00000000-0005-0000-0000-0000146A0000}"/>
    <cellStyle name="Note 8 5 3" xfId="8000" xr:uid="{00000000-0005-0000-0000-0000156A0000}"/>
    <cellStyle name="Note 8 6" xfId="8001" xr:uid="{00000000-0005-0000-0000-0000166A0000}"/>
    <cellStyle name="Note 8 6 2" xfId="8002" xr:uid="{00000000-0005-0000-0000-0000176A0000}"/>
    <cellStyle name="Note 8 6 2 2" xfId="8003" xr:uid="{00000000-0005-0000-0000-0000186A0000}"/>
    <cellStyle name="Note 8 6 3" xfId="8004" xr:uid="{00000000-0005-0000-0000-0000196A0000}"/>
    <cellStyle name="Note 8 7" xfId="8005" xr:uid="{00000000-0005-0000-0000-00001A6A0000}"/>
    <cellStyle name="Note 8 7 2" xfId="8006" xr:uid="{00000000-0005-0000-0000-00001B6A0000}"/>
    <cellStyle name="Note 8 7 2 2" xfId="8007" xr:uid="{00000000-0005-0000-0000-00001C6A0000}"/>
    <cellStyle name="Note 8 7 3" xfId="8008" xr:uid="{00000000-0005-0000-0000-00001D6A0000}"/>
    <cellStyle name="Note 8 8" xfId="8009" xr:uid="{00000000-0005-0000-0000-00001E6A0000}"/>
    <cellStyle name="Note 8 8 2" xfId="8010" xr:uid="{00000000-0005-0000-0000-00001F6A0000}"/>
    <cellStyle name="Note 8 8 2 2" xfId="8011" xr:uid="{00000000-0005-0000-0000-0000206A0000}"/>
    <cellStyle name="Note 8 8 3" xfId="8012" xr:uid="{00000000-0005-0000-0000-0000216A0000}"/>
    <cellStyle name="Note 9 2" xfId="8013" xr:uid="{00000000-0005-0000-0000-0000226A0000}"/>
    <cellStyle name="Note 9 2 2" xfId="8014" xr:uid="{00000000-0005-0000-0000-0000236A0000}"/>
    <cellStyle name="Note 9 2 2 2" xfId="8015" xr:uid="{00000000-0005-0000-0000-0000246A0000}"/>
    <cellStyle name="Note 9 2 3" xfId="8016" xr:uid="{00000000-0005-0000-0000-0000256A0000}"/>
    <cellStyle name="Note 9 3" xfId="8017" xr:uid="{00000000-0005-0000-0000-0000266A0000}"/>
    <cellStyle name="Note 9 3 2" xfId="8018" xr:uid="{00000000-0005-0000-0000-0000276A0000}"/>
    <cellStyle name="Note 9 3 2 2" xfId="8019" xr:uid="{00000000-0005-0000-0000-0000286A0000}"/>
    <cellStyle name="Note 9 3 3" xfId="8020" xr:uid="{00000000-0005-0000-0000-0000296A0000}"/>
    <cellStyle name="Note 9 4" xfId="8021" xr:uid="{00000000-0005-0000-0000-00002A6A0000}"/>
    <cellStyle name="Note 9 4 2" xfId="8022" xr:uid="{00000000-0005-0000-0000-00002B6A0000}"/>
    <cellStyle name="Note 9 4 2 2" xfId="8023" xr:uid="{00000000-0005-0000-0000-00002C6A0000}"/>
    <cellStyle name="Note 9 4 3" xfId="8024" xr:uid="{00000000-0005-0000-0000-00002D6A0000}"/>
    <cellStyle name="Note 9 5" xfId="8025" xr:uid="{00000000-0005-0000-0000-00002E6A0000}"/>
    <cellStyle name="Note 9 5 2" xfId="8026" xr:uid="{00000000-0005-0000-0000-00002F6A0000}"/>
    <cellStyle name="Note 9 5 2 2" xfId="8027" xr:uid="{00000000-0005-0000-0000-0000306A0000}"/>
    <cellStyle name="Note 9 5 3" xfId="8028" xr:uid="{00000000-0005-0000-0000-0000316A0000}"/>
    <cellStyle name="Note 9 6" xfId="8029" xr:uid="{00000000-0005-0000-0000-0000326A0000}"/>
    <cellStyle name="Note 9 6 2" xfId="8030" xr:uid="{00000000-0005-0000-0000-0000336A0000}"/>
    <cellStyle name="Note 9 6 2 2" xfId="8031" xr:uid="{00000000-0005-0000-0000-0000346A0000}"/>
    <cellStyle name="Note 9 6 3" xfId="8032" xr:uid="{00000000-0005-0000-0000-0000356A0000}"/>
    <cellStyle name="Note 9 7" xfId="8033" xr:uid="{00000000-0005-0000-0000-0000366A0000}"/>
    <cellStyle name="Note 9 7 2" xfId="8034" xr:uid="{00000000-0005-0000-0000-0000376A0000}"/>
    <cellStyle name="Note 9 7 2 2" xfId="8035" xr:uid="{00000000-0005-0000-0000-0000386A0000}"/>
    <cellStyle name="Note 9 7 3" xfId="8036" xr:uid="{00000000-0005-0000-0000-0000396A0000}"/>
    <cellStyle name="Note 9 8" xfId="8037" xr:uid="{00000000-0005-0000-0000-00003A6A0000}"/>
    <cellStyle name="Note 9 8 2" xfId="8038" xr:uid="{00000000-0005-0000-0000-00003B6A0000}"/>
    <cellStyle name="Note 9 8 2 2" xfId="8039" xr:uid="{00000000-0005-0000-0000-00003C6A0000}"/>
    <cellStyle name="Note 9 8 3" xfId="8040" xr:uid="{00000000-0005-0000-0000-00003D6A0000}"/>
    <cellStyle name="Notiz 10" xfId="8041" xr:uid="{00000000-0005-0000-0000-00003E6A0000}"/>
    <cellStyle name="Notiz 10 2" xfId="8042" xr:uid="{00000000-0005-0000-0000-00003F6A0000}"/>
    <cellStyle name="Notiz 10 2 2" xfId="9145" xr:uid="{00000000-0005-0000-0000-0000406A0000}"/>
    <cellStyle name="Notiz 10 3" xfId="8043" xr:uid="{00000000-0005-0000-0000-0000416A0000}"/>
    <cellStyle name="Notiz 10 4" xfId="9033" xr:uid="{00000000-0005-0000-0000-0000426A0000}"/>
    <cellStyle name="Notiz 11" xfId="8044" xr:uid="{00000000-0005-0000-0000-0000436A0000}"/>
    <cellStyle name="Notiz 11 2" xfId="8045" xr:uid="{00000000-0005-0000-0000-0000446A0000}"/>
    <cellStyle name="Notiz 11 3" xfId="8046" xr:uid="{00000000-0005-0000-0000-0000456A0000}"/>
    <cellStyle name="Notiz 11 4" xfId="9034" xr:uid="{00000000-0005-0000-0000-0000466A0000}"/>
    <cellStyle name="Notiz 12" xfId="8047" xr:uid="{00000000-0005-0000-0000-0000476A0000}"/>
    <cellStyle name="Notiz 12 2" xfId="8048" xr:uid="{00000000-0005-0000-0000-0000486A0000}"/>
    <cellStyle name="Notiz 12 2 2" xfId="9187" xr:uid="{00000000-0005-0000-0000-0000496A0000}"/>
    <cellStyle name="Notiz 12 3" xfId="8049" xr:uid="{00000000-0005-0000-0000-00004A6A0000}"/>
    <cellStyle name="Notiz 12 4" xfId="9035" xr:uid="{00000000-0005-0000-0000-00004B6A0000}"/>
    <cellStyle name="Notiz 13" xfId="8050" xr:uid="{00000000-0005-0000-0000-00004C6A0000}"/>
    <cellStyle name="Notiz 13 2" xfId="8051" xr:uid="{00000000-0005-0000-0000-00004D6A0000}"/>
    <cellStyle name="Notiz 13 2 2" xfId="9188" xr:uid="{00000000-0005-0000-0000-00004E6A0000}"/>
    <cellStyle name="Notiz 13 3" xfId="8052" xr:uid="{00000000-0005-0000-0000-00004F6A0000}"/>
    <cellStyle name="Notiz 13 4" xfId="9036" xr:uid="{00000000-0005-0000-0000-0000506A0000}"/>
    <cellStyle name="Notiz 14" xfId="8053" xr:uid="{00000000-0005-0000-0000-0000516A0000}"/>
    <cellStyle name="Notiz 14 2" xfId="8054" xr:uid="{00000000-0005-0000-0000-0000526A0000}"/>
    <cellStyle name="Notiz 14 2 2" xfId="9189" xr:uid="{00000000-0005-0000-0000-0000536A0000}"/>
    <cellStyle name="Notiz 14 3" xfId="8055" xr:uid="{00000000-0005-0000-0000-0000546A0000}"/>
    <cellStyle name="Notiz 14 4" xfId="9037" xr:uid="{00000000-0005-0000-0000-0000556A0000}"/>
    <cellStyle name="Notiz 15" xfId="8056" xr:uid="{00000000-0005-0000-0000-0000566A0000}"/>
    <cellStyle name="Notiz 15 2" xfId="8057" xr:uid="{00000000-0005-0000-0000-0000576A0000}"/>
    <cellStyle name="Notiz 15 3" xfId="8058" xr:uid="{00000000-0005-0000-0000-0000586A0000}"/>
    <cellStyle name="Notiz 15 4" xfId="9038" xr:uid="{00000000-0005-0000-0000-0000596A0000}"/>
    <cellStyle name="Notiz 16" xfId="9215" xr:uid="{00000000-0005-0000-0000-00005A6A0000}"/>
    <cellStyle name="Notiz 17" xfId="9216" xr:uid="{00000000-0005-0000-0000-00005B6A0000}"/>
    <cellStyle name="Notiz 2" xfId="242" xr:uid="{00000000-0005-0000-0000-00005C6A0000}"/>
    <cellStyle name="Notiz 2 10" xfId="1604" xr:uid="{00000000-0005-0000-0000-00005D6A0000}"/>
    <cellStyle name="Notiz 2 10 2" xfId="3651" xr:uid="{00000000-0005-0000-0000-00005E6A0000}"/>
    <cellStyle name="Notiz 2 10 2 2" xfId="13912" xr:uid="{00000000-0005-0000-0000-00005F6A0000}"/>
    <cellStyle name="Notiz 2 10 2 2 2" xfId="13668" xr:uid="{00000000-0005-0000-0000-0000606A0000}"/>
    <cellStyle name="Notiz 2 10 2 2 2 2" xfId="16037" xr:uid="{00000000-0005-0000-0000-0000616A0000}"/>
    <cellStyle name="Notiz 2 10 2 2 2 2 2" xfId="23196" xr:uid="{00000000-0005-0000-0000-0000626A0000}"/>
    <cellStyle name="Notiz 2 10 2 2 2 2 2 2" xfId="37511" xr:uid="{00000000-0005-0000-0000-0000636A0000}"/>
    <cellStyle name="Notiz 2 10 2 2 2 2 3" xfId="30352" xr:uid="{00000000-0005-0000-0000-0000646A0000}"/>
    <cellStyle name="Notiz 2 10 2 2 2 3" xfId="18391" xr:uid="{00000000-0005-0000-0000-0000656A0000}"/>
    <cellStyle name="Notiz 2 10 2 2 2 3 2" xfId="25528" xr:uid="{00000000-0005-0000-0000-0000666A0000}"/>
    <cellStyle name="Notiz 2 10 2 2 2 3 2 2" xfId="39843" xr:uid="{00000000-0005-0000-0000-0000676A0000}"/>
    <cellStyle name="Notiz 2 10 2 2 2 3 3" xfId="32706" xr:uid="{00000000-0005-0000-0000-0000686A0000}"/>
    <cellStyle name="Notiz 2 10 2 2 2 4" xfId="19917" xr:uid="{00000000-0005-0000-0000-0000696A0000}"/>
    <cellStyle name="Notiz 2 10 2 2 2 4 2" xfId="27054" xr:uid="{00000000-0005-0000-0000-00006A6A0000}"/>
    <cellStyle name="Notiz 2 10 2 2 2 4 2 2" xfId="41369" xr:uid="{00000000-0005-0000-0000-00006B6A0000}"/>
    <cellStyle name="Notiz 2 10 2 2 2 4 3" xfId="34232" xr:uid="{00000000-0005-0000-0000-00006C6A0000}"/>
    <cellStyle name="Notiz 2 10 2 2 2 5" xfId="21132" xr:uid="{00000000-0005-0000-0000-00006D6A0000}"/>
    <cellStyle name="Notiz 2 10 2 2 2 5 2" xfId="35447" xr:uid="{00000000-0005-0000-0000-00006E6A0000}"/>
    <cellStyle name="Notiz 2 10 2 2 2 6" xfId="28269" xr:uid="{00000000-0005-0000-0000-00006F6A0000}"/>
    <cellStyle name="Notiz 2 10 2 2 3" xfId="16281" xr:uid="{00000000-0005-0000-0000-0000706A0000}"/>
    <cellStyle name="Notiz 2 10 2 2 3 2" xfId="23440" xr:uid="{00000000-0005-0000-0000-0000716A0000}"/>
    <cellStyle name="Notiz 2 10 2 2 3 2 2" xfId="37755" xr:uid="{00000000-0005-0000-0000-0000726A0000}"/>
    <cellStyle name="Notiz 2 10 2 2 3 3" xfId="30596" xr:uid="{00000000-0005-0000-0000-0000736A0000}"/>
    <cellStyle name="Notiz 2 10 2 2 4" xfId="18635" xr:uid="{00000000-0005-0000-0000-0000746A0000}"/>
    <cellStyle name="Notiz 2 10 2 2 4 2" xfId="25772" xr:uid="{00000000-0005-0000-0000-0000756A0000}"/>
    <cellStyle name="Notiz 2 10 2 2 4 2 2" xfId="40087" xr:uid="{00000000-0005-0000-0000-0000766A0000}"/>
    <cellStyle name="Notiz 2 10 2 2 4 3" xfId="32950" xr:uid="{00000000-0005-0000-0000-0000776A0000}"/>
    <cellStyle name="Notiz 2 10 3" xfId="11605" xr:uid="{00000000-0005-0000-0000-0000786A0000}"/>
    <cellStyle name="Notiz 2 10 3 2" xfId="13781" xr:uid="{00000000-0005-0000-0000-0000796A0000}"/>
    <cellStyle name="Notiz 2 10 3 2 2" xfId="14607" xr:uid="{00000000-0005-0000-0000-00007A6A0000}"/>
    <cellStyle name="Notiz 2 10 3 2 2 2" xfId="16970" xr:uid="{00000000-0005-0000-0000-00007B6A0000}"/>
    <cellStyle name="Notiz 2 10 3 2 2 2 2" xfId="24129" xr:uid="{00000000-0005-0000-0000-00007C6A0000}"/>
    <cellStyle name="Notiz 2 10 3 2 2 2 2 2" xfId="38444" xr:uid="{00000000-0005-0000-0000-00007D6A0000}"/>
    <cellStyle name="Notiz 2 10 3 2 2 2 3" xfId="31285" xr:uid="{00000000-0005-0000-0000-00007E6A0000}"/>
    <cellStyle name="Notiz 2 10 3 2 2 3" xfId="19324" xr:uid="{00000000-0005-0000-0000-00007F6A0000}"/>
    <cellStyle name="Notiz 2 10 3 2 2 3 2" xfId="26461" xr:uid="{00000000-0005-0000-0000-0000806A0000}"/>
    <cellStyle name="Notiz 2 10 3 2 2 3 2 2" xfId="40776" xr:uid="{00000000-0005-0000-0000-0000816A0000}"/>
    <cellStyle name="Notiz 2 10 3 2 2 3 3" xfId="33639" xr:uid="{00000000-0005-0000-0000-0000826A0000}"/>
    <cellStyle name="Notiz 2 10 3 2 2 4" xfId="20622" xr:uid="{00000000-0005-0000-0000-0000836A0000}"/>
    <cellStyle name="Notiz 2 10 3 2 2 4 2" xfId="27759" xr:uid="{00000000-0005-0000-0000-0000846A0000}"/>
    <cellStyle name="Notiz 2 10 3 2 2 4 2 2" xfId="42074" xr:uid="{00000000-0005-0000-0000-0000856A0000}"/>
    <cellStyle name="Notiz 2 10 3 2 2 4 3" xfId="34937" xr:uid="{00000000-0005-0000-0000-0000866A0000}"/>
    <cellStyle name="Notiz 2 10 3 2 2 5" xfId="21837" xr:uid="{00000000-0005-0000-0000-0000876A0000}"/>
    <cellStyle name="Notiz 2 10 3 2 2 5 2" xfId="36152" xr:uid="{00000000-0005-0000-0000-0000886A0000}"/>
    <cellStyle name="Notiz 2 10 3 2 2 6" xfId="28974" xr:uid="{00000000-0005-0000-0000-0000896A0000}"/>
    <cellStyle name="Notiz 2 10 3 2 3" xfId="16150" xr:uid="{00000000-0005-0000-0000-00008A6A0000}"/>
    <cellStyle name="Notiz 2 10 3 2 3 2" xfId="23309" xr:uid="{00000000-0005-0000-0000-00008B6A0000}"/>
    <cellStyle name="Notiz 2 10 3 2 3 2 2" xfId="37624" xr:uid="{00000000-0005-0000-0000-00008C6A0000}"/>
    <cellStyle name="Notiz 2 10 3 2 3 3" xfId="30465" xr:uid="{00000000-0005-0000-0000-00008D6A0000}"/>
    <cellStyle name="Notiz 2 10 3 2 4" xfId="18504" xr:uid="{00000000-0005-0000-0000-00008E6A0000}"/>
    <cellStyle name="Notiz 2 10 3 2 4 2" xfId="25641" xr:uid="{00000000-0005-0000-0000-00008F6A0000}"/>
    <cellStyle name="Notiz 2 10 3 2 4 2 2" xfId="39956" xr:uid="{00000000-0005-0000-0000-0000906A0000}"/>
    <cellStyle name="Notiz 2 10 3 2 4 3" xfId="32819" xr:uid="{00000000-0005-0000-0000-0000916A0000}"/>
    <cellStyle name="Notiz 2 10 4" xfId="13513" xr:uid="{00000000-0005-0000-0000-0000926A0000}"/>
    <cellStyle name="Notiz 2 10 4 2" xfId="14477" xr:uid="{00000000-0005-0000-0000-0000936A0000}"/>
    <cellStyle name="Notiz 2 10 4 2 2" xfId="16846" xr:uid="{00000000-0005-0000-0000-0000946A0000}"/>
    <cellStyle name="Notiz 2 10 4 2 2 2" xfId="24005" xr:uid="{00000000-0005-0000-0000-0000956A0000}"/>
    <cellStyle name="Notiz 2 10 4 2 2 2 2" xfId="38320" xr:uid="{00000000-0005-0000-0000-0000966A0000}"/>
    <cellStyle name="Notiz 2 10 4 2 2 3" xfId="31161" xr:uid="{00000000-0005-0000-0000-0000976A0000}"/>
    <cellStyle name="Notiz 2 10 4 2 3" xfId="19200" xr:uid="{00000000-0005-0000-0000-0000986A0000}"/>
    <cellStyle name="Notiz 2 10 4 2 3 2" xfId="26337" xr:uid="{00000000-0005-0000-0000-0000996A0000}"/>
    <cellStyle name="Notiz 2 10 4 2 3 2 2" xfId="40652" xr:uid="{00000000-0005-0000-0000-00009A6A0000}"/>
    <cellStyle name="Notiz 2 10 4 2 3 3" xfId="33515" xr:uid="{00000000-0005-0000-0000-00009B6A0000}"/>
    <cellStyle name="Notiz 2 10 4 2 4" xfId="20507" xr:uid="{00000000-0005-0000-0000-00009C6A0000}"/>
    <cellStyle name="Notiz 2 10 4 2 4 2" xfId="27644" xr:uid="{00000000-0005-0000-0000-00009D6A0000}"/>
    <cellStyle name="Notiz 2 10 4 2 4 2 2" xfId="41959" xr:uid="{00000000-0005-0000-0000-00009E6A0000}"/>
    <cellStyle name="Notiz 2 10 4 2 4 3" xfId="34822" xr:uid="{00000000-0005-0000-0000-00009F6A0000}"/>
    <cellStyle name="Notiz 2 10 4 2 5" xfId="21722" xr:uid="{00000000-0005-0000-0000-0000A06A0000}"/>
    <cellStyle name="Notiz 2 10 4 2 5 2" xfId="36037" xr:uid="{00000000-0005-0000-0000-0000A16A0000}"/>
    <cellStyle name="Notiz 2 10 4 2 6" xfId="28859" xr:uid="{00000000-0005-0000-0000-0000A26A0000}"/>
    <cellStyle name="Notiz 2 10 4 3" xfId="15882" xr:uid="{00000000-0005-0000-0000-0000A36A0000}"/>
    <cellStyle name="Notiz 2 10 4 3 2" xfId="23041" xr:uid="{00000000-0005-0000-0000-0000A46A0000}"/>
    <cellStyle name="Notiz 2 10 4 3 2 2" xfId="37356" xr:uid="{00000000-0005-0000-0000-0000A56A0000}"/>
    <cellStyle name="Notiz 2 10 4 3 3" xfId="30197" xr:uid="{00000000-0005-0000-0000-0000A66A0000}"/>
    <cellStyle name="Notiz 2 10 4 4" xfId="18236" xr:uid="{00000000-0005-0000-0000-0000A76A0000}"/>
    <cellStyle name="Notiz 2 10 4 4 2" xfId="25373" xr:uid="{00000000-0005-0000-0000-0000A86A0000}"/>
    <cellStyle name="Notiz 2 10 4 4 2 2" xfId="39688" xr:uid="{00000000-0005-0000-0000-0000A96A0000}"/>
    <cellStyle name="Notiz 2 10 4 4 3" xfId="32551" xr:uid="{00000000-0005-0000-0000-0000AA6A0000}"/>
    <cellStyle name="Notiz 2 11" xfId="1605" xr:uid="{00000000-0005-0000-0000-0000AB6A0000}"/>
    <cellStyle name="Notiz 2 11 2" xfId="3652" xr:uid="{00000000-0005-0000-0000-0000AC6A0000}"/>
    <cellStyle name="Notiz 2 11 2 2" xfId="13913" xr:uid="{00000000-0005-0000-0000-0000AD6A0000}"/>
    <cellStyle name="Notiz 2 11 2 2 2" xfId="14091" xr:uid="{00000000-0005-0000-0000-0000AE6A0000}"/>
    <cellStyle name="Notiz 2 11 2 2 2 2" xfId="16460" xr:uid="{00000000-0005-0000-0000-0000AF6A0000}"/>
    <cellStyle name="Notiz 2 11 2 2 2 2 2" xfId="23619" xr:uid="{00000000-0005-0000-0000-0000B06A0000}"/>
    <cellStyle name="Notiz 2 11 2 2 2 2 2 2" xfId="37934" xr:uid="{00000000-0005-0000-0000-0000B16A0000}"/>
    <cellStyle name="Notiz 2 11 2 2 2 2 3" xfId="30775" xr:uid="{00000000-0005-0000-0000-0000B26A0000}"/>
    <cellStyle name="Notiz 2 11 2 2 2 3" xfId="18814" xr:uid="{00000000-0005-0000-0000-0000B36A0000}"/>
    <cellStyle name="Notiz 2 11 2 2 2 3 2" xfId="25951" xr:uid="{00000000-0005-0000-0000-0000B46A0000}"/>
    <cellStyle name="Notiz 2 11 2 2 2 3 2 2" xfId="40266" xr:uid="{00000000-0005-0000-0000-0000B56A0000}"/>
    <cellStyle name="Notiz 2 11 2 2 2 3 3" xfId="33129" xr:uid="{00000000-0005-0000-0000-0000B66A0000}"/>
    <cellStyle name="Notiz 2 11 2 2 2 4" xfId="20151" xr:uid="{00000000-0005-0000-0000-0000B76A0000}"/>
    <cellStyle name="Notiz 2 11 2 2 2 4 2" xfId="27288" xr:uid="{00000000-0005-0000-0000-0000B86A0000}"/>
    <cellStyle name="Notiz 2 11 2 2 2 4 2 2" xfId="41603" xr:uid="{00000000-0005-0000-0000-0000B96A0000}"/>
    <cellStyle name="Notiz 2 11 2 2 2 4 3" xfId="34466" xr:uid="{00000000-0005-0000-0000-0000BA6A0000}"/>
    <cellStyle name="Notiz 2 11 2 2 2 5" xfId="21366" xr:uid="{00000000-0005-0000-0000-0000BB6A0000}"/>
    <cellStyle name="Notiz 2 11 2 2 2 5 2" xfId="35681" xr:uid="{00000000-0005-0000-0000-0000BC6A0000}"/>
    <cellStyle name="Notiz 2 11 2 2 2 6" xfId="28503" xr:uid="{00000000-0005-0000-0000-0000BD6A0000}"/>
    <cellStyle name="Notiz 2 11 2 2 3" xfId="16282" xr:uid="{00000000-0005-0000-0000-0000BE6A0000}"/>
    <cellStyle name="Notiz 2 11 2 2 3 2" xfId="23441" xr:uid="{00000000-0005-0000-0000-0000BF6A0000}"/>
    <cellStyle name="Notiz 2 11 2 2 3 2 2" xfId="37756" xr:uid="{00000000-0005-0000-0000-0000C06A0000}"/>
    <cellStyle name="Notiz 2 11 2 2 3 3" xfId="30597" xr:uid="{00000000-0005-0000-0000-0000C16A0000}"/>
    <cellStyle name="Notiz 2 11 2 2 4" xfId="18636" xr:uid="{00000000-0005-0000-0000-0000C26A0000}"/>
    <cellStyle name="Notiz 2 11 2 2 4 2" xfId="25773" xr:uid="{00000000-0005-0000-0000-0000C36A0000}"/>
    <cellStyle name="Notiz 2 11 2 2 4 2 2" xfId="40088" xr:uid="{00000000-0005-0000-0000-0000C46A0000}"/>
    <cellStyle name="Notiz 2 11 2 2 4 3" xfId="32951" xr:uid="{00000000-0005-0000-0000-0000C56A0000}"/>
    <cellStyle name="Notiz 2 11 3" xfId="11606" xr:uid="{00000000-0005-0000-0000-0000C66A0000}"/>
    <cellStyle name="Notiz 2 11 3 2" xfId="13782" xr:uid="{00000000-0005-0000-0000-0000C76A0000}"/>
    <cellStyle name="Notiz 2 11 3 2 2" xfId="14239" xr:uid="{00000000-0005-0000-0000-0000C86A0000}"/>
    <cellStyle name="Notiz 2 11 3 2 2 2" xfId="16608" xr:uid="{00000000-0005-0000-0000-0000C96A0000}"/>
    <cellStyle name="Notiz 2 11 3 2 2 2 2" xfId="23767" xr:uid="{00000000-0005-0000-0000-0000CA6A0000}"/>
    <cellStyle name="Notiz 2 11 3 2 2 2 2 2" xfId="38082" xr:uid="{00000000-0005-0000-0000-0000CB6A0000}"/>
    <cellStyle name="Notiz 2 11 3 2 2 2 3" xfId="30923" xr:uid="{00000000-0005-0000-0000-0000CC6A0000}"/>
    <cellStyle name="Notiz 2 11 3 2 2 3" xfId="18962" xr:uid="{00000000-0005-0000-0000-0000CD6A0000}"/>
    <cellStyle name="Notiz 2 11 3 2 2 3 2" xfId="26099" xr:uid="{00000000-0005-0000-0000-0000CE6A0000}"/>
    <cellStyle name="Notiz 2 11 3 2 2 3 2 2" xfId="40414" xr:uid="{00000000-0005-0000-0000-0000CF6A0000}"/>
    <cellStyle name="Notiz 2 11 3 2 2 3 3" xfId="33277" xr:uid="{00000000-0005-0000-0000-0000D06A0000}"/>
    <cellStyle name="Notiz 2 11 3 2 2 4" xfId="20295" xr:uid="{00000000-0005-0000-0000-0000D16A0000}"/>
    <cellStyle name="Notiz 2 11 3 2 2 4 2" xfId="27432" xr:uid="{00000000-0005-0000-0000-0000D26A0000}"/>
    <cellStyle name="Notiz 2 11 3 2 2 4 2 2" xfId="41747" xr:uid="{00000000-0005-0000-0000-0000D36A0000}"/>
    <cellStyle name="Notiz 2 11 3 2 2 4 3" xfId="34610" xr:uid="{00000000-0005-0000-0000-0000D46A0000}"/>
    <cellStyle name="Notiz 2 11 3 2 2 5" xfId="21510" xr:uid="{00000000-0005-0000-0000-0000D56A0000}"/>
    <cellStyle name="Notiz 2 11 3 2 2 5 2" xfId="35825" xr:uid="{00000000-0005-0000-0000-0000D66A0000}"/>
    <cellStyle name="Notiz 2 11 3 2 2 6" xfId="28647" xr:uid="{00000000-0005-0000-0000-0000D76A0000}"/>
    <cellStyle name="Notiz 2 11 3 2 3" xfId="16151" xr:uid="{00000000-0005-0000-0000-0000D86A0000}"/>
    <cellStyle name="Notiz 2 11 3 2 3 2" xfId="23310" xr:uid="{00000000-0005-0000-0000-0000D96A0000}"/>
    <cellStyle name="Notiz 2 11 3 2 3 2 2" xfId="37625" xr:uid="{00000000-0005-0000-0000-0000DA6A0000}"/>
    <cellStyle name="Notiz 2 11 3 2 3 3" xfId="30466" xr:uid="{00000000-0005-0000-0000-0000DB6A0000}"/>
    <cellStyle name="Notiz 2 11 3 2 4" xfId="18505" xr:uid="{00000000-0005-0000-0000-0000DC6A0000}"/>
    <cellStyle name="Notiz 2 11 3 2 4 2" xfId="25642" xr:uid="{00000000-0005-0000-0000-0000DD6A0000}"/>
    <cellStyle name="Notiz 2 11 3 2 4 2 2" xfId="39957" xr:uid="{00000000-0005-0000-0000-0000DE6A0000}"/>
    <cellStyle name="Notiz 2 11 3 2 4 3" xfId="32820" xr:uid="{00000000-0005-0000-0000-0000DF6A0000}"/>
    <cellStyle name="Notiz 2 11 4" xfId="13514" xr:uid="{00000000-0005-0000-0000-0000E06A0000}"/>
    <cellStyle name="Notiz 2 11 4 2" xfId="14309" xr:uid="{00000000-0005-0000-0000-0000E16A0000}"/>
    <cellStyle name="Notiz 2 11 4 2 2" xfId="16678" xr:uid="{00000000-0005-0000-0000-0000E26A0000}"/>
    <cellStyle name="Notiz 2 11 4 2 2 2" xfId="23837" xr:uid="{00000000-0005-0000-0000-0000E36A0000}"/>
    <cellStyle name="Notiz 2 11 4 2 2 2 2" xfId="38152" xr:uid="{00000000-0005-0000-0000-0000E46A0000}"/>
    <cellStyle name="Notiz 2 11 4 2 2 3" xfId="30993" xr:uid="{00000000-0005-0000-0000-0000E56A0000}"/>
    <cellStyle name="Notiz 2 11 4 2 3" xfId="19032" xr:uid="{00000000-0005-0000-0000-0000E66A0000}"/>
    <cellStyle name="Notiz 2 11 4 2 3 2" xfId="26169" xr:uid="{00000000-0005-0000-0000-0000E76A0000}"/>
    <cellStyle name="Notiz 2 11 4 2 3 2 2" xfId="40484" xr:uid="{00000000-0005-0000-0000-0000E86A0000}"/>
    <cellStyle name="Notiz 2 11 4 2 3 3" xfId="33347" xr:uid="{00000000-0005-0000-0000-0000E96A0000}"/>
    <cellStyle name="Notiz 2 11 4 2 4" xfId="20365" xr:uid="{00000000-0005-0000-0000-0000EA6A0000}"/>
    <cellStyle name="Notiz 2 11 4 2 4 2" xfId="27502" xr:uid="{00000000-0005-0000-0000-0000EB6A0000}"/>
    <cellStyle name="Notiz 2 11 4 2 4 2 2" xfId="41817" xr:uid="{00000000-0005-0000-0000-0000EC6A0000}"/>
    <cellStyle name="Notiz 2 11 4 2 4 3" xfId="34680" xr:uid="{00000000-0005-0000-0000-0000ED6A0000}"/>
    <cellStyle name="Notiz 2 11 4 2 5" xfId="21580" xr:uid="{00000000-0005-0000-0000-0000EE6A0000}"/>
    <cellStyle name="Notiz 2 11 4 2 5 2" xfId="35895" xr:uid="{00000000-0005-0000-0000-0000EF6A0000}"/>
    <cellStyle name="Notiz 2 11 4 2 6" xfId="28717" xr:uid="{00000000-0005-0000-0000-0000F06A0000}"/>
    <cellStyle name="Notiz 2 11 4 3" xfId="15883" xr:uid="{00000000-0005-0000-0000-0000F16A0000}"/>
    <cellStyle name="Notiz 2 11 4 3 2" xfId="23042" xr:uid="{00000000-0005-0000-0000-0000F26A0000}"/>
    <cellStyle name="Notiz 2 11 4 3 2 2" xfId="37357" xr:uid="{00000000-0005-0000-0000-0000F36A0000}"/>
    <cellStyle name="Notiz 2 11 4 3 3" xfId="30198" xr:uid="{00000000-0005-0000-0000-0000F46A0000}"/>
    <cellStyle name="Notiz 2 11 4 4" xfId="18237" xr:uid="{00000000-0005-0000-0000-0000F56A0000}"/>
    <cellStyle name="Notiz 2 11 4 4 2" xfId="25374" xr:uid="{00000000-0005-0000-0000-0000F66A0000}"/>
    <cellStyle name="Notiz 2 11 4 4 2 2" xfId="39689" xr:uid="{00000000-0005-0000-0000-0000F76A0000}"/>
    <cellStyle name="Notiz 2 11 4 4 3" xfId="32552" xr:uid="{00000000-0005-0000-0000-0000F86A0000}"/>
    <cellStyle name="Notiz 2 12" xfId="1606" xr:uid="{00000000-0005-0000-0000-0000F96A0000}"/>
    <cellStyle name="Notiz 2 12 2" xfId="3653" xr:uid="{00000000-0005-0000-0000-0000FA6A0000}"/>
    <cellStyle name="Notiz 2 12 2 2" xfId="13914" xr:uid="{00000000-0005-0000-0000-0000FB6A0000}"/>
    <cellStyle name="Notiz 2 12 2 2 2" xfId="13708" xr:uid="{00000000-0005-0000-0000-0000FC6A0000}"/>
    <cellStyle name="Notiz 2 12 2 2 2 2" xfId="16077" xr:uid="{00000000-0005-0000-0000-0000FD6A0000}"/>
    <cellStyle name="Notiz 2 12 2 2 2 2 2" xfId="23236" xr:uid="{00000000-0005-0000-0000-0000FE6A0000}"/>
    <cellStyle name="Notiz 2 12 2 2 2 2 2 2" xfId="37551" xr:uid="{00000000-0005-0000-0000-0000FF6A0000}"/>
    <cellStyle name="Notiz 2 12 2 2 2 2 3" xfId="30392" xr:uid="{00000000-0005-0000-0000-0000006B0000}"/>
    <cellStyle name="Notiz 2 12 2 2 2 3" xfId="18431" xr:uid="{00000000-0005-0000-0000-0000016B0000}"/>
    <cellStyle name="Notiz 2 12 2 2 2 3 2" xfId="25568" xr:uid="{00000000-0005-0000-0000-0000026B0000}"/>
    <cellStyle name="Notiz 2 12 2 2 2 3 2 2" xfId="39883" xr:uid="{00000000-0005-0000-0000-0000036B0000}"/>
    <cellStyle name="Notiz 2 12 2 2 2 3 3" xfId="32746" xr:uid="{00000000-0005-0000-0000-0000046B0000}"/>
    <cellStyle name="Notiz 2 12 2 2 2 4" xfId="19957" xr:uid="{00000000-0005-0000-0000-0000056B0000}"/>
    <cellStyle name="Notiz 2 12 2 2 2 4 2" xfId="27094" xr:uid="{00000000-0005-0000-0000-0000066B0000}"/>
    <cellStyle name="Notiz 2 12 2 2 2 4 2 2" xfId="41409" xr:uid="{00000000-0005-0000-0000-0000076B0000}"/>
    <cellStyle name="Notiz 2 12 2 2 2 4 3" xfId="34272" xr:uid="{00000000-0005-0000-0000-0000086B0000}"/>
    <cellStyle name="Notiz 2 12 2 2 2 5" xfId="21172" xr:uid="{00000000-0005-0000-0000-0000096B0000}"/>
    <cellStyle name="Notiz 2 12 2 2 2 5 2" xfId="35487" xr:uid="{00000000-0005-0000-0000-00000A6B0000}"/>
    <cellStyle name="Notiz 2 12 2 2 2 6" xfId="28309" xr:uid="{00000000-0005-0000-0000-00000B6B0000}"/>
    <cellStyle name="Notiz 2 12 2 2 3" xfId="16283" xr:uid="{00000000-0005-0000-0000-00000C6B0000}"/>
    <cellStyle name="Notiz 2 12 2 2 3 2" xfId="23442" xr:uid="{00000000-0005-0000-0000-00000D6B0000}"/>
    <cellStyle name="Notiz 2 12 2 2 3 2 2" xfId="37757" xr:uid="{00000000-0005-0000-0000-00000E6B0000}"/>
    <cellStyle name="Notiz 2 12 2 2 3 3" xfId="30598" xr:uid="{00000000-0005-0000-0000-00000F6B0000}"/>
    <cellStyle name="Notiz 2 12 2 2 4" xfId="18637" xr:uid="{00000000-0005-0000-0000-0000106B0000}"/>
    <cellStyle name="Notiz 2 12 2 2 4 2" xfId="25774" xr:uid="{00000000-0005-0000-0000-0000116B0000}"/>
    <cellStyle name="Notiz 2 12 2 2 4 2 2" xfId="40089" xr:uid="{00000000-0005-0000-0000-0000126B0000}"/>
    <cellStyle name="Notiz 2 12 2 2 4 3" xfId="32952" xr:uid="{00000000-0005-0000-0000-0000136B0000}"/>
    <cellStyle name="Notiz 2 12 3" xfId="11607" xr:uid="{00000000-0005-0000-0000-0000146B0000}"/>
    <cellStyle name="Notiz 2 12 3 2" xfId="13783" xr:uid="{00000000-0005-0000-0000-0000156B0000}"/>
    <cellStyle name="Notiz 2 12 3 2 2" xfId="14088" xr:uid="{00000000-0005-0000-0000-0000166B0000}"/>
    <cellStyle name="Notiz 2 12 3 2 2 2" xfId="16457" xr:uid="{00000000-0005-0000-0000-0000176B0000}"/>
    <cellStyle name="Notiz 2 12 3 2 2 2 2" xfId="23616" xr:uid="{00000000-0005-0000-0000-0000186B0000}"/>
    <cellStyle name="Notiz 2 12 3 2 2 2 2 2" xfId="37931" xr:uid="{00000000-0005-0000-0000-0000196B0000}"/>
    <cellStyle name="Notiz 2 12 3 2 2 2 3" xfId="30772" xr:uid="{00000000-0005-0000-0000-00001A6B0000}"/>
    <cellStyle name="Notiz 2 12 3 2 2 3" xfId="18811" xr:uid="{00000000-0005-0000-0000-00001B6B0000}"/>
    <cellStyle name="Notiz 2 12 3 2 2 3 2" xfId="25948" xr:uid="{00000000-0005-0000-0000-00001C6B0000}"/>
    <cellStyle name="Notiz 2 12 3 2 2 3 2 2" xfId="40263" xr:uid="{00000000-0005-0000-0000-00001D6B0000}"/>
    <cellStyle name="Notiz 2 12 3 2 2 3 3" xfId="33126" xr:uid="{00000000-0005-0000-0000-00001E6B0000}"/>
    <cellStyle name="Notiz 2 12 3 2 2 4" xfId="20148" xr:uid="{00000000-0005-0000-0000-00001F6B0000}"/>
    <cellStyle name="Notiz 2 12 3 2 2 4 2" xfId="27285" xr:uid="{00000000-0005-0000-0000-0000206B0000}"/>
    <cellStyle name="Notiz 2 12 3 2 2 4 2 2" xfId="41600" xr:uid="{00000000-0005-0000-0000-0000216B0000}"/>
    <cellStyle name="Notiz 2 12 3 2 2 4 3" xfId="34463" xr:uid="{00000000-0005-0000-0000-0000226B0000}"/>
    <cellStyle name="Notiz 2 12 3 2 2 5" xfId="21363" xr:uid="{00000000-0005-0000-0000-0000236B0000}"/>
    <cellStyle name="Notiz 2 12 3 2 2 5 2" xfId="35678" xr:uid="{00000000-0005-0000-0000-0000246B0000}"/>
    <cellStyle name="Notiz 2 12 3 2 2 6" xfId="28500" xr:uid="{00000000-0005-0000-0000-0000256B0000}"/>
    <cellStyle name="Notiz 2 12 3 2 3" xfId="16152" xr:uid="{00000000-0005-0000-0000-0000266B0000}"/>
    <cellStyle name="Notiz 2 12 3 2 3 2" xfId="23311" xr:uid="{00000000-0005-0000-0000-0000276B0000}"/>
    <cellStyle name="Notiz 2 12 3 2 3 2 2" xfId="37626" xr:uid="{00000000-0005-0000-0000-0000286B0000}"/>
    <cellStyle name="Notiz 2 12 3 2 3 3" xfId="30467" xr:uid="{00000000-0005-0000-0000-0000296B0000}"/>
    <cellStyle name="Notiz 2 12 3 2 4" xfId="18506" xr:uid="{00000000-0005-0000-0000-00002A6B0000}"/>
    <cellStyle name="Notiz 2 12 3 2 4 2" xfId="25643" xr:uid="{00000000-0005-0000-0000-00002B6B0000}"/>
    <cellStyle name="Notiz 2 12 3 2 4 2 2" xfId="39958" xr:uid="{00000000-0005-0000-0000-00002C6B0000}"/>
    <cellStyle name="Notiz 2 12 3 2 4 3" xfId="32821" xr:uid="{00000000-0005-0000-0000-00002D6B0000}"/>
    <cellStyle name="Notiz 2 12 4" xfId="13515" xr:uid="{00000000-0005-0000-0000-00002E6B0000}"/>
    <cellStyle name="Notiz 2 12 4 2" xfId="14383" xr:uid="{00000000-0005-0000-0000-00002F6B0000}"/>
    <cellStyle name="Notiz 2 12 4 2 2" xfId="16752" xr:uid="{00000000-0005-0000-0000-0000306B0000}"/>
    <cellStyle name="Notiz 2 12 4 2 2 2" xfId="23911" xr:uid="{00000000-0005-0000-0000-0000316B0000}"/>
    <cellStyle name="Notiz 2 12 4 2 2 2 2" xfId="38226" xr:uid="{00000000-0005-0000-0000-0000326B0000}"/>
    <cellStyle name="Notiz 2 12 4 2 2 3" xfId="31067" xr:uid="{00000000-0005-0000-0000-0000336B0000}"/>
    <cellStyle name="Notiz 2 12 4 2 3" xfId="19106" xr:uid="{00000000-0005-0000-0000-0000346B0000}"/>
    <cellStyle name="Notiz 2 12 4 2 3 2" xfId="26243" xr:uid="{00000000-0005-0000-0000-0000356B0000}"/>
    <cellStyle name="Notiz 2 12 4 2 3 2 2" xfId="40558" xr:uid="{00000000-0005-0000-0000-0000366B0000}"/>
    <cellStyle name="Notiz 2 12 4 2 3 3" xfId="33421" xr:uid="{00000000-0005-0000-0000-0000376B0000}"/>
    <cellStyle name="Notiz 2 12 4 2 4" xfId="20439" xr:uid="{00000000-0005-0000-0000-0000386B0000}"/>
    <cellStyle name="Notiz 2 12 4 2 4 2" xfId="27576" xr:uid="{00000000-0005-0000-0000-0000396B0000}"/>
    <cellStyle name="Notiz 2 12 4 2 4 2 2" xfId="41891" xr:uid="{00000000-0005-0000-0000-00003A6B0000}"/>
    <cellStyle name="Notiz 2 12 4 2 4 3" xfId="34754" xr:uid="{00000000-0005-0000-0000-00003B6B0000}"/>
    <cellStyle name="Notiz 2 12 4 2 5" xfId="21654" xr:uid="{00000000-0005-0000-0000-00003C6B0000}"/>
    <cellStyle name="Notiz 2 12 4 2 5 2" xfId="35969" xr:uid="{00000000-0005-0000-0000-00003D6B0000}"/>
    <cellStyle name="Notiz 2 12 4 2 6" xfId="28791" xr:uid="{00000000-0005-0000-0000-00003E6B0000}"/>
    <cellStyle name="Notiz 2 12 4 3" xfId="15884" xr:uid="{00000000-0005-0000-0000-00003F6B0000}"/>
    <cellStyle name="Notiz 2 12 4 3 2" xfId="23043" xr:uid="{00000000-0005-0000-0000-0000406B0000}"/>
    <cellStyle name="Notiz 2 12 4 3 2 2" xfId="37358" xr:uid="{00000000-0005-0000-0000-0000416B0000}"/>
    <cellStyle name="Notiz 2 12 4 3 3" xfId="30199" xr:uid="{00000000-0005-0000-0000-0000426B0000}"/>
    <cellStyle name="Notiz 2 12 4 4" xfId="18238" xr:uid="{00000000-0005-0000-0000-0000436B0000}"/>
    <cellStyle name="Notiz 2 12 4 4 2" xfId="25375" xr:uid="{00000000-0005-0000-0000-0000446B0000}"/>
    <cellStyle name="Notiz 2 12 4 4 2 2" xfId="39690" xr:uid="{00000000-0005-0000-0000-0000456B0000}"/>
    <cellStyle name="Notiz 2 12 4 4 3" xfId="32553" xr:uid="{00000000-0005-0000-0000-0000466B0000}"/>
    <cellStyle name="Notiz 2 13" xfId="2942" xr:uid="{00000000-0005-0000-0000-0000476B0000}"/>
    <cellStyle name="Notiz 2 13 2" xfId="11742" xr:uid="{00000000-0005-0000-0000-0000486B0000}"/>
    <cellStyle name="Notiz 2 13 2 2" xfId="13878" xr:uid="{00000000-0005-0000-0000-0000496B0000}"/>
    <cellStyle name="Notiz 2 13 2 2 2" xfId="13667" xr:uid="{00000000-0005-0000-0000-00004A6B0000}"/>
    <cellStyle name="Notiz 2 13 2 2 2 2" xfId="16036" xr:uid="{00000000-0005-0000-0000-00004B6B0000}"/>
    <cellStyle name="Notiz 2 13 2 2 2 2 2" xfId="23195" xr:uid="{00000000-0005-0000-0000-00004C6B0000}"/>
    <cellStyle name="Notiz 2 13 2 2 2 2 2 2" xfId="37510" xr:uid="{00000000-0005-0000-0000-00004D6B0000}"/>
    <cellStyle name="Notiz 2 13 2 2 2 2 3" xfId="30351" xr:uid="{00000000-0005-0000-0000-00004E6B0000}"/>
    <cellStyle name="Notiz 2 13 2 2 2 3" xfId="18390" xr:uid="{00000000-0005-0000-0000-00004F6B0000}"/>
    <cellStyle name="Notiz 2 13 2 2 2 3 2" xfId="25527" xr:uid="{00000000-0005-0000-0000-0000506B0000}"/>
    <cellStyle name="Notiz 2 13 2 2 2 3 2 2" xfId="39842" xr:uid="{00000000-0005-0000-0000-0000516B0000}"/>
    <cellStyle name="Notiz 2 13 2 2 2 3 3" xfId="32705" xr:uid="{00000000-0005-0000-0000-0000526B0000}"/>
    <cellStyle name="Notiz 2 13 2 2 2 4" xfId="19916" xr:uid="{00000000-0005-0000-0000-0000536B0000}"/>
    <cellStyle name="Notiz 2 13 2 2 2 4 2" xfId="27053" xr:uid="{00000000-0005-0000-0000-0000546B0000}"/>
    <cellStyle name="Notiz 2 13 2 2 2 4 2 2" xfId="41368" xr:uid="{00000000-0005-0000-0000-0000556B0000}"/>
    <cellStyle name="Notiz 2 13 2 2 2 4 3" xfId="34231" xr:uid="{00000000-0005-0000-0000-0000566B0000}"/>
    <cellStyle name="Notiz 2 13 2 2 2 5" xfId="21131" xr:uid="{00000000-0005-0000-0000-0000576B0000}"/>
    <cellStyle name="Notiz 2 13 2 2 2 5 2" xfId="35446" xr:uid="{00000000-0005-0000-0000-0000586B0000}"/>
    <cellStyle name="Notiz 2 13 2 2 2 6" xfId="28268" xr:uid="{00000000-0005-0000-0000-0000596B0000}"/>
    <cellStyle name="Notiz 2 13 2 2 3" xfId="16247" xr:uid="{00000000-0005-0000-0000-00005A6B0000}"/>
    <cellStyle name="Notiz 2 13 2 2 3 2" xfId="23406" xr:uid="{00000000-0005-0000-0000-00005B6B0000}"/>
    <cellStyle name="Notiz 2 13 2 2 3 2 2" xfId="37721" xr:uid="{00000000-0005-0000-0000-00005C6B0000}"/>
    <cellStyle name="Notiz 2 13 2 2 3 3" xfId="30562" xr:uid="{00000000-0005-0000-0000-00005D6B0000}"/>
    <cellStyle name="Notiz 2 13 2 2 4" xfId="18601" xr:uid="{00000000-0005-0000-0000-00005E6B0000}"/>
    <cellStyle name="Notiz 2 13 2 2 4 2" xfId="25738" xr:uid="{00000000-0005-0000-0000-00005F6B0000}"/>
    <cellStyle name="Notiz 2 13 2 2 4 2 2" xfId="40053" xr:uid="{00000000-0005-0000-0000-0000606B0000}"/>
    <cellStyle name="Notiz 2 13 2 2 4 3" xfId="32916" xr:uid="{00000000-0005-0000-0000-0000616B0000}"/>
    <cellStyle name="Notiz 2 13 3" xfId="11406" xr:uid="{00000000-0005-0000-0000-0000626B0000}"/>
    <cellStyle name="Notiz 2 14" xfId="1603" xr:uid="{00000000-0005-0000-0000-0000636B0000}"/>
    <cellStyle name="Notiz 2 14 2" xfId="13780" xr:uid="{00000000-0005-0000-0000-0000646B0000}"/>
    <cellStyle name="Notiz 2 14 2 2" xfId="14168" xr:uid="{00000000-0005-0000-0000-0000656B0000}"/>
    <cellStyle name="Notiz 2 14 2 2 2" xfId="16537" xr:uid="{00000000-0005-0000-0000-0000666B0000}"/>
    <cellStyle name="Notiz 2 14 2 2 2 2" xfId="23696" xr:uid="{00000000-0005-0000-0000-0000676B0000}"/>
    <cellStyle name="Notiz 2 14 2 2 2 2 2" xfId="38011" xr:uid="{00000000-0005-0000-0000-0000686B0000}"/>
    <cellStyle name="Notiz 2 14 2 2 2 3" xfId="30852" xr:uid="{00000000-0005-0000-0000-0000696B0000}"/>
    <cellStyle name="Notiz 2 14 2 2 3" xfId="18891" xr:uid="{00000000-0005-0000-0000-00006A6B0000}"/>
    <cellStyle name="Notiz 2 14 2 2 3 2" xfId="26028" xr:uid="{00000000-0005-0000-0000-00006B6B0000}"/>
    <cellStyle name="Notiz 2 14 2 2 3 2 2" xfId="40343" xr:uid="{00000000-0005-0000-0000-00006C6B0000}"/>
    <cellStyle name="Notiz 2 14 2 2 3 3" xfId="33206" xr:uid="{00000000-0005-0000-0000-00006D6B0000}"/>
    <cellStyle name="Notiz 2 14 2 2 4" xfId="20225" xr:uid="{00000000-0005-0000-0000-00006E6B0000}"/>
    <cellStyle name="Notiz 2 14 2 2 4 2" xfId="27362" xr:uid="{00000000-0005-0000-0000-00006F6B0000}"/>
    <cellStyle name="Notiz 2 14 2 2 4 2 2" xfId="41677" xr:uid="{00000000-0005-0000-0000-0000706B0000}"/>
    <cellStyle name="Notiz 2 14 2 2 4 3" xfId="34540" xr:uid="{00000000-0005-0000-0000-0000716B0000}"/>
    <cellStyle name="Notiz 2 14 2 2 5" xfId="21440" xr:uid="{00000000-0005-0000-0000-0000726B0000}"/>
    <cellStyle name="Notiz 2 14 2 2 5 2" xfId="35755" xr:uid="{00000000-0005-0000-0000-0000736B0000}"/>
    <cellStyle name="Notiz 2 14 2 2 6" xfId="28577" xr:uid="{00000000-0005-0000-0000-0000746B0000}"/>
    <cellStyle name="Notiz 2 14 2 3" xfId="16149" xr:uid="{00000000-0005-0000-0000-0000756B0000}"/>
    <cellStyle name="Notiz 2 14 2 3 2" xfId="23308" xr:uid="{00000000-0005-0000-0000-0000766B0000}"/>
    <cellStyle name="Notiz 2 14 2 3 2 2" xfId="37623" xr:uid="{00000000-0005-0000-0000-0000776B0000}"/>
    <cellStyle name="Notiz 2 14 2 3 3" xfId="30464" xr:uid="{00000000-0005-0000-0000-0000786B0000}"/>
    <cellStyle name="Notiz 2 14 2 4" xfId="18503" xr:uid="{00000000-0005-0000-0000-0000796B0000}"/>
    <cellStyle name="Notiz 2 14 2 4 2" xfId="25640" xr:uid="{00000000-0005-0000-0000-00007A6B0000}"/>
    <cellStyle name="Notiz 2 14 2 4 2 2" xfId="39955" xr:uid="{00000000-0005-0000-0000-00007B6B0000}"/>
    <cellStyle name="Notiz 2 14 2 4 3" xfId="32818" xr:uid="{00000000-0005-0000-0000-00007C6B0000}"/>
    <cellStyle name="Notiz 2 15" xfId="8849" xr:uid="{00000000-0005-0000-0000-00007D6B0000}"/>
    <cellStyle name="Notiz 2 16" xfId="13512" xr:uid="{00000000-0005-0000-0000-00007E6B0000}"/>
    <cellStyle name="Notiz 2 16 2" xfId="14643" xr:uid="{00000000-0005-0000-0000-00007F6B0000}"/>
    <cellStyle name="Notiz 2 16 2 2" xfId="17006" xr:uid="{00000000-0005-0000-0000-0000806B0000}"/>
    <cellStyle name="Notiz 2 16 2 2 2" xfId="24165" xr:uid="{00000000-0005-0000-0000-0000816B0000}"/>
    <cellStyle name="Notiz 2 16 2 2 2 2" xfId="38480" xr:uid="{00000000-0005-0000-0000-0000826B0000}"/>
    <cellStyle name="Notiz 2 16 2 2 3" xfId="31321" xr:uid="{00000000-0005-0000-0000-0000836B0000}"/>
    <cellStyle name="Notiz 2 16 2 3" xfId="19360" xr:uid="{00000000-0005-0000-0000-0000846B0000}"/>
    <cellStyle name="Notiz 2 16 2 3 2" xfId="26497" xr:uid="{00000000-0005-0000-0000-0000856B0000}"/>
    <cellStyle name="Notiz 2 16 2 3 2 2" xfId="40812" xr:uid="{00000000-0005-0000-0000-0000866B0000}"/>
    <cellStyle name="Notiz 2 16 2 3 3" xfId="33675" xr:uid="{00000000-0005-0000-0000-0000876B0000}"/>
    <cellStyle name="Notiz 2 16 2 4" xfId="20658" xr:uid="{00000000-0005-0000-0000-0000886B0000}"/>
    <cellStyle name="Notiz 2 16 2 4 2" xfId="27795" xr:uid="{00000000-0005-0000-0000-0000896B0000}"/>
    <cellStyle name="Notiz 2 16 2 4 2 2" xfId="42110" xr:uid="{00000000-0005-0000-0000-00008A6B0000}"/>
    <cellStyle name="Notiz 2 16 2 4 3" xfId="34973" xr:uid="{00000000-0005-0000-0000-00008B6B0000}"/>
    <cellStyle name="Notiz 2 16 2 5" xfId="21873" xr:uid="{00000000-0005-0000-0000-00008C6B0000}"/>
    <cellStyle name="Notiz 2 16 2 5 2" xfId="36188" xr:uid="{00000000-0005-0000-0000-00008D6B0000}"/>
    <cellStyle name="Notiz 2 16 2 6" xfId="29010" xr:uid="{00000000-0005-0000-0000-00008E6B0000}"/>
    <cellStyle name="Notiz 2 16 3" xfId="15881" xr:uid="{00000000-0005-0000-0000-00008F6B0000}"/>
    <cellStyle name="Notiz 2 16 3 2" xfId="23040" xr:uid="{00000000-0005-0000-0000-0000906B0000}"/>
    <cellStyle name="Notiz 2 16 3 2 2" xfId="37355" xr:uid="{00000000-0005-0000-0000-0000916B0000}"/>
    <cellStyle name="Notiz 2 16 3 3" xfId="30196" xr:uid="{00000000-0005-0000-0000-0000926B0000}"/>
    <cellStyle name="Notiz 2 16 4" xfId="18235" xr:uid="{00000000-0005-0000-0000-0000936B0000}"/>
    <cellStyle name="Notiz 2 16 4 2" xfId="25372" xr:uid="{00000000-0005-0000-0000-0000946B0000}"/>
    <cellStyle name="Notiz 2 16 4 2 2" xfId="39687" xr:uid="{00000000-0005-0000-0000-0000956B0000}"/>
    <cellStyle name="Notiz 2 16 4 3" xfId="32550" xr:uid="{00000000-0005-0000-0000-0000966B0000}"/>
    <cellStyle name="Notiz 2 17" xfId="300" xr:uid="{00000000-0005-0000-0000-0000976B0000}"/>
    <cellStyle name="Notiz 2 2" xfId="1607" xr:uid="{00000000-0005-0000-0000-0000986B0000}"/>
    <cellStyle name="Notiz 2 2 10" xfId="8850" xr:uid="{00000000-0005-0000-0000-0000996B0000}"/>
    <cellStyle name="Notiz 2 2 11" xfId="13516" xr:uid="{00000000-0005-0000-0000-00009A6B0000}"/>
    <cellStyle name="Notiz 2 2 11 2" xfId="14191" xr:uid="{00000000-0005-0000-0000-00009B6B0000}"/>
    <cellStyle name="Notiz 2 2 11 2 2" xfId="16560" xr:uid="{00000000-0005-0000-0000-00009C6B0000}"/>
    <cellStyle name="Notiz 2 2 11 2 2 2" xfId="23719" xr:uid="{00000000-0005-0000-0000-00009D6B0000}"/>
    <cellStyle name="Notiz 2 2 11 2 2 2 2" xfId="38034" xr:uid="{00000000-0005-0000-0000-00009E6B0000}"/>
    <cellStyle name="Notiz 2 2 11 2 2 3" xfId="30875" xr:uid="{00000000-0005-0000-0000-00009F6B0000}"/>
    <cellStyle name="Notiz 2 2 11 2 3" xfId="18914" xr:uid="{00000000-0005-0000-0000-0000A06B0000}"/>
    <cellStyle name="Notiz 2 2 11 2 3 2" xfId="26051" xr:uid="{00000000-0005-0000-0000-0000A16B0000}"/>
    <cellStyle name="Notiz 2 2 11 2 3 2 2" xfId="40366" xr:uid="{00000000-0005-0000-0000-0000A26B0000}"/>
    <cellStyle name="Notiz 2 2 11 2 3 3" xfId="33229" xr:uid="{00000000-0005-0000-0000-0000A36B0000}"/>
    <cellStyle name="Notiz 2 2 11 2 4" xfId="20248" xr:uid="{00000000-0005-0000-0000-0000A46B0000}"/>
    <cellStyle name="Notiz 2 2 11 2 4 2" xfId="27385" xr:uid="{00000000-0005-0000-0000-0000A56B0000}"/>
    <cellStyle name="Notiz 2 2 11 2 4 2 2" xfId="41700" xr:uid="{00000000-0005-0000-0000-0000A66B0000}"/>
    <cellStyle name="Notiz 2 2 11 2 4 3" xfId="34563" xr:uid="{00000000-0005-0000-0000-0000A76B0000}"/>
    <cellStyle name="Notiz 2 2 11 2 5" xfId="21463" xr:uid="{00000000-0005-0000-0000-0000A86B0000}"/>
    <cellStyle name="Notiz 2 2 11 2 5 2" xfId="35778" xr:uid="{00000000-0005-0000-0000-0000A96B0000}"/>
    <cellStyle name="Notiz 2 2 11 2 6" xfId="28600" xr:uid="{00000000-0005-0000-0000-0000AA6B0000}"/>
    <cellStyle name="Notiz 2 2 11 3" xfId="15885" xr:uid="{00000000-0005-0000-0000-0000AB6B0000}"/>
    <cellStyle name="Notiz 2 2 11 3 2" xfId="23044" xr:uid="{00000000-0005-0000-0000-0000AC6B0000}"/>
    <cellStyle name="Notiz 2 2 11 3 2 2" xfId="37359" xr:uid="{00000000-0005-0000-0000-0000AD6B0000}"/>
    <cellStyle name="Notiz 2 2 11 3 3" xfId="30200" xr:uid="{00000000-0005-0000-0000-0000AE6B0000}"/>
    <cellStyle name="Notiz 2 2 11 4" xfId="18239" xr:uid="{00000000-0005-0000-0000-0000AF6B0000}"/>
    <cellStyle name="Notiz 2 2 11 4 2" xfId="25376" xr:uid="{00000000-0005-0000-0000-0000B06B0000}"/>
    <cellStyle name="Notiz 2 2 11 4 2 2" xfId="39691" xr:uid="{00000000-0005-0000-0000-0000B16B0000}"/>
    <cellStyle name="Notiz 2 2 11 4 3" xfId="32554" xr:uid="{00000000-0005-0000-0000-0000B26B0000}"/>
    <cellStyle name="Notiz 2 2 2" xfId="1608" xr:uid="{00000000-0005-0000-0000-0000B36B0000}"/>
    <cellStyle name="Notiz 2 2 2 2" xfId="1609" xr:uid="{00000000-0005-0000-0000-0000B46B0000}"/>
    <cellStyle name="Notiz 2 2 2 2 2" xfId="3655" xr:uid="{00000000-0005-0000-0000-0000B56B0000}"/>
    <cellStyle name="Notiz 2 2 2 2 2 2" xfId="13916" xr:uid="{00000000-0005-0000-0000-0000B66B0000}"/>
    <cellStyle name="Notiz 2 2 2 2 2 2 2" xfId="13670" xr:uid="{00000000-0005-0000-0000-0000B76B0000}"/>
    <cellStyle name="Notiz 2 2 2 2 2 2 2 2" xfId="16039" xr:uid="{00000000-0005-0000-0000-0000B86B0000}"/>
    <cellStyle name="Notiz 2 2 2 2 2 2 2 2 2" xfId="23198" xr:uid="{00000000-0005-0000-0000-0000B96B0000}"/>
    <cellStyle name="Notiz 2 2 2 2 2 2 2 2 2 2" xfId="37513" xr:uid="{00000000-0005-0000-0000-0000BA6B0000}"/>
    <cellStyle name="Notiz 2 2 2 2 2 2 2 2 3" xfId="30354" xr:uid="{00000000-0005-0000-0000-0000BB6B0000}"/>
    <cellStyle name="Notiz 2 2 2 2 2 2 2 3" xfId="18393" xr:uid="{00000000-0005-0000-0000-0000BC6B0000}"/>
    <cellStyle name="Notiz 2 2 2 2 2 2 2 3 2" xfId="25530" xr:uid="{00000000-0005-0000-0000-0000BD6B0000}"/>
    <cellStyle name="Notiz 2 2 2 2 2 2 2 3 2 2" xfId="39845" xr:uid="{00000000-0005-0000-0000-0000BE6B0000}"/>
    <cellStyle name="Notiz 2 2 2 2 2 2 2 3 3" xfId="32708" xr:uid="{00000000-0005-0000-0000-0000BF6B0000}"/>
    <cellStyle name="Notiz 2 2 2 2 2 2 2 4" xfId="19919" xr:uid="{00000000-0005-0000-0000-0000C06B0000}"/>
    <cellStyle name="Notiz 2 2 2 2 2 2 2 4 2" xfId="27056" xr:uid="{00000000-0005-0000-0000-0000C16B0000}"/>
    <cellStyle name="Notiz 2 2 2 2 2 2 2 4 2 2" xfId="41371" xr:uid="{00000000-0005-0000-0000-0000C26B0000}"/>
    <cellStyle name="Notiz 2 2 2 2 2 2 2 4 3" xfId="34234" xr:uid="{00000000-0005-0000-0000-0000C36B0000}"/>
    <cellStyle name="Notiz 2 2 2 2 2 2 2 5" xfId="21134" xr:uid="{00000000-0005-0000-0000-0000C46B0000}"/>
    <cellStyle name="Notiz 2 2 2 2 2 2 2 5 2" xfId="35449" xr:uid="{00000000-0005-0000-0000-0000C56B0000}"/>
    <cellStyle name="Notiz 2 2 2 2 2 2 2 6" xfId="28271" xr:uid="{00000000-0005-0000-0000-0000C66B0000}"/>
    <cellStyle name="Notiz 2 2 2 2 2 2 3" xfId="16285" xr:uid="{00000000-0005-0000-0000-0000C76B0000}"/>
    <cellStyle name="Notiz 2 2 2 2 2 2 3 2" xfId="23444" xr:uid="{00000000-0005-0000-0000-0000C86B0000}"/>
    <cellStyle name="Notiz 2 2 2 2 2 2 3 2 2" xfId="37759" xr:uid="{00000000-0005-0000-0000-0000C96B0000}"/>
    <cellStyle name="Notiz 2 2 2 2 2 2 3 3" xfId="30600" xr:uid="{00000000-0005-0000-0000-0000CA6B0000}"/>
    <cellStyle name="Notiz 2 2 2 2 2 2 4" xfId="18639" xr:uid="{00000000-0005-0000-0000-0000CB6B0000}"/>
    <cellStyle name="Notiz 2 2 2 2 2 2 4 2" xfId="25776" xr:uid="{00000000-0005-0000-0000-0000CC6B0000}"/>
    <cellStyle name="Notiz 2 2 2 2 2 2 4 2 2" xfId="40091" xr:uid="{00000000-0005-0000-0000-0000CD6B0000}"/>
    <cellStyle name="Notiz 2 2 2 2 2 2 4 3" xfId="32954" xr:uid="{00000000-0005-0000-0000-0000CE6B0000}"/>
    <cellStyle name="Notiz 2 2 2 2 3" xfId="11609" xr:uid="{00000000-0005-0000-0000-0000CF6B0000}"/>
    <cellStyle name="Notiz 2 2 2 2 3 2" xfId="13785" xr:uid="{00000000-0005-0000-0000-0000D06B0000}"/>
    <cellStyle name="Notiz 2 2 2 2 3 2 2" xfId="13734" xr:uid="{00000000-0005-0000-0000-0000D16B0000}"/>
    <cellStyle name="Notiz 2 2 2 2 3 2 2 2" xfId="16103" xr:uid="{00000000-0005-0000-0000-0000D26B0000}"/>
    <cellStyle name="Notiz 2 2 2 2 3 2 2 2 2" xfId="23262" xr:uid="{00000000-0005-0000-0000-0000D36B0000}"/>
    <cellStyle name="Notiz 2 2 2 2 3 2 2 2 2 2" xfId="37577" xr:uid="{00000000-0005-0000-0000-0000D46B0000}"/>
    <cellStyle name="Notiz 2 2 2 2 3 2 2 2 3" xfId="30418" xr:uid="{00000000-0005-0000-0000-0000D56B0000}"/>
    <cellStyle name="Notiz 2 2 2 2 3 2 2 3" xfId="18457" xr:uid="{00000000-0005-0000-0000-0000D66B0000}"/>
    <cellStyle name="Notiz 2 2 2 2 3 2 2 3 2" xfId="25594" xr:uid="{00000000-0005-0000-0000-0000D76B0000}"/>
    <cellStyle name="Notiz 2 2 2 2 3 2 2 3 2 2" xfId="39909" xr:uid="{00000000-0005-0000-0000-0000D86B0000}"/>
    <cellStyle name="Notiz 2 2 2 2 3 2 2 3 3" xfId="32772" xr:uid="{00000000-0005-0000-0000-0000D96B0000}"/>
    <cellStyle name="Notiz 2 2 2 2 3 2 2 4" xfId="19982" xr:uid="{00000000-0005-0000-0000-0000DA6B0000}"/>
    <cellStyle name="Notiz 2 2 2 2 3 2 2 4 2" xfId="27119" xr:uid="{00000000-0005-0000-0000-0000DB6B0000}"/>
    <cellStyle name="Notiz 2 2 2 2 3 2 2 4 2 2" xfId="41434" xr:uid="{00000000-0005-0000-0000-0000DC6B0000}"/>
    <cellStyle name="Notiz 2 2 2 2 3 2 2 4 3" xfId="34297" xr:uid="{00000000-0005-0000-0000-0000DD6B0000}"/>
    <cellStyle name="Notiz 2 2 2 2 3 2 2 5" xfId="21197" xr:uid="{00000000-0005-0000-0000-0000DE6B0000}"/>
    <cellStyle name="Notiz 2 2 2 2 3 2 2 5 2" xfId="35512" xr:uid="{00000000-0005-0000-0000-0000DF6B0000}"/>
    <cellStyle name="Notiz 2 2 2 2 3 2 2 6" xfId="28334" xr:uid="{00000000-0005-0000-0000-0000E06B0000}"/>
    <cellStyle name="Notiz 2 2 2 2 3 2 3" xfId="16154" xr:uid="{00000000-0005-0000-0000-0000E16B0000}"/>
    <cellStyle name="Notiz 2 2 2 2 3 2 3 2" xfId="23313" xr:uid="{00000000-0005-0000-0000-0000E26B0000}"/>
    <cellStyle name="Notiz 2 2 2 2 3 2 3 2 2" xfId="37628" xr:uid="{00000000-0005-0000-0000-0000E36B0000}"/>
    <cellStyle name="Notiz 2 2 2 2 3 2 3 3" xfId="30469" xr:uid="{00000000-0005-0000-0000-0000E46B0000}"/>
    <cellStyle name="Notiz 2 2 2 2 3 2 4" xfId="18508" xr:uid="{00000000-0005-0000-0000-0000E56B0000}"/>
    <cellStyle name="Notiz 2 2 2 2 3 2 4 2" xfId="25645" xr:uid="{00000000-0005-0000-0000-0000E66B0000}"/>
    <cellStyle name="Notiz 2 2 2 2 3 2 4 2 2" xfId="39960" xr:uid="{00000000-0005-0000-0000-0000E76B0000}"/>
    <cellStyle name="Notiz 2 2 2 2 3 2 4 3" xfId="32823" xr:uid="{00000000-0005-0000-0000-0000E86B0000}"/>
    <cellStyle name="Notiz 2 2 2 2 4" xfId="13518" xr:uid="{00000000-0005-0000-0000-0000E96B0000}"/>
    <cellStyle name="Notiz 2 2 2 2 4 2" xfId="14312" xr:uid="{00000000-0005-0000-0000-0000EA6B0000}"/>
    <cellStyle name="Notiz 2 2 2 2 4 2 2" xfId="16681" xr:uid="{00000000-0005-0000-0000-0000EB6B0000}"/>
    <cellStyle name="Notiz 2 2 2 2 4 2 2 2" xfId="23840" xr:uid="{00000000-0005-0000-0000-0000EC6B0000}"/>
    <cellStyle name="Notiz 2 2 2 2 4 2 2 2 2" xfId="38155" xr:uid="{00000000-0005-0000-0000-0000ED6B0000}"/>
    <cellStyle name="Notiz 2 2 2 2 4 2 2 3" xfId="30996" xr:uid="{00000000-0005-0000-0000-0000EE6B0000}"/>
    <cellStyle name="Notiz 2 2 2 2 4 2 3" xfId="19035" xr:uid="{00000000-0005-0000-0000-0000EF6B0000}"/>
    <cellStyle name="Notiz 2 2 2 2 4 2 3 2" xfId="26172" xr:uid="{00000000-0005-0000-0000-0000F06B0000}"/>
    <cellStyle name="Notiz 2 2 2 2 4 2 3 2 2" xfId="40487" xr:uid="{00000000-0005-0000-0000-0000F16B0000}"/>
    <cellStyle name="Notiz 2 2 2 2 4 2 3 3" xfId="33350" xr:uid="{00000000-0005-0000-0000-0000F26B0000}"/>
    <cellStyle name="Notiz 2 2 2 2 4 2 4" xfId="20368" xr:uid="{00000000-0005-0000-0000-0000F36B0000}"/>
    <cellStyle name="Notiz 2 2 2 2 4 2 4 2" xfId="27505" xr:uid="{00000000-0005-0000-0000-0000F46B0000}"/>
    <cellStyle name="Notiz 2 2 2 2 4 2 4 2 2" xfId="41820" xr:uid="{00000000-0005-0000-0000-0000F56B0000}"/>
    <cellStyle name="Notiz 2 2 2 2 4 2 4 3" xfId="34683" xr:uid="{00000000-0005-0000-0000-0000F66B0000}"/>
    <cellStyle name="Notiz 2 2 2 2 4 2 5" xfId="21583" xr:uid="{00000000-0005-0000-0000-0000F76B0000}"/>
    <cellStyle name="Notiz 2 2 2 2 4 2 5 2" xfId="35898" xr:uid="{00000000-0005-0000-0000-0000F86B0000}"/>
    <cellStyle name="Notiz 2 2 2 2 4 2 6" xfId="28720" xr:uid="{00000000-0005-0000-0000-0000F96B0000}"/>
    <cellStyle name="Notiz 2 2 2 2 4 3" xfId="15887" xr:uid="{00000000-0005-0000-0000-0000FA6B0000}"/>
    <cellStyle name="Notiz 2 2 2 2 4 3 2" xfId="23046" xr:uid="{00000000-0005-0000-0000-0000FB6B0000}"/>
    <cellStyle name="Notiz 2 2 2 2 4 3 2 2" xfId="37361" xr:uid="{00000000-0005-0000-0000-0000FC6B0000}"/>
    <cellStyle name="Notiz 2 2 2 2 4 3 3" xfId="30202" xr:uid="{00000000-0005-0000-0000-0000FD6B0000}"/>
    <cellStyle name="Notiz 2 2 2 2 4 4" xfId="18241" xr:uid="{00000000-0005-0000-0000-0000FE6B0000}"/>
    <cellStyle name="Notiz 2 2 2 2 4 4 2" xfId="25378" xr:uid="{00000000-0005-0000-0000-0000FF6B0000}"/>
    <cellStyle name="Notiz 2 2 2 2 4 4 2 2" xfId="39693" xr:uid="{00000000-0005-0000-0000-0000006C0000}"/>
    <cellStyle name="Notiz 2 2 2 2 4 4 3" xfId="32556" xr:uid="{00000000-0005-0000-0000-0000016C0000}"/>
    <cellStyle name="Notiz 2 2 2 3" xfId="1610" xr:uid="{00000000-0005-0000-0000-0000026C0000}"/>
    <cellStyle name="Notiz 2 2 2 3 2" xfId="3656" xr:uid="{00000000-0005-0000-0000-0000036C0000}"/>
    <cellStyle name="Notiz 2 2 2 3 2 2" xfId="13917" xr:uid="{00000000-0005-0000-0000-0000046C0000}"/>
    <cellStyle name="Notiz 2 2 2 3 2 2 2" xfId="14092" xr:uid="{00000000-0005-0000-0000-0000056C0000}"/>
    <cellStyle name="Notiz 2 2 2 3 2 2 2 2" xfId="16461" xr:uid="{00000000-0005-0000-0000-0000066C0000}"/>
    <cellStyle name="Notiz 2 2 2 3 2 2 2 2 2" xfId="23620" xr:uid="{00000000-0005-0000-0000-0000076C0000}"/>
    <cellStyle name="Notiz 2 2 2 3 2 2 2 2 2 2" xfId="37935" xr:uid="{00000000-0005-0000-0000-0000086C0000}"/>
    <cellStyle name="Notiz 2 2 2 3 2 2 2 2 3" xfId="30776" xr:uid="{00000000-0005-0000-0000-0000096C0000}"/>
    <cellStyle name="Notiz 2 2 2 3 2 2 2 3" xfId="18815" xr:uid="{00000000-0005-0000-0000-00000A6C0000}"/>
    <cellStyle name="Notiz 2 2 2 3 2 2 2 3 2" xfId="25952" xr:uid="{00000000-0005-0000-0000-00000B6C0000}"/>
    <cellStyle name="Notiz 2 2 2 3 2 2 2 3 2 2" xfId="40267" xr:uid="{00000000-0005-0000-0000-00000C6C0000}"/>
    <cellStyle name="Notiz 2 2 2 3 2 2 2 3 3" xfId="33130" xr:uid="{00000000-0005-0000-0000-00000D6C0000}"/>
    <cellStyle name="Notiz 2 2 2 3 2 2 2 4" xfId="20152" xr:uid="{00000000-0005-0000-0000-00000E6C0000}"/>
    <cellStyle name="Notiz 2 2 2 3 2 2 2 4 2" xfId="27289" xr:uid="{00000000-0005-0000-0000-00000F6C0000}"/>
    <cellStyle name="Notiz 2 2 2 3 2 2 2 4 2 2" xfId="41604" xr:uid="{00000000-0005-0000-0000-0000106C0000}"/>
    <cellStyle name="Notiz 2 2 2 3 2 2 2 4 3" xfId="34467" xr:uid="{00000000-0005-0000-0000-0000116C0000}"/>
    <cellStyle name="Notiz 2 2 2 3 2 2 2 5" xfId="21367" xr:uid="{00000000-0005-0000-0000-0000126C0000}"/>
    <cellStyle name="Notiz 2 2 2 3 2 2 2 5 2" xfId="35682" xr:uid="{00000000-0005-0000-0000-0000136C0000}"/>
    <cellStyle name="Notiz 2 2 2 3 2 2 2 6" xfId="28504" xr:uid="{00000000-0005-0000-0000-0000146C0000}"/>
    <cellStyle name="Notiz 2 2 2 3 2 2 3" xfId="16286" xr:uid="{00000000-0005-0000-0000-0000156C0000}"/>
    <cellStyle name="Notiz 2 2 2 3 2 2 3 2" xfId="23445" xr:uid="{00000000-0005-0000-0000-0000166C0000}"/>
    <cellStyle name="Notiz 2 2 2 3 2 2 3 2 2" xfId="37760" xr:uid="{00000000-0005-0000-0000-0000176C0000}"/>
    <cellStyle name="Notiz 2 2 2 3 2 2 3 3" xfId="30601" xr:uid="{00000000-0005-0000-0000-0000186C0000}"/>
    <cellStyle name="Notiz 2 2 2 3 2 2 4" xfId="18640" xr:uid="{00000000-0005-0000-0000-0000196C0000}"/>
    <cellStyle name="Notiz 2 2 2 3 2 2 4 2" xfId="25777" xr:uid="{00000000-0005-0000-0000-00001A6C0000}"/>
    <cellStyle name="Notiz 2 2 2 3 2 2 4 2 2" xfId="40092" xr:uid="{00000000-0005-0000-0000-00001B6C0000}"/>
    <cellStyle name="Notiz 2 2 2 3 2 2 4 3" xfId="32955" xr:uid="{00000000-0005-0000-0000-00001C6C0000}"/>
    <cellStyle name="Notiz 2 2 2 3 3" xfId="11610" xr:uid="{00000000-0005-0000-0000-00001D6C0000}"/>
    <cellStyle name="Notiz 2 2 2 3 3 2" xfId="13786" xr:uid="{00000000-0005-0000-0000-00001E6C0000}"/>
    <cellStyle name="Notiz 2 2 2 3 3 2 2" xfId="13866" xr:uid="{00000000-0005-0000-0000-00001F6C0000}"/>
    <cellStyle name="Notiz 2 2 2 3 3 2 2 2" xfId="16235" xr:uid="{00000000-0005-0000-0000-0000206C0000}"/>
    <cellStyle name="Notiz 2 2 2 3 3 2 2 2 2" xfId="23394" xr:uid="{00000000-0005-0000-0000-0000216C0000}"/>
    <cellStyle name="Notiz 2 2 2 3 3 2 2 2 2 2" xfId="37709" xr:uid="{00000000-0005-0000-0000-0000226C0000}"/>
    <cellStyle name="Notiz 2 2 2 3 3 2 2 2 3" xfId="30550" xr:uid="{00000000-0005-0000-0000-0000236C0000}"/>
    <cellStyle name="Notiz 2 2 2 3 3 2 2 3" xfId="18589" xr:uid="{00000000-0005-0000-0000-0000246C0000}"/>
    <cellStyle name="Notiz 2 2 2 3 3 2 2 3 2" xfId="25726" xr:uid="{00000000-0005-0000-0000-0000256C0000}"/>
    <cellStyle name="Notiz 2 2 2 3 3 2 2 3 2 2" xfId="40041" xr:uid="{00000000-0005-0000-0000-0000266C0000}"/>
    <cellStyle name="Notiz 2 2 2 3 3 2 2 3 3" xfId="32904" xr:uid="{00000000-0005-0000-0000-0000276C0000}"/>
    <cellStyle name="Notiz 2 2 2 3 3 2 2 4" xfId="20036" xr:uid="{00000000-0005-0000-0000-0000286C0000}"/>
    <cellStyle name="Notiz 2 2 2 3 3 2 2 4 2" xfId="27173" xr:uid="{00000000-0005-0000-0000-0000296C0000}"/>
    <cellStyle name="Notiz 2 2 2 3 3 2 2 4 2 2" xfId="41488" xr:uid="{00000000-0005-0000-0000-00002A6C0000}"/>
    <cellStyle name="Notiz 2 2 2 3 3 2 2 4 3" xfId="34351" xr:uid="{00000000-0005-0000-0000-00002B6C0000}"/>
    <cellStyle name="Notiz 2 2 2 3 3 2 2 5" xfId="21251" xr:uid="{00000000-0005-0000-0000-00002C6C0000}"/>
    <cellStyle name="Notiz 2 2 2 3 3 2 2 5 2" xfId="35566" xr:uid="{00000000-0005-0000-0000-00002D6C0000}"/>
    <cellStyle name="Notiz 2 2 2 3 3 2 2 6" xfId="28388" xr:uid="{00000000-0005-0000-0000-00002E6C0000}"/>
    <cellStyle name="Notiz 2 2 2 3 3 2 3" xfId="16155" xr:uid="{00000000-0005-0000-0000-00002F6C0000}"/>
    <cellStyle name="Notiz 2 2 2 3 3 2 3 2" xfId="23314" xr:uid="{00000000-0005-0000-0000-0000306C0000}"/>
    <cellStyle name="Notiz 2 2 2 3 3 2 3 2 2" xfId="37629" xr:uid="{00000000-0005-0000-0000-0000316C0000}"/>
    <cellStyle name="Notiz 2 2 2 3 3 2 3 3" xfId="30470" xr:uid="{00000000-0005-0000-0000-0000326C0000}"/>
    <cellStyle name="Notiz 2 2 2 3 3 2 4" xfId="18509" xr:uid="{00000000-0005-0000-0000-0000336C0000}"/>
    <cellStyle name="Notiz 2 2 2 3 3 2 4 2" xfId="25646" xr:uid="{00000000-0005-0000-0000-0000346C0000}"/>
    <cellStyle name="Notiz 2 2 2 3 3 2 4 2 2" xfId="39961" xr:uid="{00000000-0005-0000-0000-0000356C0000}"/>
    <cellStyle name="Notiz 2 2 2 3 3 2 4 3" xfId="32824" xr:uid="{00000000-0005-0000-0000-0000366C0000}"/>
    <cellStyle name="Notiz 2 2 2 3 4" xfId="13519" xr:uid="{00000000-0005-0000-0000-0000376C0000}"/>
    <cellStyle name="Notiz 2 2 2 3 4 2" xfId="14382" xr:uid="{00000000-0005-0000-0000-0000386C0000}"/>
    <cellStyle name="Notiz 2 2 2 3 4 2 2" xfId="16751" xr:uid="{00000000-0005-0000-0000-0000396C0000}"/>
    <cellStyle name="Notiz 2 2 2 3 4 2 2 2" xfId="23910" xr:uid="{00000000-0005-0000-0000-00003A6C0000}"/>
    <cellStyle name="Notiz 2 2 2 3 4 2 2 2 2" xfId="38225" xr:uid="{00000000-0005-0000-0000-00003B6C0000}"/>
    <cellStyle name="Notiz 2 2 2 3 4 2 2 3" xfId="31066" xr:uid="{00000000-0005-0000-0000-00003C6C0000}"/>
    <cellStyle name="Notiz 2 2 2 3 4 2 3" xfId="19105" xr:uid="{00000000-0005-0000-0000-00003D6C0000}"/>
    <cellStyle name="Notiz 2 2 2 3 4 2 3 2" xfId="26242" xr:uid="{00000000-0005-0000-0000-00003E6C0000}"/>
    <cellStyle name="Notiz 2 2 2 3 4 2 3 2 2" xfId="40557" xr:uid="{00000000-0005-0000-0000-00003F6C0000}"/>
    <cellStyle name="Notiz 2 2 2 3 4 2 3 3" xfId="33420" xr:uid="{00000000-0005-0000-0000-0000406C0000}"/>
    <cellStyle name="Notiz 2 2 2 3 4 2 4" xfId="20438" xr:uid="{00000000-0005-0000-0000-0000416C0000}"/>
    <cellStyle name="Notiz 2 2 2 3 4 2 4 2" xfId="27575" xr:uid="{00000000-0005-0000-0000-0000426C0000}"/>
    <cellStyle name="Notiz 2 2 2 3 4 2 4 2 2" xfId="41890" xr:uid="{00000000-0005-0000-0000-0000436C0000}"/>
    <cellStyle name="Notiz 2 2 2 3 4 2 4 3" xfId="34753" xr:uid="{00000000-0005-0000-0000-0000446C0000}"/>
    <cellStyle name="Notiz 2 2 2 3 4 2 5" xfId="21653" xr:uid="{00000000-0005-0000-0000-0000456C0000}"/>
    <cellStyle name="Notiz 2 2 2 3 4 2 5 2" xfId="35968" xr:uid="{00000000-0005-0000-0000-0000466C0000}"/>
    <cellStyle name="Notiz 2 2 2 3 4 2 6" xfId="28790" xr:uid="{00000000-0005-0000-0000-0000476C0000}"/>
    <cellStyle name="Notiz 2 2 2 3 4 3" xfId="15888" xr:uid="{00000000-0005-0000-0000-0000486C0000}"/>
    <cellStyle name="Notiz 2 2 2 3 4 3 2" xfId="23047" xr:uid="{00000000-0005-0000-0000-0000496C0000}"/>
    <cellStyle name="Notiz 2 2 2 3 4 3 2 2" xfId="37362" xr:uid="{00000000-0005-0000-0000-00004A6C0000}"/>
    <cellStyle name="Notiz 2 2 2 3 4 3 3" xfId="30203" xr:uid="{00000000-0005-0000-0000-00004B6C0000}"/>
    <cellStyle name="Notiz 2 2 2 3 4 4" xfId="18242" xr:uid="{00000000-0005-0000-0000-00004C6C0000}"/>
    <cellStyle name="Notiz 2 2 2 3 4 4 2" xfId="25379" xr:uid="{00000000-0005-0000-0000-00004D6C0000}"/>
    <cellStyle name="Notiz 2 2 2 3 4 4 2 2" xfId="39694" xr:uid="{00000000-0005-0000-0000-00004E6C0000}"/>
    <cellStyle name="Notiz 2 2 2 3 4 4 3" xfId="32557" xr:uid="{00000000-0005-0000-0000-00004F6C0000}"/>
    <cellStyle name="Notiz 2 2 2 4" xfId="1611" xr:uid="{00000000-0005-0000-0000-0000506C0000}"/>
    <cellStyle name="Notiz 2 2 2 4 2" xfId="3657" xr:uid="{00000000-0005-0000-0000-0000516C0000}"/>
    <cellStyle name="Notiz 2 2 2 4 2 2" xfId="13918" xr:uid="{00000000-0005-0000-0000-0000526C0000}"/>
    <cellStyle name="Notiz 2 2 2 4 2 2 2" xfId="14669" xr:uid="{00000000-0005-0000-0000-0000536C0000}"/>
    <cellStyle name="Notiz 2 2 2 4 2 2 2 2" xfId="17032" xr:uid="{00000000-0005-0000-0000-0000546C0000}"/>
    <cellStyle name="Notiz 2 2 2 4 2 2 2 2 2" xfId="24191" xr:uid="{00000000-0005-0000-0000-0000556C0000}"/>
    <cellStyle name="Notiz 2 2 2 4 2 2 2 2 2 2" xfId="38506" xr:uid="{00000000-0005-0000-0000-0000566C0000}"/>
    <cellStyle name="Notiz 2 2 2 4 2 2 2 2 3" xfId="31347" xr:uid="{00000000-0005-0000-0000-0000576C0000}"/>
    <cellStyle name="Notiz 2 2 2 4 2 2 2 3" xfId="19386" xr:uid="{00000000-0005-0000-0000-0000586C0000}"/>
    <cellStyle name="Notiz 2 2 2 4 2 2 2 3 2" xfId="26523" xr:uid="{00000000-0005-0000-0000-0000596C0000}"/>
    <cellStyle name="Notiz 2 2 2 4 2 2 2 3 2 2" xfId="40838" xr:uid="{00000000-0005-0000-0000-00005A6C0000}"/>
    <cellStyle name="Notiz 2 2 2 4 2 2 2 3 3" xfId="33701" xr:uid="{00000000-0005-0000-0000-00005B6C0000}"/>
    <cellStyle name="Notiz 2 2 2 4 2 2 2 4" xfId="20684" xr:uid="{00000000-0005-0000-0000-00005C6C0000}"/>
    <cellStyle name="Notiz 2 2 2 4 2 2 2 4 2" xfId="27821" xr:uid="{00000000-0005-0000-0000-00005D6C0000}"/>
    <cellStyle name="Notiz 2 2 2 4 2 2 2 4 2 2" xfId="42136" xr:uid="{00000000-0005-0000-0000-00005E6C0000}"/>
    <cellStyle name="Notiz 2 2 2 4 2 2 2 4 3" xfId="34999" xr:uid="{00000000-0005-0000-0000-00005F6C0000}"/>
    <cellStyle name="Notiz 2 2 2 4 2 2 2 5" xfId="21899" xr:uid="{00000000-0005-0000-0000-0000606C0000}"/>
    <cellStyle name="Notiz 2 2 2 4 2 2 2 5 2" xfId="36214" xr:uid="{00000000-0005-0000-0000-0000616C0000}"/>
    <cellStyle name="Notiz 2 2 2 4 2 2 2 6" xfId="29036" xr:uid="{00000000-0005-0000-0000-0000626C0000}"/>
    <cellStyle name="Notiz 2 2 2 4 2 2 3" xfId="16287" xr:uid="{00000000-0005-0000-0000-0000636C0000}"/>
    <cellStyle name="Notiz 2 2 2 4 2 2 3 2" xfId="23446" xr:uid="{00000000-0005-0000-0000-0000646C0000}"/>
    <cellStyle name="Notiz 2 2 2 4 2 2 3 2 2" xfId="37761" xr:uid="{00000000-0005-0000-0000-0000656C0000}"/>
    <cellStyle name="Notiz 2 2 2 4 2 2 3 3" xfId="30602" xr:uid="{00000000-0005-0000-0000-0000666C0000}"/>
    <cellStyle name="Notiz 2 2 2 4 2 2 4" xfId="18641" xr:uid="{00000000-0005-0000-0000-0000676C0000}"/>
    <cellStyle name="Notiz 2 2 2 4 2 2 4 2" xfId="25778" xr:uid="{00000000-0005-0000-0000-0000686C0000}"/>
    <cellStyle name="Notiz 2 2 2 4 2 2 4 2 2" xfId="40093" xr:uid="{00000000-0005-0000-0000-0000696C0000}"/>
    <cellStyle name="Notiz 2 2 2 4 2 2 4 3" xfId="32956" xr:uid="{00000000-0005-0000-0000-00006A6C0000}"/>
    <cellStyle name="Notiz 2 2 2 4 3" xfId="11611" xr:uid="{00000000-0005-0000-0000-00006B6C0000}"/>
    <cellStyle name="Notiz 2 2 2 4 3 2" xfId="13787" xr:uid="{00000000-0005-0000-0000-00006C6C0000}"/>
    <cellStyle name="Notiz 2 2 2 4 3 2 2" xfId="13717" xr:uid="{00000000-0005-0000-0000-00006D6C0000}"/>
    <cellStyle name="Notiz 2 2 2 4 3 2 2 2" xfId="16086" xr:uid="{00000000-0005-0000-0000-00006E6C0000}"/>
    <cellStyle name="Notiz 2 2 2 4 3 2 2 2 2" xfId="23245" xr:uid="{00000000-0005-0000-0000-00006F6C0000}"/>
    <cellStyle name="Notiz 2 2 2 4 3 2 2 2 2 2" xfId="37560" xr:uid="{00000000-0005-0000-0000-0000706C0000}"/>
    <cellStyle name="Notiz 2 2 2 4 3 2 2 2 3" xfId="30401" xr:uid="{00000000-0005-0000-0000-0000716C0000}"/>
    <cellStyle name="Notiz 2 2 2 4 3 2 2 3" xfId="18440" xr:uid="{00000000-0005-0000-0000-0000726C0000}"/>
    <cellStyle name="Notiz 2 2 2 4 3 2 2 3 2" xfId="25577" xr:uid="{00000000-0005-0000-0000-0000736C0000}"/>
    <cellStyle name="Notiz 2 2 2 4 3 2 2 3 2 2" xfId="39892" xr:uid="{00000000-0005-0000-0000-0000746C0000}"/>
    <cellStyle name="Notiz 2 2 2 4 3 2 2 3 3" xfId="32755" xr:uid="{00000000-0005-0000-0000-0000756C0000}"/>
    <cellStyle name="Notiz 2 2 2 4 3 2 2 4" xfId="19966" xr:uid="{00000000-0005-0000-0000-0000766C0000}"/>
    <cellStyle name="Notiz 2 2 2 4 3 2 2 4 2" xfId="27103" xr:uid="{00000000-0005-0000-0000-0000776C0000}"/>
    <cellStyle name="Notiz 2 2 2 4 3 2 2 4 2 2" xfId="41418" xr:uid="{00000000-0005-0000-0000-0000786C0000}"/>
    <cellStyle name="Notiz 2 2 2 4 3 2 2 4 3" xfId="34281" xr:uid="{00000000-0005-0000-0000-0000796C0000}"/>
    <cellStyle name="Notiz 2 2 2 4 3 2 2 5" xfId="21181" xr:uid="{00000000-0005-0000-0000-00007A6C0000}"/>
    <cellStyle name="Notiz 2 2 2 4 3 2 2 5 2" xfId="35496" xr:uid="{00000000-0005-0000-0000-00007B6C0000}"/>
    <cellStyle name="Notiz 2 2 2 4 3 2 2 6" xfId="28318" xr:uid="{00000000-0005-0000-0000-00007C6C0000}"/>
    <cellStyle name="Notiz 2 2 2 4 3 2 3" xfId="16156" xr:uid="{00000000-0005-0000-0000-00007D6C0000}"/>
    <cellStyle name="Notiz 2 2 2 4 3 2 3 2" xfId="23315" xr:uid="{00000000-0005-0000-0000-00007E6C0000}"/>
    <cellStyle name="Notiz 2 2 2 4 3 2 3 2 2" xfId="37630" xr:uid="{00000000-0005-0000-0000-00007F6C0000}"/>
    <cellStyle name="Notiz 2 2 2 4 3 2 3 3" xfId="30471" xr:uid="{00000000-0005-0000-0000-0000806C0000}"/>
    <cellStyle name="Notiz 2 2 2 4 3 2 4" xfId="18510" xr:uid="{00000000-0005-0000-0000-0000816C0000}"/>
    <cellStyle name="Notiz 2 2 2 4 3 2 4 2" xfId="25647" xr:uid="{00000000-0005-0000-0000-0000826C0000}"/>
    <cellStyle name="Notiz 2 2 2 4 3 2 4 2 2" xfId="39962" xr:uid="{00000000-0005-0000-0000-0000836C0000}"/>
    <cellStyle name="Notiz 2 2 2 4 3 2 4 3" xfId="32825" xr:uid="{00000000-0005-0000-0000-0000846C0000}"/>
    <cellStyle name="Notiz 2 2 2 4 4" xfId="13520" xr:uid="{00000000-0005-0000-0000-0000856C0000}"/>
    <cellStyle name="Notiz 2 2 2 4 4 2" xfId="14671" xr:uid="{00000000-0005-0000-0000-0000866C0000}"/>
    <cellStyle name="Notiz 2 2 2 4 4 2 2" xfId="17034" xr:uid="{00000000-0005-0000-0000-0000876C0000}"/>
    <cellStyle name="Notiz 2 2 2 4 4 2 2 2" xfId="24193" xr:uid="{00000000-0005-0000-0000-0000886C0000}"/>
    <cellStyle name="Notiz 2 2 2 4 4 2 2 2 2" xfId="38508" xr:uid="{00000000-0005-0000-0000-0000896C0000}"/>
    <cellStyle name="Notiz 2 2 2 4 4 2 2 3" xfId="31349" xr:uid="{00000000-0005-0000-0000-00008A6C0000}"/>
    <cellStyle name="Notiz 2 2 2 4 4 2 3" xfId="19388" xr:uid="{00000000-0005-0000-0000-00008B6C0000}"/>
    <cellStyle name="Notiz 2 2 2 4 4 2 3 2" xfId="26525" xr:uid="{00000000-0005-0000-0000-00008C6C0000}"/>
    <cellStyle name="Notiz 2 2 2 4 4 2 3 2 2" xfId="40840" xr:uid="{00000000-0005-0000-0000-00008D6C0000}"/>
    <cellStyle name="Notiz 2 2 2 4 4 2 3 3" xfId="33703" xr:uid="{00000000-0005-0000-0000-00008E6C0000}"/>
    <cellStyle name="Notiz 2 2 2 4 4 2 4" xfId="20686" xr:uid="{00000000-0005-0000-0000-00008F6C0000}"/>
    <cellStyle name="Notiz 2 2 2 4 4 2 4 2" xfId="27823" xr:uid="{00000000-0005-0000-0000-0000906C0000}"/>
    <cellStyle name="Notiz 2 2 2 4 4 2 4 2 2" xfId="42138" xr:uid="{00000000-0005-0000-0000-0000916C0000}"/>
    <cellStyle name="Notiz 2 2 2 4 4 2 4 3" xfId="35001" xr:uid="{00000000-0005-0000-0000-0000926C0000}"/>
    <cellStyle name="Notiz 2 2 2 4 4 2 5" xfId="21901" xr:uid="{00000000-0005-0000-0000-0000936C0000}"/>
    <cellStyle name="Notiz 2 2 2 4 4 2 5 2" xfId="36216" xr:uid="{00000000-0005-0000-0000-0000946C0000}"/>
    <cellStyle name="Notiz 2 2 2 4 4 2 6" xfId="29038" xr:uid="{00000000-0005-0000-0000-0000956C0000}"/>
    <cellStyle name="Notiz 2 2 2 4 4 3" xfId="15889" xr:uid="{00000000-0005-0000-0000-0000966C0000}"/>
    <cellStyle name="Notiz 2 2 2 4 4 3 2" xfId="23048" xr:uid="{00000000-0005-0000-0000-0000976C0000}"/>
    <cellStyle name="Notiz 2 2 2 4 4 3 2 2" xfId="37363" xr:uid="{00000000-0005-0000-0000-0000986C0000}"/>
    <cellStyle name="Notiz 2 2 2 4 4 3 3" xfId="30204" xr:uid="{00000000-0005-0000-0000-0000996C0000}"/>
    <cellStyle name="Notiz 2 2 2 4 4 4" xfId="18243" xr:uid="{00000000-0005-0000-0000-00009A6C0000}"/>
    <cellStyle name="Notiz 2 2 2 4 4 4 2" xfId="25380" xr:uid="{00000000-0005-0000-0000-00009B6C0000}"/>
    <cellStyle name="Notiz 2 2 2 4 4 4 2 2" xfId="39695" xr:uid="{00000000-0005-0000-0000-00009C6C0000}"/>
    <cellStyle name="Notiz 2 2 2 4 4 4 3" xfId="32558" xr:uid="{00000000-0005-0000-0000-00009D6C0000}"/>
    <cellStyle name="Notiz 2 2 2 5" xfId="1612" xr:uid="{00000000-0005-0000-0000-00009E6C0000}"/>
    <cellStyle name="Notiz 2 2 2 5 2" xfId="3658" xr:uid="{00000000-0005-0000-0000-00009F6C0000}"/>
    <cellStyle name="Notiz 2 2 2 5 2 2" xfId="13919" xr:uid="{00000000-0005-0000-0000-0000A06C0000}"/>
    <cellStyle name="Notiz 2 2 2 5 2 2 2" xfId="14557" xr:uid="{00000000-0005-0000-0000-0000A16C0000}"/>
    <cellStyle name="Notiz 2 2 2 5 2 2 2 2" xfId="16920" xr:uid="{00000000-0005-0000-0000-0000A26C0000}"/>
    <cellStyle name="Notiz 2 2 2 5 2 2 2 2 2" xfId="24079" xr:uid="{00000000-0005-0000-0000-0000A36C0000}"/>
    <cellStyle name="Notiz 2 2 2 5 2 2 2 2 2 2" xfId="38394" xr:uid="{00000000-0005-0000-0000-0000A46C0000}"/>
    <cellStyle name="Notiz 2 2 2 5 2 2 2 2 3" xfId="31235" xr:uid="{00000000-0005-0000-0000-0000A56C0000}"/>
    <cellStyle name="Notiz 2 2 2 5 2 2 2 3" xfId="19274" xr:uid="{00000000-0005-0000-0000-0000A66C0000}"/>
    <cellStyle name="Notiz 2 2 2 5 2 2 2 3 2" xfId="26411" xr:uid="{00000000-0005-0000-0000-0000A76C0000}"/>
    <cellStyle name="Notiz 2 2 2 5 2 2 2 3 2 2" xfId="40726" xr:uid="{00000000-0005-0000-0000-0000A86C0000}"/>
    <cellStyle name="Notiz 2 2 2 5 2 2 2 3 3" xfId="33589" xr:uid="{00000000-0005-0000-0000-0000A96C0000}"/>
    <cellStyle name="Notiz 2 2 2 5 2 2 2 4" xfId="20572" xr:uid="{00000000-0005-0000-0000-0000AA6C0000}"/>
    <cellStyle name="Notiz 2 2 2 5 2 2 2 4 2" xfId="27709" xr:uid="{00000000-0005-0000-0000-0000AB6C0000}"/>
    <cellStyle name="Notiz 2 2 2 5 2 2 2 4 2 2" xfId="42024" xr:uid="{00000000-0005-0000-0000-0000AC6C0000}"/>
    <cellStyle name="Notiz 2 2 2 5 2 2 2 4 3" xfId="34887" xr:uid="{00000000-0005-0000-0000-0000AD6C0000}"/>
    <cellStyle name="Notiz 2 2 2 5 2 2 2 5" xfId="21787" xr:uid="{00000000-0005-0000-0000-0000AE6C0000}"/>
    <cellStyle name="Notiz 2 2 2 5 2 2 2 5 2" xfId="36102" xr:uid="{00000000-0005-0000-0000-0000AF6C0000}"/>
    <cellStyle name="Notiz 2 2 2 5 2 2 2 6" xfId="28924" xr:uid="{00000000-0005-0000-0000-0000B06C0000}"/>
    <cellStyle name="Notiz 2 2 2 5 2 2 3" xfId="16288" xr:uid="{00000000-0005-0000-0000-0000B16C0000}"/>
    <cellStyle name="Notiz 2 2 2 5 2 2 3 2" xfId="23447" xr:uid="{00000000-0005-0000-0000-0000B26C0000}"/>
    <cellStyle name="Notiz 2 2 2 5 2 2 3 2 2" xfId="37762" xr:uid="{00000000-0005-0000-0000-0000B36C0000}"/>
    <cellStyle name="Notiz 2 2 2 5 2 2 3 3" xfId="30603" xr:uid="{00000000-0005-0000-0000-0000B46C0000}"/>
    <cellStyle name="Notiz 2 2 2 5 2 2 4" xfId="18642" xr:uid="{00000000-0005-0000-0000-0000B56C0000}"/>
    <cellStyle name="Notiz 2 2 2 5 2 2 4 2" xfId="25779" xr:uid="{00000000-0005-0000-0000-0000B66C0000}"/>
    <cellStyle name="Notiz 2 2 2 5 2 2 4 2 2" xfId="40094" xr:uid="{00000000-0005-0000-0000-0000B76C0000}"/>
    <cellStyle name="Notiz 2 2 2 5 2 2 4 3" xfId="32957" xr:uid="{00000000-0005-0000-0000-0000B86C0000}"/>
    <cellStyle name="Notiz 2 2 2 5 3" xfId="11612" xr:uid="{00000000-0005-0000-0000-0000B96C0000}"/>
    <cellStyle name="Notiz 2 2 2 5 3 2" xfId="13788" xr:uid="{00000000-0005-0000-0000-0000BA6C0000}"/>
    <cellStyle name="Notiz 2 2 2 5 3 2 2" xfId="14334" xr:uid="{00000000-0005-0000-0000-0000BB6C0000}"/>
    <cellStyle name="Notiz 2 2 2 5 3 2 2 2" xfId="16703" xr:uid="{00000000-0005-0000-0000-0000BC6C0000}"/>
    <cellStyle name="Notiz 2 2 2 5 3 2 2 2 2" xfId="23862" xr:uid="{00000000-0005-0000-0000-0000BD6C0000}"/>
    <cellStyle name="Notiz 2 2 2 5 3 2 2 2 2 2" xfId="38177" xr:uid="{00000000-0005-0000-0000-0000BE6C0000}"/>
    <cellStyle name="Notiz 2 2 2 5 3 2 2 2 3" xfId="31018" xr:uid="{00000000-0005-0000-0000-0000BF6C0000}"/>
    <cellStyle name="Notiz 2 2 2 5 3 2 2 3" xfId="19057" xr:uid="{00000000-0005-0000-0000-0000C06C0000}"/>
    <cellStyle name="Notiz 2 2 2 5 3 2 2 3 2" xfId="26194" xr:uid="{00000000-0005-0000-0000-0000C16C0000}"/>
    <cellStyle name="Notiz 2 2 2 5 3 2 2 3 2 2" xfId="40509" xr:uid="{00000000-0005-0000-0000-0000C26C0000}"/>
    <cellStyle name="Notiz 2 2 2 5 3 2 2 3 3" xfId="33372" xr:uid="{00000000-0005-0000-0000-0000C36C0000}"/>
    <cellStyle name="Notiz 2 2 2 5 3 2 2 4" xfId="20390" xr:uid="{00000000-0005-0000-0000-0000C46C0000}"/>
    <cellStyle name="Notiz 2 2 2 5 3 2 2 4 2" xfId="27527" xr:uid="{00000000-0005-0000-0000-0000C56C0000}"/>
    <cellStyle name="Notiz 2 2 2 5 3 2 2 4 2 2" xfId="41842" xr:uid="{00000000-0005-0000-0000-0000C66C0000}"/>
    <cellStyle name="Notiz 2 2 2 5 3 2 2 4 3" xfId="34705" xr:uid="{00000000-0005-0000-0000-0000C76C0000}"/>
    <cellStyle name="Notiz 2 2 2 5 3 2 2 5" xfId="21605" xr:uid="{00000000-0005-0000-0000-0000C86C0000}"/>
    <cellStyle name="Notiz 2 2 2 5 3 2 2 5 2" xfId="35920" xr:uid="{00000000-0005-0000-0000-0000C96C0000}"/>
    <cellStyle name="Notiz 2 2 2 5 3 2 2 6" xfId="28742" xr:uid="{00000000-0005-0000-0000-0000CA6C0000}"/>
    <cellStyle name="Notiz 2 2 2 5 3 2 3" xfId="16157" xr:uid="{00000000-0005-0000-0000-0000CB6C0000}"/>
    <cellStyle name="Notiz 2 2 2 5 3 2 3 2" xfId="23316" xr:uid="{00000000-0005-0000-0000-0000CC6C0000}"/>
    <cellStyle name="Notiz 2 2 2 5 3 2 3 2 2" xfId="37631" xr:uid="{00000000-0005-0000-0000-0000CD6C0000}"/>
    <cellStyle name="Notiz 2 2 2 5 3 2 3 3" xfId="30472" xr:uid="{00000000-0005-0000-0000-0000CE6C0000}"/>
    <cellStyle name="Notiz 2 2 2 5 3 2 4" xfId="18511" xr:uid="{00000000-0005-0000-0000-0000CF6C0000}"/>
    <cellStyle name="Notiz 2 2 2 5 3 2 4 2" xfId="25648" xr:uid="{00000000-0005-0000-0000-0000D06C0000}"/>
    <cellStyle name="Notiz 2 2 2 5 3 2 4 2 2" xfId="39963" xr:uid="{00000000-0005-0000-0000-0000D16C0000}"/>
    <cellStyle name="Notiz 2 2 2 5 3 2 4 3" xfId="32826" xr:uid="{00000000-0005-0000-0000-0000D26C0000}"/>
    <cellStyle name="Notiz 2 2 2 5 4" xfId="13521" xr:uid="{00000000-0005-0000-0000-0000D36C0000}"/>
    <cellStyle name="Notiz 2 2 2 5 4 2" xfId="14567" xr:uid="{00000000-0005-0000-0000-0000D46C0000}"/>
    <cellStyle name="Notiz 2 2 2 5 4 2 2" xfId="16930" xr:uid="{00000000-0005-0000-0000-0000D56C0000}"/>
    <cellStyle name="Notiz 2 2 2 5 4 2 2 2" xfId="24089" xr:uid="{00000000-0005-0000-0000-0000D66C0000}"/>
    <cellStyle name="Notiz 2 2 2 5 4 2 2 2 2" xfId="38404" xr:uid="{00000000-0005-0000-0000-0000D76C0000}"/>
    <cellStyle name="Notiz 2 2 2 5 4 2 2 3" xfId="31245" xr:uid="{00000000-0005-0000-0000-0000D86C0000}"/>
    <cellStyle name="Notiz 2 2 2 5 4 2 3" xfId="19284" xr:uid="{00000000-0005-0000-0000-0000D96C0000}"/>
    <cellStyle name="Notiz 2 2 2 5 4 2 3 2" xfId="26421" xr:uid="{00000000-0005-0000-0000-0000DA6C0000}"/>
    <cellStyle name="Notiz 2 2 2 5 4 2 3 2 2" xfId="40736" xr:uid="{00000000-0005-0000-0000-0000DB6C0000}"/>
    <cellStyle name="Notiz 2 2 2 5 4 2 3 3" xfId="33599" xr:uid="{00000000-0005-0000-0000-0000DC6C0000}"/>
    <cellStyle name="Notiz 2 2 2 5 4 2 4" xfId="20582" xr:uid="{00000000-0005-0000-0000-0000DD6C0000}"/>
    <cellStyle name="Notiz 2 2 2 5 4 2 4 2" xfId="27719" xr:uid="{00000000-0005-0000-0000-0000DE6C0000}"/>
    <cellStyle name="Notiz 2 2 2 5 4 2 4 2 2" xfId="42034" xr:uid="{00000000-0005-0000-0000-0000DF6C0000}"/>
    <cellStyle name="Notiz 2 2 2 5 4 2 4 3" xfId="34897" xr:uid="{00000000-0005-0000-0000-0000E06C0000}"/>
    <cellStyle name="Notiz 2 2 2 5 4 2 5" xfId="21797" xr:uid="{00000000-0005-0000-0000-0000E16C0000}"/>
    <cellStyle name="Notiz 2 2 2 5 4 2 5 2" xfId="36112" xr:uid="{00000000-0005-0000-0000-0000E26C0000}"/>
    <cellStyle name="Notiz 2 2 2 5 4 2 6" xfId="28934" xr:uid="{00000000-0005-0000-0000-0000E36C0000}"/>
    <cellStyle name="Notiz 2 2 2 5 4 3" xfId="15890" xr:uid="{00000000-0005-0000-0000-0000E46C0000}"/>
    <cellStyle name="Notiz 2 2 2 5 4 3 2" xfId="23049" xr:uid="{00000000-0005-0000-0000-0000E56C0000}"/>
    <cellStyle name="Notiz 2 2 2 5 4 3 2 2" xfId="37364" xr:uid="{00000000-0005-0000-0000-0000E66C0000}"/>
    <cellStyle name="Notiz 2 2 2 5 4 3 3" xfId="30205" xr:uid="{00000000-0005-0000-0000-0000E76C0000}"/>
    <cellStyle name="Notiz 2 2 2 5 4 4" xfId="18244" xr:uid="{00000000-0005-0000-0000-0000E86C0000}"/>
    <cellStyle name="Notiz 2 2 2 5 4 4 2" xfId="25381" xr:uid="{00000000-0005-0000-0000-0000E96C0000}"/>
    <cellStyle name="Notiz 2 2 2 5 4 4 2 2" xfId="39696" xr:uid="{00000000-0005-0000-0000-0000EA6C0000}"/>
    <cellStyle name="Notiz 2 2 2 5 4 4 3" xfId="32559" xr:uid="{00000000-0005-0000-0000-0000EB6C0000}"/>
    <cellStyle name="Notiz 2 2 2 6" xfId="3654" xr:uid="{00000000-0005-0000-0000-0000EC6C0000}"/>
    <cellStyle name="Notiz 2 2 2 6 2" xfId="13915" xr:uid="{00000000-0005-0000-0000-0000ED6C0000}"/>
    <cellStyle name="Notiz 2 2 2 6 2 2" xfId="14605" xr:uid="{00000000-0005-0000-0000-0000EE6C0000}"/>
    <cellStyle name="Notiz 2 2 2 6 2 2 2" xfId="16968" xr:uid="{00000000-0005-0000-0000-0000EF6C0000}"/>
    <cellStyle name="Notiz 2 2 2 6 2 2 2 2" xfId="24127" xr:uid="{00000000-0005-0000-0000-0000F06C0000}"/>
    <cellStyle name="Notiz 2 2 2 6 2 2 2 2 2" xfId="38442" xr:uid="{00000000-0005-0000-0000-0000F16C0000}"/>
    <cellStyle name="Notiz 2 2 2 6 2 2 2 3" xfId="31283" xr:uid="{00000000-0005-0000-0000-0000F26C0000}"/>
    <cellStyle name="Notiz 2 2 2 6 2 2 3" xfId="19322" xr:uid="{00000000-0005-0000-0000-0000F36C0000}"/>
    <cellStyle name="Notiz 2 2 2 6 2 2 3 2" xfId="26459" xr:uid="{00000000-0005-0000-0000-0000F46C0000}"/>
    <cellStyle name="Notiz 2 2 2 6 2 2 3 2 2" xfId="40774" xr:uid="{00000000-0005-0000-0000-0000F56C0000}"/>
    <cellStyle name="Notiz 2 2 2 6 2 2 3 3" xfId="33637" xr:uid="{00000000-0005-0000-0000-0000F66C0000}"/>
    <cellStyle name="Notiz 2 2 2 6 2 2 4" xfId="20620" xr:uid="{00000000-0005-0000-0000-0000F76C0000}"/>
    <cellStyle name="Notiz 2 2 2 6 2 2 4 2" xfId="27757" xr:uid="{00000000-0005-0000-0000-0000F86C0000}"/>
    <cellStyle name="Notiz 2 2 2 6 2 2 4 2 2" xfId="42072" xr:uid="{00000000-0005-0000-0000-0000F96C0000}"/>
    <cellStyle name="Notiz 2 2 2 6 2 2 4 3" xfId="34935" xr:uid="{00000000-0005-0000-0000-0000FA6C0000}"/>
    <cellStyle name="Notiz 2 2 2 6 2 2 5" xfId="21835" xr:uid="{00000000-0005-0000-0000-0000FB6C0000}"/>
    <cellStyle name="Notiz 2 2 2 6 2 2 5 2" xfId="36150" xr:uid="{00000000-0005-0000-0000-0000FC6C0000}"/>
    <cellStyle name="Notiz 2 2 2 6 2 2 6" xfId="28972" xr:uid="{00000000-0005-0000-0000-0000FD6C0000}"/>
    <cellStyle name="Notiz 2 2 2 6 2 3" xfId="16284" xr:uid="{00000000-0005-0000-0000-0000FE6C0000}"/>
    <cellStyle name="Notiz 2 2 2 6 2 3 2" xfId="23443" xr:uid="{00000000-0005-0000-0000-0000FF6C0000}"/>
    <cellStyle name="Notiz 2 2 2 6 2 3 2 2" xfId="37758" xr:uid="{00000000-0005-0000-0000-0000006D0000}"/>
    <cellStyle name="Notiz 2 2 2 6 2 3 3" xfId="30599" xr:uid="{00000000-0005-0000-0000-0000016D0000}"/>
    <cellStyle name="Notiz 2 2 2 6 2 4" xfId="18638" xr:uid="{00000000-0005-0000-0000-0000026D0000}"/>
    <cellStyle name="Notiz 2 2 2 6 2 4 2" xfId="25775" xr:uid="{00000000-0005-0000-0000-0000036D0000}"/>
    <cellStyle name="Notiz 2 2 2 6 2 4 2 2" xfId="40090" xr:uid="{00000000-0005-0000-0000-0000046D0000}"/>
    <cellStyle name="Notiz 2 2 2 6 2 4 3" xfId="32953" xr:uid="{00000000-0005-0000-0000-0000056D0000}"/>
    <cellStyle name="Notiz 2 2 2 7" xfId="8059" xr:uid="{00000000-0005-0000-0000-0000066D0000}"/>
    <cellStyle name="Notiz 2 2 2 7 2" xfId="14060" xr:uid="{00000000-0005-0000-0000-0000076D0000}"/>
    <cellStyle name="Notiz 2 2 2 7 2 2" xfId="14930" xr:uid="{00000000-0005-0000-0000-0000086D0000}"/>
    <cellStyle name="Notiz 2 2 2 7 2 2 2" xfId="17287" xr:uid="{00000000-0005-0000-0000-0000096D0000}"/>
    <cellStyle name="Notiz 2 2 2 7 2 2 2 2" xfId="24424" xr:uid="{00000000-0005-0000-0000-00000A6D0000}"/>
    <cellStyle name="Notiz 2 2 2 7 2 2 2 2 2" xfId="38739" xr:uid="{00000000-0005-0000-0000-00000B6D0000}"/>
    <cellStyle name="Notiz 2 2 2 7 2 2 2 3" xfId="31602" xr:uid="{00000000-0005-0000-0000-00000C6D0000}"/>
    <cellStyle name="Notiz 2 2 2 7 2 2 3" xfId="19641" xr:uid="{00000000-0005-0000-0000-00000D6D0000}"/>
    <cellStyle name="Notiz 2 2 2 7 2 2 3 2" xfId="26778" xr:uid="{00000000-0005-0000-0000-00000E6D0000}"/>
    <cellStyle name="Notiz 2 2 2 7 2 2 3 2 2" xfId="41093" xr:uid="{00000000-0005-0000-0000-00000F6D0000}"/>
    <cellStyle name="Notiz 2 2 2 7 2 2 3 3" xfId="33956" xr:uid="{00000000-0005-0000-0000-0000106D0000}"/>
    <cellStyle name="Notiz 2 2 2 7 2 2 4" xfId="20917" xr:uid="{00000000-0005-0000-0000-0000116D0000}"/>
    <cellStyle name="Notiz 2 2 2 7 2 2 4 2" xfId="28054" xr:uid="{00000000-0005-0000-0000-0000126D0000}"/>
    <cellStyle name="Notiz 2 2 2 7 2 2 4 2 2" xfId="42369" xr:uid="{00000000-0005-0000-0000-0000136D0000}"/>
    <cellStyle name="Notiz 2 2 2 7 2 2 4 3" xfId="35232" xr:uid="{00000000-0005-0000-0000-0000146D0000}"/>
    <cellStyle name="Notiz 2 2 2 7 2 2 5" xfId="22093" xr:uid="{00000000-0005-0000-0000-0000156D0000}"/>
    <cellStyle name="Notiz 2 2 2 7 2 2 5 2" xfId="36408" xr:uid="{00000000-0005-0000-0000-0000166D0000}"/>
    <cellStyle name="Notiz 2 2 2 7 2 2 6" xfId="29249" xr:uid="{00000000-0005-0000-0000-0000176D0000}"/>
    <cellStyle name="Notiz 2 2 2 7 2 3" xfId="16429" xr:uid="{00000000-0005-0000-0000-0000186D0000}"/>
    <cellStyle name="Notiz 2 2 2 7 2 3 2" xfId="23588" xr:uid="{00000000-0005-0000-0000-0000196D0000}"/>
    <cellStyle name="Notiz 2 2 2 7 2 3 2 2" xfId="37903" xr:uid="{00000000-0005-0000-0000-00001A6D0000}"/>
    <cellStyle name="Notiz 2 2 2 7 2 3 3" xfId="30744" xr:uid="{00000000-0005-0000-0000-00001B6D0000}"/>
    <cellStyle name="Notiz 2 2 2 7 2 4" xfId="18783" xr:uid="{00000000-0005-0000-0000-00001C6D0000}"/>
    <cellStyle name="Notiz 2 2 2 7 2 4 2" xfId="25920" xr:uid="{00000000-0005-0000-0000-00001D6D0000}"/>
    <cellStyle name="Notiz 2 2 2 7 2 4 2 2" xfId="40235" xr:uid="{00000000-0005-0000-0000-00001E6D0000}"/>
    <cellStyle name="Notiz 2 2 2 7 2 4 3" xfId="33098" xr:uid="{00000000-0005-0000-0000-00001F6D0000}"/>
    <cellStyle name="Notiz 2 2 2 8" xfId="11608" xr:uid="{00000000-0005-0000-0000-0000206D0000}"/>
    <cellStyle name="Notiz 2 2 2 8 2" xfId="13784" xr:uid="{00000000-0005-0000-0000-0000216D0000}"/>
    <cellStyle name="Notiz 2 2 2 8 2 2" xfId="14363" xr:uid="{00000000-0005-0000-0000-0000226D0000}"/>
    <cellStyle name="Notiz 2 2 2 8 2 2 2" xfId="16732" xr:uid="{00000000-0005-0000-0000-0000236D0000}"/>
    <cellStyle name="Notiz 2 2 2 8 2 2 2 2" xfId="23891" xr:uid="{00000000-0005-0000-0000-0000246D0000}"/>
    <cellStyle name="Notiz 2 2 2 8 2 2 2 2 2" xfId="38206" xr:uid="{00000000-0005-0000-0000-0000256D0000}"/>
    <cellStyle name="Notiz 2 2 2 8 2 2 2 3" xfId="31047" xr:uid="{00000000-0005-0000-0000-0000266D0000}"/>
    <cellStyle name="Notiz 2 2 2 8 2 2 3" xfId="19086" xr:uid="{00000000-0005-0000-0000-0000276D0000}"/>
    <cellStyle name="Notiz 2 2 2 8 2 2 3 2" xfId="26223" xr:uid="{00000000-0005-0000-0000-0000286D0000}"/>
    <cellStyle name="Notiz 2 2 2 8 2 2 3 2 2" xfId="40538" xr:uid="{00000000-0005-0000-0000-0000296D0000}"/>
    <cellStyle name="Notiz 2 2 2 8 2 2 3 3" xfId="33401" xr:uid="{00000000-0005-0000-0000-00002A6D0000}"/>
    <cellStyle name="Notiz 2 2 2 8 2 2 4" xfId="20419" xr:uid="{00000000-0005-0000-0000-00002B6D0000}"/>
    <cellStyle name="Notiz 2 2 2 8 2 2 4 2" xfId="27556" xr:uid="{00000000-0005-0000-0000-00002C6D0000}"/>
    <cellStyle name="Notiz 2 2 2 8 2 2 4 2 2" xfId="41871" xr:uid="{00000000-0005-0000-0000-00002D6D0000}"/>
    <cellStyle name="Notiz 2 2 2 8 2 2 4 3" xfId="34734" xr:uid="{00000000-0005-0000-0000-00002E6D0000}"/>
    <cellStyle name="Notiz 2 2 2 8 2 2 5" xfId="21634" xr:uid="{00000000-0005-0000-0000-00002F6D0000}"/>
    <cellStyle name="Notiz 2 2 2 8 2 2 5 2" xfId="35949" xr:uid="{00000000-0005-0000-0000-0000306D0000}"/>
    <cellStyle name="Notiz 2 2 2 8 2 2 6" xfId="28771" xr:uid="{00000000-0005-0000-0000-0000316D0000}"/>
    <cellStyle name="Notiz 2 2 2 8 2 3" xfId="16153" xr:uid="{00000000-0005-0000-0000-0000326D0000}"/>
    <cellStyle name="Notiz 2 2 2 8 2 3 2" xfId="23312" xr:uid="{00000000-0005-0000-0000-0000336D0000}"/>
    <cellStyle name="Notiz 2 2 2 8 2 3 2 2" xfId="37627" xr:uid="{00000000-0005-0000-0000-0000346D0000}"/>
    <cellStyle name="Notiz 2 2 2 8 2 3 3" xfId="30468" xr:uid="{00000000-0005-0000-0000-0000356D0000}"/>
    <cellStyle name="Notiz 2 2 2 8 2 4" xfId="18507" xr:uid="{00000000-0005-0000-0000-0000366D0000}"/>
    <cellStyle name="Notiz 2 2 2 8 2 4 2" xfId="25644" xr:uid="{00000000-0005-0000-0000-0000376D0000}"/>
    <cellStyle name="Notiz 2 2 2 8 2 4 2 2" xfId="39959" xr:uid="{00000000-0005-0000-0000-0000386D0000}"/>
    <cellStyle name="Notiz 2 2 2 8 2 4 3" xfId="32822" xr:uid="{00000000-0005-0000-0000-0000396D0000}"/>
    <cellStyle name="Notiz 2 2 2 9" xfId="13517" xr:uid="{00000000-0005-0000-0000-00003A6D0000}"/>
    <cellStyle name="Notiz 2 2 2 9 2" xfId="14611" xr:uid="{00000000-0005-0000-0000-00003B6D0000}"/>
    <cellStyle name="Notiz 2 2 2 9 2 2" xfId="16974" xr:uid="{00000000-0005-0000-0000-00003C6D0000}"/>
    <cellStyle name="Notiz 2 2 2 9 2 2 2" xfId="24133" xr:uid="{00000000-0005-0000-0000-00003D6D0000}"/>
    <cellStyle name="Notiz 2 2 2 9 2 2 2 2" xfId="38448" xr:uid="{00000000-0005-0000-0000-00003E6D0000}"/>
    <cellStyle name="Notiz 2 2 2 9 2 2 3" xfId="31289" xr:uid="{00000000-0005-0000-0000-00003F6D0000}"/>
    <cellStyle name="Notiz 2 2 2 9 2 3" xfId="19328" xr:uid="{00000000-0005-0000-0000-0000406D0000}"/>
    <cellStyle name="Notiz 2 2 2 9 2 3 2" xfId="26465" xr:uid="{00000000-0005-0000-0000-0000416D0000}"/>
    <cellStyle name="Notiz 2 2 2 9 2 3 2 2" xfId="40780" xr:uid="{00000000-0005-0000-0000-0000426D0000}"/>
    <cellStyle name="Notiz 2 2 2 9 2 3 3" xfId="33643" xr:uid="{00000000-0005-0000-0000-0000436D0000}"/>
    <cellStyle name="Notiz 2 2 2 9 2 4" xfId="20626" xr:uid="{00000000-0005-0000-0000-0000446D0000}"/>
    <cellStyle name="Notiz 2 2 2 9 2 4 2" xfId="27763" xr:uid="{00000000-0005-0000-0000-0000456D0000}"/>
    <cellStyle name="Notiz 2 2 2 9 2 4 2 2" xfId="42078" xr:uid="{00000000-0005-0000-0000-0000466D0000}"/>
    <cellStyle name="Notiz 2 2 2 9 2 4 3" xfId="34941" xr:uid="{00000000-0005-0000-0000-0000476D0000}"/>
    <cellStyle name="Notiz 2 2 2 9 2 5" xfId="21841" xr:uid="{00000000-0005-0000-0000-0000486D0000}"/>
    <cellStyle name="Notiz 2 2 2 9 2 5 2" xfId="36156" xr:uid="{00000000-0005-0000-0000-0000496D0000}"/>
    <cellStyle name="Notiz 2 2 2 9 2 6" xfId="28978" xr:uid="{00000000-0005-0000-0000-00004A6D0000}"/>
    <cellStyle name="Notiz 2 2 2 9 3" xfId="15886" xr:uid="{00000000-0005-0000-0000-00004B6D0000}"/>
    <cellStyle name="Notiz 2 2 2 9 3 2" xfId="23045" xr:uid="{00000000-0005-0000-0000-00004C6D0000}"/>
    <cellStyle name="Notiz 2 2 2 9 3 2 2" xfId="37360" xr:uid="{00000000-0005-0000-0000-00004D6D0000}"/>
    <cellStyle name="Notiz 2 2 2 9 3 3" xfId="30201" xr:uid="{00000000-0005-0000-0000-00004E6D0000}"/>
    <cellStyle name="Notiz 2 2 2 9 4" xfId="18240" xr:uid="{00000000-0005-0000-0000-00004F6D0000}"/>
    <cellStyle name="Notiz 2 2 2 9 4 2" xfId="25377" xr:uid="{00000000-0005-0000-0000-0000506D0000}"/>
    <cellStyle name="Notiz 2 2 2 9 4 2 2" xfId="39692" xr:uid="{00000000-0005-0000-0000-0000516D0000}"/>
    <cellStyle name="Notiz 2 2 2 9 4 3" xfId="32555" xr:uid="{00000000-0005-0000-0000-0000526D0000}"/>
    <cellStyle name="Notiz 2 2 3" xfId="1613" xr:uid="{00000000-0005-0000-0000-0000536D0000}"/>
    <cellStyle name="Notiz 2 2 3 2" xfId="3659" xr:uid="{00000000-0005-0000-0000-0000546D0000}"/>
    <cellStyle name="Notiz 2 2 3 2 2" xfId="13920" xr:uid="{00000000-0005-0000-0000-0000556D0000}"/>
    <cellStyle name="Notiz 2 2 3 2 2 2" xfId="14628" xr:uid="{00000000-0005-0000-0000-0000566D0000}"/>
    <cellStyle name="Notiz 2 2 3 2 2 2 2" xfId="16991" xr:uid="{00000000-0005-0000-0000-0000576D0000}"/>
    <cellStyle name="Notiz 2 2 3 2 2 2 2 2" xfId="24150" xr:uid="{00000000-0005-0000-0000-0000586D0000}"/>
    <cellStyle name="Notiz 2 2 3 2 2 2 2 2 2" xfId="38465" xr:uid="{00000000-0005-0000-0000-0000596D0000}"/>
    <cellStyle name="Notiz 2 2 3 2 2 2 2 3" xfId="31306" xr:uid="{00000000-0005-0000-0000-00005A6D0000}"/>
    <cellStyle name="Notiz 2 2 3 2 2 2 3" xfId="19345" xr:uid="{00000000-0005-0000-0000-00005B6D0000}"/>
    <cellStyle name="Notiz 2 2 3 2 2 2 3 2" xfId="26482" xr:uid="{00000000-0005-0000-0000-00005C6D0000}"/>
    <cellStyle name="Notiz 2 2 3 2 2 2 3 2 2" xfId="40797" xr:uid="{00000000-0005-0000-0000-00005D6D0000}"/>
    <cellStyle name="Notiz 2 2 3 2 2 2 3 3" xfId="33660" xr:uid="{00000000-0005-0000-0000-00005E6D0000}"/>
    <cellStyle name="Notiz 2 2 3 2 2 2 4" xfId="20643" xr:uid="{00000000-0005-0000-0000-00005F6D0000}"/>
    <cellStyle name="Notiz 2 2 3 2 2 2 4 2" xfId="27780" xr:uid="{00000000-0005-0000-0000-0000606D0000}"/>
    <cellStyle name="Notiz 2 2 3 2 2 2 4 2 2" xfId="42095" xr:uid="{00000000-0005-0000-0000-0000616D0000}"/>
    <cellStyle name="Notiz 2 2 3 2 2 2 4 3" xfId="34958" xr:uid="{00000000-0005-0000-0000-0000626D0000}"/>
    <cellStyle name="Notiz 2 2 3 2 2 2 5" xfId="21858" xr:uid="{00000000-0005-0000-0000-0000636D0000}"/>
    <cellStyle name="Notiz 2 2 3 2 2 2 5 2" xfId="36173" xr:uid="{00000000-0005-0000-0000-0000646D0000}"/>
    <cellStyle name="Notiz 2 2 3 2 2 2 6" xfId="28995" xr:uid="{00000000-0005-0000-0000-0000656D0000}"/>
    <cellStyle name="Notiz 2 2 3 2 2 3" xfId="16289" xr:uid="{00000000-0005-0000-0000-0000666D0000}"/>
    <cellStyle name="Notiz 2 2 3 2 2 3 2" xfId="23448" xr:uid="{00000000-0005-0000-0000-0000676D0000}"/>
    <cellStyle name="Notiz 2 2 3 2 2 3 2 2" xfId="37763" xr:uid="{00000000-0005-0000-0000-0000686D0000}"/>
    <cellStyle name="Notiz 2 2 3 2 2 3 3" xfId="30604" xr:uid="{00000000-0005-0000-0000-0000696D0000}"/>
    <cellStyle name="Notiz 2 2 3 2 2 4" xfId="18643" xr:uid="{00000000-0005-0000-0000-00006A6D0000}"/>
    <cellStyle name="Notiz 2 2 3 2 2 4 2" xfId="25780" xr:uid="{00000000-0005-0000-0000-00006B6D0000}"/>
    <cellStyle name="Notiz 2 2 3 2 2 4 2 2" xfId="40095" xr:uid="{00000000-0005-0000-0000-00006C6D0000}"/>
    <cellStyle name="Notiz 2 2 3 2 2 4 3" xfId="32958" xr:uid="{00000000-0005-0000-0000-00006D6D0000}"/>
    <cellStyle name="Notiz 2 2 3 3" xfId="8060" xr:uid="{00000000-0005-0000-0000-00006E6D0000}"/>
    <cellStyle name="Notiz 2 2 3 3 2" xfId="14061" xr:uid="{00000000-0005-0000-0000-00006F6D0000}"/>
    <cellStyle name="Notiz 2 2 3 3 2 2" xfId="14931" xr:uid="{00000000-0005-0000-0000-0000706D0000}"/>
    <cellStyle name="Notiz 2 2 3 3 2 2 2" xfId="17288" xr:uid="{00000000-0005-0000-0000-0000716D0000}"/>
    <cellStyle name="Notiz 2 2 3 3 2 2 2 2" xfId="24425" xr:uid="{00000000-0005-0000-0000-0000726D0000}"/>
    <cellStyle name="Notiz 2 2 3 3 2 2 2 2 2" xfId="38740" xr:uid="{00000000-0005-0000-0000-0000736D0000}"/>
    <cellStyle name="Notiz 2 2 3 3 2 2 2 3" xfId="31603" xr:uid="{00000000-0005-0000-0000-0000746D0000}"/>
    <cellStyle name="Notiz 2 2 3 3 2 2 3" xfId="19642" xr:uid="{00000000-0005-0000-0000-0000756D0000}"/>
    <cellStyle name="Notiz 2 2 3 3 2 2 3 2" xfId="26779" xr:uid="{00000000-0005-0000-0000-0000766D0000}"/>
    <cellStyle name="Notiz 2 2 3 3 2 2 3 2 2" xfId="41094" xr:uid="{00000000-0005-0000-0000-0000776D0000}"/>
    <cellStyle name="Notiz 2 2 3 3 2 2 3 3" xfId="33957" xr:uid="{00000000-0005-0000-0000-0000786D0000}"/>
    <cellStyle name="Notiz 2 2 3 3 2 2 4" xfId="20918" xr:uid="{00000000-0005-0000-0000-0000796D0000}"/>
    <cellStyle name="Notiz 2 2 3 3 2 2 4 2" xfId="28055" xr:uid="{00000000-0005-0000-0000-00007A6D0000}"/>
    <cellStyle name="Notiz 2 2 3 3 2 2 4 2 2" xfId="42370" xr:uid="{00000000-0005-0000-0000-00007B6D0000}"/>
    <cellStyle name="Notiz 2 2 3 3 2 2 4 3" xfId="35233" xr:uid="{00000000-0005-0000-0000-00007C6D0000}"/>
    <cellStyle name="Notiz 2 2 3 3 2 2 5" xfId="22094" xr:uid="{00000000-0005-0000-0000-00007D6D0000}"/>
    <cellStyle name="Notiz 2 2 3 3 2 2 5 2" xfId="36409" xr:uid="{00000000-0005-0000-0000-00007E6D0000}"/>
    <cellStyle name="Notiz 2 2 3 3 2 2 6" xfId="29250" xr:uid="{00000000-0005-0000-0000-00007F6D0000}"/>
    <cellStyle name="Notiz 2 2 3 3 2 3" xfId="16430" xr:uid="{00000000-0005-0000-0000-0000806D0000}"/>
    <cellStyle name="Notiz 2 2 3 3 2 3 2" xfId="23589" xr:uid="{00000000-0005-0000-0000-0000816D0000}"/>
    <cellStyle name="Notiz 2 2 3 3 2 3 2 2" xfId="37904" xr:uid="{00000000-0005-0000-0000-0000826D0000}"/>
    <cellStyle name="Notiz 2 2 3 3 2 3 3" xfId="30745" xr:uid="{00000000-0005-0000-0000-0000836D0000}"/>
    <cellStyle name="Notiz 2 2 3 3 2 4" xfId="18784" xr:uid="{00000000-0005-0000-0000-0000846D0000}"/>
    <cellStyle name="Notiz 2 2 3 3 2 4 2" xfId="25921" xr:uid="{00000000-0005-0000-0000-0000856D0000}"/>
    <cellStyle name="Notiz 2 2 3 3 2 4 2 2" xfId="40236" xr:uid="{00000000-0005-0000-0000-0000866D0000}"/>
    <cellStyle name="Notiz 2 2 3 3 2 4 3" xfId="33099" xr:uid="{00000000-0005-0000-0000-0000876D0000}"/>
    <cellStyle name="Notiz 2 2 3 4" xfId="11613" xr:uid="{00000000-0005-0000-0000-0000886D0000}"/>
    <cellStyle name="Notiz 2 2 3 4 2" xfId="13789" xr:uid="{00000000-0005-0000-0000-0000896D0000}"/>
    <cellStyle name="Notiz 2 2 3 4 2 2" xfId="14219" xr:uid="{00000000-0005-0000-0000-00008A6D0000}"/>
    <cellStyle name="Notiz 2 2 3 4 2 2 2" xfId="16588" xr:uid="{00000000-0005-0000-0000-00008B6D0000}"/>
    <cellStyle name="Notiz 2 2 3 4 2 2 2 2" xfId="23747" xr:uid="{00000000-0005-0000-0000-00008C6D0000}"/>
    <cellStyle name="Notiz 2 2 3 4 2 2 2 2 2" xfId="38062" xr:uid="{00000000-0005-0000-0000-00008D6D0000}"/>
    <cellStyle name="Notiz 2 2 3 4 2 2 2 3" xfId="30903" xr:uid="{00000000-0005-0000-0000-00008E6D0000}"/>
    <cellStyle name="Notiz 2 2 3 4 2 2 3" xfId="18942" xr:uid="{00000000-0005-0000-0000-00008F6D0000}"/>
    <cellStyle name="Notiz 2 2 3 4 2 2 3 2" xfId="26079" xr:uid="{00000000-0005-0000-0000-0000906D0000}"/>
    <cellStyle name="Notiz 2 2 3 4 2 2 3 2 2" xfId="40394" xr:uid="{00000000-0005-0000-0000-0000916D0000}"/>
    <cellStyle name="Notiz 2 2 3 4 2 2 3 3" xfId="33257" xr:uid="{00000000-0005-0000-0000-0000926D0000}"/>
    <cellStyle name="Notiz 2 2 3 4 2 2 4" xfId="20275" xr:uid="{00000000-0005-0000-0000-0000936D0000}"/>
    <cellStyle name="Notiz 2 2 3 4 2 2 4 2" xfId="27412" xr:uid="{00000000-0005-0000-0000-0000946D0000}"/>
    <cellStyle name="Notiz 2 2 3 4 2 2 4 2 2" xfId="41727" xr:uid="{00000000-0005-0000-0000-0000956D0000}"/>
    <cellStyle name="Notiz 2 2 3 4 2 2 4 3" xfId="34590" xr:uid="{00000000-0005-0000-0000-0000966D0000}"/>
    <cellStyle name="Notiz 2 2 3 4 2 2 5" xfId="21490" xr:uid="{00000000-0005-0000-0000-0000976D0000}"/>
    <cellStyle name="Notiz 2 2 3 4 2 2 5 2" xfId="35805" xr:uid="{00000000-0005-0000-0000-0000986D0000}"/>
    <cellStyle name="Notiz 2 2 3 4 2 2 6" xfId="28627" xr:uid="{00000000-0005-0000-0000-0000996D0000}"/>
    <cellStyle name="Notiz 2 2 3 4 2 3" xfId="16158" xr:uid="{00000000-0005-0000-0000-00009A6D0000}"/>
    <cellStyle name="Notiz 2 2 3 4 2 3 2" xfId="23317" xr:uid="{00000000-0005-0000-0000-00009B6D0000}"/>
    <cellStyle name="Notiz 2 2 3 4 2 3 2 2" xfId="37632" xr:uid="{00000000-0005-0000-0000-00009C6D0000}"/>
    <cellStyle name="Notiz 2 2 3 4 2 3 3" xfId="30473" xr:uid="{00000000-0005-0000-0000-00009D6D0000}"/>
    <cellStyle name="Notiz 2 2 3 4 2 4" xfId="18512" xr:uid="{00000000-0005-0000-0000-00009E6D0000}"/>
    <cellStyle name="Notiz 2 2 3 4 2 4 2" xfId="25649" xr:uid="{00000000-0005-0000-0000-00009F6D0000}"/>
    <cellStyle name="Notiz 2 2 3 4 2 4 2 2" xfId="39964" xr:uid="{00000000-0005-0000-0000-0000A06D0000}"/>
    <cellStyle name="Notiz 2 2 3 4 2 4 3" xfId="32827" xr:uid="{00000000-0005-0000-0000-0000A16D0000}"/>
    <cellStyle name="Notiz 2 2 3 5" xfId="13522" xr:uid="{00000000-0005-0000-0000-0000A26D0000}"/>
    <cellStyle name="Notiz 2 2 3 5 2" xfId="14632" xr:uid="{00000000-0005-0000-0000-0000A36D0000}"/>
    <cellStyle name="Notiz 2 2 3 5 2 2" xfId="16995" xr:uid="{00000000-0005-0000-0000-0000A46D0000}"/>
    <cellStyle name="Notiz 2 2 3 5 2 2 2" xfId="24154" xr:uid="{00000000-0005-0000-0000-0000A56D0000}"/>
    <cellStyle name="Notiz 2 2 3 5 2 2 2 2" xfId="38469" xr:uid="{00000000-0005-0000-0000-0000A66D0000}"/>
    <cellStyle name="Notiz 2 2 3 5 2 2 3" xfId="31310" xr:uid="{00000000-0005-0000-0000-0000A76D0000}"/>
    <cellStyle name="Notiz 2 2 3 5 2 3" xfId="19349" xr:uid="{00000000-0005-0000-0000-0000A86D0000}"/>
    <cellStyle name="Notiz 2 2 3 5 2 3 2" xfId="26486" xr:uid="{00000000-0005-0000-0000-0000A96D0000}"/>
    <cellStyle name="Notiz 2 2 3 5 2 3 2 2" xfId="40801" xr:uid="{00000000-0005-0000-0000-0000AA6D0000}"/>
    <cellStyle name="Notiz 2 2 3 5 2 3 3" xfId="33664" xr:uid="{00000000-0005-0000-0000-0000AB6D0000}"/>
    <cellStyle name="Notiz 2 2 3 5 2 4" xfId="20647" xr:uid="{00000000-0005-0000-0000-0000AC6D0000}"/>
    <cellStyle name="Notiz 2 2 3 5 2 4 2" xfId="27784" xr:uid="{00000000-0005-0000-0000-0000AD6D0000}"/>
    <cellStyle name="Notiz 2 2 3 5 2 4 2 2" xfId="42099" xr:uid="{00000000-0005-0000-0000-0000AE6D0000}"/>
    <cellStyle name="Notiz 2 2 3 5 2 4 3" xfId="34962" xr:uid="{00000000-0005-0000-0000-0000AF6D0000}"/>
    <cellStyle name="Notiz 2 2 3 5 2 5" xfId="21862" xr:uid="{00000000-0005-0000-0000-0000B06D0000}"/>
    <cellStyle name="Notiz 2 2 3 5 2 5 2" xfId="36177" xr:uid="{00000000-0005-0000-0000-0000B16D0000}"/>
    <cellStyle name="Notiz 2 2 3 5 2 6" xfId="28999" xr:uid="{00000000-0005-0000-0000-0000B26D0000}"/>
    <cellStyle name="Notiz 2 2 3 5 3" xfId="15891" xr:uid="{00000000-0005-0000-0000-0000B36D0000}"/>
    <cellStyle name="Notiz 2 2 3 5 3 2" xfId="23050" xr:uid="{00000000-0005-0000-0000-0000B46D0000}"/>
    <cellStyle name="Notiz 2 2 3 5 3 2 2" xfId="37365" xr:uid="{00000000-0005-0000-0000-0000B56D0000}"/>
    <cellStyle name="Notiz 2 2 3 5 3 3" xfId="30206" xr:uid="{00000000-0005-0000-0000-0000B66D0000}"/>
    <cellStyle name="Notiz 2 2 3 5 4" xfId="18245" xr:uid="{00000000-0005-0000-0000-0000B76D0000}"/>
    <cellStyle name="Notiz 2 2 3 5 4 2" xfId="25382" xr:uid="{00000000-0005-0000-0000-0000B86D0000}"/>
    <cellStyle name="Notiz 2 2 3 5 4 2 2" xfId="39697" xr:uid="{00000000-0005-0000-0000-0000B96D0000}"/>
    <cellStyle name="Notiz 2 2 3 5 4 3" xfId="32560" xr:uid="{00000000-0005-0000-0000-0000BA6D0000}"/>
    <cellStyle name="Notiz 2 2 4" xfId="1614" xr:uid="{00000000-0005-0000-0000-0000BB6D0000}"/>
    <cellStyle name="Notiz 2 2 4 2" xfId="3660" xr:uid="{00000000-0005-0000-0000-0000BC6D0000}"/>
    <cellStyle name="Notiz 2 2 4 2 2" xfId="13921" xr:uid="{00000000-0005-0000-0000-0000BD6D0000}"/>
    <cellStyle name="Notiz 2 2 4 2 2 2" xfId="14665" xr:uid="{00000000-0005-0000-0000-0000BE6D0000}"/>
    <cellStyle name="Notiz 2 2 4 2 2 2 2" xfId="17028" xr:uid="{00000000-0005-0000-0000-0000BF6D0000}"/>
    <cellStyle name="Notiz 2 2 4 2 2 2 2 2" xfId="24187" xr:uid="{00000000-0005-0000-0000-0000C06D0000}"/>
    <cellStyle name="Notiz 2 2 4 2 2 2 2 2 2" xfId="38502" xr:uid="{00000000-0005-0000-0000-0000C16D0000}"/>
    <cellStyle name="Notiz 2 2 4 2 2 2 2 3" xfId="31343" xr:uid="{00000000-0005-0000-0000-0000C26D0000}"/>
    <cellStyle name="Notiz 2 2 4 2 2 2 3" xfId="19382" xr:uid="{00000000-0005-0000-0000-0000C36D0000}"/>
    <cellStyle name="Notiz 2 2 4 2 2 2 3 2" xfId="26519" xr:uid="{00000000-0005-0000-0000-0000C46D0000}"/>
    <cellStyle name="Notiz 2 2 4 2 2 2 3 2 2" xfId="40834" xr:uid="{00000000-0005-0000-0000-0000C56D0000}"/>
    <cellStyle name="Notiz 2 2 4 2 2 2 3 3" xfId="33697" xr:uid="{00000000-0005-0000-0000-0000C66D0000}"/>
    <cellStyle name="Notiz 2 2 4 2 2 2 4" xfId="20680" xr:uid="{00000000-0005-0000-0000-0000C76D0000}"/>
    <cellStyle name="Notiz 2 2 4 2 2 2 4 2" xfId="27817" xr:uid="{00000000-0005-0000-0000-0000C86D0000}"/>
    <cellStyle name="Notiz 2 2 4 2 2 2 4 2 2" xfId="42132" xr:uid="{00000000-0005-0000-0000-0000C96D0000}"/>
    <cellStyle name="Notiz 2 2 4 2 2 2 4 3" xfId="34995" xr:uid="{00000000-0005-0000-0000-0000CA6D0000}"/>
    <cellStyle name="Notiz 2 2 4 2 2 2 5" xfId="21895" xr:uid="{00000000-0005-0000-0000-0000CB6D0000}"/>
    <cellStyle name="Notiz 2 2 4 2 2 2 5 2" xfId="36210" xr:uid="{00000000-0005-0000-0000-0000CC6D0000}"/>
    <cellStyle name="Notiz 2 2 4 2 2 2 6" xfId="29032" xr:uid="{00000000-0005-0000-0000-0000CD6D0000}"/>
    <cellStyle name="Notiz 2 2 4 2 2 3" xfId="16290" xr:uid="{00000000-0005-0000-0000-0000CE6D0000}"/>
    <cellStyle name="Notiz 2 2 4 2 2 3 2" xfId="23449" xr:uid="{00000000-0005-0000-0000-0000CF6D0000}"/>
    <cellStyle name="Notiz 2 2 4 2 2 3 2 2" xfId="37764" xr:uid="{00000000-0005-0000-0000-0000D06D0000}"/>
    <cellStyle name="Notiz 2 2 4 2 2 3 3" xfId="30605" xr:uid="{00000000-0005-0000-0000-0000D16D0000}"/>
    <cellStyle name="Notiz 2 2 4 2 2 4" xfId="18644" xr:uid="{00000000-0005-0000-0000-0000D26D0000}"/>
    <cellStyle name="Notiz 2 2 4 2 2 4 2" xfId="25781" xr:uid="{00000000-0005-0000-0000-0000D36D0000}"/>
    <cellStyle name="Notiz 2 2 4 2 2 4 2 2" xfId="40096" xr:uid="{00000000-0005-0000-0000-0000D46D0000}"/>
    <cellStyle name="Notiz 2 2 4 2 2 4 3" xfId="32959" xr:uid="{00000000-0005-0000-0000-0000D56D0000}"/>
    <cellStyle name="Notiz 2 2 4 3" xfId="11614" xr:uid="{00000000-0005-0000-0000-0000D66D0000}"/>
    <cellStyle name="Notiz 2 2 4 3 2" xfId="13790" xr:uid="{00000000-0005-0000-0000-0000D76D0000}"/>
    <cellStyle name="Notiz 2 2 4 3 2 2" xfId="14505" xr:uid="{00000000-0005-0000-0000-0000D86D0000}"/>
    <cellStyle name="Notiz 2 2 4 3 2 2 2" xfId="16874" xr:uid="{00000000-0005-0000-0000-0000D96D0000}"/>
    <cellStyle name="Notiz 2 2 4 3 2 2 2 2" xfId="24033" xr:uid="{00000000-0005-0000-0000-0000DA6D0000}"/>
    <cellStyle name="Notiz 2 2 4 3 2 2 2 2 2" xfId="38348" xr:uid="{00000000-0005-0000-0000-0000DB6D0000}"/>
    <cellStyle name="Notiz 2 2 4 3 2 2 2 3" xfId="31189" xr:uid="{00000000-0005-0000-0000-0000DC6D0000}"/>
    <cellStyle name="Notiz 2 2 4 3 2 2 3" xfId="19228" xr:uid="{00000000-0005-0000-0000-0000DD6D0000}"/>
    <cellStyle name="Notiz 2 2 4 3 2 2 3 2" xfId="26365" xr:uid="{00000000-0005-0000-0000-0000DE6D0000}"/>
    <cellStyle name="Notiz 2 2 4 3 2 2 3 2 2" xfId="40680" xr:uid="{00000000-0005-0000-0000-0000DF6D0000}"/>
    <cellStyle name="Notiz 2 2 4 3 2 2 3 3" xfId="33543" xr:uid="{00000000-0005-0000-0000-0000E06D0000}"/>
    <cellStyle name="Notiz 2 2 4 3 2 2 4" xfId="20529" xr:uid="{00000000-0005-0000-0000-0000E16D0000}"/>
    <cellStyle name="Notiz 2 2 4 3 2 2 4 2" xfId="27666" xr:uid="{00000000-0005-0000-0000-0000E26D0000}"/>
    <cellStyle name="Notiz 2 2 4 3 2 2 4 2 2" xfId="41981" xr:uid="{00000000-0005-0000-0000-0000E36D0000}"/>
    <cellStyle name="Notiz 2 2 4 3 2 2 4 3" xfId="34844" xr:uid="{00000000-0005-0000-0000-0000E46D0000}"/>
    <cellStyle name="Notiz 2 2 4 3 2 2 5" xfId="21744" xr:uid="{00000000-0005-0000-0000-0000E56D0000}"/>
    <cellStyle name="Notiz 2 2 4 3 2 2 5 2" xfId="36059" xr:uid="{00000000-0005-0000-0000-0000E66D0000}"/>
    <cellStyle name="Notiz 2 2 4 3 2 2 6" xfId="28881" xr:uid="{00000000-0005-0000-0000-0000E76D0000}"/>
    <cellStyle name="Notiz 2 2 4 3 2 3" xfId="16159" xr:uid="{00000000-0005-0000-0000-0000E86D0000}"/>
    <cellStyle name="Notiz 2 2 4 3 2 3 2" xfId="23318" xr:uid="{00000000-0005-0000-0000-0000E96D0000}"/>
    <cellStyle name="Notiz 2 2 4 3 2 3 2 2" xfId="37633" xr:uid="{00000000-0005-0000-0000-0000EA6D0000}"/>
    <cellStyle name="Notiz 2 2 4 3 2 3 3" xfId="30474" xr:uid="{00000000-0005-0000-0000-0000EB6D0000}"/>
    <cellStyle name="Notiz 2 2 4 3 2 4" xfId="18513" xr:uid="{00000000-0005-0000-0000-0000EC6D0000}"/>
    <cellStyle name="Notiz 2 2 4 3 2 4 2" xfId="25650" xr:uid="{00000000-0005-0000-0000-0000ED6D0000}"/>
    <cellStyle name="Notiz 2 2 4 3 2 4 2 2" xfId="39965" xr:uid="{00000000-0005-0000-0000-0000EE6D0000}"/>
    <cellStyle name="Notiz 2 2 4 3 2 4 3" xfId="32828" xr:uid="{00000000-0005-0000-0000-0000EF6D0000}"/>
    <cellStyle name="Notiz 2 2 4 4" xfId="13523" xr:uid="{00000000-0005-0000-0000-0000F06D0000}"/>
    <cellStyle name="Notiz 2 2 4 4 2" xfId="14667" xr:uid="{00000000-0005-0000-0000-0000F16D0000}"/>
    <cellStyle name="Notiz 2 2 4 4 2 2" xfId="17030" xr:uid="{00000000-0005-0000-0000-0000F26D0000}"/>
    <cellStyle name="Notiz 2 2 4 4 2 2 2" xfId="24189" xr:uid="{00000000-0005-0000-0000-0000F36D0000}"/>
    <cellStyle name="Notiz 2 2 4 4 2 2 2 2" xfId="38504" xr:uid="{00000000-0005-0000-0000-0000F46D0000}"/>
    <cellStyle name="Notiz 2 2 4 4 2 2 3" xfId="31345" xr:uid="{00000000-0005-0000-0000-0000F56D0000}"/>
    <cellStyle name="Notiz 2 2 4 4 2 3" xfId="19384" xr:uid="{00000000-0005-0000-0000-0000F66D0000}"/>
    <cellStyle name="Notiz 2 2 4 4 2 3 2" xfId="26521" xr:uid="{00000000-0005-0000-0000-0000F76D0000}"/>
    <cellStyle name="Notiz 2 2 4 4 2 3 2 2" xfId="40836" xr:uid="{00000000-0005-0000-0000-0000F86D0000}"/>
    <cellStyle name="Notiz 2 2 4 4 2 3 3" xfId="33699" xr:uid="{00000000-0005-0000-0000-0000F96D0000}"/>
    <cellStyle name="Notiz 2 2 4 4 2 4" xfId="20682" xr:uid="{00000000-0005-0000-0000-0000FA6D0000}"/>
    <cellStyle name="Notiz 2 2 4 4 2 4 2" xfId="27819" xr:uid="{00000000-0005-0000-0000-0000FB6D0000}"/>
    <cellStyle name="Notiz 2 2 4 4 2 4 2 2" xfId="42134" xr:uid="{00000000-0005-0000-0000-0000FC6D0000}"/>
    <cellStyle name="Notiz 2 2 4 4 2 4 3" xfId="34997" xr:uid="{00000000-0005-0000-0000-0000FD6D0000}"/>
    <cellStyle name="Notiz 2 2 4 4 2 5" xfId="21897" xr:uid="{00000000-0005-0000-0000-0000FE6D0000}"/>
    <cellStyle name="Notiz 2 2 4 4 2 5 2" xfId="36212" xr:uid="{00000000-0005-0000-0000-0000FF6D0000}"/>
    <cellStyle name="Notiz 2 2 4 4 2 6" xfId="29034" xr:uid="{00000000-0005-0000-0000-0000006E0000}"/>
    <cellStyle name="Notiz 2 2 4 4 3" xfId="15892" xr:uid="{00000000-0005-0000-0000-0000016E0000}"/>
    <cellStyle name="Notiz 2 2 4 4 3 2" xfId="23051" xr:uid="{00000000-0005-0000-0000-0000026E0000}"/>
    <cellStyle name="Notiz 2 2 4 4 3 2 2" xfId="37366" xr:uid="{00000000-0005-0000-0000-0000036E0000}"/>
    <cellStyle name="Notiz 2 2 4 4 3 3" xfId="30207" xr:uid="{00000000-0005-0000-0000-0000046E0000}"/>
    <cellStyle name="Notiz 2 2 4 4 4" xfId="18246" xr:uid="{00000000-0005-0000-0000-0000056E0000}"/>
    <cellStyle name="Notiz 2 2 4 4 4 2" xfId="25383" xr:uid="{00000000-0005-0000-0000-0000066E0000}"/>
    <cellStyle name="Notiz 2 2 4 4 4 2 2" xfId="39698" xr:uid="{00000000-0005-0000-0000-0000076E0000}"/>
    <cellStyle name="Notiz 2 2 4 4 4 3" xfId="32561" xr:uid="{00000000-0005-0000-0000-0000086E0000}"/>
    <cellStyle name="Notiz 2 2 5" xfId="1615" xr:uid="{00000000-0005-0000-0000-0000096E0000}"/>
    <cellStyle name="Notiz 2 2 5 2" xfId="3661" xr:uid="{00000000-0005-0000-0000-00000A6E0000}"/>
    <cellStyle name="Notiz 2 2 5 2 2" xfId="13922" xr:uid="{00000000-0005-0000-0000-00000B6E0000}"/>
    <cellStyle name="Notiz 2 2 5 2 2 2" xfId="14365" xr:uid="{00000000-0005-0000-0000-00000C6E0000}"/>
    <cellStyle name="Notiz 2 2 5 2 2 2 2" xfId="16734" xr:uid="{00000000-0005-0000-0000-00000D6E0000}"/>
    <cellStyle name="Notiz 2 2 5 2 2 2 2 2" xfId="23893" xr:uid="{00000000-0005-0000-0000-00000E6E0000}"/>
    <cellStyle name="Notiz 2 2 5 2 2 2 2 2 2" xfId="38208" xr:uid="{00000000-0005-0000-0000-00000F6E0000}"/>
    <cellStyle name="Notiz 2 2 5 2 2 2 2 3" xfId="31049" xr:uid="{00000000-0005-0000-0000-0000106E0000}"/>
    <cellStyle name="Notiz 2 2 5 2 2 2 3" xfId="19088" xr:uid="{00000000-0005-0000-0000-0000116E0000}"/>
    <cellStyle name="Notiz 2 2 5 2 2 2 3 2" xfId="26225" xr:uid="{00000000-0005-0000-0000-0000126E0000}"/>
    <cellStyle name="Notiz 2 2 5 2 2 2 3 2 2" xfId="40540" xr:uid="{00000000-0005-0000-0000-0000136E0000}"/>
    <cellStyle name="Notiz 2 2 5 2 2 2 3 3" xfId="33403" xr:uid="{00000000-0005-0000-0000-0000146E0000}"/>
    <cellStyle name="Notiz 2 2 5 2 2 2 4" xfId="20421" xr:uid="{00000000-0005-0000-0000-0000156E0000}"/>
    <cellStyle name="Notiz 2 2 5 2 2 2 4 2" xfId="27558" xr:uid="{00000000-0005-0000-0000-0000166E0000}"/>
    <cellStyle name="Notiz 2 2 5 2 2 2 4 2 2" xfId="41873" xr:uid="{00000000-0005-0000-0000-0000176E0000}"/>
    <cellStyle name="Notiz 2 2 5 2 2 2 4 3" xfId="34736" xr:uid="{00000000-0005-0000-0000-0000186E0000}"/>
    <cellStyle name="Notiz 2 2 5 2 2 2 5" xfId="21636" xr:uid="{00000000-0005-0000-0000-0000196E0000}"/>
    <cellStyle name="Notiz 2 2 5 2 2 2 5 2" xfId="35951" xr:uid="{00000000-0005-0000-0000-00001A6E0000}"/>
    <cellStyle name="Notiz 2 2 5 2 2 2 6" xfId="28773" xr:uid="{00000000-0005-0000-0000-00001B6E0000}"/>
    <cellStyle name="Notiz 2 2 5 2 2 3" xfId="16291" xr:uid="{00000000-0005-0000-0000-00001C6E0000}"/>
    <cellStyle name="Notiz 2 2 5 2 2 3 2" xfId="23450" xr:uid="{00000000-0005-0000-0000-00001D6E0000}"/>
    <cellStyle name="Notiz 2 2 5 2 2 3 2 2" xfId="37765" xr:uid="{00000000-0005-0000-0000-00001E6E0000}"/>
    <cellStyle name="Notiz 2 2 5 2 2 3 3" xfId="30606" xr:uid="{00000000-0005-0000-0000-00001F6E0000}"/>
    <cellStyle name="Notiz 2 2 5 2 2 4" xfId="18645" xr:uid="{00000000-0005-0000-0000-0000206E0000}"/>
    <cellStyle name="Notiz 2 2 5 2 2 4 2" xfId="25782" xr:uid="{00000000-0005-0000-0000-0000216E0000}"/>
    <cellStyle name="Notiz 2 2 5 2 2 4 2 2" xfId="40097" xr:uid="{00000000-0005-0000-0000-0000226E0000}"/>
    <cellStyle name="Notiz 2 2 5 2 2 4 3" xfId="32960" xr:uid="{00000000-0005-0000-0000-0000236E0000}"/>
    <cellStyle name="Notiz 2 2 5 3" xfId="11615" xr:uid="{00000000-0005-0000-0000-0000246E0000}"/>
    <cellStyle name="Notiz 2 2 5 3 2" xfId="13791" xr:uid="{00000000-0005-0000-0000-0000256E0000}"/>
    <cellStyle name="Notiz 2 2 5 3 2 2" xfId="12616" xr:uid="{00000000-0005-0000-0000-0000266E0000}"/>
    <cellStyle name="Notiz 2 2 5 3 2 2 2" xfId="14985" xr:uid="{00000000-0005-0000-0000-0000276E0000}"/>
    <cellStyle name="Notiz 2 2 5 3 2 2 2 2" xfId="22144" xr:uid="{00000000-0005-0000-0000-0000286E0000}"/>
    <cellStyle name="Notiz 2 2 5 3 2 2 2 2 2" xfId="36459" xr:uid="{00000000-0005-0000-0000-0000296E0000}"/>
    <cellStyle name="Notiz 2 2 5 3 2 2 2 3" xfId="29300" xr:uid="{00000000-0005-0000-0000-00002A6E0000}"/>
    <cellStyle name="Notiz 2 2 5 3 2 2 3" xfId="17339" xr:uid="{00000000-0005-0000-0000-00002B6E0000}"/>
    <cellStyle name="Notiz 2 2 5 3 2 2 3 2" xfId="24476" xr:uid="{00000000-0005-0000-0000-00002C6E0000}"/>
    <cellStyle name="Notiz 2 2 5 3 2 2 3 2 2" xfId="38791" xr:uid="{00000000-0005-0000-0000-00002D6E0000}"/>
    <cellStyle name="Notiz 2 2 5 3 2 2 3 3" xfId="31654" xr:uid="{00000000-0005-0000-0000-00002E6E0000}"/>
    <cellStyle name="Notiz 2 2 5 3 2 2 4" xfId="19753" xr:uid="{00000000-0005-0000-0000-00002F6E0000}"/>
    <cellStyle name="Notiz 2 2 5 3 2 2 4 2" xfId="26890" xr:uid="{00000000-0005-0000-0000-0000306E0000}"/>
    <cellStyle name="Notiz 2 2 5 3 2 2 4 2 2" xfId="41205" xr:uid="{00000000-0005-0000-0000-0000316E0000}"/>
    <cellStyle name="Notiz 2 2 5 3 2 2 4 3" xfId="34068" xr:uid="{00000000-0005-0000-0000-0000326E0000}"/>
    <cellStyle name="Notiz 2 2 5 3 2 2 5" xfId="20968" xr:uid="{00000000-0005-0000-0000-0000336E0000}"/>
    <cellStyle name="Notiz 2 2 5 3 2 2 5 2" xfId="35283" xr:uid="{00000000-0005-0000-0000-0000346E0000}"/>
    <cellStyle name="Notiz 2 2 5 3 2 2 6" xfId="28105" xr:uid="{00000000-0005-0000-0000-0000356E0000}"/>
    <cellStyle name="Notiz 2 2 5 3 2 3" xfId="16160" xr:uid="{00000000-0005-0000-0000-0000366E0000}"/>
    <cellStyle name="Notiz 2 2 5 3 2 3 2" xfId="23319" xr:uid="{00000000-0005-0000-0000-0000376E0000}"/>
    <cellStyle name="Notiz 2 2 5 3 2 3 2 2" xfId="37634" xr:uid="{00000000-0005-0000-0000-0000386E0000}"/>
    <cellStyle name="Notiz 2 2 5 3 2 3 3" xfId="30475" xr:uid="{00000000-0005-0000-0000-0000396E0000}"/>
    <cellStyle name="Notiz 2 2 5 3 2 4" xfId="18514" xr:uid="{00000000-0005-0000-0000-00003A6E0000}"/>
    <cellStyle name="Notiz 2 2 5 3 2 4 2" xfId="25651" xr:uid="{00000000-0005-0000-0000-00003B6E0000}"/>
    <cellStyle name="Notiz 2 2 5 3 2 4 2 2" xfId="39966" xr:uid="{00000000-0005-0000-0000-00003C6E0000}"/>
    <cellStyle name="Notiz 2 2 5 3 2 4 3" xfId="32829" xr:uid="{00000000-0005-0000-0000-00003D6E0000}"/>
    <cellStyle name="Notiz 2 2 5 4" xfId="13524" xr:uid="{00000000-0005-0000-0000-00003E6E0000}"/>
    <cellStyle name="Notiz 2 2 5 4 2" xfId="14359" xr:uid="{00000000-0005-0000-0000-00003F6E0000}"/>
    <cellStyle name="Notiz 2 2 5 4 2 2" xfId="16728" xr:uid="{00000000-0005-0000-0000-0000406E0000}"/>
    <cellStyle name="Notiz 2 2 5 4 2 2 2" xfId="23887" xr:uid="{00000000-0005-0000-0000-0000416E0000}"/>
    <cellStyle name="Notiz 2 2 5 4 2 2 2 2" xfId="38202" xr:uid="{00000000-0005-0000-0000-0000426E0000}"/>
    <cellStyle name="Notiz 2 2 5 4 2 2 3" xfId="31043" xr:uid="{00000000-0005-0000-0000-0000436E0000}"/>
    <cellStyle name="Notiz 2 2 5 4 2 3" xfId="19082" xr:uid="{00000000-0005-0000-0000-0000446E0000}"/>
    <cellStyle name="Notiz 2 2 5 4 2 3 2" xfId="26219" xr:uid="{00000000-0005-0000-0000-0000456E0000}"/>
    <cellStyle name="Notiz 2 2 5 4 2 3 2 2" xfId="40534" xr:uid="{00000000-0005-0000-0000-0000466E0000}"/>
    <cellStyle name="Notiz 2 2 5 4 2 3 3" xfId="33397" xr:uid="{00000000-0005-0000-0000-0000476E0000}"/>
    <cellStyle name="Notiz 2 2 5 4 2 4" xfId="20415" xr:uid="{00000000-0005-0000-0000-0000486E0000}"/>
    <cellStyle name="Notiz 2 2 5 4 2 4 2" xfId="27552" xr:uid="{00000000-0005-0000-0000-0000496E0000}"/>
    <cellStyle name="Notiz 2 2 5 4 2 4 2 2" xfId="41867" xr:uid="{00000000-0005-0000-0000-00004A6E0000}"/>
    <cellStyle name="Notiz 2 2 5 4 2 4 3" xfId="34730" xr:uid="{00000000-0005-0000-0000-00004B6E0000}"/>
    <cellStyle name="Notiz 2 2 5 4 2 5" xfId="21630" xr:uid="{00000000-0005-0000-0000-00004C6E0000}"/>
    <cellStyle name="Notiz 2 2 5 4 2 5 2" xfId="35945" xr:uid="{00000000-0005-0000-0000-00004D6E0000}"/>
    <cellStyle name="Notiz 2 2 5 4 2 6" xfId="28767" xr:uid="{00000000-0005-0000-0000-00004E6E0000}"/>
    <cellStyle name="Notiz 2 2 5 4 3" xfId="15893" xr:uid="{00000000-0005-0000-0000-00004F6E0000}"/>
    <cellStyle name="Notiz 2 2 5 4 3 2" xfId="23052" xr:uid="{00000000-0005-0000-0000-0000506E0000}"/>
    <cellStyle name="Notiz 2 2 5 4 3 2 2" xfId="37367" xr:uid="{00000000-0005-0000-0000-0000516E0000}"/>
    <cellStyle name="Notiz 2 2 5 4 3 3" xfId="30208" xr:uid="{00000000-0005-0000-0000-0000526E0000}"/>
    <cellStyle name="Notiz 2 2 5 4 4" xfId="18247" xr:uid="{00000000-0005-0000-0000-0000536E0000}"/>
    <cellStyle name="Notiz 2 2 5 4 4 2" xfId="25384" xr:uid="{00000000-0005-0000-0000-0000546E0000}"/>
    <cellStyle name="Notiz 2 2 5 4 4 2 2" xfId="39699" xr:uid="{00000000-0005-0000-0000-0000556E0000}"/>
    <cellStyle name="Notiz 2 2 5 4 4 3" xfId="32562" xr:uid="{00000000-0005-0000-0000-0000566E0000}"/>
    <cellStyle name="Notiz 2 2 6" xfId="1616" xr:uid="{00000000-0005-0000-0000-0000576E0000}"/>
    <cellStyle name="Notiz 2 2 6 2" xfId="3662" xr:uid="{00000000-0005-0000-0000-0000586E0000}"/>
    <cellStyle name="Notiz 2 2 6 2 2" xfId="13923" xr:uid="{00000000-0005-0000-0000-0000596E0000}"/>
    <cellStyle name="Notiz 2 2 6 2 2 2" xfId="13669" xr:uid="{00000000-0005-0000-0000-00005A6E0000}"/>
    <cellStyle name="Notiz 2 2 6 2 2 2 2" xfId="16038" xr:uid="{00000000-0005-0000-0000-00005B6E0000}"/>
    <cellStyle name="Notiz 2 2 6 2 2 2 2 2" xfId="23197" xr:uid="{00000000-0005-0000-0000-00005C6E0000}"/>
    <cellStyle name="Notiz 2 2 6 2 2 2 2 2 2" xfId="37512" xr:uid="{00000000-0005-0000-0000-00005D6E0000}"/>
    <cellStyle name="Notiz 2 2 6 2 2 2 2 3" xfId="30353" xr:uid="{00000000-0005-0000-0000-00005E6E0000}"/>
    <cellStyle name="Notiz 2 2 6 2 2 2 3" xfId="18392" xr:uid="{00000000-0005-0000-0000-00005F6E0000}"/>
    <cellStyle name="Notiz 2 2 6 2 2 2 3 2" xfId="25529" xr:uid="{00000000-0005-0000-0000-0000606E0000}"/>
    <cellStyle name="Notiz 2 2 6 2 2 2 3 2 2" xfId="39844" xr:uid="{00000000-0005-0000-0000-0000616E0000}"/>
    <cellStyle name="Notiz 2 2 6 2 2 2 3 3" xfId="32707" xr:uid="{00000000-0005-0000-0000-0000626E0000}"/>
    <cellStyle name="Notiz 2 2 6 2 2 2 4" xfId="19918" xr:uid="{00000000-0005-0000-0000-0000636E0000}"/>
    <cellStyle name="Notiz 2 2 6 2 2 2 4 2" xfId="27055" xr:uid="{00000000-0005-0000-0000-0000646E0000}"/>
    <cellStyle name="Notiz 2 2 6 2 2 2 4 2 2" xfId="41370" xr:uid="{00000000-0005-0000-0000-0000656E0000}"/>
    <cellStyle name="Notiz 2 2 6 2 2 2 4 3" xfId="34233" xr:uid="{00000000-0005-0000-0000-0000666E0000}"/>
    <cellStyle name="Notiz 2 2 6 2 2 2 5" xfId="21133" xr:uid="{00000000-0005-0000-0000-0000676E0000}"/>
    <cellStyle name="Notiz 2 2 6 2 2 2 5 2" xfId="35448" xr:uid="{00000000-0005-0000-0000-0000686E0000}"/>
    <cellStyle name="Notiz 2 2 6 2 2 2 6" xfId="28270" xr:uid="{00000000-0005-0000-0000-0000696E0000}"/>
    <cellStyle name="Notiz 2 2 6 2 2 3" xfId="16292" xr:uid="{00000000-0005-0000-0000-00006A6E0000}"/>
    <cellStyle name="Notiz 2 2 6 2 2 3 2" xfId="23451" xr:uid="{00000000-0005-0000-0000-00006B6E0000}"/>
    <cellStyle name="Notiz 2 2 6 2 2 3 2 2" xfId="37766" xr:uid="{00000000-0005-0000-0000-00006C6E0000}"/>
    <cellStyle name="Notiz 2 2 6 2 2 3 3" xfId="30607" xr:uid="{00000000-0005-0000-0000-00006D6E0000}"/>
    <cellStyle name="Notiz 2 2 6 2 2 4" xfId="18646" xr:uid="{00000000-0005-0000-0000-00006E6E0000}"/>
    <cellStyle name="Notiz 2 2 6 2 2 4 2" xfId="25783" xr:uid="{00000000-0005-0000-0000-00006F6E0000}"/>
    <cellStyle name="Notiz 2 2 6 2 2 4 2 2" xfId="40098" xr:uid="{00000000-0005-0000-0000-0000706E0000}"/>
    <cellStyle name="Notiz 2 2 6 2 2 4 3" xfId="32961" xr:uid="{00000000-0005-0000-0000-0000716E0000}"/>
    <cellStyle name="Notiz 2 2 6 3" xfId="11616" xr:uid="{00000000-0005-0000-0000-0000726E0000}"/>
    <cellStyle name="Notiz 2 2 6 3 2" xfId="13792" xr:uid="{00000000-0005-0000-0000-0000736E0000}"/>
    <cellStyle name="Notiz 2 2 6 3 2 2" xfId="14561" xr:uid="{00000000-0005-0000-0000-0000746E0000}"/>
    <cellStyle name="Notiz 2 2 6 3 2 2 2" xfId="16924" xr:uid="{00000000-0005-0000-0000-0000756E0000}"/>
    <cellStyle name="Notiz 2 2 6 3 2 2 2 2" xfId="24083" xr:uid="{00000000-0005-0000-0000-0000766E0000}"/>
    <cellStyle name="Notiz 2 2 6 3 2 2 2 2 2" xfId="38398" xr:uid="{00000000-0005-0000-0000-0000776E0000}"/>
    <cellStyle name="Notiz 2 2 6 3 2 2 2 3" xfId="31239" xr:uid="{00000000-0005-0000-0000-0000786E0000}"/>
    <cellStyle name="Notiz 2 2 6 3 2 2 3" xfId="19278" xr:uid="{00000000-0005-0000-0000-0000796E0000}"/>
    <cellStyle name="Notiz 2 2 6 3 2 2 3 2" xfId="26415" xr:uid="{00000000-0005-0000-0000-00007A6E0000}"/>
    <cellStyle name="Notiz 2 2 6 3 2 2 3 2 2" xfId="40730" xr:uid="{00000000-0005-0000-0000-00007B6E0000}"/>
    <cellStyle name="Notiz 2 2 6 3 2 2 3 3" xfId="33593" xr:uid="{00000000-0005-0000-0000-00007C6E0000}"/>
    <cellStyle name="Notiz 2 2 6 3 2 2 4" xfId="20576" xr:uid="{00000000-0005-0000-0000-00007D6E0000}"/>
    <cellStyle name="Notiz 2 2 6 3 2 2 4 2" xfId="27713" xr:uid="{00000000-0005-0000-0000-00007E6E0000}"/>
    <cellStyle name="Notiz 2 2 6 3 2 2 4 2 2" xfId="42028" xr:uid="{00000000-0005-0000-0000-00007F6E0000}"/>
    <cellStyle name="Notiz 2 2 6 3 2 2 4 3" xfId="34891" xr:uid="{00000000-0005-0000-0000-0000806E0000}"/>
    <cellStyle name="Notiz 2 2 6 3 2 2 5" xfId="21791" xr:uid="{00000000-0005-0000-0000-0000816E0000}"/>
    <cellStyle name="Notiz 2 2 6 3 2 2 5 2" xfId="36106" xr:uid="{00000000-0005-0000-0000-0000826E0000}"/>
    <cellStyle name="Notiz 2 2 6 3 2 2 6" xfId="28928" xr:uid="{00000000-0005-0000-0000-0000836E0000}"/>
    <cellStyle name="Notiz 2 2 6 3 2 3" xfId="16161" xr:uid="{00000000-0005-0000-0000-0000846E0000}"/>
    <cellStyle name="Notiz 2 2 6 3 2 3 2" xfId="23320" xr:uid="{00000000-0005-0000-0000-0000856E0000}"/>
    <cellStyle name="Notiz 2 2 6 3 2 3 2 2" xfId="37635" xr:uid="{00000000-0005-0000-0000-0000866E0000}"/>
    <cellStyle name="Notiz 2 2 6 3 2 3 3" xfId="30476" xr:uid="{00000000-0005-0000-0000-0000876E0000}"/>
    <cellStyle name="Notiz 2 2 6 3 2 4" xfId="18515" xr:uid="{00000000-0005-0000-0000-0000886E0000}"/>
    <cellStyle name="Notiz 2 2 6 3 2 4 2" xfId="25652" xr:uid="{00000000-0005-0000-0000-0000896E0000}"/>
    <cellStyle name="Notiz 2 2 6 3 2 4 2 2" xfId="39967" xr:uid="{00000000-0005-0000-0000-00008A6E0000}"/>
    <cellStyle name="Notiz 2 2 6 3 2 4 3" xfId="32830" xr:uid="{00000000-0005-0000-0000-00008B6E0000}"/>
    <cellStyle name="Notiz 2 2 6 4" xfId="13525" xr:uid="{00000000-0005-0000-0000-00008C6E0000}"/>
    <cellStyle name="Notiz 2 2 6 4 2" xfId="14311" xr:uid="{00000000-0005-0000-0000-00008D6E0000}"/>
    <cellStyle name="Notiz 2 2 6 4 2 2" xfId="16680" xr:uid="{00000000-0005-0000-0000-00008E6E0000}"/>
    <cellStyle name="Notiz 2 2 6 4 2 2 2" xfId="23839" xr:uid="{00000000-0005-0000-0000-00008F6E0000}"/>
    <cellStyle name="Notiz 2 2 6 4 2 2 2 2" xfId="38154" xr:uid="{00000000-0005-0000-0000-0000906E0000}"/>
    <cellStyle name="Notiz 2 2 6 4 2 2 3" xfId="30995" xr:uid="{00000000-0005-0000-0000-0000916E0000}"/>
    <cellStyle name="Notiz 2 2 6 4 2 3" xfId="19034" xr:uid="{00000000-0005-0000-0000-0000926E0000}"/>
    <cellStyle name="Notiz 2 2 6 4 2 3 2" xfId="26171" xr:uid="{00000000-0005-0000-0000-0000936E0000}"/>
    <cellStyle name="Notiz 2 2 6 4 2 3 2 2" xfId="40486" xr:uid="{00000000-0005-0000-0000-0000946E0000}"/>
    <cellStyle name="Notiz 2 2 6 4 2 3 3" xfId="33349" xr:uid="{00000000-0005-0000-0000-0000956E0000}"/>
    <cellStyle name="Notiz 2 2 6 4 2 4" xfId="20367" xr:uid="{00000000-0005-0000-0000-0000966E0000}"/>
    <cellStyle name="Notiz 2 2 6 4 2 4 2" xfId="27504" xr:uid="{00000000-0005-0000-0000-0000976E0000}"/>
    <cellStyle name="Notiz 2 2 6 4 2 4 2 2" xfId="41819" xr:uid="{00000000-0005-0000-0000-0000986E0000}"/>
    <cellStyle name="Notiz 2 2 6 4 2 4 3" xfId="34682" xr:uid="{00000000-0005-0000-0000-0000996E0000}"/>
    <cellStyle name="Notiz 2 2 6 4 2 5" xfId="21582" xr:uid="{00000000-0005-0000-0000-00009A6E0000}"/>
    <cellStyle name="Notiz 2 2 6 4 2 5 2" xfId="35897" xr:uid="{00000000-0005-0000-0000-00009B6E0000}"/>
    <cellStyle name="Notiz 2 2 6 4 2 6" xfId="28719" xr:uid="{00000000-0005-0000-0000-00009C6E0000}"/>
    <cellStyle name="Notiz 2 2 6 4 3" xfId="15894" xr:uid="{00000000-0005-0000-0000-00009D6E0000}"/>
    <cellStyle name="Notiz 2 2 6 4 3 2" xfId="23053" xr:uid="{00000000-0005-0000-0000-00009E6E0000}"/>
    <cellStyle name="Notiz 2 2 6 4 3 2 2" xfId="37368" xr:uid="{00000000-0005-0000-0000-00009F6E0000}"/>
    <cellStyle name="Notiz 2 2 6 4 3 3" xfId="30209" xr:uid="{00000000-0005-0000-0000-0000A06E0000}"/>
    <cellStyle name="Notiz 2 2 6 4 4" xfId="18248" xr:uid="{00000000-0005-0000-0000-0000A16E0000}"/>
    <cellStyle name="Notiz 2 2 6 4 4 2" xfId="25385" xr:uid="{00000000-0005-0000-0000-0000A26E0000}"/>
    <cellStyle name="Notiz 2 2 6 4 4 2 2" xfId="39700" xr:uid="{00000000-0005-0000-0000-0000A36E0000}"/>
    <cellStyle name="Notiz 2 2 6 4 4 3" xfId="32563" xr:uid="{00000000-0005-0000-0000-0000A46E0000}"/>
    <cellStyle name="Notiz 2 2 7" xfId="1617" xr:uid="{00000000-0005-0000-0000-0000A56E0000}"/>
    <cellStyle name="Notiz 2 2 7 2" xfId="3663" xr:uid="{00000000-0005-0000-0000-0000A66E0000}"/>
    <cellStyle name="Notiz 2 2 7 2 2" xfId="13924" xr:uid="{00000000-0005-0000-0000-0000A76E0000}"/>
    <cellStyle name="Notiz 2 2 7 2 2 2" xfId="14427" xr:uid="{00000000-0005-0000-0000-0000A86E0000}"/>
    <cellStyle name="Notiz 2 2 7 2 2 2 2" xfId="16796" xr:uid="{00000000-0005-0000-0000-0000A96E0000}"/>
    <cellStyle name="Notiz 2 2 7 2 2 2 2 2" xfId="23955" xr:uid="{00000000-0005-0000-0000-0000AA6E0000}"/>
    <cellStyle name="Notiz 2 2 7 2 2 2 2 2 2" xfId="38270" xr:uid="{00000000-0005-0000-0000-0000AB6E0000}"/>
    <cellStyle name="Notiz 2 2 7 2 2 2 2 3" xfId="31111" xr:uid="{00000000-0005-0000-0000-0000AC6E0000}"/>
    <cellStyle name="Notiz 2 2 7 2 2 2 3" xfId="19150" xr:uid="{00000000-0005-0000-0000-0000AD6E0000}"/>
    <cellStyle name="Notiz 2 2 7 2 2 2 3 2" xfId="26287" xr:uid="{00000000-0005-0000-0000-0000AE6E0000}"/>
    <cellStyle name="Notiz 2 2 7 2 2 2 3 2 2" xfId="40602" xr:uid="{00000000-0005-0000-0000-0000AF6E0000}"/>
    <cellStyle name="Notiz 2 2 7 2 2 2 3 3" xfId="33465" xr:uid="{00000000-0005-0000-0000-0000B06E0000}"/>
    <cellStyle name="Notiz 2 2 7 2 2 2 4" xfId="20470" xr:uid="{00000000-0005-0000-0000-0000B16E0000}"/>
    <cellStyle name="Notiz 2 2 7 2 2 2 4 2" xfId="27607" xr:uid="{00000000-0005-0000-0000-0000B26E0000}"/>
    <cellStyle name="Notiz 2 2 7 2 2 2 4 2 2" xfId="41922" xr:uid="{00000000-0005-0000-0000-0000B36E0000}"/>
    <cellStyle name="Notiz 2 2 7 2 2 2 4 3" xfId="34785" xr:uid="{00000000-0005-0000-0000-0000B46E0000}"/>
    <cellStyle name="Notiz 2 2 7 2 2 2 5" xfId="21685" xr:uid="{00000000-0005-0000-0000-0000B56E0000}"/>
    <cellStyle name="Notiz 2 2 7 2 2 2 5 2" xfId="36000" xr:uid="{00000000-0005-0000-0000-0000B66E0000}"/>
    <cellStyle name="Notiz 2 2 7 2 2 2 6" xfId="28822" xr:uid="{00000000-0005-0000-0000-0000B76E0000}"/>
    <cellStyle name="Notiz 2 2 7 2 2 3" xfId="16293" xr:uid="{00000000-0005-0000-0000-0000B86E0000}"/>
    <cellStyle name="Notiz 2 2 7 2 2 3 2" xfId="23452" xr:uid="{00000000-0005-0000-0000-0000B96E0000}"/>
    <cellStyle name="Notiz 2 2 7 2 2 3 2 2" xfId="37767" xr:uid="{00000000-0005-0000-0000-0000BA6E0000}"/>
    <cellStyle name="Notiz 2 2 7 2 2 3 3" xfId="30608" xr:uid="{00000000-0005-0000-0000-0000BB6E0000}"/>
    <cellStyle name="Notiz 2 2 7 2 2 4" xfId="18647" xr:uid="{00000000-0005-0000-0000-0000BC6E0000}"/>
    <cellStyle name="Notiz 2 2 7 2 2 4 2" xfId="25784" xr:uid="{00000000-0005-0000-0000-0000BD6E0000}"/>
    <cellStyle name="Notiz 2 2 7 2 2 4 2 2" xfId="40099" xr:uid="{00000000-0005-0000-0000-0000BE6E0000}"/>
    <cellStyle name="Notiz 2 2 7 2 2 4 3" xfId="32962" xr:uid="{00000000-0005-0000-0000-0000BF6E0000}"/>
    <cellStyle name="Notiz 2 2 7 3" xfId="11617" xr:uid="{00000000-0005-0000-0000-0000C06E0000}"/>
    <cellStyle name="Notiz 2 2 7 3 2" xfId="13793" xr:uid="{00000000-0005-0000-0000-0000C16E0000}"/>
    <cellStyle name="Notiz 2 2 7 3 2 2" xfId="14335" xr:uid="{00000000-0005-0000-0000-0000C26E0000}"/>
    <cellStyle name="Notiz 2 2 7 3 2 2 2" xfId="16704" xr:uid="{00000000-0005-0000-0000-0000C36E0000}"/>
    <cellStyle name="Notiz 2 2 7 3 2 2 2 2" xfId="23863" xr:uid="{00000000-0005-0000-0000-0000C46E0000}"/>
    <cellStyle name="Notiz 2 2 7 3 2 2 2 2 2" xfId="38178" xr:uid="{00000000-0005-0000-0000-0000C56E0000}"/>
    <cellStyle name="Notiz 2 2 7 3 2 2 2 3" xfId="31019" xr:uid="{00000000-0005-0000-0000-0000C66E0000}"/>
    <cellStyle name="Notiz 2 2 7 3 2 2 3" xfId="19058" xr:uid="{00000000-0005-0000-0000-0000C76E0000}"/>
    <cellStyle name="Notiz 2 2 7 3 2 2 3 2" xfId="26195" xr:uid="{00000000-0005-0000-0000-0000C86E0000}"/>
    <cellStyle name="Notiz 2 2 7 3 2 2 3 2 2" xfId="40510" xr:uid="{00000000-0005-0000-0000-0000C96E0000}"/>
    <cellStyle name="Notiz 2 2 7 3 2 2 3 3" xfId="33373" xr:uid="{00000000-0005-0000-0000-0000CA6E0000}"/>
    <cellStyle name="Notiz 2 2 7 3 2 2 4" xfId="20391" xr:uid="{00000000-0005-0000-0000-0000CB6E0000}"/>
    <cellStyle name="Notiz 2 2 7 3 2 2 4 2" xfId="27528" xr:uid="{00000000-0005-0000-0000-0000CC6E0000}"/>
    <cellStyle name="Notiz 2 2 7 3 2 2 4 2 2" xfId="41843" xr:uid="{00000000-0005-0000-0000-0000CD6E0000}"/>
    <cellStyle name="Notiz 2 2 7 3 2 2 4 3" xfId="34706" xr:uid="{00000000-0005-0000-0000-0000CE6E0000}"/>
    <cellStyle name="Notiz 2 2 7 3 2 2 5" xfId="21606" xr:uid="{00000000-0005-0000-0000-0000CF6E0000}"/>
    <cellStyle name="Notiz 2 2 7 3 2 2 5 2" xfId="35921" xr:uid="{00000000-0005-0000-0000-0000D06E0000}"/>
    <cellStyle name="Notiz 2 2 7 3 2 2 6" xfId="28743" xr:uid="{00000000-0005-0000-0000-0000D16E0000}"/>
    <cellStyle name="Notiz 2 2 7 3 2 3" xfId="16162" xr:uid="{00000000-0005-0000-0000-0000D26E0000}"/>
    <cellStyle name="Notiz 2 2 7 3 2 3 2" xfId="23321" xr:uid="{00000000-0005-0000-0000-0000D36E0000}"/>
    <cellStyle name="Notiz 2 2 7 3 2 3 2 2" xfId="37636" xr:uid="{00000000-0005-0000-0000-0000D46E0000}"/>
    <cellStyle name="Notiz 2 2 7 3 2 3 3" xfId="30477" xr:uid="{00000000-0005-0000-0000-0000D56E0000}"/>
    <cellStyle name="Notiz 2 2 7 3 2 4" xfId="18516" xr:uid="{00000000-0005-0000-0000-0000D66E0000}"/>
    <cellStyle name="Notiz 2 2 7 3 2 4 2" xfId="25653" xr:uid="{00000000-0005-0000-0000-0000D76E0000}"/>
    <cellStyle name="Notiz 2 2 7 3 2 4 2 2" xfId="39968" xr:uid="{00000000-0005-0000-0000-0000D86E0000}"/>
    <cellStyle name="Notiz 2 2 7 3 2 4 3" xfId="32831" xr:uid="{00000000-0005-0000-0000-0000D96E0000}"/>
    <cellStyle name="Notiz 2 2 7 4" xfId="13526" xr:uid="{00000000-0005-0000-0000-0000DA6E0000}"/>
    <cellStyle name="Notiz 2 2 7 4 2" xfId="13732" xr:uid="{00000000-0005-0000-0000-0000DB6E0000}"/>
    <cellStyle name="Notiz 2 2 7 4 2 2" xfId="16101" xr:uid="{00000000-0005-0000-0000-0000DC6E0000}"/>
    <cellStyle name="Notiz 2 2 7 4 2 2 2" xfId="23260" xr:uid="{00000000-0005-0000-0000-0000DD6E0000}"/>
    <cellStyle name="Notiz 2 2 7 4 2 2 2 2" xfId="37575" xr:uid="{00000000-0005-0000-0000-0000DE6E0000}"/>
    <cellStyle name="Notiz 2 2 7 4 2 2 3" xfId="30416" xr:uid="{00000000-0005-0000-0000-0000DF6E0000}"/>
    <cellStyle name="Notiz 2 2 7 4 2 3" xfId="18455" xr:uid="{00000000-0005-0000-0000-0000E06E0000}"/>
    <cellStyle name="Notiz 2 2 7 4 2 3 2" xfId="25592" xr:uid="{00000000-0005-0000-0000-0000E16E0000}"/>
    <cellStyle name="Notiz 2 2 7 4 2 3 2 2" xfId="39907" xr:uid="{00000000-0005-0000-0000-0000E26E0000}"/>
    <cellStyle name="Notiz 2 2 7 4 2 3 3" xfId="32770" xr:uid="{00000000-0005-0000-0000-0000E36E0000}"/>
    <cellStyle name="Notiz 2 2 7 4 2 4" xfId="19980" xr:uid="{00000000-0005-0000-0000-0000E46E0000}"/>
    <cellStyle name="Notiz 2 2 7 4 2 4 2" xfId="27117" xr:uid="{00000000-0005-0000-0000-0000E56E0000}"/>
    <cellStyle name="Notiz 2 2 7 4 2 4 2 2" xfId="41432" xr:uid="{00000000-0005-0000-0000-0000E66E0000}"/>
    <cellStyle name="Notiz 2 2 7 4 2 4 3" xfId="34295" xr:uid="{00000000-0005-0000-0000-0000E76E0000}"/>
    <cellStyle name="Notiz 2 2 7 4 2 5" xfId="21195" xr:uid="{00000000-0005-0000-0000-0000E86E0000}"/>
    <cellStyle name="Notiz 2 2 7 4 2 5 2" xfId="35510" xr:uid="{00000000-0005-0000-0000-0000E96E0000}"/>
    <cellStyle name="Notiz 2 2 7 4 2 6" xfId="28332" xr:uid="{00000000-0005-0000-0000-0000EA6E0000}"/>
    <cellStyle name="Notiz 2 2 7 4 3" xfId="15895" xr:uid="{00000000-0005-0000-0000-0000EB6E0000}"/>
    <cellStyle name="Notiz 2 2 7 4 3 2" xfId="23054" xr:uid="{00000000-0005-0000-0000-0000EC6E0000}"/>
    <cellStyle name="Notiz 2 2 7 4 3 2 2" xfId="37369" xr:uid="{00000000-0005-0000-0000-0000ED6E0000}"/>
    <cellStyle name="Notiz 2 2 7 4 3 3" xfId="30210" xr:uid="{00000000-0005-0000-0000-0000EE6E0000}"/>
    <cellStyle name="Notiz 2 2 7 4 4" xfId="18249" xr:uid="{00000000-0005-0000-0000-0000EF6E0000}"/>
    <cellStyle name="Notiz 2 2 7 4 4 2" xfId="25386" xr:uid="{00000000-0005-0000-0000-0000F06E0000}"/>
    <cellStyle name="Notiz 2 2 7 4 4 2 2" xfId="39701" xr:uid="{00000000-0005-0000-0000-0000F16E0000}"/>
    <cellStyle name="Notiz 2 2 7 4 4 3" xfId="32564" xr:uid="{00000000-0005-0000-0000-0000F26E0000}"/>
    <cellStyle name="Notiz 2 2 8" xfId="3664" xr:uid="{00000000-0005-0000-0000-0000F36E0000}"/>
    <cellStyle name="Notiz 2 2 9" xfId="3665" xr:uid="{00000000-0005-0000-0000-0000F46E0000}"/>
    <cellStyle name="Notiz 2 3" xfId="1618" xr:uid="{00000000-0005-0000-0000-0000F56E0000}"/>
    <cellStyle name="Notiz 2 3 10" xfId="42431" xr:uid="{00000000-0005-0000-0000-0000F66E0000}"/>
    <cellStyle name="Notiz 2 3 2" xfId="1619" xr:uid="{00000000-0005-0000-0000-0000F76E0000}"/>
    <cellStyle name="Notiz 2 3 2 2" xfId="1620" xr:uid="{00000000-0005-0000-0000-0000F86E0000}"/>
    <cellStyle name="Notiz 2 3 2 2 2" xfId="13529" xr:uid="{00000000-0005-0000-0000-0000F96E0000}"/>
    <cellStyle name="Notiz 2 3 2 2 2 2" xfId="14610" xr:uid="{00000000-0005-0000-0000-0000FA6E0000}"/>
    <cellStyle name="Notiz 2 3 2 2 2 2 2" xfId="16973" xr:uid="{00000000-0005-0000-0000-0000FB6E0000}"/>
    <cellStyle name="Notiz 2 3 2 2 2 2 2 2" xfId="24132" xr:uid="{00000000-0005-0000-0000-0000FC6E0000}"/>
    <cellStyle name="Notiz 2 3 2 2 2 2 2 2 2" xfId="38447" xr:uid="{00000000-0005-0000-0000-0000FD6E0000}"/>
    <cellStyle name="Notiz 2 3 2 2 2 2 2 3" xfId="31288" xr:uid="{00000000-0005-0000-0000-0000FE6E0000}"/>
    <cellStyle name="Notiz 2 3 2 2 2 2 3" xfId="19327" xr:uid="{00000000-0005-0000-0000-0000FF6E0000}"/>
    <cellStyle name="Notiz 2 3 2 2 2 2 3 2" xfId="26464" xr:uid="{00000000-0005-0000-0000-0000006F0000}"/>
    <cellStyle name="Notiz 2 3 2 2 2 2 3 2 2" xfId="40779" xr:uid="{00000000-0005-0000-0000-0000016F0000}"/>
    <cellStyle name="Notiz 2 3 2 2 2 2 3 3" xfId="33642" xr:uid="{00000000-0005-0000-0000-0000026F0000}"/>
    <cellStyle name="Notiz 2 3 2 2 2 2 4" xfId="20625" xr:uid="{00000000-0005-0000-0000-0000036F0000}"/>
    <cellStyle name="Notiz 2 3 2 2 2 2 4 2" xfId="27762" xr:uid="{00000000-0005-0000-0000-0000046F0000}"/>
    <cellStyle name="Notiz 2 3 2 2 2 2 4 2 2" xfId="42077" xr:uid="{00000000-0005-0000-0000-0000056F0000}"/>
    <cellStyle name="Notiz 2 3 2 2 2 2 4 3" xfId="34940" xr:uid="{00000000-0005-0000-0000-0000066F0000}"/>
    <cellStyle name="Notiz 2 3 2 2 2 2 5" xfId="21840" xr:uid="{00000000-0005-0000-0000-0000076F0000}"/>
    <cellStyle name="Notiz 2 3 2 2 2 2 5 2" xfId="36155" xr:uid="{00000000-0005-0000-0000-0000086F0000}"/>
    <cellStyle name="Notiz 2 3 2 2 2 2 6" xfId="28977" xr:uid="{00000000-0005-0000-0000-0000096F0000}"/>
    <cellStyle name="Notiz 2 3 2 2 2 3" xfId="15898" xr:uid="{00000000-0005-0000-0000-00000A6F0000}"/>
    <cellStyle name="Notiz 2 3 2 2 2 3 2" xfId="23057" xr:uid="{00000000-0005-0000-0000-00000B6F0000}"/>
    <cellStyle name="Notiz 2 3 2 2 2 3 2 2" xfId="37372" xr:uid="{00000000-0005-0000-0000-00000C6F0000}"/>
    <cellStyle name="Notiz 2 3 2 2 2 3 3" xfId="30213" xr:uid="{00000000-0005-0000-0000-00000D6F0000}"/>
    <cellStyle name="Notiz 2 3 2 2 2 4" xfId="18252" xr:uid="{00000000-0005-0000-0000-00000E6F0000}"/>
    <cellStyle name="Notiz 2 3 2 2 2 4 2" xfId="25389" xr:uid="{00000000-0005-0000-0000-00000F6F0000}"/>
    <cellStyle name="Notiz 2 3 2 2 2 4 2 2" xfId="39704" xr:uid="{00000000-0005-0000-0000-0000106F0000}"/>
    <cellStyle name="Notiz 2 3 2 2 2 4 3" xfId="32567" xr:uid="{00000000-0005-0000-0000-0000116F0000}"/>
    <cellStyle name="Notiz 2 3 2 3" xfId="1621" xr:uid="{00000000-0005-0000-0000-0000126F0000}"/>
    <cellStyle name="Notiz 2 3 2 3 2" xfId="13530" xr:uid="{00000000-0005-0000-0000-0000136F0000}"/>
    <cellStyle name="Notiz 2 3 2 3 2 2" xfId="14238" xr:uid="{00000000-0005-0000-0000-0000146F0000}"/>
    <cellStyle name="Notiz 2 3 2 3 2 2 2" xfId="16607" xr:uid="{00000000-0005-0000-0000-0000156F0000}"/>
    <cellStyle name="Notiz 2 3 2 3 2 2 2 2" xfId="23766" xr:uid="{00000000-0005-0000-0000-0000166F0000}"/>
    <cellStyle name="Notiz 2 3 2 3 2 2 2 2 2" xfId="38081" xr:uid="{00000000-0005-0000-0000-0000176F0000}"/>
    <cellStyle name="Notiz 2 3 2 3 2 2 2 3" xfId="30922" xr:uid="{00000000-0005-0000-0000-0000186F0000}"/>
    <cellStyle name="Notiz 2 3 2 3 2 2 3" xfId="18961" xr:uid="{00000000-0005-0000-0000-0000196F0000}"/>
    <cellStyle name="Notiz 2 3 2 3 2 2 3 2" xfId="26098" xr:uid="{00000000-0005-0000-0000-00001A6F0000}"/>
    <cellStyle name="Notiz 2 3 2 3 2 2 3 2 2" xfId="40413" xr:uid="{00000000-0005-0000-0000-00001B6F0000}"/>
    <cellStyle name="Notiz 2 3 2 3 2 2 3 3" xfId="33276" xr:uid="{00000000-0005-0000-0000-00001C6F0000}"/>
    <cellStyle name="Notiz 2 3 2 3 2 2 4" xfId="20294" xr:uid="{00000000-0005-0000-0000-00001D6F0000}"/>
    <cellStyle name="Notiz 2 3 2 3 2 2 4 2" xfId="27431" xr:uid="{00000000-0005-0000-0000-00001E6F0000}"/>
    <cellStyle name="Notiz 2 3 2 3 2 2 4 2 2" xfId="41746" xr:uid="{00000000-0005-0000-0000-00001F6F0000}"/>
    <cellStyle name="Notiz 2 3 2 3 2 2 4 3" xfId="34609" xr:uid="{00000000-0005-0000-0000-0000206F0000}"/>
    <cellStyle name="Notiz 2 3 2 3 2 2 5" xfId="21509" xr:uid="{00000000-0005-0000-0000-0000216F0000}"/>
    <cellStyle name="Notiz 2 3 2 3 2 2 5 2" xfId="35824" xr:uid="{00000000-0005-0000-0000-0000226F0000}"/>
    <cellStyle name="Notiz 2 3 2 3 2 2 6" xfId="28646" xr:uid="{00000000-0005-0000-0000-0000236F0000}"/>
    <cellStyle name="Notiz 2 3 2 3 2 3" xfId="15899" xr:uid="{00000000-0005-0000-0000-0000246F0000}"/>
    <cellStyle name="Notiz 2 3 2 3 2 3 2" xfId="23058" xr:uid="{00000000-0005-0000-0000-0000256F0000}"/>
    <cellStyle name="Notiz 2 3 2 3 2 3 2 2" xfId="37373" xr:uid="{00000000-0005-0000-0000-0000266F0000}"/>
    <cellStyle name="Notiz 2 3 2 3 2 3 3" xfId="30214" xr:uid="{00000000-0005-0000-0000-0000276F0000}"/>
    <cellStyle name="Notiz 2 3 2 3 2 4" xfId="18253" xr:uid="{00000000-0005-0000-0000-0000286F0000}"/>
    <cellStyle name="Notiz 2 3 2 3 2 4 2" xfId="25390" xr:uid="{00000000-0005-0000-0000-0000296F0000}"/>
    <cellStyle name="Notiz 2 3 2 3 2 4 2 2" xfId="39705" xr:uid="{00000000-0005-0000-0000-00002A6F0000}"/>
    <cellStyle name="Notiz 2 3 2 3 2 4 3" xfId="32568" xr:uid="{00000000-0005-0000-0000-00002B6F0000}"/>
    <cellStyle name="Notiz 2 3 2 4" xfId="1622" xr:uid="{00000000-0005-0000-0000-00002C6F0000}"/>
    <cellStyle name="Notiz 2 3 2 4 2" xfId="13531" xr:uid="{00000000-0005-0000-0000-00002D6F0000}"/>
    <cellStyle name="Notiz 2 3 2 4 2 2" xfId="14083" xr:uid="{00000000-0005-0000-0000-00002E6F0000}"/>
    <cellStyle name="Notiz 2 3 2 4 2 2 2" xfId="16452" xr:uid="{00000000-0005-0000-0000-00002F6F0000}"/>
    <cellStyle name="Notiz 2 3 2 4 2 2 2 2" xfId="23611" xr:uid="{00000000-0005-0000-0000-0000306F0000}"/>
    <cellStyle name="Notiz 2 3 2 4 2 2 2 2 2" xfId="37926" xr:uid="{00000000-0005-0000-0000-0000316F0000}"/>
    <cellStyle name="Notiz 2 3 2 4 2 2 2 3" xfId="30767" xr:uid="{00000000-0005-0000-0000-0000326F0000}"/>
    <cellStyle name="Notiz 2 3 2 4 2 2 3" xfId="18806" xr:uid="{00000000-0005-0000-0000-0000336F0000}"/>
    <cellStyle name="Notiz 2 3 2 4 2 2 3 2" xfId="25943" xr:uid="{00000000-0005-0000-0000-0000346F0000}"/>
    <cellStyle name="Notiz 2 3 2 4 2 2 3 2 2" xfId="40258" xr:uid="{00000000-0005-0000-0000-0000356F0000}"/>
    <cellStyle name="Notiz 2 3 2 4 2 2 3 3" xfId="33121" xr:uid="{00000000-0005-0000-0000-0000366F0000}"/>
    <cellStyle name="Notiz 2 3 2 4 2 2 4" xfId="20143" xr:uid="{00000000-0005-0000-0000-0000376F0000}"/>
    <cellStyle name="Notiz 2 3 2 4 2 2 4 2" xfId="27280" xr:uid="{00000000-0005-0000-0000-0000386F0000}"/>
    <cellStyle name="Notiz 2 3 2 4 2 2 4 2 2" xfId="41595" xr:uid="{00000000-0005-0000-0000-0000396F0000}"/>
    <cellStyle name="Notiz 2 3 2 4 2 2 4 3" xfId="34458" xr:uid="{00000000-0005-0000-0000-00003A6F0000}"/>
    <cellStyle name="Notiz 2 3 2 4 2 2 5" xfId="21358" xr:uid="{00000000-0005-0000-0000-00003B6F0000}"/>
    <cellStyle name="Notiz 2 3 2 4 2 2 5 2" xfId="35673" xr:uid="{00000000-0005-0000-0000-00003C6F0000}"/>
    <cellStyle name="Notiz 2 3 2 4 2 2 6" xfId="28495" xr:uid="{00000000-0005-0000-0000-00003D6F0000}"/>
    <cellStyle name="Notiz 2 3 2 4 2 3" xfId="15900" xr:uid="{00000000-0005-0000-0000-00003E6F0000}"/>
    <cellStyle name="Notiz 2 3 2 4 2 3 2" xfId="23059" xr:uid="{00000000-0005-0000-0000-00003F6F0000}"/>
    <cellStyle name="Notiz 2 3 2 4 2 3 2 2" xfId="37374" xr:uid="{00000000-0005-0000-0000-0000406F0000}"/>
    <cellStyle name="Notiz 2 3 2 4 2 3 3" xfId="30215" xr:uid="{00000000-0005-0000-0000-0000416F0000}"/>
    <cellStyle name="Notiz 2 3 2 4 2 4" xfId="18254" xr:uid="{00000000-0005-0000-0000-0000426F0000}"/>
    <cellStyle name="Notiz 2 3 2 4 2 4 2" xfId="25391" xr:uid="{00000000-0005-0000-0000-0000436F0000}"/>
    <cellStyle name="Notiz 2 3 2 4 2 4 2 2" xfId="39706" xr:uid="{00000000-0005-0000-0000-0000446F0000}"/>
    <cellStyle name="Notiz 2 3 2 4 2 4 3" xfId="32569" xr:uid="{00000000-0005-0000-0000-0000456F0000}"/>
    <cellStyle name="Notiz 2 3 2 5" xfId="1623" xr:uid="{00000000-0005-0000-0000-0000466F0000}"/>
    <cellStyle name="Notiz 2 3 2 5 2" xfId="13532" xr:uid="{00000000-0005-0000-0000-0000476F0000}"/>
    <cellStyle name="Notiz 2 3 2 5 2 2" xfId="14360" xr:uid="{00000000-0005-0000-0000-0000486F0000}"/>
    <cellStyle name="Notiz 2 3 2 5 2 2 2" xfId="16729" xr:uid="{00000000-0005-0000-0000-0000496F0000}"/>
    <cellStyle name="Notiz 2 3 2 5 2 2 2 2" xfId="23888" xr:uid="{00000000-0005-0000-0000-00004A6F0000}"/>
    <cellStyle name="Notiz 2 3 2 5 2 2 2 2 2" xfId="38203" xr:uid="{00000000-0005-0000-0000-00004B6F0000}"/>
    <cellStyle name="Notiz 2 3 2 5 2 2 2 3" xfId="31044" xr:uid="{00000000-0005-0000-0000-00004C6F0000}"/>
    <cellStyle name="Notiz 2 3 2 5 2 2 3" xfId="19083" xr:uid="{00000000-0005-0000-0000-00004D6F0000}"/>
    <cellStyle name="Notiz 2 3 2 5 2 2 3 2" xfId="26220" xr:uid="{00000000-0005-0000-0000-00004E6F0000}"/>
    <cellStyle name="Notiz 2 3 2 5 2 2 3 2 2" xfId="40535" xr:uid="{00000000-0005-0000-0000-00004F6F0000}"/>
    <cellStyle name="Notiz 2 3 2 5 2 2 3 3" xfId="33398" xr:uid="{00000000-0005-0000-0000-0000506F0000}"/>
    <cellStyle name="Notiz 2 3 2 5 2 2 4" xfId="20416" xr:uid="{00000000-0005-0000-0000-0000516F0000}"/>
    <cellStyle name="Notiz 2 3 2 5 2 2 4 2" xfId="27553" xr:uid="{00000000-0005-0000-0000-0000526F0000}"/>
    <cellStyle name="Notiz 2 3 2 5 2 2 4 2 2" xfId="41868" xr:uid="{00000000-0005-0000-0000-0000536F0000}"/>
    <cellStyle name="Notiz 2 3 2 5 2 2 4 3" xfId="34731" xr:uid="{00000000-0005-0000-0000-0000546F0000}"/>
    <cellStyle name="Notiz 2 3 2 5 2 2 5" xfId="21631" xr:uid="{00000000-0005-0000-0000-0000556F0000}"/>
    <cellStyle name="Notiz 2 3 2 5 2 2 5 2" xfId="35946" xr:uid="{00000000-0005-0000-0000-0000566F0000}"/>
    <cellStyle name="Notiz 2 3 2 5 2 2 6" xfId="28768" xr:uid="{00000000-0005-0000-0000-0000576F0000}"/>
    <cellStyle name="Notiz 2 3 2 5 2 3" xfId="15901" xr:uid="{00000000-0005-0000-0000-0000586F0000}"/>
    <cellStyle name="Notiz 2 3 2 5 2 3 2" xfId="23060" xr:uid="{00000000-0005-0000-0000-0000596F0000}"/>
    <cellStyle name="Notiz 2 3 2 5 2 3 2 2" xfId="37375" xr:uid="{00000000-0005-0000-0000-00005A6F0000}"/>
    <cellStyle name="Notiz 2 3 2 5 2 3 3" xfId="30216" xr:uid="{00000000-0005-0000-0000-00005B6F0000}"/>
    <cellStyle name="Notiz 2 3 2 5 2 4" xfId="18255" xr:uid="{00000000-0005-0000-0000-00005C6F0000}"/>
    <cellStyle name="Notiz 2 3 2 5 2 4 2" xfId="25392" xr:uid="{00000000-0005-0000-0000-00005D6F0000}"/>
    <cellStyle name="Notiz 2 3 2 5 2 4 2 2" xfId="39707" xr:uid="{00000000-0005-0000-0000-00005E6F0000}"/>
    <cellStyle name="Notiz 2 3 2 5 2 4 3" xfId="32570" xr:uid="{00000000-0005-0000-0000-00005F6F0000}"/>
    <cellStyle name="Notiz 2 3 2 6" xfId="8061" xr:uid="{00000000-0005-0000-0000-0000606F0000}"/>
    <cellStyle name="Notiz 2 3 2 6 2" xfId="14062" xr:uid="{00000000-0005-0000-0000-0000616F0000}"/>
    <cellStyle name="Notiz 2 3 2 6 2 2" xfId="14932" xr:uid="{00000000-0005-0000-0000-0000626F0000}"/>
    <cellStyle name="Notiz 2 3 2 6 2 2 2" xfId="17289" xr:uid="{00000000-0005-0000-0000-0000636F0000}"/>
    <cellStyle name="Notiz 2 3 2 6 2 2 2 2" xfId="24426" xr:uid="{00000000-0005-0000-0000-0000646F0000}"/>
    <cellStyle name="Notiz 2 3 2 6 2 2 2 2 2" xfId="38741" xr:uid="{00000000-0005-0000-0000-0000656F0000}"/>
    <cellStyle name="Notiz 2 3 2 6 2 2 2 3" xfId="31604" xr:uid="{00000000-0005-0000-0000-0000666F0000}"/>
    <cellStyle name="Notiz 2 3 2 6 2 2 3" xfId="19643" xr:uid="{00000000-0005-0000-0000-0000676F0000}"/>
    <cellStyle name="Notiz 2 3 2 6 2 2 3 2" xfId="26780" xr:uid="{00000000-0005-0000-0000-0000686F0000}"/>
    <cellStyle name="Notiz 2 3 2 6 2 2 3 2 2" xfId="41095" xr:uid="{00000000-0005-0000-0000-0000696F0000}"/>
    <cellStyle name="Notiz 2 3 2 6 2 2 3 3" xfId="33958" xr:uid="{00000000-0005-0000-0000-00006A6F0000}"/>
    <cellStyle name="Notiz 2 3 2 6 2 2 4" xfId="20919" xr:uid="{00000000-0005-0000-0000-00006B6F0000}"/>
    <cellStyle name="Notiz 2 3 2 6 2 2 4 2" xfId="28056" xr:uid="{00000000-0005-0000-0000-00006C6F0000}"/>
    <cellStyle name="Notiz 2 3 2 6 2 2 4 2 2" xfId="42371" xr:uid="{00000000-0005-0000-0000-00006D6F0000}"/>
    <cellStyle name="Notiz 2 3 2 6 2 2 4 3" xfId="35234" xr:uid="{00000000-0005-0000-0000-00006E6F0000}"/>
    <cellStyle name="Notiz 2 3 2 6 2 2 5" xfId="22095" xr:uid="{00000000-0005-0000-0000-00006F6F0000}"/>
    <cellStyle name="Notiz 2 3 2 6 2 2 5 2" xfId="36410" xr:uid="{00000000-0005-0000-0000-0000706F0000}"/>
    <cellStyle name="Notiz 2 3 2 6 2 2 6" xfId="29251" xr:uid="{00000000-0005-0000-0000-0000716F0000}"/>
    <cellStyle name="Notiz 2 3 2 6 2 3" xfId="16431" xr:uid="{00000000-0005-0000-0000-0000726F0000}"/>
    <cellStyle name="Notiz 2 3 2 6 2 3 2" xfId="23590" xr:uid="{00000000-0005-0000-0000-0000736F0000}"/>
    <cellStyle name="Notiz 2 3 2 6 2 3 2 2" xfId="37905" xr:uid="{00000000-0005-0000-0000-0000746F0000}"/>
    <cellStyle name="Notiz 2 3 2 6 2 3 3" xfId="30746" xr:uid="{00000000-0005-0000-0000-0000756F0000}"/>
    <cellStyle name="Notiz 2 3 2 6 2 4" xfId="18785" xr:uid="{00000000-0005-0000-0000-0000766F0000}"/>
    <cellStyle name="Notiz 2 3 2 6 2 4 2" xfId="25922" xr:uid="{00000000-0005-0000-0000-0000776F0000}"/>
    <cellStyle name="Notiz 2 3 2 6 2 4 2 2" xfId="40237" xr:uid="{00000000-0005-0000-0000-0000786F0000}"/>
    <cellStyle name="Notiz 2 3 2 6 2 4 3" xfId="33100" xr:uid="{00000000-0005-0000-0000-0000796F0000}"/>
    <cellStyle name="Notiz 2 3 2 7" xfId="11061" xr:uid="{00000000-0005-0000-0000-00007A6F0000}"/>
    <cellStyle name="Notiz 2 3 2 7 2" xfId="14440" xr:uid="{00000000-0005-0000-0000-00007B6F0000}"/>
    <cellStyle name="Notiz 2 3 2 7 2 2" xfId="14965" xr:uid="{00000000-0005-0000-0000-00007C6F0000}"/>
    <cellStyle name="Notiz 2 3 2 7 2 2 2" xfId="17322" xr:uid="{00000000-0005-0000-0000-00007D6F0000}"/>
    <cellStyle name="Notiz 2 3 2 7 2 2 2 2" xfId="24459" xr:uid="{00000000-0005-0000-0000-00007E6F0000}"/>
    <cellStyle name="Notiz 2 3 2 7 2 2 2 2 2" xfId="38774" xr:uid="{00000000-0005-0000-0000-00007F6F0000}"/>
    <cellStyle name="Notiz 2 3 2 7 2 2 2 3" xfId="31637" xr:uid="{00000000-0005-0000-0000-0000806F0000}"/>
    <cellStyle name="Notiz 2 3 2 7 2 2 3" xfId="19676" xr:uid="{00000000-0005-0000-0000-0000816F0000}"/>
    <cellStyle name="Notiz 2 3 2 7 2 2 3 2" xfId="26813" xr:uid="{00000000-0005-0000-0000-0000826F0000}"/>
    <cellStyle name="Notiz 2 3 2 7 2 2 3 2 2" xfId="41128" xr:uid="{00000000-0005-0000-0000-0000836F0000}"/>
    <cellStyle name="Notiz 2 3 2 7 2 2 3 3" xfId="33991" xr:uid="{00000000-0005-0000-0000-0000846F0000}"/>
    <cellStyle name="Notiz 2 3 2 7 2 2 4" xfId="20952" xr:uid="{00000000-0005-0000-0000-0000856F0000}"/>
    <cellStyle name="Notiz 2 3 2 7 2 2 4 2" xfId="28089" xr:uid="{00000000-0005-0000-0000-0000866F0000}"/>
    <cellStyle name="Notiz 2 3 2 7 2 2 4 2 2" xfId="42404" xr:uid="{00000000-0005-0000-0000-0000876F0000}"/>
    <cellStyle name="Notiz 2 3 2 7 2 2 4 3" xfId="35267" xr:uid="{00000000-0005-0000-0000-0000886F0000}"/>
    <cellStyle name="Notiz 2 3 2 7 2 2 5" xfId="22128" xr:uid="{00000000-0005-0000-0000-0000896F0000}"/>
    <cellStyle name="Notiz 2 3 2 7 2 2 5 2" xfId="36443" xr:uid="{00000000-0005-0000-0000-00008A6F0000}"/>
    <cellStyle name="Notiz 2 3 2 7 2 2 6" xfId="29284" xr:uid="{00000000-0005-0000-0000-00008B6F0000}"/>
    <cellStyle name="Notiz 2 3 2 7 2 3" xfId="16809" xr:uid="{00000000-0005-0000-0000-00008C6F0000}"/>
    <cellStyle name="Notiz 2 3 2 7 2 3 2" xfId="23968" xr:uid="{00000000-0005-0000-0000-00008D6F0000}"/>
    <cellStyle name="Notiz 2 3 2 7 2 3 2 2" xfId="38283" xr:uid="{00000000-0005-0000-0000-00008E6F0000}"/>
    <cellStyle name="Notiz 2 3 2 7 2 3 3" xfId="31124" xr:uid="{00000000-0005-0000-0000-00008F6F0000}"/>
    <cellStyle name="Notiz 2 3 2 7 2 4" xfId="19163" xr:uid="{00000000-0005-0000-0000-0000906F0000}"/>
    <cellStyle name="Notiz 2 3 2 7 2 4 2" xfId="26300" xr:uid="{00000000-0005-0000-0000-0000916F0000}"/>
    <cellStyle name="Notiz 2 3 2 7 2 4 2 2" xfId="40615" xr:uid="{00000000-0005-0000-0000-0000926F0000}"/>
    <cellStyle name="Notiz 2 3 2 7 2 4 3" xfId="33478" xr:uid="{00000000-0005-0000-0000-0000936F0000}"/>
    <cellStyle name="Notiz 2 3 2 8" xfId="13528" xr:uid="{00000000-0005-0000-0000-0000946F0000}"/>
    <cellStyle name="Notiz 2 3 2 8 2" xfId="13865" xr:uid="{00000000-0005-0000-0000-0000956F0000}"/>
    <cellStyle name="Notiz 2 3 2 8 2 2" xfId="16234" xr:uid="{00000000-0005-0000-0000-0000966F0000}"/>
    <cellStyle name="Notiz 2 3 2 8 2 2 2" xfId="23393" xr:uid="{00000000-0005-0000-0000-0000976F0000}"/>
    <cellStyle name="Notiz 2 3 2 8 2 2 2 2" xfId="37708" xr:uid="{00000000-0005-0000-0000-0000986F0000}"/>
    <cellStyle name="Notiz 2 3 2 8 2 2 3" xfId="30549" xr:uid="{00000000-0005-0000-0000-0000996F0000}"/>
    <cellStyle name="Notiz 2 3 2 8 2 3" xfId="18588" xr:uid="{00000000-0005-0000-0000-00009A6F0000}"/>
    <cellStyle name="Notiz 2 3 2 8 2 3 2" xfId="25725" xr:uid="{00000000-0005-0000-0000-00009B6F0000}"/>
    <cellStyle name="Notiz 2 3 2 8 2 3 2 2" xfId="40040" xr:uid="{00000000-0005-0000-0000-00009C6F0000}"/>
    <cellStyle name="Notiz 2 3 2 8 2 3 3" xfId="32903" xr:uid="{00000000-0005-0000-0000-00009D6F0000}"/>
    <cellStyle name="Notiz 2 3 2 8 2 4" xfId="20035" xr:uid="{00000000-0005-0000-0000-00009E6F0000}"/>
    <cellStyle name="Notiz 2 3 2 8 2 4 2" xfId="27172" xr:uid="{00000000-0005-0000-0000-00009F6F0000}"/>
    <cellStyle name="Notiz 2 3 2 8 2 4 2 2" xfId="41487" xr:uid="{00000000-0005-0000-0000-0000A06F0000}"/>
    <cellStyle name="Notiz 2 3 2 8 2 4 3" xfId="34350" xr:uid="{00000000-0005-0000-0000-0000A16F0000}"/>
    <cellStyle name="Notiz 2 3 2 8 2 5" xfId="21250" xr:uid="{00000000-0005-0000-0000-0000A26F0000}"/>
    <cellStyle name="Notiz 2 3 2 8 2 5 2" xfId="35565" xr:uid="{00000000-0005-0000-0000-0000A36F0000}"/>
    <cellStyle name="Notiz 2 3 2 8 2 6" xfId="28387" xr:uid="{00000000-0005-0000-0000-0000A46F0000}"/>
    <cellStyle name="Notiz 2 3 2 8 3" xfId="15897" xr:uid="{00000000-0005-0000-0000-0000A56F0000}"/>
    <cellStyle name="Notiz 2 3 2 8 3 2" xfId="23056" xr:uid="{00000000-0005-0000-0000-0000A66F0000}"/>
    <cellStyle name="Notiz 2 3 2 8 3 2 2" xfId="37371" xr:uid="{00000000-0005-0000-0000-0000A76F0000}"/>
    <cellStyle name="Notiz 2 3 2 8 3 3" xfId="30212" xr:uid="{00000000-0005-0000-0000-0000A86F0000}"/>
    <cellStyle name="Notiz 2 3 2 8 4" xfId="18251" xr:uid="{00000000-0005-0000-0000-0000A96F0000}"/>
    <cellStyle name="Notiz 2 3 2 8 4 2" xfId="25388" xr:uid="{00000000-0005-0000-0000-0000AA6F0000}"/>
    <cellStyle name="Notiz 2 3 2 8 4 2 2" xfId="39703" xr:uid="{00000000-0005-0000-0000-0000AB6F0000}"/>
    <cellStyle name="Notiz 2 3 2 8 4 3" xfId="32566" xr:uid="{00000000-0005-0000-0000-0000AC6F0000}"/>
    <cellStyle name="Notiz 2 3 3" xfId="1624" xr:uid="{00000000-0005-0000-0000-0000AD6F0000}"/>
    <cellStyle name="Notiz 2 3 3 2" xfId="13533" xr:uid="{00000000-0005-0000-0000-0000AE6F0000}"/>
    <cellStyle name="Notiz 2 3 3 2 2" xfId="13731" xr:uid="{00000000-0005-0000-0000-0000AF6F0000}"/>
    <cellStyle name="Notiz 2 3 3 2 2 2" xfId="16100" xr:uid="{00000000-0005-0000-0000-0000B06F0000}"/>
    <cellStyle name="Notiz 2 3 3 2 2 2 2" xfId="23259" xr:uid="{00000000-0005-0000-0000-0000B16F0000}"/>
    <cellStyle name="Notiz 2 3 3 2 2 2 2 2" xfId="37574" xr:uid="{00000000-0005-0000-0000-0000B26F0000}"/>
    <cellStyle name="Notiz 2 3 3 2 2 2 3" xfId="30415" xr:uid="{00000000-0005-0000-0000-0000B36F0000}"/>
    <cellStyle name="Notiz 2 3 3 2 2 3" xfId="18454" xr:uid="{00000000-0005-0000-0000-0000B46F0000}"/>
    <cellStyle name="Notiz 2 3 3 2 2 3 2" xfId="25591" xr:uid="{00000000-0005-0000-0000-0000B56F0000}"/>
    <cellStyle name="Notiz 2 3 3 2 2 3 2 2" xfId="39906" xr:uid="{00000000-0005-0000-0000-0000B66F0000}"/>
    <cellStyle name="Notiz 2 3 3 2 2 3 3" xfId="32769" xr:uid="{00000000-0005-0000-0000-0000B76F0000}"/>
    <cellStyle name="Notiz 2 3 3 2 2 4" xfId="19979" xr:uid="{00000000-0005-0000-0000-0000B86F0000}"/>
    <cellStyle name="Notiz 2 3 3 2 2 4 2" xfId="27116" xr:uid="{00000000-0005-0000-0000-0000B96F0000}"/>
    <cellStyle name="Notiz 2 3 3 2 2 4 2 2" xfId="41431" xr:uid="{00000000-0005-0000-0000-0000BA6F0000}"/>
    <cellStyle name="Notiz 2 3 3 2 2 4 3" xfId="34294" xr:uid="{00000000-0005-0000-0000-0000BB6F0000}"/>
    <cellStyle name="Notiz 2 3 3 2 2 5" xfId="21194" xr:uid="{00000000-0005-0000-0000-0000BC6F0000}"/>
    <cellStyle name="Notiz 2 3 3 2 2 5 2" xfId="35509" xr:uid="{00000000-0005-0000-0000-0000BD6F0000}"/>
    <cellStyle name="Notiz 2 3 3 2 2 6" xfId="28331" xr:uid="{00000000-0005-0000-0000-0000BE6F0000}"/>
    <cellStyle name="Notiz 2 3 3 2 3" xfId="15902" xr:uid="{00000000-0005-0000-0000-0000BF6F0000}"/>
    <cellStyle name="Notiz 2 3 3 2 3 2" xfId="23061" xr:uid="{00000000-0005-0000-0000-0000C06F0000}"/>
    <cellStyle name="Notiz 2 3 3 2 3 2 2" xfId="37376" xr:uid="{00000000-0005-0000-0000-0000C16F0000}"/>
    <cellStyle name="Notiz 2 3 3 2 3 3" xfId="30217" xr:uid="{00000000-0005-0000-0000-0000C26F0000}"/>
    <cellStyle name="Notiz 2 3 3 2 4" xfId="18256" xr:uid="{00000000-0005-0000-0000-0000C36F0000}"/>
    <cellStyle name="Notiz 2 3 3 2 4 2" xfId="25393" xr:uid="{00000000-0005-0000-0000-0000C46F0000}"/>
    <cellStyle name="Notiz 2 3 3 2 4 2 2" xfId="39708" xr:uid="{00000000-0005-0000-0000-0000C56F0000}"/>
    <cellStyle name="Notiz 2 3 3 2 4 3" xfId="32571" xr:uid="{00000000-0005-0000-0000-0000C66F0000}"/>
    <cellStyle name="Notiz 2 3 4" xfId="1625" xr:uid="{00000000-0005-0000-0000-0000C76F0000}"/>
    <cellStyle name="Notiz 2 3 4 2" xfId="13534" xr:uid="{00000000-0005-0000-0000-0000C86F0000}"/>
    <cellStyle name="Notiz 2 3 4 2 2" xfId="14166" xr:uid="{00000000-0005-0000-0000-0000C96F0000}"/>
    <cellStyle name="Notiz 2 3 4 2 2 2" xfId="16535" xr:uid="{00000000-0005-0000-0000-0000CA6F0000}"/>
    <cellStyle name="Notiz 2 3 4 2 2 2 2" xfId="23694" xr:uid="{00000000-0005-0000-0000-0000CB6F0000}"/>
    <cellStyle name="Notiz 2 3 4 2 2 2 2 2" xfId="38009" xr:uid="{00000000-0005-0000-0000-0000CC6F0000}"/>
    <cellStyle name="Notiz 2 3 4 2 2 2 3" xfId="30850" xr:uid="{00000000-0005-0000-0000-0000CD6F0000}"/>
    <cellStyle name="Notiz 2 3 4 2 2 3" xfId="18889" xr:uid="{00000000-0005-0000-0000-0000CE6F0000}"/>
    <cellStyle name="Notiz 2 3 4 2 2 3 2" xfId="26026" xr:uid="{00000000-0005-0000-0000-0000CF6F0000}"/>
    <cellStyle name="Notiz 2 3 4 2 2 3 2 2" xfId="40341" xr:uid="{00000000-0005-0000-0000-0000D06F0000}"/>
    <cellStyle name="Notiz 2 3 4 2 2 3 3" xfId="33204" xr:uid="{00000000-0005-0000-0000-0000D16F0000}"/>
    <cellStyle name="Notiz 2 3 4 2 2 4" xfId="20223" xr:uid="{00000000-0005-0000-0000-0000D26F0000}"/>
    <cellStyle name="Notiz 2 3 4 2 2 4 2" xfId="27360" xr:uid="{00000000-0005-0000-0000-0000D36F0000}"/>
    <cellStyle name="Notiz 2 3 4 2 2 4 2 2" xfId="41675" xr:uid="{00000000-0005-0000-0000-0000D46F0000}"/>
    <cellStyle name="Notiz 2 3 4 2 2 4 3" xfId="34538" xr:uid="{00000000-0005-0000-0000-0000D56F0000}"/>
    <cellStyle name="Notiz 2 3 4 2 2 5" xfId="21438" xr:uid="{00000000-0005-0000-0000-0000D66F0000}"/>
    <cellStyle name="Notiz 2 3 4 2 2 5 2" xfId="35753" xr:uid="{00000000-0005-0000-0000-0000D76F0000}"/>
    <cellStyle name="Notiz 2 3 4 2 2 6" xfId="28575" xr:uid="{00000000-0005-0000-0000-0000D86F0000}"/>
    <cellStyle name="Notiz 2 3 4 2 3" xfId="15903" xr:uid="{00000000-0005-0000-0000-0000D96F0000}"/>
    <cellStyle name="Notiz 2 3 4 2 3 2" xfId="23062" xr:uid="{00000000-0005-0000-0000-0000DA6F0000}"/>
    <cellStyle name="Notiz 2 3 4 2 3 2 2" xfId="37377" xr:uid="{00000000-0005-0000-0000-0000DB6F0000}"/>
    <cellStyle name="Notiz 2 3 4 2 3 3" xfId="30218" xr:uid="{00000000-0005-0000-0000-0000DC6F0000}"/>
    <cellStyle name="Notiz 2 3 4 2 4" xfId="18257" xr:uid="{00000000-0005-0000-0000-0000DD6F0000}"/>
    <cellStyle name="Notiz 2 3 4 2 4 2" xfId="25394" xr:uid="{00000000-0005-0000-0000-0000DE6F0000}"/>
    <cellStyle name="Notiz 2 3 4 2 4 2 2" xfId="39709" xr:uid="{00000000-0005-0000-0000-0000DF6F0000}"/>
    <cellStyle name="Notiz 2 3 4 2 4 3" xfId="32572" xr:uid="{00000000-0005-0000-0000-0000E06F0000}"/>
    <cellStyle name="Notiz 2 3 5" xfId="1626" xr:uid="{00000000-0005-0000-0000-0000E16F0000}"/>
    <cellStyle name="Notiz 2 3 5 2" xfId="13535" xr:uid="{00000000-0005-0000-0000-0000E26F0000}"/>
    <cellStyle name="Notiz 2 3 5 2 2" xfId="13718" xr:uid="{00000000-0005-0000-0000-0000E36F0000}"/>
    <cellStyle name="Notiz 2 3 5 2 2 2" xfId="16087" xr:uid="{00000000-0005-0000-0000-0000E46F0000}"/>
    <cellStyle name="Notiz 2 3 5 2 2 2 2" xfId="23246" xr:uid="{00000000-0005-0000-0000-0000E56F0000}"/>
    <cellStyle name="Notiz 2 3 5 2 2 2 2 2" xfId="37561" xr:uid="{00000000-0005-0000-0000-0000E66F0000}"/>
    <cellStyle name="Notiz 2 3 5 2 2 2 3" xfId="30402" xr:uid="{00000000-0005-0000-0000-0000E76F0000}"/>
    <cellStyle name="Notiz 2 3 5 2 2 3" xfId="18441" xr:uid="{00000000-0005-0000-0000-0000E86F0000}"/>
    <cellStyle name="Notiz 2 3 5 2 2 3 2" xfId="25578" xr:uid="{00000000-0005-0000-0000-0000E96F0000}"/>
    <cellStyle name="Notiz 2 3 5 2 2 3 2 2" xfId="39893" xr:uid="{00000000-0005-0000-0000-0000EA6F0000}"/>
    <cellStyle name="Notiz 2 3 5 2 2 3 3" xfId="32756" xr:uid="{00000000-0005-0000-0000-0000EB6F0000}"/>
    <cellStyle name="Notiz 2 3 5 2 2 4" xfId="19967" xr:uid="{00000000-0005-0000-0000-0000EC6F0000}"/>
    <cellStyle name="Notiz 2 3 5 2 2 4 2" xfId="27104" xr:uid="{00000000-0005-0000-0000-0000ED6F0000}"/>
    <cellStyle name="Notiz 2 3 5 2 2 4 2 2" xfId="41419" xr:uid="{00000000-0005-0000-0000-0000EE6F0000}"/>
    <cellStyle name="Notiz 2 3 5 2 2 4 3" xfId="34282" xr:uid="{00000000-0005-0000-0000-0000EF6F0000}"/>
    <cellStyle name="Notiz 2 3 5 2 2 5" xfId="21182" xr:uid="{00000000-0005-0000-0000-0000F06F0000}"/>
    <cellStyle name="Notiz 2 3 5 2 2 5 2" xfId="35497" xr:uid="{00000000-0005-0000-0000-0000F16F0000}"/>
    <cellStyle name="Notiz 2 3 5 2 2 6" xfId="28319" xr:uid="{00000000-0005-0000-0000-0000F26F0000}"/>
    <cellStyle name="Notiz 2 3 5 2 3" xfId="15904" xr:uid="{00000000-0005-0000-0000-0000F36F0000}"/>
    <cellStyle name="Notiz 2 3 5 2 3 2" xfId="23063" xr:uid="{00000000-0005-0000-0000-0000F46F0000}"/>
    <cellStyle name="Notiz 2 3 5 2 3 2 2" xfId="37378" xr:uid="{00000000-0005-0000-0000-0000F56F0000}"/>
    <cellStyle name="Notiz 2 3 5 2 3 3" xfId="30219" xr:uid="{00000000-0005-0000-0000-0000F66F0000}"/>
    <cellStyle name="Notiz 2 3 5 2 4" xfId="18258" xr:uid="{00000000-0005-0000-0000-0000F76F0000}"/>
    <cellStyle name="Notiz 2 3 5 2 4 2" xfId="25395" xr:uid="{00000000-0005-0000-0000-0000F86F0000}"/>
    <cellStyle name="Notiz 2 3 5 2 4 2 2" xfId="39710" xr:uid="{00000000-0005-0000-0000-0000F96F0000}"/>
    <cellStyle name="Notiz 2 3 5 2 4 3" xfId="32573" xr:uid="{00000000-0005-0000-0000-0000FA6F0000}"/>
    <cellStyle name="Notiz 2 3 6" xfId="1627" xr:uid="{00000000-0005-0000-0000-0000FB6F0000}"/>
    <cellStyle name="Notiz 2 3 6 2" xfId="13536" xr:uid="{00000000-0005-0000-0000-0000FC6F0000}"/>
    <cellStyle name="Notiz 2 3 6 2 2" xfId="14313" xr:uid="{00000000-0005-0000-0000-0000FD6F0000}"/>
    <cellStyle name="Notiz 2 3 6 2 2 2" xfId="16682" xr:uid="{00000000-0005-0000-0000-0000FE6F0000}"/>
    <cellStyle name="Notiz 2 3 6 2 2 2 2" xfId="23841" xr:uid="{00000000-0005-0000-0000-0000FF6F0000}"/>
    <cellStyle name="Notiz 2 3 6 2 2 2 2 2" xfId="38156" xr:uid="{00000000-0005-0000-0000-000000700000}"/>
    <cellStyle name="Notiz 2 3 6 2 2 2 3" xfId="30997" xr:uid="{00000000-0005-0000-0000-000001700000}"/>
    <cellStyle name="Notiz 2 3 6 2 2 3" xfId="19036" xr:uid="{00000000-0005-0000-0000-000002700000}"/>
    <cellStyle name="Notiz 2 3 6 2 2 3 2" xfId="26173" xr:uid="{00000000-0005-0000-0000-000003700000}"/>
    <cellStyle name="Notiz 2 3 6 2 2 3 2 2" xfId="40488" xr:uid="{00000000-0005-0000-0000-000004700000}"/>
    <cellStyle name="Notiz 2 3 6 2 2 3 3" xfId="33351" xr:uid="{00000000-0005-0000-0000-000005700000}"/>
    <cellStyle name="Notiz 2 3 6 2 2 4" xfId="20369" xr:uid="{00000000-0005-0000-0000-000006700000}"/>
    <cellStyle name="Notiz 2 3 6 2 2 4 2" xfId="27506" xr:uid="{00000000-0005-0000-0000-000007700000}"/>
    <cellStyle name="Notiz 2 3 6 2 2 4 2 2" xfId="41821" xr:uid="{00000000-0005-0000-0000-000008700000}"/>
    <cellStyle name="Notiz 2 3 6 2 2 4 3" xfId="34684" xr:uid="{00000000-0005-0000-0000-000009700000}"/>
    <cellStyle name="Notiz 2 3 6 2 2 5" xfId="21584" xr:uid="{00000000-0005-0000-0000-00000A700000}"/>
    <cellStyle name="Notiz 2 3 6 2 2 5 2" xfId="35899" xr:uid="{00000000-0005-0000-0000-00000B700000}"/>
    <cellStyle name="Notiz 2 3 6 2 2 6" xfId="28721" xr:uid="{00000000-0005-0000-0000-00000C700000}"/>
    <cellStyle name="Notiz 2 3 6 2 3" xfId="15905" xr:uid="{00000000-0005-0000-0000-00000D700000}"/>
    <cellStyle name="Notiz 2 3 6 2 3 2" xfId="23064" xr:uid="{00000000-0005-0000-0000-00000E700000}"/>
    <cellStyle name="Notiz 2 3 6 2 3 2 2" xfId="37379" xr:uid="{00000000-0005-0000-0000-00000F700000}"/>
    <cellStyle name="Notiz 2 3 6 2 3 3" xfId="30220" xr:uid="{00000000-0005-0000-0000-000010700000}"/>
    <cellStyle name="Notiz 2 3 6 2 4" xfId="18259" xr:uid="{00000000-0005-0000-0000-000011700000}"/>
    <cellStyle name="Notiz 2 3 6 2 4 2" xfId="25396" xr:uid="{00000000-0005-0000-0000-000012700000}"/>
    <cellStyle name="Notiz 2 3 6 2 4 2 2" xfId="39711" xr:uid="{00000000-0005-0000-0000-000013700000}"/>
    <cellStyle name="Notiz 2 3 6 2 4 3" xfId="32574" xr:uid="{00000000-0005-0000-0000-000014700000}"/>
    <cellStyle name="Notiz 2 3 7" xfId="9065" xr:uid="{00000000-0005-0000-0000-000015700000}"/>
    <cellStyle name="Notiz 2 3 8" xfId="10747" xr:uid="{00000000-0005-0000-0000-000016700000}"/>
    <cellStyle name="Notiz 2 3 8 2" xfId="14421" xr:uid="{00000000-0005-0000-0000-000017700000}"/>
    <cellStyle name="Notiz 2 3 8 2 2" xfId="14953" xr:uid="{00000000-0005-0000-0000-000018700000}"/>
    <cellStyle name="Notiz 2 3 8 2 2 2" xfId="17310" xr:uid="{00000000-0005-0000-0000-000019700000}"/>
    <cellStyle name="Notiz 2 3 8 2 2 2 2" xfId="24447" xr:uid="{00000000-0005-0000-0000-00001A700000}"/>
    <cellStyle name="Notiz 2 3 8 2 2 2 2 2" xfId="38762" xr:uid="{00000000-0005-0000-0000-00001B700000}"/>
    <cellStyle name="Notiz 2 3 8 2 2 2 3" xfId="31625" xr:uid="{00000000-0005-0000-0000-00001C700000}"/>
    <cellStyle name="Notiz 2 3 8 2 2 3" xfId="19664" xr:uid="{00000000-0005-0000-0000-00001D700000}"/>
    <cellStyle name="Notiz 2 3 8 2 2 3 2" xfId="26801" xr:uid="{00000000-0005-0000-0000-00001E700000}"/>
    <cellStyle name="Notiz 2 3 8 2 2 3 2 2" xfId="41116" xr:uid="{00000000-0005-0000-0000-00001F700000}"/>
    <cellStyle name="Notiz 2 3 8 2 2 3 3" xfId="33979" xr:uid="{00000000-0005-0000-0000-000020700000}"/>
    <cellStyle name="Notiz 2 3 8 2 2 4" xfId="20940" xr:uid="{00000000-0005-0000-0000-000021700000}"/>
    <cellStyle name="Notiz 2 3 8 2 2 4 2" xfId="28077" xr:uid="{00000000-0005-0000-0000-000022700000}"/>
    <cellStyle name="Notiz 2 3 8 2 2 4 2 2" xfId="42392" xr:uid="{00000000-0005-0000-0000-000023700000}"/>
    <cellStyle name="Notiz 2 3 8 2 2 4 3" xfId="35255" xr:uid="{00000000-0005-0000-0000-000024700000}"/>
    <cellStyle name="Notiz 2 3 8 2 2 5" xfId="22116" xr:uid="{00000000-0005-0000-0000-000025700000}"/>
    <cellStyle name="Notiz 2 3 8 2 2 5 2" xfId="36431" xr:uid="{00000000-0005-0000-0000-000026700000}"/>
    <cellStyle name="Notiz 2 3 8 2 2 6" xfId="29272" xr:uid="{00000000-0005-0000-0000-000027700000}"/>
    <cellStyle name="Notiz 2 3 8 2 3" xfId="16790" xr:uid="{00000000-0005-0000-0000-000028700000}"/>
    <cellStyle name="Notiz 2 3 8 2 3 2" xfId="23949" xr:uid="{00000000-0005-0000-0000-000029700000}"/>
    <cellStyle name="Notiz 2 3 8 2 3 2 2" xfId="38264" xr:uid="{00000000-0005-0000-0000-00002A700000}"/>
    <cellStyle name="Notiz 2 3 8 2 3 3" xfId="31105" xr:uid="{00000000-0005-0000-0000-00002B700000}"/>
    <cellStyle name="Notiz 2 3 8 2 4" xfId="19144" xr:uid="{00000000-0005-0000-0000-00002C700000}"/>
    <cellStyle name="Notiz 2 3 8 2 4 2" xfId="26281" xr:uid="{00000000-0005-0000-0000-00002D700000}"/>
    <cellStyle name="Notiz 2 3 8 2 4 2 2" xfId="40596" xr:uid="{00000000-0005-0000-0000-00002E700000}"/>
    <cellStyle name="Notiz 2 3 8 2 4 3" xfId="33459" xr:uid="{00000000-0005-0000-0000-00002F700000}"/>
    <cellStyle name="Notiz 2 3 9" xfId="13527" xr:uid="{00000000-0005-0000-0000-000030700000}"/>
    <cellStyle name="Notiz 2 3 9 2" xfId="14165" xr:uid="{00000000-0005-0000-0000-000031700000}"/>
    <cellStyle name="Notiz 2 3 9 2 2" xfId="16534" xr:uid="{00000000-0005-0000-0000-000032700000}"/>
    <cellStyle name="Notiz 2 3 9 2 2 2" xfId="23693" xr:uid="{00000000-0005-0000-0000-000033700000}"/>
    <cellStyle name="Notiz 2 3 9 2 2 2 2" xfId="38008" xr:uid="{00000000-0005-0000-0000-000034700000}"/>
    <cellStyle name="Notiz 2 3 9 2 2 3" xfId="30849" xr:uid="{00000000-0005-0000-0000-000035700000}"/>
    <cellStyle name="Notiz 2 3 9 2 3" xfId="18888" xr:uid="{00000000-0005-0000-0000-000036700000}"/>
    <cellStyle name="Notiz 2 3 9 2 3 2" xfId="26025" xr:uid="{00000000-0005-0000-0000-000037700000}"/>
    <cellStyle name="Notiz 2 3 9 2 3 2 2" xfId="40340" xr:uid="{00000000-0005-0000-0000-000038700000}"/>
    <cellStyle name="Notiz 2 3 9 2 3 3" xfId="33203" xr:uid="{00000000-0005-0000-0000-000039700000}"/>
    <cellStyle name="Notiz 2 3 9 2 4" xfId="20222" xr:uid="{00000000-0005-0000-0000-00003A700000}"/>
    <cellStyle name="Notiz 2 3 9 2 4 2" xfId="27359" xr:uid="{00000000-0005-0000-0000-00003B700000}"/>
    <cellStyle name="Notiz 2 3 9 2 4 2 2" xfId="41674" xr:uid="{00000000-0005-0000-0000-00003C700000}"/>
    <cellStyle name="Notiz 2 3 9 2 4 3" xfId="34537" xr:uid="{00000000-0005-0000-0000-00003D700000}"/>
    <cellStyle name="Notiz 2 3 9 2 5" xfId="21437" xr:uid="{00000000-0005-0000-0000-00003E700000}"/>
    <cellStyle name="Notiz 2 3 9 2 5 2" xfId="35752" xr:uid="{00000000-0005-0000-0000-00003F700000}"/>
    <cellStyle name="Notiz 2 3 9 2 6" xfId="28574" xr:uid="{00000000-0005-0000-0000-000040700000}"/>
    <cellStyle name="Notiz 2 3 9 3" xfId="15896" xr:uid="{00000000-0005-0000-0000-000041700000}"/>
    <cellStyle name="Notiz 2 3 9 3 2" xfId="23055" xr:uid="{00000000-0005-0000-0000-000042700000}"/>
    <cellStyle name="Notiz 2 3 9 3 2 2" xfId="37370" xr:uid="{00000000-0005-0000-0000-000043700000}"/>
    <cellStyle name="Notiz 2 3 9 3 3" xfId="30211" xr:uid="{00000000-0005-0000-0000-000044700000}"/>
    <cellStyle name="Notiz 2 3 9 4" xfId="18250" xr:uid="{00000000-0005-0000-0000-000045700000}"/>
    <cellStyle name="Notiz 2 3 9 4 2" xfId="25387" xr:uid="{00000000-0005-0000-0000-000046700000}"/>
    <cellStyle name="Notiz 2 3 9 4 2 2" xfId="39702" xr:uid="{00000000-0005-0000-0000-000047700000}"/>
    <cellStyle name="Notiz 2 3 9 4 3" xfId="32565" xr:uid="{00000000-0005-0000-0000-000048700000}"/>
    <cellStyle name="Notiz 2 4" xfId="1628" xr:uid="{00000000-0005-0000-0000-000049700000}"/>
    <cellStyle name="Notiz 2 4 10" xfId="13537" xr:uid="{00000000-0005-0000-0000-00004A700000}"/>
    <cellStyle name="Notiz 2 4 10 2" xfId="14167" xr:uid="{00000000-0005-0000-0000-00004B700000}"/>
    <cellStyle name="Notiz 2 4 10 2 2" xfId="16536" xr:uid="{00000000-0005-0000-0000-00004C700000}"/>
    <cellStyle name="Notiz 2 4 10 2 2 2" xfId="23695" xr:uid="{00000000-0005-0000-0000-00004D700000}"/>
    <cellStyle name="Notiz 2 4 10 2 2 2 2" xfId="38010" xr:uid="{00000000-0005-0000-0000-00004E700000}"/>
    <cellStyle name="Notiz 2 4 10 2 2 3" xfId="30851" xr:uid="{00000000-0005-0000-0000-00004F700000}"/>
    <cellStyle name="Notiz 2 4 10 2 3" xfId="18890" xr:uid="{00000000-0005-0000-0000-000050700000}"/>
    <cellStyle name="Notiz 2 4 10 2 3 2" xfId="26027" xr:uid="{00000000-0005-0000-0000-000051700000}"/>
    <cellStyle name="Notiz 2 4 10 2 3 2 2" xfId="40342" xr:uid="{00000000-0005-0000-0000-000052700000}"/>
    <cellStyle name="Notiz 2 4 10 2 3 3" xfId="33205" xr:uid="{00000000-0005-0000-0000-000053700000}"/>
    <cellStyle name="Notiz 2 4 10 2 4" xfId="20224" xr:uid="{00000000-0005-0000-0000-000054700000}"/>
    <cellStyle name="Notiz 2 4 10 2 4 2" xfId="27361" xr:uid="{00000000-0005-0000-0000-000055700000}"/>
    <cellStyle name="Notiz 2 4 10 2 4 2 2" xfId="41676" xr:uid="{00000000-0005-0000-0000-000056700000}"/>
    <cellStyle name="Notiz 2 4 10 2 4 3" xfId="34539" xr:uid="{00000000-0005-0000-0000-000057700000}"/>
    <cellStyle name="Notiz 2 4 10 2 5" xfId="21439" xr:uid="{00000000-0005-0000-0000-000058700000}"/>
    <cellStyle name="Notiz 2 4 10 2 5 2" xfId="35754" xr:uid="{00000000-0005-0000-0000-000059700000}"/>
    <cellStyle name="Notiz 2 4 10 2 6" xfId="28576" xr:uid="{00000000-0005-0000-0000-00005A700000}"/>
    <cellStyle name="Notiz 2 4 10 3" xfId="15906" xr:uid="{00000000-0005-0000-0000-00005B700000}"/>
    <cellStyle name="Notiz 2 4 10 3 2" xfId="23065" xr:uid="{00000000-0005-0000-0000-00005C700000}"/>
    <cellStyle name="Notiz 2 4 10 3 2 2" xfId="37380" xr:uid="{00000000-0005-0000-0000-00005D700000}"/>
    <cellStyle name="Notiz 2 4 10 3 3" xfId="30221" xr:uid="{00000000-0005-0000-0000-00005E700000}"/>
    <cellStyle name="Notiz 2 4 10 4" xfId="18260" xr:uid="{00000000-0005-0000-0000-00005F700000}"/>
    <cellStyle name="Notiz 2 4 10 4 2" xfId="25397" xr:uid="{00000000-0005-0000-0000-000060700000}"/>
    <cellStyle name="Notiz 2 4 10 4 2 2" xfId="39712" xr:uid="{00000000-0005-0000-0000-000061700000}"/>
    <cellStyle name="Notiz 2 4 10 4 3" xfId="32575" xr:uid="{00000000-0005-0000-0000-000062700000}"/>
    <cellStyle name="Notiz 2 4 2" xfId="1629" xr:uid="{00000000-0005-0000-0000-000063700000}"/>
    <cellStyle name="Notiz 2 4 2 2" xfId="1630" xr:uid="{00000000-0005-0000-0000-000064700000}"/>
    <cellStyle name="Notiz 2 4 2 2 2" xfId="3668" xr:uid="{00000000-0005-0000-0000-000065700000}"/>
    <cellStyle name="Notiz 2 4 2 2 2 2" xfId="13927" xr:uid="{00000000-0005-0000-0000-000066700000}"/>
    <cellStyle name="Notiz 2 4 2 2 2 2 2" xfId="14603" xr:uid="{00000000-0005-0000-0000-000067700000}"/>
    <cellStyle name="Notiz 2 4 2 2 2 2 2 2" xfId="16966" xr:uid="{00000000-0005-0000-0000-000068700000}"/>
    <cellStyle name="Notiz 2 4 2 2 2 2 2 2 2" xfId="24125" xr:uid="{00000000-0005-0000-0000-000069700000}"/>
    <cellStyle name="Notiz 2 4 2 2 2 2 2 2 2 2" xfId="38440" xr:uid="{00000000-0005-0000-0000-00006A700000}"/>
    <cellStyle name="Notiz 2 4 2 2 2 2 2 2 3" xfId="31281" xr:uid="{00000000-0005-0000-0000-00006B700000}"/>
    <cellStyle name="Notiz 2 4 2 2 2 2 2 3" xfId="19320" xr:uid="{00000000-0005-0000-0000-00006C700000}"/>
    <cellStyle name="Notiz 2 4 2 2 2 2 2 3 2" xfId="26457" xr:uid="{00000000-0005-0000-0000-00006D700000}"/>
    <cellStyle name="Notiz 2 4 2 2 2 2 2 3 2 2" xfId="40772" xr:uid="{00000000-0005-0000-0000-00006E700000}"/>
    <cellStyle name="Notiz 2 4 2 2 2 2 2 3 3" xfId="33635" xr:uid="{00000000-0005-0000-0000-00006F700000}"/>
    <cellStyle name="Notiz 2 4 2 2 2 2 2 4" xfId="20618" xr:uid="{00000000-0005-0000-0000-000070700000}"/>
    <cellStyle name="Notiz 2 4 2 2 2 2 2 4 2" xfId="27755" xr:uid="{00000000-0005-0000-0000-000071700000}"/>
    <cellStyle name="Notiz 2 4 2 2 2 2 2 4 2 2" xfId="42070" xr:uid="{00000000-0005-0000-0000-000072700000}"/>
    <cellStyle name="Notiz 2 4 2 2 2 2 2 4 3" xfId="34933" xr:uid="{00000000-0005-0000-0000-000073700000}"/>
    <cellStyle name="Notiz 2 4 2 2 2 2 2 5" xfId="21833" xr:uid="{00000000-0005-0000-0000-000074700000}"/>
    <cellStyle name="Notiz 2 4 2 2 2 2 2 5 2" xfId="36148" xr:uid="{00000000-0005-0000-0000-000075700000}"/>
    <cellStyle name="Notiz 2 4 2 2 2 2 2 6" xfId="28970" xr:uid="{00000000-0005-0000-0000-000076700000}"/>
    <cellStyle name="Notiz 2 4 2 2 2 2 3" xfId="16296" xr:uid="{00000000-0005-0000-0000-000077700000}"/>
    <cellStyle name="Notiz 2 4 2 2 2 2 3 2" xfId="23455" xr:uid="{00000000-0005-0000-0000-000078700000}"/>
    <cellStyle name="Notiz 2 4 2 2 2 2 3 2 2" xfId="37770" xr:uid="{00000000-0005-0000-0000-000079700000}"/>
    <cellStyle name="Notiz 2 4 2 2 2 2 3 3" xfId="30611" xr:uid="{00000000-0005-0000-0000-00007A700000}"/>
    <cellStyle name="Notiz 2 4 2 2 2 2 4" xfId="18650" xr:uid="{00000000-0005-0000-0000-00007B700000}"/>
    <cellStyle name="Notiz 2 4 2 2 2 2 4 2" xfId="25787" xr:uid="{00000000-0005-0000-0000-00007C700000}"/>
    <cellStyle name="Notiz 2 4 2 2 2 2 4 2 2" xfId="40102" xr:uid="{00000000-0005-0000-0000-00007D700000}"/>
    <cellStyle name="Notiz 2 4 2 2 2 2 4 3" xfId="32965" xr:uid="{00000000-0005-0000-0000-00007E700000}"/>
    <cellStyle name="Notiz 2 4 2 2 3" xfId="11620" xr:uid="{00000000-0005-0000-0000-00007F700000}"/>
    <cellStyle name="Notiz 2 4 2 2 3 2" xfId="13796" xr:uid="{00000000-0005-0000-0000-000080700000}"/>
    <cellStyle name="Notiz 2 4 2 2 3 2 2" xfId="14559" xr:uid="{00000000-0005-0000-0000-000081700000}"/>
    <cellStyle name="Notiz 2 4 2 2 3 2 2 2" xfId="16922" xr:uid="{00000000-0005-0000-0000-000082700000}"/>
    <cellStyle name="Notiz 2 4 2 2 3 2 2 2 2" xfId="24081" xr:uid="{00000000-0005-0000-0000-000083700000}"/>
    <cellStyle name="Notiz 2 4 2 2 3 2 2 2 2 2" xfId="38396" xr:uid="{00000000-0005-0000-0000-000084700000}"/>
    <cellStyle name="Notiz 2 4 2 2 3 2 2 2 3" xfId="31237" xr:uid="{00000000-0005-0000-0000-000085700000}"/>
    <cellStyle name="Notiz 2 4 2 2 3 2 2 3" xfId="19276" xr:uid="{00000000-0005-0000-0000-000086700000}"/>
    <cellStyle name="Notiz 2 4 2 2 3 2 2 3 2" xfId="26413" xr:uid="{00000000-0005-0000-0000-000087700000}"/>
    <cellStyle name="Notiz 2 4 2 2 3 2 2 3 2 2" xfId="40728" xr:uid="{00000000-0005-0000-0000-000088700000}"/>
    <cellStyle name="Notiz 2 4 2 2 3 2 2 3 3" xfId="33591" xr:uid="{00000000-0005-0000-0000-000089700000}"/>
    <cellStyle name="Notiz 2 4 2 2 3 2 2 4" xfId="20574" xr:uid="{00000000-0005-0000-0000-00008A700000}"/>
    <cellStyle name="Notiz 2 4 2 2 3 2 2 4 2" xfId="27711" xr:uid="{00000000-0005-0000-0000-00008B700000}"/>
    <cellStyle name="Notiz 2 4 2 2 3 2 2 4 2 2" xfId="42026" xr:uid="{00000000-0005-0000-0000-00008C700000}"/>
    <cellStyle name="Notiz 2 4 2 2 3 2 2 4 3" xfId="34889" xr:uid="{00000000-0005-0000-0000-00008D700000}"/>
    <cellStyle name="Notiz 2 4 2 2 3 2 2 5" xfId="21789" xr:uid="{00000000-0005-0000-0000-00008E700000}"/>
    <cellStyle name="Notiz 2 4 2 2 3 2 2 5 2" xfId="36104" xr:uid="{00000000-0005-0000-0000-00008F700000}"/>
    <cellStyle name="Notiz 2 4 2 2 3 2 2 6" xfId="28926" xr:uid="{00000000-0005-0000-0000-000090700000}"/>
    <cellStyle name="Notiz 2 4 2 2 3 2 3" xfId="16165" xr:uid="{00000000-0005-0000-0000-000091700000}"/>
    <cellStyle name="Notiz 2 4 2 2 3 2 3 2" xfId="23324" xr:uid="{00000000-0005-0000-0000-000092700000}"/>
    <cellStyle name="Notiz 2 4 2 2 3 2 3 2 2" xfId="37639" xr:uid="{00000000-0005-0000-0000-000093700000}"/>
    <cellStyle name="Notiz 2 4 2 2 3 2 3 3" xfId="30480" xr:uid="{00000000-0005-0000-0000-000094700000}"/>
    <cellStyle name="Notiz 2 4 2 2 3 2 4" xfId="18519" xr:uid="{00000000-0005-0000-0000-000095700000}"/>
    <cellStyle name="Notiz 2 4 2 2 3 2 4 2" xfId="25656" xr:uid="{00000000-0005-0000-0000-000096700000}"/>
    <cellStyle name="Notiz 2 4 2 2 3 2 4 2 2" xfId="39971" xr:uid="{00000000-0005-0000-0000-000097700000}"/>
    <cellStyle name="Notiz 2 4 2 2 3 2 4 3" xfId="32834" xr:uid="{00000000-0005-0000-0000-000098700000}"/>
    <cellStyle name="Notiz 2 4 2 2 4" xfId="13539" xr:uid="{00000000-0005-0000-0000-000099700000}"/>
    <cellStyle name="Notiz 2 4 2 2 4 2" xfId="14006" xr:uid="{00000000-0005-0000-0000-00009A700000}"/>
    <cellStyle name="Notiz 2 4 2 2 4 2 2" xfId="16375" xr:uid="{00000000-0005-0000-0000-00009B700000}"/>
    <cellStyle name="Notiz 2 4 2 2 4 2 2 2" xfId="23534" xr:uid="{00000000-0005-0000-0000-00009C700000}"/>
    <cellStyle name="Notiz 2 4 2 2 4 2 2 2 2" xfId="37849" xr:uid="{00000000-0005-0000-0000-00009D700000}"/>
    <cellStyle name="Notiz 2 4 2 2 4 2 2 3" xfId="30690" xr:uid="{00000000-0005-0000-0000-00009E700000}"/>
    <cellStyle name="Notiz 2 4 2 2 4 2 3" xfId="18729" xr:uid="{00000000-0005-0000-0000-00009F700000}"/>
    <cellStyle name="Notiz 2 4 2 2 4 2 3 2" xfId="25866" xr:uid="{00000000-0005-0000-0000-0000A0700000}"/>
    <cellStyle name="Notiz 2 4 2 2 4 2 3 2 2" xfId="40181" xr:uid="{00000000-0005-0000-0000-0000A1700000}"/>
    <cellStyle name="Notiz 2 4 2 2 4 2 3 3" xfId="33044" xr:uid="{00000000-0005-0000-0000-0000A2700000}"/>
    <cellStyle name="Notiz 2 4 2 2 4 2 4" xfId="20097" xr:uid="{00000000-0005-0000-0000-0000A3700000}"/>
    <cellStyle name="Notiz 2 4 2 2 4 2 4 2" xfId="27234" xr:uid="{00000000-0005-0000-0000-0000A4700000}"/>
    <cellStyle name="Notiz 2 4 2 2 4 2 4 2 2" xfId="41549" xr:uid="{00000000-0005-0000-0000-0000A5700000}"/>
    <cellStyle name="Notiz 2 4 2 2 4 2 4 3" xfId="34412" xr:uid="{00000000-0005-0000-0000-0000A6700000}"/>
    <cellStyle name="Notiz 2 4 2 2 4 2 5" xfId="21312" xr:uid="{00000000-0005-0000-0000-0000A7700000}"/>
    <cellStyle name="Notiz 2 4 2 2 4 2 5 2" xfId="35627" xr:uid="{00000000-0005-0000-0000-0000A8700000}"/>
    <cellStyle name="Notiz 2 4 2 2 4 2 6" xfId="28449" xr:uid="{00000000-0005-0000-0000-0000A9700000}"/>
    <cellStyle name="Notiz 2 4 2 2 4 3" xfId="15908" xr:uid="{00000000-0005-0000-0000-0000AA700000}"/>
    <cellStyle name="Notiz 2 4 2 2 4 3 2" xfId="23067" xr:uid="{00000000-0005-0000-0000-0000AB700000}"/>
    <cellStyle name="Notiz 2 4 2 2 4 3 2 2" xfId="37382" xr:uid="{00000000-0005-0000-0000-0000AC700000}"/>
    <cellStyle name="Notiz 2 4 2 2 4 3 3" xfId="30223" xr:uid="{00000000-0005-0000-0000-0000AD700000}"/>
    <cellStyle name="Notiz 2 4 2 2 4 4" xfId="18262" xr:uid="{00000000-0005-0000-0000-0000AE700000}"/>
    <cellStyle name="Notiz 2 4 2 2 4 4 2" xfId="25399" xr:uid="{00000000-0005-0000-0000-0000AF700000}"/>
    <cellStyle name="Notiz 2 4 2 2 4 4 2 2" xfId="39714" xr:uid="{00000000-0005-0000-0000-0000B0700000}"/>
    <cellStyle name="Notiz 2 4 2 2 4 4 3" xfId="32577" xr:uid="{00000000-0005-0000-0000-0000B1700000}"/>
    <cellStyle name="Notiz 2 4 2 3" xfId="1631" xr:uid="{00000000-0005-0000-0000-0000B2700000}"/>
    <cellStyle name="Notiz 2 4 2 3 2" xfId="3669" xr:uid="{00000000-0005-0000-0000-0000B3700000}"/>
    <cellStyle name="Notiz 2 4 2 3 2 2" xfId="13928" xr:uid="{00000000-0005-0000-0000-0000B4700000}"/>
    <cellStyle name="Notiz 2 4 2 3 2 2 2" xfId="12617" xr:uid="{00000000-0005-0000-0000-0000B5700000}"/>
    <cellStyle name="Notiz 2 4 2 3 2 2 2 2" xfId="14986" xr:uid="{00000000-0005-0000-0000-0000B6700000}"/>
    <cellStyle name="Notiz 2 4 2 3 2 2 2 2 2" xfId="22145" xr:uid="{00000000-0005-0000-0000-0000B7700000}"/>
    <cellStyle name="Notiz 2 4 2 3 2 2 2 2 2 2" xfId="36460" xr:uid="{00000000-0005-0000-0000-0000B8700000}"/>
    <cellStyle name="Notiz 2 4 2 3 2 2 2 2 3" xfId="29301" xr:uid="{00000000-0005-0000-0000-0000B9700000}"/>
    <cellStyle name="Notiz 2 4 2 3 2 2 2 3" xfId="17340" xr:uid="{00000000-0005-0000-0000-0000BA700000}"/>
    <cellStyle name="Notiz 2 4 2 3 2 2 2 3 2" xfId="24477" xr:uid="{00000000-0005-0000-0000-0000BB700000}"/>
    <cellStyle name="Notiz 2 4 2 3 2 2 2 3 2 2" xfId="38792" xr:uid="{00000000-0005-0000-0000-0000BC700000}"/>
    <cellStyle name="Notiz 2 4 2 3 2 2 2 3 3" xfId="31655" xr:uid="{00000000-0005-0000-0000-0000BD700000}"/>
    <cellStyle name="Notiz 2 4 2 3 2 2 2 4" xfId="19754" xr:uid="{00000000-0005-0000-0000-0000BE700000}"/>
    <cellStyle name="Notiz 2 4 2 3 2 2 2 4 2" xfId="26891" xr:uid="{00000000-0005-0000-0000-0000BF700000}"/>
    <cellStyle name="Notiz 2 4 2 3 2 2 2 4 2 2" xfId="41206" xr:uid="{00000000-0005-0000-0000-0000C0700000}"/>
    <cellStyle name="Notiz 2 4 2 3 2 2 2 4 3" xfId="34069" xr:uid="{00000000-0005-0000-0000-0000C1700000}"/>
    <cellStyle name="Notiz 2 4 2 3 2 2 2 5" xfId="20969" xr:uid="{00000000-0005-0000-0000-0000C2700000}"/>
    <cellStyle name="Notiz 2 4 2 3 2 2 2 5 2" xfId="35284" xr:uid="{00000000-0005-0000-0000-0000C3700000}"/>
    <cellStyle name="Notiz 2 4 2 3 2 2 2 6" xfId="28106" xr:uid="{00000000-0005-0000-0000-0000C4700000}"/>
    <cellStyle name="Notiz 2 4 2 3 2 2 3" xfId="16297" xr:uid="{00000000-0005-0000-0000-0000C5700000}"/>
    <cellStyle name="Notiz 2 4 2 3 2 2 3 2" xfId="23456" xr:uid="{00000000-0005-0000-0000-0000C6700000}"/>
    <cellStyle name="Notiz 2 4 2 3 2 2 3 2 2" xfId="37771" xr:uid="{00000000-0005-0000-0000-0000C7700000}"/>
    <cellStyle name="Notiz 2 4 2 3 2 2 3 3" xfId="30612" xr:uid="{00000000-0005-0000-0000-0000C8700000}"/>
    <cellStyle name="Notiz 2 4 2 3 2 2 4" xfId="18651" xr:uid="{00000000-0005-0000-0000-0000C9700000}"/>
    <cellStyle name="Notiz 2 4 2 3 2 2 4 2" xfId="25788" xr:uid="{00000000-0005-0000-0000-0000CA700000}"/>
    <cellStyle name="Notiz 2 4 2 3 2 2 4 2 2" xfId="40103" xr:uid="{00000000-0005-0000-0000-0000CB700000}"/>
    <cellStyle name="Notiz 2 4 2 3 2 2 4 3" xfId="32966" xr:uid="{00000000-0005-0000-0000-0000CC700000}"/>
    <cellStyle name="Notiz 2 4 2 3 3" xfId="11621" xr:uid="{00000000-0005-0000-0000-0000CD700000}"/>
    <cellStyle name="Notiz 2 4 2 3 3 2" xfId="13797" xr:uid="{00000000-0005-0000-0000-0000CE700000}"/>
    <cellStyle name="Notiz 2 4 2 3 3 2 2" xfId="14337" xr:uid="{00000000-0005-0000-0000-0000CF700000}"/>
    <cellStyle name="Notiz 2 4 2 3 3 2 2 2" xfId="16706" xr:uid="{00000000-0005-0000-0000-0000D0700000}"/>
    <cellStyle name="Notiz 2 4 2 3 3 2 2 2 2" xfId="23865" xr:uid="{00000000-0005-0000-0000-0000D1700000}"/>
    <cellStyle name="Notiz 2 4 2 3 3 2 2 2 2 2" xfId="38180" xr:uid="{00000000-0005-0000-0000-0000D2700000}"/>
    <cellStyle name="Notiz 2 4 2 3 3 2 2 2 3" xfId="31021" xr:uid="{00000000-0005-0000-0000-0000D3700000}"/>
    <cellStyle name="Notiz 2 4 2 3 3 2 2 3" xfId="19060" xr:uid="{00000000-0005-0000-0000-0000D4700000}"/>
    <cellStyle name="Notiz 2 4 2 3 3 2 2 3 2" xfId="26197" xr:uid="{00000000-0005-0000-0000-0000D5700000}"/>
    <cellStyle name="Notiz 2 4 2 3 3 2 2 3 2 2" xfId="40512" xr:uid="{00000000-0005-0000-0000-0000D6700000}"/>
    <cellStyle name="Notiz 2 4 2 3 3 2 2 3 3" xfId="33375" xr:uid="{00000000-0005-0000-0000-0000D7700000}"/>
    <cellStyle name="Notiz 2 4 2 3 3 2 2 4" xfId="20393" xr:uid="{00000000-0005-0000-0000-0000D8700000}"/>
    <cellStyle name="Notiz 2 4 2 3 3 2 2 4 2" xfId="27530" xr:uid="{00000000-0005-0000-0000-0000D9700000}"/>
    <cellStyle name="Notiz 2 4 2 3 3 2 2 4 2 2" xfId="41845" xr:uid="{00000000-0005-0000-0000-0000DA700000}"/>
    <cellStyle name="Notiz 2 4 2 3 3 2 2 4 3" xfId="34708" xr:uid="{00000000-0005-0000-0000-0000DB700000}"/>
    <cellStyle name="Notiz 2 4 2 3 3 2 2 5" xfId="21608" xr:uid="{00000000-0005-0000-0000-0000DC700000}"/>
    <cellStyle name="Notiz 2 4 2 3 3 2 2 5 2" xfId="35923" xr:uid="{00000000-0005-0000-0000-0000DD700000}"/>
    <cellStyle name="Notiz 2 4 2 3 3 2 2 6" xfId="28745" xr:uid="{00000000-0005-0000-0000-0000DE700000}"/>
    <cellStyle name="Notiz 2 4 2 3 3 2 3" xfId="16166" xr:uid="{00000000-0005-0000-0000-0000DF700000}"/>
    <cellStyle name="Notiz 2 4 2 3 3 2 3 2" xfId="23325" xr:uid="{00000000-0005-0000-0000-0000E0700000}"/>
    <cellStyle name="Notiz 2 4 2 3 3 2 3 2 2" xfId="37640" xr:uid="{00000000-0005-0000-0000-0000E1700000}"/>
    <cellStyle name="Notiz 2 4 2 3 3 2 3 3" xfId="30481" xr:uid="{00000000-0005-0000-0000-0000E2700000}"/>
    <cellStyle name="Notiz 2 4 2 3 3 2 4" xfId="18520" xr:uid="{00000000-0005-0000-0000-0000E3700000}"/>
    <cellStyle name="Notiz 2 4 2 3 3 2 4 2" xfId="25657" xr:uid="{00000000-0005-0000-0000-0000E4700000}"/>
    <cellStyle name="Notiz 2 4 2 3 3 2 4 2 2" xfId="39972" xr:uid="{00000000-0005-0000-0000-0000E5700000}"/>
    <cellStyle name="Notiz 2 4 2 3 3 2 4 3" xfId="32835" xr:uid="{00000000-0005-0000-0000-0000E6700000}"/>
    <cellStyle name="Notiz 2 4 2 3 4" xfId="13540" xr:uid="{00000000-0005-0000-0000-0000E7700000}"/>
    <cellStyle name="Notiz 2 4 2 3 4 2" xfId="14566" xr:uid="{00000000-0005-0000-0000-0000E8700000}"/>
    <cellStyle name="Notiz 2 4 2 3 4 2 2" xfId="16929" xr:uid="{00000000-0005-0000-0000-0000E9700000}"/>
    <cellStyle name="Notiz 2 4 2 3 4 2 2 2" xfId="24088" xr:uid="{00000000-0005-0000-0000-0000EA700000}"/>
    <cellStyle name="Notiz 2 4 2 3 4 2 2 2 2" xfId="38403" xr:uid="{00000000-0005-0000-0000-0000EB700000}"/>
    <cellStyle name="Notiz 2 4 2 3 4 2 2 3" xfId="31244" xr:uid="{00000000-0005-0000-0000-0000EC700000}"/>
    <cellStyle name="Notiz 2 4 2 3 4 2 3" xfId="19283" xr:uid="{00000000-0005-0000-0000-0000ED700000}"/>
    <cellStyle name="Notiz 2 4 2 3 4 2 3 2" xfId="26420" xr:uid="{00000000-0005-0000-0000-0000EE700000}"/>
    <cellStyle name="Notiz 2 4 2 3 4 2 3 2 2" xfId="40735" xr:uid="{00000000-0005-0000-0000-0000EF700000}"/>
    <cellStyle name="Notiz 2 4 2 3 4 2 3 3" xfId="33598" xr:uid="{00000000-0005-0000-0000-0000F0700000}"/>
    <cellStyle name="Notiz 2 4 2 3 4 2 4" xfId="20581" xr:uid="{00000000-0005-0000-0000-0000F1700000}"/>
    <cellStyle name="Notiz 2 4 2 3 4 2 4 2" xfId="27718" xr:uid="{00000000-0005-0000-0000-0000F2700000}"/>
    <cellStyle name="Notiz 2 4 2 3 4 2 4 2 2" xfId="42033" xr:uid="{00000000-0005-0000-0000-0000F3700000}"/>
    <cellStyle name="Notiz 2 4 2 3 4 2 4 3" xfId="34896" xr:uid="{00000000-0005-0000-0000-0000F4700000}"/>
    <cellStyle name="Notiz 2 4 2 3 4 2 5" xfId="21796" xr:uid="{00000000-0005-0000-0000-0000F5700000}"/>
    <cellStyle name="Notiz 2 4 2 3 4 2 5 2" xfId="36111" xr:uid="{00000000-0005-0000-0000-0000F6700000}"/>
    <cellStyle name="Notiz 2 4 2 3 4 2 6" xfId="28933" xr:uid="{00000000-0005-0000-0000-0000F7700000}"/>
    <cellStyle name="Notiz 2 4 2 3 4 3" xfId="15909" xr:uid="{00000000-0005-0000-0000-0000F8700000}"/>
    <cellStyle name="Notiz 2 4 2 3 4 3 2" xfId="23068" xr:uid="{00000000-0005-0000-0000-0000F9700000}"/>
    <cellStyle name="Notiz 2 4 2 3 4 3 2 2" xfId="37383" xr:uid="{00000000-0005-0000-0000-0000FA700000}"/>
    <cellStyle name="Notiz 2 4 2 3 4 3 3" xfId="30224" xr:uid="{00000000-0005-0000-0000-0000FB700000}"/>
    <cellStyle name="Notiz 2 4 2 3 4 4" xfId="18263" xr:uid="{00000000-0005-0000-0000-0000FC700000}"/>
    <cellStyle name="Notiz 2 4 2 3 4 4 2" xfId="25400" xr:uid="{00000000-0005-0000-0000-0000FD700000}"/>
    <cellStyle name="Notiz 2 4 2 3 4 4 2 2" xfId="39715" xr:uid="{00000000-0005-0000-0000-0000FE700000}"/>
    <cellStyle name="Notiz 2 4 2 3 4 4 3" xfId="32578" xr:uid="{00000000-0005-0000-0000-0000FF700000}"/>
    <cellStyle name="Notiz 2 4 2 4" xfId="1632" xr:uid="{00000000-0005-0000-0000-000000710000}"/>
    <cellStyle name="Notiz 2 4 2 4 2" xfId="3670" xr:uid="{00000000-0005-0000-0000-000001710000}"/>
    <cellStyle name="Notiz 2 4 2 4 2 2" xfId="13929" xr:uid="{00000000-0005-0000-0000-000002710000}"/>
    <cellStyle name="Notiz 2 4 2 4 2 2 2" xfId="14094" xr:uid="{00000000-0005-0000-0000-000003710000}"/>
    <cellStyle name="Notiz 2 4 2 4 2 2 2 2" xfId="16463" xr:uid="{00000000-0005-0000-0000-000004710000}"/>
    <cellStyle name="Notiz 2 4 2 4 2 2 2 2 2" xfId="23622" xr:uid="{00000000-0005-0000-0000-000005710000}"/>
    <cellStyle name="Notiz 2 4 2 4 2 2 2 2 2 2" xfId="37937" xr:uid="{00000000-0005-0000-0000-000006710000}"/>
    <cellStyle name="Notiz 2 4 2 4 2 2 2 2 3" xfId="30778" xr:uid="{00000000-0005-0000-0000-000007710000}"/>
    <cellStyle name="Notiz 2 4 2 4 2 2 2 3" xfId="18817" xr:uid="{00000000-0005-0000-0000-000008710000}"/>
    <cellStyle name="Notiz 2 4 2 4 2 2 2 3 2" xfId="25954" xr:uid="{00000000-0005-0000-0000-000009710000}"/>
    <cellStyle name="Notiz 2 4 2 4 2 2 2 3 2 2" xfId="40269" xr:uid="{00000000-0005-0000-0000-00000A710000}"/>
    <cellStyle name="Notiz 2 4 2 4 2 2 2 3 3" xfId="33132" xr:uid="{00000000-0005-0000-0000-00000B710000}"/>
    <cellStyle name="Notiz 2 4 2 4 2 2 2 4" xfId="20154" xr:uid="{00000000-0005-0000-0000-00000C710000}"/>
    <cellStyle name="Notiz 2 4 2 4 2 2 2 4 2" xfId="27291" xr:uid="{00000000-0005-0000-0000-00000D710000}"/>
    <cellStyle name="Notiz 2 4 2 4 2 2 2 4 2 2" xfId="41606" xr:uid="{00000000-0005-0000-0000-00000E710000}"/>
    <cellStyle name="Notiz 2 4 2 4 2 2 2 4 3" xfId="34469" xr:uid="{00000000-0005-0000-0000-00000F710000}"/>
    <cellStyle name="Notiz 2 4 2 4 2 2 2 5" xfId="21369" xr:uid="{00000000-0005-0000-0000-000010710000}"/>
    <cellStyle name="Notiz 2 4 2 4 2 2 2 5 2" xfId="35684" xr:uid="{00000000-0005-0000-0000-000011710000}"/>
    <cellStyle name="Notiz 2 4 2 4 2 2 2 6" xfId="28506" xr:uid="{00000000-0005-0000-0000-000012710000}"/>
    <cellStyle name="Notiz 2 4 2 4 2 2 3" xfId="16298" xr:uid="{00000000-0005-0000-0000-000013710000}"/>
    <cellStyle name="Notiz 2 4 2 4 2 2 3 2" xfId="23457" xr:uid="{00000000-0005-0000-0000-000014710000}"/>
    <cellStyle name="Notiz 2 4 2 4 2 2 3 2 2" xfId="37772" xr:uid="{00000000-0005-0000-0000-000015710000}"/>
    <cellStyle name="Notiz 2 4 2 4 2 2 3 3" xfId="30613" xr:uid="{00000000-0005-0000-0000-000016710000}"/>
    <cellStyle name="Notiz 2 4 2 4 2 2 4" xfId="18652" xr:uid="{00000000-0005-0000-0000-000017710000}"/>
    <cellStyle name="Notiz 2 4 2 4 2 2 4 2" xfId="25789" xr:uid="{00000000-0005-0000-0000-000018710000}"/>
    <cellStyle name="Notiz 2 4 2 4 2 2 4 2 2" xfId="40104" xr:uid="{00000000-0005-0000-0000-000019710000}"/>
    <cellStyle name="Notiz 2 4 2 4 2 2 4 3" xfId="32967" xr:uid="{00000000-0005-0000-0000-00001A710000}"/>
    <cellStyle name="Notiz 2 4 2 4 3" xfId="11622" xr:uid="{00000000-0005-0000-0000-00001B710000}"/>
    <cellStyle name="Notiz 2 4 2 4 3 2" xfId="13798" xr:uid="{00000000-0005-0000-0000-00001C710000}"/>
    <cellStyle name="Notiz 2 4 2 4 3 2 2" xfId="14606" xr:uid="{00000000-0005-0000-0000-00001D710000}"/>
    <cellStyle name="Notiz 2 4 2 4 3 2 2 2" xfId="16969" xr:uid="{00000000-0005-0000-0000-00001E710000}"/>
    <cellStyle name="Notiz 2 4 2 4 3 2 2 2 2" xfId="24128" xr:uid="{00000000-0005-0000-0000-00001F710000}"/>
    <cellStyle name="Notiz 2 4 2 4 3 2 2 2 2 2" xfId="38443" xr:uid="{00000000-0005-0000-0000-000020710000}"/>
    <cellStyle name="Notiz 2 4 2 4 3 2 2 2 3" xfId="31284" xr:uid="{00000000-0005-0000-0000-000021710000}"/>
    <cellStyle name="Notiz 2 4 2 4 3 2 2 3" xfId="19323" xr:uid="{00000000-0005-0000-0000-000022710000}"/>
    <cellStyle name="Notiz 2 4 2 4 3 2 2 3 2" xfId="26460" xr:uid="{00000000-0005-0000-0000-000023710000}"/>
    <cellStyle name="Notiz 2 4 2 4 3 2 2 3 2 2" xfId="40775" xr:uid="{00000000-0005-0000-0000-000024710000}"/>
    <cellStyle name="Notiz 2 4 2 4 3 2 2 3 3" xfId="33638" xr:uid="{00000000-0005-0000-0000-000025710000}"/>
    <cellStyle name="Notiz 2 4 2 4 3 2 2 4" xfId="20621" xr:uid="{00000000-0005-0000-0000-000026710000}"/>
    <cellStyle name="Notiz 2 4 2 4 3 2 2 4 2" xfId="27758" xr:uid="{00000000-0005-0000-0000-000027710000}"/>
    <cellStyle name="Notiz 2 4 2 4 3 2 2 4 2 2" xfId="42073" xr:uid="{00000000-0005-0000-0000-000028710000}"/>
    <cellStyle name="Notiz 2 4 2 4 3 2 2 4 3" xfId="34936" xr:uid="{00000000-0005-0000-0000-000029710000}"/>
    <cellStyle name="Notiz 2 4 2 4 3 2 2 5" xfId="21836" xr:uid="{00000000-0005-0000-0000-00002A710000}"/>
    <cellStyle name="Notiz 2 4 2 4 3 2 2 5 2" xfId="36151" xr:uid="{00000000-0005-0000-0000-00002B710000}"/>
    <cellStyle name="Notiz 2 4 2 4 3 2 2 6" xfId="28973" xr:uid="{00000000-0005-0000-0000-00002C710000}"/>
    <cellStyle name="Notiz 2 4 2 4 3 2 3" xfId="16167" xr:uid="{00000000-0005-0000-0000-00002D710000}"/>
    <cellStyle name="Notiz 2 4 2 4 3 2 3 2" xfId="23326" xr:uid="{00000000-0005-0000-0000-00002E710000}"/>
    <cellStyle name="Notiz 2 4 2 4 3 2 3 2 2" xfId="37641" xr:uid="{00000000-0005-0000-0000-00002F710000}"/>
    <cellStyle name="Notiz 2 4 2 4 3 2 3 3" xfId="30482" xr:uid="{00000000-0005-0000-0000-000030710000}"/>
    <cellStyle name="Notiz 2 4 2 4 3 2 4" xfId="18521" xr:uid="{00000000-0005-0000-0000-000031710000}"/>
    <cellStyle name="Notiz 2 4 2 4 3 2 4 2" xfId="25658" xr:uid="{00000000-0005-0000-0000-000032710000}"/>
    <cellStyle name="Notiz 2 4 2 4 3 2 4 2 2" xfId="39973" xr:uid="{00000000-0005-0000-0000-000033710000}"/>
    <cellStyle name="Notiz 2 4 2 4 3 2 4 3" xfId="32836" xr:uid="{00000000-0005-0000-0000-000034710000}"/>
    <cellStyle name="Notiz 2 4 2 4 4" xfId="13541" xr:uid="{00000000-0005-0000-0000-000035710000}"/>
    <cellStyle name="Notiz 2 4 2 4 4 2" xfId="14314" xr:uid="{00000000-0005-0000-0000-000036710000}"/>
    <cellStyle name="Notiz 2 4 2 4 4 2 2" xfId="16683" xr:uid="{00000000-0005-0000-0000-000037710000}"/>
    <cellStyle name="Notiz 2 4 2 4 4 2 2 2" xfId="23842" xr:uid="{00000000-0005-0000-0000-000038710000}"/>
    <cellStyle name="Notiz 2 4 2 4 4 2 2 2 2" xfId="38157" xr:uid="{00000000-0005-0000-0000-000039710000}"/>
    <cellStyle name="Notiz 2 4 2 4 4 2 2 3" xfId="30998" xr:uid="{00000000-0005-0000-0000-00003A710000}"/>
    <cellStyle name="Notiz 2 4 2 4 4 2 3" xfId="19037" xr:uid="{00000000-0005-0000-0000-00003B710000}"/>
    <cellStyle name="Notiz 2 4 2 4 4 2 3 2" xfId="26174" xr:uid="{00000000-0005-0000-0000-00003C710000}"/>
    <cellStyle name="Notiz 2 4 2 4 4 2 3 2 2" xfId="40489" xr:uid="{00000000-0005-0000-0000-00003D710000}"/>
    <cellStyle name="Notiz 2 4 2 4 4 2 3 3" xfId="33352" xr:uid="{00000000-0005-0000-0000-00003E710000}"/>
    <cellStyle name="Notiz 2 4 2 4 4 2 4" xfId="20370" xr:uid="{00000000-0005-0000-0000-00003F710000}"/>
    <cellStyle name="Notiz 2 4 2 4 4 2 4 2" xfId="27507" xr:uid="{00000000-0005-0000-0000-000040710000}"/>
    <cellStyle name="Notiz 2 4 2 4 4 2 4 2 2" xfId="41822" xr:uid="{00000000-0005-0000-0000-000041710000}"/>
    <cellStyle name="Notiz 2 4 2 4 4 2 4 3" xfId="34685" xr:uid="{00000000-0005-0000-0000-000042710000}"/>
    <cellStyle name="Notiz 2 4 2 4 4 2 5" xfId="21585" xr:uid="{00000000-0005-0000-0000-000043710000}"/>
    <cellStyle name="Notiz 2 4 2 4 4 2 5 2" xfId="35900" xr:uid="{00000000-0005-0000-0000-000044710000}"/>
    <cellStyle name="Notiz 2 4 2 4 4 2 6" xfId="28722" xr:uid="{00000000-0005-0000-0000-000045710000}"/>
    <cellStyle name="Notiz 2 4 2 4 4 3" xfId="15910" xr:uid="{00000000-0005-0000-0000-000046710000}"/>
    <cellStyle name="Notiz 2 4 2 4 4 3 2" xfId="23069" xr:uid="{00000000-0005-0000-0000-000047710000}"/>
    <cellStyle name="Notiz 2 4 2 4 4 3 2 2" xfId="37384" xr:uid="{00000000-0005-0000-0000-000048710000}"/>
    <cellStyle name="Notiz 2 4 2 4 4 3 3" xfId="30225" xr:uid="{00000000-0005-0000-0000-000049710000}"/>
    <cellStyle name="Notiz 2 4 2 4 4 4" xfId="18264" xr:uid="{00000000-0005-0000-0000-00004A710000}"/>
    <cellStyle name="Notiz 2 4 2 4 4 4 2" xfId="25401" xr:uid="{00000000-0005-0000-0000-00004B710000}"/>
    <cellStyle name="Notiz 2 4 2 4 4 4 2 2" xfId="39716" xr:uid="{00000000-0005-0000-0000-00004C710000}"/>
    <cellStyle name="Notiz 2 4 2 4 4 4 3" xfId="32579" xr:uid="{00000000-0005-0000-0000-00004D710000}"/>
    <cellStyle name="Notiz 2 4 2 5" xfId="1633" xr:uid="{00000000-0005-0000-0000-00004E710000}"/>
    <cellStyle name="Notiz 2 4 2 5 2" xfId="3671" xr:uid="{00000000-0005-0000-0000-00004F710000}"/>
    <cellStyle name="Notiz 2 4 2 5 2 2" xfId="13930" xr:uid="{00000000-0005-0000-0000-000050710000}"/>
    <cellStyle name="Notiz 2 4 2 5 2 2 2" xfId="13685" xr:uid="{00000000-0005-0000-0000-000051710000}"/>
    <cellStyle name="Notiz 2 4 2 5 2 2 2 2" xfId="16054" xr:uid="{00000000-0005-0000-0000-000052710000}"/>
    <cellStyle name="Notiz 2 4 2 5 2 2 2 2 2" xfId="23213" xr:uid="{00000000-0005-0000-0000-000053710000}"/>
    <cellStyle name="Notiz 2 4 2 5 2 2 2 2 2 2" xfId="37528" xr:uid="{00000000-0005-0000-0000-000054710000}"/>
    <cellStyle name="Notiz 2 4 2 5 2 2 2 2 3" xfId="30369" xr:uid="{00000000-0005-0000-0000-000055710000}"/>
    <cellStyle name="Notiz 2 4 2 5 2 2 2 3" xfId="18408" xr:uid="{00000000-0005-0000-0000-000056710000}"/>
    <cellStyle name="Notiz 2 4 2 5 2 2 2 3 2" xfId="25545" xr:uid="{00000000-0005-0000-0000-000057710000}"/>
    <cellStyle name="Notiz 2 4 2 5 2 2 2 3 2 2" xfId="39860" xr:uid="{00000000-0005-0000-0000-000058710000}"/>
    <cellStyle name="Notiz 2 4 2 5 2 2 2 3 3" xfId="32723" xr:uid="{00000000-0005-0000-0000-000059710000}"/>
    <cellStyle name="Notiz 2 4 2 5 2 2 2 4" xfId="19934" xr:uid="{00000000-0005-0000-0000-00005A710000}"/>
    <cellStyle name="Notiz 2 4 2 5 2 2 2 4 2" xfId="27071" xr:uid="{00000000-0005-0000-0000-00005B710000}"/>
    <cellStyle name="Notiz 2 4 2 5 2 2 2 4 2 2" xfId="41386" xr:uid="{00000000-0005-0000-0000-00005C710000}"/>
    <cellStyle name="Notiz 2 4 2 5 2 2 2 4 3" xfId="34249" xr:uid="{00000000-0005-0000-0000-00005D710000}"/>
    <cellStyle name="Notiz 2 4 2 5 2 2 2 5" xfId="21149" xr:uid="{00000000-0005-0000-0000-00005E710000}"/>
    <cellStyle name="Notiz 2 4 2 5 2 2 2 5 2" xfId="35464" xr:uid="{00000000-0005-0000-0000-00005F710000}"/>
    <cellStyle name="Notiz 2 4 2 5 2 2 2 6" xfId="28286" xr:uid="{00000000-0005-0000-0000-000060710000}"/>
    <cellStyle name="Notiz 2 4 2 5 2 2 3" xfId="16299" xr:uid="{00000000-0005-0000-0000-000061710000}"/>
    <cellStyle name="Notiz 2 4 2 5 2 2 3 2" xfId="23458" xr:uid="{00000000-0005-0000-0000-000062710000}"/>
    <cellStyle name="Notiz 2 4 2 5 2 2 3 2 2" xfId="37773" xr:uid="{00000000-0005-0000-0000-000063710000}"/>
    <cellStyle name="Notiz 2 4 2 5 2 2 3 3" xfId="30614" xr:uid="{00000000-0005-0000-0000-000064710000}"/>
    <cellStyle name="Notiz 2 4 2 5 2 2 4" xfId="18653" xr:uid="{00000000-0005-0000-0000-000065710000}"/>
    <cellStyle name="Notiz 2 4 2 5 2 2 4 2" xfId="25790" xr:uid="{00000000-0005-0000-0000-000066710000}"/>
    <cellStyle name="Notiz 2 4 2 5 2 2 4 2 2" xfId="40105" xr:uid="{00000000-0005-0000-0000-000067710000}"/>
    <cellStyle name="Notiz 2 4 2 5 2 2 4 3" xfId="32968" xr:uid="{00000000-0005-0000-0000-000068710000}"/>
    <cellStyle name="Notiz 2 4 2 5 3" xfId="11623" xr:uid="{00000000-0005-0000-0000-000069710000}"/>
    <cellStyle name="Notiz 2 4 2 5 3 2" xfId="13799" xr:uid="{00000000-0005-0000-0000-00006A710000}"/>
    <cellStyle name="Notiz 2 4 2 5 3 2 2" xfId="14338" xr:uid="{00000000-0005-0000-0000-00006B710000}"/>
    <cellStyle name="Notiz 2 4 2 5 3 2 2 2" xfId="16707" xr:uid="{00000000-0005-0000-0000-00006C710000}"/>
    <cellStyle name="Notiz 2 4 2 5 3 2 2 2 2" xfId="23866" xr:uid="{00000000-0005-0000-0000-00006D710000}"/>
    <cellStyle name="Notiz 2 4 2 5 3 2 2 2 2 2" xfId="38181" xr:uid="{00000000-0005-0000-0000-00006E710000}"/>
    <cellStyle name="Notiz 2 4 2 5 3 2 2 2 3" xfId="31022" xr:uid="{00000000-0005-0000-0000-00006F710000}"/>
    <cellStyle name="Notiz 2 4 2 5 3 2 2 3" xfId="19061" xr:uid="{00000000-0005-0000-0000-000070710000}"/>
    <cellStyle name="Notiz 2 4 2 5 3 2 2 3 2" xfId="26198" xr:uid="{00000000-0005-0000-0000-000071710000}"/>
    <cellStyle name="Notiz 2 4 2 5 3 2 2 3 2 2" xfId="40513" xr:uid="{00000000-0005-0000-0000-000072710000}"/>
    <cellStyle name="Notiz 2 4 2 5 3 2 2 3 3" xfId="33376" xr:uid="{00000000-0005-0000-0000-000073710000}"/>
    <cellStyle name="Notiz 2 4 2 5 3 2 2 4" xfId="20394" xr:uid="{00000000-0005-0000-0000-000074710000}"/>
    <cellStyle name="Notiz 2 4 2 5 3 2 2 4 2" xfId="27531" xr:uid="{00000000-0005-0000-0000-000075710000}"/>
    <cellStyle name="Notiz 2 4 2 5 3 2 2 4 2 2" xfId="41846" xr:uid="{00000000-0005-0000-0000-000076710000}"/>
    <cellStyle name="Notiz 2 4 2 5 3 2 2 4 3" xfId="34709" xr:uid="{00000000-0005-0000-0000-000077710000}"/>
    <cellStyle name="Notiz 2 4 2 5 3 2 2 5" xfId="21609" xr:uid="{00000000-0005-0000-0000-000078710000}"/>
    <cellStyle name="Notiz 2 4 2 5 3 2 2 5 2" xfId="35924" xr:uid="{00000000-0005-0000-0000-000079710000}"/>
    <cellStyle name="Notiz 2 4 2 5 3 2 2 6" xfId="28746" xr:uid="{00000000-0005-0000-0000-00007A710000}"/>
    <cellStyle name="Notiz 2 4 2 5 3 2 3" xfId="16168" xr:uid="{00000000-0005-0000-0000-00007B710000}"/>
    <cellStyle name="Notiz 2 4 2 5 3 2 3 2" xfId="23327" xr:uid="{00000000-0005-0000-0000-00007C710000}"/>
    <cellStyle name="Notiz 2 4 2 5 3 2 3 2 2" xfId="37642" xr:uid="{00000000-0005-0000-0000-00007D710000}"/>
    <cellStyle name="Notiz 2 4 2 5 3 2 3 3" xfId="30483" xr:uid="{00000000-0005-0000-0000-00007E710000}"/>
    <cellStyle name="Notiz 2 4 2 5 3 2 4" xfId="18522" xr:uid="{00000000-0005-0000-0000-00007F710000}"/>
    <cellStyle name="Notiz 2 4 2 5 3 2 4 2" xfId="25659" xr:uid="{00000000-0005-0000-0000-000080710000}"/>
    <cellStyle name="Notiz 2 4 2 5 3 2 4 2 2" xfId="39974" xr:uid="{00000000-0005-0000-0000-000081710000}"/>
    <cellStyle name="Notiz 2 4 2 5 3 2 4 3" xfId="32837" xr:uid="{00000000-0005-0000-0000-000082710000}"/>
    <cellStyle name="Notiz 2 4 2 5 4" xfId="13542" xr:uid="{00000000-0005-0000-0000-000083710000}"/>
    <cellStyle name="Notiz 2 4 2 5 4 2" xfId="14565" xr:uid="{00000000-0005-0000-0000-000084710000}"/>
    <cellStyle name="Notiz 2 4 2 5 4 2 2" xfId="16928" xr:uid="{00000000-0005-0000-0000-000085710000}"/>
    <cellStyle name="Notiz 2 4 2 5 4 2 2 2" xfId="24087" xr:uid="{00000000-0005-0000-0000-000086710000}"/>
    <cellStyle name="Notiz 2 4 2 5 4 2 2 2 2" xfId="38402" xr:uid="{00000000-0005-0000-0000-000087710000}"/>
    <cellStyle name="Notiz 2 4 2 5 4 2 2 3" xfId="31243" xr:uid="{00000000-0005-0000-0000-000088710000}"/>
    <cellStyle name="Notiz 2 4 2 5 4 2 3" xfId="19282" xr:uid="{00000000-0005-0000-0000-000089710000}"/>
    <cellStyle name="Notiz 2 4 2 5 4 2 3 2" xfId="26419" xr:uid="{00000000-0005-0000-0000-00008A710000}"/>
    <cellStyle name="Notiz 2 4 2 5 4 2 3 2 2" xfId="40734" xr:uid="{00000000-0005-0000-0000-00008B710000}"/>
    <cellStyle name="Notiz 2 4 2 5 4 2 3 3" xfId="33597" xr:uid="{00000000-0005-0000-0000-00008C710000}"/>
    <cellStyle name="Notiz 2 4 2 5 4 2 4" xfId="20580" xr:uid="{00000000-0005-0000-0000-00008D710000}"/>
    <cellStyle name="Notiz 2 4 2 5 4 2 4 2" xfId="27717" xr:uid="{00000000-0005-0000-0000-00008E710000}"/>
    <cellStyle name="Notiz 2 4 2 5 4 2 4 2 2" xfId="42032" xr:uid="{00000000-0005-0000-0000-00008F710000}"/>
    <cellStyle name="Notiz 2 4 2 5 4 2 4 3" xfId="34895" xr:uid="{00000000-0005-0000-0000-000090710000}"/>
    <cellStyle name="Notiz 2 4 2 5 4 2 5" xfId="21795" xr:uid="{00000000-0005-0000-0000-000091710000}"/>
    <cellStyle name="Notiz 2 4 2 5 4 2 5 2" xfId="36110" xr:uid="{00000000-0005-0000-0000-000092710000}"/>
    <cellStyle name="Notiz 2 4 2 5 4 2 6" xfId="28932" xr:uid="{00000000-0005-0000-0000-000093710000}"/>
    <cellStyle name="Notiz 2 4 2 5 4 3" xfId="15911" xr:uid="{00000000-0005-0000-0000-000094710000}"/>
    <cellStyle name="Notiz 2 4 2 5 4 3 2" xfId="23070" xr:uid="{00000000-0005-0000-0000-000095710000}"/>
    <cellStyle name="Notiz 2 4 2 5 4 3 2 2" xfId="37385" xr:uid="{00000000-0005-0000-0000-000096710000}"/>
    <cellStyle name="Notiz 2 4 2 5 4 3 3" xfId="30226" xr:uid="{00000000-0005-0000-0000-000097710000}"/>
    <cellStyle name="Notiz 2 4 2 5 4 4" xfId="18265" xr:uid="{00000000-0005-0000-0000-000098710000}"/>
    <cellStyle name="Notiz 2 4 2 5 4 4 2" xfId="25402" xr:uid="{00000000-0005-0000-0000-000099710000}"/>
    <cellStyle name="Notiz 2 4 2 5 4 4 2 2" xfId="39717" xr:uid="{00000000-0005-0000-0000-00009A710000}"/>
    <cellStyle name="Notiz 2 4 2 5 4 4 3" xfId="32580" xr:uid="{00000000-0005-0000-0000-00009B710000}"/>
    <cellStyle name="Notiz 2 4 2 6" xfId="3667" xr:uid="{00000000-0005-0000-0000-00009C710000}"/>
    <cellStyle name="Notiz 2 4 2 6 2" xfId="13926" xr:uid="{00000000-0005-0000-0000-00009D710000}"/>
    <cellStyle name="Notiz 2 4 2 6 2 2" xfId="13710" xr:uid="{00000000-0005-0000-0000-00009E710000}"/>
    <cellStyle name="Notiz 2 4 2 6 2 2 2" xfId="16079" xr:uid="{00000000-0005-0000-0000-00009F710000}"/>
    <cellStyle name="Notiz 2 4 2 6 2 2 2 2" xfId="23238" xr:uid="{00000000-0005-0000-0000-0000A0710000}"/>
    <cellStyle name="Notiz 2 4 2 6 2 2 2 2 2" xfId="37553" xr:uid="{00000000-0005-0000-0000-0000A1710000}"/>
    <cellStyle name="Notiz 2 4 2 6 2 2 2 3" xfId="30394" xr:uid="{00000000-0005-0000-0000-0000A2710000}"/>
    <cellStyle name="Notiz 2 4 2 6 2 2 3" xfId="18433" xr:uid="{00000000-0005-0000-0000-0000A3710000}"/>
    <cellStyle name="Notiz 2 4 2 6 2 2 3 2" xfId="25570" xr:uid="{00000000-0005-0000-0000-0000A4710000}"/>
    <cellStyle name="Notiz 2 4 2 6 2 2 3 2 2" xfId="39885" xr:uid="{00000000-0005-0000-0000-0000A5710000}"/>
    <cellStyle name="Notiz 2 4 2 6 2 2 3 3" xfId="32748" xr:uid="{00000000-0005-0000-0000-0000A6710000}"/>
    <cellStyle name="Notiz 2 4 2 6 2 2 4" xfId="19959" xr:uid="{00000000-0005-0000-0000-0000A7710000}"/>
    <cellStyle name="Notiz 2 4 2 6 2 2 4 2" xfId="27096" xr:uid="{00000000-0005-0000-0000-0000A8710000}"/>
    <cellStyle name="Notiz 2 4 2 6 2 2 4 2 2" xfId="41411" xr:uid="{00000000-0005-0000-0000-0000A9710000}"/>
    <cellStyle name="Notiz 2 4 2 6 2 2 4 3" xfId="34274" xr:uid="{00000000-0005-0000-0000-0000AA710000}"/>
    <cellStyle name="Notiz 2 4 2 6 2 2 5" xfId="21174" xr:uid="{00000000-0005-0000-0000-0000AB710000}"/>
    <cellStyle name="Notiz 2 4 2 6 2 2 5 2" xfId="35489" xr:uid="{00000000-0005-0000-0000-0000AC710000}"/>
    <cellStyle name="Notiz 2 4 2 6 2 2 6" xfId="28311" xr:uid="{00000000-0005-0000-0000-0000AD710000}"/>
    <cellStyle name="Notiz 2 4 2 6 2 3" xfId="16295" xr:uid="{00000000-0005-0000-0000-0000AE710000}"/>
    <cellStyle name="Notiz 2 4 2 6 2 3 2" xfId="23454" xr:uid="{00000000-0005-0000-0000-0000AF710000}"/>
    <cellStyle name="Notiz 2 4 2 6 2 3 2 2" xfId="37769" xr:uid="{00000000-0005-0000-0000-0000B0710000}"/>
    <cellStyle name="Notiz 2 4 2 6 2 3 3" xfId="30610" xr:uid="{00000000-0005-0000-0000-0000B1710000}"/>
    <cellStyle name="Notiz 2 4 2 6 2 4" xfId="18649" xr:uid="{00000000-0005-0000-0000-0000B2710000}"/>
    <cellStyle name="Notiz 2 4 2 6 2 4 2" xfId="25786" xr:uid="{00000000-0005-0000-0000-0000B3710000}"/>
    <cellStyle name="Notiz 2 4 2 6 2 4 2 2" xfId="40101" xr:uid="{00000000-0005-0000-0000-0000B4710000}"/>
    <cellStyle name="Notiz 2 4 2 6 2 4 3" xfId="32964" xr:uid="{00000000-0005-0000-0000-0000B5710000}"/>
    <cellStyle name="Notiz 2 4 2 7" xfId="8062" xr:uid="{00000000-0005-0000-0000-0000B6710000}"/>
    <cellStyle name="Notiz 2 4 2 8" xfId="11063" xr:uid="{00000000-0005-0000-0000-0000B7710000}"/>
    <cellStyle name="Notiz 2 4 2 8 2" xfId="12140" xr:uid="{00000000-0005-0000-0000-0000B8710000}"/>
    <cellStyle name="Notiz 2 4 2 8 2 2" xfId="14508" xr:uid="{00000000-0005-0000-0000-0000B9710000}"/>
    <cellStyle name="Notiz 2 4 2 8 2 2 2" xfId="14974" xr:uid="{00000000-0005-0000-0000-0000BA710000}"/>
    <cellStyle name="Notiz 2 4 2 8 2 2 2 2" xfId="17331" xr:uid="{00000000-0005-0000-0000-0000BB710000}"/>
    <cellStyle name="Notiz 2 4 2 8 2 2 2 2 2" xfId="24468" xr:uid="{00000000-0005-0000-0000-0000BC710000}"/>
    <cellStyle name="Notiz 2 4 2 8 2 2 2 2 2 2" xfId="38783" xr:uid="{00000000-0005-0000-0000-0000BD710000}"/>
    <cellStyle name="Notiz 2 4 2 8 2 2 2 2 3" xfId="31646" xr:uid="{00000000-0005-0000-0000-0000BE710000}"/>
    <cellStyle name="Notiz 2 4 2 8 2 2 2 3" xfId="19685" xr:uid="{00000000-0005-0000-0000-0000BF710000}"/>
    <cellStyle name="Notiz 2 4 2 8 2 2 2 3 2" xfId="26822" xr:uid="{00000000-0005-0000-0000-0000C0710000}"/>
    <cellStyle name="Notiz 2 4 2 8 2 2 2 3 2 2" xfId="41137" xr:uid="{00000000-0005-0000-0000-0000C1710000}"/>
    <cellStyle name="Notiz 2 4 2 8 2 2 2 3 3" xfId="34000" xr:uid="{00000000-0005-0000-0000-0000C2710000}"/>
    <cellStyle name="Notiz 2 4 2 8 2 2 2 4" xfId="20961" xr:uid="{00000000-0005-0000-0000-0000C3710000}"/>
    <cellStyle name="Notiz 2 4 2 8 2 2 2 4 2" xfId="28098" xr:uid="{00000000-0005-0000-0000-0000C4710000}"/>
    <cellStyle name="Notiz 2 4 2 8 2 2 2 4 2 2" xfId="42413" xr:uid="{00000000-0005-0000-0000-0000C5710000}"/>
    <cellStyle name="Notiz 2 4 2 8 2 2 2 4 3" xfId="35276" xr:uid="{00000000-0005-0000-0000-0000C6710000}"/>
    <cellStyle name="Notiz 2 4 2 8 2 2 2 5" xfId="22137" xr:uid="{00000000-0005-0000-0000-0000C7710000}"/>
    <cellStyle name="Notiz 2 4 2 8 2 2 2 5 2" xfId="36452" xr:uid="{00000000-0005-0000-0000-0000C8710000}"/>
    <cellStyle name="Notiz 2 4 2 8 2 2 2 6" xfId="29293" xr:uid="{00000000-0005-0000-0000-0000C9710000}"/>
    <cellStyle name="Notiz 2 4 2 8 2 2 3" xfId="16877" xr:uid="{00000000-0005-0000-0000-0000CA710000}"/>
    <cellStyle name="Notiz 2 4 2 8 2 2 3 2" xfId="24036" xr:uid="{00000000-0005-0000-0000-0000CB710000}"/>
    <cellStyle name="Notiz 2 4 2 8 2 2 3 2 2" xfId="38351" xr:uid="{00000000-0005-0000-0000-0000CC710000}"/>
    <cellStyle name="Notiz 2 4 2 8 2 2 3 3" xfId="31192" xr:uid="{00000000-0005-0000-0000-0000CD710000}"/>
    <cellStyle name="Notiz 2 4 2 8 2 2 4" xfId="19231" xr:uid="{00000000-0005-0000-0000-0000CE710000}"/>
    <cellStyle name="Notiz 2 4 2 8 2 2 4 2" xfId="26368" xr:uid="{00000000-0005-0000-0000-0000CF710000}"/>
    <cellStyle name="Notiz 2 4 2 8 2 2 4 2 2" xfId="40683" xr:uid="{00000000-0005-0000-0000-0000D0710000}"/>
    <cellStyle name="Notiz 2 4 2 8 2 2 4 3" xfId="33546" xr:uid="{00000000-0005-0000-0000-0000D1710000}"/>
    <cellStyle name="Notiz 2 4 2 8 3" xfId="11619" xr:uid="{00000000-0005-0000-0000-0000D2710000}"/>
    <cellStyle name="Notiz 2 4 2 8 3 2" xfId="14497" xr:uid="{00000000-0005-0000-0000-0000D3710000}"/>
    <cellStyle name="Notiz 2 4 2 8 3 2 2" xfId="14972" xr:uid="{00000000-0005-0000-0000-0000D4710000}"/>
    <cellStyle name="Notiz 2 4 2 8 3 2 2 2" xfId="17329" xr:uid="{00000000-0005-0000-0000-0000D5710000}"/>
    <cellStyle name="Notiz 2 4 2 8 3 2 2 2 2" xfId="24466" xr:uid="{00000000-0005-0000-0000-0000D6710000}"/>
    <cellStyle name="Notiz 2 4 2 8 3 2 2 2 2 2" xfId="38781" xr:uid="{00000000-0005-0000-0000-0000D7710000}"/>
    <cellStyle name="Notiz 2 4 2 8 3 2 2 2 3" xfId="31644" xr:uid="{00000000-0005-0000-0000-0000D8710000}"/>
    <cellStyle name="Notiz 2 4 2 8 3 2 2 3" xfId="19683" xr:uid="{00000000-0005-0000-0000-0000D9710000}"/>
    <cellStyle name="Notiz 2 4 2 8 3 2 2 3 2" xfId="26820" xr:uid="{00000000-0005-0000-0000-0000DA710000}"/>
    <cellStyle name="Notiz 2 4 2 8 3 2 2 3 2 2" xfId="41135" xr:uid="{00000000-0005-0000-0000-0000DB710000}"/>
    <cellStyle name="Notiz 2 4 2 8 3 2 2 3 3" xfId="33998" xr:uid="{00000000-0005-0000-0000-0000DC710000}"/>
    <cellStyle name="Notiz 2 4 2 8 3 2 2 4" xfId="20959" xr:uid="{00000000-0005-0000-0000-0000DD710000}"/>
    <cellStyle name="Notiz 2 4 2 8 3 2 2 4 2" xfId="28096" xr:uid="{00000000-0005-0000-0000-0000DE710000}"/>
    <cellStyle name="Notiz 2 4 2 8 3 2 2 4 2 2" xfId="42411" xr:uid="{00000000-0005-0000-0000-0000DF710000}"/>
    <cellStyle name="Notiz 2 4 2 8 3 2 2 4 3" xfId="35274" xr:uid="{00000000-0005-0000-0000-0000E0710000}"/>
    <cellStyle name="Notiz 2 4 2 8 3 2 2 5" xfId="22135" xr:uid="{00000000-0005-0000-0000-0000E1710000}"/>
    <cellStyle name="Notiz 2 4 2 8 3 2 2 5 2" xfId="36450" xr:uid="{00000000-0005-0000-0000-0000E2710000}"/>
    <cellStyle name="Notiz 2 4 2 8 3 2 2 6" xfId="29291" xr:uid="{00000000-0005-0000-0000-0000E3710000}"/>
    <cellStyle name="Notiz 2 4 2 8 3 2 3" xfId="16866" xr:uid="{00000000-0005-0000-0000-0000E4710000}"/>
    <cellStyle name="Notiz 2 4 2 8 3 2 3 2" xfId="24025" xr:uid="{00000000-0005-0000-0000-0000E5710000}"/>
    <cellStyle name="Notiz 2 4 2 8 3 2 3 2 2" xfId="38340" xr:uid="{00000000-0005-0000-0000-0000E6710000}"/>
    <cellStyle name="Notiz 2 4 2 8 3 2 3 3" xfId="31181" xr:uid="{00000000-0005-0000-0000-0000E7710000}"/>
    <cellStyle name="Notiz 2 4 2 8 3 2 4" xfId="19220" xr:uid="{00000000-0005-0000-0000-0000E8710000}"/>
    <cellStyle name="Notiz 2 4 2 8 3 2 4 2" xfId="26357" xr:uid="{00000000-0005-0000-0000-0000E9710000}"/>
    <cellStyle name="Notiz 2 4 2 8 3 2 4 2 2" xfId="40672" xr:uid="{00000000-0005-0000-0000-0000EA710000}"/>
    <cellStyle name="Notiz 2 4 2 8 3 2 4 3" xfId="33535" xr:uid="{00000000-0005-0000-0000-0000EB710000}"/>
    <cellStyle name="Notiz 2 4 2 8 4" xfId="12173" xr:uid="{00000000-0005-0000-0000-0000EC710000}"/>
    <cellStyle name="Notiz 2 4 2 8 4 2" xfId="14441" xr:uid="{00000000-0005-0000-0000-0000ED710000}"/>
    <cellStyle name="Notiz 2 4 2 8 4 2 2" xfId="14966" xr:uid="{00000000-0005-0000-0000-0000EE710000}"/>
    <cellStyle name="Notiz 2 4 2 8 4 2 2 2" xfId="17323" xr:uid="{00000000-0005-0000-0000-0000EF710000}"/>
    <cellStyle name="Notiz 2 4 2 8 4 2 2 2 2" xfId="24460" xr:uid="{00000000-0005-0000-0000-0000F0710000}"/>
    <cellStyle name="Notiz 2 4 2 8 4 2 2 2 2 2" xfId="38775" xr:uid="{00000000-0005-0000-0000-0000F1710000}"/>
    <cellStyle name="Notiz 2 4 2 8 4 2 2 2 3" xfId="31638" xr:uid="{00000000-0005-0000-0000-0000F2710000}"/>
    <cellStyle name="Notiz 2 4 2 8 4 2 2 3" xfId="19677" xr:uid="{00000000-0005-0000-0000-0000F3710000}"/>
    <cellStyle name="Notiz 2 4 2 8 4 2 2 3 2" xfId="26814" xr:uid="{00000000-0005-0000-0000-0000F4710000}"/>
    <cellStyle name="Notiz 2 4 2 8 4 2 2 3 2 2" xfId="41129" xr:uid="{00000000-0005-0000-0000-0000F5710000}"/>
    <cellStyle name="Notiz 2 4 2 8 4 2 2 3 3" xfId="33992" xr:uid="{00000000-0005-0000-0000-0000F6710000}"/>
    <cellStyle name="Notiz 2 4 2 8 4 2 2 4" xfId="20953" xr:uid="{00000000-0005-0000-0000-0000F7710000}"/>
    <cellStyle name="Notiz 2 4 2 8 4 2 2 4 2" xfId="28090" xr:uid="{00000000-0005-0000-0000-0000F8710000}"/>
    <cellStyle name="Notiz 2 4 2 8 4 2 2 4 2 2" xfId="42405" xr:uid="{00000000-0005-0000-0000-0000F9710000}"/>
    <cellStyle name="Notiz 2 4 2 8 4 2 2 4 3" xfId="35268" xr:uid="{00000000-0005-0000-0000-0000FA710000}"/>
    <cellStyle name="Notiz 2 4 2 8 4 2 2 5" xfId="22129" xr:uid="{00000000-0005-0000-0000-0000FB710000}"/>
    <cellStyle name="Notiz 2 4 2 8 4 2 2 5 2" xfId="36444" xr:uid="{00000000-0005-0000-0000-0000FC710000}"/>
    <cellStyle name="Notiz 2 4 2 8 4 2 2 6" xfId="29285" xr:uid="{00000000-0005-0000-0000-0000FD710000}"/>
    <cellStyle name="Notiz 2 4 2 8 4 2 3" xfId="16810" xr:uid="{00000000-0005-0000-0000-0000FE710000}"/>
    <cellStyle name="Notiz 2 4 2 8 4 2 3 2" xfId="23969" xr:uid="{00000000-0005-0000-0000-0000FF710000}"/>
    <cellStyle name="Notiz 2 4 2 8 4 2 3 2 2" xfId="38284" xr:uid="{00000000-0005-0000-0000-000000720000}"/>
    <cellStyle name="Notiz 2 4 2 8 4 2 3 3" xfId="31125" xr:uid="{00000000-0005-0000-0000-000001720000}"/>
    <cellStyle name="Notiz 2 4 2 8 4 2 4" xfId="19164" xr:uid="{00000000-0005-0000-0000-000002720000}"/>
    <cellStyle name="Notiz 2 4 2 8 4 2 4 2" xfId="26301" xr:uid="{00000000-0005-0000-0000-000003720000}"/>
    <cellStyle name="Notiz 2 4 2 8 4 2 4 2 2" xfId="40616" xr:uid="{00000000-0005-0000-0000-000004720000}"/>
    <cellStyle name="Notiz 2 4 2 8 4 2 4 3" xfId="33479" xr:uid="{00000000-0005-0000-0000-000005720000}"/>
    <cellStyle name="Notiz 2 4 2 8 5" xfId="12243" xr:uid="{00000000-0005-0000-0000-000006720000}"/>
    <cellStyle name="Notiz 2 4 2 8 5 2" xfId="14513" xr:uid="{00000000-0005-0000-0000-000007720000}"/>
    <cellStyle name="Notiz 2 4 2 8 5 2 2" xfId="14976" xr:uid="{00000000-0005-0000-0000-000008720000}"/>
    <cellStyle name="Notiz 2 4 2 8 5 2 2 2" xfId="17333" xr:uid="{00000000-0005-0000-0000-000009720000}"/>
    <cellStyle name="Notiz 2 4 2 8 5 2 2 2 2" xfId="24470" xr:uid="{00000000-0005-0000-0000-00000A720000}"/>
    <cellStyle name="Notiz 2 4 2 8 5 2 2 2 2 2" xfId="38785" xr:uid="{00000000-0005-0000-0000-00000B720000}"/>
    <cellStyle name="Notiz 2 4 2 8 5 2 2 2 3" xfId="31648" xr:uid="{00000000-0005-0000-0000-00000C720000}"/>
    <cellStyle name="Notiz 2 4 2 8 5 2 2 3" xfId="19687" xr:uid="{00000000-0005-0000-0000-00000D720000}"/>
    <cellStyle name="Notiz 2 4 2 8 5 2 2 3 2" xfId="26824" xr:uid="{00000000-0005-0000-0000-00000E720000}"/>
    <cellStyle name="Notiz 2 4 2 8 5 2 2 3 2 2" xfId="41139" xr:uid="{00000000-0005-0000-0000-00000F720000}"/>
    <cellStyle name="Notiz 2 4 2 8 5 2 2 3 3" xfId="34002" xr:uid="{00000000-0005-0000-0000-000010720000}"/>
    <cellStyle name="Notiz 2 4 2 8 5 2 2 4" xfId="20963" xr:uid="{00000000-0005-0000-0000-000011720000}"/>
    <cellStyle name="Notiz 2 4 2 8 5 2 2 4 2" xfId="28100" xr:uid="{00000000-0005-0000-0000-000012720000}"/>
    <cellStyle name="Notiz 2 4 2 8 5 2 2 4 2 2" xfId="42415" xr:uid="{00000000-0005-0000-0000-000013720000}"/>
    <cellStyle name="Notiz 2 4 2 8 5 2 2 4 3" xfId="35278" xr:uid="{00000000-0005-0000-0000-000014720000}"/>
    <cellStyle name="Notiz 2 4 2 8 5 2 2 5" xfId="22139" xr:uid="{00000000-0005-0000-0000-000015720000}"/>
    <cellStyle name="Notiz 2 4 2 8 5 2 2 5 2" xfId="36454" xr:uid="{00000000-0005-0000-0000-000016720000}"/>
    <cellStyle name="Notiz 2 4 2 8 5 2 2 6" xfId="29295" xr:uid="{00000000-0005-0000-0000-000017720000}"/>
    <cellStyle name="Notiz 2 4 2 8 5 2 3" xfId="16882" xr:uid="{00000000-0005-0000-0000-000018720000}"/>
    <cellStyle name="Notiz 2 4 2 8 5 2 3 2" xfId="24041" xr:uid="{00000000-0005-0000-0000-000019720000}"/>
    <cellStyle name="Notiz 2 4 2 8 5 2 3 2 2" xfId="38356" xr:uid="{00000000-0005-0000-0000-00001A720000}"/>
    <cellStyle name="Notiz 2 4 2 8 5 2 3 3" xfId="31197" xr:uid="{00000000-0005-0000-0000-00001B720000}"/>
    <cellStyle name="Notiz 2 4 2 8 5 2 4" xfId="19236" xr:uid="{00000000-0005-0000-0000-00001C720000}"/>
    <cellStyle name="Notiz 2 4 2 8 5 2 4 2" xfId="26373" xr:uid="{00000000-0005-0000-0000-00001D720000}"/>
    <cellStyle name="Notiz 2 4 2 8 5 2 4 2 2" xfId="40688" xr:uid="{00000000-0005-0000-0000-00001E720000}"/>
    <cellStyle name="Notiz 2 4 2 8 5 2 4 3" xfId="33551" xr:uid="{00000000-0005-0000-0000-00001F720000}"/>
    <cellStyle name="Notiz 2 4 2 8 6" xfId="13795" xr:uid="{00000000-0005-0000-0000-000020720000}"/>
    <cellStyle name="Notiz 2 4 2 8 6 2" xfId="14336" xr:uid="{00000000-0005-0000-0000-000021720000}"/>
    <cellStyle name="Notiz 2 4 2 8 6 2 2" xfId="16705" xr:uid="{00000000-0005-0000-0000-000022720000}"/>
    <cellStyle name="Notiz 2 4 2 8 6 2 2 2" xfId="23864" xr:uid="{00000000-0005-0000-0000-000023720000}"/>
    <cellStyle name="Notiz 2 4 2 8 6 2 2 2 2" xfId="38179" xr:uid="{00000000-0005-0000-0000-000024720000}"/>
    <cellStyle name="Notiz 2 4 2 8 6 2 2 3" xfId="31020" xr:uid="{00000000-0005-0000-0000-000025720000}"/>
    <cellStyle name="Notiz 2 4 2 8 6 2 3" xfId="19059" xr:uid="{00000000-0005-0000-0000-000026720000}"/>
    <cellStyle name="Notiz 2 4 2 8 6 2 3 2" xfId="26196" xr:uid="{00000000-0005-0000-0000-000027720000}"/>
    <cellStyle name="Notiz 2 4 2 8 6 2 3 2 2" xfId="40511" xr:uid="{00000000-0005-0000-0000-000028720000}"/>
    <cellStyle name="Notiz 2 4 2 8 6 2 3 3" xfId="33374" xr:uid="{00000000-0005-0000-0000-000029720000}"/>
    <cellStyle name="Notiz 2 4 2 8 6 2 4" xfId="20392" xr:uid="{00000000-0005-0000-0000-00002A720000}"/>
    <cellStyle name="Notiz 2 4 2 8 6 2 4 2" xfId="27529" xr:uid="{00000000-0005-0000-0000-00002B720000}"/>
    <cellStyle name="Notiz 2 4 2 8 6 2 4 2 2" xfId="41844" xr:uid="{00000000-0005-0000-0000-00002C720000}"/>
    <cellStyle name="Notiz 2 4 2 8 6 2 4 3" xfId="34707" xr:uid="{00000000-0005-0000-0000-00002D720000}"/>
    <cellStyle name="Notiz 2 4 2 8 6 2 5" xfId="21607" xr:uid="{00000000-0005-0000-0000-00002E720000}"/>
    <cellStyle name="Notiz 2 4 2 8 6 2 5 2" xfId="35922" xr:uid="{00000000-0005-0000-0000-00002F720000}"/>
    <cellStyle name="Notiz 2 4 2 8 6 2 6" xfId="28744" xr:uid="{00000000-0005-0000-0000-000030720000}"/>
    <cellStyle name="Notiz 2 4 2 8 6 3" xfId="16164" xr:uid="{00000000-0005-0000-0000-000031720000}"/>
    <cellStyle name="Notiz 2 4 2 8 6 3 2" xfId="23323" xr:uid="{00000000-0005-0000-0000-000032720000}"/>
    <cellStyle name="Notiz 2 4 2 8 6 3 2 2" xfId="37638" xr:uid="{00000000-0005-0000-0000-000033720000}"/>
    <cellStyle name="Notiz 2 4 2 8 6 3 3" xfId="30479" xr:uid="{00000000-0005-0000-0000-000034720000}"/>
    <cellStyle name="Notiz 2 4 2 8 6 4" xfId="18518" xr:uid="{00000000-0005-0000-0000-000035720000}"/>
    <cellStyle name="Notiz 2 4 2 8 6 4 2" xfId="25655" xr:uid="{00000000-0005-0000-0000-000036720000}"/>
    <cellStyle name="Notiz 2 4 2 8 6 4 2 2" xfId="39970" xr:uid="{00000000-0005-0000-0000-000037720000}"/>
    <cellStyle name="Notiz 2 4 2 8 6 4 3" xfId="32833" xr:uid="{00000000-0005-0000-0000-000038720000}"/>
    <cellStyle name="Notiz 2 4 2 9" xfId="13538" xr:uid="{00000000-0005-0000-0000-000039720000}"/>
    <cellStyle name="Notiz 2 4 2 9 2" xfId="13707" xr:uid="{00000000-0005-0000-0000-00003A720000}"/>
    <cellStyle name="Notiz 2 4 2 9 2 2" xfId="16076" xr:uid="{00000000-0005-0000-0000-00003B720000}"/>
    <cellStyle name="Notiz 2 4 2 9 2 2 2" xfId="23235" xr:uid="{00000000-0005-0000-0000-00003C720000}"/>
    <cellStyle name="Notiz 2 4 2 9 2 2 2 2" xfId="37550" xr:uid="{00000000-0005-0000-0000-00003D720000}"/>
    <cellStyle name="Notiz 2 4 2 9 2 2 3" xfId="30391" xr:uid="{00000000-0005-0000-0000-00003E720000}"/>
    <cellStyle name="Notiz 2 4 2 9 2 3" xfId="18430" xr:uid="{00000000-0005-0000-0000-00003F720000}"/>
    <cellStyle name="Notiz 2 4 2 9 2 3 2" xfId="25567" xr:uid="{00000000-0005-0000-0000-000040720000}"/>
    <cellStyle name="Notiz 2 4 2 9 2 3 2 2" xfId="39882" xr:uid="{00000000-0005-0000-0000-000041720000}"/>
    <cellStyle name="Notiz 2 4 2 9 2 3 3" xfId="32745" xr:uid="{00000000-0005-0000-0000-000042720000}"/>
    <cellStyle name="Notiz 2 4 2 9 2 4" xfId="19956" xr:uid="{00000000-0005-0000-0000-000043720000}"/>
    <cellStyle name="Notiz 2 4 2 9 2 4 2" xfId="27093" xr:uid="{00000000-0005-0000-0000-000044720000}"/>
    <cellStyle name="Notiz 2 4 2 9 2 4 2 2" xfId="41408" xr:uid="{00000000-0005-0000-0000-000045720000}"/>
    <cellStyle name="Notiz 2 4 2 9 2 4 3" xfId="34271" xr:uid="{00000000-0005-0000-0000-000046720000}"/>
    <cellStyle name="Notiz 2 4 2 9 2 5" xfId="21171" xr:uid="{00000000-0005-0000-0000-000047720000}"/>
    <cellStyle name="Notiz 2 4 2 9 2 5 2" xfId="35486" xr:uid="{00000000-0005-0000-0000-000048720000}"/>
    <cellStyle name="Notiz 2 4 2 9 2 6" xfId="28308" xr:uid="{00000000-0005-0000-0000-000049720000}"/>
    <cellStyle name="Notiz 2 4 2 9 3" xfId="15907" xr:uid="{00000000-0005-0000-0000-00004A720000}"/>
    <cellStyle name="Notiz 2 4 2 9 3 2" xfId="23066" xr:uid="{00000000-0005-0000-0000-00004B720000}"/>
    <cellStyle name="Notiz 2 4 2 9 3 2 2" xfId="37381" xr:uid="{00000000-0005-0000-0000-00004C720000}"/>
    <cellStyle name="Notiz 2 4 2 9 3 3" xfId="30222" xr:uid="{00000000-0005-0000-0000-00004D720000}"/>
    <cellStyle name="Notiz 2 4 2 9 4" xfId="18261" xr:uid="{00000000-0005-0000-0000-00004E720000}"/>
    <cellStyle name="Notiz 2 4 2 9 4 2" xfId="25398" xr:uid="{00000000-0005-0000-0000-00004F720000}"/>
    <cellStyle name="Notiz 2 4 2 9 4 2 2" xfId="39713" xr:uid="{00000000-0005-0000-0000-000050720000}"/>
    <cellStyle name="Notiz 2 4 2 9 4 3" xfId="32576" xr:uid="{00000000-0005-0000-0000-000051720000}"/>
    <cellStyle name="Notiz 2 4 3" xfId="1634" xr:uid="{00000000-0005-0000-0000-000052720000}"/>
    <cellStyle name="Notiz 2 4 3 2" xfId="3672" xr:uid="{00000000-0005-0000-0000-000053720000}"/>
    <cellStyle name="Notiz 2 4 3 2 2" xfId="13931" xr:uid="{00000000-0005-0000-0000-000054720000}"/>
    <cellStyle name="Notiz 2 4 3 2 2 2" xfId="13682" xr:uid="{00000000-0005-0000-0000-000055720000}"/>
    <cellStyle name="Notiz 2 4 3 2 2 2 2" xfId="16051" xr:uid="{00000000-0005-0000-0000-000056720000}"/>
    <cellStyle name="Notiz 2 4 3 2 2 2 2 2" xfId="23210" xr:uid="{00000000-0005-0000-0000-000057720000}"/>
    <cellStyle name="Notiz 2 4 3 2 2 2 2 2 2" xfId="37525" xr:uid="{00000000-0005-0000-0000-000058720000}"/>
    <cellStyle name="Notiz 2 4 3 2 2 2 2 3" xfId="30366" xr:uid="{00000000-0005-0000-0000-000059720000}"/>
    <cellStyle name="Notiz 2 4 3 2 2 2 3" xfId="18405" xr:uid="{00000000-0005-0000-0000-00005A720000}"/>
    <cellStyle name="Notiz 2 4 3 2 2 2 3 2" xfId="25542" xr:uid="{00000000-0005-0000-0000-00005B720000}"/>
    <cellStyle name="Notiz 2 4 3 2 2 2 3 2 2" xfId="39857" xr:uid="{00000000-0005-0000-0000-00005C720000}"/>
    <cellStyle name="Notiz 2 4 3 2 2 2 3 3" xfId="32720" xr:uid="{00000000-0005-0000-0000-00005D720000}"/>
    <cellStyle name="Notiz 2 4 3 2 2 2 4" xfId="19931" xr:uid="{00000000-0005-0000-0000-00005E720000}"/>
    <cellStyle name="Notiz 2 4 3 2 2 2 4 2" xfId="27068" xr:uid="{00000000-0005-0000-0000-00005F720000}"/>
    <cellStyle name="Notiz 2 4 3 2 2 2 4 2 2" xfId="41383" xr:uid="{00000000-0005-0000-0000-000060720000}"/>
    <cellStyle name="Notiz 2 4 3 2 2 2 4 3" xfId="34246" xr:uid="{00000000-0005-0000-0000-000061720000}"/>
    <cellStyle name="Notiz 2 4 3 2 2 2 5" xfId="21146" xr:uid="{00000000-0005-0000-0000-000062720000}"/>
    <cellStyle name="Notiz 2 4 3 2 2 2 5 2" xfId="35461" xr:uid="{00000000-0005-0000-0000-000063720000}"/>
    <cellStyle name="Notiz 2 4 3 2 2 2 6" xfId="28283" xr:uid="{00000000-0005-0000-0000-000064720000}"/>
    <cellStyle name="Notiz 2 4 3 2 2 3" xfId="16300" xr:uid="{00000000-0005-0000-0000-000065720000}"/>
    <cellStyle name="Notiz 2 4 3 2 2 3 2" xfId="23459" xr:uid="{00000000-0005-0000-0000-000066720000}"/>
    <cellStyle name="Notiz 2 4 3 2 2 3 2 2" xfId="37774" xr:uid="{00000000-0005-0000-0000-000067720000}"/>
    <cellStyle name="Notiz 2 4 3 2 2 3 3" xfId="30615" xr:uid="{00000000-0005-0000-0000-000068720000}"/>
    <cellStyle name="Notiz 2 4 3 2 2 4" xfId="18654" xr:uid="{00000000-0005-0000-0000-000069720000}"/>
    <cellStyle name="Notiz 2 4 3 2 2 4 2" xfId="25791" xr:uid="{00000000-0005-0000-0000-00006A720000}"/>
    <cellStyle name="Notiz 2 4 3 2 2 4 2 2" xfId="40106" xr:uid="{00000000-0005-0000-0000-00006B720000}"/>
    <cellStyle name="Notiz 2 4 3 2 2 4 3" xfId="32969" xr:uid="{00000000-0005-0000-0000-00006C720000}"/>
    <cellStyle name="Notiz 2 4 3 3" xfId="8063" xr:uid="{00000000-0005-0000-0000-00006D720000}"/>
    <cellStyle name="Notiz 2 4 3 4" xfId="11624" xr:uid="{00000000-0005-0000-0000-00006E720000}"/>
    <cellStyle name="Notiz 2 4 3 4 2" xfId="13800" xr:uid="{00000000-0005-0000-0000-00006F720000}"/>
    <cellStyle name="Notiz 2 4 3 4 2 2" xfId="13910" xr:uid="{00000000-0005-0000-0000-000070720000}"/>
    <cellStyle name="Notiz 2 4 3 4 2 2 2" xfId="16279" xr:uid="{00000000-0005-0000-0000-000071720000}"/>
    <cellStyle name="Notiz 2 4 3 4 2 2 2 2" xfId="23438" xr:uid="{00000000-0005-0000-0000-000072720000}"/>
    <cellStyle name="Notiz 2 4 3 4 2 2 2 2 2" xfId="37753" xr:uid="{00000000-0005-0000-0000-000073720000}"/>
    <cellStyle name="Notiz 2 4 3 4 2 2 2 3" xfId="30594" xr:uid="{00000000-0005-0000-0000-000074720000}"/>
    <cellStyle name="Notiz 2 4 3 4 2 2 3" xfId="18633" xr:uid="{00000000-0005-0000-0000-000075720000}"/>
    <cellStyle name="Notiz 2 4 3 4 2 2 3 2" xfId="25770" xr:uid="{00000000-0005-0000-0000-000076720000}"/>
    <cellStyle name="Notiz 2 4 3 4 2 2 3 2 2" xfId="40085" xr:uid="{00000000-0005-0000-0000-000077720000}"/>
    <cellStyle name="Notiz 2 4 3 4 2 2 3 3" xfId="32948" xr:uid="{00000000-0005-0000-0000-000078720000}"/>
    <cellStyle name="Notiz 2 4 3 4 2 2 4" xfId="20074" xr:uid="{00000000-0005-0000-0000-000079720000}"/>
    <cellStyle name="Notiz 2 4 3 4 2 2 4 2" xfId="27211" xr:uid="{00000000-0005-0000-0000-00007A720000}"/>
    <cellStyle name="Notiz 2 4 3 4 2 2 4 2 2" xfId="41526" xr:uid="{00000000-0005-0000-0000-00007B720000}"/>
    <cellStyle name="Notiz 2 4 3 4 2 2 4 3" xfId="34389" xr:uid="{00000000-0005-0000-0000-00007C720000}"/>
    <cellStyle name="Notiz 2 4 3 4 2 2 5" xfId="21289" xr:uid="{00000000-0005-0000-0000-00007D720000}"/>
    <cellStyle name="Notiz 2 4 3 4 2 2 5 2" xfId="35604" xr:uid="{00000000-0005-0000-0000-00007E720000}"/>
    <cellStyle name="Notiz 2 4 3 4 2 2 6" xfId="28426" xr:uid="{00000000-0005-0000-0000-00007F720000}"/>
    <cellStyle name="Notiz 2 4 3 4 2 3" xfId="16169" xr:uid="{00000000-0005-0000-0000-000080720000}"/>
    <cellStyle name="Notiz 2 4 3 4 2 3 2" xfId="23328" xr:uid="{00000000-0005-0000-0000-000081720000}"/>
    <cellStyle name="Notiz 2 4 3 4 2 3 2 2" xfId="37643" xr:uid="{00000000-0005-0000-0000-000082720000}"/>
    <cellStyle name="Notiz 2 4 3 4 2 3 3" xfId="30484" xr:uid="{00000000-0005-0000-0000-000083720000}"/>
    <cellStyle name="Notiz 2 4 3 4 2 4" xfId="18523" xr:uid="{00000000-0005-0000-0000-000084720000}"/>
    <cellStyle name="Notiz 2 4 3 4 2 4 2" xfId="25660" xr:uid="{00000000-0005-0000-0000-000085720000}"/>
    <cellStyle name="Notiz 2 4 3 4 2 4 2 2" xfId="39975" xr:uid="{00000000-0005-0000-0000-000086720000}"/>
    <cellStyle name="Notiz 2 4 3 4 2 4 3" xfId="32838" xr:uid="{00000000-0005-0000-0000-000087720000}"/>
    <cellStyle name="Notiz 2 4 3 5" xfId="13543" xr:uid="{00000000-0005-0000-0000-000088720000}"/>
    <cellStyle name="Notiz 2 4 3 5 2" xfId="14315" xr:uid="{00000000-0005-0000-0000-000089720000}"/>
    <cellStyle name="Notiz 2 4 3 5 2 2" xfId="16684" xr:uid="{00000000-0005-0000-0000-00008A720000}"/>
    <cellStyle name="Notiz 2 4 3 5 2 2 2" xfId="23843" xr:uid="{00000000-0005-0000-0000-00008B720000}"/>
    <cellStyle name="Notiz 2 4 3 5 2 2 2 2" xfId="38158" xr:uid="{00000000-0005-0000-0000-00008C720000}"/>
    <cellStyle name="Notiz 2 4 3 5 2 2 3" xfId="30999" xr:uid="{00000000-0005-0000-0000-00008D720000}"/>
    <cellStyle name="Notiz 2 4 3 5 2 3" xfId="19038" xr:uid="{00000000-0005-0000-0000-00008E720000}"/>
    <cellStyle name="Notiz 2 4 3 5 2 3 2" xfId="26175" xr:uid="{00000000-0005-0000-0000-00008F720000}"/>
    <cellStyle name="Notiz 2 4 3 5 2 3 2 2" xfId="40490" xr:uid="{00000000-0005-0000-0000-000090720000}"/>
    <cellStyle name="Notiz 2 4 3 5 2 3 3" xfId="33353" xr:uid="{00000000-0005-0000-0000-000091720000}"/>
    <cellStyle name="Notiz 2 4 3 5 2 4" xfId="20371" xr:uid="{00000000-0005-0000-0000-000092720000}"/>
    <cellStyle name="Notiz 2 4 3 5 2 4 2" xfId="27508" xr:uid="{00000000-0005-0000-0000-000093720000}"/>
    <cellStyle name="Notiz 2 4 3 5 2 4 2 2" xfId="41823" xr:uid="{00000000-0005-0000-0000-000094720000}"/>
    <cellStyle name="Notiz 2 4 3 5 2 4 3" xfId="34686" xr:uid="{00000000-0005-0000-0000-000095720000}"/>
    <cellStyle name="Notiz 2 4 3 5 2 5" xfId="21586" xr:uid="{00000000-0005-0000-0000-000096720000}"/>
    <cellStyle name="Notiz 2 4 3 5 2 5 2" xfId="35901" xr:uid="{00000000-0005-0000-0000-000097720000}"/>
    <cellStyle name="Notiz 2 4 3 5 2 6" xfId="28723" xr:uid="{00000000-0005-0000-0000-000098720000}"/>
    <cellStyle name="Notiz 2 4 3 5 3" xfId="15912" xr:uid="{00000000-0005-0000-0000-000099720000}"/>
    <cellStyle name="Notiz 2 4 3 5 3 2" xfId="23071" xr:uid="{00000000-0005-0000-0000-00009A720000}"/>
    <cellStyle name="Notiz 2 4 3 5 3 2 2" xfId="37386" xr:uid="{00000000-0005-0000-0000-00009B720000}"/>
    <cellStyle name="Notiz 2 4 3 5 3 3" xfId="30227" xr:uid="{00000000-0005-0000-0000-00009C720000}"/>
    <cellStyle name="Notiz 2 4 3 5 4" xfId="18266" xr:uid="{00000000-0005-0000-0000-00009D720000}"/>
    <cellStyle name="Notiz 2 4 3 5 4 2" xfId="25403" xr:uid="{00000000-0005-0000-0000-00009E720000}"/>
    <cellStyle name="Notiz 2 4 3 5 4 2 2" xfId="39718" xr:uid="{00000000-0005-0000-0000-00009F720000}"/>
    <cellStyle name="Notiz 2 4 3 5 4 3" xfId="32581" xr:uid="{00000000-0005-0000-0000-0000A0720000}"/>
    <cellStyle name="Notiz 2 4 4" xfId="1635" xr:uid="{00000000-0005-0000-0000-0000A1720000}"/>
    <cellStyle name="Notiz 2 4 4 2" xfId="3673" xr:uid="{00000000-0005-0000-0000-0000A2720000}"/>
    <cellStyle name="Notiz 2 4 4 2 2" xfId="13932" xr:uid="{00000000-0005-0000-0000-0000A3720000}"/>
    <cellStyle name="Notiz 2 4 4 2 2 2" xfId="13711" xr:uid="{00000000-0005-0000-0000-0000A4720000}"/>
    <cellStyle name="Notiz 2 4 4 2 2 2 2" xfId="16080" xr:uid="{00000000-0005-0000-0000-0000A5720000}"/>
    <cellStyle name="Notiz 2 4 4 2 2 2 2 2" xfId="23239" xr:uid="{00000000-0005-0000-0000-0000A6720000}"/>
    <cellStyle name="Notiz 2 4 4 2 2 2 2 2 2" xfId="37554" xr:uid="{00000000-0005-0000-0000-0000A7720000}"/>
    <cellStyle name="Notiz 2 4 4 2 2 2 2 3" xfId="30395" xr:uid="{00000000-0005-0000-0000-0000A8720000}"/>
    <cellStyle name="Notiz 2 4 4 2 2 2 3" xfId="18434" xr:uid="{00000000-0005-0000-0000-0000A9720000}"/>
    <cellStyle name="Notiz 2 4 4 2 2 2 3 2" xfId="25571" xr:uid="{00000000-0005-0000-0000-0000AA720000}"/>
    <cellStyle name="Notiz 2 4 4 2 2 2 3 2 2" xfId="39886" xr:uid="{00000000-0005-0000-0000-0000AB720000}"/>
    <cellStyle name="Notiz 2 4 4 2 2 2 3 3" xfId="32749" xr:uid="{00000000-0005-0000-0000-0000AC720000}"/>
    <cellStyle name="Notiz 2 4 4 2 2 2 4" xfId="19960" xr:uid="{00000000-0005-0000-0000-0000AD720000}"/>
    <cellStyle name="Notiz 2 4 4 2 2 2 4 2" xfId="27097" xr:uid="{00000000-0005-0000-0000-0000AE720000}"/>
    <cellStyle name="Notiz 2 4 4 2 2 2 4 2 2" xfId="41412" xr:uid="{00000000-0005-0000-0000-0000AF720000}"/>
    <cellStyle name="Notiz 2 4 4 2 2 2 4 3" xfId="34275" xr:uid="{00000000-0005-0000-0000-0000B0720000}"/>
    <cellStyle name="Notiz 2 4 4 2 2 2 5" xfId="21175" xr:uid="{00000000-0005-0000-0000-0000B1720000}"/>
    <cellStyle name="Notiz 2 4 4 2 2 2 5 2" xfId="35490" xr:uid="{00000000-0005-0000-0000-0000B2720000}"/>
    <cellStyle name="Notiz 2 4 4 2 2 2 6" xfId="28312" xr:uid="{00000000-0005-0000-0000-0000B3720000}"/>
    <cellStyle name="Notiz 2 4 4 2 2 3" xfId="16301" xr:uid="{00000000-0005-0000-0000-0000B4720000}"/>
    <cellStyle name="Notiz 2 4 4 2 2 3 2" xfId="23460" xr:uid="{00000000-0005-0000-0000-0000B5720000}"/>
    <cellStyle name="Notiz 2 4 4 2 2 3 2 2" xfId="37775" xr:uid="{00000000-0005-0000-0000-0000B6720000}"/>
    <cellStyle name="Notiz 2 4 4 2 2 3 3" xfId="30616" xr:uid="{00000000-0005-0000-0000-0000B7720000}"/>
    <cellStyle name="Notiz 2 4 4 2 2 4" xfId="18655" xr:uid="{00000000-0005-0000-0000-0000B8720000}"/>
    <cellStyle name="Notiz 2 4 4 2 2 4 2" xfId="25792" xr:uid="{00000000-0005-0000-0000-0000B9720000}"/>
    <cellStyle name="Notiz 2 4 4 2 2 4 2 2" xfId="40107" xr:uid="{00000000-0005-0000-0000-0000BA720000}"/>
    <cellStyle name="Notiz 2 4 4 2 2 4 3" xfId="32970" xr:uid="{00000000-0005-0000-0000-0000BB720000}"/>
    <cellStyle name="Notiz 2 4 4 3" xfId="11625" xr:uid="{00000000-0005-0000-0000-0000BC720000}"/>
    <cellStyle name="Notiz 2 4 4 3 2" xfId="13801" xr:uid="{00000000-0005-0000-0000-0000BD720000}"/>
    <cellStyle name="Notiz 2 4 4 3 2 2" xfId="14089" xr:uid="{00000000-0005-0000-0000-0000BE720000}"/>
    <cellStyle name="Notiz 2 4 4 3 2 2 2" xfId="16458" xr:uid="{00000000-0005-0000-0000-0000BF720000}"/>
    <cellStyle name="Notiz 2 4 4 3 2 2 2 2" xfId="23617" xr:uid="{00000000-0005-0000-0000-0000C0720000}"/>
    <cellStyle name="Notiz 2 4 4 3 2 2 2 2 2" xfId="37932" xr:uid="{00000000-0005-0000-0000-0000C1720000}"/>
    <cellStyle name="Notiz 2 4 4 3 2 2 2 3" xfId="30773" xr:uid="{00000000-0005-0000-0000-0000C2720000}"/>
    <cellStyle name="Notiz 2 4 4 3 2 2 3" xfId="18812" xr:uid="{00000000-0005-0000-0000-0000C3720000}"/>
    <cellStyle name="Notiz 2 4 4 3 2 2 3 2" xfId="25949" xr:uid="{00000000-0005-0000-0000-0000C4720000}"/>
    <cellStyle name="Notiz 2 4 4 3 2 2 3 2 2" xfId="40264" xr:uid="{00000000-0005-0000-0000-0000C5720000}"/>
    <cellStyle name="Notiz 2 4 4 3 2 2 3 3" xfId="33127" xr:uid="{00000000-0005-0000-0000-0000C6720000}"/>
    <cellStyle name="Notiz 2 4 4 3 2 2 4" xfId="20149" xr:uid="{00000000-0005-0000-0000-0000C7720000}"/>
    <cellStyle name="Notiz 2 4 4 3 2 2 4 2" xfId="27286" xr:uid="{00000000-0005-0000-0000-0000C8720000}"/>
    <cellStyle name="Notiz 2 4 4 3 2 2 4 2 2" xfId="41601" xr:uid="{00000000-0005-0000-0000-0000C9720000}"/>
    <cellStyle name="Notiz 2 4 4 3 2 2 4 3" xfId="34464" xr:uid="{00000000-0005-0000-0000-0000CA720000}"/>
    <cellStyle name="Notiz 2 4 4 3 2 2 5" xfId="21364" xr:uid="{00000000-0005-0000-0000-0000CB720000}"/>
    <cellStyle name="Notiz 2 4 4 3 2 2 5 2" xfId="35679" xr:uid="{00000000-0005-0000-0000-0000CC720000}"/>
    <cellStyle name="Notiz 2 4 4 3 2 2 6" xfId="28501" xr:uid="{00000000-0005-0000-0000-0000CD720000}"/>
    <cellStyle name="Notiz 2 4 4 3 2 3" xfId="16170" xr:uid="{00000000-0005-0000-0000-0000CE720000}"/>
    <cellStyle name="Notiz 2 4 4 3 2 3 2" xfId="23329" xr:uid="{00000000-0005-0000-0000-0000CF720000}"/>
    <cellStyle name="Notiz 2 4 4 3 2 3 2 2" xfId="37644" xr:uid="{00000000-0005-0000-0000-0000D0720000}"/>
    <cellStyle name="Notiz 2 4 4 3 2 3 3" xfId="30485" xr:uid="{00000000-0005-0000-0000-0000D1720000}"/>
    <cellStyle name="Notiz 2 4 4 3 2 4" xfId="18524" xr:uid="{00000000-0005-0000-0000-0000D2720000}"/>
    <cellStyle name="Notiz 2 4 4 3 2 4 2" xfId="25661" xr:uid="{00000000-0005-0000-0000-0000D3720000}"/>
    <cellStyle name="Notiz 2 4 4 3 2 4 2 2" xfId="39976" xr:uid="{00000000-0005-0000-0000-0000D4720000}"/>
    <cellStyle name="Notiz 2 4 4 3 2 4 3" xfId="32839" xr:uid="{00000000-0005-0000-0000-0000D5720000}"/>
    <cellStyle name="Notiz 2 4 4 4" xfId="13544" xr:uid="{00000000-0005-0000-0000-0000D6720000}"/>
    <cellStyle name="Notiz 2 4 4 4 2" xfId="14564" xr:uid="{00000000-0005-0000-0000-0000D7720000}"/>
    <cellStyle name="Notiz 2 4 4 4 2 2" xfId="16927" xr:uid="{00000000-0005-0000-0000-0000D8720000}"/>
    <cellStyle name="Notiz 2 4 4 4 2 2 2" xfId="24086" xr:uid="{00000000-0005-0000-0000-0000D9720000}"/>
    <cellStyle name="Notiz 2 4 4 4 2 2 2 2" xfId="38401" xr:uid="{00000000-0005-0000-0000-0000DA720000}"/>
    <cellStyle name="Notiz 2 4 4 4 2 2 3" xfId="31242" xr:uid="{00000000-0005-0000-0000-0000DB720000}"/>
    <cellStyle name="Notiz 2 4 4 4 2 3" xfId="19281" xr:uid="{00000000-0005-0000-0000-0000DC720000}"/>
    <cellStyle name="Notiz 2 4 4 4 2 3 2" xfId="26418" xr:uid="{00000000-0005-0000-0000-0000DD720000}"/>
    <cellStyle name="Notiz 2 4 4 4 2 3 2 2" xfId="40733" xr:uid="{00000000-0005-0000-0000-0000DE720000}"/>
    <cellStyle name="Notiz 2 4 4 4 2 3 3" xfId="33596" xr:uid="{00000000-0005-0000-0000-0000DF720000}"/>
    <cellStyle name="Notiz 2 4 4 4 2 4" xfId="20579" xr:uid="{00000000-0005-0000-0000-0000E0720000}"/>
    <cellStyle name="Notiz 2 4 4 4 2 4 2" xfId="27716" xr:uid="{00000000-0005-0000-0000-0000E1720000}"/>
    <cellStyle name="Notiz 2 4 4 4 2 4 2 2" xfId="42031" xr:uid="{00000000-0005-0000-0000-0000E2720000}"/>
    <cellStyle name="Notiz 2 4 4 4 2 4 3" xfId="34894" xr:uid="{00000000-0005-0000-0000-0000E3720000}"/>
    <cellStyle name="Notiz 2 4 4 4 2 5" xfId="21794" xr:uid="{00000000-0005-0000-0000-0000E4720000}"/>
    <cellStyle name="Notiz 2 4 4 4 2 5 2" xfId="36109" xr:uid="{00000000-0005-0000-0000-0000E5720000}"/>
    <cellStyle name="Notiz 2 4 4 4 2 6" xfId="28931" xr:uid="{00000000-0005-0000-0000-0000E6720000}"/>
    <cellStyle name="Notiz 2 4 4 4 3" xfId="15913" xr:uid="{00000000-0005-0000-0000-0000E7720000}"/>
    <cellStyle name="Notiz 2 4 4 4 3 2" xfId="23072" xr:uid="{00000000-0005-0000-0000-0000E8720000}"/>
    <cellStyle name="Notiz 2 4 4 4 3 2 2" xfId="37387" xr:uid="{00000000-0005-0000-0000-0000E9720000}"/>
    <cellStyle name="Notiz 2 4 4 4 3 3" xfId="30228" xr:uid="{00000000-0005-0000-0000-0000EA720000}"/>
    <cellStyle name="Notiz 2 4 4 4 4" xfId="18267" xr:uid="{00000000-0005-0000-0000-0000EB720000}"/>
    <cellStyle name="Notiz 2 4 4 4 4 2" xfId="25404" xr:uid="{00000000-0005-0000-0000-0000EC720000}"/>
    <cellStyle name="Notiz 2 4 4 4 4 2 2" xfId="39719" xr:uid="{00000000-0005-0000-0000-0000ED720000}"/>
    <cellStyle name="Notiz 2 4 4 4 4 3" xfId="32582" xr:uid="{00000000-0005-0000-0000-0000EE720000}"/>
    <cellStyle name="Notiz 2 4 5" xfId="1636" xr:uid="{00000000-0005-0000-0000-0000EF720000}"/>
    <cellStyle name="Notiz 2 4 5 2" xfId="3674" xr:uid="{00000000-0005-0000-0000-0000F0720000}"/>
    <cellStyle name="Notiz 2 4 5 2 2" xfId="13933" xr:uid="{00000000-0005-0000-0000-0000F1720000}"/>
    <cellStyle name="Notiz 2 4 5 2 2 2" xfId="13896" xr:uid="{00000000-0005-0000-0000-0000F2720000}"/>
    <cellStyle name="Notiz 2 4 5 2 2 2 2" xfId="16265" xr:uid="{00000000-0005-0000-0000-0000F3720000}"/>
    <cellStyle name="Notiz 2 4 5 2 2 2 2 2" xfId="23424" xr:uid="{00000000-0005-0000-0000-0000F4720000}"/>
    <cellStyle name="Notiz 2 4 5 2 2 2 2 2 2" xfId="37739" xr:uid="{00000000-0005-0000-0000-0000F5720000}"/>
    <cellStyle name="Notiz 2 4 5 2 2 2 2 3" xfId="30580" xr:uid="{00000000-0005-0000-0000-0000F6720000}"/>
    <cellStyle name="Notiz 2 4 5 2 2 2 3" xfId="18619" xr:uid="{00000000-0005-0000-0000-0000F7720000}"/>
    <cellStyle name="Notiz 2 4 5 2 2 2 3 2" xfId="25756" xr:uid="{00000000-0005-0000-0000-0000F8720000}"/>
    <cellStyle name="Notiz 2 4 5 2 2 2 3 2 2" xfId="40071" xr:uid="{00000000-0005-0000-0000-0000F9720000}"/>
    <cellStyle name="Notiz 2 4 5 2 2 2 3 3" xfId="32934" xr:uid="{00000000-0005-0000-0000-0000FA720000}"/>
    <cellStyle name="Notiz 2 4 5 2 2 2 4" xfId="20060" xr:uid="{00000000-0005-0000-0000-0000FB720000}"/>
    <cellStyle name="Notiz 2 4 5 2 2 2 4 2" xfId="27197" xr:uid="{00000000-0005-0000-0000-0000FC720000}"/>
    <cellStyle name="Notiz 2 4 5 2 2 2 4 2 2" xfId="41512" xr:uid="{00000000-0005-0000-0000-0000FD720000}"/>
    <cellStyle name="Notiz 2 4 5 2 2 2 4 3" xfId="34375" xr:uid="{00000000-0005-0000-0000-0000FE720000}"/>
    <cellStyle name="Notiz 2 4 5 2 2 2 5" xfId="21275" xr:uid="{00000000-0005-0000-0000-0000FF720000}"/>
    <cellStyle name="Notiz 2 4 5 2 2 2 5 2" xfId="35590" xr:uid="{00000000-0005-0000-0000-000000730000}"/>
    <cellStyle name="Notiz 2 4 5 2 2 2 6" xfId="28412" xr:uid="{00000000-0005-0000-0000-000001730000}"/>
    <cellStyle name="Notiz 2 4 5 2 2 3" xfId="16302" xr:uid="{00000000-0005-0000-0000-000002730000}"/>
    <cellStyle name="Notiz 2 4 5 2 2 3 2" xfId="23461" xr:uid="{00000000-0005-0000-0000-000003730000}"/>
    <cellStyle name="Notiz 2 4 5 2 2 3 2 2" xfId="37776" xr:uid="{00000000-0005-0000-0000-000004730000}"/>
    <cellStyle name="Notiz 2 4 5 2 2 3 3" xfId="30617" xr:uid="{00000000-0005-0000-0000-000005730000}"/>
    <cellStyle name="Notiz 2 4 5 2 2 4" xfId="18656" xr:uid="{00000000-0005-0000-0000-000006730000}"/>
    <cellStyle name="Notiz 2 4 5 2 2 4 2" xfId="25793" xr:uid="{00000000-0005-0000-0000-000007730000}"/>
    <cellStyle name="Notiz 2 4 5 2 2 4 2 2" xfId="40108" xr:uid="{00000000-0005-0000-0000-000008730000}"/>
    <cellStyle name="Notiz 2 4 5 2 2 4 3" xfId="32971" xr:uid="{00000000-0005-0000-0000-000009730000}"/>
    <cellStyle name="Notiz 2 4 5 3" xfId="11626" xr:uid="{00000000-0005-0000-0000-00000A730000}"/>
    <cellStyle name="Notiz 2 4 5 3 2" xfId="13802" xr:uid="{00000000-0005-0000-0000-00000B730000}"/>
    <cellStyle name="Notiz 2 4 5 3 2 2" xfId="14629" xr:uid="{00000000-0005-0000-0000-00000C730000}"/>
    <cellStyle name="Notiz 2 4 5 3 2 2 2" xfId="16992" xr:uid="{00000000-0005-0000-0000-00000D730000}"/>
    <cellStyle name="Notiz 2 4 5 3 2 2 2 2" xfId="24151" xr:uid="{00000000-0005-0000-0000-00000E730000}"/>
    <cellStyle name="Notiz 2 4 5 3 2 2 2 2 2" xfId="38466" xr:uid="{00000000-0005-0000-0000-00000F730000}"/>
    <cellStyle name="Notiz 2 4 5 3 2 2 2 3" xfId="31307" xr:uid="{00000000-0005-0000-0000-000010730000}"/>
    <cellStyle name="Notiz 2 4 5 3 2 2 3" xfId="19346" xr:uid="{00000000-0005-0000-0000-000011730000}"/>
    <cellStyle name="Notiz 2 4 5 3 2 2 3 2" xfId="26483" xr:uid="{00000000-0005-0000-0000-000012730000}"/>
    <cellStyle name="Notiz 2 4 5 3 2 2 3 2 2" xfId="40798" xr:uid="{00000000-0005-0000-0000-000013730000}"/>
    <cellStyle name="Notiz 2 4 5 3 2 2 3 3" xfId="33661" xr:uid="{00000000-0005-0000-0000-000014730000}"/>
    <cellStyle name="Notiz 2 4 5 3 2 2 4" xfId="20644" xr:uid="{00000000-0005-0000-0000-000015730000}"/>
    <cellStyle name="Notiz 2 4 5 3 2 2 4 2" xfId="27781" xr:uid="{00000000-0005-0000-0000-000016730000}"/>
    <cellStyle name="Notiz 2 4 5 3 2 2 4 2 2" xfId="42096" xr:uid="{00000000-0005-0000-0000-000017730000}"/>
    <cellStyle name="Notiz 2 4 5 3 2 2 4 3" xfId="34959" xr:uid="{00000000-0005-0000-0000-000018730000}"/>
    <cellStyle name="Notiz 2 4 5 3 2 2 5" xfId="21859" xr:uid="{00000000-0005-0000-0000-000019730000}"/>
    <cellStyle name="Notiz 2 4 5 3 2 2 5 2" xfId="36174" xr:uid="{00000000-0005-0000-0000-00001A730000}"/>
    <cellStyle name="Notiz 2 4 5 3 2 2 6" xfId="28996" xr:uid="{00000000-0005-0000-0000-00001B730000}"/>
    <cellStyle name="Notiz 2 4 5 3 2 3" xfId="16171" xr:uid="{00000000-0005-0000-0000-00001C730000}"/>
    <cellStyle name="Notiz 2 4 5 3 2 3 2" xfId="23330" xr:uid="{00000000-0005-0000-0000-00001D730000}"/>
    <cellStyle name="Notiz 2 4 5 3 2 3 2 2" xfId="37645" xr:uid="{00000000-0005-0000-0000-00001E730000}"/>
    <cellStyle name="Notiz 2 4 5 3 2 3 3" xfId="30486" xr:uid="{00000000-0005-0000-0000-00001F730000}"/>
    <cellStyle name="Notiz 2 4 5 3 2 4" xfId="18525" xr:uid="{00000000-0005-0000-0000-000020730000}"/>
    <cellStyle name="Notiz 2 4 5 3 2 4 2" xfId="25662" xr:uid="{00000000-0005-0000-0000-000021730000}"/>
    <cellStyle name="Notiz 2 4 5 3 2 4 2 2" xfId="39977" xr:uid="{00000000-0005-0000-0000-000022730000}"/>
    <cellStyle name="Notiz 2 4 5 3 2 4 3" xfId="32840" xr:uid="{00000000-0005-0000-0000-000023730000}"/>
    <cellStyle name="Notiz 2 4 5 4" xfId="13545" xr:uid="{00000000-0005-0000-0000-000024730000}"/>
    <cellStyle name="Notiz 2 4 5 4 2" xfId="14316" xr:uid="{00000000-0005-0000-0000-000025730000}"/>
    <cellStyle name="Notiz 2 4 5 4 2 2" xfId="16685" xr:uid="{00000000-0005-0000-0000-000026730000}"/>
    <cellStyle name="Notiz 2 4 5 4 2 2 2" xfId="23844" xr:uid="{00000000-0005-0000-0000-000027730000}"/>
    <cellStyle name="Notiz 2 4 5 4 2 2 2 2" xfId="38159" xr:uid="{00000000-0005-0000-0000-000028730000}"/>
    <cellStyle name="Notiz 2 4 5 4 2 2 3" xfId="31000" xr:uid="{00000000-0005-0000-0000-000029730000}"/>
    <cellStyle name="Notiz 2 4 5 4 2 3" xfId="19039" xr:uid="{00000000-0005-0000-0000-00002A730000}"/>
    <cellStyle name="Notiz 2 4 5 4 2 3 2" xfId="26176" xr:uid="{00000000-0005-0000-0000-00002B730000}"/>
    <cellStyle name="Notiz 2 4 5 4 2 3 2 2" xfId="40491" xr:uid="{00000000-0005-0000-0000-00002C730000}"/>
    <cellStyle name="Notiz 2 4 5 4 2 3 3" xfId="33354" xr:uid="{00000000-0005-0000-0000-00002D730000}"/>
    <cellStyle name="Notiz 2 4 5 4 2 4" xfId="20372" xr:uid="{00000000-0005-0000-0000-00002E730000}"/>
    <cellStyle name="Notiz 2 4 5 4 2 4 2" xfId="27509" xr:uid="{00000000-0005-0000-0000-00002F730000}"/>
    <cellStyle name="Notiz 2 4 5 4 2 4 2 2" xfId="41824" xr:uid="{00000000-0005-0000-0000-000030730000}"/>
    <cellStyle name="Notiz 2 4 5 4 2 4 3" xfId="34687" xr:uid="{00000000-0005-0000-0000-000031730000}"/>
    <cellStyle name="Notiz 2 4 5 4 2 5" xfId="21587" xr:uid="{00000000-0005-0000-0000-000032730000}"/>
    <cellStyle name="Notiz 2 4 5 4 2 5 2" xfId="35902" xr:uid="{00000000-0005-0000-0000-000033730000}"/>
    <cellStyle name="Notiz 2 4 5 4 2 6" xfId="28724" xr:uid="{00000000-0005-0000-0000-000034730000}"/>
    <cellStyle name="Notiz 2 4 5 4 3" xfId="15914" xr:uid="{00000000-0005-0000-0000-000035730000}"/>
    <cellStyle name="Notiz 2 4 5 4 3 2" xfId="23073" xr:uid="{00000000-0005-0000-0000-000036730000}"/>
    <cellStyle name="Notiz 2 4 5 4 3 2 2" xfId="37388" xr:uid="{00000000-0005-0000-0000-000037730000}"/>
    <cellStyle name="Notiz 2 4 5 4 3 3" xfId="30229" xr:uid="{00000000-0005-0000-0000-000038730000}"/>
    <cellStyle name="Notiz 2 4 5 4 4" xfId="18268" xr:uid="{00000000-0005-0000-0000-000039730000}"/>
    <cellStyle name="Notiz 2 4 5 4 4 2" xfId="25405" xr:uid="{00000000-0005-0000-0000-00003A730000}"/>
    <cellStyle name="Notiz 2 4 5 4 4 2 2" xfId="39720" xr:uid="{00000000-0005-0000-0000-00003B730000}"/>
    <cellStyle name="Notiz 2 4 5 4 4 3" xfId="32583" xr:uid="{00000000-0005-0000-0000-00003C730000}"/>
    <cellStyle name="Notiz 2 4 6" xfId="1637" xr:uid="{00000000-0005-0000-0000-00003D730000}"/>
    <cellStyle name="Notiz 2 4 6 2" xfId="3675" xr:uid="{00000000-0005-0000-0000-00003E730000}"/>
    <cellStyle name="Notiz 2 4 6 2 2" xfId="13934" xr:uid="{00000000-0005-0000-0000-00003F730000}"/>
    <cellStyle name="Notiz 2 4 6 2 2 2" xfId="14425" xr:uid="{00000000-0005-0000-0000-000040730000}"/>
    <cellStyle name="Notiz 2 4 6 2 2 2 2" xfId="16794" xr:uid="{00000000-0005-0000-0000-000041730000}"/>
    <cellStyle name="Notiz 2 4 6 2 2 2 2 2" xfId="23953" xr:uid="{00000000-0005-0000-0000-000042730000}"/>
    <cellStyle name="Notiz 2 4 6 2 2 2 2 2 2" xfId="38268" xr:uid="{00000000-0005-0000-0000-000043730000}"/>
    <cellStyle name="Notiz 2 4 6 2 2 2 2 3" xfId="31109" xr:uid="{00000000-0005-0000-0000-000044730000}"/>
    <cellStyle name="Notiz 2 4 6 2 2 2 3" xfId="19148" xr:uid="{00000000-0005-0000-0000-000045730000}"/>
    <cellStyle name="Notiz 2 4 6 2 2 2 3 2" xfId="26285" xr:uid="{00000000-0005-0000-0000-000046730000}"/>
    <cellStyle name="Notiz 2 4 6 2 2 2 3 2 2" xfId="40600" xr:uid="{00000000-0005-0000-0000-000047730000}"/>
    <cellStyle name="Notiz 2 4 6 2 2 2 3 3" xfId="33463" xr:uid="{00000000-0005-0000-0000-000048730000}"/>
    <cellStyle name="Notiz 2 4 6 2 2 2 4" xfId="20468" xr:uid="{00000000-0005-0000-0000-000049730000}"/>
    <cellStyle name="Notiz 2 4 6 2 2 2 4 2" xfId="27605" xr:uid="{00000000-0005-0000-0000-00004A730000}"/>
    <cellStyle name="Notiz 2 4 6 2 2 2 4 2 2" xfId="41920" xr:uid="{00000000-0005-0000-0000-00004B730000}"/>
    <cellStyle name="Notiz 2 4 6 2 2 2 4 3" xfId="34783" xr:uid="{00000000-0005-0000-0000-00004C730000}"/>
    <cellStyle name="Notiz 2 4 6 2 2 2 5" xfId="21683" xr:uid="{00000000-0005-0000-0000-00004D730000}"/>
    <cellStyle name="Notiz 2 4 6 2 2 2 5 2" xfId="35998" xr:uid="{00000000-0005-0000-0000-00004E730000}"/>
    <cellStyle name="Notiz 2 4 6 2 2 2 6" xfId="28820" xr:uid="{00000000-0005-0000-0000-00004F730000}"/>
    <cellStyle name="Notiz 2 4 6 2 2 3" xfId="16303" xr:uid="{00000000-0005-0000-0000-000050730000}"/>
    <cellStyle name="Notiz 2 4 6 2 2 3 2" xfId="23462" xr:uid="{00000000-0005-0000-0000-000051730000}"/>
    <cellStyle name="Notiz 2 4 6 2 2 3 2 2" xfId="37777" xr:uid="{00000000-0005-0000-0000-000052730000}"/>
    <cellStyle name="Notiz 2 4 6 2 2 3 3" xfId="30618" xr:uid="{00000000-0005-0000-0000-000053730000}"/>
    <cellStyle name="Notiz 2 4 6 2 2 4" xfId="18657" xr:uid="{00000000-0005-0000-0000-000054730000}"/>
    <cellStyle name="Notiz 2 4 6 2 2 4 2" xfId="25794" xr:uid="{00000000-0005-0000-0000-000055730000}"/>
    <cellStyle name="Notiz 2 4 6 2 2 4 2 2" xfId="40109" xr:uid="{00000000-0005-0000-0000-000056730000}"/>
    <cellStyle name="Notiz 2 4 6 2 2 4 3" xfId="32972" xr:uid="{00000000-0005-0000-0000-000057730000}"/>
    <cellStyle name="Notiz 2 4 6 3" xfId="11627" xr:uid="{00000000-0005-0000-0000-000058730000}"/>
    <cellStyle name="Notiz 2 4 6 3 2" xfId="13803" xr:uid="{00000000-0005-0000-0000-000059730000}"/>
    <cellStyle name="Notiz 2 4 6 3 2 2" xfId="13370" xr:uid="{00000000-0005-0000-0000-00005A730000}"/>
    <cellStyle name="Notiz 2 4 6 3 2 2 2" xfId="15739" xr:uid="{00000000-0005-0000-0000-00005B730000}"/>
    <cellStyle name="Notiz 2 4 6 3 2 2 2 2" xfId="22898" xr:uid="{00000000-0005-0000-0000-00005C730000}"/>
    <cellStyle name="Notiz 2 4 6 3 2 2 2 2 2" xfId="37213" xr:uid="{00000000-0005-0000-0000-00005D730000}"/>
    <cellStyle name="Notiz 2 4 6 3 2 2 2 3" xfId="30054" xr:uid="{00000000-0005-0000-0000-00005E730000}"/>
    <cellStyle name="Notiz 2 4 6 3 2 2 3" xfId="18093" xr:uid="{00000000-0005-0000-0000-00005F730000}"/>
    <cellStyle name="Notiz 2 4 6 3 2 2 3 2" xfId="25230" xr:uid="{00000000-0005-0000-0000-000060730000}"/>
    <cellStyle name="Notiz 2 4 6 3 2 2 3 2 2" xfId="39545" xr:uid="{00000000-0005-0000-0000-000061730000}"/>
    <cellStyle name="Notiz 2 4 6 3 2 2 3 3" xfId="32408" xr:uid="{00000000-0005-0000-0000-000062730000}"/>
    <cellStyle name="Notiz 2 4 6 3 2 2 4" xfId="19797" xr:uid="{00000000-0005-0000-0000-000063730000}"/>
    <cellStyle name="Notiz 2 4 6 3 2 2 4 2" xfId="26934" xr:uid="{00000000-0005-0000-0000-000064730000}"/>
    <cellStyle name="Notiz 2 4 6 3 2 2 4 2 2" xfId="41249" xr:uid="{00000000-0005-0000-0000-000065730000}"/>
    <cellStyle name="Notiz 2 4 6 3 2 2 4 3" xfId="34112" xr:uid="{00000000-0005-0000-0000-000066730000}"/>
    <cellStyle name="Notiz 2 4 6 3 2 2 5" xfId="21012" xr:uid="{00000000-0005-0000-0000-000067730000}"/>
    <cellStyle name="Notiz 2 4 6 3 2 2 5 2" xfId="35327" xr:uid="{00000000-0005-0000-0000-000068730000}"/>
    <cellStyle name="Notiz 2 4 6 3 2 2 6" xfId="28149" xr:uid="{00000000-0005-0000-0000-000069730000}"/>
    <cellStyle name="Notiz 2 4 6 3 2 3" xfId="16172" xr:uid="{00000000-0005-0000-0000-00006A730000}"/>
    <cellStyle name="Notiz 2 4 6 3 2 3 2" xfId="23331" xr:uid="{00000000-0005-0000-0000-00006B730000}"/>
    <cellStyle name="Notiz 2 4 6 3 2 3 2 2" xfId="37646" xr:uid="{00000000-0005-0000-0000-00006C730000}"/>
    <cellStyle name="Notiz 2 4 6 3 2 3 3" xfId="30487" xr:uid="{00000000-0005-0000-0000-00006D730000}"/>
    <cellStyle name="Notiz 2 4 6 3 2 4" xfId="18526" xr:uid="{00000000-0005-0000-0000-00006E730000}"/>
    <cellStyle name="Notiz 2 4 6 3 2 4 2" xfId="25663" xr:uid="{00000000-0005-0000-0000-00006F730000}"/>
    <cellStyle name="Notiz 2 4 6 3 2 4 2 2" xfId="39978" xr:uid="{00000000-0005-0000-0000-000070730000}"/>
    <cellStyle name="Notiz 2 4 6 3 2 4 3" xfId="32841" xr:uid="{00000000-0005-0000-0000-000071730000}"/>
    <cellStyle name="Notiz 2 4 6 4" xfId="13546" xr:uid="{00000000-0005-0000-0000-000072730000}"/>
    <cellStyle name="Notiz 2 4 6 4 2" xfId="14609" xr:uid="{00000000-0005-0000-0000-000073730000}"/>
    <cellStyle name="Notiz 2 4 6 4 2 2" xfId="16972" xr:uid="{00000000-0005-0000-0000-000074730000}"/>
    <cellStyle name="Notiz 2 4 6 4 2 2 2" xfId="24131" xr:uid="{00000000-0005-0000-0000-000075730000}"/>
    <cellStyle name="Notiz 2 4 6 4 2 2 2 2" xfId="38446" xr:uid="{00000000-0005-0000-0000-000076730000}"/>
    <cellStyle name="Notiz 2 4 6 4 2 2 3" xfId="31287" xr:uid="{00000000-0005-0000-0000-000077730000}"/>
    <cellStyle name="Notiz 2 4 6 4 2 3" xfId="19326" xr:uid="{00000000-0005-0000-0000-000078730000}"/>
    <cellStyle name="Notiz 2 4 6 4 2 3 2" xfId="26463" xr:uid="{00000000-0005-0000-0000-000079730000}"/>
    <cellStyle name="Notiz 2 4 6 4 2 3 2 2" xfId="40778" xr:uid="{00000000-0005-0000-0000-00007A730000}"/>
    <cellStyle name="Notiz 2 4 6 4 2 3 3" xfId="33641" xr:uid="{00000000-0005-0000-0000-00007B730000}"/>
    <cellStyle name="Notiz 2 4 6 4 2 4" xfId="20624" xr:uid="{00000000-0005-0000-0000-00007C730000}"/>
    <cellStyle name="Notiz 2 4 6 4 2 4 2" xfId="27761" xr:uid="{00000000-0005-0000-0000-00007D730000}"/>
    <cellStyle name="Notiz 2 4 6 4 2 4 2 2" xfId="42076" xr:uid="{00000000-0005-0000-0000-00007E730000}"/>
    <cellStyle name="Notiz 2 4 6 4 2 4 3" xfId="34939" xr:uid="{00000000-0005-0000-0000-00007F730000}"/>
    <cellStyle name="Notiz 2 4 6 4 2 5" xfId="21839" xr:uid="{00000000-0005-0000-0000-000080730000}"/>
    <cellStyle name="Notiz 2 4 6 4 2 5 2" xfId="36154" xr:uid="{00000000-0005-0000-0000-000081730000}"/>
    <cellStyle name="Notiz 2 4 6 4 2 6" xfId="28976" xr:uid="{00000000-0005-0000-0000-000082730000}"/>
    <cellStyle name="Notiz 2 4 6 4 3" xfId="15915" xr:uid="{00000000-0005-0000-0000-000083730000}"/>
    <cellStyle name="Notiz 2 4 6 4 3 2" xfId="23074" xr:uid="{00000000-0005-0000-0000-000084730000}"/>
    <cellStyle name="Notiz 2 4 6 4 3 2 2" xfId="37389" xr:uid="{00000000-0005-0000-0000-000085730000}"/>
    <cellStyle name="Notiz 2 4 6 4 3 3" xfId="30230" xr:uid="{00000000-0005-0000-0000-000086730000}"/>
    <cellStyle name="Notiz 2 4 6 4 4" xfId="18269" xr:uid="{00000000-0005-0000-0000-000087730000}"/>
    <cellStyle name="Notiz 2 4 6 4 4 2" xfId="25406" xr:uid="{00000000-0005-0000-0000-000088730000}"/>
    <cellStyle name="Notiz 2 4 6 4 4 2 2" xfId="39721" xr:uid="{00000000-0005-0000-0000-000089730000}"/>
    <cellStyle name="Notiz 2 4 6 4 4 3" xfId="32584" xr:uid="{00000000-0005-0000-0000-00008A730000}"/>
    <cellStyle name="Notiz 2 4 7" xfId="3666" xr:uid="{00000000-0005-0000-0000-00008B730000}"/>
    <cellStyle name="Notiz 2 4 7 2" xfId="13925" xr:uid="{00000000-0005-0000-0000-00008C730000}"/>
    <cellStyle name="Notiz 2 4 7 2 2" xfId="13709" xr:uid="{00000000-0005-0000-0000-00008D730000}"/>
    <cellStyle name="Notiz 2 4 7 2 2 2" xfId="16078" xr:uid="{00000000-0005-0000-0000-00008E730000}"/>
    <cellStyle name="Notiz 2 4 7 2 2 2 2" xfId="23237" xr:uid="{00000000-0005-0000-0000-00008F730000}"/>
    <cellStyle name="Notiz 2 4 7 2 2 2 2 2" xfId="37552" xr:uid="{00000000-0005-0000-0000-000090730000}"/>
    <cellStyle name="Notiz 2 4 7 2 2 2 3" xfId="30393" xr:uid="{00000000-0005-0000-0000-000091730000}"/>
    <cellStyle name="Notiz 2 4 7 2 2 3" xfId="18432" xr:uid="{00000000-0005-0000-0000-000092730000}"/>
    <cellStyle name="Notiz 2 4 7 2 2 3 2" xfId="25569" xr:uid="{00000000-0005-0000-0000-000093730000}"/>
    <cellStyle name="Notiz 2 4 7 2 2 3 2 2" xfId="39884" xr:uid="{00000000-0005-0000-0000-000094730000}"/>
    <cellStyle name="Notiz 2 4 7 2 2 3 3" xfId="32747" xr:uid="{00000000-0005-0000-0000-000095730000}"/>
    <cellStyle name="Notiz 2 4 7 2 2 4" xfId="19958" xr:uid="{00000000-0005-0000-0000-000096730000}"/>
    <cellStyle name="Notiz 2 4 7 2 2 4 2" xfId="27095" xr:uid="{00000000-0005-0000-0000-000097730000}"/>
    <cellStyle name="Notiz 2 4 7 2 2 4 2 2" xfId="41410" xr:uid="{00000000-0005-0000-0000-000098730000}"/>
    <cellStyle name="Notiz 2 4 7 2 2 4 3" xfId="34273" xr:uid="{00000000-0005-0000-0000-000099730000}"/>
    <cellStyle name="Notiz 2 4 7 2 2 5" xfId="21173" xr:uid="{00000000-0005-0000-0000-00009A730000}"/>
    <cellStyle name="Notiz 2 4 7 2 2 5 2" xfId="35488" xr:uid="{00000000-0005-0000-0000-00009B730000}"/>
    <cellStyle name="Notiz 2 4 7 2 2 6" xfId="28310" xr:uid="{00000000-0005-0000-0000-00009C730000}"/>
    <cellStyle name="Notiz 2 4 7 2 3" xfId="16294" xr:uid="{00000000-0005-0000-0000-00009D730000}"/>
    <cellStyle name="Notiz 2 4 7 2 3 2" xfId="23453" xr:uid="{00000000-0005-0000-0000-00009E730000}"/>
    <cellStyle name="Notiz 2 4 7 2 3 2 2" xfId="37768" xr:uid="{00000000-0005-0000-0000-00009F730000}"/>
    <cellStyle name="Notiz 2 4 7 2 3 3" xfId="30609" xr:uid="{00000000-0005-0000-0000-0000A0730000}"/>
    <cellStyle name="Notiz 2 4 7 2 4" xfId="18648" xr:uid="{00000000-0005-0000-0000-0000A1730000}"/>
    <cellStyle name="Notiz 2 4 7 2 4 2" xfId="25785" xr:uid="{00000000-0005-0000-0000-0000A2730000}"/>
    <cellStyle name="Notiz 2 4 7 2 4 2 2" xfId="40100" xr:uid="{00000000-0005-0000-0000-0000A3730000}"/>
    <cellStyle name="Notiz 2 4 7 2 4 3" xfId="32963" xr:uid="{00000000-0005-0000-0000-0000A4730000}"/>
    <cellStyle name="Notiz 2 4 8" xfId="10748" xr:uid="{00000000-0005-0000-0000-0000A5730000}"/>
    <cellStyle name="Notiz 2 4 8 2" xfId="12086" xr:uid="{00000000-0005-0000-0000-0000A6730000}"/>
    <cellStyle name="Notiz 2 4 8 2 2" xfId="14422" xr:uid="{00000000-0005-0000-0000-0000A7730000}"/>
    <cellStyle name="Notiz 2 4 8 2 2 2" xfId="14954" xr:uid="{00000000-0005-0000-0000-0000A8730000}"/>
    <cellStyle name="Notiz 2 4 8 2 2 2 2" xfId="17311" xr:uid="{00000000-0005-0000-0000-0000A9730000}"/>
    <cellStyle name="Notiz 2 4 8 2 2 2 2 2" xfId="24448" xr:uid="{00000000-0005-0000-0000-0000AA730000}"/>
    <cellStyle name="Notiz 2 4 8 2 2 2 2 2 2" xfId="38763" xr:uid="{00000000-0005-0000-0000-0000AB730000}"/>
    <cellStyle name="Notiz 2 4 8 2 2 2 2 3" xfId="31626" xr:uid="{00000000-0005-0000-0000-0000AC730000}"/>
    <cellStyle name="Notiz 2 4 8 2 2 2 3" xfId="19665" xr:uid="{00000000-0005-0000-0000-0000AD730000}"/>
    <cellStyle name="Notiz 2 4 8 2 2 2 3 2" xfId="26802" xr:uid="{00000000-0005-0000-0000-0000AE730000}"/>
    <cellStyle name="Notiz 2 4 8 2 2 2 3 2 2" xfId="41117" xr:uid="{00000000-0005-0000-0000-0000AF730000}"/>
    <cellStyle name="Notiz 2 4 8 2 2 2 3 3" xfId="33980" xr:uid="{00000000-0005-0000-0000-0000B0730000}"/>
    <cellStyle name="Notiz 2 4 8 2 2 2 4" xfId="20941" xr:uid="{00000000-0005-0000-0000-0000B1730000}"/>
    <cellStyle name="Notiz 2 4 8 2 2 2 4 2" xfId="28078" xr:uid="{00000000-0005-0000-0000-0000B2730000}"/>
    <cellStyle name="Notiz 2 4 8 2 2 2 4 2 2" xfId="42393" xr:uid="{00000000-0005-0000-0000-0000B3730000}"/>
    <cellStyle name="Notiz 2 4 8 2 2 2 4 3" xfId="35256" xr:uid="{00000000-0005-0000-0000-0000B4730000}"/>
    <cellStyle name="Notiz 2 4 8 2 2 2 5" xfId="22117" xr:uid="{00000000-0005-0000-0000-0000B5730000}"/>
    <cellStyle name="Notiz 2 4 8 2 2 2 5 2" xfId="36432" xr:uid="{00000000-0005-0000-0000-0000B6730000}"/>
    <cellStyle name="Notiz 2 4 8 2 2 2 6" xfId="29273" xr:uid="{00000000-0005-0000-0000-0000B7730000}"/>
    <cellStyle name="Notiz 2 4 8 2 2 3" xfId="16791" xr:uid="{00000000-0005-0000-0000-0000B8730000}"/>
    <cellStyle name="Notiz 2 4 8 2 2 3 2" xfId="23950" xr:uid="{00000000-0005-0000-0000-0000B9730000}"/>
    <cellStyle name="Notiz 2 4 8 2 2 3 2 2" xfId="38265" xr:uid="{00000000-0005-0000-0000-0000BA730000}"/>
    <cellStyle name="Notiz 2 4 8 2 2 3 3" xfId="31106" xr:uid="{00000000-0005-0000-0000-0000BB730000}"/>
    <cellStyle name="Notiz 2 4 8 2 2 4" xfId="19145" xr:uid="{00000000-0005-0000-0000-0000BC730000}"/>
    <cellStyle name="Notiz 2 4 8 2 2 4 2" xfId="26282" xr:uid="{00000000-0005-0000-0000-0000BD730000}"/>
    <cellStyle name="Notiz 2 4 8 2 2 4 2 2" xfId="40597" xr:uid="{00000000-0005-0000-0000-0000BE730000}"/>
    <cellStyle name="Notiz 2 4 8 2 2 4 3" xfId="33460" xr:uid="{00000000-0005-0000-0000-0000BF730000}"/>
    <cellStyle name="Notiz 2 4 8 3" xfId="11618" xr:uid="{00000000-0005-0000-0000-0000C0730000}"/>
    <cellStyle name="Notiz 2 4 8 3 2" xfId="14496" xr:uid="{00000000-0005-0000-0000-0000C1730000}"/>
    <cellStyle name="Notiz 2 4 8 3 2 2" xfId="14971" xr:uid="{00000000-0005-0000-0000-0000C2730000}"/>
    <cellStyle name="Notiz 2 4 8 3 2 2 2" xfId="17328" xr:uid="{00000000-0005-0000-0000-0000C3730000}"/>
    <cellStyle name="Notiz 2 4 8 3 2 2 2 2" xfId="24465" xr:uid="{00000000-0005-0000-0000-0000C4730000}"/>
    <cellStyle name="Notiz 2 4 8 3 2 2 2 2 2" xfId="38780" xr:uid="{00000000-0005-0000-0000-0000C5730000}"/>
    <cellStyle name="Notiz 2 4 8 3 2 2 2 3" xfId="31643" xr:uid="{00000000-0005-0000-0000-0000C6730000}"/>
    <cellStyle name="Notiz 2 4 8 3 2 2 3" xfId="19682" xr:uid="{00000000-0005-0000-0000-0000C7730000}"/>
    <cellStyle name="Notiz 2 4 8 3 2 2 3 2" xfId="26819" xr:uid="{00000000-0005-0000-0000-0000C8730000}"/>
    <cellStyle name="Notiz 2 4 8 3 2 2 3 2 2" xfId="41134" xr:uid="{00000000-0005-0000-0000-0000C9730000}"/>
    <cellStyle name="Notiz 2 4 8 3 2 2 3 3" xfId="33997" xr:uid="{00000000-0005-0000-0000-0000CA730000}"/>
    <cellStyle name="Notiz 2 4 8 3 2 2 4" xfId="20958" xr:uid="{00000000-0005-0000-0000-0000CB730000}"/>
    <cellStyle name="Notiz 2 4 8 3 2 2 4 2" xfId="28095" xr:uid="{00000000-0005-0000-0000-0000CC730000}"/>
    <cellStyle name="Notiz 2 4 8 3 2 2 4 2 2" xfId="42410" xr:uid="{00000000-0005-0000-0000-0000CD730000}"/>
    <cellStyle name="Notiz 2 4 8 3 2 2 4 3" xfId="35273" xr:uid="{00000000-0005-0000-0000-0000CE730000}"/>
    <cellStyle name="Notiz 2 4 8 3 2 2 5" xfId="22134" xr:uid="{00000000-0005-0000-0000-0000CF730000}"/>
    <cellStyle name="Notiz 2 4 8 3 2 2 5 2" xfId="36449" xr:uid="{00000000-0005-0000-0000-0000D0730000}"/>
    <cellStyle name="Notiz 2 4 8 3 2 2 6" xfId="29290" xr:uid="{00000000-0005-0000-0000-0000D1730000}"/>
    <cellStyle name="Notiz 2 4 8 3 2 3" xfId="16865" xr:uid="{00000000-0005-0000-0000-0000D2730000}"/>
    <cellStyle name="Notiz 2 4 8 3 2 3 2" xfId="24024" xr:uid="{00000000-0005-0000-0000-0000D3730000}"/>
    <cellStyle name="Notiz 2 4 8 3 2 3 2 2" xfId="38339" xr:uid="{00000000-0005-0000-0000-0000D4730000}"/>
    <cellStyle name="Notiz 2 4 8 3 2 3 3" xfId="31180" xr:uid="{00000000-0005-0000-0000-0000D5730000}"/>
    <cellStyle name="Notiz 2 4 8 3 2 4" xfId="19219" xr:uid="{00000000-0005-0000-0000-0000D6730000}"/>
    <cellStyle name="Notiz 2 4 8 3 2 4 2" xfId="26356" xr:uid="{00000000-0005-0000-0000-0000D7730000}"/>
    <cellStyle name="Notiz 2 4 8 3 2 4 2 2" xfId="40671" xr:uid="{00000000-0005-0000-0000-0000D8730000}"/>
    <cellStyle name="Notiz 2 4 8 3 2 4 3" xfId="33534" xr:uid="{00000000-0005-0000-0000-0000D9730000}"/>
    <cellStyle name="Notiz 2 4 8 4" xfId="13794" xr:uid="{00000000-0005-0000-0000-0000DA730000}"/>
    <cellStyle name="Notiz 2 4 8 4 2" xfId="14560" xr:uid="{00000000-0005-0000-0000-0000DB730000}"/>
    <cellStyle name="Notiz 2 4 8 4 2 2" xfId="16923" xr:uid="{00000000-0005-0000-0000-0000DC730000}"/>
    <cellStyle name="Notiz 2 4 8 4 2 2 2" xfId="24082" xr:uid="{00000000-0005-0000-0000-0000DD730000}"/>
    <cellStyle name="Notiz 2 4 8 4 2 2 2 2" xfId="38397" xr:uid="{00000000-0005-0000-0000-0000DE730000}"/>
    <cellStyle name="Notiz 2 4 8 4 2 2 3" xfId="31238" xr:uid="{00000000-0005-0000-0000-0000DF730000}"/>
    <cellStyle name="Notiz 2 4 8 4 2 3" xfId="19277" xr:uid="{00000000-0005-0000-0000-0000E0730000}"/>
    <cellStyle name="Notiz 2 4 8 4 2 3 2" xfId="26414" xr:uid="{00000000-0005-0000-0000-0000E1730000}"/>
    <cellStyle name="Notiz 2 4 8 4 2 3 2 2" xfId="40729" xr:uid="{00000000-0005-0000-0000-0000E2730000}"/>
    <cellStyle name="Notiz 2 4 8 4 2 3 3" xfId="33592" xr:uid="{00000000-0005-0000-0000-0000E3730000}"/>
    <cellStyle name="Notiz 2 4 8 4 2 4" xfId="20575" xr:uid="{00000000-0005-0000-0000-0000E4730000}"/>
    <cellStyle name="Notiz 2 4 8 4 2 4 2" xfId="27712" xr:uid="{00000000-0005-0000-0000-0000E5730000}"/>
    <cellStyle name="Notiz 2 4 8 4 2 4 2 2" xfId="42027" xr:uid="{00000000-0005-0000-0000-0000E6730000}"/>
    <cellStyle name="Notiz 2 4 8 4 2 4 3" xfId="34890" xr:uid="{00000000-0005-0000-0000-0000E7730000}"/>
    <cellStyle name="Notiz 2 4 8 4 2 5" xfId="21790" xr:uid="{00000000-0005-0000-0000-0000E8730000}"/>
    <cellStyle name="Notiz 2 4 8 4 2 5 2" xfId="36105" xr:uid="{00000000-0005-0000-0000-0000E9730000}"/>
    <cellStyle name="Notiz 2 4 8 4 2 6" xfId="28927" xr:uid="{00000000-0005-0000-0000-0000EA730000}"/>
    <cellStyle name="Notiz 2 4 8 4 3" xfId="16163" xr:uid="{00000000-0005-0000-0000-0000EB730000}"/>
    <cellStyle name="Notiz 2 4 8 4 3 2" xfId="23322" xr:uid="{00000000-0005-0000-0000-0000EC730000}"/>
    <cellStyle name="Notiz 2 4 8 4 3 2 2" xfId="37637" xr:uid="{00000000-0005-0000-0000-0000ED730000}"/>
    <cellStyle name="Notiz 2 4 8 4 3 3" xfId="30478" xr:uid="{00000000-0005-0000-0000-0000EE730000}"/>
    <cellStyle name="Notiz 2 4 8 4 4" xfId="18517" xr:uid="{00000000-0005-0000-0000-0000EF730000}"/>
    <cellStyle name="Notiz 2 4 8 4 4 2" xfId="25654" xr:uid="{00000000-0005-0000-0000-0000F0730000}"/>
    <cellStyle name="Notiz 2 4 8 4 4 2 2" xfId="39969" xr:uid="{00000000-0005-0000-0000-0000F1730000}"/>
    <cellStyle name="Notiz 2 4 8 4 4 3" xfId="32832" xr:uid="{00000000-0005-0000-0000-0000F2730000}"/>
    <cellStyle name="Notiz 2 4 9" xfId="11062" xr:uid="{00000000-0005-0000-0000-0000F3730000}"/>
    <cellStyle name="Notiz 2 5" xfId="1638" xr:uid="{00000000-0005-0000-0000-0000F4730000}"/>
    <cellStyle name="Notiz 2 5 2" xfId="1639" xr:uid="{00000000-0005-0000-0000-0000F5730000}"/>
    <cellStyle name="Notiz 2 5 2 2" xfId="1640" xr:uid="{00000000-0005-0000-0000-0000F6730000}"/>
    <cellStyle name="Notiz 2 5 2 2 2" xfId="3678" xr:uid="{00000000-0005-0000-0000-0000F7730000}"/>
    <cellStyle name="Notiz 2 5 2 2 2 2" xfId="13937" xr:uid="{00000000-0005-0000-0000-0000F8730000}"/>
    <cellStyle name="Notiz 2 5 2 2 2 2 2" xfId="13891" xr:uid="{00000000-0005-0000-0000-0000F9730000}"/>
    <cellStyle name="Notiz 2 5 2 2 2 2 2 2" xfId="16260" xr:uid="{00000000-0005-0000-0000-0000FA730000}"/>
    <cellStyle name="Notiz 2 5 2 2 2 2 2 2 2" xfId="23419" xr:uid="{00000000-0005-0000-0000-0000FB730000}"/>
    <cellStyle name="Notiz 2 5 2 2 2 2 2 2 2 2" xfId="37734" xr:uid="{00000000-0005-0000-0000-0000FC730000}"/>
    <cellStyle name="Notiz 2 5 2 2 2 2 2 2 3" xfId="30575" xr:uid="{00000000-0005-0000-0000-0000FD730000}"/>
    <cellStyle name="Notiz 2 5 2 2 2 2 2 3" xfId="18614" xr:uid="{00000000-0005-0000-0000-0000FE730000}"/>
    <cellStyle name="Notiz 2 5 2 2 2 2 2 3 2" xfId="25751" xr:uid="{00000000-0005-0000-0000-0000FF730000}"/>
    <cellStyle name="Notiz 2 5 2 2 2 2 2 3 2 2" xfId="40066" xr:uid="{00000000-0005-0000-0000-000000740000}"/>
    <cellStyle name="Notiz 2 5 2 2 2 2 2 3 3" xfId="32929" xr:uid="{00000000-0005-0000-0000-000001740000}"/>
    <cellStyle name="Notiz 2 5 2 2 2 2 2 4" xfId="20055" xr:uid="{00000000-0005-0000-0000-000002740000}"/>
    <cellStyle name="Notiz 2 5 2 2 2 2 2 4 2" xfId="27192" xr:uid="{00000000-0005-0000-0000-000003740000}"/>
    <cellStyle name="Notiz 2 5 2 2 2 2 2 4 2 2" xfId="41507" xr:uid="{00000000-0005-0000-0000-000004740000}"/>
    <cellStyle name="Notiz 2 5 2 2 2 2 2 4 3" xfId="34370" xr:uid="{00000000-0005-0000-0000-000005740000}"/>
    <cellStyle name="Notiz 2 5 2 2 2 2 2 5" xfId="21270" xr:uid="{00000000-0005-0000-0000-000006740000}"/>
    <cellStyle name="Notiz 2 5 2 2 2 2 2 5 2" xfId="35585" xr:uid="{00000000-0005-0000-0000-000007740000}"/>
    <cellStyle name="Notiz 2 5 2 2 2 2 2 6" xfId="28407" xr:uid="{00000000-0005-0000-0000-000008740000}"/>
    <cellStyle name="Notiz 2 5 2 2 2 2 3" xfId="16306" xr:uid="{00000000-0005-0000-0000-000009740000}"/>
    <cellStyle name="Notiz 2 5 2 2 2 2 3 2" xfId="23465" xr:uid="{00000000-0005-0000-0000-00000A740000}"/>
    <cellStyle name="Notiz 2 5 2 2 2 2 3 2 2" xfId="37780" xr:uid="{00000000-0005-0000-0000-00000B740000}"/>
    <cellStyle name="Notiz 2 5 2 2 2 2 3 3" xfId="30621" xr:uid="{00000000-0005-0000-0000-00000C740000}"/>
    <cellStyle name="Notiz 2 5 2 2 2 2 4" xfId="18660" xr:uid="{00000000-0005-0000-0000-00000D740000}"/>
    <cellStyle name="Notiz 2 5 2 2 2 2 4 2" xfId="25797" xr:uid="{00000000-0005-0000-0000-00000E740000}"/>
    <cellStyle name="Notiz 2 5 2 2 2 2 4 2 2" xfId="40112" xr:uid="{00000000-0005-0000-0000-00000F740000}"/>
    <cellStyle name="Notiz 2 5 2 2 2 2 4 3" xfId="32975" xr:uid="{00000000-0005-0000-0000-000010740000}"/>
    <cellStyle name="Notiz 2 5 2 2 3" xfId="11630" xr:uid="{00000000-0005-0000-0000-000011740000}"/>
    <cellStyle name="Notiz 2 5 2 2 3 2" xfId="13806" xr:uid="{00000000-0005-0000-0000-000012740000}"/>
    <cellStyle name="Notiz 2 5 2 2 3 2 2" xfId="13733" xr:uid="{00000000-0005-0000-0000-000013740000}"/>
    <cellStyle name="Notiz 2 5 2 2 3 2 2 2" xfId="16102" xr:uid="{00000000-0005-0000-0000-000014740000}"/>
    <cellStyle name="Notiz 2 5 2 2 3 2 2 2 2" xfId="23261" xr:uid="{00000000-0005-0000-0000-000015740000}"/>
    <cellStyle name="Notiz 2 5 2 2 3 2 2 2 2 2" xfId="37576" xr:uid="{00000000-0005-0000-0000-000016740000}"/>
    <cellStyle name="Notiz 2 5 2 2 3 2 2 2 3" xfId="30417" xr:uid="{00000000-0005-0000-0000-000017740000}"/>
    <cellStyle name="Notiz 2 5 2 2 3 2 2 3" xfId="18456" xr:uid="{00000000-0005-0000-0000-000018740000}"/>
    <cellStyle name="Notiz 2 5 2 2 3 2 2 3 2" xfId="25593" xr:uid="{00000000-0005-0000-0000-000019740000}"/>
    <cellStyle name="Notiz 2 5 2 2 3 2 2 3 2 2" xfId="39908" xr:uid="{00000000-0005-0000-0000-00001A740000}"/>
    <cellStyle name="Notiz 2 5 2 2 3 2 2 3 3" xfId="32771" xr:uid="{00000000-0005-0000-0000-00001B740000}"/>
    <cellStyle name="Notiz 2 5 2 2 3 2 2 4" xfId="19981" xr:uid="{00000000-0005-0000-0000-00001C740000}"/>
    <cellStyle name="Notiz 2 5 2 2 3 2 2 4 2" xfId="27118" xr:uid="{00000000-0005-0000-0000-00001D740000}"/>
    <cellStyle name="Notiz 2 5 2 2 3 2 2 4 2 2" xfId="41433" xr:uid="{00000000-0005-0000-0000-00001E740000}"/>
    <cellStyle name="Notiz 2 5 2 2 3 2 2 4 3" xfId="34296" xr:uid="{00000000-0005-0000-0000-00001F740000}"/>
    <cellStyle name="Notiz 2 5 2 2 3 2 2 5" xfId="21196" xr:uid="{00000000-0005-0000-0000-000020740000}"/>
    <cellStyle name="Notiz 2 5 2 2 3 2 2 5 2" xfId="35511" xr:uid="{00000000-0005-0000-0000-000021740000}"/>
    <cellStyle name="Notiz 2 5 2 2 3 2 2 6" xfId="28333" xr:uid="{00000000-0005-0000-0000-000022740000}"/>
    <cellStyle name="Notiz 2 5 2 2 3 2 3" xfId="16175" xr:uid="{00000000-0005-0000-0000-000023740000}"/>
    <cellStyle name="Notiz 2 5 2 2 3 2 3 2" xfId="23334" xr:uid="{00000000-0005-0000-0000-000024740000}"/>
    <cellStyle name="Notiz 2 5 2 2 3 2 3 2 2" xfId="37649" xr:uid="{00000000-0005-0000-0000-000025740000}"/>
    <cellStyle name="Notiz 2 5 2 2 3 2 3 3" xfId="30490" xr:uid="{00000000-0005-0000-0000-000026740000}"/>
    <cellStyle name="Notiz 2 5 2 2 3 2 4" xfId="18529" xr:uid="{00000000-0005-0000-0000-000027740000}"/>
    <cellStyle name="Notiz 2 5 2 2 3 2 4 2" xfId="25666" xr:uid="{00000000-0005-0000-0000-000028740000}"/>
    <cellStyle name="Notiz 2 5 2 2 3 2 4 2 2" xfId="39981" xr:uid="{00000000-0005-0000-0000-000029740000}"/>
    <cellStyle name="Notiz 2 5 2 2 3 2 4 3" xfId="32844" xr:uid="{00000000-0005-0000-0000-00002A740000}"/>
    <cellStyle name="Notiz 2 5 2 2 4" xfId="13549" xr:uid="{00000000-0005-0000-0000-00002B740000}"/>
    <cellStyle name="Notiz 2 5 2 2 4 2" xfId="14084" xr:uid="{00000000-0005-0000-0000-00002C740000}"/>
    <cellStyle name="Notiz 2 5 2 2 4 2 2" xfId="16453" xr:uid="{00000000-0005-0000-0000-00002D740000}"/>
    <cellStyle name="Notiz 2 5 2 2 4 2 2 2" xfId="23612" xr:uid="{00000000-0005-0000-0000-00002E740000}"/>
    <cellStyle name="Notiz 2 5 2 2 4 2 2 2 2" xfId="37927" xr:uid="{00000000-0005-0000-0000-00002F740000}"/>
    <cellStyle name="Notiz 2 5 2 2 4 2 2 3" xfId="30768" xr:uid="{00000000-0005-0000-0000-000030740000}"/>
    <cellStyle name="Notiz 2 5 2 2 4 2 3" xfId="18807" xr:uid="{00000000-0005-0000-0000-000031740000}"/>
    <cellStyle name="Notiz 2 5 2 2 4 2 3 2" xfId="25944" xr:uid="{00000000-0005-0000-0000-000032740000}"/>
    <cellStyle name="Notiz 2 5 2 2 4 2 3 2 2" xfId="40259" xr:uid="{00000000-0005-0000-0000-000033740000}"/>
    <cellStyle name="Notiz 2 5 2 2 4 2 3 3" xfId="33122" xr:uid="{00000000-0005-0000-0000-000034740000}"/>
    <cellStyle name="Notiz 2 5 2 2 4 2 4" xfId="20144" xr:uid="{00000000-0005-0000-0000-000035740000}"/>
    <cellStyle name="Notiz 2 5 2 2 4 2 4 2" xfId="27281" xr:uid="{00000000-0005-0000-0000-000036740000}"/>
    <cellStyle name="Notiz 2 5 2 2 4 2 4 2 2" xfId="41596" xr:uid="{00000000-0005-0000-0000-000037740000}"/>
    <cellStyle name="Notiz 2 5 2 2 4 2 4 3" xfId="34459" xr:uid="{00000000-0005-0000-0000-000038740000}"/>
    <cellStyle name="Notiz 2 5 2 2 4 2 5" xfId="21359" xr:uid="{00000000-0005-0000-0000-000039740000}"/>
    <cellStyle name="Notiz 2 5 2 2 4 2 5 2" xfId="35674" xr:uid="{00000000-0005-0000-0000-00003A740000}"/>
    <cellStyle name="Notiz 2 5 2 2 4 2 6" xfId="28496" xr:uid="{00000000-0005-0000-0000-00003B740000}"/>
    <cellStyle name="Notiz 2 5 2 2 4 3" xfId="15918" xr:uid="{00000000-0005-0000-0000-00003C740000}"/>
    <cellStyle name="Notiz 2 5 2 2 4 3 2" xfId="23077" xr:uid="{00000000-0005-0000-0000-00003D740000}"/>
    <cellStyle name="Notiz 2 5 2 2 4 3 2 2" xfId="37392" xr:uid="{00000000-0005-0000-0000-00003E740000}"/>
    <cellStyle name="Notiz 2 5 2 2 4 3 3" xfId="30233" xr:uid="{00000000-0005-0000-0000-00003F740000}"/>
    <cellStyle name="Notiz 2 5 2 2 4 4" xfId="18272" xr:uid="{00000000-0005-0000-0000-000040740000}"/>
    <cellStyle name="Notiz 2 5 2 2 4 4 2" xfId="25409" xr:uid="{00000000-0005-0000-0000-000041740000}"/>
    <cellStyle name="Notiz 2 5 2 2 4 4 2 2" xfId="39724" xr:uid="{00000000-0005-0000-0000-000042740000}"/>
    <cellStyle name="Notiz 2 5 2 2 4 4 3" xfId="32587" xr:uid="{00000000-0005-0000-0000-000043740000}"/>
    <cellStyle name="Notiz 2 5 2 3" xfId="1641" xr:uid="{00000000-0005-0000-0000-000044740000}"/>
    <cellStyle name="Notiz 2 5 2 3 2" xfId="3679" xr:uid="{00000000-0005-0000-0000-000045740000}"/>
    <cellStyle name="Notiz 2 5 2 3 2 2" xfId="13938" xr:uid="{00000000-0005-0000-0000-000046740000}"/>
    <cellStyle name="Notiz 2 5 2 3 2 2 2" xfId="12613" xr:uid="{00000000-0005-0000-0000-000047740000}"/>
    <cellStyle name="Notiz 2 5 2 3 2 2 2 2" xfId="14982" xr:uid="{00000000-0005-0000-0000-000048740000}"/>
    <cellStyle name="Notiz 2 5 2 3 2 2 2 2 2" xfId="22141" xr:uid="{00000000-0005-0000-0000-000049740000}"/>
    <cellStyle name="Notiz 2 5 2 3 2 2 2 2 2 2" xfId="36456" xr:uid="{00000000-0005-0000-0000-00004A740000}"/>
    <cellStyle name="Notiz 2 5 2 3 2 2 2 2 3" xfId="29297" xr:uid="{00000000-0005-0000-0000-00004B740000}"/>
    <cellStyle name="Notiz 2 5 2 3 2 2 2 3" xfId="17336" xr:uid="{00000000-0005-0000-0000-00004C740000}"/>
    <cellStyle name="Notiz 2 5 2 3 2 2 2 3 2" xfId="24473" xr:uid="{00000000-0005-0000-0000-00004D740000}"/>
    <cellStyle name="Notiz 2 5 2 3 2 2 2 3 2 2" xfId="38788" xr:uid="{00000000-0005-0000-0000-00004E740000}"/>
    <cellStyle name="Notiz 2 5 2 3 2 2 2 3 3" xfId="31651" xr:uid="{00000000-0005-0000-0000-00004F740000}"/>
    <cellStyle name="Notiz 2 5 2 3 2 2 2 4" xfId="19750" xr:uid="{00000000-0005-0000-0000-000050740000}"/>
    <cellStyle name="Notiz 2 5 2 3 2 2 2 4 2" xfId="26887" xr:uid="{00000000-0005-0000-0000-000051740000}"/>
    <cellStyle name="Notiz 2 5 2 3 2 2 2 4 2 2" xfId="41202" xr:uid="{00000000-0005-0000-0000-000052740000}"/>
    <cellStyle name="Notiz 2 5 2 3 2 2 2 4 3" xfId="34065" xr:uid="{00000000-0005-0000-0000-000053740000}"/>
    <cellStyle name="Notiz 2 5 2 3 2 2 2 5" xfId="20965" xr:uid="{00000000-0005-0000-0000-000054740000}"/>
    <cellStyle name="Notiz 2 5 2 3 2 2 2 5 2" xfId="35280" xr:uid="{00000000-0005-0000-0000-000055740000}"/>
    <cellStyle name="Notiz 2 5 2 3 2 2 2 6" xfId="28102" xr:uid="{00000000-0005-0000-0000-000056740000}"/>
    <cellStyle name="Notiz 2 5 2 3 2 2 3" xfId="16307" xr:uid="{00000000-0005-0000-0000-000057740000}"/>
    <cellStyle name="Notiz 2 5 2 3 2 2 3 2" xfId="23466" xr:uid="{00000000-0005-0000-0000-000058740000}"/>
    <cellStyle name="Notiz 2 5 2 3 2 2 3 2 2" xfId="37781" xr:uid="{00000000-0005-0000-0000-000059740000}"/>
    <cellStyle name="Notiz 2 5 2 3 2 2 3 3" xfId="30622" xr:uid="{00000000-0005-0000-0000-00005A740000}"/>
    <cellStyle name="Notiz 2 5 2 3 2 2 4" xfId="18661" xr:uid="{00000000-0005-0000-0000-00005B740000}"/>
    <cellStyle name="Notiz 2 5 2 3 2 2 4 2" xfId="25798" xr:uid="{00000000-0005-0000-0000-00005C740000}"/>
    <cellStyle name="Notiz 2 5 2 3 2 2 4 2 2" xfId="40113" xr:uid="{00000000-0005-0000-0000-00005D740000}"/>
    <cellStyle name="Notiz 2 5 2 3 2 2 4 3" xfId="32976" xr:uid="{00000000-0005-0000-0000-00005E740000}"/>
    <cellStyle name="Notiz 2 5 2 3 3" xfId="11631" xr:uid="{00000000-0005-0000-0000-00005F740000}"/>
    <cellStyle name="Notiz 2 5 2 3 3 2" xfId="13807" xr:uid="{00000000-0005-0000-0000-000060740000}"/>
    <cellStyle name="Notiz 2 5 2 3 3 2 2" xfId="14171" xr:uid="{00000000-0005-0000-0000-000061740000}"/>
    <cellStyle name="Notiz 2 5 2 3 3 2 2 2" xfId="16540" xr:uid="{00000000-0005-0000-0000-000062740000}"/>
    <cellStyle name="Notiz 2 5 2 3 3 2 2 2 2" xfId="23699" xr:uid="{00000000-0005-0000-0000-000063740000}"/>
    <cellStyle name="Notiz 2 5 2 3 3 2 2 2 2 2" xfId="38014" xr:uid="{00000000-0005-0000-0000-000064740000}"/>
    <cellStyle name="Notiz 2 5 2 3 3 2 2 2 3" xfId="30855" xr:uid="{00000000-0005-0000-0000-000065740000}"/>
    <cellStyle name="Notiz 2 5 2 3 3 2 2 3" xfId="18894" xr:uid="{00000000-0005-0000-0000-000066740000}"/>
    <cellStyle name="Notiz 2 5 2 3 3 2 2 3 2" xfId="26031" xr:uid="{00000000-0005-0000-0000-000067740000}"/>
    <cellStyle name="Notiz 2 5 2 3 3 2 2 3 2 2" xfId="40346" xr:uid="{00000000-0005-0000-0000-000068740000}"/>
    <cellStyle name="Notiz 2 5 2 3 3 2 2 3 3" xfId="33209" xr:uid="{00000000-0005-0000-0000-000069740000}"/>
    <cellStyle name="Notiz 2 5 2 3 3 2 2 4" xfId="20228" xr:uid="{00000000-0005-0000-0000-00006A740000}"/>
    <cellStyle name="Notiz 2 5 2 3 3 2 2 4 2" xfId="27365" xr:uid="{00000000-0005-0000-0000-00006B740000}"/>
    <cellStyle name="Notiz 2 5 2 3 3 2 2 4 2 2" xfId="41680" xr:uid="{00000000-0005-0000-0000-00006C740000}"/>
    <cellStyle name="Notiz 2 5 2 3 3 2 2 4 3" xfId="34543" xr:uid="{00000000-0005-0000-0000-00006D740000}"/>
    <cellStyle name="Notiz 2 5 2 3 3 2 2 5" xfId="21443" xr:uid="{00000000-0005-0000-0000-00006E740000}"/>
    <cellStyle name="Notiz 2 5 2 3 3 2 2 5 2" xfId="35758" xr:uid="{00000000-0005-0000-0000-00006F740000}"/>
    <cellStyle name="Notiz 2 5 2 3 3 2 2 6" xfId="28580" xr:uid="{00000000-0005-0000-0000-000070740000}"/>
    <cellStyle name="Notiz 2 5 2 3 3 2 3" xfId="16176" xr:uid="{00000000-0005-0000-0000-000071740000}"/>
    <cellStyle name="Notiz 2 5 2 3 3 2 3 2" xfId="23335" xr:uid="{00000000-0005-0000-0000-000072740000}"/>
    <cellStyle name="Notiz 2 5 2 3 3 2 3 2 2" xfId="37650" xr:uid="{00000000-0005-0000-0000-000073740000}"/>
    <cellStyle name="Notiz 2 5 2 3 3 2 3 3" xfId="30491" xr:uid="{00000000-0005-0000-0000-000074740000}"/>
    <cellStyle name="Notiz 2 5 2 3 3 2 4" xfId="18530" xr:uid="{00000000-0005-0000-0000-000075740000}"/>
    <cellStyle name="Notiz 2 5 2 3 3 2 4 2" xfId="25667" xr:uid="{00000000-0005-0000-0000-000076740000}"/>
    <cellStyle name="Notiz 2 5 2 3 3 2 4 2 2" xfId="39982" xr:uid="{00000000-0005-0000-0000-000077740000}"/>
    <cellStyle name="Notiz 2 5 2 3 3 2 4 3" xfId="32845" xr:uid="{00000000-0005-0000-0000-000078740000}"/>
    <cellStyle name="Notiz 2 5 2 3 4" xfId="13550" xr:uid="{00000000-0005-0000-0000-000079740000}"/>
    <cellStyle name="Notiz 2 5 2 3 4 2" xfId="14631" xr:uid="{00000000-0005-0000-0000-00007A740000}"/>
    <cellStyle name="Notiz 2 5 2 3 4 2 2" xfId="16994" xr:uid="{00000000-0005-0000-0000-00007B740000}"/>
    <cellStyle name="Notiz 2 5 2 3 4 2 2 2" xfId="24153" xr:uid="{00000000-0005-0000-0000-00007C740000}"/>
    <cellStyle name="Notiz 2 5 2 3 4 2 2 2 2" xfId="38468" xr:uid="{00000000-0005-0000-0000-00007D740000}"/>
    <cellStyle name="Notiz 2 5 2 3 4 2 2 3" xfId="31309" xr:uid="{00000000-0005-0000-0000-00007E740000}"/>
    <cellStyle name="Notiz 2 5 2 3 4 2 3" xfId="19348" xr:uid="{00000000-0005-0000-0000-00007F740000}"/>
    <cellStyle name="Notiz 2 5 2 3 4 2 3 2" xfId="26485" xr:uid="{00000000-0005-0000-0000-000080740000}"/>
    <cellStyle name="Notiz 2 5 2 3 4 2 3 2 2" xfId="40800" xr:uid="{00000000-0005-0000-0000-000081740000}"/>
    <cellStyle name="Notiz 2 5 2 3 4 2 3 3" xfId="33663" xr:uid="{00000000-0005-0000-0000-000082740000}"/>
    <cellStyle name="Notiz 2 5 2 3 4 2 4" xfId="20646" xr:uid="{00000000-0005-0000-0000-000083740000}"/>
    <cellStyle name="Notiz 2 5 2 3 4 2 4 2" xfId="27783" xr:uid="{00000000-0005-0000-0000-000084740000}"/>
    <cellStyle name="Notiz 2 5 2 3 4 2 4 2 2" xfId="42098" xr:uid="{00000000-0005-0000-0000-000085740000}"/>
    <cellStyle name="Notiz 2 5 2 3 4 2 4 3" xfId="34961" xr:uid="{00000000-0005-0000-0000-000086740000}"/>
    <cellStyle name="Notiz 2 5 2 3 4 2 5" xfId="21861" xr:uid="{00000000-0005-0000-0000-000087740000}"/>
    <cellStyle name="Notiz 2 5 2 3 4 2 5 2" xfId="36176" xr:uid="{00000000-0005-0000-0000-000088740000}"/>
    <cellStyle name="Notiz 2 5 2 3 4 2 6" xfId="28998" xr:uid="{00000000-0005-0000-0000-000089740000}"/>
    <cellStyle name="Notiz 2 5 2 3 4 3" xfId="15919" xr:uid="{00000000-0005-0000-0000-00008A740000}"/>
    <cellStyle name="Notiz 2 5 2 3 4 3 2" xfId="23078" xr:uid="{00000000-0005-0000-0000-00008B740000}"/>
    <cellStyle name="Notiz 2 5 2 3 4 3 2 2" xfId="37393" xr:uid="{00000000-0005-0000-0000-00008C740000}"/>
    <cellStyle name="Notiz 2 5 2 3 4 3 3" xfId="30234" xr:uid="{00000000-0005-0000-0000-00008D740000}"/>
    <cellStyle name="Notiz 2 5 2 3 4 4" xfId="18273" xr:uid="{00000000-0005-0000-0000-00008E740000}"/>
    <cellStyle name="Notiz 2 5 2 3 4 4 2" xfId="25410" xr:uid="{00000000-0005-0000-0000-00008F740000}"/>
    <cellStyle name="Notiz 2 5 2 3 4 4 2 2" xfId="39725" xr:uid="{00000000-0005-0000-0000-000090740000}"/>
    <cellStyle name="Notiz 2 5 2 3 4 4 3" xfId="32588" xr:uid="{00000000-0005-0000-0000-000091740000}"/>
    <cellStyle name="Notiz 2 5 2 4" xfId="1642" xr:uid="{00000000-0005-0000-0000-000092740000}"/>
    <cellStyle name="Notiz 2 5 2 4 2" xfId="3680" xr:uid="{00000000-0005-0000-0000-000093740000}"/>
    <cellStyle name="Notiz 2 5 2 4 2 2" xfId="13939" xr:uid="{00000000-0005-0000-0000-000094740000}"/>
    <cellStyle name="Notiz 2 5 2 4 2 2 2" xfId="14221" xr:uid="{00000000-0005-0000-0000-000095740000}"/>
    <cellStyle name="Notiz 2 5 2 4 2 2 2 2" xfId="16590" xr:uid="{00000000-0005-0000-0000-000096740000}"/>
    <cellStyle name="Notiz 2 5 2 4 2 2 2 2 2" xfId="23749" xr:uid="{00000000-0005-0000-0000-000097740000}"/>
    <cellStyle name="Notiz 2 5 2 4 2 2 2 2 2 2" xfId="38064" xr:uid="{00000000-0005-0000-0000-000098740000}"/>
    <cellStyle name="Notiz 2 5 2 4 2 2 2 2 3" xfId="30905" xr:uid="{00000000-0005-0000-0000-000099740000}"/>
    <cellStyle name="Notiz 2 5 2 4 2 2 2 3" xfId="18944" xr:uid="{00000000-0005-0000-0000-00009A740000}"/>
    <cellStyle name="Notiz 2 5 2 4 2 2 2 3 2" xfId="26081" xr:uid="{00000000-0005-0000-0000-00009B740000}"/>
    <cellStyle name="Notiz 2 5 2 4 2 2 2 3 2 2" xfId="40396" xr:uid="{00000000-0005-0000-0000-00009C740000}"/>
    <cellStyle name="Notiz 2 5 2 4 2 2 2 3 3" xfId="33259" xr:uid="{00000000-0005-0000-0000-00009D740000}"/>
    <cellStyle name="Notiz 2 5 2 4 2 2 2 4" xfId="20277" xr:uid="{00000000-0005-0000-0000-00009E740000}"/>
    <cellStyle name="Notiz 2 5 2 4 2 2 2 4 2" xfId="27414" xr:uid="{00000000-0005-0000-0000-00009F740000}"/>
    <cellStyle name="Notiz 2 5 2 4 2 2 2 4 2 2" xfId="41729" xr:uid="{00000000-0005-0000-0000-0000A0740000}"/>
    <cellStyle name="Notiz 2 5 2 4 2 2 2 4 3" xfId="34592" xr:uid="{00000000-0005-0000-0000-0000A1740000}"/>
    <cellStyle name="Notiz 2 5 2 4 2 2 2 5" xfId="21492" xr:uid="{00000000-0005-0000-0000-0000A2740000}"/>
    <cellStyle name="Notiz 2 5 2 4 2 2 2 5 2" xfId="35807" xr:uid="{00000000-0005-0000-0000-0000A3740000}"/>
    <cellStyle name="Notiz 2 5 2 4 2 2 2 6" xfId="28629" xr:uid="{00000000-0005-0000-0000-0000A4740000}"/>
    <cellStyle name="Notiz 2 5 2 4 2 2 3" xfId="16308" xr:uid="{00000000-0005-0000-0000-0000A5740000}"/>
    <cellStyle name="Notiz 2 5 2 4 2 2 3 2" xfId="23467" xr:uid="{00000000-0005-0000-0000-0000A6740000}"/>
    <cellStyle name="Notiz 2 5 2 4 2 2 3 2 2" xfId="37782" xr:uid="{00000000-0005-0000-0000-0000A7740000}"/>
    <cellStyle name="Notiz 2 5 2 4 2 2 3 3" xfId="30623" xr:uid="{00000000-0005-0000-0000-0000A8740000}"/>
    <cellStyle name="Notiz 2 5 2 4 2 2 4" xfId="18662" xr:uid="{00000000-0005-0000-0000-0000A9740000}"/>
    <cellStyle name="Notiz 2 5 2 4 2 2 4 2" xfId="25799" xr:uid="{00000000-0005-0000-0000-0000AA740000}"/>
    <cellStyle name="Notiz 2 5 2 4 2 2 4 2 2" xfId="40114" xr:uid="{00000000-0005-0000-0000-0000AB740000}"/>
    <cellStyle name="Notiz 2 5 2 4 2 2 4 3" xfId="32977" xr:uid="{00000000-0005-0000-0000-0000AC740000}"/>
    <cellStyle name="Notiz 2 5 2 4 3" xfId="11632" xr:uid="{00000000-0005-0000-0000-0000AD740000}"/>
    <cellStyle name="Notiz 2 5 2 4 3 2" xfId="13808" xr:uid="{00000000-0005-0000-0000-0000AE740000}"/>
    <cellStyle name="Notiz 2 5 2 4 3 2 2" xfId="14172" xr:uid="{00000000-0005-0000-0000-0000AF740000}"/>
    <cellStyle name="Notiz 2 5 2 4 3 2 2 2" xfId="16541" xr:uid="{00000000-0005-0000-0000-0000B0740000}"/>
    <cellStyle name="Notiz 2 5 2 4 3 2 2 2 2" xfId="23700" xr:uid="{00000000-0005-0000-0000-0000B1740000}"/>
    <cellStyle name="Notiz 2 5 2 4 3 2 2 2 2 2" xfId="38015" xr:uid="{00000000-0005-0000-0000-0000B2740000}"/>
    <cellStyle name="Notiz 2 5 2 4 3 2 2 2 3" xfId="30856" xr:uid="{00000000-0005-0000-0000-0000B3740000}"/>
    <cellStyle name="Notiz 2 5 2 4 3 2 2 3" xfId="18895" xr:uid="{00000000-0005-0000-0000-0000B4740000}"/>
    <cellStyle name="Notiz 2 5 2 4 3 2 2 3 2" xfId="26032" xr:uid="{00000000-0005-0000-0000-0000B5740000}"/>
    <cellStyle name="Notiz 2 5 2 4 3 2 2 3 2 2" xfId="40347" xr:uid="{00000000-0005-0000-0000-0000B6740000}"/>
    <cellStyle name="Notiz 2 5 2 4 3 2 2 3 3" xfId="33210" xr:uid="{00000000-0005-0000-0000-0000B7740000}"/>
    <cellStyle name="Notiz 2 5 2 4 3 2 2 4" xfId="20229" xr:uid="{00000000-0005-0000-0000-0000B8740000}"/>
    <cellStyle name="Notiz 2 5 2 4 3 2 2 4 2" xfId="27366" xr:uid="{00000000-0005-0000-0000-0000B9740000}"/>
    <cellStyle name="Notiz 2 5 2 4 3 2 2 4 2 2" xfId="41681" xr:uid="{00000000-0005-0000-0000-0000BA740000}"/>
    <cellStyle name="Notiz 2 5 2 4 3 2 2 4 3" xfId="34544" xr:uid="{00000000-0005-0000-0000-0000BB740000}"/>
    <cellStyle name="Notiz 2 5 2 4 3 2 2 5" xfId="21444" xr:uid="{00000000-0005-0000-0000-0000BC740000}"/>
    <cellStyle name="Notiz 2 5 2 4 3 2 2 5 2" xfId="35759" xr:uid="{00000000-0005-0000-0000-0000BD740000}"/>
    <cellStyle name="Notiz 2 5 2 4 3 2 2 6" xfId="28581" xr:uid="{00000000-0005-0000-0000-0000BE740000}"/>
    <cellStyle name="Notiz 2 5 2 4 3 2 3" xfId="16177" xr:uid="{00000000-0005-0000-0000-0000BF740000}"/>
    <cellStyle name="Notiz 2 5 2 4 3 2 3 2" xfId="23336" xr:uid="{00000000-0005-0000-0000-0000C0740000}"/>
    <cellStyle name="Notiz 2 5 2 4 3 2 3 2 2" xfId="37651" xr:uid="{00000000-0005-0000-0000-0000C1740000}"/>
    <cellStyle name="Notiz 2 5 2 4 3 2 3 3" xfId="30492" xr:uid="{00000000-0005-0000-0000-0000C2740000}"/>
    <cellStyle name="Notiz 2 5 2 4 3 2 4" xfId="18531" xr:uid="{00000000-0005-0000-0000-0000C3740000}"/>
    <cellStyle name="Notiz 2 5 2 4 3 2 4 2" xfId="25668" xr:uid="{00000000-0005-0000-0000-0000C4740000}"/>
    <cellStyle name="Notiz 2 5 2 4 3 2 4 2 2" xfId="39983" xr:uid="{00000000-0005-0000-0000-0000C5740000}"/>
    <cellStyle name="Notiz 2 5 2 4 3 2 4 3" xfId="32846" xr:uid="{00000000-0005-0000-0000-0000C6740000}"/>
    <cellStyle name="Notiz 2 5 2 4 4" xfId="13551" xr:uid="{00000000-0005-0000-0000-0000C7740000}"/>
    <cellStyle name="Notiz 2 5 2 4 4 2" xfId="13897" xr:uid="{00000000-0005-0000-0000-0000C8740000}"/>
    <cellStyle name="Notiz 2 5 2 4 4 2 2" xfId="16266" xr:uid="{00000000-0005-0000-0000-0000C9740000}"/>
    <cellStyle name="Notiz 2 5 2 4 4 2 2 2" xfId="23425" xr:uid="{00000000-0005-0000-0000-0000CA740000}"/>
    <cellStyle name="Notiz 2 5 2 4 4 2 2 2 2" xfId="37740" xr:uid="{00000000-0005-0000-0000-0000CB740000}"/>
    <cellStyle name="Notiz 2 5 2 4 4 2 2 3" xfId="30581" xr:uid="{00000000-0005-0000-0000-0000CC740000}"/>
    <cellStyle name="Notiz 2 5 2 4 4 2 3" xfId="18620" xr:uid="{00000000-0005-0000-0000-0000CD740000}"/>
    <cellStyle name="Notiz 2 5 2 4 4 2 3 2" xfId="25757" xr:uid="{00000000-0005-0000-0000-0000CE740000}"/>
    <cellStyle name="Notiz 2 5 2 4 4 2 3 2 2" xfId="40072" xr:uid="{00000000-0005-0000-0000-0000CF740000}"/>
    <cellStyle name="Notiz 2 5 2 4 4 2 3 3" xfId="32935" xr:uid="{00000000-0005-0000-0000-0000D0740000}"/>
    <cellStyle name="Notiz 2 5 2 4 4 2 4" xfId="20061" xr:uid="{00000000-0005-0000-0000-0000D1740000}"/>
    <cellStyle name="Notiz 2 5 2 4 4 2 4 2" xfId="27198" xr:uid="{00000000-0005-0000-0000-0000D2740000}"/>
    <cellStyle name="Notiz 2 5 2 4 4 2 4 2 2" xfId="41513" xr:uid="{00000000-0005-0000-0000-0000D3740000}"/>
    <cellStyle name="Notiz 2 5 2 4 4 2 4 3" xfId="34376" xr:uid="{00000000-0005-0000-0000-0000D4740000}"/>
    <cellStyle name="Notiz 2 5 2 4 4 2 5" xfId="21276" xr:uid="{00000000-0005-0000-0000-0000D5740000}"/>
    <cellStyle name="Notiz 2 5 2 4 4 2 5 2" xfId="35591" xr:uid="{00000000-0005-0000-0000-0000D6740000}"/>
    <cellStyle name="Notiz 2 5 2 4 4 2 6" xfId="28413" xr:uid="{00000000-0005-0000-0000-0000D7740000}"/>
    <cellStyle name="Notiz 2 5 2 4 4 3" xfId="15920" xr:uid="{00000000-0005-0000-0000-0000D8740000}"/>
    <cellStyle name="Notiz 2 5 2 4 4 3 2" xfId="23079" xr:uid="{00000000-0005-0000-0000-0000D9740000}"/>
    <cellStyle name="Notiz 2 5 2 4 4 3 2 2" xfId="37394" xr:uid="{00000000-0005-0000-0000-0000DA740000}"/>
    <cellStyle name="Notiz 2 5 2 4 4 3 3" xfId="30235" xr:uid="{00000000-0005-0000-0000-0000DB740000}"/>
    <cellStyle name="Notiz 2 5 2 4 4 4" xfId="18274" xr:uid="{00000000-0005-0000-0000-0000DC740000}"/>
    <cellStyle name="Notiz 2 5 2 4 4 4 2" xfId="25411" xr:uid="{00000000-0005-0000-0000-0000DD740000}"/>
    <cellStyle name="Notiz 2 5 2 4 4 4 2 2" xfId="39726" xr:uid="{00000000-0005-0000-0000-0000DE740000}"/>
    <cellStyle name="Notiz 2 5 2 4 4 4 3" xfId="32589" xr:uid="{00000000-0005-0000-0000-0000DF740000}"/>
    <cellStyle name="Notiz 2 5 2 5" xfId="1643" xr:uid="{00000000-0005-0000-0000-0000E0740000}"/>
    <cellStyle name="Notiz 2 5 2 5 2" xfId="3681" xr:uid="{00000000-0005-0000-0000-0000E1740000}"/>
    <cellStyle name="Notiz 2 5 2 5 2 2" xfId="13940" xr:uid="{00000000-0005-0000-0000-0000E2740000}"/>
    <cellStyle name="Notiz 2 5 2 5 2 2 2" xfId="12614" xr:uid="{00000000-0005-0000-0000-0000E3740000}"/>
    <cellStyle name="Notiz 2 5 2 5 2 2 2 2" xfId="14983" xr:uid="{00000000-0005-0000-0000-0000E4740000}"/>
    <cellStyle name="Notiz 2 5 2 5 2 2 2 2 2" xfId="22142" xr:uid="{00000000-0005-0000-0000-0000E5740000}"/>
    <cellStyle name="Notiz 2 5 2 5 2 2 2 2 2 2" xfId="36457" xr:uid="{00000000-0005-0000-0000-0000E6740000}"/>
    <cellStyle name="Notiz 2 5 2 5 2 2 2 2 3" xfId="29298" xr:uid="{00000000-0005-0000-0000-0000E7740000}"/>
    <cellStyle name="Notiz 2 5 2 5 2 2 2 3" xfId="17337" xr:uid="{00000000-0005-0000-0000-0000E8740000}"/>
    <cellStyle name="Notiz 2 5 2 5 2 2 2 3 2" xfId="24474" xr:uid="{00000000-0005-0000-0000-0000E9740000}"/>
    <cellStyle name="Notiz 2 5 2 5 2 2 2 3 2 2" xfId="38789" xr:uid="{00000000-0005-0000-0000-0000EA740000}"/>
    <cellStyle name="Notiz 2 5 2 5 2 2 2 3 3" xfId="31652" xr:uid="{00000000-0005-0000-0000-0000EB740000}"/>
    <cellStyle name="Notiz 2 5 2 5 2 2 2 4" xfId="19751" xr:uid="{00000000-0005-0000-0000-0000EC740000}"/>
    <cellStyle name="Notiz 2 5 2 5 2 2 2 4 2" xfId="26888" xr:uid="{00000000-0005-0000-0000-0000ED740000}"/>
    <cellStyle name="Notiz 2 5 2 5 2 2 2 4 2 2" xfId="41203" xr:uid="{00000000-0005-0000-0000-0000EE740000}"/>
    <cellStyle name="Notiz 2 5 2 5 2 2 2 4 3" xfId="34066" xr:uid="{00000000-0005-0000-0000-0000EF740000}"/>
    <cellStyle name="Notiz 2 5 2 5 2 2 2 5" xfId="20966" xr:uid="{00000000-0005-0000-0000-0000F0740000}"/>
    <cellStyle name="Notiz 2 5 2 5 2 2 2 5 2" xfId="35281" xr:uid="{00000000-0005-0000-0000-0000F1740000}"/>
    <cellStyle name="Notiz 2 5 2 5 2 2 2 6" xfId="28103" xr:uid="{00000000-0005-0000-0000-0000F2740000}"/>
    <cellStyle name="Notiz 2 5 2 5 2 2 3" xfId="16309" xr:uid="{00000000-0005-0000-0000-0000F3740000}"/>
    <cellStyle name="Notiz 2 5 2 5 2 2 3 2" xfId="23468" xr:uid="{00000000-0005-0000-0000-0000F4740000}"/>
    <cellStyle name="Notiz 2 5 2 5 2 2 3 2 2" xfId="37783" xr:uid="{00000000-0005-0000-0000-0000F5740000}"/>
    <cellStyle name="Notiz 2 5 2 5 2 2 3 3" xfId="30624" xr:uid="{00000000-0005-0000-0000-0000F6740000}"/>
    <cellStyle name="Notiz 2 5 2 5 2 2 4" xfId="18663" xr:uid="{00000000-0005-0000-0000-0000F7740000}"/>
    <cellStyle name="Notiz 2 5 2 5 2 2 4 2" xfId="25800" xr:uid="{00000000-0005-0000-0000-0000F8740000}"/>
    <cellStyle name="Notiz 2 5 2 5 2 2 4 2 2" xfId="40115" xr:uid="{00000000-0005-0000-0000-0000F9740000}"/>
    <cellStyle name="Notiz 2 5 2 5 2 2 4 3" xfId="32978" xr:uid="{00000000-0005-0000-0000-0000FA740000}"/>
    <cellStyle name="Notiz 2 5 2 5 3" xfId="11633" xr:uid="{00000000-0005-0000-0000-0000FB740000}"/>
    <cellStyle name="Notiz 2 5 2 5 3 2" xfId="13809" xr:uid="{00000000-0005-0000-0000-0000FC740000}"/>
    <cellStyle name="Notiz 2 5 2 5 3 2 2" xfId="14026" xr:uid="{00000000-0005-0000-0000-0000FD740000}"/>
    <cellStyle name="Notiz 2 5 2 5 3 2 2 2" xfId="16395" xr:uid="{00000000-0005-0000-0000-0000FE740000}"/>
    <cellStyle name="Notiz 2 5 2 5 3 2 2 2 2" xfId="23554" xr:uid="{00000000-0005-0000-0000-0000FF740000}"/>
    <cellStyle name="Notiz 2 5 2 5 3 2 2 2 2 2" xfId="37869" xr:uid="{00000000-0005-0000-0000-000000750000}"/>
    <cellStyle name="Notiz 2 5 2 5 3 2 2 2 3" xfId="30710" xr:uid="{00000000-0005-0000-0000-000001750000}"/>
    <cellStyle name="Notiz 2 5 2 5 3 2 2 3" xfId="18749" xr:uid="{00000000-0005-0000-0000-000002750000}"/>
    <cellStyle name="Notiz 2 5 2 5 3 2 2 3 2" xfId="25886" xr:uid="{00000000-0005-0000-0000-000003750000}"/>
    <cellStyle name="Notiz 2 5 2 5 3 2 2 3 2 2" xfId="40201" xr:uid="{00000000-0005-0000-0000-000004750000}"/>
    <cellStyle name="Notiz 2 5 2 5 3 2 2 3 3" xfId="33064" xr:uid="{00000000-0005-0000-0000-000005750000}"/>
    <cellStyle name="Notiz 2 5 2 5 3 2 2 4" xfId="20109" xr:uid="{00000000-0005-0000-0000-000006750000}"/>
    <cellStyle name="Notiz 2 5 2 5 3 2 2 4 2" xfId="27246" xr:uid="{00000000-0005-0000-0000-000007750000}"/>
    <cellStyle name="Notiz 2 5 2 5 3 2 2 4 2 2" xfId="41561" xr:uid="{00000000-0005-0000-0000-000008750000}"/>
    <cellStyle name="Notiz 2 5 2 5 3 2 2 4 3" xfId="34424" xr:uid="{00000000-0005-0000-0000-000009750000}"/>
    <cellStyle name="Notiz 2 5 2 5 3 2 2 5" xfId="21324" xr:uid="{00000000-0005-0000-0000-00000A750000}"/>
    <cellStyle name="Notiz 2 5 2 5 3 2 2 5 2" xfId="35639" xr:uid="{00000000-0005-0000-0000-00000B750000}"/>
    <cellStyle name="Notiz 2 5 2 5 3 2 2 6" xfId="28461" xr:uid="{00000000-0005-0000-0000-00000C750000}"/>
    <cellStyle name="Notiz 2 5 2 5 3 2 3" xfId="16178" xr:uid="{00000000-0005-0000-0000-00000D750000}"/>
    <cellStyle name="Notiz 2 5 2 5 3 2 3 2" xfId="23337" xr:uid="{00000000-0005-0000-0000-00000E750000}"/>
    <cellStyle name="Notiz 2 5 2 5 3 2 3 2 2" xfId="37652" xr:uid="{00000000-0005-0000-0000-00000F750000}"/>
    <cellStyle name="Notiz 2 5 2 5 3 2 3 3" xfId="30493" xr:uid="{00000000-0005-0000-0000-000010750000}"/>
    <cellStyle name="Notiz 2 5 2 5 3 2 4" xfId="18532" xr:uid="{00000000-0005-0000-0000-000011750000}"/>
    <cellStyle name="Notiz 2 5 2 5 3 2 4 2" xfId="25669" xr:uid="{00000000-0005-0000-0000-000012750000}"/>
    <cellStyle name="Notiz 2 5 2 5 3 2 4 2 2" xfId="39984" xr:uid="{00000000-0005-0000-0000-000013750000}"/>
    <cellStyle name="Notiz 2 5 2 5 3 2 4 3" xfId="32847" xr:uid="{00000000-0005-0000-0000-000014750000}"/>
    <cellStyle name="Notiz 2 5 2 5 4" xfId="13552" xr:uid="{00000000-0005-0000-0000-000015750000}"/>
    <cellStyle name="Notiz 2 5 2 5 4 2" xfId="14361" xr:uid="{00000000-0005-0000-0000-000016750000}"/>
    <cellStyle name="Notiz 2 5 2 5 4 2 2" xfId="16730" xr:uid="{00000000-0005-0000-0000-000017750000}"/>
    <cellStyle name="Notiz 2 5 2 5 4 2 2 2" xfId="23889" xr:uid="{00000000-0005-0000-0000-000018750000}"/>
    <cellStyle name="Notiz 2 5 2 5 4 2 2 2 2" xfId="38204" xr:uid="{00000000-0005-0000-0000-000019750000}"/>
    <cellStyle name="Notiz 2 5 2 5 4 2 2 3" xfId="31045" xr:uid="{00000000-0005-0000-0000-00001A750000}"/>
    <cellStyle name="Notiz 2 5 2 5 4 2 3" xfId="19084" xr:uid="{00000000-0005-0000-0000-00001B750000}"/>
    <cellStyle name="Notiz 2 5 2 5 4 2 3 2" xfId="26221" xr:uid="{00000000-0005-0000-0000-00001C750000}"/>
    <cellStyle name="Notiz 2 5 2 5 4 2 3 2 2" xfId="40536" xr:uid="{00000000-0005-0000-0000-00001D750000}"/>
    <cellStyle name="Notiz 2 5 2 5 4 2 3 3" xfId="33399" xr:uid="{00000000-0005-0000-0000-00001E750000}"/>
    <cellStyle name="Notiz 2 5 2 5 4 2 4" xfId="20417" xr:uid="{00000000-0005-0000-0000-00001F750000}"/>
    <cellStyle name="Notiz 2 5 2 5 4 2 4 2" xfId="27554" xr:uid="{00000000-0005-0000-0000-000020750000}"/>
    <cellStyle name="Notiz 2 5 2 5 4 2 4 2 2" xfId="41869" xr:uid="{00000000-0005-0000-0000-000021750000}"/>
    <cellStyle name="Notiz 2 5 2 5 4 2 4 3" xfId="34732" xr:uid="{00000000-0005-0000-0000-000022750000}"/>
    <cellStyle name="Notiz 2 5 2 5 4 2 5" xfId="21632" xr:uid="{00000000-0005-0000-0000-000023750000}"/>
    <cellStyle name="Notiz 2 5 2 5 4 2 5 2" xfId="35947" xr:uid="{00000000-0005-0000-0000-000024750000}"/>
    <cellStyle name="Notiz 2 5 2 5 4 2 6" xfId="28769" xr:uid="{00000000-0005-0000-0000-000025750000}"/>
    <cellStyle name="Notiz 2 5 2 5 4 3" xfId="15921" xr:uid="{00000000-0005-0000-0000-000026750000}"/>
    <cellStyle name="Notiz 2 5 2 5 4 3 2" xfId="23080" xr:uid="{00000000-0005-0000-0000-000027750000}"/>
    <cellStyle name="Notiz 2 5 2 5 4 3 2 2" xfId="37395" xr:uid="{00000000-0005-0000-0000-000028750000}"/>
    <cellStyle name="Notiz 2 5 2 5 4 3 3" xfId="30236" xr:uid="{00000000-0005-0000-0000-000029750000}"/>
    <cellStyle name="Notiz 2 5 2 5 4 4" xfId="18275" xr:uid="{00000000-0005-0000-0000-00002A750000}"/>
    <cellStyle name="Notiz 2 5 2 5 4 4 2" xfId="25412" xr:uid="{00000000-0005-0000-0000-00002B750000}"/>
    <cellStyle name="Notiz 2 5 2 5 4 4 2 2" xfId="39727" xr:uid="{00000000-0005-0000-0000-00002C750000}"/>
    <cellStyle name="Notiz 2 5 2 5 4 4 3" xfId="32590" xr:uid="{00000000-0005-0000-0000-00002D750000}"/>
    <cellStyle name="Notiz 2 5 2 6" xfId="3677" xr:uid="{00000000-0005-0000-0000-00002E750000}"/>
    <cellStyle name="Notiz 2 5 2 6 2" xfId="13936" xr:uid="{00000000-0005-0000-0000-00002F750000}"/>
    <cellStyle name="Notiz 2 5 2 6 2 2" xfId="13742" xr:uid="{00000000-0005-0000-0000-000030750000}"/>
    <cellStyle name="Notiz 2 5 2 6 2 2 2" xfId="16111" xr:uid="{00000000-0005-0000-0000-000031750000}"/>
    <cellStyle name="Notiz 2 5 2 6 2 2 2 2" xfId="23270" xr:uid="{00000000-0005-0000-0000-000032750000}"/>
    <cellStyle name="Notiz 2 5 2 6 2 2 2 2 2" xfId="37585" xr:uid="{00000000-0005-0000-0000-000033750000}"/>
    <cellStyle name="Notiz 2 5 2 6 2 2 2 3" xfId="30426" xr:uid="{00000000-0005-0000-0000-000034750000}"/>
    <cellStyle name="Notiz 2 5 2 6 2 2 3" xfId="18465" xr:uid="{00000000-0005-0000-0000-000035750000}"/>
    <cellStyle name="Notiz 2 5 2 6 2 2 3 2" xfId="25602" xr:uid="{00000000-0005-0000-0000-000036750000}"/>
    <cellStyle name="Notiz 2 5 2 6 2 2 3 2 2" xfId="39917" xr:uid="{00000000-0005-0000-0000-000037750000}"/>
    <cellStyle name="Notiz 2 5 2 6 2 2 3 3" xfId="32780" xr:uid="{00000000-0005-0000-0000-000038750000}"/>
    <cellStyle name="Notiz 2 5 2 6 2 2 4" xfId="19990" xr:uid="{00000000-0005-0000-0000-000039750000}"/>
    <cellStyle name="Notiz 2 5 2 6 2 2 4 2" xfId="27127" xr:uid="{00000000-0005-0000-0000-00003A750000}"/>
    <cellStyle name="Notiz 2 5 2 6 2 2 4 2 2" xfId="41442" xr:uid="{00000000-0005-0000-0000-00003B750000}"/>
    <cellStyle name="Notiz 2 5 2 6 2 2 4 3" xfId="34305" xr:uid="{00000000-0005-0000-0000-00003C750000}"/>
    <cellStyle name="Notiz 2 5 2 6 2 2 5" xfId="21205" xr:uid="{00000000-0005-0000-0000-00003D750000}"/>
    <cellStyle name="Notiz 2 5 2 6 2 2 5 2" xfId="35520" xr:uid="{00000000-0005-0000-0000-00003E750000}"/>
    <cellStyle name="Notiz 2 5 2 6 2 2 6" xfId="28342" xr:uid="{00000000-0005-0000-0000-00003F750000}"/>
    <cellStyle name="Notiz 2 5 2 6 2 3" xfId="16305" xr:uid="{00000000-0005-0000-0000-000040750000}"/>
    <cellStyle name="Notiz 2 5 2 6 2 3 2" xfId="23464" xr:uid="{00000000-0005-0000-0000-000041750000}"/>
    <cellStyle name="Notiz 2 5 2 6 2 3 2 2" xfId="37779" xr:uid="{00000000-0005-0000-0000-000042750000}"/>
    <cellStyle name="Notiz 2 5 2 6 2 3 3" xfId="30620" xr:uid="{00000000-0005-0000-0000-000043750000}"/>
    <cellStyle name="Notiz 2 5 2 6 2 4" xfId="18659" xr:uid="{00000000-0005-0000-0000-000044750000}"/>
    <cellStyle name="Notiz 2 5 2 6 2 4 2" xfId="25796" xr:uid="{00000000-0005-0000-0000-000045750000}"/>
    <cellStyle name="Notiz 2 5 2 6 2 4 2 2" xfId="40111" xr:uid="{00000000-0005-0000-0000-000046750000}"/>
    <cellStyle name="Notiz 2 5 2 6 2 4 3" xfId="32974" xr:uid="{00000000-0005-0000-0000-000047750000}"/>
    <cellStyle name="Notiz 2 5 2 7" xfId="8064" xr:uid="{00000000-0005-0000-0000-000048750000}"/>
    <cellStyle name="Notiz 2 5 2 8" xfId="11629" xr:uid="{00000000-0005-0000-0000-000049750000}"/>
    <cellStyle name="Notiz 2 5 2 8 2" xfId="13805" xr:uid="{00000000-0005-0000-0000-00004A750000}"/>
    <cellStyle name="Notiz 2 5 2 8 2 2" xfId="14339" xr:uid="{00000000-0005-0000-0000-00004B750000}"/>
    <cellStyle name="Notiz 2 5 2 8 2 2 2" xfId="16708" xr:uid="{00000000-0005-0000-0000-00004C750000}"/>
    <cellStyle name="Notiz 2 5 2 8 2 2 2 2" xfId="23867" xr:uid="{00000000-0005-0000-0000-00004D750000}"/>
    <cellStyle name="Notiz 2 5 2 8 2 2 2 2 2" xfId="38182" xr:uid="{00000000-0005-0000-0000-00004E750000}"/>
    <cellStyle name="Notiz 2 5 2 8 2 2 2 3" xfId="31023" xr:uid="{00000000-0005-0000-0000-00004F750000}"/>
    <cellStyle name="Notiz 2 5 2 8 2 2 3" xfId="19062" xr:uid="{00000000-0005-0000-0000-000050750000}"/>
    <cellStyle name="Notiz 2 5 2 8 2 2 3 2" xfId="26199" xr:uid="{00000000-0005-0000-0000-000051750000}"/>
    <cellStyle name="Notiz 2 5 2 8 2 2 3 2 2" xfId="40514" xr:uid="{00000000-0005-0000-0000-000052750000}"/>
    <cellStyle name="Notiz 2 5 2 8 2 2 3 3" xfId="33377" xr:uid="{00000000-0005-0000-0000-000053750000}"/>
    <cellStyle name="Notiz 2 5 2 8 2 2 4" xfId="20395" xr:uid="{00000000-0005-0000-0000-000054750000}"/>
    <cellStyle name="Notiz 2 5 2 8 2 2 4 2" xfId="27532" xr:uid="{00000000-0005-0000-0000-000055750000}"/>
    <cellStyle name="Notiz 2 5 2 8 2 2 4 2 2" xfId="41847" xr:uid="{00000000-0005-0000-0000-000056750000}"/>
    <cellStyle name="Notiz 2 5 2 8 2 2 4 3" xfId="34710" xr:uid="{00000000-0005-0000-0000-000057750000}"/>
    <cellStyle name="Notiz 2 5 2 8 2 2 5" xfId="21610" xr:uid="{00000000-0005-0000-0000-000058750000}"/>
    <cellStyle name="Notiz 2 5 2 8 2 2 5 2" xfId="35925" xr:uid="{00000000-0005-0000-0000-000059750000}"/>
    <cellStyle name="Notiz 2 5 2 8 2 2 6" xfId="28747" xr:uid="{00000000-0005-0000-0000-00005A750000}"/>
    <cellStyle name="Notiz 2 5 2 8 2 3" xfId="16174" xr:uid="{00000000-0005-0000-0000-00005B750000}"/>
    <cellStyle name="Notiz 2 5 2 8 2 3 2" xfId="23333" xr:uid="{00000000-0005-0000-0000-00005C750000}"/>
    <cellStyle name="Notiz 2 5 2 8 2 3 2 2" xfId="37648" xr:uid="{00000000-0005-0000-0000-00005D750000}"/>
    <cellStyle name="Notiz 2 5 2 8 2 3 3" xfId="30489" xr:uid="{00000000-0005-0000-0000-00005E750000}"/>
    <cellStyle name="Notiz 2 5 2 8 2 4" xfId="18528" xr:uid="{00000000-0005-0000-0000-00005F750000}"/>
    <cellStyle name="Notiz 2 5 2 8 2 4 2" xfId="25665" xr:uid="{00000000-0005-0000-0000-000060750000}"/>
    <cellStyle name="Notiz 2 5 2 8 2 4 2 2" xfId="39980" xr:uid="{00000000-0005-0000-0000-000061750000}"/>
    <cellStyle name="Notiz 2 5 2 8 2 4 3" xfId="32843" xr:uid="{00000000-0005-0000-0000-000062750000}"/>
    <cellStyle name="Notiz 2 5 2 9" xfId="13548" xr:uid="{00000000-0005-0000-0000-000063750000}"/>
    <cellStyle name="Notiz 2 5 2 9 2" xfId="13510" xr:uid="{00000000-0005-0000-0000-000064750000}"/>
    <cellStyle name="Notiz 2 5 2 9 2 2" xfId="15879" xr:uid="{00000000-0005-0000-0000-000065750000}"/>
    <cellStyle name="Notiz 2 5 2 9 2 2 2" xfId="23038" xr:uid="{00000000-0005-0000-0000-000066750000}"/>
    <cellStyle name="Notiz 2 5 2 9 2 2 2 2" xfId="37353" xr:uid="{00000000-0005-0000-0000-000067750000}"/>
    <cellStyle name="Notiz 2 5 2 9 2 2 3" xfId="30194" xr:uid="{00000000-0005-0000-0000-000068750000}"/>
    <cellStyle name="Notiz 2 5 2 9 2 3" xfId="18233" xr:uid="{00000000-0005-0000-0000-000069750000}"/>
    <cellStyle name="Notiz 2 5 2 9 2 3 2" xfId="25370" xr:uid="{00000000-0005-0000-0000-00006A750000}"/>
    <cellStyle name="Notiz 2 5 2 9 2 3 2 2" xfId="39685" xr:uid="{00000000-0005-0000-0000-00006B750000}"/>
    <cellStyle name="Notiz 2 5 2 9 2 3 3" xfId="32548" xr:uid="{00000000-0005-0000-0000-00006C750000}"/>
    <cellStyle name="Notiz 2 5 2 9 2 4" xfId="19858" xr:uid="{00000000-0005-0000-0000-00006D750000}"/>
    <cellStyle name="Notiz 2 5 2 9 2 4 2" xfId="26995" xr:uid="{00000000-0005-0000-0000-00006E750000}"/>
    <cellStyle name="Notiz 2 5 2 9 2 4 2 2" xfId="41310" xr:uid="{00000000-0005-0000-0000-00006F750000}"/>
    <cellStyle name="Notiz 2 5 2 9 2 4 3" xfId="34173" xr:uid="{00000000-0005-0000-0000-000070750000}"/>
    <cellStyle name="Notiz 2 5 2 9 2 5" xfId="21073" xr:uid="{00000000-0005-0000-0000-000071750000}"/>
    <cellStyle name="Notiz 2 5 2 9 2 5 2" xfId="35388" xr:uid="{00000000-0005-0000-0000-000072750000}"/>
    <cellStyle name="Notiz 2 5 2 9 2 6" xfId="28210" xr:uid="{00000000-0005-0000-0000-000073750000}"/>
    <cellStyle name="Notiz 2 5 2 9 3" xfId="15917" xr:uid="{00000000-0005-0000-0000-000074750000}"/>
    <cellStyle name="Notiz 2 5 2 9 3 2" xfId="23076" xr:uid="{00000000-0005-0000-0000-000075750000}"/>
    <cellStyle name="Notiz 2 5 2 9 3 2 2" xfId="37391" xr:uid="{00000000-0005-0000-0000-000076750000}"/>
    <cellStyle name="Notiz 2 5 2 9 3 3" xfId="30232" xr:uid="{00000000-0005-0000-0000-000077750000}"/>
    <cellStyle name="Notiz 2 5 2 9 4" xfId="18271" xr:uid="{00000000-0005-0000-0000-000078750000}"/>
    <cellStyle name="Notiz 2 5 2 9 4 2" xfId="25408" xr:uid="{00000000-0005-0000-0000-000079750000}"/>
    <cellStyle name="Notiz 2 5 2 9 4 2 2" xfId="39723" xr:uid="{00000000-0005-0000-0000-00007A750000}"/>
    <cellStyle name="Notiz 2 5 2 9 4 3" xfId="32586" xr:uid="{00000000-0005-0000-0000-00007B750000}"/>
    <cellStyle name="Notiz 2 5 3" xfId="1644" xr:uid="{00000000-0005-0000-0000-00007C750000}"/>
    <cellStyle name="Notiz 2 5 3 2" xfId="3682" xr:uid="{00000000-0005-0000-0000-00007D750000}"/>
    <cellStyle name="Notiz 2 5 3 2 2" xfId="13941" xr:uid="{00000000-0005-0000-0000-00007E750000}"/>
    <cellStyle name="Notiz 2 5 3 2 2 2" xfId="13671" xr:uid="{00000000-0005-0000-0000-00007F750000}"/>
    <cellStyle name="Notiz 2 5 3 2 2 2 2" xfId="16040" xr:uid="{00000000-0005-0000-0000-000080750000}"/>
    <cellStyle name="Notiz 2 5 3 2 2 2 2 2" xfId="23199" xr:uid="{00000000-0005-0000-0000-000081750000}"/>
    <cellStyle name="Notiz 2 5 3 2 2 2 2 2 2" xfId="37514" xr:uid="{00000000-0005-0000-0000-000082750000}"/>
    <cellStyle name="Notiz 2 5 3 2 2 2 2 3" xfId="30355" xr:uid="{00000000-0005-0000-0000-000083750000}"/>
    <cellStyle name="Notiz 2 5 3 2 2 2 3" xfId="18394" xr:uid="{00000000-0005-0000-0000-000084750000}"/>
    <cellStyle name="Notiz 2 5 3 2 2 2 3 2" xfId="25531" xr:uid="{00000000-0005-0000-0000-000085750000}"/>
    <cellStyle name="Notiz 2 5 3 2 2 2 3 2 2" xfId="39846" xr:uid="{00000000-0005-0000-0000-000086750000}"/>
    <cellStyle name="Notiz 2 5 3 2 2 2 3 3" xfId="32709" xr:uid="{00000000-0005-0000-0000-000087750000}"/>
    <cellStyle name="Notiz 2 5 3 2 2 2 4" xfId="19920" xr:uid="{00000000-0005-0000-0000-000088750000}"/>
    <cellStyle name="Notiz 2 5 3 2 2 2 4 2" xfId="27057" xr:uid="{00000000-0005-0000-0000-000089750000}"/>
    <cellStyle name="Notiz 2 5 3 2 2 2 4 2 2" xfId="41372" xr:uid="{00000000-0005-0000-0000-00008A750000}"/>
    <cellStyle name="Notiz 2 5 3 2 2 2 4 3" xfId="34235" xr:uid="{00000000-0005-0000-0000-00008B750000}"/>
    <cellStyle name="Notiz 2 5 3 2 2 2 5" xfId="21135" xr:uid="{00000000-0005-0000-0000-00008C750000}"/>
    <cellStyle name="Notiz 2 5 3 2 2 2 5 2" xfId="35450" xr:uid="{00000000-0005-0000-0000-00008D750000}"/>
    <cellStyle name="Notiz 2 5 3 2 2 2 6" xfId="28272" xr:uid="{00000000-0005-0000-0000-00008E750000}"/>
    <cellStyle name="Notiz 2 5 3 2 2 3" xfId="16310" xr:uid="{00000000-0005-0000-0000-00008F750000}"/>
    <cellStyle name="Notiz 2 5 3 2 2 3 2" xfId="23469" xr:uid="{00000000-0005-0000-0000-000090750000}"/>
    <cellStyle name="Notiz 2 5 3 2 2 3 2 2" xfId="37784" xr:uid="{00000000-0005-0000-0000-000091750000}"/>
    <cellStyle name="Notiz 2 5 3 2 2 3 3" xfId="30625" xr:uid="{00000000-0005-0000-0000-000092750000}"/>
    <cellStyle name="Notiz 2 5 3 2 2 4" xfId="18664" xr:uid="{00000000-0005-0000-0000-000093750000}"/>
    <cellStyle name="Notiz 2 5 3 2 2 4 2" xfId="25801" xr:uid="{00000000-0005-0000-0000-000094750000}"/>
    <cellStyle name="Notiz 2 5 3 2 2 4 2 2" xfId="40116" xr:uid="{00000000-0005-0000-0000-000095750000}"/>
    <cellStyle name="Notiz 2 5 3 2 2 4 3" xfId="32979" xr:uid="{00000000-0005-0000-0000-000096750000}"/>
    <cellStyle name="Notiz 2 5 3 3" xfId="8065" xr:uid="{00000000-0005-0000-0000-000097750000}"/>
    <cellStyle name="Notiz 2 5 3 4" xfId="11634" xr:uid="{00000000-0005-0000-0000-000098750000}"/>
    <cellStyle name="Notiz 2 5 3 4 2" xfId="13810" xr:uid="{00000000-0005-0000-0000-000099750000}"/>
    <cellStyle name="Notiz 2 5 3 4 2 2" xfId="14340" xr:uid="{00000000-0005-0000-0000-00009A750000}"/>
    <cellStyle name="Notiz 2 5 3 4 2 2 2" xfId="16709" xr:uid="{00000000-0005-0000-0000-00009B750000}"/>
    <cellStyle name="Notiz 2 5 3 4 2 2 2 2" xfId="23868" xr:uid="{00000000-0005-0000-0000-00009C750000}"/>
    <cellStyle name="Notiz 2 5 3 4 2 2 2 2 2" xfId="38183" xr:uid="{00000000-0005-0000-0000-00009D750000}"/>
    <cellStyle name="Notiz 2 5 3 4 2 2 2 3" xfId="31024" xr:uid="{00000000-0005-0000-0000-00009E750000}"/>
    <cellStyle name="Notiz 2 5 3 4 2 2 3" xfId="19063" xr:uid="{00000000-0005-0000-0000-00009F750000}"/>
    <cellStyle name="Notiz 2 5 3 4 2 2 3 2" xfId="26200" xr:uid="{00000000-0005-0000-0000-0000A0750000}"/>
    <cellStyle name="Notiz 2 5 3 4 2 2 3 2 2" xfId="40515" xr:uid="{00000000-0005-0000-0000-0000A1750000}"/>
    <cellStyle name="Notiz 2 5 3 4 2 2 3 3" xfId="33378" xr:uid="{00000000-0005-0000-0000-0000A2750000}"/>
    <cellStyle name="Notiz 2 5 3 4 2 2 4" xfId="20396" xr:uid="{00000000-0005-0000-0000-0000A3750000}"/>
    <cellStyle name="Notiz 2 5 3 4 2 2 4 2" xfId="27533" xr:uid="{00000000-0005-0000-0000-0000A4750000}"/>
    <cellStyle name="Notiz 2 5 3 4 2 2 4 2 2" xfId="41848" xr:uid="{00000000-0005-0000-0000-0000A5750000}"/>
    <cellStyle name="Notiz 2 5 3 4 2 2 4 3" xfId="34711" xr:uid="{00000000-0005-0000-0000-0000A6750000}"/>
    <cellStyle name="Notiz 2 5 3 4 2 2 5" xfId="21611" xr:uid="{00000000-0005-0000-0000-0000A7750000}"/>
    <cellStyle name="Notiz 2 5 3 4 2 2 5 2" xfId="35926" xr:uid="{00000000-0005-0000-0000-0000A8750000}"/>
    <cellStyle name="Notiz 2 5 3 4 2 2 6" xfId="28748" xr:uid="{00000000-0005-0000-0000-0000A9750000}"/>
    <cellStyle name="Notiz 2 5 3 4 2 3" xfId="16179" xr:uid="{00000000-0005-0000-0000-0000AA750000}"/>
    <cellStyle name="Notiz 2 5 3 4 2 3 2" xfId="23338" xr:uid="{00000000-0005-0000-0000-0000AB750000}"/>
    <cellStyle name="Notiz 2 5 3 4 2 3 2 2" xfId="37653" xr:uid="{00000000-0005-0000-0000-0000AC750000}"/>
    <cellStyle name="Notiz 2 5 3 4 2 3 3" xfId="30494" xr:uid="{00000000-0005-0000-0000-0000AD750000}"/>
    <cellStyle name="Notiz 2 5 3 4 2 4" xfId="18533" xr:uid="{00000000-0005-0000-0000-0000AE750000}"/>
    <cellStyle name="Notiz 2 5 3 4 2 4 2" xfId="25670" xr:uid="{00000000-0005-0000-0000-0000AF750000}"/>
    <cellStyle name="Notiz 2 5 3 4 2 4 2 2" xfId="39985" xr:uid="{00000000-0005-0000-0000-0000B0750000}"/>
    <cellStyle name="Notiz 2 5 3 4 2 4 3" xfId="32848" xr:uid="{00000000-0005-0000-0000-0000B1750000}"/>
    <cellStyle name="Notiz 2 5 3 5" xfId="13553" xr:uid="{00000000-0005-0000-0000-0000B2750000}"/>
    <cellStyle name="Notiz 2 5 3 5 2" xfId="14318" xr:uid="{00000000-0005-0000-0000-0000B3750000}"/>
    <cellStyle name="Notiz 2 5 3 5 2 2" xfId="16687" xr:uid="{00000000-0005-0000-0000-0000B4750000}"/>
    <cellStyle name="Notiz 2 5 3 5 2 2 2" xfId="23846" xr:uid="{00000000-0005-0000-0000-0000B5750000}"/>
    <cellStyle name="Notiz 2 5 3 5 2 2 2 2" xfId="38161" xr:uid="{00000000-0005-0000-0000-0000B6750000}"/>
    <cellStyle name="Notiz 2 5 3 5 2 2 3" xfId="31002" xr:uid="{00000000-0005-0000-0000-0000B7750000}"/>
    <cellStyle name="Notiz 2 5 3 5 2 3" xfId="19041" xr:uid="{00000000-0005-0000-0000-0000B8750000}"/>
    <cellStyle name="Notiz 2 5 3 5 2 3 2" xfId="26178" xr:uid="{00000000-0005-0000-0000-0000B9750000}"/>
    <cellStyle name="Notiz 2 5 3 5 2 3 2 2" xfId="40493" xr:uid="{00000000-0005-0000-0000-0000BA750000}"/>
    <cellStyle name="Notiz 2 5 3 5 2 3 3" xfId="33356" xr:uid="{00000000-0005-0000-0000-0000BB750000}"/>
    <cellStyle name="Notiz 2 5 3 5 2 4" xfId="20374" xr:uid="{00000000-0005-0000-0000-0000BC750000}"/>
    <cellStyle name="Notiz 2 5 3 5 2 4 2" xfId="27511" xr:uid="{00000000-0005-0000-0000-0000BD750000}"/>
    <cellStyle name="Notiz 2 5 3 5 2 4 2 2" xfId="41826" xr:uid="{00000000-0005-0000-0000-0000BE750000}"/>
    <cellStyle name="Notiz 2 5 3 5 2 4 3" xfId="34689" xr:uid="{00000000-0005-0000-0000-0000BF750000}"/>
    <cellStyle name="Notiz 2 5 3 5 2 5" xfId="21589" xr:uid="{00000000-0005-0000-0000-0000C0750000}"/>
    <cellStyle name="Notiz 2 5 3 5 2 5 2" xfId="35904" xr:uid="{00000000-0005-0000-0000-0000C1750000}"/>
    <cellStyle name="Notiz 2 5 3 5 2 6" xfId="28726" xr:uid="{00000000-0005-0000-0000-0000C2750000}"/>
    <cellStyle name="Notiz 2 5 3 5 3" xfId="15922" xr:uid="{00000000-0005-0000-0000-0000C3750000}"/>
    <cellStyle name="Notiz 2 5 3 5 3 2" xfId="23081" xr:uid="{00000000-0005-0000-0000-0000C4750000}"/>
    <cellStyle name="Notiz 2 5 3 5 3 2 2" xfId="37396" xr:uid="{00000000-0005-0000-0000-0000C5750000}"/>
    <cellStyle name="Notiz 2 5 3 5 3 3" xfId="30237" xr:uid="{00000000-0005-0000-0000-0000C6750000}"/>
    <cellStyle name="Notiz 2 5 3 5 4" xfId="18276" xr:uid="{00000000-0005-0000-0000-0000C7750000}"/>
    <cellStyle name="Notiz 2 5 3 5 4 2" xfId="25413" xr:uid="{00000000-0005-0000-0000-0000C8750000}"/>
    <cellStyle name="Notiz 2 5 3 5 4 2 2" xfId="39728" xr:uid="{00000000-0005-0000-0000-0000C9750000}"/>
    <cellStyle name="Notiz 2 5 3 5 4 3" xfId="32591" xr:uid="{00000000-0005-0000-0000-0000CA750000}"/>
    <cellStyle name="Notiz 2 5 4" xfId="1645" xr:uid="{00000000-0005-0000-0000-0000CB750000}"/>
    <cellStyle name="Notiz 2 5 4 2" xfId="3683" xr:uid="{00000000-0005-0000-0000-0000CC750000}"/>
    <cellStyle name="Notiz 2 5 4 2 2" xfId="13942" xr:uid="{00000000-0005-0000-0000-0000CD750000}"/>
    <cellStyle name="Notiz 2 5 4 2 2 2" xfId="12615" xr:uid="{00000000-0005-0000-0000-0000CE750000}"/>
    <cellStyle name="Notiz 2 5 4 2 2 2 2" xfId="14984" xr:uid="{00000000-0005-0000-0000-0000CF750000}"/>
    <cellStyle name="Notiz 2 5 4 2 2 2 2 2" xfId="22143" xr:uid="{00000000-0005-0000-0000-0000D0750000}"/>
    <cellStyle name="Notiz 2 5 4 2 2 2 2 2 2" xfId="36458" xr:uid="{00000000-0005-0000-0000-0000D1750000}"/>
    <cellStyle name="Notiz 2 5 4 2 2 2 2 3" xfId="29299" xr:uid="{00000000-0005-0000-0000-0000D2750000}"/>
    <cellStyle name="Notiz 2 5 4 2 2 2 3" xfId="17338" xr:uid="{00000000-0005-0000-0000-0000D3750000}"/>
    <cellStyle name="Notiz 2 5 4 2 2 2 3 2" xfId="24475" xr:uid="{00000000-0005-0000-0000-0000D4750000}"/>
    <cellStyle name="Notiz 2 5 4 2 2 2 3 2 2" xfId="38790" xr:uid="{00000000-0005-0000-0000-0000D5750000}"/>
    <cellStyle name="Notiz 2 5 4 2 2 2 3 3" xfId="31653" xr:uid="{00000000-0005-0000-0000-0000D6750000}"/>
    <cellStyle name="Notiz 2 5 4 2 2 2 4" xfId="19752" xr:uid="{00000000-0005-0000-0000-0000D7750000}"/>
    <cellStyle name="Notiz 2 5 4 2 2 2 4 2" xfId="26889" xr:uid="{00000000-0005-0000-0000-0000D8750000}"/>
    <cellStyle name="Notiz 2 5 4 2 2 2 4 2 2" xfId="41204" xr:uid="{00000000-0005-0000-0000-0000D9750000}"/>
    <cellStyle name="Notiz 2 5 4 2 2 2 4 3" xfId="34067" xr:uid="{00000000-0005-0000-0000-0000DA750000}"/>
    <cellStyle name="Notiz 2 5 4 2 2 2 5" xfId="20967" xr:uid="{00000000-0005-0000-0000-0000DB750000}"/>
    <cellStyle name="Notiz 2 5 4 2 2 2 5 2" xfId="35282" xr:uid="{00000000-0005-0000-0000-0000DC750000}"/>
    <cellStyle name="Notiz 2 5 4 2 2 2 6" xfId="28104" xr:uid="{00000000-0005-0000-0000-0000DD750000}"/>
    <cellStyle name="Notiz 2 5 4 2 2 3" xfId="16311" xr:uid="{00000000-0005-0000-0000-0000DE750000}"/>
    <cellStyle name="Notiz 2 5 4 2 2 3 2" xfId="23470" xr:uid="{00000000-0005-0000-0000-0000DF750000}"/>
    <cellStyle name="Notiz 2 5 4 2 2 3 2 2" xfId="37785" xr:uid="{00000000-0005-0000-0000-0000E0750000}"/>
    <cellStyle name="Notiz 2 5 4 2 2 3 3" xfId="30626" xr:uid="{00000000-0005-0000-0000-0000E1750000}"/>
    <cellStyle name="Notiz 2 5 4 2 2 4" xfId="18665" xr:uid="{00000000-0005-0000-0000-0000E2750000}"/>
    <cellStyle name="Notiz 2 5 4 2 2 4 2" xfId="25802" xr:uid="{00000000-0005-0000-0000-0000E3750000}"/>
    <cellStyle name="Notiz 2 5 4 2 2 4 2 2" xfId="40117" xr:uid="{00000000-0005-0000-0000-0000E4750000}"/>
    <cellStyle name="Notiz 2 5 4 2 2 4 3" xfId="32980" xr:uid="{00000000-0005-0000-0000-0000E5750000}"/>
    <cellStyle name="Notiz 2 5 4 3" xfId="11635" xr:uid="{00000000-0005-0000-0000-0000E6750000}"/>
    <cellStyle name="Notiz 2 5 4 3 2" xfId="13811" xr:uid="{00000000-0005-0000-0000-0000E7750000}"/>
    <cellStyle name="Notiz 2 5 4 3 2 2" xfId="14027" xr:uid="{00000000-0005-0000-0000-0000E8750000}"/>
    <cellStyle name="Notiz 2 5 4 3 2 2 2" xfId="16396" xr:uid="{00000000-0005-0000-0000-0000E9750000}"/>
    <cellStyle name="Notiz 2 5 4 3 2 2 2 2" xfId="23555" xr:uid="{00000000-0005-0000-0000-0000EA750000}"/>
    <cellStyle name="Notiz 2 5 4 3 2 2 2 2 2" xfId="37870" xr:uid="{00000000-0005-0000-0000-0000EB750000}"/>
    <cellStyle name="Notiz 2 5 4 3 2 2 2 3" xfId="30711" xr:uid="{00000000-0005-0000-0000-0000EC750000}"/>
    <cellStyle name="Notiz 2 5 4 3 2 2 3" xfId="18750" xr:uid="{00000000-0005-0000-0000-0000ED750000}"/>
    <cellStyle name="Notiz 2 5 4 3 2 2 3 2" xfId="25887" xr:uid="{00000000-0005-0000-0000-0000EE750000}"/>
    <cellStyle name="Notiz 2 5 4 3 2 2 3 2 2" xfId="40202" xr:uid="{00000000-0005-0000-0000-0000EF750000}"/>
    <cellStyle name="Notiz 2 5 4 3 2 2 3 3" xfId="33065" xr:uid="{00000000-0005-0000-0000-0000F0750000}"/>
    <cellStyle name="Notiz 2 5 4 3 2 2 4" xfId="20110" xr:uid="{00000000-0005-0000-0000-0000F1750000}"/>
    <cellStyle name="Notiz 2 5 4 3 2 2 4 2" xfId="27247" xr:uid="{00000000-0005-0000-0000-0000F2750000}"/>
    <cellStyle name="Notiz 2 5 4 3 2 2 4 2 2" xfId="41562" xr:uid="{00000000-0005-0000-0000-0000F3750000}"/>
    <cellStyle name="Notiz 2 5 4 3 2 2 4 3" xfId="34425" xr:uid="{00000000-0005-0000-0000-0000F4750000}"/>
    <cellStyle name="Notiz 2 5 4 3 2 2 5" xfId="21325" xr:uid="{00000000-0005-0000-0000-0000F5750000}"/>
    <cellStyle name="Notiz 2 5 4 3 2 2 5 2" xfId="35640" xr:uid="{00000000-0005-0000-0000-0000F6750000}"/>
    <cellStyle name="Notiz 2 5 4 3 2 2 6" xfId="28462" xr:uid="{00000000-0005-0000-0000-0000F7750000}"/>
    <cellStyle name="Notiz 2 5 4 3 2 3" xfId="16180" xr:uid="{00000000-0005-0000-0000-0000F8750000}"/>
    <cellStyle name="Notiz 2 5 4 3 2 3 2" xfId="23339" xr:uid="{00000000-0005-0000-0000-0000F9750000}"/>
    <cellStyle name="Notiz 2 5 4 3 2 3 2 2" xfId="37654" xr:uid="{00000000-0005-0000-0000-0000FA750000}"/>
    <cellStyle name="Notiz 2 5 4 3 2 3 3" xfId="30495" xr:uid="{00000000-0005-0000-0000-0000FB750000}"/>
    <cellStyle name="Notiz 2 5 4 3 2 4" xfId="18534" xr:uid="{00000000-0005-0000-0000-0000FC750000}"/>
    <cellStyle name="Notiz 2 5 4 3 2 4 2" xfId="25671" xr:uid="{00000000-0005-0000-0000-0000FD750000}"/>
    <cellStyle name="Notiz 2 5 4 3 2 4 2 2" xfId="39986" xr:uid="{00000000-0005-0000-0000-0000FE750000}"/>
    <cellStyle name="Notiz 2 5 4 3 2 4 3" xfId="32849" xr:uid="{00000000-0005-0000-0000-0000FF750000}"/>
    <cellStyle name="Notiz 2 5 4 4" xfId="13554" xr:uid="{00000000-0005-0000-0000-000000760000}"/>
    <cellStyle name="Notiz 2 5 4 4 2" xfId="13680" xr:uid="{00000000-0005-0000-0000-000001760000}"/>
    <cellStyle name="Notiz 2 5 4 4 2 2" xfId="16049" xr:uid="{00000000-0005-0000-0000-000002760000}"/>
    <cellStyle name="Notiz 2 5 4 4 2 2 2" xfId="23208" xr:uid="{00000000-0005-0000-0000-000003760000}"/>
    <cellStyle name="Notiz 2 5 4 4 2 2 2 2" xfId="37523" xr:uid="{00000000-0005-0000-0000-000004760000}"/>
    <cellStyle name="Notiz 2 5 4 4 2 2 3" xfId="30364" xr:uid="{00000000-0005-0000-0000-000005760000}"/>
    <cellStyle name="Notiz 2 5 4 4 2 3" xfId="18403" xr:uid="{00000000-0005-0000-0000-000006760000}"/>
    <cellStyle name="Notiz 2 5 4 4 2 3 2" xfId="25540" xr:uid="{00000000-0005-0000-0000-000007760000}"/>
    <cellStyle name="Notiz 2 5 4 4 2 3 2 2" xfId="39855" xr:uid="{00000000-0005-0000-0000-000008760000}"/>
    <cellStyle name="Notiz 2 5 4 4 2 3 3" xfId="32718" xr:uid="{00000000-0005-0000-0000-000009760000}"/>
    <cellStyle name="Notiz 2 5 4 4 2 4" xfId="19929" xr:uid="{00000000-0005-0000-0000-00000A760000}"/>
    <cellStyle name="Notiz 2 5 4 4 2 4 2" xfId="27066" xr:uid="{00000000-0005-0000-0000-00000B760000}"/>
    <cellStyle name="Notiz 2 5 4 4 2 4 2 2" xfId="41381" xr:uid="{00000000-0005-0000-0000-00000C760000}"/>
    <cellStyle name="Notiz 2 5 4 4 2 4 3" xfId="34244" xr:uid="{00000000-0005-0000-0000-00000D760000}"/>
    <cellStyle name="Notiz 2 5 4 4 2 5" xfId="21144" xr:uid="{00000000-0005-0000-0000-00000E760000}"/>
    <cellStyle name="Notiz 2 5 4 4 2 5 2" xfId="35459" xr:uid="{00000000-0005-0000-0000-00000F760000}"/>
    <cellStyle name="Notiz 2 5 4 4 2 6" xfId="28281" xr:uid="{00000000-0005-0000-0000-000010760000}"/>
    <cellStyle name="Notiz 2 5 4 4 3" xfId="15923" xr:uid="{00000000-0005-0000-0000-000011760000}"/>
    <cellStyle name="Notiz 2 5 4 4 3 2" xfId="23082" xr:uid="{00000000-0005-0000-0000-000012760000}"/>
    <cellStyle name="Notiz 2 5 4 4 3 2 2" xfId="37397" xr:uid="{00000000-0005-0000-0000-000013760000}"/>
    <cellStyle name="Notiz 2 5 4 4 3 3" xfId="30238" xr:uid="{00000000-0005-0000-0000-000014760000}"/>
    <cellStyle name="Notiz 2 5 4 4 4" xfId="18277" xr:uid="{00000000-0005-0000-0000-000015760000}"/>
    <cellStyle name="Notiz 2 5 4 4 4 2" xfId="25414" xr:uid="{00000000-0005-0000-0000-000016760000}"/>
    <cellStyle name="Notiz 2 5 4 4 4 2 2" xfId="39729" xr:uid="{00000000-0005-0000-0000-000017760000}"/>
    <cellStyle name="Notiz 2 5 4 4 4 3" xfId="32592" xr:uid="{00000000-0005-0000-0000-000018760000}"/>
    <cellStyle name="Notiz 2 5 5" xfId="1646" xr:uid="{00000000-0005-0000-0000-000019760000}"/>
    <cellStyle name="Notiz 2 5 5 2" xfId="3684" xr:uid="{00000000-0005-0000-0000-00001A760000}"/>
    <cellStyle name="Notiz 2 5 5 2 2" xfId="13943" xr:uid="{00000000-0005-0000-0000-00001B760000}"/>
    <cellStyle name="Notiz 2 5 5 2 2 2" xfId="14233" xr:uid="{00000000-0005-0000-0000-00001C760000}"/>
    <cellStyle name="Notiz 2 5 5 2 2 2 2" xfId="16602" xr:uid="{00000000-0005-0000-0000-00001D760000}"/>
    <cellStyle name="Notiz 2 5 5 2 2 2 2 2" xfId="23761" xr:uid="{00000000-0005-0000-0000-00001E760000}"/>
    <cellStyle name="Notiz 2 5 5 2 2 2 2 2 2" xfId="38076" xr:uid="{00000000-0005-0000-0000-00001F760000}"/>
    <cellStyle name="Notiz 2 5 5 2 2 2 2 3" xfId="30917" xr:uid="{00000000-0005-0000-0000-000020760000}"/>
    <cellStyle name="Notiz 2 5 5 2 2 2 3" xfId="18956" xr:uid="{00000000-0005-0000-0000-000021760000}"/>
    <cellStyle name="Notiz 2 5 5 2 2 2 3 2" xfId="26093" xr:uid="{00000000-0005-0000-0000-000022760000}"/>
    <cellStyle name="Notiz 2 5 5 2 2 2 3 2 2" xfId="40408" xr:uid="{00000000-0005-0000-0000-000023760000}"/>
    <cellStyle name="Notiz 2 5 5 2 2 2 3 3" xfId="33271" xr:uid="{00000000-0005-0000-0000-000024760000}"/>
    <cellStyle name="Notiz 2 5 5 2 2 2 4" xfId="20289" xr:uid="{00000000-0005-0000-0000-000025760000}"/>
    <cellStyle name="Notiz 2 5 5 2 2 2 4 2" xfId="27426" xr:uid="{00000000-0005-0000-0000-000026760000}"/>
    <cellStyle name="Notiz 2 5 5 2 2 2 4 2 2" xfId="41741" xr:uid="{00000000-0005-0000-0000-000027760000}"/>
    <cellStyle name="Notiz 2 5 5 2 2 2 4 3" xfId="34604" xr:uid="{00000000-0005-0000-0000-000028760000}"/>
    <cellStyle name="Notiz 2 5 5 2 2 2 5" xfId="21504" xr:uid="{00000000-0005-0000-0000-000029760000}"/>
    <cellStyle name="Notiz 2 5 5 2 2 2 5 2" xfId="35819" xr:uid="{00000000-0005-0000-0000-00002A760000}"/>
    <cellStyle name="Notiz 2 5 5 2 2 2 6" xfId="28641" xr:uid="{00000000-0005-0000-0000-00002B760000}"/>
    <cellStyle name="Notiz 2 5 5 2 2 3" xfId="16312" xr:uid="{00000000-0005-0000-0000-00002C760000}"/>
    <cellStyle name="Notiz 2 5 5 2 2 3 2" xfId="23471" xr:uid="{00000000-0005-0000-0000-00002D760000}"/>
    <cellStyle name="Notiz 2 5 5 2 2 3 2 2" xfId="37786" xr:uid="{00000000-0005-0000-0000-00002E760000}"/>
    <cellStyle name="Notiz 2 5 5 2 2 3 3" xfId="30627" xr:uid="{00000000-0005-0000-0000-00002F760000}"/>
    <cellStyle name="Notiz 2 5 5 2 2 4" xfId="18666" xr:uid="{00000000-0005-0000-0000-000030760000}"/>
    <cellStyle name="Notiz 2 5 5 2 2 4 2" xfId="25803" xr:uid="{00000000-0005-0000-0000-000031760000}"/>
    <cellStyle name="Notiz 2 5 5 2 2 4 2 2" xfId="40118" xr:uid="{00000000-0005-0000-0000-000032760000}"/>
    <cellStyle name="Notiz 2 5 5 2 2 4 3" xfId="32981" xr:uid="{00000000-0005-0000-0000-000033760000}"/>
    <cellStyle name="Notiz 2 5 5 3" xfId="11636" xr:uid="{00000000-0005-0000-0000-000034760000}"/>
    <cellStyle name="Notiz 2 5 5 3 2" xfId="13812" xr:uid="{00000000-0005-0000-0000-000035760000}"/>
    <cellStyle name="Notiz 2 5 5 3 2 2" xfId="13663" xr:uid="{00000000-0005-0000-0000-000036760000}"/>
    <cellStyle name="Notiz 2 5 5 3 2 2 2" xfId="16032" xr:uid="{00000000-0005-0000-0000-000037760000}"/>
    <cellStyle name="Notiz 2 5 5 3 2 2 2 2" xfId="23191" xr:uid="{00000000-0005-0000-0000-000038760000}"/>
    <cellStyle name="Notiz 2 5 5 3 2 2 2 2 2" xfId="37506" xr:uid="{00000000-0005-0000-0000-000039760000}"/>
    <cellStyle name="Notiz 2 5 5 3 2 2 2 3" xfId="30347" xr:uid="{00000000-0005-0000-0000-00003A760000}"/>
    <cellStyle name="Notiz 2 5 5 3 2 2 3" xfId="18386" xr:uid="{00000000-0005-0000-0000-00003B760000}"/>
    <cellStyle name="Notiz 2 5 5 3 2 2 3 2" xfId="25523" xr:uid="{00000000-0005-0000-0000-00003C760000}"/>
    <cellStyle name="Notiz 2 5 5 3 2 2 3 2 2" xfId="39838" xr:uid="{00000000-0005-0000-0000-00003D760000}"/>
    <cellStyle name="Notiz 2 5 5 3 2 2 3 3" xfId="32701" xr:uid="{00000000-0005-0000-0000-00003E760000}"/>
    <cellStyle name="Notiz 2 5 5 3 2 2 4" xfId="19912" xr:uid="{00000000-0005-0000-0000-00003F760000}"/>
    <cellStyle name="Notiz 2 5 5 3 2 2 4 2" xfId="27049" xr:uid="{00000000-0005-0000-0000-000040760000}"/>
    <cellStyle name="Notiz 2 5 5 3 2 2 4 2 2" xfId="41364" xr:uid="{00000000-0005-0000-0000-000041760000}"/>
    <cellStyle name="Notiz 2 5 5 3 2 2 4 3" xfId="34227" xr:uid="{00000000-0005-0000-0000-000042760000}"/>
    <cellStyle name="Notiz 2 5 5 3 2 2 5" xfId="21127" xr:uid="{00000000-0005-0000-0000-000043760000}"/>
    <cellStyle name="Notiz 2 5 5 3 2 2 5 2" xfId="35442" xr:uid="{00000000-0005-0000-0000-000044760000}"/>
    <cellStyle name="Notiz 2 5 5 3 2 2 6" xfId="28264" xr:uid="{00000000-0005-0000-0000-000045760000}"/>
    <cellStyle name="Notiz 2 5 5 3 2 3" xfId="16181" xr:uid="{00000000-0005-0000-0000-000046760000}"/>
    <cellStyle name="Notiz 2 5 5 3 2 3 2" xfId="23340" xr:uid="{00000000-0005-0000-0000-000047760000}"/>
    <cellStyle name="Notiz 2 5 5 3 2 3 2 2" xfId="37655" xr:uid="{00000000-0005-0000-0000-000048760000}"/>
    <cellStyle name="Notiz 2 5 5 3 2 3 3" xfId="30496" xr:uid="{00000000-0005-0000-0000-000049760000}"/>
    <cellStyle name="Notiz 2 5 5 3 2 4" xfId="18535" xr:uid="{00000000-0005-0000-0000-00004A760000}"/>
    <cellStyle name="Notiz 2 5 5 3 2 4 2" xfId="25672" xr:uid="{00000000-0005-0000-0000-00004B760000}"/>
    <cellStyle name="Notiz 2 5 5 3 2 4 2 2" xfId="39987" xr:uid="{00000000-0005-0000-0000-00004C760000}"/>
    <cellStyle name="Notiz 2 5 5 3 2 4 3" xfId="32850" xr:uid="{00000000-0005-0000-0000-00004D760000}"/>
    <cellStyle name="Notiz 2 5 5 4" xfId="13555" xr:uid="{00000000-0005-0000-0000-00004E760000}"/>
    <cellStyle name="Notiz 2 5 5 4 2" xfId="13759" xr:uid="{00000000-0005-0000-0000-00004F760000}"/>
    <cellStyle name="Notiz 2 5 5 4 2 2" xfId="16128" xr:uid="{00000000-0005-0000-0000-000050760000}"/>
    <cellStyle name="Notiz 2 5 5 4 2 2 2" xfId="23287" xr:uid="{00000000-0005-0000-0000-000051760000}"/>
    <cellStyle name="Notiz 2 5 5 4 2 2 2 2" xfId="37602" xr:uid="{00000000-0005-0000-0000-000052760000}"/>
    <cellStyle name="Notiz 2 5 5 4 2 2 3" xfId="30443" xr:uid="{00000000-0005-0000-0000-000053760000}"/>
    <cellStyle name="Notiz 2 5 5 4 2 3" xfId="18482" xr:uid="{00000000-0005-0000-0000-000054760000}"/>
    <cellStyle name="Notiz 2 5 5 4 2 3 2" xfId="25619" xr:uid="{00000000-0005-0000-0000-000055760000}"/>
    <cellStyle name="Notiz 2 5 5 4 2 3 2 2" xfId="39934" xr:uid="{00000000-0005-0000-0000-000056760000}"/>
    <cellStyle name="Notiz 2 5 5 4 2 3 3" xfId="32797" xr:uid="{00000000-0005-0000-0000-000057760000}"/>
    <cellStyle name="Notiz 2 5 5 4 2 4" xfId="20007" xr:uid="{00000000-0005-0000-0000-000058760000}"/>
    <cellStyle name="Notiz 2 5 5 4 2 4 2" xfId="27144" xr:uid="{00000000-0005-0000-0000-000059760000}"/>
    <cellStyle name="Notiz 2 5 5 4 2 4 2 2" xfId="41459" xr:uid="{00000000-0005-0000-0000-00005A760000}"/>
    <cellStyle name="Notiz 2 5 5 4 2 4 3" xfId="34322" xr:uid="{00000000-0005-0000-0000-00005B760000}"/>
    <cellStyle name="Notiz 2 5 5 4 2 5" xfId="21222" xr:uid="{00000000-0005-0000-0000-00005C760000}"/>
    <cellStyle name="Notiz 2 5 5 4 2 5 2" xfId="35537" xr:uid="{00000000-0005-0000-0000-00005D760000}"/>
    <cellStyle name="Notiz 2 5 5 4 2 6" xfId="28359" xr:uid="{00000000-0005-0000-0000-00005E760000}"/>
    <cellStyle name="Notiz 2 5 5 4 3" xfId="15924" xr:uid="{00000000-0005-0000-0000-00005F760000}"/>
    <cellStyle name="Notiz 2 5 5 4 3 2" xfId="23083" xr:uid="{00000000-0005-0000-0000-000060760000}"/>
    <cellStyle name="Notiz 2 5 5 4 3 2 2" xfId="37398" xr:uid="{00000000-0005-0000-0000-000061760000}"/>
    <cellStyle name="Notiz 2 5 5 4 3 3" xfId="30239" xr:uid="{00000000-0005-0000-0000-000062760000}"/>
    <cellStyle name="Notiz 2 5 5 4 4" xfId="18278" xr:uid="{00000000-0005-0000-0000-000063760000}"/>
    <cellStyle name="Notiz 2 5 5 4 4 2" xfId="25415" xr:uid="{00000000-0005-0000-0000-000064760000}"/>
    <cellStyle name="Notiz 2 5 5 4 4 2 2" xfId="39730" xr:uid="{00000000-0005-0000-0000-000065760000}"/>
    <cellStyle name="Notiz 2 5 5 4 4 3" xfId="32593" xr:uid="{00000000-0005-0000-0000-000066760000}"/>
    <cellStyle name="Notiz 2 5 6" xfId="1647" xr:uid="{00000000-0005-0000-0000-000067760000}"/>
    <cellStyle name="Notiz 2 5 6 2" xfId="3685" xr:uid="{00000000-0005-0000-0000-000068760000}"/>
    <cellStyle name="Notiz 2 5 6 2 2" xfId="13944" xr:uid="{00000000-0005-0000-0000-000069760000}"/>
    <cellStyle name="Notiz 2 5 6 2 2 2" xfId="14604" xr:uid="{00000000-0005-0000-0000-00006A760000}"/>
    <cellStyle name="Notiz 2 5 6 2 2 2 2" xfId="16967" xr:uid="{00000000-0005-0000-0000-00006B760000}"/>
    <cellStyle name="Notiz 2 5 6 2 2 2 2 2" xfId="24126" xr:uid="{00000000-0005-0000-0000-00006C760000}"/>
    <cellStyle name="Notiz 2 5 6 2 2 2 2 2 2" xfId="38441" xr:uid="{00000000-0005-0000-0000-00006D760000}"/>
    <cellStyle name="Notiz 2 5 6 2 2 2 2 3" xfId="31282" xr:uid="{00000000-0005-0000-0000-00006E760000}"/>
    <cellStyle name="Notiz 2 5 6 2 2 2 3" xfId="19321" xr:uid="{00000000-0005-0000-0000-00006F760000}"/>
    <cellStyle name="Notiz 2 5 6 2 2 2 3 2" xfId="26458" xr:uid="{00000000-0005-0000-0000-000070760000}"/>
    <cellStyle name="Notiz 2 5 6 2 2 2 3 2 2" xfId="40773" xr:uid="{00000000-0005-0000-0000-000071760000}"/>
    <cellStyle name="Notiz 2 5 6 2 2 2 3 3" xfId="33636" xr:uid="{00000000-0005-0000-0000-000072760000}"/>
    <cellStyle name="Notiz 2 5 6 2 2 2 4" xfId="20619" xr:uid="{00000000-0005-0000-0000-000073760000}"/>
    <cellStyle name="Notiz 2 5 6 2 2 2 4 2" xfId="27756" xr:uid="{00000000-0005-0000-0000-000074760000}"/>
    <cellStyle name="Notiz 2 5 6 2 2 2 4 2 2" xfId="42071" xr:uid="{00000000-0005-0000-0000-000075760000}"/>
    <cellStyle name="Notiz 2 5 6 2 2 2 4 3" xfId="34934" xr:uid="{00000000-0005-0000-0000-000076760000}"/>
    <cellStyle name="Notiz 2 5 6 2 2 2 5" xfId="21834" xr:uid="{00000000-0005-0000-0000-000077760000}"/>
    <cellStyle name="Notiz 2 5 6 2 2 2 5 2" xfId="36149" xr:uid="{00000000-0005-0000-0000-000078760000}"/>
    <cellStyle name="Notiz 2 5 6 2 2 2 6" xfId="28971" xr:uid="{00000000-0005-0000-0000-000079760000}"/>
    <cellStyle name="Notiz 2 5 6 2 2 3" xfId="16313" xr:uid="{00000000-0005-0000-0000-00007A760000}"/>
    <cellStyle name="Notiz 2 5 6 2 2 3 2" xfId="23472" xr:uid="{00000000-0005-0000-0000-00007B760000}"/>
    <cellStyle name="Notiz 2 5 6 2 2 3 2 2" xfId="37787" xr:uid="{00000000-0005-0000-0000-00007C760000}"/>
    <cellStyle name="Notiz 2 5 6 2 2 3 3" xfId="30628" xr:uid="{00000000-0005-0000-0000-00007D760000}"/>
    <cellStyle name="Notiz 2 5 6 2 2 4" xfId="18667" xr:uid="{00000000-0005-0000-0000-00007E760000}"/>
    <cellStyle name="Notiz 2 5 6 2 2 4 2" xfId="25804" xr:uid="{00000000-0005-0000-0000-00007F760000}"/>
    <cellStyle name="Notiz 2 5 6 2 2 4 2 2" xfId="40119" xr:uid="{00000000-0005-0000-0000-000080760000}"/>
    <cellStyle name="Notiz 2 5 6 2 2 4 3" xfId="32982" xr:uid="{00000000-0005-0000-0000-000081760000}"/>
    <cellStyle name="Notiz 2 5 6 3" xfId="11637" xr:uid="{00000000-0005-0000-0000-000082760000}"/>
    <cellStyle name="Notiz 2 5 6 3 2" xfId="13813" xr:uid="{00000000-0005-0000-0000-000083760000}"/>
    <cellStyle name="Notiz 2 5 6 3 2 2" xfId="13396" xr:uid="{00000000-0005-0000-0000-000084760000}"/>
    <cellStyle name="Notiz 2 5 6 3 2 2 2" xfId="15765" xr:uid="{00000000-0005-0000-0000-000085760000}"/>
    <cellStyle name="Notiz 2 5 6 3 2 2 2 2" xfId="22924" xr:uid="{00000000-0005-0000-0000-000086760000}"/>
    <cellStyle name="Notiz 2 5 6 3 2 2 2 2 2" xfId="37239" xr:uid="{00000000-0005-0000-0000-000087760000}"/>
    <cellStyle name="Notiz 2 5 6 3 2 2 2 3" xfId="30080" xr:uid="{00000000-0005-0000-0000-000088760000}"/>
    <cellStyle name="Notiz 2 5 6 3 2 2 3" xfId="18119" xr:uid="{00000000-0005-0000-0000-000089760000}"/>
    <cellStyle name="Notiz 2 5 6 3 2 2 3 2" xfId="25256" xr:uid="{00000000-0005-0000-0000-00008A760000}"/>
    <cellStyle name="Notiz 2 5 6 3 2 2 3 2 2" xfId="39571" xr:uid="{00000000-0005-0000-0000-00008B760000}"/>
    <cellStyle name="Notiz 2 5 6 3 2 2 3 3" xfId="32434" xr:uid="{00000000-0005-0000-0000-00008C760000}"/>
    <cellStyle name="Notiz 2 5 6 3 2 2 4" xfId="19823" xr:uid="{00000000-0005-0000-0000-00008D760000}"/>
    <cellStyle name="Notiz 2 5 6 3 2 2 4 2" xfId="26960" xr:uid="{00000000-0005-0000-0000-00008E760000}"/>
    <cellStyle name="Notiz 2 5 6 3 2 2 4 2 2" xfId="41275" xr:uid="{00000000-0005-0000-0000-00008F760000}"/>
    <cellStyle name="Notiz 2 5 6 3 2 2 4 3" xfId="34138" xr:uid="{00000000-0005-0000-0000-000090760000}"/>
    <cellStyle name="Notiz 2 5 6 3 2 2 5" xfId="21038" xr:uid="{00000000-0005-0000-0000-000091760000}"/>
    <cellStyle name="Notiz 2 5 6 3 2 2 5 2" xfId="35353" xr:uid="{00000000-0005-0000-0000-000092760000}"/>
    <cellStyle name="Notiz 2 5 6 3 2 2 6" xfId="28175" xr:uid="{00000000-0005-0000-0000-000093760000}"/>
    <cellStyle name="Notiz 2 5 6 3 2 3" xfId="16182" xr:uid="{00000000-0005-0000-0000-000094760000}"/>
    <cellStyle name="Notiz 2 5 6 3 2 3 2" xfId="23341" xr:uid="{00000000-0005-0000-0000-000095760000}"/>
    <cellStyle name="Notiz 2 5 6 3 2 3 2 2" xfId="37656" xr:uid="{00000000-0005-0000-0000-000096760000}"/>
    <cellStyle name="Notiz 2 5 6 3 2 3 3" xfId="30497" xr:uid="{00000000-0005-0000-0000-000097760000}"/>
    <cellStyle name="Notiz 2 5 6 3 2 4" xfId="18536" xr:uid="{00000000-0005-0000-0000-000098760000}"/>
    <cellStyle name="Notiz 2 5 6 3 2 4 2" xfId="25673" xr:uid="{00000000-0005-0000-0000-000099760000}"/>
    <cellStyle name="Notiz 2 5 6 3 2 4 2 2" xfId="39988" xr:uid="{00000000-0005-0000-0000-00009A760000}"/>
    <cellStyle name="Notiz 2 5 6 3 2 4 3" xfId="32851" xr:uid="{00000000-0005-0000-0000-00009B760000}"/>
    <cellStyle name="Notiz 2 5 6 4" xfId="13556" xr:uid="{00000000-0005-0000-0000-00009C760000}"/>
    <cellStyle name="Notiz 2 5 6 4 2" xfId="14169" xr:uid="{00000000-0005-0000-0000-00009D760000}"/>
    <cellStyle name="Notiz 2 5 6 4 2 2" xfId="16538" xr:uid="{00000000-0005-0000-0000-00009E760000}"/>
    <cellStyle name="Notiz 2 5 6 4 2 2 2" xfId="23697" xr:uid="{00000000-0005-0000-0000-00009F760000}"/>
    <cellStyle name="Notiz 2 5 6 4 2 2 2 2" xfId="38012" xr:uid="{00000000-0005-0000-0000-0000A0760000}"/>
    <cellStyle name="Notiz 2 5 6 4 2 2 3" xfId="30853" xr:uid="{00000000-0005-0000-0000-0000A1760000}"/>
    <cellStyle name="Notiz 2 5 6 4 2 3" xfId="18892" xr:uid="{00000000-0005-0000-0000-0000A2760000}"/>
    <cellStyle name="Notiz 2 5 6 4 2 3 2" xfId="26029" xr:uid="{00000000-0005-0000-0000-0000A3760000}"/>
    <cellStyle name="Notiz 2 5 6 4 2 3 2 2" xfId="40344" xr:uid="{00000000-0005-0000-0000-0000A4760000}"/>
    <cellStyle name="Notiz 2 5 6 4 2 3 3" xfId="33207" xr:uid="{00000000-0005-0000-0000-0000A5760000}"/>
    <cellStyle name="Notiz 2 5 6 4 2 4" xfId="20226" xr:uid="{00000000-0005-0000-0000-0000A6760000}"/>
    <cellStyle name="Notiz 2 5 6 4 2 4 2" xfId="27363" xr:uid="{00000000-0005-0000-0000-0000A7760000}"/>
    <cellStyle name="Notiz 2 5 6 4 2 4 2 2" xfId="41678" xr:uid="{00000000-0005-0000-0000-0000A8760000}"/>
    <cellStyle name="Notiz 2 5 6 4 2 4 3" xfId="34541" xr:uid="{00000000-0005-0000-0000-0000A9760000}"/>
    <cellStyle name="Notiz 2 5 6 4 2 5" xfId="21441" xr:uid="{00000000-0005-0000-0000-0000AA760000}"/>
    <cellStyle name="Notiz 2 5 6 4 2 5 2" xfId="35756" xr:uid="{00000000-0005-0000-0000-0000AB760000}"/>
    <cellStyle name="Notiz 2 5 6 4 2 6" xfId="28578" xr:uid="{00000000-0005-0000-0000-0000AC760000}"/>
    <cellStyle name="Notiz 2 5 6 4 3" xfId="15925" xr:uid="{00000000-0005-0000-0000-0000AD760000}"/>
    <cellStyle name="Notiz 2 5 6 4 3 2" xfId="23084" xr:uid="{00000000-0005-0000-0000-0000AE760000}"/>
    <cellStyle name="Notiz 2 5 6 4 3 2 2" xfId="37399" xr:uid="{00000000-0005-0000-0000-0000AF760000}"/>
    <cellStyle name="Notiz 2 5 6 4 3 3" xfId="30240" xr:uid="{00000000-0005-0000-0000-0000B0760000}"/>
    <cellStyle name="Notiz 2 5 6 4 4" xfId="18279" xr:uid="{00000000-0005-0000-0000-0000B1760000}"/>
    <cellStyle name="Notiz 2 5 6 4 4 2" xfId="25416" xr:uid="{00000000-0005-0000-0000-0000B2760000}"/>
    <cellStyle name="Notiz 2 5 6 4 4 2 2" xfId="39731" xr:uid="{00000000-0005-0000-0000-0000B3760000}"/>
    <cellStyle name="Notiz 2 5 6 4 4 3" xfId="32594" xr:uid="{00000000-0005-0000-0000-0000B4760000}"/>
    <cellStyle name="Notiz 2 5 7" xfId="3676" xr:uid="{00000000-0005-0000-0000-0000B5760000}"/>
    <cellStyle name="Notiz 2 5 7 2" xfId="13935" xr:uid="{00000000-0005-0000-0000-0000B6760000}"/>
    <cellStyle name="Notiz 2 5 7 2 2" xfId="13712" xr:uid="{00000000-0005-0000-0000-0000B7760000}"/>
    <cellStyle name="Notiz 2 5 7 2 2 2" xfId="16081" xr:uid="{00000000-0005-0000-0000-0000B8760000}"/>
    <cellStyle name="Notiz 2 5 7 2 2 2 2" xfId="23240" xr:uid="{00000000-0005-0000-0000-0000B9760000}"/>
    <cellStyle name="Notiz 2 5 7 2 2 2 2 2" xfId="37555" xr:uid="{00000000-0005-0000-0000-0000BA760000}"/>
    <cellStyle name="Notiz 2 5 7 2 2 2 3" xfId="30396" xr:uid="{00000000-0005-0000-0000-0000BB760000}"/>
    <cellStyle name="Notiz 2 5 7 2 2 3" xfId="18435" xr:uid="{00000000-0005-0000-0000-0000BC760000}"/>
    <cellStyle name="Notiz 2 5 7 2 2 3 2" xfId="25572" xr:uid="{00000000-0005-0000-0000-0000BD760000}"/>
    <cellStyle name="Notiz 2 5 7 2 2 3 2 2" xfId="39887" xr:uid="{00000000-0005-0000-0000-0000BE760000}"/>
    <cellStyle name="Notiz 2 5 7 2 2 3 3" xfId="32750" xr:uid="{00000000-0005-0000-0000-0000BF760000}"/>
    <cellStyle name="Notiz 2 5 7 2 2 4" xfId="19961" xr:uid="{00000000-0005-0000-0000-0000C0760000}"/>
    <cellStyle name="Notiz 2 5 7 2 2 4 2" xfId="27098" xr:uid="{00000000-0005-0000-0000-0000C1760000}"/>
    <cellStyle name="Notiz 2 5 7 2 2 4 2 2" xfId="41413" xr:uid="{00000000-0005-0000-0000-0000C2760000}"/>
    <cellStyle name="Notiz 2 5 7 2 2 4 3" xfId="34276" xr:uid="{00000000-0005-0000-0000-0000C3760000}"/>
    <cellStyle name="Notiz 2 5 7 2 2 5" xfId="21176" xr:uid="{00000000-0005-0000-0000-0000C4760000}"/>
    <cellStyle name="Notiz 2 5 7 2 2 5 2" xfId="35491" xr:uid="{00000000-0005-0000-0000-0000C5760000}"/>
    <cellStyle name="Notiz 2 5 7 2 2 6" xfId="28313" xr:uid="{00000000-0005-0000-0000-0000C6760000}"/>
    <cellStyle name="Notiz 2 5 7 2 3" xfId="16304" xr:uid="{00000000-0005-0000-0000-0000C7760000}"/>
    <cellStyle name="Notiz 2 5 7 2 3 2" xfId="23463" xr:uid="{00000000-0005-0000-0000-0000C8760000}"/>
    <cellStyle name="Notiz 2 5 7 2 3 2 2" xfId="37778" xr:uid="{00000000-0005-0000-0000-0000C9760000}"/>
    <cellStyle name="Notiz 2 5 7 2 3 3" xfId="30619" xr:uid="{00000000-0005-0000-0000-0000CA760000}"/>
    <cellStyle name="Notiz 2 5 7 2 4" xfId="18658" xr:uid="{00000000-0005-0000-0000-0000CB760000}"/>
    <cellStyle name="Notiz 2 5 7 2 4 2" xfId="25795" xr:uid="{00000000-0005-0000-0000-0000CC760000}"/>
    <cellStyle name="Notiz 2 5 7 2 4 2 2" xfId="40110" xr:uid="{00000000-0005-0000-0000-0000CD760000}"/>
    <cellStyle name="Notiz 2 5 7 2 4 3" xfId="32973" xr:uid="{00000000-0005-0000-0000-0000CE760000}"/>
    <cellStyle name="Notiz 2 5 8" xfId="11064" xr:uid="{00000000-0005-0000-0000-0000CF760000}"/>
    <cellStyle name="Notiz 2 5 8 2" xfId="12141" xr:uid="{00000000-0005-0000-0000-0000D0760000}"/>
    <cellStyle name="Notiz 2 5 8 3" xfId="11628" xr:uid="{00000000-0005-0000-0000-0000D1760000}"/>
    <cellStyle name="Notiz 2 5 8 3 2" xfId="14498" xr:uid="{00000000-0005-0000-0000-0000D2760000}"/>
    <cellStyle name="Notiz 2 5 8 3 2 2" xfId="14973" xr:uid="{00000000-0005-0000-0000-0000D3760000}"/>
    <cellStyle name="Notiz 2 5 8 3 2 2 2" xfId="17330" xr:uid="{00000000-0005-0000-0000-0000D4760000}"/>
    <cellStyle name="Notiz 2 5 8 3 2 2 2 2" xfId="24467" xr:uid="{00000000-0005-0000-0000-0000D5760000}"/>
    <cellStyle name="Notiz 2 5 8 3 2 2 2 2 2" xfId="38782" xr:uid="{00000000-0005-0000-0000-0000D6760000}"/>
    <cellStyle name="Notiz 2 5 8 3 2 2 2 3" xfId="31645" xr:uid="{00000000-0005-0000-0000-0000D7760000}"/>
    <cellStyle name="Notiz 2 5 8 3 2 2 3" xfId="19684" xr:uid="{00000000-0005-0000-0000-0000D8760000}"/>
    <cellStyle name="Notiz 2 5 8 3 2 2 3 2" xfId="26821" xr:uid="{00000000-0005-0000-0000-0000D9760000}"/>
    <cellStyle name="Notiz 2 5 8 3 2 2 3 2 2" xfId="41136" xr:uid="{00000000-0005-0000-0000-0000DA760000}"/>
    <cellStyle name="Notiz 2 5 8 3 2 2 3 3" xfId="33999" xr:uid="{00000000-0005-0000-0000-0000DB760000}"/>
    <cellStyle name="Notiz 2 5 8 3 2 2 4" xfId="20960" xr:uid="{00000000-0005-0000-0000-0000DC760000}"/>
    <cellStyle name="Notiz 2 5 8 3 2 2 4 2" xfId="28097" xr:uid="{00000000-0005-0000-0000-0000DD760000}"/>
    <cellStyle name="Notiz 2 5 8 3 2 2 4 2 2" xfId="42412" xr:uid="{00000000-0005-0000-0000-0000DE760000}"/>
    <cellStyle name="Notiz 2 5 8 3 2 2 4 3" xfId="35275" xr:uid="{00000000-0005-0000-0000-0000DF760000}"/>
    <cellStyle name="Notiz 2 5 8 3 2 2 5" xfId="22136" xr:uid="{00000000-0005-0000-0000-0000E0760000}"/>
    <cellStyle name="Notiz 2 5 8 3 2 2 5 2" xfId="36451" xr:uid="{00000000-0005-0000-0000-0000E1760000}"/>
    <cellStyle name="Notiz 2 5 8 3 2 2 6" xfId="29292" xr:uid="{00000000-0005-0000-0000-0000E2760000}"/>
    <cellStyle name="Notiz 2 5 8 3 2 3" xfId="16867" xr:uid="{00000000-0005-0000-0000-0000E3760000}"/>
    <cellStyle name="Notiz 2 5 8 3 2 3 2" xfId="24026" xr:uid="{00000000-0005-0000-0000-0000E4760000}"/>
    <cellStyle name="Notiz 2 5 8 3 2 3 2 2" xfId="38341" xr:uid="{00000000-0005-0000-0000-0000E5760000}"/>
    <cellStyle name="Notiz 2 5 8 3 2 3 3" xfId="31182" xr:uid="{00000000-0005-0000-0000-0000E6760000}"/>
    <cellStyle name="Notiz 2 5 8 3 2 4" xfId="19221" xr:uid="{00000000-0005-0000-0000-0000E7760000}"/>
    <cellStyle name="Notiz 2 5 8 3 2 4 2" xfId="26358" xr:uid="{00000000-0005-0000-0000-0000E8760000}"/>
    <cellStyle name="Notiz 2 5 8 3 2 4 2 2" xfId="40673" xr:uid="{00000000-0005-0000-0000-0000E9760000}"/>
    <cellStyle name="Notiz 2 5 8 3 2 4 3" xfId="33536" xr:uid="{00000000-0005-0000-0000-0000EA760000}"/>
    <cellStyle name="Notiz 2 5 8 4" xfId="12174" xr:uid="{00000000-0005-0000-0000-0000EB760000}"/>
    <cellStyle name="Notiz 2 5 8 5" xfId="12244" xr:uid="{00000000-0005-0000-0000-0000EC760000}"/>
    <cellStyle name="Notiz 2 5 8 6" xfId="13804" xr:uid="{00000000-0005-0000-0000-0000ED760000}"/>
    <cellStyle name="Notiz 2 5 8 6 2" xfId="14364" xr:uid="{00000000-0005-0000-0000-0000EE760000}"/>
    <cellStyle name="Notiz 2 5 8 6 2 2" xfId="16733" xr:uid="{00000000-0005-0000-0000-0000EF760000}"/>
    <cellStyle name="Notiz 2 5 8 6 2 2 2" xfId="23892" xr:uid="{00000000-0005-0000-0000-0000F0760000}"/>
    <cellStyle name="Notiz 2 5 8 6 2 2 2 2" xfId="38207" xr:uid="{00000000-0005-0000-0000-0000F1760000}"/>
    <cellStyle name="Notiz 2 5 8 6 2 2 3" xfId="31048" xr:uid="{00000000-0005-0000-0000-0000F2760000}"/>
    <cellStyle name="Notiz 2 5 8 6 2 3" xfId="19087" xr:uid="{00000000-0005-0000-0000-0000F3760000}"/>
    <cellStyle name="Notiz 2 5 8 6 2 3 2" xfId="26224" xr:uid="{00000000-0005-0000-0000-0000F4760000}"/>
    <cellStyle name="Notiz 2 5 8 6 2 3 2 2" xfId="40539" xr:uid="{00000000-0005-0000-0000-0000F5760000}"/>
    <cellStyle name="Notiz 2 5 8 6 2 3 3" xfId="33402" xr:uid="{00000000-0005-0000-0000-0000F6760000}"/>
    <cellStyle name="Notiz 2 5 8 6 2 4" xfId="20420" xr:uid="{00000000-0005-0000-0000-0000F7760000}"/>
    <cellStyle name="Notiz 2 5 8 6 2 4 2" xfId="27557" xr:uid="{00000000-0005-0000-0000-0000F8760000}"/>
    <cellStyle name="Notiz 2 5 8 6 2 4 2 2" xfId="41872" xr:uid="{00000000-0005-0000-0000-0000F9760000}"/>
    <cellStyle name="Notiz 2 5 8 6 2 4 3" xfId="34735" xr:uid="{00000000-0005-0000-0000-0000FA760000}"/>
    <cellStyle name="Notiz 2 5 8 6 2 5" xfId="21635" xr:uid="{00000000-0005-0000-0000-0000FB760000}"/>
    <cellStyle name="Notiz 2 5 8 6 2 5 2" xfId="35950" xr:uid="{00000000-0005-0000-0000-0000FC760000}"/>
    <cellStyle name="Notiz 2 5 8 6 2 6" xfId="28772" xr:uid="{00000000-0005-0000-0000-0000FD760000}"/>
    <cellStyle name="Notiz 2 5 8 6 3" xfId="16173" xr:uid="{00000000-0005-0000-0000-0000FE760000}"/>
    <cellStyle name="Notiz 2 5 8 6 3 2" xfId="23332" xr:uid="{00000000-0005-0000-0000-0000FF760000}"/>
    <cellStyle name="Notiz 2 5 8 6 3 2 2" xfId="37647" xr:uid="{00000000-0005-0000-0000-000000770000}"/>
    <cellStyle name="Notiz 2 5 8 6 3 3" xfId="30488" xr:uid="{00000000-0005-0000-0000-000001770000}"/>
    <cellStyle name="Notiz 2 5 8 6 4" xfId="18527" xr:uid="{00000000-0005-0000-0000-000002770000}"/>
    <cellStyle name="Notiz 2 5 8 6 4 2" xfId="25664" xr:uid="{00000000-0005-0000-0000-000003770000}"/>
    <cellStyle name="Notiz 2 5 8 6 4 2 2" xfId="39979" xr:uid="{00000000-0005-0000-0000-000004770000}"/>
    <cellStyle name="Notiz 2 5 8 6 4 3" xfId="32842" xr:uid="{00000000-0005-0000-0000-000005770000}"/>
    <cellStyle name="Notiz 2 5 9" xfId="13547" xr:uid="{00000000-0005-0000-0000-000006770000}"/>
    <cellStyle name="Notiz 2 5 9 2" xfId="14317" xr:uid="{00000000-0005-0000-0000-000007770000}"/>
    <cellStyle name="Notiz 2 5 9 2 2" xfId="16686" xr:uid="{00000000-0005-0000-0000-000008770000}"/>
    <cellStyle name="Notiz 2 5 9 2 2 2" xfId="23845" xr:uid="{00000000-0005-0000-0000-000009770000}"/>
    <cellStyle name="Notiz 2 5 9 2 2 2 2" xfId="38160" xr:uid="{00000000-0005-0000-0000-00000A770000}"/>
    <cellStyle name="Notiz 2 5 9 2 2 3" xfId="31001" xr:uid="{00000000-0005-0000-0000-00000B770000}"/>
    <cellStyle name="Notiz 2 5 9 2 3" xfId="19040" xr:uid="{00000000-0005-0000-0000-00000C770000}"/>
    <cellStyle name="Notiz 2 5 9 2 3 2" xfId="26177" xr:uid="{00000000-0005-0000-0000-00000D770000}"/>
    <cellStyle name="Notiz 2 5 9 2 3 2 2" xfId="40492" xr:uid="{00000000-0005-0000-0000-00000E770000}"/>
    <cellStyle name="Notiz 2 5 9 2 3 3" xfId="33355" xr:uid="{00000000-0005-0000-0000-00000F770000}"/>
    <cellStyle name="Notiz 2 5 9 2 4" xfId="20373" xr:uid="{00000000-0005-0000-0000-000010770000}"/>
    <cellStyle name="Notiz 2 5 9 2 4 2" xfId="27510" xr:uid="{00000000-0005-0000-0000-000011770000}"/>
    <cellStyle name="Notiz 2 5 9 2 4 2 2" xfId="41825" xr:uid="{00000000-0005-0000-0000-000012770000}"/>
    <cellStyle name="Notiz 2 5 9 2 4 3" xfId="34688" xr:uid="{00000000-0005-0000-0000-000013770000}"/>
    <cellStyle name="Notiz 2 5 9 2 5" xfId="21588" xr:uid="{00000000-0005-0000-0000-000014770000}"/>
    <cellStyle name="Notiz 2 5 9 2 5 2" xfId="35903" xr:uid="{00000000-0005-0000-0000-000015770000}"/>
    <cellStyle name="Notiz 2 5 9 2 6" xfId="28725" xr:uid="{00000000-0005-0000-0000-000016770000}"/>
    <cellStyle name="Notiz 2 5 9 3" xfId="15916" xr:uid="{00000000-0005-0000-0000-000017770000}"/>
    <cellStyle name="Notiz 2 5 9 3 2" xfId="23075" xr:uid="{00000000-0005-0000-0000-000018770000}"/>
    <cellStyle name="Notiz 2 5 9 3 2 2" xfId="37390" xr:uid="{00000000-0005-0000-0000-000019770000}"/>
    <cellStyle name="Notiz 2 5 9 3 3" xfId="30231" xr:uid="{00000000-0005-0000-0000-00001A770000}"/>
    <cellStyle name="Notiz 2 5 9 4" xfId="18270" xr:uid="{00000000-0005-0000-0000-00001B770000}"/>
    <cellStyle name="Notiz 2 5 9 4 2" xfId="25407" xr:uid="{00000000-0005-0000-0000-00001C770000}"/>
    <cellStyle name="Notiz 2 5 9 4 2 2" xfId="39722" xr:uid="{00000000-0005-0000-0000-00001D770000}"/>
    <cellStyle name="Notiz 2 5 9 4 3" xfId="32585" xr:uid="{00000000-0005-0000-0000-00001E770000}"/>
    <cellStyle name="Notiz 2 6" xfId="1648" xr:uid="{00000000-0005-0000-0000-00001F770000}"/>
    <cellStyle name="Notiz 2 6 2" xfId="1649" xr:uid="{00000000-0005-0000-0000-000020770000}"/>
    <cellStyle name="Notiz 2 6 2 2" xfId="1650" xr:uid="{00000000-0005-0000-0000-000021770000}"/>
    <cellStyle name="Notiz 2 6 2 2 2" xfId="13559" xr:uid="{00000000-0005-0000-0000-000022770000}"/>
    <cellStyle name="Notiz 2 6 2 2 2 2" xfId="14025" xr:uid="{00000000-0005-0000-0000-000023770000}"/>
    <cellStyle name="Notiz 2 6 2 2 2 2 2" xfId="16394" xr:uid="{00000000-0005-0000-0000-000024770000}"/>
    <cellStyle name="Notiz 2 6 2 2 2 2 2 2" xfId="23553" xr:uid="{00000000-0005-0000-0000-000025770000}"/>
    <cellStyle name="Notiz 2 6 2 2 2 2 2 2 2" xfId="37868" xr:uid="{00000000-0005-0000-0000-000026770000}"/>
    <cellStyle name="Notiz 2 6 2 2 2 2 2 3" xfId="30709" xr:uid="{00000000-0005-0000-0000-000027770000}"/>
    <cellStyle name="Notiz 2 6 2 2 2 2 3" xfId="18748" xr:uid="{00000000-0005-0000-0000-000028770000}"/>
    <cellStyle name="Notiz 2 6 2 2 2 2 3 2" xfId="25885" xr:uid="{00000000-0005-0000-0000-000029770000}"/>
    <cellStyle name="Notiz 2 6 2 2 2 2 3 2 2" xfId="40200" xr:uid="{00000000-0005-0000-0000-00002A770000}"/>
    <cellStyle name="Notiz 2 6 2 2 2 2 3 3" xfId="33063" xr:uid="{00000000-0005-0000-0000-00002B770000}"/>
    <cellStyle name="Notiz 2 6 2 2 2 2 4" xfId="20108" xr:uid="{00000000-0005-0000-0000-00002C770000}"/>
    <cellStyle name="Notiz 2 6 2 2 2 2 4 2" xfId="27245" xr:uid="{00000000-0005-0000-0000-00002D770000}"/>
    <cellStyle name="Notiz 2 6 2 2 2 2 4 2 2" xfId="41560" xr:uid="{00000000-0005-0000-0000-00002E770000}"/>
    <cellStyle name="Notiz 2 6 2 2 2 2 4 3" xfId="34423" xr:uid="{00000000-0005-0000-0000-00002F770000}"/>
    <cellStyle name="Notiz 2 6 2 2 2 2 5" xfId="21323" xr:uid="{00000000-0005-0000-0000-000030770000}"/>
    <cellStyle name="Notiz 2 6 2 2 2 2 5 2" xfId="35638" xr:uid="{00000000-0005-0000-0000-000031770000}"/>
    <cellStyle name="Notiz 2 6 2 2 2 2 6" xfId="28460" xr:uid="{00000000-0005-0000-0000-000032770000}"/>
    <cellStyle name="Notiz 2 6 2 2 2 3" xfId="15928" xr:uid="{00000000-0005-0000-0000-000033770000}"/>
    <cellStyle name="Notiz 2 6 2 2 2 3 2" xfId="23087" xr:uid="{00000000-0005-0000-0000-000034770000}"/>
    <cellStyle name="Notiz 2 6 2 2 2 3 2 2" xfId="37402" xr:uid="{00000000-0005-0000-0000-000035770000}"/>
    <cellStyle name="Notiz 2 6 2 2 2 3 3" xfId="30243" xr:uid="{00000000-0005-0000-0000-000036770000}"/>
    <cellStyle name="Notiz 2 6 2 2 2 4" xfId="18282" xr:uid="{00000000-0005-0000-0000-000037770000}"/>
    <cellStyle name="Notiz 2 6 2 2 2 4 2" xfId="25419" xr:uid="{00000000-0005-0000-0000-000038770000}"/>
    <cellStyle name="Notiz 2 6 2 2 2 4 2 2" xfId="39734" xr:uid="{00000000-0005-0000-0000-000039770000}"/>
    <cellStyle name="Notiz 2 6 2 2 2 4 3" xfId="32597" xr:uid="{00000000-0005-0000-0000-00003A770000}"/>
    <cellStyle name="Notiz 2 6 2 3" xfId="1651" xr:uid="{00000000-0005-0000-0000-00003B770000}"/>
    <cellStyle name="Notiz 2 6 2 3 2" xfId="13560" xr:uid="{00000000-0005-0000-0000-00003C770000}"/>
    <cellStyle name="Notiz 2 6 2 3 2 2" xfId="13659" xr:uid="{00000000-0005-0000-0000-00003D770000}"/>
    <cellStyle name="Notiz 2 6 2 3 2 2 2" xfId="16028" xr:uid="{00000000-0005-0000-0000-00003E770000}"/>
    <cellStyle name="Notiz 2 6 2 3 2 2 2 2" xfId="23187" xr:uid="{00000000-0005-0000-0000-00003F770000}"/>
    <cellStyle name="Notiz 2 6 2 3 2 2 2 2 2" xfId="37502" xr:uid="{00000000-0005-0000-0000-000040770000}"/>
    <cellStyle name="Notiz 2 6 2 3 2 2 2 3" xfId="30343" xr:uid="{00000000-0005-0000-0000-000041770000}"/>
    <cellStyle name="Notiz 2 6 2 3 2 2 3" xfId="18382" xr:uid="{00000000-0005-0000-0000-000042770000}"/>
    <cellStyle name="Notiz 2 6 2 3 2 2 3 2" xfId="25519" xr:uid="{00000000-0005-0000-0000-000043770000}"/>
    <cellStyle name="Notiz 2 6 2 3 2 2 3 2 2" xfId="39834" xr:uid="{00000000-0005-0000-0000-000044770000}"/>
    <cellStyle name="Notiz 2 6 2 3 2 2 3 3" xfId="32697" xr:uid="{00000000-0005-0000-0000-000045770000}"/>
    <cellStyle name="Notiz 2 6 2 3 2 2 4" xfId="19908" xr:uid="{00000000-0005-0000-0000-000046770000}"/>
    <cellStyle name="Notiz 2 6 2 3 2 2 4 2" xfId="27045" xr:uid="{00000000-0005-0000-0000-000047770000}"/>
    <cellStyle name="Notiz 2 6 2 3 2 2 4 2 2" xfId="41360" xr:uid="{00000000-0005-0000-0000-000048770000}"/>
    <cellStyle name="Notiz 2 6 2 3 2 2 4 3" xfId="34223" xr:uid="{00000000-0005-0000-0000-000049770000}"/>
    <cellStyle name="Notiz 2 6 2 3 2 2 5" xfId="21123" xr:uid="{00000000-0005-0000-0000-00004A770000}"/>
    <cellStyle name="Notiz 2 6 2 3 2 2 5 2" xfId="35438" xr:uid="{00000000-0005-0000-0000-00004B770000}"/>
    <cellStyle name="Notiz 2 6 2 3 2 2 6" xfId="28260" xr:uid="{00000000-0005-0000-0000-00004C770000}"/>
    <cellStyle name="Notiz 2 6 2 3 2 3" xfId="15929" xr:uid="{00000000-0005-0000-0000-00004D770000}"/>
    <cellStyle name="Notiz 2 6 2 3 2 3 2" xfId="23088" xr:uid="{00000000-0005-0000-0000-00004E770000}"/>
    <cellStyle name="Notiz 2 6 2 3 2 3 2 2" xfId="37403" xr:uid="{00000000-0005-0000-0000-00004F770000}"/>
    <cellStyle name="Notiz 2 6 2 3 2 3 3" xfId="30244" xr:uid="{00000000-0005-0000-0000-000050770000}"/>
    <cellStyle name="Notiz 2 6 2 3 2 4" xfId="18283" xr:uid="{00000000-0005-0000-0000-000051770000}"/>
    <cellStyle name="Notiz 2 6 2 3 2 4 2" xfId="25420" xr:uid="{00000000-0005-0000-0000-000052770000}"/>
    <cellStyle name="Notiz 2 6 2 3 2 4 2 2" xfId="39735" xr:uid="{00000000-0005-0000-0000-000053770000}"/>
    <cellStyle name="Notiz 2 6 2 3 2 4 3" xfId="32598" xr:uid="{00000000-0005-0000-0000-000054770000}"/>
    <cellStyle name="Notiz 2 6 2 4" xfId="1652" xr:uid="{00000000-0005-0000-0000-000055770000}"/>
    <cellStyle name="Notiz 2 6 2 4 2" xfId="13561" xr:uid="{00000000-0005-0000-0000-000056770000}"/>
    <cellStyle name="Notiz 2 6 2 4 2 2" xfId="13901" xr:uid="{00000000-0005-0000-0000-000057770000}"/>
    <cellStyle name="Notiz 2 6 2 4 2 2 2" xfId="16270" xr:uid="{00000000-0005-0000-0000-000058770000}"/>
    <cellStyle name="Notiz 2 6 2 4 2 2 2 2" xfId="23429" xr:uid="{00000000-0005-0000-0000-000059770000}"/>
    <cellStyle name="Notiz 2 6 2 4 2 2 2 2 2" xfId="37744" xr:uid="{00000000-0005-0000-0000-00005A770000}"/>
    <cellStyle name="Notiz 2 6 2 4 2 2 2 3" xfId="30585" xr:uid="{00000000-0005-0000-0000-00005B770000}"/>
    <cellStyle name="Notiz 2 6 2 4 2 2 3" xfId="18624" xr:uid="{00000000-0005-0000-0000-00005C770000}"/>
    <cellStyle name="Notiz 2 6 2 4 2 2 3 2" xfId="25761" xr:uid="{00000000-0005-0000-0000-00005D770000}"/>
    <cellStyle name="Notiz 2 6 2 4 2 2 3 2 2" xfId="40076" xr:uid="{00000000-0005-0000-0000-00005E770000}"/>
    <cellStyle name="Notiz 2 6 2 4 2 2 3 3" xfId="32939" xr:uid="{00000000-0005-0000-0000-00005F770000}"/>
    <cellStyle name="Notiz 2 6 2 4 2 2 4" xfId="20065" xr:uid="{00000000-0005-0000-0000-000060770000}"/>
    <cellStyle name="Notiz 2 6 2 4 2 2 4 2" xfId="27202" xr:uid="{00000000-0005-0000-0000-000061770000}"/>
    <cellStyle name="Notiz 2 6 2 4 2 2 4 2 2" xfId="41517" xr:uid="{00000000-0005-0000-0000-000062770000}"/>
    <cellStyle name="Notiz 2 6 2 4 2 2 4 3" xfId="34380" xr:uid="{00000000-0005-0000-0000-000063770000}"/>
    <cellStyle name="Notiz 2 6 2 4 2 2 5" xfId="21280" xr:uid="{00000000-0005-0000-0000-000064770000}"/>
    <cellStyle name="Notiz 2 6 2 4 2 2 5 2" xfId="35595" xr:uid="{00000000-0005-0000-0000-000065770000}"/>
    <cellStyle name="Notiz 2 6 2 4 2 2 6" xfId="28417" xr:uid="{00000000-0005-0000-0000-000066770000}"/>
    <cellStyle name="Notiz 2 6 2 4 2 3" xfId="15930" xr:uid="{00000000-0005-0000-0000-000067770000}"/>
    <cellStyle name="Notiz 2 6 2 4 2 3 2" xfId="23089" xr:uid="{00000000-0005-0000-0000-000068770000}"/>
    <cellStyle name="Notiz 2 6 2 4 2 3 2 2" xfId="37404" xr:uid="{00000000-0005-0000-0000-000069770000}"/>
    <cellStyle name="Notiz 2 6 2 4 2 3 3" xfId="30245" xr:uid="{00000000-0005-0000-0000-00006A770000}"/>
    <cellStyle name="Notiz 2 6 2 4 2 4" xfId="18284" xr:uid="{00000000-0005-0000-0000-00006B770000}"/>
    <cellStyle name="Notiz 2 6 2 4 2 4 2" xfId="25421" xr:uid="{00000000-0005-0000-0000-00006C770000}"/>
    <cellStyle name="Notiz 2 6 2 4 2 4 2 2" xfId="39736" xr:uid="{00000000-0005-0000-0000-00006D770000}"/>
    <cellStyle name="Notiz 2 6 2 4 2 4 3" xfId="32599" xr:uid="{00000000-0005-0000-0000-00006E770000}"/>
    <cellStyle name="Notiz 2 6 2 5" xfId="1653" xr:uid="{00000000-0005-0000-0000-00006F770000}"/>
    <cellStyle name="Notiz 2 6 2 5 2" xfId="13562" xr:uid="{00000000-0005-0000-0000-000070770000}"/>
    <cellStyle name="Notiz 2 6 2 5 2 2" xfId="13985" xr:uid="{00000000-0005-0000-0000-000071770000}"/>
    <cellStyle name="Notiz 2 6 2 5 2 2 2" xfId="16354" xr:uid="{00000000-0005-0000-0000-000072770000}"/>
    <cellStyle name="Notiz 2 6 2 5 2 2 2 2" xfId="23513" xr:uid="{00000000-0005-0000-0000-000073770000}"/>
    <cellStyle name="Notiz 2 6 2 5 2 2 2 2 2" xfId="37828" xr:uid="{00000000-0005-0000-0000-000074770000}"/>
    <cellStyle name="Notiz 2 6 2 5 2 2 2 3" xfId="30669" xr:uid="{00000000-0005-0000-0000-000075770000}"/>
    <cellStyle name="Notiz 2 6 2 5 2 2 3" xfId="18708" xr:uid="{00000000-0005-0000-0000-000076770000}"/>
    <cellStyle name="Notiz 2 6 2 5 2 2 3 2" xfId="25845" xr:uid="{00000000-0005-0000-0000-000077770000}"/>
    <cellStyle name="Notiz 2 6 2 5 2 2 3 2 2" xfId="40160" xr:uid="{00000000-0005-0000-0000-000078770000}"/>
    <cellStyle name="Notiz 2 6 2 5 2 2 3 3" xfId="33023" xr:uid="{00000000-0005-0000-0000-000079770000}"/>
    <cellStyle name="Notiz 2 6 2 5 2 2 4" xfId="20077" xr:uid="{00000000-0005-0000-0000-00007A770000}"/>
    <cellStyle name="Notiz 2 6 2 5 2 2 4 2" xfId="27214" xr:uid="{00000000-0005-0000-0000-00007B770000}"/>
    <cellStyle name="Notiz 2 6 2 5 2 2 4 2 2" xfId="41529" xr:uid="{00000000-0005-0000-0000-00007C770000}"/>
    <cellStyle name="Notiz 2 6 2 5 2 2 4 3" xfId="34392" xr:uid="{00000000-0005-0000-0000-00007D770000}"/>
    <cellStyle name="Notiz 2 6 2 5 2 2 5" xfId="21292" xr:uid="{00000000-0005-0000-0000-00007E770000}"/>
    <cellStyle name="Notiz 2 6 2 5 2 2 5 2" xfId="35607" xr:uid="{00000000-0005-0000-0000-00007F770000}"/>
    <cellStyle name="Notiz 2 6 2 5 2 2 6" xfId="28429" xr:uid="{00000000-0005-0000-0000-000080770000}"/>
    <cellStyle name="Notiz 2 6 2 5 2 3" xfId="15931" xr:uid="{00000000-0005-0000-0000-000081770000}"/>
    <cellStyle name="Notiz 2 6 2 5 2 3 2" xfId="23090" xr:uid="{00000000-0005-0000-0000-000082770000}"/>
    <cellStyle name="Notiz 2 6 2 5 2 3 2 2" xfId="37405" xr:uid="{00000000-0005-0000-0000-000083770000}"/>
    <cellStyle name="Notiz 2 6 2 5 2 3 3" xfId="30246" xr:uid="{00000000-0005-0000-0000-000084770000}"/>
    <cellStyle name="Notiz 2 6 2 5 2 4" xfId="18285" xr:uid="{00000000-0005-0000-0000-000085770000}"/>
    <cellStyle name="Notiz 2 6 2 5 2 4 2" xfId="25422" xr:uid="{00000000-0005-0000-0000-000086770000}"/>
    <cellStyle name="Notiz 2 6 2 5 2 4 2 2" xfId="39737" xr:uid="{00000000-0005-0000-0000-000087770000}"/>
    <cellStyle name="Notiz 2 6 2 5 2 4 3" xfId="32600" xr:uid="{00000000-0005-0000-0000-000088770000}"/>
    <cellStyle name="Notiz 2 6 2 6" xfId="13558" xr:uid="{00000000-0005-0000-0000-000089770000}"/>
    <cellStyle name="Notiz 2 6 2 6 2" xfId="13658" xr:uid="{00000000-0005-0000-0000-00008A770000}"/>
    <cellStyle name="Notiz 2 6 2 6 2 2" xfId="16027" xr:uid="{00000000-0005-0000-0000-00008B770000}"/>
    <cellStyle name="Notiz 2 6 2 6 2 2 2" xfId="23186" xr:uid="{00000000-0005-0000-0000-00008C770000}"/>
    <cellStyle name="Notiz 2 6 2 6 2 2 2 2" xfId="37501" xr:uid="{00000000-0005-0000-0000-00008D770000}"/>
    <cellStyle name="Notiz 2 6 2 6 2 2 3" xfId="30342" xr:uid="{00000000-0005-0000-0000-00008E770000}"/>
    <cellStyle name="Notiz 2 6 2 6 2 3" xfId="18381" xr:uid="{00000000-0005-0000-0000-00008F770000}"/>
    <cellStyle name="Notiz 2 6 2 6 2 3 2" xfId="25518" xr:uid="{00000000-0005-0000-0000-000090770000}"/>
    <cellStyle name="Notiz 2 6 2 6 2 3 2 2" xfId="39833" xr:uid="{00000000-0005-0000-0000-000091770000}"/>
    <cellStyle name="Notiz 2 6 2 6 2 3 3" xfId="32696" xr:uid="{00000000-0005-0000-0000-000092770000}"/>
    <cellStyle name="Notiz 2 6 2 6 2 4" xfId="19907" xr:uid="{00000000-0005-0000-0000-000093770000}"/>
    <cellStyle name="Notiz 2 6 2 6 2 4 2" xfId="27044" xr:uid="{00000000-0005-0000-0000-000094770000}"/>
    <cellStyle name="Notiz 2 6 2 6 2 4 2 2" xfId="41359" xr:uid="{00000000-0005-0000-0000-000095770000}"/>
    <cellStyle name="Notiz 2 6 2 6 2 4 3" xfId="34222" xr:uid="{00000000-0005-0000-0000-000096770000}"/>
    <cellStyle name="Notiz 2 6 2 6 2 5" xfId="21122" xr:uid="{00000000-0005-0000-0000-000097770000}"/>
    <cellStyle name="Notiz 2 6 2 6 2 5 2" xfId="35437" xr:uid="{00000000-0005-0000-0000-000098770000}"/>
    <cellStyle name="Notiz 2 6 2 6 2 6" xfId="28259" xr:uid="{00000000-0005-0000-0000-000099770000}"/>
    <cellStyle name="Notiz 2 6 2 6 3" xfId="15927" xr:uid="{00000000-0005-0000-0000-00009A770000}"/>
    <cellStyle name="Notiz 2 6 2 6 3 2" xfId="23086" xr:uid="{00000000-0005-0000-0000-00009B770000}"/>
    <cellStyle name="Notiz 2 6 2 6 3 2 2" xfId="37401" xr:uid="{00000000-0005-0000-0000-00009C770000}"/>
    <cellStyle name="Notiz 2 6 2 6 3 3" xfId="30242" xr:uid="{00000000-0005-0000-0000-00009D770000}"/>
    <cellStyle name="Notiz 2 6 2 6 4" xfId="18281" xr:uid="{00000000-0005-0000-0000-00009E770000}"/>
    <cellStyle name="Notiz 2 6 2 6 4 2" xfId="25418" xr:uid="{00000000-0005-0000-0000-00009F770000}"/>
    <cellStyle name="Notiz 2 6 2 6 4 2 2" xfId="39733" xr:uid="{00000000-0005-0000-0000-0000A0770000}"/>
    <cellStyle name="Notiz 2 6 2 6 4 3" xfId="32596" xr:uid="{00000000-0005-0000-0000-0000A1770000}"/>
    <cellStyle name="Notiz 2 6 3" xfId="1654" xr:uid="{00000000-0005-0000-0000-0000A2770000}"/>
    <cellStyle name="Notiz 2 6 3 2" xfId="13563" xr:uid="{00000000-0005-0000-0000-0000A3770000}"/>
    <cellStyle name="Notiz 2 6 3 2 2" xfId="13775" xr:uid="{00000000-0005-0000-0000-0000A4770000}"/>
    <cellStyle name="Notiz 2 6 3 2 2 2" xfId="16144" xr:uid="{00000000-0005-0000-0000-0000A5770000}"/>
    <cellStyle name="Notiz 2 6 3 2 2 2 2" xfId="23303" xr:uid="{00000000-0005-0000-0000-0000A6770000}"/>
    <cellStyle name="Notiz 2 6 3 2 2 2 2 2" xfId="37618" xr:uid="{00000000-0005-0000-0000-0000A7770000}"/>
    <cellStyle name="Notiz 2 6 3 2 2 2 3" xfId="30459" xr:uid="{00000000-0005-0000-0000-0000A8770000}"/>
    <cellStyle name="Notiz 2 6 3 2 2 3" xfId="18498" xr:uid="{00000000-0005-0000-0000-0000A9770000}"/>
    <cellStyle name="Notiz 2 6 3 2 2 3 2" xfId="25635" xr:uid="{00000000-0005-0000-0000-0000AA770000}"/>
    <cellStyle name="Notiz 2 6 3 2 2 3 2 2" xfId="39950" xr:uid="{00000000-0005-0000-0000-0000AB770000}"/>
    <cellStyle name="Notiz 2 6 3 2 2 3 3" xfId="32813" xr:uid="{00000000-0005-0000-0000-0000AC770000}"/>
    <cellStyle name="Notiz 2 6 3 2 2 4" xfId="20019" xr:uid="{00000000-0005-0000-0000-0000AD770000}"/>
    <cellStyle name="Notiz 2 6 3 2 2 4 2" xfId="27156" xr:uid="{00000000-0005-0000-0000-0000AE770000}"/>
    <cellStyle name="Notiz 2 6 3 2 2 4 2 2" xfId="41471" xr:uid="{00000000-0005-0000-0000-0000AF770000}"/>
    <cellStyle name="Notiz 2 6 3 2 2 4 3" xfId="34334" xr:uid="{00000000-0005-0000-0000-0000B0770000}"/>
    <cellStyle name="Notiz 2 6 3 2 2 5" xfId="21234" xr:uid="{00000000-0005-0000-0000-0000B1770000}"/>
    <cellStyle name="Notiz 2 6 3 2 2 5 2" xfId="35549" xr:uid="{00000000-0005-0000-0000-0000B2770000}"/>
    <cellStyle name="Notiz 2 6 3 2 2 6" xfId="28371" xr:uid="{00000000-0005-0000-0000-0000B3770000}"/>
    <cellStyle name="Notiz 2 6 3 2 3" xfId="15932" xr:uid="{00000000-0005-0000-0000-0000B4770000}"/>
    <cellStyle name="Notiz 2 6 3 2 3 2" xfId="23091" xr:uid="{00000000-0005-0000-0000-0000B5770000}"/>
    <cellStyle name="Notiz 2 6 3 2 3 2 2" xfId="37406" xr:uid="{00000000-0005-0000-0000-0000B6770000}"/>
    <cellStyle name="Notiz 2 6 3 2 3 3" xfId="30247" xr:uid="{00000000-0005-0000-0000-0000B7770000}"/>
    <cellStyle name="Notiz 2 6 3 2 4" xfId="18286" xr:uid="{00000000-0005-0000-0000-0000B8770000}"/>
    <cellStyle name="Notiz 2 6 3 2 4 2" xfId="25423" xr:uid="{00000000-0005-0000-0000-0000B9770000}"/>
    <cellStyle name="Notiz 2 6 3 2 4 2 2" xfId="39738" xr:uid="{00000000-0005-0000-0000-0000BA770000}"/>
    <cellStyle name="Notiz 2 6 3 2 4 3" xfId="32601" xr:uid="{00000000-0005-0000-0000-0000BB770000}"/>
    <cellStyle name="Notiz 2 6 4" xfId="1655" xr:uid="{00000000-0005-0000-0000-0000BC770000}"/>
    <cellStyle name="Notiz 2 6 4 2" xfId="13564" xr:uid="{00000000-0005-0000-0000-0000BD770000}"/>
    <cellStyle name="Notiz 2 6 4 2 2" xfId="13339" xr:uid="{00000000-0005-0000-0000-0000BE770000}"/>
    <cellStyle name="Notiz 2 6 4 2 2 2" xfId="15708" xr:uid="{00000000-0005-0000-0000-0000BF770000}"/>
    <cellStyle name="Notiz 2 6 4 2 2 2 2" xfId="22867" xr:uid="{00000000-0005-0000-0000-0000C0770000}"/>
    <cellStyle name="Notiz 2 6 4 2 2 2 2 2" xfId="37182" xr:uid="{00000000-0005-0000-0000-0000C1770000}"/>
    <cellStyle name="Notiz 2 6 4 2 2 2 3" xfId="30023" xr:uid="{00000000-0005-0000-0000-0000C2770000}"/>
    <cellStyle name="Notiz 2 6 4 2 2 3" xfId="18062" xr:uid="{00000000-0005-0000-0000-0000C3770000}"/>
    <cellStyle name="Notiz 2 6 4 2 2 3 2" xfId="25199" xr:uid="{00000000-0005-0000-0000-0000C4770000}"/>
    <cellStyle name="Notiz 2 6 4 2 2 3 2 2" xfId="39514" xr:uid="{00000000-0005-0000-0000-0000C5770000}"/>
    <cellStyle name="Notiz 2 6 4 2 2 3 3" xfId="32377" xr:uid="{00000000-0005-0000-0000-0000C6770000}"/>
    <cellStyle name="Notiz 2 6 4 2 2 4" xfId="19766" xr:uid="{00000000-0005-0000-0000-0000C7770000}"/>
    <cellStyle name="Notiz 2 6 4 2 2 4 2" xfId="26903" xr:uid="{00000000-0005-0000-0000-0000C8770000}"/>
    <cellStyle name="Notiz 2 6 4 2 2 4 2 2" xfId="41218" xr:uid="{00000000-0005-0000-0000-0000C9770000}"/>
    <cellStyle name="Notiz 2 6 4 2 2 4 3" xfId="34081" xr:uid="{00000000-0005-0000-0000-0000CA770000}"/>
    <cellStyle name="Notiz 2 6 4 2 2 5" xfId="20981" xr:uid="{00000000-0005-0000-0000-0000CB770000}"/>
    <cellStyle name="Notiz 2 6 4 2 2 5 2" xfId="35296" xr:uid="{00000000-0005-0000-0000-0000CC770000}"/>
    <cellStyle name="Notiz 2 6 4 2 2 6" xfId="28118" xr:uid="{00000000-0005-0000-0000-0000CD770000}"/>
    <cellStyle name="Notiz 2 6 4 2 3" xfId="15933" xr:uid="{00000000-0005-0000-0000-0000CE770000}"/>
    <cellStyle name="Notiz 2 6 4 2 3 2" xfId="23092" xr:uid="{00000000-0005-0000-0000-0000CF770000}"/>
    <cellStyle name="Notiz 2 6 4 2 3 2 2" xfId="37407" xr:uid="{00000000-0005-0000-0000-0000D0770000}"/>
    <cellStyle name="Notiz 2 6 4 2 3 3" xfId="30248" xr:uid="{00000000-0005-0000-0000-0000D1770000}"/>
    <cellStyle name="Notiz 2 6 4 2 4" xfId="18287" xr:uid="{00000000-0005-0000-0000-0000D2770000}"/>
    <cellStyle name="Notiz 2 6 4 2 4 2" xfId="25424" xr:uid="{00000000-0005-0000-0000-0000D3770000}"/>
    <cellStyle name="Notiz 2 6 4 2 4 2 2" xfId="39739" xr:uid="{00000000-0005-0000-0000-0000D4770000}"/>
    <cellStyle name="Notiz 2 6 4 2 4 3" xfId="32602" xr:uid="{00000000-0005-0000-0000-0000D5770000}"/>
    <cellStyle name="Notiz 2 6 5" xfId="1656" xr:uid="{00000000-0005-0000-0000-0000D6770000}"/>
    <cellStyle name="Notiz 2 6 5 2" xfId="13565" xr:uid="{00000000-0005-0000-0000-0000D7770000}"/>
    <cellStyle name="Notiz 2 6 5 2 2" xfId="14319" xr:uid="{00000000-0005-0000-0000-0000D8770000}"/>
    <cellStyle name="Notiz 2 6 5 2 2 2" xfId="16688" xr:uid="{00000000-0005-0000-0000-0000D9770000}"/>
    <cellStyle name="Notiz 2 6 5 2 2 2 2" xfId="23847" xr:uid="{00000000-0005-0000-0000-0000DA770000}"/>
    <cellStyle name="Notiz 2 6 5 2 2 2 2 2" xfId="38162" xr:uid="{00000000-0005-0000-0000-0000DB770000}"/>
    <cellStyle name="Notiz 2 6 5 2 2 2 3" xfId="31003" xr:uid="{00000000-0005-0000-0000-0000DC770000}"/>
    <cellStyle name="Notiz 2 6 5 2 2 3" xfId="19042" xr:uid="{00000000-0005-0000-0000-0000DD770000}"/>
    <cellStyle name="Notiz 2 6 5 2 2 3 2" xfId="26179" xr:uid="{00000000-0005-0000-0000-0000DE770000}"/>
    <cellStyle name="Notiz 2 6 5 2 2 3 2 2" xfId="40494" xr:uid="{00000000-0005-0000-0000-0000DF770000}"/>
    <cellStyle name="Notiz 2 6 5 2 2 3 3" xfId="33357" xr:uid="{00000000-0005-0000-0000-0000E0770000}"/>
    <cellStyle name="Notiz 2 6 5 2 2 4" xfId="20375" xr:uid="{00000000-0005-0000-0000-0000E1770000}"/>
    <cellStyle name="Notiz 2 6 5 2 2 4 2" xfId="27512" xr:uid="{00000000-0005-0000-0000-0000E2770000}"/>
    <cellStyle name="Notiz 2 6 5 2 2 4 2 2" xfId="41827" xr:uid="{00000000-0005-0000-0000-0000E3770000}"/>
    <cellStyle name="Notiz 2 6 5 2 2 4 3" xfId="34690" xr:uid="{00000000-0005-0000-0000-0000E4770000}"/>
    <cellStyle name="Notiz 2 6 5 2 2 5" xfId="21590" xr:uid="{00000000-0005-0000-0000-0000E5770000}"/>
    <cellStyle name="Notiz 2 6 5 2 2 5 2" xfId="35905" xr:uid="{00000000-0005-0000-0000-0000E6770000}"/>
    <cellStyle name="Notiz 2 6 5 2 2 6" xfId="28727" xr:uid="{00000000-0005-0000-0000-0000E7770000}"/>
    <cellStyle name="Notiz 2 6 5 2 3" xfId="15934" xr:uid="{00000000-0005-0000-0000-0000E8770000}"/>
    <cellStyle name="Notiz 2 6 5 2 3 2" xfId="23093" xr:uid="{00000000-0005-0000-0000-0000E9770000}"/>
    <cellStyle name="Notiz 2 6 5 2 3 2 2" xfId="37408" xr:uid="{00000000-0005-0000-0000-0000EA770000}"/>
    <cellStyle name="Notiz 2 6 5 2 3 3" xfId="30249" xr:uid="{00000000-0005-0000-0000-0000EB770000}"/>
    <cellStyle name="Notiz 2 6 5 2 4" xfId="18288" xr:uid="{00000000-0005-0000-0000-0000EC770000}"/>
    <cellStyle name="Notiz 2 6 5 2 4 2" xfId="25425" xr:uid="{00000000-0005-0000-0000-0000ED770000}"/>
    <cellStyle name="Notiz 2 6 5 2 4 2 2" xfId="39740" xr:uid="{00000000-0005-0000-0000-0000EE770000}"/>
    <cellStyle name="Notiz 2 6 5 2 4 3" xfId="32603" xr:uid="{00000000-0005-0000-0000-0000EF770000}"/>
    <cellStyle name="Notiz 2 6 6" xfId="1657" xr:uid="{00000000-0005-0000-0000-0000F0770000}"/>
    <cellStyle name="Notiz 2 6 6 2" xfId="13566" xr:uid="{00000000-0005-0000-0000-0000F1770000}"/>
    <cellStyle name="Notiz 2 6 6 2 2" xfId="13393" xr:uid="{00000000-0005-0000-0000-0000F2770000}"/>
    <cellStyle name="Notiz 2 6 6 2 2 2" xfId="15762" xr:uid="{00000000-0005-0000-0000-0000F3770000}"/>
    <cellStyle name="Notiz 2 6 6 2 2 2 2" xfId="22921" xr:uid="{00000000-0005-0000-0000-0000F4770000}"/>
    <cellStyle name="Notiz 2 6 6 2 2 2 2 2" xfId="37236" xr:uid="{00000000-0005-0000-0000-0000F5770000}"/>
    <cellStyle name="Notiz 2 6 6 2 2 2 3" xfId="30077" xr:uid="{00000000-0005-0000-0000-0000F6770000}"/>
    <cellStyle name="Notiz 2 6 6 2 2 3" xfId="18116" xr:uid="{00000000-0005-0000-0000-0000F7770000}"/>
    <cellStyle name="Notiz 2 6 6 2 2 3 2" xfId="25253" xr:uid="{00000000-0005-0000-0000-0000F8770000}"/>
    <cellStyle name="Notiz 2 6 6 2 2 3 2 2" xfId="39568" xr:uid="{00000000-0005-0000-0000-0000F9770000}"/>
    <cellStyle name="Notiz 2 6 6 2 2 3 3" xfId="32431" xr:uid="{00000000-0005-0000-0000-0000FA770000}"/>
    <cellStyle name="Notiz 2 6 6 2 2 4" xfId="19820" xr:uid="{00000000-0005-0000-0000-0000FB770000}"/>
    <cellStyle name="Notiz 2 6 6 2 2 4 2" xfId="26957" xr:uid="{00000000-0005-0000-0000-0000FC770000}"/>
    <cellStyle name="Notiz 2 6 6 2 2 4 2 2" xfId="41272" xr:uid="{00000000-0005-0000-0000-0000FD770000}"/>
    <cellStyle name="Notiz 2 6 6 2 2 4 3" xfId="34135" xr:uid="{00000000-0005-0000-0000-0000FE770000}"/>
    <cellStyle name="Notiz 2 6 6 2 2 5" xfId="21035" xr:uid="{00000000-0005-0000-0000-0000FF770000}"/>
    <cellStyle name="Notiz 2 6 6 2 2 5 2" xfId="35350" xr:uid="{00000000-0005-0000-0000-000000780000}"/>
    <cellStyle name="Notiz 2 6 6 2 2 6" xfId="28172" xr:uid="{00000000-0005-0000-0000-000001780000}"/>
    <cellStyle name="Notiz 2 6 6 2 3" xfId="15935" xr:uid="{00000000-0005-0000-0000-000002780000}"/>
    <cellStyle name="Notiz 2 6 6 2 3 2" xfId="23094" xr:uid="{00000000-0005-0000-0000-000003780000}"/>
    <cellStyle name="Notiz 2 6 6 2 3 2 2" xfId="37409" xr:uid="{00000000-0005-0000-0000-000004780000}"/>
    <cellStyle name="Notiz 2 6 6 2 3 3" xfId="30250" xr:uid="{00000000-0005-0000-0000-000005780000}"/>
    <cellStyle name="Notiz 2 6 6 2 4" xfId="18289" xr:uid="{00000000-0005-0000-0000-000006780000}"/>
    <cellStyle name="Notiz 2 6 6 2 4 2" xfId="25426" xr:uid="{00000000-0005-0000-0000-000007780000}"/>
    <cellStyle name="Notiz 2 6 6 2 4 2 2" xfId="39741" xr:uid="{00000000-0005-0000-0000-000008780000}"/>
    <cellStyle name="Notiz 2 6 6 2 4 3" xfId="32604" xr:uid="{00000000-0005-0000-0000-000009780000}"/>
    <cellStyle name="Notiz 2 6 7" xfId="10749" xr:uid="{00000000-0005-0000-0000-00000A780000}"/>
    <cellStyle name="Notiz 2 6 8" xfId="11065" xr:uid="{00000000-0005-0000-0000-00000B780000}"/>
    <cellStyle name="Notiz 2 6 8 2" xfId="14442" xr:uid="{00000000-0005-0000-0000-00000C780000}"/>
    <cellStyle name="Notiz 2 6 8 2 2" xfId="14967" xr:uid="{00000000-0005-0000-0000-00000D780000}"/>
    <cellStyle name="Notiz 2 6 8 2 2 2" xfId="17324" xr:uid="{00000000-0005-0000-0000-00000E780000}"/>
    <cellStyle name="Notiz 2 6 8 2 2 2 2" xfId="24461" xr:uid="{00000000-0005-0000-0000-00000F780000}"/>
    <cellStyle name="Notiz 2 6 8 2 2 2 2 2" xfId="38776" xr:uid="{00000000-0005-0000-0000-000010780000}"/>
    <cellStyle name="Notiz 2 6 8 2 2 2 3" xfId="31639" xr:uid="{00000000-0005-0000-0000-000011780000}"/>
    <cellStyle name="Notiz 2 6 8 2 2 3" xfId="19678" xr:uid="{00000000-0005-0000-0000-000012780000}"/>
    <cellStyle name="Notiz 2 6 8 2 2 3 2" xfId="26815" xr:uid="{00000000-0005-0000-0000-000013780000}"/>
    <cellStyle name="Notiz 2 6 8 2 2 3 2 2" xfId="41130" xr:uid="{00000000-0005-0000-0000-000014780000}"/>
    <cellStyle name="Notiz 2 6 8 2 2 3 3" xfId="33993" xr:uid="{00000000-0005-0000-0000-000015780000}"/>
    <cellStyle name="Notiz 2 6 8 2 2 4" xfId="20954" xr:uid="{00000000-0005-0000-0000-000016780000}"/>
    <cellStyle name="Notiz 2 6 8 2 2 4 2" xfId="28091" xr:uid="{00000000-0005-0000-0000-000017780000}"/>
    <cellStyle name="Notiz 2 6 8 2 2 4 2 2" xfId="42406" xr:uid="{00000000-0005-0000-0000-000018780000}"/>
    <cellStyle name="Notiz 2 6 8 2 2 4 3" xfId="35269" xr:uid="{00000000-0005-0000-0000-000019780000}"/>
    <cellStyle name="Notiz 2 6 8 2 2 5" xfId="22130" xr:uid="{00000000-0005-0000-0000-00001A780000}"/>
    <cellStyle name="Notiz 2 6 8 2 2 5 2" xfId="36445" xr:uid="{00000000-0005-0000-0000-00001B780000}"/>
    <cellStyle name="Notiz 2 6 8 2 2 6" xfId="29286" xr:uid="{00000000-0005-0000-0000-00001C780000}"/>
    <cellStyle name="Notiz 2 6 8 2 3" xfId="16811" xr:uid="{00000000-0005-0000-0000-00001D780000}"/>
    <cellStyle name="Notiz 2 6 8 2 3 2" xfId="23970" xr:uid="{00000000-0005-0000-0000-00001E780000}"/>
    <cellStyle name="Notiz 2 6 8 2 3 2 2" xfId="38285" xr:uid="{00000000-0005-0000-0000-00001F780000}"/>
    <cellStyle name="Notiz 2 6 8 2 3 3" xfId="31126" xr:uid="{00000000-0005-0000-0000-000020780000}"/>
    <cellStyle name="Notiz 2 6 8 2 4" xfId="19165" xr:uid="{00000000-0005-0000-0000-000021780000}"/>
    <cellStyle name="Notiz 2 6 8 2 4 2" xfId="26302" xr:uid="{00000000-0005-0000-0000-000022780000}"/>
    <cellStyle name="Notiz 2 6 8 2 4 2 2" xfId="40617" xr:uid="{00000000-0005-0000-0000-000023780000}"/>
    <cellStyle name="Notiz 2 6 8 2 4 3" xfId="33480" xr:uid="{00000000-0005-0000-0000-000024780000}"/>
    <cellStyle name="Notiz 2 6 9" xfId="13557" xr:uid="{00000000-0005-0000-0000-000025780000}"/>
    <cellStyle name="Notiz 2 6 9 2" xfId="14024" xr:uid="{00000000-0005-0000-0000-000026780000}"/>
    <cellStyle name="Notiz 2 6 9 2 2" xfId="16393" xr:uid="{00000000-0005-0000-0000-000027780000}"/>
    <cellStyle name="Notiz 2 6 9 2 2 2" xfId="23552" xr:uid="{00000000-0005-0000-0000-000028780000}"/>
    <cellStyle name="Notiz 2 6 9 2 2 2 2" xfId="37867" xr:uid="{00000000-0005-0000-0000-000029780000}"/>
    <cellStyle name="Notiz 2 6 9 2 2 3" xfId="30708" xr:uid="{00000000-0005-0000-0000-00002A780000}"/>
    <cellStyle name="Notiz 2 6 9 2 3" xfId="18747" xr:uid="{00000000-0005-0000-0000-00002B780000}"/>
    <cellStyle name="Notiz 2 6 9 2 3 2" xfId="25884" xr:uid="{00000000-0005-0000-0000-00002C780000}"/>
    <cellStyle name="Notiz 2 6 9 2 3 2 2" xfId="40199" xr:uid="{00000000-0005-0000-0000-00002D780000}"/>
    <cellStyle name="Notiz 2 6 9 2 3 3" xfId="33062" xr:uid="{00000000-0005-0000-0000-00002E780000}"/>
    <cellStyle name="Notiz 2 6 9 2 4" xfId="20107" xr:uid="{00000000-0005-0000-0000-00002F780000}"/>
    <cellStyle name="Notiz 2 6 9 2 4 2" xfId="27244" xr:uid="{00000000-0005-0000-0000-000030780000}"/>
    <cellStyle name="Notiz 2 6 9 2 4 2 2" xfId="41559" xr:uid="{00000000-0005-0000-0000-000031780000}"/>
    <cellStyle name="Notiz 2 6 9 2 4 3" xfId="34422" xr:uid="{00000000-0005-0000-0000-000032780000}"/>
    <cellStyle name="Notiz 2 6 9 2 5" xfId="21322" xr:uid="{00000000-0005-0000-0000-000033780000}"/>
    <cellStyle name="Notiz 2 6 9 2 5 2" xfId="35637" xr:uid="{00000000-0005-0000-0000-000034780000}"/>
    <cellStyle name="Notiz 2 6 9 2 6" xfId="28459" xr:uid="{00000000-0005-0000-0000-000035780000}"/>
    <cellStyle name="Notiz 2 6 9 3" xfId="15926" xr:uid="{00000000-0005-0000-0000-000036780000}"/>
    <cellStyle name="Notiz 2 6 9 3 2" xfId="23085" xr:uid="{00000000-0005-0000-0000-000037780000}"/>
    <cellStyle name="Notiz 2 6 9 3 2 2" xfId="37400" xr:uid="{00000000-0005-0000-0000-000038780000}"/>
    <cellStyle name="Notiz 2 6 9 3 3" xfId="30241" xr:uid="{00000000-0005-0000-0000-000039780000}"/>
    <cellStyle name="Notiz 2 6 9 4" xfId="18280" xr:uid="{00000000-0005-0000-0000-00003A780000}"/>
    <cellStyle name="Notiz 2 6 9 4 2" xfId="25417" xr:uid="{00000000-0005-0000-0000-00003B780000}"/>
    <cellStyle name="Notiz 2 6 9 4 2 2" xfId="39732" xr:uid="{00000000-0005-0000-0000-00003C780000}"/>
    <cellStyle name="Notiz 2 6 9 4 3" xfId="32595" xr:uid="{00000000-0005-0000-0000-00003D780000}"/>
    <cellStyle name="Notiz 2 7" xfId="1658" xr:uid="{00000000-0005-0000-0000-00003E780000}"/>
    <cellStyle name="Notiz 2 7 2" xfId="1659" xr:uid="{00000000-0005-0000-0000-00003F780000}"/>
    <cellStyle name="Notiz 2 7 2 2" xfId="1660" xr:uid="{00000000-0005-0000-0000-000040780000}"/>
    <cellStyle name="Notiz 2 7 2 2 2" xfId="3688" xr:uid="{00000000-0005-0000-0000-000041780000}"/>
    <cellStyle name="Notiz 2 7 2 2 2 2" xfId="13947" xr:uid="{00000000-0005-0000-0000-000042780000}"/>
    <cellStyle name="Notiz 2 7 2 2 2 2 2" xfId="14093" xr:uid="{00000000-0005-0000-0000-000043780000}"/>
    <cellStyle name="Notiz 2 7 2 2 2 2 2 2" xfId="16462" xr:uid="{00000000-0005-0000-0000-000044780000}"/>
    <cellStyle name="Notiz 2 7 2 2 2 2 2 2 2" xfId="23621" xr:uid="{00000000-0005-0000-0000-000045780000}"/>
    <cellStyle name="Notiz 2 7 2 2 2 2 2 2 2 2" xfId="37936" xr:uid="{00000000-0005-0000-0000-000046780000}"/>
    <cellStyle name="Notiz 2 7 2 2 2 2 2 2 3" xfId="30777" xr:uid="{00000000-0005-0000-0000-000047780000}"/>
    <cellStyle name="Notiz 2 7 2 2 2 2 2 3" xfId="18816" xr:uid="{00000000-0005-0000-0000-000048780000}"/>
    <cellStyle name="Notiz 2 7 2 2 2 2 2 3 2" xfId="25953" xr:uid="{00000000-0005-0000-0000-000049780000}"/>
    <cellStyle name="Notiz 2 7 2 2 2 2 2 3 2 2" xfId="40268" xr:uid="{00000000-0005-0000-0000-00004A780000}"/>
    <cellStyle name="Notiz 2 7 2 2 2 2 2 3 3" xfId="33131" xr:uid="{00000000-0005-0000-0000-00004B780000}"/>
    <cellStyle name="Notiz 2 7 2 2 2 2 2 4" xfId="20153" xr:uid="{00000000-0005-0000-0000-00004C780000}"/>
    <cellStyle name="Notiz 2 7 2 2 2 2 2 4 2" xfId="27290" xr:uid="{00000000-0005-0000-0000-00004D780000}"/>
    <cellStyle name="Notiz 2 7 2 2 2 2 2 4 2 2" xfId="41605" xr:uid="{00000000-0005-0000-0000-00004E780000}"/>
    <cellStyle name="Notiz 2 7 2 2 2 2 2 4 3" xfId="34468" xr:uid="{00000000-0005-0000-0000-00004F780000}"/>
    <cellStyle name="Notiz 2 7 2 2 2 2 2 5" xfId="21368" xr:uid="{00000000-0005-0000-0000-000050780000}"/>
    <cellStyle name="Notiz 2 7 2 2 2 2 2 5 2" xfId="35683" xr:uid="{00000000-0005-0000-0000-000051780000}"/>
    <cellStyle name="Notiz 2 7 2 2 2 2 2 6" xfId="28505" xr:uid="{00000000-0005-0000-0000-000052780000}"/>
    <cellStyle name="Notiz 2 7 2 2 2 2 3" xfId="16316" xr:uid="{00000000-0005-0000-0000-000053780000}"/>
    <cellStyle name="Notiz 2 7 2 2 2 2 3 2" xfId="23475" xr:uid="{00000000-0005-0000-0000-000054780000}"/>
    <cellStyle name="Notiz 2 7 2 2 2 2 3 2 2" xfId="37790" xr:uid="{00000000-0005-0000-0000-000055780000}"/>
    <cellStyle name="Notiz 2 7 2 2 2 2 3 3" xfId="30631" xr:uid="{00000000-0005-0000-0000-000056780000}"/>
    <cellStyle name="Notiz 2 7 2 2 2 2 4" xfId="18670" xr:uid="{00000000-0005-0000-0000-000057780000}"/>
    <cellStyle name="Notiz 2 7 2 2 2 2 4 2" xfId="25807" xr:uid="{00000000-0005-0000-0000-000058780000}"/>
    <cellStyle name="Notiz 2 7 2 2 2 2 4 2 2" xfId="40122" xr:uid="{00000000-0005-0000-0000-000059780000}"/>
    <cellStyle name="Notiz 2 7 2 2 2 2 4 3" xfId="32985" xr:uid="{00000000-0005-0000-0000-00005A780000}"/>
    <cellStyle name="Notiz 2 7 2 2 3" xfId="11640" xr:uid="{00000000-0005-0000-0000-00005B780000}"/>
    <cellStyle name="Notiz 2 7 2 2 3 2" xfId="13816" xr:uid="{00000000-0005-0000-0000-00005C780000}"/>
    <cellStyle name="Notiz 2 7 2 2 3 2 2" xfId="14198" xr:uid="{00000000-0005-0000-0000-00005D780000}"/>
    <cellStyle name="Notiz 2 7 2 2 3 2 2 2" xfId="16567" xr:uid="{00000000-0005-0000-0000-00005E780000}"/>
    <cellStyle name="Notiz 2 7 2 2 3 2 2 2 2" xfId="23726" xr:uid="{00000000-0005-0000-0000-00005F780000}"/>
    <cellStyle name="Notiz 2 7 2 2 3 2 2 2 2 2" xfId="38041" xr:uid="{00000000-0005-0000-0000-000060780000}"/>
    <cellStyle name="Notiz 2 7 2 2 3 2 2 2 3" xfId="30882" xr:uid="{00000000-0005-0000-0000-000061780000}"/>
    <cellStyle name="Notiz 2 7 2 2 3 2 2 3" xfId="18921" xr:uid="{00000000-0005-0000-0000-000062780000}"/>
    <cellStyle name="Notiz 2 7 2 2 3 2 2 3 2" xfId="26058" xr:uid="{00000000-0005-0000-0000-000063780000}"/>
    <cellStyle name="Notiz 2 7 2 2 3 2 2 3 2 2" xfId="40373" xr:uid="{00000000-0005-0000-0000-000064780000}"/>
    <cellStyle name="Notiz 2 7 2 2 3 2 2 3 3" xfId="33236" xr:uid="{00000000-0005-0000-0000-000065780000}"/>
    <cellStyle name="Notiz 2 7 2 2 3 2 2 4" xfId="20254" xr:uid="{00000000-0005-0000-0000-000066780000}"/>
    <cellStyle name="Notiz 2 7 2 2 3 2 2 4 2" xfId="27391" xr:uid="{00000000-0005-0000-0000-000067780000}"/>
    <cellStyle name="Notiz 2 7 2 2 3 2 2 4 2 2" xfId="41706" xr:uid="{00000000-0005-0000-0000-000068780000}"/>
    <cellStyle name="Notiz 2 7 2 2 3 2 2 4 3" xfId="34569" xr:uid="{00000000-0005-0000-0000-000069780000}"/>
    <cellStyle name="Notiz 2 7 2 2 3 2 2 5" xfId="21469" xr:uid="{00000000-0005-0000-0000-00006A780000}"/>
    <cellStyle name="Notiz 2 7 2 2 3 2 2 5 2" xfId="35784" xr:uid="{00000000-0005-0000-0000-00006B780000}"/>
    <cellStyle name="Notiz 2 7 2 2 3 2 2 6" xfId="28606" xr:uid="{00000000-0005-0000-0000-00006C780000}"/>
    <cellStyle name="Notiz 2 7 2 2 3 2 3" xfId="16185" xr:uid="{00000000-0005-0000-0000-00006D780000}"/>
    <cellStyle name="Notiz 2 7 2 2 3 2 3 2" xfId="23344" xr:uid="{00000000-0005-0000-0000-00006E780000}"/>
    <cellStyle name="Notiz 2 7 2 2 3 2 3 2 2" xfId="37659" xr:uid="{00000000-0005-0000-0000-00006F780000}"/>
    <cellStyle name="Notiz 2 7 2 2 3 2 3 3" xfId="30500" xr:uid="{00000000-0005-0000-0000-000070780000}"/>
    <cellStyle name="Notiz 2 7 2 2 3 2 4" xfId="18539" xr:uid="{00000000-0005-0000-0000-000071780000}"/>
    <cellStyle name="Notiz 2 7 2 2 3 2 4 2" xfId="25676" xr:uid="{00000000-0005-0000-0000-000072780000}"/>
    <cellStyle name="Notiz 2 7 2 2 3 2 4 2 2" xfId="39991" xr:uid="{00000000-0005-0000-0000-000073780000}"/>
    <cellStyle name="Notiz 2 7 2 2 3 2 4 3" xfId="32854" xr:uid="{00000000-0005-0000-0000-000074780000}"/>
    <cellStyle name="Notiz 2 7 2 2 4" xfId="13569" xr:uid="{00000000-0005-0000-0000-000075780000}"/>
    <cellStyle name="Notiz 2 7 2 2 4 2" xfId="13394" xr:uid="{00000000-0005-0000-0000-000076780000}"/>
    <cellStyle name="Notiz 2 7 2 2 4 2 2" xfId="15763" xr:uid="{00000000-0005-0000-0000-000077780000}"/>
    <cellStyle name="Notiz 2 7 2 2 4 2 2 2" xfId="22922" xr:uid="{00000000-0005-0000-0000-000078780000}"/>
    <cellStyle name="Notiz 2 7 2 2 4 2 2 2 2" xfId="37237" xr:uid="{00000000-0005-0000-0000-000079780000}"/>
    <cellStyle name="Notiz 2 7 2 2 4 2 2 3" xfId="30078" xr:uid="{00000000-0005-0000-0000-00007A780000}"/>
    <cellStyle name="Notiz 2 7 2 2 4 2 3" xfId="18117" xr:uid="{00000000-0005-0000-0000-00007B780000}"/>
    <cellStyle name="Notiz 2 7 2 2 4 2 3 2" xfId="25254" xr:uid="{00000000-0005-0000-0000-00007C780000}"/>
    <cellStyle name="Notiz 2 7 2 2 4 2 3 2 2" xfId="39569" xr:uid="{00000000-0005-0000-0000-00007D780000}"/>
    <cellStyle name="Notiz 2 7 2 2 4 2 3 3" xfId="32432" xr:uid="{00000000-0005-0000-0000-00007E780000}"/>
    <cellStyle name="Notiz 2 7 2 2 4 2 4" xfId="19821" xr:uid="{00000000-0005-0000-0000-00007F780000}"/>
    <cellStyle name="Notiz 2 7 2 2 4 2 4 2" xfId="26958" xr:uid="{00000000-0005-0000-0000-000080780000}"/>
    <cellStyle name="Notiz 2 7 2 2 4 2 4 2 2" xfId="41273" xr:uid="{00000000-0005-0000-0000-000081780000}"/>
    <cellStyle name="Notiz 2 7 2 2 4 2 4 3" xfId="34136" xr:uid="{00000000-0005-0000-0000-000082780000}"/>
    <cellStyle name="Notiz 2 7 2 2 4 2 5" xfId="21036" xr:uid="{00000000-0005-0000-0000-000083780000}"/>
    <cellStyle name="Notiz 2 7 2 2 4 2 5 2" xfId="35351" xr:uid="{00000000-0005-0000-0000-000084780000}"/>
    <cellStyle name="Notiz 2 7 2 2 4 2 6" xfId="28173" xr:uid="{00000000-0005-0000-0000-000085780000}"/>
    <cellStyle name="Notiz 2 7 2 2 4 3" xfId="15938" xr:uid="{00000000-0005-0000-0000-000086780000}"/>
    <cellStyle name="Notiz 2 7 2 2 4 3 2" xfId="23097" xr:uid="{00000000-0005-0000-0000-000087780000}"/>
    <cellStyle name="Notiz 2 7 2 2 4 3 2 2" xfId="37412" xr:uid="{00000000-0005-0000-0000-000088780000}"/>
    <cellStyle name="Notiz 2 7 2 2 4 3 3" xfId="30253" xr:uid="{00000000-0005-0000-0000-000089780000}"/>
    <cellStyle name="Notiz 2 7 2 2 4 4" xfId="18292" xr:uid="{00000000-0005-0000-0000-00008A780000}"/>
    <cellStyle name="Notiz 2 7 2 2 4 4 2" xfId="25429" xr:uid="{00000000-0005-0000-0000-00008B780000}"/>
    <cellStyle name="Notiz 2 7 2 2 4 4 2 2" xfId="39744" xr:uid="{00000000-0005-0000-0000-00008C780000}"/>
    <cellStyle name="Notiz 2 7 2 2 4 4 3" xfId="32607" xr:uid="{00000000-0005-0000-0000-00008D780000}"/>
    <cellStyle name="Notiz 2 7 2 3" xfId="1661" xr:uid="{00000000-0005-0000-0000-00008E780000}"/>
    <cellStyle name="Notiz 2 7 2 3 2" xfId="3689" xr:uid="{00000000-0005-0000-0000-00008F780000}"/>
    <cellStyle name="Notiz 2 7 2 3 2 2" xfId="13948" xr:uid="{00000000-0005-0000-0000-000090780000}"/>
    <cellStyle name="Notiz 2 7 2 3 2 2 2" xfId="14627" xr:uid="{00000000-0005-0000-0000-000091780000}"/>
    <cellStyle name="Notiz 2 7 2 3 2 2 2 2" xfId="16990" xr:uid="{00000000-0005-0000-0000-000092780000}"/>
    <cellStyle name="Notiz 2 7 2 3 2 2 2 2 2" xfId="24149" xr:uid="{00000000-0005-0000-0000-000093780000}"/>
    <cellStyle name="Notiz 2 7 2 3 2 2 2 2 2 2" xfId="38464" xr:uid="{00000000-0005-0000-0000-000094780000}"/>
    <cellStyle name="Notiz 2 7 2 3 2 2 2 2 3" xfId="31305" xr:uid="{00000000-0005-0000-0000-000095780000}"/>
    <cellStyle name="Notiz 2 7 2 3 2 2 2 3" xfId="19344" xr:uid="{00000000-0005-0000-0000-000096780000}"/>
    <cellStyle name="Notiz 2 7 2 3 2 2 2 3 2" xfId="26481" xr:uid="{00000000-0005-0000-0000-000097780000}"/>
    <cellStyle name="Notiz 2 7 2 3 2 2 2 3 2 2" xfId="40796" xr:uid="{00000000-0005-0000-0000-000098780000}"/>
    <cellStyle name="Notiz 2 7 2 3 2 2 2 3 3" xfId="33659" xr:uid="{00000000-0005-0000-0000-000099780000}"/>
    <cellStyle name="Notiz 2 7 2 3 2 2 2 4" xfId="20642" xr:uid="{00000000-0005-0000-0000-00009A780000}"/>
    <cellStyle name="Notiz 2 7 2 3 2 2 2 4 2" xfId="27779" xr:uid="{00000000-0005-0000-0000-00009B780000}"/>
    <cellStyle name="Notiz 2 7 2 3 2 2 2 4 2 2" xfId="42094" xr:uid="{00000000-0005-0000-0000-00009C780000}"/>
    <cellStyle name="Notiz 2 7 2 3 2 2 2 4 3" xfId="34957" xr:uid="{00000000-0005-0000-0000-00009D780000}"/>
    <cellStyle name="Notiz 2 7 2 3 2 2 2 5" xfId="21857" xr:uid="{00000000-0005-0000-0000-00009E780000}"/>
    <cellStyle name="Notiz 2 7 2 3 2 2 2 5 2" xfId="36172" xr:uid="{00000000-0005-0000-0000-00009F780000}"/>
    <cellStyle name="Notiz 2 7 2 3 2 2 2 6" xfId="28994" xr:uid="{00000000-0005-0000-0000-0000A0780000}"/>
    <cellStyle name="Notiz 2 7 2 3 2 2 3" xfId="16317" xr:uid="{00000000-0005-0000-0000-0000A1780000}"/>
    <cellStyle name="Notiz 2 7 2 3 2 2 3 2" xfId="23476" xr:uid="{00000000-0005-0000-0000-0000A2780000}"/>
    <cellStyle name="Notiz 2 7 2 3 2 2 3 2 2" xfId="37791" xr:uid="{00000000-0005-0000-0000-0000A3780000}"/>
    <cellStyle name="Notiz 2 7 2 3 2 2 3 3" xfId="30632" xr:uid="{00000000-0005-0000-0000-0000A4780000}"/>
    <cellStyle name="Notiz 2 7 2 3 2 2 4" xfId="18671" xr:uid="{00000000-0005-0000-0000-0000A5780000}"/>
    <cellStyle name="Notiz 2 7 2 3 2 2 4 2" xfId="25808" xr:uid="{00000000-0005-0000-0000-0000A6780000}"/>
    <cellStyle name="Notiz 2 7 2 3 2 2 4 2 2" xfId="40123" xr:uid="{00000000-0005-0000-0000-0000A7780000}"/>
    <cellStyle name="Notiz 2 7 2 3 2 2 4 3" xfId="32986" xr:uid="{00000000-0005-0000-0000-0000A8780000}"/>
    <cellStyle name="Notiz 2 7 2 3 3" xfId="11641" xr:uid="{00000000-0005-0000-0000-0000A9780000}"/>
    <cellStyle name="Notiz 2 7 2 3 3 2" xfId="13817" xr:uid="{00000000-0005-0000-0000-0000AA780000}"/>
    <cellStyle name="Notiz 2 7 2 3 3 2 2" xfId="13665" xr:uid="{00000000-0005-0000-0000-0000AB780000}"/>
    <cellStyle name="Notiz 2 7 2 3 3 2 2 2" xfId="16034" xr:uid="{00000000-0005-0000-0000-0000AC780000}"/>
    <cellStyle name="Notiz 2 7 2 3 3 2 2 2 2" xfId="23193" xr:uid="{00000000-0005-0000-0000-0000AD780000}"/>
    <cellStyle name="Notiz 2 7 2 3 3 2 2 2 2 2" xfId="37508" xr:uid="{00000000-0005-0000-0000-0000AE780000}"/>
    <cellStyle name="Notiz 2 7 2 3 3 2 2 2 3" xfId="30349" xr:uid="{00000000-0005-0000-0000-0000AF780000}"/>
    <cellStyle name="Notiz 2 7 2 3 3 2 2 3" xfId="18388" xr:uid="{00000000-0005-0000-0000-0000B0780000}"/>
    <cellStyle name="Notiz 2 7 2 3 3 2 2 3 2" xfId="25525" xr:uid="{00000000-0005-0000-0000-0000B1780000}"/>
    <cellStyle name="Notiz 2 7 2 3 3 2 2 3 2 2" xfId="39840" xr:uid="{00000000-0005-0000-0000-0000B2780000}"/>
    <cellStyle name="Notiz 2 7 2 3 3 2 2 3 3" xfId="32703" xr:uid="{00000000-0005-0000-0000-0000B3780000}"/>
    <cellStyle name="Notiz 2 7 2 3 3 2 2 4" xfId="19914" xr:uid="{00000000-0005-0000-0000-0000B4780000}"/>
    <cellStyle name="Notiz 2 7 2 3 3 2 2 4 2" xfId="27051" xr:uid="{00000000-0005-0000-0000-0000B5780000}"/>
    <cellStyle name="Notiz 2 7 2 3 3 2 2 4 2 2" xfId="41366" xr:uid="{00000000-0005-0000-0000-0000B6780000}"/>
    <cellStyle name="Notiz 2 7 2 3 3 2 2 4 3" xfId="34229" xr:uid="{00000000-0005-0000-0000-0000B7780000}"/>
    <cellStyle name="Notiz 2 7 2 3 3 2 2 5" xfId="21129" xr:uid="{00000000-0005-0000-0000-0000B8780000}"/>
    <cellStyle name="Notiz 2 7 2 3 3 2 2 5 2" xfId="35444" xr:uid="{00000000-0005-0000-0000-0000B9780000}"/>
    <cellStyle name="Notiz 2 7 2 3 3 2 2 6" xfId="28266" xr:uid="{00000000-0005-0000-0000-0000BA780000}"/>
    <cellStyle name="Notiz 2 7 2 3 3 2 3" xfId="16186" xr:uid="{00000000-0005-0000-0000-0000BB780000}"/>
    <cellStyle name="Notiz 2 7 2 3 3 2 3 2" xfId="23345" xr:uid="{00000000-0005-0000-0000-0000BC780000}"/>
    <cellStyle name="Notiz 2 7 2 3 3 2 3 2 2" xfId="37660" xr:uid="{00000000-0005-0000-0000-0000BD780000}"/>
    <cellStyle name="Notiz 2 7 2 3 3 2 3 3" xfId="30501" xr:uid="{00000000-0005-0000-0000-0000BE780000}"/>
    <cellStyle name="Notiz 2 7 2 3 3 2 4" xfId="18540" xr:uid="{00000000-0005-0000-0000-0000BF780000}"/>
    <cellStyle name="Notiz 2 7 2 3 3 2 4 2" xfId="25677" xr:uid="{00000000-0005-0000-0000-0000C0780000}"/>
    <cellStyle name="Notiz 2 7 2 3 3 2 4 2 2" xfId="39992" xr:uid="{00000000-0005-0000-0000-0000C1780000}"/>
    <cellStyle name="Notiz 2 7 2 3 3 2 4 3" xfId="32855" xr:uid="{00000000-0005-0000-0000-0000C2780000}"/>
    <cellStyle name="Notiz 2 7 2 3 4" xfId="13570" xr:uid="{00000000-0005-0000-0000-0000C3780000}"/>
    <cellStyle name="Notiz 2 7 2 3 4 2" xfId="13892" xr:uid="{00000000-0005-0000-0000-0000C4780000}"/>
    <cellStyle name="Notiz 2 7 2 3 4 2 2" xfId="16261" xr:uid="{00000000-0005-0000-0000-0000C5780000}"/>
    <cellStyle name="Notiz 2 7 2 3 4 2 2 2" xfId="23420" xr:uid="{00000000-0005-0000-0000-0000C6780000}"/>
    <cellStyle name="Notiz 2 7 2 3 4 2 2 2 2" xfId="37735" xr:uid="{00000000-0005-0000-0000-0000C7780000}"/>
    <cellStyle name="Notiz 2 7 2 3 4 2 2 3" xfId="30576" xr:uid="{00000000-0005-0000-0000-0000C8780000}"/>
    <cellStyle name="Notiz 2 7 2 3 4 2 3" xfId="18615" xr:uid="{00000000-0005-0000-0000-0000C9780000}"/>
    <cellStyle name="Notiz 2 7 2 3 4 2 3 2" xfId="25752" xr:uid="{00000000-0005-0000-0000-0000CA780000}"/>
    <cellStyle name="Notiz 2 7 2 3 4 2 3 2 2" xfId="40067" xr:uid="{00000000-0005-0000-0000-0000CB780000}"/>
    <cellStyle name="Notiz 2 7 2 3 4 2 3 3" xfId="32930" xr:uid="{00000000-0005-0000-0000-0000CC780000}"/>
    <cellStyle name="Notiz 2 7 2 3 4 2 4" xfId="20056" xr:uid="{00000000-0005-0000-0000-0000CD780000}"/>
    <cellStyle name="Notiz 2 7 2 3 4 2 4 2" xfId="27193" xr:uid="{00000000-0005-0000-0000-0000CE780000}"/>
    <cellStyle name="Notiz 2 7 2 3 4 2 4 2 2" xfId="41508" xr:uid="{00000000-0005-0000-0000-0000CF780000}"/>
    <cellStyle name="Notiz 2 7 2 3 4 2 4 3" xfId="34371" xr:uid="{00000000-0005-0000-0000-0000D0780000}"/>
    <cellStyle name="Notiz 2 7 2 3 4 2 5" xfId="21271" xr:uid="{00000000-0005-0000-0000-0000D1780000}"/>
    <cellStyle name="Notiz 2 7 2 3 4 2 5 2" xfId="35586" xr:uid="{00000000-0005-0000-0000-0000D2780000}"/>
    <cellStyle name="Notiz 2 7 2 3 4 2 6" xfId="28408" xr:uid="{00000000-0005-0000-0000-0000D3780000}"/>
    <cellStyle name="Notiz 2 7 2 3 4 3" xfId="15939" xr:uid="{00000000-0005-0000-0000-0000D4780000}"/>
    <cellStyle name="Notiz 2 7 2 3 4 3 2" xfId="23098" xr:uid="{00000000-0005-0000-0000-0000D5780000}"/>
    <cellStyle name="Notiz 2 7 2 3 4 3 2 2" xfId="37413" xr:uid="{00000000-0005-0000-0000-0000D6780000}"/>
    <cellStyle name="Notiz 2 7 2 3 4 3 3" xfId="30254" xr:uid="{00000000-0005-0000-0000-0000D7780000}"/>
    <cellStyle name="Notiz 2 7 2 3 4 4" xfId="18293" xr:uid="{00000000-0005-0000-0000-0000D8780000}"/>
    <cellStyle name="Notiz 2 7 2 3 4 4 2" xfId="25430" xr:uid="{00000000-0005-0000-0000-0000D9780000}"/>
    <cellStyle name="Notiz 2 7 2 3 4 4 2 2" xfId="39745" xr:uid="{00000000-0005-0000-0000-0000DA780000}"/>
    <cellStyle name="Notiz 2 7 2 3 4 4 3" xfId="32608" xr:uid="{00000000-0005-0000-0000-0000DB780000}"/>
    <cellStyle name="Notiz 2 7 2 4" xfId="1662" xr:uid="{00000000-0005-0000-0000-0000DC780000}"/>
    <cellStyle name="Notiz 2 7 2 4 2" xfId="3690" xr:uid="{00000000-0005-0000-0000-0000DD780000}"/>
    <cellStyle name="Notiz 2 7 2 4 2 2" xfId="13949" xr:uid="{00000000-0005-0000-0000-0000DE780000}"/>
    <cellStyle name="Notiz 2 7 2 4 2 2 2" xfId="13372" xr:uid="{00000000-0005-0000-0000-0000DF780000}"/>
    <cellStyle name="Notiz 2 7 2 4 2 2 2 2" xfId="15741" xr:uid="{00000000-0005-0000-0000-0000E0780000}"/>
    <cellStyle name="Notiz 2 7 2 4 2 2 2 2 2" xfId="22900" xr:uid="{00000000-0005-0000-0000-0000E1780000}"/>
    <cellStyle name="Notiz 2 7 2 4 2 2 2 2 2 2" xfId="37215" xr:uid="{00000000-0005-0000-0000-0000E2780000}"/>
    <cellStyle name="Notiz 2 7 2 4 2 2 2 2 3" xfId="30056" xr:uid="{00000000-0005-0000-0000-0000E3780000}"/>
    <cellStyle name="Notiz 2 7 2 4 2 2 2 3" xfId="18095" xr:uid="{00000000-0005-0000-0000-0000E4780000}"/>
    <cellStyle name="Notiz 2 7 2 4 2 2 2 3 2" xfId="25232" xr:uid="{00000000-0005-0000-0000-0000E5780000}"/>
    <cellStyle name="Notiz 2 7 2 4 2 2 2 3 2 2" xfId="39547" xr:uid="{00000000-0005-0000-0000-0000E6780000}"/>
    <cellStyle name="Notiz 2 7 2 4 2 2 2 3 3" xfId="32410" xr:uid="{00000000-0005-0000-0000-0000E7780000}"/>
    <cellStyle name="Notiz 2 7 2 4 2 2 2 4" xfId="19799" xr:uid="{00000000-0005-0000-0000-0000E8780000}"/>
    <cellStyle name="Notiz 2 7 2 4 2 2 2 4 2" xfId="26936" xr:uid="{00000000-0005-0000-0000-0000E9780000}"/>
    <cellStyle name="Notiz 2 7 2 4 2 2 2 4 2 2" xfId="41251" xr:uid="{00000000-0005-0000-0000-0000EA780000}"/>
    <cellStyle name="Notiz 2 7 2 4 2 2 2 4 3" xfId="34114" xr:uid="{00000000-0005-0000-0000-0000EB780000}"/>
    <cellStyle name="Notiz 2 7 2 4 2 2 2 5" xfId="21014" xr:uid="{00000000-0005-0000-0000-0000EC780000}"/>
    <cellStyle name="Notiz 2 7 2 4 2 2 2 5 2" xfId="35329" xr:uid="{00000000-0005-0000-0000-0000ED780000}"/>
    <cellStyle name="Notiz 2 7 2 4 2 2 2 6" xfId="28151" xr:uid="{00000000-0005-0000-0000-0000EE780000}"/>
    <cellStyle name="Notiz 2 7 2 4 2 2 3" xfId="16318" xr:uid="{00000000-0005-0000-0000-0000EF780000}"/>
    <cellStyle name="Notiz 2 7 2 4 2 2 3 2" xfId="23477" xr:uid="{00000000-0005-0000-0000-0000F0780000}"/>
    <cellStyle name="Notiz 2 7 2 4 2 2 3 2 2" xfId="37792" xr:uid="{00000000-0005-0000-0000-0000F1780000}"/>
    <cellStyle name="Notiz 2 7 2 4 2 2 3 3" xfId="30633" xr:uid="{00000000-0005-0000-0000-0000F2780000}"/>
    <cellStyle name="Notiz 2 7 2 4 2 2 4" xfId="18672" xr:uid="{00000000-0005-0000-0000-0000F3780000}"/>
    <cellStyle name="Notiz 2 7 2 4 2 2 4 2" xfId="25809" xr:uid="{00000000-0005-0000-0000-0000F4780000}"/>
    <cellStyle name="Notiz 2 7 2 4 2 2 4 2 2" xfId="40124" xr:uid="{00000000-0005-0000-0000-0000F5780000}"/>
    <cellStyle name="Notiz 2 7 2 4 2 2 4 3" xfId="32987" xr:uid="{00000000-0005-0000-0000-0000F6780000}"/>
    <cellStyle name="Notiz 2 7 2 4 3" xfId="11642" xr:uid="{00000000-0005-0000-0000-0000F7780000}"/>
    <cellStyle name="Notiz 2 7 2 4 3 2" xfId="13818" xr:uid="{00000000-0005-0000-0000-0000F8780000}"/>
    <cellStyle name="Notiz 2 7 2 4 3 2 2" xfId="13724" xr:uid="{00000000-0005-0000-0000-0000F9780000}"/>
    <cellStyle name="Notiz 2 7 2 4 3 2 2 2" xfId="16093" xr:uid="{00000000-0005-0000-0000-0000FA780000}"/>
    <cellStyle name="Notiz 2 7 2 4 3 2 2 2 2" xfId="23252" xr:uid="{00000000-0005-0000-0000-0000FB780000}"/>
    <cellStyle name="Notiz 2 7 2 4 3 2 2 2 2 2" xfId="37567" xr:uid="{00000000-0005-0000-0000-0000FC780000}"/>
    <cellStyle name="Notiz 2 7 2 4 3 2 2 2 3" xfId="30408" xr:uid="{00000000-0005-0000-0000-0000FD780000}"/>
    <cellStyle name="Notiz 2 7 2 4 3 2 2 3" xfId="18447" xr:uid="{00000000-0005-0000-0000-0000FE780000}"/>
    <cellStyle name="Notiz 2 7 2 4 3 2 2 3 2" xfId="25584" xr:uid="{00000000-0005-0000-0000-0000FF780000}"/>
    <cellStyle name="Notiz 2 7 2 4 3 2 2 3 2 2" xfId="39899" xr:uid="{00000000-0005-0000-0000-000000790000}"/>
    <cellStyle name="Notiz 2 7 2 4 3 2 2 3 3" xfId="32762" xr:uid="{00000000-0005-0000-0000-000001790000}"/>
    <cellStyle name="Notiz 2 7 2 4 3 2 2 4" xfId="19973" xr:uid="{00000000-0005-0000-0000-000002790000}"/>
    <cellStyle name="Notiz 2 7 2 4 3 2 2 4 2" xfId="27110" xr:uid="{00000000-0005-0000-0000-000003790000}"/>
    <cellStyle name="Notiz 2 7 2 4 3 2 2 4 2 2" xfId="41425" xr:uid="{00000000-0005-0000-0000-000004790000}"/>
    <cellStyle name="Notiz 2 7 2 4 3 2 2 4 3" xfId="34288" xr:uid="{00000000-0005-0000-0000-000005790000}"/>
    <cellStyle name="Notiz 2 7 2 4 3 2 2 5" xfId="21188" xr:uid="{00000000-0005-0000-0000-000006790000}"/>
    <cellStyle name="Notiz 2 7 2 4 3 2 2 5 2" xfId="35503" xr:uid="{00000000-0005-0000-0000-000007790000}"/>
    <cellStyle name="Notiz 2 7 2 4 3 2 2 6" xfId="28325" xr:uid="{00000000-0005-0000-0000-000008790000}"/>
    <cellStyle name="Notiz 2 7 2 4 3 2 3" xfId="16187" xr:uid="{00000000-0005-0000-0000-000009790000}"/>
    <cellStyle name="Notiz 2 7 2 4 3 2 3 2" xfId="23346" xr:uid="{00000000-0005-0000-0000-00000A790000}"/>
    <cellStyle name="Notiz 2 7 2 4 3 2 3 2 2" xfId="37661" xr:uid="{00000000-0005-0000-0000-00000B790000}"/>
    <cellStyle name="Notiz 2 7 2 4 3 2 3 3" xfId="30502" xr:uid="{00000000-0005-0000-0000-00000C790000}"/>
    <cellStyle name="Notiz 2 7 2 4 3 2 4" xfId="18541" xr:uid="{00000000-0005-0000-0000-00000D790000}"/>
    <cellStyle name="Notiz 2 7 2 4 3 2 4 2" xfId="25678" xr:uid="{00000000-0005-0000-0000-00000E790000}"/>
    <cellStyle name="Notiz 2 7 2 4 3 2 4 2 2" xfId="39993" xr:uid="{00000000-0005-0000-0000-00000F790000}"/>
    <cellStyle name="Notiz 2 7 2 4 3 2 4 3" xfId="32856" xr:uid="{00000000-0005-0000-0000-000010790000}"/>
    <cellStyle name="Notiz 2 7 2 4 4" xfId="13571" xr:uid="{00000000-0005-0000-0000-000011790000}"/>
    <cellStyle name="Notiz 2 7 2 4 4 2" xfId="14321" xr:uid="{00000000-0005-0000-0000-000012790000}"/>
    <cellStyle name="Notiz 2 7 2 4 4 2 2" xfId="16690" xr:uid="{00000000-0005-0000-0000-000013790000}"/>
    <cellStyle name="Notiz 2 7 2 4 4 2 2 2" xfId="23849" xr:uid="{00000000-0005-0000-0000-000014790000}"/>
    <cellStyle name="Notiz 2 7 2 4 4 2 2 2 2" xfId="38164" xr:uid="{00000000-0005-0000-0000-000015790000}"/>
    <cellStyle name="Notiz 2 7 2 4 4 2 2 3" xfId="31005" xr:uid="{00000000-0005-0000-0000-000016790000}"/>
    <cellStyle name="Notiz 2 7 2 4 4 2 3" xfId="19044" xr:uid="{00000000-0005-0000-0000-000017790000}"/>
    <cellStyle name="Notiz 2 7 2 4 4 2 3 2" xfId="26181" xr:uid="{00000000-0005-0000-0000-000018790000}"/>
    <cellStyle name="Notiz 2 7 2 4 4 2 3 2 2" xfId="40496" xr:uid="{00000000-0005-0000-0000-000019790000}"/>
    <cellStyle name="Notiz 2 7 2 4 4 2 3 3" xfId="33359" xr:uid="{00000000-0005-0000-0000-00001A790000}"/>
    <cellStyle name="Notiz 2 7 2 4 4 2 4" xfId="20377" xr:uid="{00000000-0005-0000-0000-00001B790000}"/>
    <cellStyle name="Notiz 2 7 2 4 4 2 4 2" xfId="27514" xr:uid="{00000000-0005-0000-0000-00001C790000}"/>
    <cellStyle name="Notiz 2 7 2 4 4 2 4 2 2" xfId="41829" xr:uid="{00000000-0005-0000-0000-00001D790000}"/>
    <cellStyle name="Notiz 2 7 2 4 4 2 4 3" xfId="34692" xr:uid="{00000000-0005-0000-0000-00001E790000}"/>
    <cellStyle name="Notiz 2 7 2 4 4 2 5" xfId="21592" xr:uid="{00000000-0005-0000-0000-00001F790000}"/>
    <cellStyle name="Notiz 2 7 2 4 4 2 5 2" xfId="35907" xr:uid="{00000000-0005-0000-0000-000020790000}"/>
    <cellStyle name="Notiz 2 7 2 4 4 2 6" xfId="28729" xr:uid="{00000000-0005-0000-0000-000021790000}"/>
    <cellStyle name="Notiz 2 7 2 4 4 3" xfId="15940" xr:uid="{00000000-0005-0000-0000-000022790000}"/>
    <cellStyle name="Notiz 2 7 2 4 4 3 2" xfId="23099" xr:uid="{00000000-0005-0000-0000-000023790000}"/>
    <cellStyle name="Notiz 2 7 2 4 4 3 2 2" xfId="37414" xr:uid="{00000000-0005-0000-0000-000024790000}"/>
    <cellStyle name="Notiz 2 7 2 4 4 3 3" xfId="30255" xr:uid="{00000000-0005-0000-0000-000025790000}"/>
    <cellStyle name="Notiz 2 7 2 4 4 4" xfId="18294" xr:uid="{00000000-0005-0000-0000-000026790000}"/>
    <cellStyle name="Notiz 2 7 2 4 4 4 2" xfId="25431" xr:uid="{00000000-0005-0000-0000-000027790000}"/>
    <cellStyle name="Notiz 2 7 2 4 4 4 2 2" xfId="39746" xr:uid="{00000000-0005-0000-0000-000028790000}"/>
    <cellStyle name="Notiz 2 7 2 4 4 4 3" xfId="32609" xr:uid="{00000000-0005-0000-0000-000029790000}"/>
    <cellStyle name="Notiz 2 7 2 5" xfId="1663" xr:uid="{00000000-0005-0000-0000-00002A790000}"/>
    <cellStyle name="Notiz 2 7 2 5 2" xfId="3691" xr:uid="{00000000-0005-0000-0000-00002B790000}"/>
    <cellStyle name="Notiz 2 7 2 5 2 2" xfId="13950" xr:uid="{00000000-0005-0000-0000-00002C790000}"/>
    <cellStyle name="Notiz 2 7 2 5 2 2 2" xfId="13686" xr:uid="{00000000-0005-0000-0000-00002D790000}"/>
    <cellStyle name="Notiz 2 7 2 5 2 2 2 2" xfId="16055" xr:uid="{00000000-0005-0000-0000-00002E790000}"/>
    <cellStyle name="Notiz 2 7 2 5 2 2 2 2 2" xfId="23214" xr:uid="{00000000-0005-0000-0000-00002F790000}"/>
    <cellStyle name="Notiz 2 7 2 5 2 2 2 2 2 2" xfId="37529" xr:uid="{00000000-0005-0000-0000-000030790000}"/>
    <cellStyle name="Notiz 2 7 2 5 2 2 2 2 3" xfId="30370" xr:uid="{00000000-0005-0000-0000-000031790000}"/>
    <cellStyle name="Notiz 2 7 2 5 2 2 2 3" xfId="18409" xr:uid="{00000000-0005-0000-0000-000032790000}"/>
    <cellStyle name="Notiz 2 7 2 5 2 2 2 3 2" xfId="25546" xr:uid="{00000000-0005-0000-0000-000033790000}"/>
    <cellStyle name="Notiz 2 7 2 5 2 2 2 3 2 2" xfId="39861" xr:uid="{00000000-0005-0000-0000-000034790000}"/>
    <cellStyle name="Notiz 2 7 2 5 2 2 2 3 3" xfId="32724" xr:uid="{00000000-0005-0000-0000-000035790000}"/>
    <cellStyle name="Notiz 2 7 2 5 2 2 2 4" xfId="19935" xr:uid="{00000000-0005-0000-0000-000036790000}"/>
    <cellStyle name="Notiz 2 7 2 5 2 2 2 4 2" xfId="27072" xr:uid="{00000000-0005-0000-0000-000037790000}"/>
    <cellStyle name="Notiz 2 7 2 5 2 2 2 4 2 2" xfId="41387" xr:uid="{00000000-0005-0000-0000-000038790000}"/>
    <cellStyle name="Notiz 2 7 2 5 2 2 2 4 3" xfId="34250" xr:uid="{00000000-0005-0000-0000-000039790000}"/>
    <cellStyle name="Notiz 2 7 2 5 2 2 2 5" xfId="21150" xr:uid="{00000000-0005-0000-0000-00003A790000}"/>
    <cellStyle name="Notiz 2 7 2 5 2 2 2 5 2" xfId="35465" xr:uid="{00000000-0005-0000-0000-00003B790000}"/>
    <cellStyle name="Notiz 2 7 2 5 2 2 2 6" xfId="28287" xr:uid="{00000000-0005-0000-0000-00003C790000}"/>
    <cellStyle name="Notiz 2 7 2 5 2 2 3" xfId="16319" xr:uid="{00000000-0005-0000-0000-00003D790000}"/>
    <cellStyle name="Notiz 2 7 2 5 2 2 3 2" xfId="23478" xr:uid="{00000000-0005-0000-0000-00003E790000}"/>
    <cellStyle name="Notiz 2 7 2 5 2 2 3 2 2" xfId="37793" xr:uid="{00000000-0005-0000-0000-00003F790000}"/>
    <cellStyle name="Notiz 2 7 2 5 2 2 3 3" xfId="30634" xr:uid="{00000000-0005-0000-0000-000040790000}"/>
    <cellStyle name="Notiz 2 7 2 5 2 2 4" xfId="18673" xr:uid="{00000000-0005-0000-0000-000041790000}"/>
    <cellStyle name="Notiz 2 7 2 5 2 2 4 2" xfId="25810" xr:uid="{00000000-0005-0000-0000-000042790000}"/>
    <cellStyle name="Notiz 2 7 2 5 2 2 4 2 2" xfId="40125" xr:uid="{00000000-0005-0000-0000-000043790000}"/>
    <cellStyle name="Notiz 2 7 2 5 2 2 4 3" xfId="32988" xr:uid="{00000000-0005-0000-0000-000044790000}"/>
    <cellStyle name="Notiz 2 7 2 5 3" xfId="11643" xr:uid="{00000000-0005-0000-0000-000045790000}"/>
    <cellStyle name="Notiz 2 7 2 5 3 2" xfId="13819" xr:uid="{00000000-0005-0000-0000-000046790000}"/>
    <cellStyle name="Notiz 2 7 2 5 3 2 2" xfId="14414" xr:uid="{00000000-0005-0000-0000-000047790000}"/>
    <cellStyle name="Notiz 2 7 2 5 3 2 2 2" xfId="16783" xr:uid="{00000000-0005-0000-0000-000048790000}"/>
    <cellStyle name="Notiz 2 7 2 5 3 2 2 2 2" xfId="23942" xr:uid="{00000000-0005-0000-0000-000049790000}"/>
    <cellStyle name="Notiz 2 7 2 5 3 2 2 2 2 2" xfId="38257" xr:uid="{00000000-0005-0000-0000-00004A790000}"/>
    <cellStyle name="Notiz 2 7 2 5 3 2 2 2 3" xfId="31098" xr:uid="{00000000-0005-0000-0000-00004B790000}"/>
    <cellStyle name="Notiz 2 7 2 5 3 2 2 3" xfId="19137" xr:uid="{00000000-0005-0000-0000-00004C790000}"/>
    <cellStyle name="Notiz 2 7 2 5 3 2 2 3 2" xfId="26274" xr:uid="{00000000-0005-0000-0000-00004D790000}"/>
    <cellStyle name="Notiz 2 7 2 5 3 2 2 3 2 2" xfId="40589" xr:uid="{00000000-0005-0000-0000-00004E790000}"/>
    <cellStyle name="Notiz 2 7 2 5 3 2 2 3 3" xfId="33452" xr:uid="{00000000-0005-0000-0000-00004F790000}"/>
    <cellStyle name="Notiz 2 7 2 5 3 2 2 4" xfId="20465" xr:uid="{00000000-0005-0000-0000-000050790000}"/>
    <cellStyle name="Notiz 2 7 2 5 3 2 2 4 2" xfId="27602" xr:uid="{00000000-0005-0000-0000-000051790000}"/>
    <cellStyle name="Notiz 2 7 2 5 3 2 2 4 2 2" xfId="41917" xr:uid="{00000000-0005-0000-0000-000052790000}"/>
    <cellStyle name="Notiz 2 7 2 5 3 2 2 4 3" xfId="34780" xr:uid="{00000000-0005-0000-0000-000053790000}"/>
    <cellStyle name="Notiz 2 7 2 5 3 2 2 5" xfId="21680" xr:uid="{00000000-0005-0000-0000-000054790000}"/>
    <cellStyle name="Notiz 2 7 2 5 3 2 2 5 2" xfId="35995" xr:uid="{00000000-0005-0000-0000-000055790000}"/>
    <cellStyle name="Notiz 2 7 2 5 3 2 2 6" xfId="28817" xr:uid="{00000000-0005-0000-0000-000056790000}"/>
    <cellStyle name="Notiz 2 7 2 5 3 2 3" xfId="16188" xr:uid="{00000000-0005-0000-0000-000057790000}"/>
    <cellStyle name="Notiz 2 7 2 5 3 2 3 2" xfId="23347" xr:uid="{00000000-0005-0000-0000-000058790000}"/>
    <cellStyle name="Notiz 2 7 2 5 3 2 3 2 2" xfId="37662" xr:uid="{00000000-0005-0000-0000-000059790000}"/>
    <cellStyle name="Notiz 2 7 2 5 3 2 3 3" xfId="30503" xr:uid="{00000000-0005-0000-0000-00005A790000}"/>
    <cellStyle name="Notiz 2 7 2 5 3 2 4" xfId="18542" xr:uid="{00000000-0005-0000-0000-00005B790000}"/>
    <cellStyle name="Notiz 2 7 2 5 3 2 4 2" xfId="25679" xr:uid="{00000000-0005-0000-0000-00005C790000}"/>
    <cellStyle name="Notiz 2 7 2 5 3 2 4 2 2" xfId="39994" xr:uid="{00000000-0005-0000-0000-00005D790000}"/>
    <cellStyle name="Notiz 2 7 2 5 3 2 4 3" xfId="32857" xr:uid="{00000000-0005-0000-0000-00005E790000}"/>
    <cellStyle name="Notiz 2 7 2 5 4" xfId="13572" xr:uid="{00000000-0005-0000-0000-00005F790000}"/>
    <cellStyle name="Notiz 2 7 2 5 4 2" xfId="13395" xr:uid="{00000000-0005-0000-0000-000060790000}"/>
    <cellStyle name="Notiz 2 7 2 5 4 2 2" xfId="15764" xr:uid="{00000000-0005-0000-0000-000061790000}"/>
    <cellStyle name="Notiz 2 7 2 5 4 2 2 2" xfId="22923" xr:uid="{00000000-0005-0000-0000-000062790000}"/>
    <cellStyle name="Notiz 2 7 2 5 4 2 2 2 2" xfId="37238" xr:uid="{00000000-0005-0000-0000-000063790000}"/>
    <cellStyle name="Notiz 2 7 2 5 4 2 2 3" xfId="30079" xr:uid="{00000000-0005-0000-0000-000064790000}"/>
    <cellStyle name="Notiz 2 7 2 5 4 2 3" xfId="18118" xr:uid="{00000000-0005-0000-0000-000065790000}"/>
    <cellStyle name="Notiz 2 7 2 5 4 2 3 2" xfId="25255" xr:uid="{00000000-0005-0000-0000-000066790000}"/>
    <cellStyle name="Notiz 2 7 2 5 4 2 3 2 2" xfId="39570" xr:uid="{00000000-0005-0000-0000-000067790000}"/>
    <cellStyle name="Notiz 2 7 2 5 4 2 3 3" xfId="32433" xr:uid="{00000000-0005-0000-0000-000068790000}"/>
    <cellStyle name="Notiz 2 7 2 5 4 2 4" xfId="19822" xr:uid="{00000000-0005-0000-0000-000069790000}"/>
    <cellStyle name="Notiz 2 7 2 5 4 2 4 2" xfId="26959" xr:uid="{00000000-0005-0000-0000-00006A790000}"/>
    <cellStyle name="Notiz 2 7 2 5 4 2 4 2 2" xfId="41274" xr:uid="{00000000-0005-0000-0000-00006B790000}"/>
    <cellStyle name="Notiz 2 7 2 5 4 2 4 3" xfId="34137" xr:uid="{00000000-0005-0000-0000-00006C790000}"/>
    <cellStyle name="Notiz 2 7 2 5 4 2 5" xfId="21037" xr:uid="{00000000-0005-0000-0000-00006D790000}"/>
    <cellStyle name="Notiz 2 7 2 5 4 2 5 2" xfId="35352" xr:uid="{00000000-0005-0000-0000-00006E790000}"/>
    <cellStyle name="Notiz 2 7 2 5 4 2 6" xfId="28174" xr:uid="{00000000-0005-0000-0000-00006F790000}"/>
    <cellStyle name="Notiz 2 7 2 5 4 3" xfId="15941" xr:uid="{00000000-0005-0000-0000-000070790000}"/>
    <cellStyle name="Notiz 2 7 2 5 4 3 2" xfId="23100" xr:uid="{00000000-0005-0000-0000-000071790000}"/>
    <cellStyle name="Notiz 2 7 2 5 4 3 2 2" xfId="37415" xr:uid="{00000000-0005-0000-0000-000072790000}"/>
    <cellStyle name="Notiz 2 7 2 5 4 3 3" xfId="30256" xr:uid="{00000000-0005-0000-0000-000073790000}"/>
    <cellStyle name="Notiz 2 7 2 5 4 4" xfId="18295" xr:uid="{00000000-0005-0000-0000-000074790000}"/>
    <cellStyle name="Notiz 2 7 2 5 4 4 2" xfId="25432" xr:uid="{00000000-0005-0000-0000-000075790000}"/>
    <cellStyle name="Notiz 2 7 2 5 4 4 2 2" xfId="39747" xr:uid="{00000000-0005-0000-0000-000076790000}"/>
    <cellStyle name="Notiz 2 7 2 5 4 4 3" xfId="32610" xr:uid="{00000000-0005-0000-0000-000077790000}"/>
    <cellStyle name="Notiz 2 7 2 6" xfId="3687" xr:uid="{00000000-0005-0000-0000-000078790000}"/>
    <cellStyle name="Notiz 2 7 2 6 2" xfId="13946" xr:uid="{00000000-0005-0000-0000-000079790000}"/>
    <cellStyle name="Notiz 2 7 2 6 2 2" xfId="13511" xr:uid="{00000000-0005-0000-0000-00007A790000}"/>
    <cellStyle name="Notiz 2 7 2 6 2 2 2" xfId="15880" xr:uid="{00000000-0005-0000-0000-00007B790000}"/>
    <cellStyle name="Notiz 2 7 2 6 2 2 2 2" xfId="23039" xr:uid="{00000000-0005-0000-0000-00007C790000}"/>
    <cellStyle name="Notiz 2 7 2 6 2 2 2 2 2" xfId="37354" xr:uid="{00000000-0005-0000-0000-00007D790000}"/>
    <cellStyle name="Notiz 2 7 2 6 2 2 2 3" xfId="30195" xr:uid="{00000000-0005-0000-0000-00007E790000}"/>
    <cellStyle name="Notiz 2 7 2 6 2 2 3" xfId="18234" xr:uid="{00000000-0005-0000-0000-00007F790000}"/>
    <cellStyle name="Notiz 2 7 2 6 2 2 3 2" xfId="25371" xr:uid="{00000000-0005-0000-0000-000080790000}"/>
    <cellStyle name="Notiz 2 7 2 6 2 2 3 2 2" xfId="39686" xr:uid="{00000000-0005-0000-0000-000081790000}"/>
    <cellStyle name="Notiz 2 7 2 6 2 2 3 3" xfId="32549" xr:uid="{00000000-0005-0000-0000-000082790000}"/>
    <cellStyle name="Notiz 2 7 2 6 2 2 4" xfId="19859" xr:uid="{00000000-0005-0000-0000-000083790000}"/>
    <cellStyle name="Notiz 2 7 2 6 2 2 4 2" xfId="26996" xr:uid="{00000000-0005-0000-0000-000084790000}"/>
    <cellStyle name="Notiz 2 7 2 6 2 2 4 2 2" xfId="41311" xr:uid="{00000000-0005-0000-0000-000085790000}"/>
    <cellStyle name="Notiz 2 7 2 6 2 2 4 3" xfId="34174" xr:uid="{00000000-0005-0000-0000-000086790000}"/>
    <cellStyle name="Notiz 2 7 2 6 2 2 5" xfId="21074" xr:uid="{00000000-0005-0000-0000-000087790000}"/>
    <cellStyle name="Notiz 2 7 2 6 2 2 5 2" xfId="35389" xr:uid="{00000000-0005-0000-0000-000088790000}"/>
    <cellStyle name="Notiz 2 7 2 6 2 2 6" xfId="28211" xr:uid="{00000000-0005-0000-0000-000089790000}"/>
    <cellStyle name="Notiz 2 7 2 6 2 3" xfId="16315" xr:uid="{00000000-0005-0000-0000-00008A790000}"/>
    <cellStyle name="Notiz 2 7 2 6 2 3 2" xfId="23474" xr:uid="{00000000-0005-0000-0000-00008B790000}"/>
    <cellStyle name="Notiz 2 7 2 6 2 3 2 2" xfId="37789" xr:uid="{00000000-0005-0000-0000-00008C790000}"/>
    <cellStyle name="Notiz 2 7 2 6 2 3 3" xfId="30630" xr:uid="{00000000-0005-0000-0000-00008D790000}"/>
    <cellStyle name="Notiz 2 7 2 6 2 4" xfId="18669" xr:uid="{00000000-0005-0000-0000-00008E790000}"/>
    <cellStyle name="Notiz 2 7 2 6 2 4 2" xfId="25806" xr:uid="{00000000-0005-0000-0000-00008F790000}"/>
    <cellStyle name="Notiz 2 7 2 6 2 4 2 2" xfId="40121" xr:uid="{00000000-0005-0000-0000-000090790000}"/>
    <cellStyle name="Notiz 2 7 2 6 2 4 3" xfId="32984" xr:uid="{00000000-0005-0000-0000-000091790000}"/>
    <cellStyle name="Notiz 2 7 2 7" xfId="11639" xr:uid="{00000000-0005-0000-0000-000092790000}"/>
    <cellStyle name="Notiz 2 7 2 7 2" xfId="13815" xr:uid="{00000000-0005-0000-0000-000093790000}"/>
    <cellStyle name="Notiz 2 7 2 7 2 2" xfId="13397" xr:uid="{00000000-0005-0000-0000-000094790000}"/>
    <cellStyle name="Notiz 2 7 2 7 2 2 2" xfId="15766" xr:uid="{00000000-0005-0000-0000-000095790000}"/>
    <cellStyle name="Notiz 2 7 2 7 2 2 2 2" xfId="22925" xr:uid="{00000000-0005-0000-0000-000096790000}"/>
    <cellStyle name="Notiz 2 7 2 7 2 2 2 2 2" xfId="37240" xr:uid="{00000000-0005-0000-0000-000097790000}"/>
    <cellStyle name="Notiz 2 7 2 7 2 2 2 3" xfId="30081" xr:uid="{00000000-0005-0000-0000-000098790000}"/>
    <cellStyle name="Notiz 2 7 2 7 2 2 3" xfId="18120" xr:uid="{00000000-0005-0000-0000-000099790000}"/>
    <cellStyle name="Notiz 2 7 2 7 2 2 3 2" xfId="25257" xr:uid="{00000000-0005-0000-0000-00009A790000}"/>
    <cellStyle name="Notiz 2 7 2 7 2 2 3 2 2" xfId="39572" xr:uid="{00000000-0005-0000-0000-00009B790000}"/>
    <cellStyle name="Notiz 2 7 2 7 2 2 3 3" xfId="32435" xr:uid="{00000000-0005-0000-0000-00009C790000}"/>
    <cellStyle name="Notiz 2 7 2 7 2 2 4" xfId="19824" xr:uid="{00000000-0005-0000-0000-00009D790000}"/>
    <cellStyle name="Notiz 2 7 2 7 2 2 4 2" xfId="26961" xr:uid="{00000000-0005-0000-0000-00009E790000}"/>
    <cellStyle name="Notiz 2 7 2 7 2 2 4 2 2" xfId="41276" xr:uid="{00000000-0005-0000-0000-00009F790000}"/>
    <cellStyle name="Notiz 2 7 2 7 2 2 4 3" xfId="34139" xr:uid="{00000000-0005-0000-0000-0000A0790000}"/>
    <cellStyle name="Notiz 2 7 2 7 2 2 5" xfId="21039" xr:uid="{00000000-0005-0000-0000-0000A1790000}"/>
    <cellStyle name="Notiz 2 7 2 7 2 2 5 2" xfId="35354" xr:uid="{00000000-0005-0000-0000-0000A2790000}"/>
    <cellStyle name="Notiz 2 7 2 7 2 2 6" xfId="28176" xr:uid="{00000000-0005-0000-0000-0000A3790000}"/>
    <cellStyle name="Notiz 2 7 2 7 2 3" xfId="16184" xr:uid="{00000000-0005-0000-0000-0000A4790000}"/>
    <cellStyle name="Notiz 2 7 2 7 2 3 2" xfId="23343" xr:uid="{00000000-0005-0000-0000-0000A5790000}"/>
    <cellStyle name="Notiz 2 7 2 7 2 3 2 2" xfId="37658" xr:uid="{00000000-0005-0000-0000-0000A6790000}"/>
    <cellStyle name="Notiz 2 7 2 7 2 3 3" xfId="30499" xr:uid="{00000000-0005-0000-0000-0000A7790000}"/>
    <cellStyle name="Notiz 2 7 2 7 2 4" xfId="18538" xr:uid="{00000000-0005-0000-0000-0000A8790000}"/>
    <cellStyle name="Notiz 2 7 2 7 2 4 2" xfId="25675" xr:uid="{00000000-0005-0000-0000-0000A9790000}"/>
    <cellStyle name="Notiz 2 7 2 7 2 4 2 2" xfId="39990" xr:uid="{00000000-0005-0000-0000-0000AA790000}"/>
    <cellStyle name="Notiz 2 7 2 7 2 4 3" xfId="32853" xr:uid="{00000000-0005-0000-0000-0000AB790000}"/>
    <cellStyle name="Notiz 2 7 2 8" xfId="13568" xr:uid="{00000000-0005-0000-0000-0000AC790000}"/>
    <cellStyle name="Notiz 2 7 2 8 2" xfId="14320" xr:uid="{00000000-0005-0000-0000-0000AD790000}"/>
    <cellStyle name="Notiz 2 7 2 8 2 2" xfId="16689" xr:uid="{00000000-0005-0000-0000-0000AE790000}"/>
    <cellStyle name="Notiz 2 7 2 8 2 2 2" xfId="23848" xr:uid="{00000000-0005-0000-0000-0000AF790000}"/>
    <cellStyle name="Notiz 2 7 2 8 2 2 2 2" xfId="38163" xr:uid="{00000000-0005-0000-0000-0000B0790000}"/>
    <cellStyle name="Notiz 2 7 2 8 2 2 3" xfId="31004" xr:uid="{00000000-0005-0000-0000-0000B1790000}"/>
    <cellStyle name="Notiz 2 7 2 8 2 3" xfId="19043" xr:uid="{00000000-0005-0000-0000-0000B2790000}"/>
    <cellStyle name="Notiz 2 7 2 8 2 3 2" xfId="26180" xr:uid="{00000000-0005-0000-0000-0000B3790000}"/>
    <cellStyle name="Notiz 2 7 2 8 2 3 2 2" xfId="40495" xr:uid="{00000000-0005-0000-0000-0000B4790000}"/>
    <cellStyle name="Notiz 2 7 2 8 2 3 3" xfId="33358" xr:uid="{00000000-0005-0000-0000-0000B5790000}"/>
    <cellStyle name="Notiz 2 7 2 8 2 4" xfId="20376" xr:uid="{00000000-0005-0000-0000-0000B6790000}"/>
    <cellStyle name="Notiz 2 7 2 8 2 4 2" xfId="27513" xr:uid="{00000000-0005-0000-0000-0000B7790000}"/>
    <cellStyle name="Notiz 2 7 2 8 2 4 2 2" xfId="41828" xr:uid="{00000000-0005-0000-0000-0000B8790000}"/>
    <cellStyle name="Notiz 2 7 2 8 2 4 3" xfId="34691" xr:uid="{00000000-0005-0000-0000-0000B9790000}"/>
    <cellStyle name="Notiz 2 7 2 8 2 5" xfId="21591" xr:uid="{00000000-0005-0000-0000-0000BA790000}"/>
    <cellStyle name="Notiz 2 7 2 8 2 5 2" xfId="35906" xr:uid="{00000000-0005-0000-0000-0000BB790000}"/>
    <cellStyle name="Notiz 2 7 2 8 2 6" xfId="28728" xr:uid="{00000000-0005-0000-0000-0000BC790000}"/>
    <cellStyle name="Notiz 2 7 2 8 3" xfId="15937" xr:uid="{00000000-0005-0000-0000-0000BD790000}"/>
    <cellStyle name="Notiz 2 7 2 8 3 2" xfId="23096" xr:uid="{00000000-0005-0000-0000-0000BE790000}"/>
    <cellStyle name="Notiz 2 7 2 8 3 2 2" xfId="37411" xr:uid="{00000000-0005-0000-0000-0000BF790000}"/>
    <cellStyle name="Notiz 2 7 2 8 3 3" xfId="30252" xr:uid="{00000000-0005-0000-0000-0000C0790000}"/>
    <cellStyle name="Notiz 2 7 2 8 4" xfId="18291" xr:uid="{00000000-0005-0000-0000-0000C1790000}"/>
    <cellStyle name="Notiz 2 7 2 8 4 2" xfId="25428" xr:uid="{00000000-0005-0000-0000-0000C2790000}"/>
    <cellStyle name="Notiz 2 7 2 8 4 2 2" xfId="39743" xr:uid="{00000000-0005-0000-0000-0000C3790000}"/>
    <cellStyle name="Notiz 2 7 2 8 4 3" xfId="32606" xr:uid="{00000000-0005-0000-0000-0000C4790000}"/>
    <cellStyle name="Notiz 2 7 3" xfId="1664" xr:uid="{00000000-0005-0000-0000-0000C5790000}"/>
    <cellStyle name="Notiz 2 7 3 2" xfId="3692" xr:uid="{00000000-0005-0000-0000-0000C6790000}"/>
    <cellStyle name="Notiz 2 7 3 2 2" xfId="13951" xr:uid="{00000000-0005-0000-0000-0000C7790000}"/>
    <cellStyle name="Notiz 2 7 3 2 2 2" xfId="14426" xr:uid="{00000000-0005-0000-0000-0000C8790000}"/>
    <cellStyle name="Notiz 2 7 3 2 2 2 2" xfId="16795" xr:uid="{00000000-0005-0000-0000-0000C9790000}"/>
    <cellStyle name="Notiz 2 7 3 2 2 2 2 2" xfId="23954" xr:uid="{00000000-0005-0000-0000-0000CA790000}"/>
    <cellStyle name="Notiz 2 7 3 2 2 2 2 2 2" xfId="38269" xr:uid="{00000000-0005-0000-0000-0000CB790000}"/>
    <cellStyle name="Notiz 2 7 3 2 2 2 2 3" xfId="31110" xr:uid="{00000000-0005-0000-0000-0000CC790000}"/>
    <cellStyle name="Notiz 2 7 3 2 2 2 3" xfId="19149" xr:uid="{00000000-0005-0000-0000-0000CD790000}"/>
    <cellStyle name="Notiz 2 7 3 2 2 2 3 2" xfId="26286" xr:uid="{00000000-0005-0000-0000-0000CE790000}"/>
    <cellStyle name="Notiz 2 7 3 2 2 2 3 2 2" xfId="40601" xr:uid="{00000000-0005-0000-0000-0000CF790000}"/>
    <cellStyle name="Notiz 2 7 3 2 2 2 3 3" xfId="33464" xr:uid="{00000000-0005-0000-0000-0000D0790000}"/>
    <cellStyle name="Notiz 2 7 3 2 2 2 4" xfId="20469" xr:uid="{00000000-0005-0000-0000-0000D1790000}"/>
    <cellStyle name="Notiz 2 7 3 2 2 2 4 2" xfId="27606" xr:uid="{00000000-0005-0000-0000-0000D2790000}"/>
    <cellStyle name="Notiz 2 7 3 2 2 2 4 2 2" xfId="41921" xr:uid="{00000000-0005-0000-0000-0000D3790000}"/>
    <cellStyle name="Notiz 2 7 3 2 2 2 4 3" xfId="34784" xr:uid="{00000000-0005-0000-0000-0000D4790000}"/>
    <cellStyle name="Notiz 2 7 3 2 2 2 5" xfId="21684" xr:uid="{00000000-0005-0000-0000-0000D5790000}"/>
    <cellStyle name="Notiz 2 7 3 2 2 2 5 2" xfId="35999" xr:uid="{00000000-0005-0000-0000-0000D6790000}"/>
    <cellStyle name="Notiz 2 7 3 2 2 2 6" xfId="28821" xr:uid="{00000000-0005-0000-0000-0000D7790000}"/>
    <cellStyle name="Notiz 2 7 3 2 2 3" xfId="16320" xr:uid="{00000000-0005-0000-0000-0000D8790000}"/>
    <cellStyle name="Notiz 2 7 3 2 2 3 2" xfId="23479" xr:uid="{00000000-0005-0000-0000-0000D9790000}"/>
    <cellStyle name="Notiz 2 7 3 2 2 3 2 2" xfId="37794" xr:uid="{00000000-0005-0000-0000-0000DA790000}"/>
    <cellStyle name="Notiz 2 7 3 2 2 3 3" xfId="30635" xr:uid="{00000000-0005-0000-0000-0000DB790000}"/>
    <cellStyle name="Notiz 2 7 3 2 2 4" xfId="18674" xr:uid="{00000000-0005-0000-0000-0000DC790000}"/>
    <cellStyle name="Notiz 2 7 3 2 2 4 2" xfId="25811" xr:uid="{00000000-0005-0000-0000-0000DD790000}"/>
    <cellStyle name="Notiz 2 7 3 2 2 4 2 2" xfId="40126" xr:uid="{00000000-0005-0000-0000-0000DE790000}"/>
    <cellStyle name="Notiz 2 7 3 2 2 4 3" xfId="32989" xr:uid="{00000000-0005-0000-0000-0000DF790000}"/>
    <cellStyle name="Notiz 2 7 3 3" xfId="11644" xr:uid="{00000000-0005-0000-0000-0000E0790000}"/>
    <cellStyle name="Notiz 2 7 3 3 2" xfId="13820" xr:uid="{00000000-0005-0000-0000-0000E1790000}"/>
    <cellStyle name="Notiz 2 7 3 3 2 2" xfId="14341" xr:uid="{00000000-0005-0000-0000-0000E2790000}"/>
    <cellStyle name="Notiz 2 7 3 3 2 2 2" xfId="16710" xr:uid="{00000000-0005-0000-0000-0000E3790000}"/>
    <cellStyle name="Notiz 2 7 3 3 2 2 2 2" xfId="23869" xr:uid="{00000000-0005-0000-0000-0000E4790000}"/>
    <cellStyle name="Notiz 2 7 3 3 2 2 2 2 2" xfId="38184" xr:uid="{00000000-0005-0000-0000-0000E5790000}"/>
    <cellStyle name="Notiz 2 7 3 3 2 2 2 3" xfId="31025" xr:uid="{00000000-0005-0000-0000-0000E6790000}"/>
    <cellStyle name="Notiz 2 7 3 3 2 2 3" xfId="19064" xr:uid="{00000000-0005-0000-0000-0000E7790000}"/>
    <cellStyle name="Notiz 2 7 3 3 2 2 3 2" xfId="26201" xr:uid="{00000000-0005-0000-0000-0000E8790000}"/>
    <cellStyle name="Notiz 2 7 3 3 2 2 3 2 2" xfId="40516" xr:uid="{00000000-0005-0000-0000-0000E9790000}"/>
    <cellStyle name="Notiz 2 7 3 3 2 2 3 3" xfId="33379" xr:uid="{00000000-0005-0000-0000-0000EA790000}"/>
    <cellStyle name="Notiz 2 7 3 3 2 2 4" xfId="20397" xr:uid="{00000000-0005-0000-0000-0000EB790000}"/>
    <cellStyle name="Notiz 2 7 3 3 2 2 4 2" xfId="27534" xr:uid="{00000000-0005-0000-0000-0000EC790000}"/>
    <cellStyle name="Notiz 2 7 3 3 2 2 4 2 2" xfId="41849" xr:uid="{00000000-0005-0000-0000-0000ED790000}"/>
    <cellStyle name="Notiz 2 7 3 3 2 2 4 3" xfId="34712" xr:uid="{00000000-0005-0000-0000-0000EE790000}"/>
    <cellStyle name="Notiz 2 7 3 3 2 2 5" xfId="21612" xr:uid="{00000000-0005-0000-0000-0000EF790000}"/>
    <cellStyle name="Notiz 2 7 3 3 2 2 5 2" xfId="35927" xr:uid="{00000000-0005-0000-0000-0000F0790000}"/>
    <cellStyle name="Notiz 2 7 3 3 2 2 6" xfId="28749" xr:uid="{00000000-0005-0000-0000-0000F1790000}"/>
    <cellStyle name="Notiz 2 7 3 3 2 3" xfId="16189" xr:uid="{00000000-0005-0000-0000-0000F2790000}"/>
    <cellStyle name="Notiz 2 7 3 3 2 3 2" xfId="23348" xr:uid="{00000000-0005-0000-0000-0000F3790000}"/>
    <cellStyle name="Notiz 2 7 3 3 2 3 2 2" xfId="37663" xr:uid="{00000000-0005-0000-0000-0000F4790000}"/>
    <cellStyle name="Notiz 2 7 3 3 2 3 3" xfId="30504" xr:uid="{00000000-0005-0000-0000-0000F5790000}"/>
    <cellStyle name="Notiz 2 7 3 3 2 4" xfId="18543" xr:uid="{00000000-0005-0000-0000-0000F6790000}"/>
    <cellStyle name="Notiz 2 7 3 3 2 4 2" xfId="25680" xr:uid="{00000000-0005-0000-0000-0000F7790000}"/>
    <cellStyle name="Notiz 2 7 3 3 2 4 2 2" xfId="39995" xr:uid="{00000000-0005-0000-0000-0000F8790000}"/>
    <cellStyle name="Notiz 2 7 3 3 2 4 3" xfId="32858" xr:uid="{00000000-0005-0000-0000-0000F9790000}"/>
    <cellStyle name="Notiz 2 7 3 4" xfId="13573" xr:uid="{00000000-0005-0000-0000-0000FA790000}"/>
    <cellStyle name="Notiz 2 7 3 4 2" xfId="14322" xr:uid="{00000000-0005-0000-0000-0000FB790000}"/>
    <cellStyle name="Notiz 2 7 3 4 2 2" xfId="16691" xr:uid="{00000000-0005-0000-0000-0000FC790000}"/>
    <cellStyle name="Notiz 2 7 3 4 2 2 2" xfId="23850" xr:uid="{00000000-0005-0000-0000-0000FD790000}"/>
    <cellStyle name="Notiz 2 7 3 4 2 2 2 2" xfId="38165" xr:uid="{00000000-0005-0000-0000-0000FE790000}"/>
    <cellStyle name="Notiz 2 7 3 4 2 2 3" xfId="31006" xr:uid="{00000000-0005-0000-0000-0000FF790000}"/>
    <cellStyle name="Notiz 2 7 3 4 2 3" xfId="19045" xr:uid="{00000000-0005-0000-0000-0000007A0000}"/>
    <cellStyle name="Notiz 2 7 3 4 2 3 2" xfId="26182" xr:uid="{00000000-0005-0000-0000-0000017A0000}"/>
    <cellStyle name="Notiz 2 7 3 4 2 3 2 2" xfId="40497" xr:uid="{00000000-0005-0000-0000-0000027A0000}"/>
    <cellStyle name="Notiz 2 7 3 4 2 3 3" xfId="33360" xr:uid="{00000000-0005-0000-0000-0000037A0000}"/>
    <cellStyle name="Notiz 2 7 3 4 2 4" xfId="20378" xr:uid="{00000000-0005-0000-0000-0000047A0000}"/>
    <cellStyle name="Notiz 2 7 3 4 2 4 2" xfId="27515" xr:uid="{00000000-0005-0000-0000-0000057A0000}"/>
    <cellStyle name="Notiz 2 7 3 4 2 4 2 2" xfId="41830" xr:uid="{00000000-0005-0000-0000-0000067A0000}"/>
    <cellStyle name="Notiz 2 7 3 4 2 4 3" xfId="34693" xr:uid="{00000000-0005-0000-0000-0000077A0000}"/>
    <cellStyle name="Notiz 2 7 3 4 2 5" xfId="21593" xr:uid="{00000000-0005-0000-0000-0000087A0000}"/>
    <cellStyle name="Notiz 2 7 3 4 2 5 2" xfId="35908" xr:uid="{00000000-0005-0000-0000-0000097A0000}"/>
    <cellStyle name="Notiz 2 7 3 4 2 6" xfId="28730" xr:uid="{00000000-0005-0000-0000-00000A7A0000}"/>
    <cellStyle name="Notiz 2 7 3 4 3" xfId="15942" xr:uid="{00000000-0005-0000-0000-00000B7A0000}"/>
    <cellStyle name="Notiz 2 7 3 4 3 2" xfId="23101" xr:uid="{00000000-0005-0000-0000-00000C7A0000}"/>
    <cellStyle name="Notiz 2 7 3 4 3 2 2" xfId="37416" xr:uid="{00000000-0005-0000-0000-00000D7A0000}"/>
    <cellStyle name="Notiz 2 7 3 4 3 3" xfId="30257" xr:uid="{00000000-0005-0000-0000-00000E7A0000}"/>
    <cellStyle name="Notiz 2 7 3 4 4" xfId="18296" xr:uid="{00000000-0005-0000-0000-00000F7A0000}"/>
    <cellStyle name="Notiz 2 7 3 4 4 2" xfId="25433" xr:uid="{00000000-0005-0000-0000-0000107A0000}"/>
    <cellStyle name="Notiz 2 7 3 4 4 2 2" xfId="39748" xr:uid="{00000000-0005-0000-0000-0000117A0000}"/>
    <cellStyle name="Notiz 2 7 3 4 4 3" xfId="32611" xr:uid="{00000000-0005-0000-0000-0000127A0000}"/>
    <cellStyle name="Notiz 2 7 4" xfId="1665" xr:uid="{00000000-0005-0000-0000-0000137A0000}"/>
    <cellStyle name="Notiz 2 7 4 2" xfId="3693" xr:uid="{00000000-0005-0000-0000-0000147A0000}"/>
    <cellStyle name="Notiz 2 7 4 2 2" xfId="13952" xr:uid="{00000000-0005-0000-0000-0000157A0000}"/>
    <cellStyle name="Notiz 2 7 4 2 2 2" xfId="13986" xr:uid="{00000000-0005-0000-0000-0000167A0000}"/>
    <cellStyle name="Notiz 2 7 4 2 2 2 2" xfId="16355" xr:uid="{00000000-0005-0000-0000-0000177A0000}"/>
    <cellStyle name="Notiz 2 7 4 2 2 2 2 2" xfId="23514" xr:uid="{00000000-0005-0000-0000-0000187A0000}"/>
    <cellStyle name="Notiz 2 7 4 2 2 2 2 2 2" xfId="37829" xr:uid="{00000000-0005-0000-0000-0000197A0000}"/>
    <cellStyle name="Notiz 2 7 4 2 2 2 2 3" xfId="30670" xr:uid="{00000000-0005-0000-0000-00001A7A0000}"/>
    <cellStyle name="Notiz 2 7 4 2 2 2 3" xfId="18709" xr:uid="{00000000-0005-0000-0000-00001B7A0000}"/>
    <cellStyle name="Notiz 2 7 4 2 2 2 3 2" xfId="25846" xr:uid="{00000000-0005-0000-0000-00001C7A0000}"/>
    <cellStyle name="Notiz 2 7 4 2 2 2 3 2 2" xfId="40161" xr:uid="{00000000-0005-0000-0000-00001D7A0000}"/>
    <cellStyle name="Notiz 2 7 4 2 2 2 3 3" xfId="33024" xr:uid="{00000000-0005-0000-0000-00001E7A0000}"/>
    <cellStyle name="Notiz 2 7 4 2 2 2 4" xfId="20078" xr:uid="{00000000-0005-0000-0000-00001F7A0000}"/>
    <cellStyle name="Notiz 2 7 4 2 2 2 4 2" xfId="27215" xr:uid="{00000000-0005-0000-0000-0000207A0000}"/>
    <cellStyle name="Notiz 2 7 4 2 2 2 4 2 2" xfId="41530" xr:uid="{00000000-0005-0000-0000-0000217A0000}"/>
    <cellStyle name="Notiz 2 7 4 2 2 2 4 3" xfId="34393" xr:uid="{00000000-0005-0000-0000-0000227A0000}"/>
    <cellStyle name="Notiz 2 7 4 2 2 2 5" xfId="21293" xr:uid="{00000000-0005-0000-0000-0000237A0000}"/>
    <cellStyle name="Notiz 2 7 4 2 2 2 5 2" xfId="35608" xr:uid="{00000000-0005-0000-0000-0000247A0000}"/>
    <cellStyle name="Notiz 2 7 4 2 2 2 6" xfId="28430" xr:uid="{00000000-0005-0000-0000-0000257A0000}"/>
    <cellStyle name="Notiz 2 7 4 2 2 3" xfId="16321" xr:uid="{00000000-0005-0000-0000-0000267A0000}"/>
    <cellStyle name="Notiz 2 7 4 2 2 3 2" xfId="23480" xr:uid="{00000000-0005-0000-0000-0000277A0000}"/>
    <cellStyle name="Notiz 2 7 4 2 2 3 2 2" xfId="37795" xr:uid="{00000000-0005-0000-0000-0000287A0000}"/>
    <cellStyle name="Notiz 2 7 4 2 2 3 3" xfId="30636" xr:uid="{00000000-0005-0000-0000-0000297A0000}"/>
    <cellStyle name="Notiz 2 7 4 2 2 4" xfId="18675" xr:uid="{00000000-0005-0000-0000-00002A7A0000}"/>
    <cellStyle name="Notiz 2 7 4 2 2 4 2" xfId="25812" xr:uid="{00000000-0005-0000-0000-00002B7A0000}"/>
    <cellStyle name="Notiz 2 7 4 2 2 4 2 2" xfId="40127" xr:uid="{00000000-0005-0000-0000-00002C7A0000}"/>
    <cellStyle name="Notiz 2 7 4 2 2 4 3" xfId="32990" xr:uid="{00000000-0005-0000-0000-00002D7A0000}"/>
    <cellStyle name="Notiz 2 7 4 3" xfId="11645" xr:uid="{00000000-0005-0000-0000-00002E7A0000}"/>
    <cellStyle name="Notiz 2 7 4 3 2" xfId="13821" xr:uid="{00000000-0005-0000-0000-00002F7A0000}"/>
    <cellStyle name="Notiz 2 7 4 3 2 2" xfId="13723" xr:uid="{00000000-0005-0000-0000-0000307A0000}"/>
    <cellStyle name="Notiz 2 7 4 3 2 2 2" xfId="16092" xr:uid="{00000000-0005-0000-0000-0000317A0000}"/>
    <cellStyle name="Notiz 2 7 4 3 2 2 2 2" xfId="23251" xr:uid="{00000000-0005-0000-0000-0000327A0000}"/>
    <cellStyle name="Notiz 2 7 4 3 2 2 2 2 2" xfId="37566" xr:uid="{00000000-0005-0000-0000-0000337A0000}"/>
    <cellStyle name="Notiz 2 7 4 3 2 2 2 3" xfId="30407" xr:uid="{00000000-0005-0000-0000-0000347A0000}"/>
    <cellStyle name="Notiz 2 7 4 3 2 2 3" xfId="18446" xr:uid="{00000000-0005-0000-0000-0000357A0000}"/>
    <cellStyle name="Notiz 2 7 4 3 2 2 3 2" xfId="25583" xr:uid="{00000000-0005-0000-0000-0000367A0000}"/>
    <cellStyle name="Notiz 2 7 4 3 2 2 3 2 2" xfId="39898" xr:uid="{00000000-0005-0000-0000-0000377A0000}"/>
    <cellStyle name="Notiz 2 7 4 3 2 2 3 3" xfId="32761" xr:uid="{00000000-0005-0000-0000-0000387A0000}"/>
    <cellStyle name="Notiz 2 7 4 3 2 2 4" xfId="19972" xr:uid="{00000000-0005-0000-0000-0000397A0000}"/>
    <cellStyle name="Notiz 2 7 4 3 2 2 4 2" xfId="27109" xr:uid="{00000000-0005-0000-0000-00003A7A0000}"/>
    <cellStyle name="Notiz 2 7 4 3 2 2 4 2 2" xfId="41424" xr:uid="{00000000-0005-0000-0000-00003B7A0000}"/>
    <cellStyle name="Notiz 2 7 4 3 2 2 4 3" xfId="34287" xr:uid="{00000000-0005-0000-0000-00003C7A0000}"/>
    <cellStyle name="Notiz 2 7 4 3 2 2 5" xfId="21187" xr:uid="{00000000-0005-0000-0000-00003D7A0000}"/>
    <cellStyle name="Notiz 2 7 4 3 2 2 5 2" xfId="35502" xr:uid="{00000000-0005-0000-0000-00003E7A0000}"/>
    <cellStyle name="Notiz 2 7 4 3 2 2 6" xfId="28324" xr:uid="{00000000-0005-0000-0000-00003F7A0000}"/>
    <cellStyle name="Notiz 2 7 4 3 2 3" xfId="16190" xr:uid="{00000000-0005-0000-0000-0000407A0000}"/>
    <cellStyle name="Notiz 2 7 4 3 2 3 2" xfId="23349" xr:uid="{00000000-0005-0000-0000-0000417A0000}"/>
    <cellStyle name="Notiz 2 7 4 3 2 3 2 2" xfId="37664" xr:uid="{00000000-0005-0000-0000-0000427A0000}"/>
    <cellStyle name="Notiz 2 7 4 3 2 3 3" xfId="30505" xr:uid="{00000000-0005-0000-0000-0000437A0000}"/>
    <cellStyle name="Notiz 2 7 4 3 2 4" xfId="18544" xr:uid="{00000000-0005-0000-0000-0000447A0000}"/>
    <cellStyle name="Notiz 2 7 4 3 2 4 2" xfId="25681" xr:uid="{00000000-0005-0000-0000-0000457A0000}"/>
    <cellStyle name="Notiz 2 7 4 3 2 4 2 2" xfId="39996" xr:uid="{00000000-0005-0000-0000-0000467A0000}"/>
    <cellStyle name="Notiz 2 7 4 3 2 4 3" xfId="32859" xr:uid="{00000000-0005-0000-0000-0000477A0000}"/>
    <cellStyle name="Notiz 2 7 4 4" xfId="13574" xr:uid="{00000000-0005-0000-0000-0000487A0000}"/>
    <cellStyle name="Notiz 2 7 4 4 2" xfId="14099" xr:uid="{00000000-0005-0000-0000-0000497A0000}"/>
    <cellStyle name="Notiz 2 7 4 4 2 2" xfId="16468" xr:uid="{00000000-0005-0000-0000-00004A7A0000}"/>
    <cellStyle name="Notiz 2 7 4 4 2 2 2" xfId="23627" xr:uid="{00000000-0005-0000-0000-00004B7A0000}"/>
    <cellStyle name="Notiz 2 7 4 4 2 2 2 2" xfId="37942" xr:uid="{00000000-0005-0000-0000-00004C7A0000}"/>
    <cellStyle name="Notiz 2 7 4 4 2 2 3" xfId="30783" xr:uid="{00000000-0005-0000-0000-00004D7A0000}"/>
    <cellStyle name="Notiz 2 7 4 4 2 3" xfId="18822" xr:uid="{00000000-0005-0000-0000-00004E7A0000}"/>
    <cellStyle name="Notiz 2 7 4 4 2 3 2" xfId="25959" xr:uid="{00000000-0005-0000-0000-00004F7A0000}"/>
    <cellStyle name="Notiz 2 7 4 4 2 3 2 2" xfId="40274" xr:uid="{00000000-0005-0000-0000-0000507A0000}"/>
    <cellStyle name="Notiz 2 7 4 4 2 3 3" xfId="33137" xr:uid="{00000000-0005-0000-0000-0000517A0000}"/>
    <cellStyle name="Notiz 2 7 4 4 2 4" xfId="20159" xr:uid="{00000000-0005-0000-0000-0000527A0000}"/>
    <cellStyle name="Notiz 2 7 4 4 2 4 2" xfId="27296" xr:uid="{00000000-0005-0000-0000-0000537A0000}"/>
    <cellStyle name="Notiz 2 7 4 4 2 4 2 2" xfId="41611" xr:uid="{00000000-0005-0000-0000-0000547A0000}"/>
    <cellStyle name="Notiz 2 7 4 4 2 4 3" xfId="34474" xr:uid="{00000000-0005-0000-0000-0000557A0000}"/>
    <cellStyle name="Notiz 2 7 4 4 2 5" xfId="21374" xr:uid="{00000000-0005-0000-0000-0000567A0000}"/>
    <cellStyle name="Notiz 2 7 4 4 2 5 2" xfId="35689" xr:uid="{00000000-0005-0000-0000-0000577A0000}"/>
    <cellStyle name="Notiz 2 7 4 4 2 6" xfId="28511" xr:uid="{00000000-0005-0000-0000-0000587A0000}"/>
    <cellStyle name="Notiz 2 7 4 4 3" xfId="15943" xr:uid="{00000000-0005-0000-0000-0000597A0000}"/>
    <cellStyle name="Notiz 2 7 4 4 3 2" xfId="23102" xr:uid="{00000000-0005-0000-0000-00005A7A0000}"/>
    <cellStyle name="Notiz 2 7 4 4 3 2 2" xfId="37417" xr:uid="{00000000-0005-0000-0000-00005B7A0000}"/>
    <cellStyle name="Notiz 2 7 4 4 3 3" xfId="30258" xr:uid="{00000000-0005-0000-0000-00005C7A0000}"/>
    <cellStyle name="Notiz 2 7 4 4 4" xfId="18297" xr:uid="{00000000-0005-0000-0000-00005D7A0000}"/>
    <cellStyle name="Notiz 2 7 4 4 4 2" xfId="25434" xr:uid="{00000000-0005-0000-0000-00005E7A0000}"/>
    <cellStyle name="Notiz 2 7 4 4 4 2 2" xfId="39749" xr:uid="{00000000-0005-0000-0000-00005F7A0000}"/>
    <cellStyle name="Notiz 2 7 4 4 4 3" xfId="32612" xr:uid="{00000000-0005-0000-0000-0000607A0000}"/>
    <cellStyle name="Notiz 2 7 5" xfId="1666" xr:uid="{00000000-0005-0000-0000-0000617A0000}"/>
    <cellStyle name="Notiz 2 7 5 2" xfId="3694" xr:uid="{00000000-0005-0000-0000-0000627A0000}"/>
    <cellStyle name="Notiz 2 7 5 2 2" xfId="13953" xr:uid="{00000000-0005-0000-0000-0000637A0000}"/>
    <cellStyle name="Notiz 2 7 5 2 2 2" xfId="13713" xr:uid="{00000000-0005-0000-0000-0000647A0000}"/>
    <cellStyle name="Notiz 2 7 5 2 2 2 2" xfId="16082" xr:uid="{00000000-0005-0000-0000-0000657A0000}"/>
    <cellStyle name="Notiz 2 7 5 2 2 2 2 2" xfId="23241" xr:uid="{00000000-0005-0000-0000-0000667A0000}"/>
    <cellStyle name="Notiz 2 7 5 2 2 2 2 2 2" xfId="37556" xr:uid="{00000000-0005-0000-0000-0000677A0000}"/>
    <cellStyle name="Notiz 2 7 5 2 2 2 2 3" xfId="30397" xr:uid="{00000000-0005-0000-0000-0000687A0000}"/>
    <cellStyle name="Notiz 2 7 5 2 2 2 3" xfId="18436" xr:uid="{00000000-0005-0000-0000-0000697A0000}"/>
    <cellStyle name="Notiz 2 7 5 2 2 2 3 2" xfId="25573" xr:uid="{00000000-0005-0000-0000-00006A7A0000}"/>
    <cellStyle name="Notiz 2 7 5 2 2 2 3 2 2" xfId="39888" xr:uid="{00000000-0005-0000-0000-00006B7A0000}"/>
    <cellStyle name="Notiz 2 7 5 2 2 2 3 3" xfId="32751" xr:uid="{00000000-0005-0000-0000-00006C7A0000}"/>
    <cellStyle name="Notiz 2 7 5 2 2 2 4" xfId="19962" xr:uid="{00000000-0005-0000-0000-00006D7A0000}"/>
    <cellStyle name="Notiz 2 7 5 2 2 2 4 2" xfId="27099" xr:uid="{00000000-0005-0000-0000-00006E7A0000}"/>
    <cellStyle name="Notiz 2 7 5 2 2 2 4 2 2" xfId="41414" xr:uid="{00000000-0005-0000-0000-00006F7A0000}"/>
    <cellStyle name="Notiz 2 7 5 2 2 2 4 3" xfId="34277" xr:uid="{00000000-0005-0000-0000-0000707A0000}"/>
    <cellStyle name="Notiz 2 7 5 2 2 2 5" xfId="21177" xr:uid="{00000000-0005-0000-0000-0000717A0000}"/>
    <cellStyle name="Notiz 2 7 5 2 2 2 5 2" xfId="35492" xr:uid="{00000000-0005-0000-0000-0000727A0000}"/>
    <cellStyle name="Notiz 2 7 5 2 2 2 6" xfId="28314" xr:uid="{00000000-0005-0000-0000-0000737A0000}"/>
    <cellStyle name="Notiz 2 7 5 2 2 3" xfId="16322" xr:uid="{00000000-0005-0000-0000-0000747A0000}"/>
    <cellStyle name="Notiz 2 7 5 2 2 3 2" xfId="23481" xr:uid="{00000000-0005-0000-0000-0000757A0000}"/>
    <cellStyle name="Notiz 2 7 5 2 2 3 2 2" xfId="37796" xr:uid="{00000000-0005-0000-0000-0000767A0000}"/>
    <cellStyle name="Notiz 2 7 5 2 2 3 3" xfId="30637" xr:uid="{00000000-0005-0000-0000-0000777A0000}"/>
    <cellStyle name="Notiz 2 7 5 2 2 4" xfId="18676" xr:uid="{00000000-0005-0000-0000-0000787A0000}"/>
    <cellStyle name="Notiz 2 7 5 2 2 4 2" xfId="25813" xr:uid="{00000000-0005-0000-0000-0000797A0000}"/>
    <cellStyle name="Notiz 2 7 5 2 2 4 2 2" xfId="40128" xr:uid="{00000000-0005-0000-0000-00007A7A0000}"/>
    <cellStyle name="Notiz 2 7 5 2 2 4 3" xfId="32991" xr:uid="{00000000-0005-0000-0000-00007B7A0000}"/>
    <cellStyle name="Notiz 2 7 5 3" xfId="11646" xr:uid="{00000000-0005-0000-0000-00007C7A0000}"/>
    <cellStyle name="Notiz 2 7 5 3 2" xfId="13822" xr:uid="{00000000-0005-0000-0000-00007D7A0000}"/>
    <cellStyle name="Notiz 2 7 5 3 2 2" xfId="14040" xr:uid="{00000000-0005-0000-0000-00007E7A0000}"/>
    <cellStyle name="Notiz 2 7 5 3 2 2 2" xfId="16409" xr:uid="{00000000-0005-0000-0000-00007F7A0000}"/>
    <cellStyle name="Notiz 2 7 5 3 2 2 2 2" xfId="23568" xr:uid="{00000000-0005-0000-0000-0000807A0000}"/>
    <cellStyle name="Notiz 2 7 5 3 2 2 2 2 2" xfId="37883" xr:uid="{00000000-0005-0000-0000-0000817A0000}"/>
    <cellStyle name="Notiz 2 7 5 3 2 2 2 3" xfId="30724" xr:uid="{00000000-0005-0000-0000-0000827A0000}"/>
    <cellStyle name="Notiz 2 7 5 3 2 2 3" xfId="18763" xr:uid="{00000000-0005-0000-0000-0000837A0000}"/>
    <cellStyle name="Notiz 2 7 5 3 2 2 3 2" xfId="25900" xr:uid="{00000000-0005-0000-0000-0000847A0000}"/>
    <cellStyle name="Notiz 2 7 5 3 2 2 3 2 2" xfId="40215" xr:uid="{00000000-0005-0000-0000-0000857A0000}"/>
    <cellStyle name="Notiz 2 7 5 3 2 2 3 3" xfId="33078" xr:uid="{00000000-0005-0000-0000-0000867A0000}"/>
    <cellStyle name="Notiz 2 7 5 3 2 2 4" xfId="20123" xr:uid="{00000000-0005-0000-0000-0000877A0000}"/>
    <cellStyle name="Notiz 2 7 5 3 2 2 4 2" xfId="27260" xr:uid="{00000000-0005-0000-0000-0000887A0000}"/>
    <cellStyle name="Notiz 2 7 5 3 2 2 4 2 2" xfId="41575" xr:uid="{00000000-0005-0000-0000-0000897A0000}"/>
    <cellStyle name="Notiz 2 7 5 3 2 2 4 3" xfId="34438" xr:uid="{00000000-0005-0000-0000-00008A7A0000}"/>
    <cellStyle name="Notiz 2 7 5 3 2 2 5" xfId="21338" xr:uid="{00000000-0005-0000-0000-00008B7A0000}"/>
    <cellStyle name="Notiz 2 7 5 3 2 2 5 2" xfId="35653" xr:uid="{00000000-0005-0000-0000-00008C7A0000}"/>
    <cellStyle name="Notiz 2 7 5 3 2 2 6" xfId="28475" xr:uid="{00000000-0005-0000-0000-00008D7A0000}"/>
    <cellStyle name="Notiz 2 7 5 3 2 3" xfId="16191" xr:uid="{00000000-0005-0000-0000-00008E7A0000}"/>
    <cellStyle name="Notiz 2 7 5 3 2 3 2" xfId="23350" xr:uid="{00000000-0005-0000-0000-00008F7A0000}"/>
    <cellStyle name="Notiz 2 7 5 3 2 3 2 2" xfId="37665" xr:uid="{00000000-0005-0000-0000-0000907A0000}"/>
    <cellStyle name="Notiz 2 7 5 3 2 3 3" xfId="30506" xr:uid="{00000000-0005-0000-0000-0000917A0000}"/>
    <cellStyle name="Notiz 2 7 5 3 2 4" xfId="18545" xr:uid="{00000000-0005-0000-0000-0000927A0000}"/>
    <cellStyle name="Notiz 2 7 5 3 2 4 2" xfId="25682" xr:uid="{00000000-0005-0000-0000-0000937A0000}"/>
    <cellStyle name="Notiz 2 7 5 3 2 4 2 2" xfId="39997" xr:uid="{00000000-0005-0000-0000-0000947A0000}"/>
    <cellStyle name="Notiz 2 7 5 3 2 4 3" xfId="32860" xr:uid="{00000000-0005-0000-0000-0000957A0000}"/>
    <cellStyle name="Notiz 2 7 5 4" xfId="13575" xr:uid="{00000000-0005-0000-0000-0000967A0000}"/>
    <cellStyle name="Notiz 2 7 5 4 2" xfId="13722" xr:uid="{00000000-0005-0000-0000-0000977A0000}"/>
    <cellStyle name="Notiz 2 7 5 4 2 2" xfId="16091" xr:uid="{00000000-0005-0000-0000-0000987A0000}"/>
    <cellStyle name="Notiz 2 7 5 4 2 2 2" xfId="23250" xr:uid="{00000000-0005-0000-0000-0000997A0000}"/>
    <cellStyle name="Notiz 2 7 5 4 2 2 2 2" xfId="37565" xr:uid="{00000000-0005-0000-0000-00009A7A0000}"/>
    <cellStyle name="Notiz 2 7 5 4 2 2 3" xfId="30406" xr:uid="{00000000-0005-0000-0000-00009B7A0000}"/>
    <cellStyle name="Notiz 2 7 5 4 2 3" xfId="18445" xr:uid="{00000000-0005-0000-0000-00009C7A0000}"/>
    <cellStyle name="Notiz 2 7 5 4 2 3 2" xfId="25582" xr:uid="{00000000-0005-0000-0000-00009D7A0000}"/>
    <cellStyle name="Notiz 2 7 5 4 2 3 2 2" xfId="39897" xr:uid="{00000000-0005-0000-0000-00009E7A0000}"/>
    <cellStyle name="Notiz 2 7 5 4 2 3 3" xfId="32760" xr:uid="{00000000-0005-0000-0000-00009F7A0000}"/>
    <cellStyle name="Notiz 2 7 5 4 2 4" xfId="19971" xr:uid="{00000000-0005-0000-0000-0000A07A0000}"/>
    <cellStyle name="Notiz 2 7 5 4 2 4 2" xfId="27108" xr:uid="{00000000-0005-0000-0000-0000A17A0000}"/>
    <cellStyle name="Notiz 2 7 5 4 2 4 2 2" xfId="41423" xr:uid="{00000000-0005-0000-0000-0000A27A0000}"/>
    <cellStyle name="Notiz 2 7 5 4 2 4 3" xfId="34286" xr:uid="{00000000-0005-0000-0000-0000A37A0000}"/>
    <cellStyle name="Notiz 2 7 5 4 2 5" xfId="21186" xr:uid="{00000000-0005-0000-0000-0000A47A0000}"/>
    <cellStyle name="Notiz 2 7 5 4 2 5 2" xfId="35501" xr:uid="{00000000-0005-0000-0000-0000A57A0000}"/>
    <cellStyle name="Notiz 2 7 5 4 2 6" xfId="28323" xr:uid="{00000000-0005-0000-0000-0000A67A0000}"/>
    <cellStyle name="Notiz 2 7 5 4 3" xfId="15944" xr:uid="{00000000-0005-0000-0000-0000A77A0000}"/>
    <cellStyle name="Notiz 2 7 5 4 3 2" xfId="23103" xr:uid="{00000000-0005-0000-0000-0000A87A0000}"/>
    <cellStyle name="Notiz 2 7 5 4 3 2 2" xfId="37418" xr:uid="{00000000-0005-0000-0000-0000A97A0000}"/>
    <cellStyle name="Notiz 2 7 5 4 3 3" xfId="30259" xr:uid="{00000000-0005-0000-0000-0000AA7A0000}"/>
    <cellStyle name="Notiz 2 7 5 4 4" xfId="18298" xr:uid="{00000000-0005-0000-0000-0000AB7A0000}"/>
    <cellStyle name="Notiz 2 7 5 4 4 2" xfId="25435" xr:uid="{00000000-0005-0000-0000-0000AC7A0000}"/>
    <cellStyle name="Notiz 2 7 5 4 4 2 2" xfId="39750" xr:uid="{00000000-0005-0000-0000-0000AD7A0000}"/>
    <cellStyle name="Notiz 2 7 5 4 4 3" xfId="32613" xr:uid="{00000000-0005-0000-0000-0000AE7A0000}"/>
    <cellStyle name="Notiz 2 7 6" xfId="1667" xr:uid="{00000000-0005-0000-0000-0000AF7A0000}"/>
    <cellStyle name="Notiz 2 7 6 2" xfId="3695" xr:uid="{00000000-0005-0000-0000-0000B07A0000}"/>
    <cellStyle name="Notiz 2 7 6 2 2" xfId="13954" xr:uid="{00000000-0005-0000-0000-0000B17A0000}"/>
    <cellStyle name="Notiz 2 7 6 2 2 2" xfId="13714" xr:uid="{00000000-0005-0000-0000-0000B27A0000}"/>
    <cellStyle name="Notiz 2 7 6 2 2 2 2" xfId="16083" xr:uid="{00000000-0005-0000-0000-0000B37A0000}"/>
    <cellStyle name="Notiz 2 7 6 2 2 2 2 2" xfId="23242" xr:uid="{00000000-0005-0000-0000-0000B47A0000}"/>
    <cellStyle name="Notiz 2 7 6 2 2 2 2 2 2" xfId="37557" xr:uid="{00000000-0005-0000-0000-0000B57A0000}"/>
    <cellStyle name="Notiz 2 7 6 2 2 2 2 3" xfId="30398" xr:uid="{00000000-0005-0000-0000-0000B67A0000}"/>
    <cellStyle name="Notiz 2 7 6 2 2 2 3" xfId="18437" xr:uid="{00000000-0005-0000-0000-0000B77A0000}"/>
    <cellStyle name="Notiz 2 7 6 2 2 2 3 2" xfId="25574" xr:uid="{00000000-0005-0000-0000-0000B87A0000}"/>
    <cellStyle name="Notiz 2 7 6 2 2 2 3 2 2" xfId="39889" xr:uid="{00000000-0005-0000-0000-0000B97A0000}"/>
    <cellStyle name="Notiz 2 7 6 2 2 2 3 3" xfId="32752" xr:uid="{00000000-0005-0000-0000-0000BA7A0000}"/>
    <cellStyle name="Notiz 2 7 6 2 2 2 4" xfId="19963" xr:uid="{00000000-0005-0000-0000-0000BB7A0000}"/>
    <cellStyle name="Notiz 2 7 6 2 2 2 4 2" xfId="27100" xr:uid="{00000000-0005-0000-0000-0000BC7A0000}"/>
    <cellStyle name="Notiz 2 7 6 2 2 2 4 2 2" xfId="41415" xr:uid="{00000000-0005-0000-0000-0000BD7A0000}"/>
    <cellStyle name="Notiz 2 7 6 2 2 2 4 3" xfId="34278" xr:uid="{00000000-0005-0000-0000-0000BE7A0000}"/>
    <cellStyle name="Notiz 2 7 6 2 2 2 5" xfId="21178" xr:uid="{00000000-0005-0000-0000-0000BF7A0000}"/>
    <cellStyle name="Notiz 2 7 6 2 2 2 5 2" xfId="35493" xr:uid="{00000000-0005-0000-0000-0000C07A0000}"/>
    <cellStyle name="Notiz 2 7 6 2 2 2 6" xfId="28315" xr:uid="{00000000-0005-0000-0000-0000C17A0000}"/>
    <cellStyle name="Notiz 2 7 6 2 2 3" xfId="16323" xr:uid="{00000000-0005-0000-0000-0000C27A0000}"/>
    <cellStyle name="Notiz 2 7 6 2 2 3 2" xfId="23482" xr:uid="{00000000-0005-0000-0000-0000C37A0000}"/>
    <cellStyle name="Notiz 2 7 6 2 2 3 2 2" xfId="37797" xr:uid="{00000000-0005-0000-0000-0000C47A0000}"/>
    <cellStyle name="Notiz 2 7 6 2 2 3 3" xfId="30638" xr:uid="{00000000-0005-0000-0000-0000C57A0000}"/>
    <cellStyle name="Notiz 2 7 6 2 2 4" xfId="18677" xr:uid="{00000000-0005-0000-0000-0000C67A0000}"/>
    <cellStyle name="Notiz 2 7 6 2 2 4 2" xfId="25814" xr:uid="{00000000-0005-0000-0000-0000C77A0000}"/>
    <cellStyle name="Notiz 2 7 6 2 2 4 2 2" xfId="40129" xr:uid="{00000000-0005-0000-0000-0000C87A0000}"/>
    <cellStyle name="Notiz 2 7 6 2 2 4 3" xfId="32992" xr:uid="{00000000-0005-0000-0000-0000C97A0000}"/>
    <cellStyle name="Notiz 2 7 6 3" xfId="11647" xr:uid="{00000000-0005-0000-0000-0000CA7A0000}"/>
    <cellStyle name="Notiz 2 7 6 3 2" xfId="13823" xr:uid="{00000000-0005-0000-0000-0000CB7A0000}"/>
    <cellStyle name="Notiz 2 7 6 3 2 2" xfId="14342" xr:uid="{00000000-0005-0000-0000-0000CC7A0000}"/>
    <cellStyle name="Notiz 2 7 6 3 2 2 2" xfId="16711" xr:uid="{00000000-0005-0000-0000-0000CD7A0000}"/>
    <cellStyle name="Notiz 2 7 6 3 2 2 2 2" xfId="23870" xr:uid="{00000000-0005-0000-0000-0000CE7A0000}"/>
    <cellStyle name="Notiz 2 7 6 3 2 2 2 2 2" xfId="38185" xr:uid="{00000000-0005-0000-0000-0000CF7A0000}"/>
    <cellStyle name="Notiz 2 7 6 3 2 2 2 3" xfId="31026" xr:uid="{00000000-0005-0000-0000-0000D07A0000}"/>
    <cellStyle name="Notiz 2 7 6 3 2 2 3" xfId="19065" xr:uid="{00000000-0005-0000-0000-0000D17A0000}"/>
    <cellStyle name="Notiz 2 7 6 3 2 2 3 2" xfId="26202" xr:uid="{00000000-0005-0000-0000-0000D27A0000}"/>
    <cellStyle name="Notiz 2 7 6 3 2 2 3 2 2" xfId="40517" xr:uid="{00000000-0005-0000-0000-0000D37A0000}"/>
    <cellStyle name="Notiz 2 7 6 3 2 2 3 3" xfId="33380" xr:uid="{00000000-0005-0000-0000-0000D47A0000}"/>
    <cellStyle name="Notiz 2 7 6 3 2 2 4" xfId="20398" xr:uid="{00000000-0005-0000-0000-0000D57A0000}"/>
    <cellStyle name="Notiz 2 7 6 3 2 2 4 2" xfId="27535" xr:uid="{00000000-0005-0000-0000-0000D67A0000}"/>
    <cellStyle name="Notiz 2 7 6 3 2 2 4 2 2" xfId="41850" xr:uid="{00000000-0005-0000-0000-0000D77A0000}"/>
    <cellStyle name="Notiz 2 7 6 3 2 2 4 3" xfId="34713" xr:uid="{00000000-0005-0000-0000-0000D87A0000}"/>
    <cellStyle name="Notiz 2 7 6 3 2 2 5" xfId="21613" xr:uid="{00000000-0005-0000-0000-0000D97A0000}"/>
    <cellStyle name="Notiz 2 7 6 3 2 2 5 2" xfId="35928" xr:uid="{00000000-0005-0000-0000-0000DA7A0000}"/>
    <cellStyle name="Notiz 2 7 6 3 2 2 6" xfId="28750" xr:uid="{00000000-0005-0000-0000-0000DB7A0000}"/>
    <cellStyle name="Notiz 2 7 6 3 2 3" xfId="16192" xr:uid="{00000000-0005-0000-0000-0000DC7A0000}"/>
    <cellStyle name="Notiz 2 7 6 3 2 3 2" xfId="23351" xr:uid="{00000000-0005-0000-0000-0000DD7A0000}"/>
    <cellStyle name="Notiz 2 7 6 3 2 3 2 2" xfId="37666" xr:uid="{00000000-0005-0000-0000-0000DE7A0000}"/>
    <cellStyle name="Notiz 2 7 6 3 2 3 3" xfId="30507" xr:uid="{00000000-0005-0000-0000-0000DF7A0000}"/>
    <cellStyle name="Notiz 2 7 6 3 2 4" xfId="18546" xr:uid="{00000000-0005-0000-0000-0000E07A0000}"/>
    <cellStyle name="Notiz 2 7 6 3 2 4 2" xfId="25683" xr:uid="{00000000-0005-0000-0000-0000E17A0000}"/>
    <cellStyle name="Notiz 2 7 6 3 2 4 2 2" xfId="39998" xr:uid="{00000000-0005-0000-0000-0000E27A0000}"/>
    <cellStyle name="Notiz 2 7 6 3 2 4 3" xfId="32861" xr:uid="{00000000-0005-0000-0000-0000E37A0000}"/>
    <cellStyle name="Notiz 2 7 6 4" xfId="13576" xr:uid="{00000000-0005-0000-0000-0000E47A0000}"/>
    <cellStyle name="Notiz 2 7 6 4 2" xfId="13352" xr:uid="{00000000-0005-0000-0000-0000E57A0000}"/>
    <cellStyle name="Notiz 2 7 6 4 2 2" xfId="15721" xr:uid="{00000000-0005-0000-0000-0000E67A0000}"/>
    <cellStyle name="Notiz 2 7 6 4 2 2 2" xfId="22880" xr:uid="{00000000-0005-0000-0000-0000E77A0000}"/>
    <cellStyle name="Notiz 2 7 6 4 2 2 2 2" xfId="37195" xr:uid="{00000000-0005-0000-0000-0000E87A0000}"/>
    <cellStyle name="Notiz 2 7 6 4 2 2 3" xfId="30036" xr:uid="{00000000-0005-0000-0000-0000E97A0000}"/>
    <cellStyle name="Notiz 2 7 6 4 2 3" xfId="18075" xr:uid="{00000000-0005-0000-0000-0000EA7A0000}"/>
    <cellStyle name="Notiz 2 7 6 4 2 3 2" xfId="25212" xr:uid="{00000000-0005-0000-0000-0000EB7A0000}"/>
    <cellStyle name="Notiz 2 7 6 4 2 3 2 2" xfId="39527" xr:uid="{00000000-0005-0000-0000-0000EC7A0000}"/>
    <cellStyle name="Notiz 2 7 6 4 2 3 3" xfId="32390" xr:uid="{00000000-0005-0000-0000-0000ED7A0000}"/>
    <cellStyle name="Notiz 2 7 6 4 2 4" xfId="19779" xr:uid="{00000000-0005-0000-0000-0000EE7A0000}"/>
    <cellStyle name="Notiz 2 7 6 4 2 4 2" xfId="26916" xr:uid="{00000000-0005-0000-0000-0000EF7A0000}"/>
    <cellStyle name="Notiz 2 7 6 4 2 4 2 2" xfId="41231" xr:uid="{00000000-0005-0000-0000-0000F07A0000}"/>
    <cellStyle name="Notiz 2 7 6 4 2 4 3" xfId="34094" xr:uid="{00000000-0005-0000-0000-0000F17A0000}"/>
    <cellStyle name="Notiz 2 7 6 4 2 5" xfId="20994" xr:uid="{00000000-0005-0000-0000-0000F27A0000}"/>
    <cellStyle name="Notiz 2 7 6 4 2 5 2" xfId="35309" xr:uid="{00000000-0005-0000-0000-0000F37A0000}"/>
    <cellStyle name="Notiz 2 7 6 4 2 6" xfId="28131" xr:uid="{00000000-0005-0000-0000-0000F47A0000}"/>
    <cellStyle name="Notiz 2 7 6 4 3" xfId="15945" xr:uid="{00000000-0005-0000-0000-0000F57A0000}"/>
    <cellStyle name="Notiz 2 7 6 4 3 2" xfId="23104" xr:uid="{00000000-0005-0000-0000-0000F67A0000}"/>
    <cellStyle name="Notiz 2 7 6 4 3 2 2" xfId="37419" xr:uid="{00000000-0005-0000-0000-0000F77A0000}"/>
    <cellStyle name="Notiz 2 7 6 4 3 3" xfId="30260" xr:uid="{00000000-0005-0000-0000-0000F87A0000}"/>
    <cellStyle name="Notiz 2 7 6 4 4" xfId="18299" xr:uid="{00000000-0005-0000-0000-0000F97A0000}"/>
    <cellStyle name="Notiz 2 7 6 4 4 2" xfId="25436" xr:uid="{00000000-0005-0000-0000-0000FA7A0000}"/>
    <cellStyle name="Notiz 2 7 6 4 4 2 2" xfId="39751" xr:uid="{00000000-0005-0000-0000-0000FB7A0000}"/>
    <cellStyle name="Notiz 2 7 6 4 4 3" xfId="32614" xr:uid="{00000000-0005-0000-0000-0000FC7A0000}"/>
    <cellStyle name="Notiz 2 7 7" xfId="3686" xr:uid="{00000000-0005-0000-0000-0000FD7A0000}"/>
    <cellStyle name="Notiz 2 7 7 2" xfId="13945" xr:uid="{00000000-0005-0000-0000-0000FE7A0000}"/>
    <cellStyle name="Notiz 2 7 7 2 2" xfId="13672" xr:uid="{00000000-0005-0000-0000-0000FF7A0000}"/>
    <cellStyle name="Notiz 2 7 7 2 2 2" xfId="16041" xr:uid="{00000000-0005-0000-0000-0000007B0000}"/>
    <cellStyle name="Notiz 2 7 7 2 2 2 2" xfId="23200" xr:uid="{00000000-0005-0000-0000-0000017B0000}"/>
    <cellStyle name="Notiz 2 7 7 2 2 2 2 2" xfId="37515" xr:uid="{00000000-0005-0000-0000-0000027B0000}"/>
    <cellStyle name="Notiz 2 7 7 2 2 2 3" xfId="30356" xr:uid="{00000000-0005-0000-0000-0000037B0000}"/>
    <cellStyle name="Notiz 2 7 7 2 2 3" xfId="18395" xr:uid="{00000000-0005-0000-0000-0000047B0000}"/>
    <cellStyle name="Notiz 2 7 7 2 2 3 2" xfId="25532" xr:uid="{00000000-0005-0000-0000-0000057B0000}"/>
    <cellStyle name="Notiz 2 7 7 2 2 3 2 2" xfId="39847" xr:uid="{00000000-0005-0000-0000-0000067B0000}"/>
    <cellStyle name="Notiz 2 7 7 2 2 3 3" xfId="32710" xr:uid="{00000000-0005-0000-0000-0000077B0000}"/>
    <cellStyle name="Notiz 2 7 7 2 2 4" xfId="19921" xr:uid="{00000000-0005-0000-0000-0000087B0000}"/>
    <cellStyle name="Notiz 2 7 7 2 2 4 2" xfId="27058" xr:uid="{00000000-0005-0000-0000-0000097B0000}"/>
    <cellStyle name="Notiz 2 7 7 2 2 4 2 2" xfId="41373" xr:uid="{00000000-0005-0000-0000-00000A7B0000}"/>
    <cellStyle name="Notiz 2 7 7 2 2 4 3" xfId="34236" xr:uid="{00000000-0005-0000-0000-00000B7B0000}"/>
    <cellStyle name="Notiz 2 7 7 2 2 5" xfId="21136" xr:uid="{00000000-0005-0000-0000-00000C7B0000}"/>
    <cellStyle name="Notiz 2 7 7 2 2 5 2" xfId="35451" xr:uid="{00000000-0005-0000-0000-00000D7B0000}"/>
    <cellStyle name="Notiz 2 7 7 2 2 6" xfId="28273" xr:uid="{00000000-0005-0000-0000-00000E7B0000}"/>
    <cellStyle name="Notiz 2 7 7 2 3" xfId="16314" xr:uid="{00000000-0005-0000-0000-00000F7B0000}"/>
    <cellStyle name="Notiz 2 7 7 2 3 2" xfId="23473" xr:uid="{00000000-0005-0000-0000-0000107B0000}"/>
    <cellStyle name="Notiz 2 7 7 2 3 2 2" xfId="37788" xr:uid="{00000000-0005-0000-0000-0000117B0000}"/>
    <cellStyle name="Notiz 2 7 7 2 3 3" xfId="30629" xr:uid="{00000000-0005-0000-0000-0000127B0000}"/>
    <cellStyle name="Notiz 2 7 7 2 4" xfId="18668" xr:uid="{00000000-0005-0000-0000-0000137B0000}"/>
    <cellStyle name="Notiz 2 7 7 2 4 2" xfId="25805" xr:uid="{00000000-0005-0000-0000-0000147B0000}"/>
    <cellStyle name="Notiz 2 7 7 2 4 2 2" xfId="40120" xr:uid="{00000000-0005-0000-0000-0000157B0000}"/>
    <cellStyle name="Notiz 2 7 7 2 4 3" xfId="32983" xr:uid="{00000000-0005-0000-0000-0000167B0000}"/>
    <cellStyle name="Notiz 2 7 8" xfId="11638" xr:uid="{00000000-0005-0000-0000-0000177B0000}"/>
    <cellStyle name="Notiz 2 7 8 2" xfId="13814" xr:uid="{00000000-0005-0000-0000-0000187B0000}"/>
    <cellStyle name="Notiz 2 7 8 2 2" xfId="13664" xr:uid="{00000000-0005-0000-0000-0000197B0000}"/>
    <cellStyle name="Notiz 2 7 8 2 2 2" xfId="16033" xr:uid="{00000000-0005-0000-0000-00001A7B0000}"/>
    <cellStyle name="Notiz 2 7 8 2 2 2 2" xfId="23192" xr:uid="{00000000-0005-0000-0000-00001B7B0000}"/>
    <cellStyle name="Notiz 2 7 8 2 2 2 2 2" xfId="37507" xr:uid="{00000000-0005-0000-0000-00001C7B0000}"/>
    <cellStyle name="Notiz 2 7 8 2 2 2 3" xfId="30348" xr:uid="{00000000-0005-0000-0000-00001D7B0000}"/>
    <cellStyle name="Notiz 2 7 8 2 2 3" xfId="18387" xr:uid="{00000000-0005-0000-0000-00001E7B0000}"/>
    <cellStyle name="Notiz 2 7 8 2 2 3 2" xfId="25524" xr:uid="{00000000-0005-0000-0000-00001F7B0000}"/>
    <cellStyle name="Notiz 2 7 8 2 2 3 2 2" xfId="39839" xr:uid="{00000000-0005-0000-0000-0000207B0000}"/>
    <cellStyle name="Notiz 2 7 8 2 2 3 3" xfId="32702" xr:uid="{00000000-0005-0000-0000-0000217B0000}"/>
    <cellStyle name="Notiz 2 7 8 2 2 4" xfId="19913" xr:uid="{00000000-0005-0000-0000-0000227B0000}"/>
    <cellStyle name="Notiz 2 7 8 2 2 4 2" xfId="27050" xr:uid="{00000000-0005-0000-0000-0000237B0000}"/>
    <cellStyle name="Notiz 2 7 8 2 2 4 2 2" xfId="41365" xr:uid="{00000000-0005-0000-0000-0000247B0000}"/>
    <cellStyle name="Notiz 2 7 8 2 2 4 3" xfId="34228" xr:uid="{00000000-0005-0000-0000-0000257B0000}"/>
    <cellStyle name="Notiz 2 7 8 2 2 5" xfId="21128" xr:uid="{00000000-0005-0000-0000-0000267B0000}"/>
    <cellStyle name="Notiz 2 7 8 2 2 5 2" xfId="35443" xr:uid="{00000000-0005-0000-0000-0000277B0000}"/>
    <cellStyle name="Notiz 2 7 8 2 2 6" xfId="28265" xr:uid="{00000000-0005-0000-0000-0000287B0000}"/>
    <cellStyle name="Notiz 2 7 8 2 3" xfId="16183" xr:uid="{00000000-0005-0000-0000-0000297B0000}"/>
    <cellStyle name="Notiz 2 7 8 2 3 2" xfId="23342" xr:uid="{00000000-0005-0000-0000-00002A7B0000}"/>
    <cellStyle name="Notiz 2 7 8 2 3 2 2" xfId="37657" xr:uid="{00000000-0005-0000-0000-00002B7B0000}"/>
    <cellStyle name="Notiz 2 7 8 2 3 3" xfId="30498" xr:uid="{00000000-0005-0000-0000-00002C7B0000}"/>
    <cellStyle name="Notiz 2 7 8 2 4" xfId="18537" xr:uid="{00000000-0005-0000-0000-00002D7B0000}"/>
    <cellStyle name="Notiz 2 7 8 2 4 2" xfId="25674" xr:uid="{00000000-0005-0000-0000-00002E7B0000}"/>
    <cellStyle name="Notiz 2 7 8 2 4 2 2" xfId="39989" xr:uid="{00000000-0005-0000-0000-00002F7B0000}"/>
    <cellStyle name="Notiz 2 7 8 2 4 3" xfId="32852" xr:uid="{00000000-0005-0000-0000-0000307B0000}"/>
    <cellStyle name="Notiz 2 7 9" xfId="13567" xr:uid="{00000000-0005-0000-0000-0000317B0000}"/>
    <cellStyle name="Notiz 2 7 9 2" xfId="13340" xr:uid="{00000000-0005-0000-0000-0000327B0000}"/>
    <cellStyle name="Notiz 2 7 9 2 2" xfId="15709" xr:uid="{00000000-0005-0000-0000-0000337B0000}"/>
    <cellStyle name="Notiz 2 7 9 2 2 2" xfId="22868" xr:uid="{00000000-0005-0000-0000-0000347B0000}"/>
    <cellStyle name="Notiz 2 7 9 2 2 2 2" xfId="37183" xr:uid="{00000000-0005-0000-0000-0000357B0000}"/>
    <cellStyle name="Notiz 2 7 9 2 2 3" xfId="30024" xr:uid="{00000000-0005-0000-0000-0000367B0000}"/>
    <cellStyle name="Notiz 2 7 9 2 3" xfId="18063" xr:uid="{00000000-0005-0000-0000-0000377B0000}"/>
    <cellStyle name="Notiz 2 7 9 2 3 2" xfId="25200" xr:uid="{00000000-0005-0000-0000-0000387B0000}"/>
    <cellStyle name="Notiz 2 7 9 2 3 2 2" xfId="39515" xr:uid="{00000000-0005-0000-0000-0000397B0000}"/>
    <cellStyle name="Notiz 2 7 9 2 3 3" xfId="32378" xr:uid="{00000000-0005-0000-0000-00003A7B0000}"/>
    <cellStyle name="Notiz 2 7 9 2 4" xfId="19767" xr:uid="{00000000-0005-0000-0000-00003B7B0000}"/>
    <cellStyle name="Notiz 2 7 9 2 4 2" xfId="26904" xr:uid="{00000000-0005-0000-0000-00003C7B0000}"/>
    <cellStyle name="Notiz 2 7 9 2 4 2 2" xfId="41219" xr:uid="{00000000-0005-0000-0000-00003D7B0000}"/>
    <cellStyle name="Notiz 2 7 9 2 4 3" xfId="34082" xr:uid="{00000000-0005-0000-0000-00003E7B0000}"/>
    <cellStyle name="Notiz 2 7 9 2 5" xfId="20982" xr:uid="{00000000-0005-0000-0000-00003F7B0000}"/>
    <cellStyle name="Notiz 2 7 9 2 5 2" xfId="35297" xr:uid="{00000000-0005-0000-0000-0000407B0000}"/>
    <cellStyle name="Notiz 2 7 9 2 6" xfId="28119" xr:uid="{00000000-0005-0000-0000-0000417B0000}"/>
    <cellStyle name="Notiz 2 7 9 3" xfId="15936" xr:uid="{00000000-0005-0000-0000-0000427B0000}"/>
    <cellStyle name="Notiz 2 7 9 3 2" xfId="23095" xr:uid="{00000000-0005-0000-0000-0000437B0000}"/>
    <cellStyle name="Notiz 2 7 9 3 2 2" xfId="37410" xr:uid="{00000000-0005-0000-0000-0000447B0000}"/>
    <cellStyle name="Notiz 2 7 9 3 3" xfId="30251" xr:uid="{00000000-0005-0000-0000-0000457B0000}"/>
    <cellStyle name="Notiz 2 7 9 4" xfId="18290" xr:uid="{00000000-0005-0000-0000-0000467B0000}"/>
    <cellStyle name="Notiz 2 7 9 4 2" xfId="25427" xr:uid="{00000000-0005-0000-0000-0000477B0000}"/>
    <cellStyle name="Notiz 2 7 9 4 2 2" xfId="39742" xr:uid="{00000000-0005-0000-0000-0000487B0000}"/>
    <cellStyle name="Notiz 2 7 9 4 3" xfId="32605" xr:uid="{00000000-0005-0000-0000-0000497B0000}"/>
    <cellStyle name="Notiz 2 8" xfId="1668" xr:uid="{00000000-0005-0000-0000-00004A7B0000}"/>
    <cellStyle name="Notiz 2 8 2" xfId="1669" xr:uid="{00000000-0005-0000-0000-00004B7B0000}"/>
    <cellStyle name="Notiz 2 8 2 2" xfId="3697" xr:uid="{00000000-0005-0000-0000-00004C7B0000}"/>
    <cellStyle name="Notiz 2 8 2 2 2" xfId="13956" xr:uid="{00000000-0005-0000-0000-00004D7B0000}"/>
    <cellStyle name="Notiz 2 8 2 2 2 2" xfId="13763" xr:uid="{00000000-0005-0000-0000-00004E7B0000}"/>
    <cellStyle name="Notiz 2 8 2 2 2 2 2" xfId="16132" xr:uid="{00000000-0005-0000-0000-00004F7B0000}"/>
    <cellStyle name="Notiz 2 8 2 2 2 2 2 2" xfId="23291" xr:uid="{00000000-0005-0000-0000-0000507B0000}"/>
    <cellStyle name="Notiz 2 8 2 2 2 2 2 2 2" xfId="37606" xr:uid="{00000000-0005-0000-0000-0000517B0000}"/>
    <cellStyle name="Notiz 2 8 2 2 2 2 2 3" xfId="30447" xr:uid="{00000000-0005-0000-0000-0000527B0000}"/>
    <cellStyle name="Notiz 2 8 2 2 2 2 3" xfId="18486" xr:uid="{00000000-0005-0000-0000-0000537B0000}"/>
    <cellStyle name="Notiz 2 8 2 2 2 2 3 2" xfId="25623" xr:uid="{00000000-0005-0000-0000-0000547B0000}"/>
    <cellStyle name="Notiz 2 8 2 2 2 2 3 2 2" xfId="39938" xr:uid="{00000000-0005-0000-0000-0000557B0000}"/>
    <cellStyle name="Notiz 2 8 2 2 2 2 3 3" xfId="32801" xr:uid="{00000000-0005-0000-0000-0000567B0000}"/>
    <cellStyle name="Notiz 2 8 2 2 2 2 4" xfId="20011" xr:uid="{00000000-0005-0000-0000-0000577B0000}"/>
    <cellStyle name="Notiz 2 8 2 2 2 2 4 2" xfId="27148" xr:uid="{00000000-0005-0000-0000-0000587B0000}"/>
    <cellStyle name="Notiz 2 8 2 2 2 2 4 2 2" xfId="41463" xr:uid="{00000000-0005-0000-0000-0000597B0000}"/>
    <cellStyle name="Notiz 2 8 2 2 2 2 4 3" xfId="34326" xr:uid="{00000000-0005-0000-0000-00005A7B0000}"/>
    <cellStyle name="Notiz 2 8 2 2 2 2 5" xfId="21226" xr:uid="{00000000-0005-0000-0000-00005B7B0000}"/>
    <cellStyle name="Notiz 2 8 2 2 2 2 5 2" xfId="35541" xr:uid="{00000000-0005-0000-0000-00005C7B0000}"/>
    <cellStyle name="Notiz 2 8 2 2 2 2 6" xfId="28363" xr:uid="{00000000-0005-0000-0000-00005D7B0000}"/>
    <cellStyle name="Notiz 2 8 2 2 2 3" xfId="16325" xr:uid="{00000000-0005-0000-0000-00005E7B0000}"/>
    <cellStyle name="Notiz 2 8 2 2 2 3 2" xfId="23484" xr:uid="{00000000-0005-0000-0000-00005F7B0000}"/>
    <cellStyle name="Notiz 2 8 2 2 2 3 2 2" xfId="37799" xr:uid="{00000000-0005-0000-0000-0000607B0000}"/>
    <cellStyle name="Notiz 2 8 2 2 2 3 3" xfId="30640" xr:uid="{00000000-0005-0000-0000-0000617B0000}"/>
    <cellStyle name="Notiz 2 8 2 2 2 4" xfId="18679" xr:uid="{00000000-0005-0000-0000-0000627B0000}"/>
    <cellStyle name="Notiz 2 8 2 2 2 4 2" xfId="25816" xr:uid="{00000000-0005-0000-0000-0000637B0000}"/>
    <cellStyle name="Notiz 2 8 2 2 2 4 2 2" xfId="40131" xr:uid="{00000000-0005-0000-0000-0000647B0000}"/>
    <cellStyle name="Notiz 2 8 2 2 2 4 3" xfId="32994" xr:uid="{00000000-0005-0000-0000-0000657B0000}"/>
    <cellStyle name="Notiz 2 8 2 3" xfId="11649" xr:uid="{00000000-0005-0000-0000-0000667B0000}"/>
    <cellStyle name="Notiz 2 8 2 3 2" xfId="13825" xr:uid="{00000000-0005-0000-0000-0000677B0000}"/>
    <cellStyle name="Notiz 2 8 2 3 2 2" xfId="14343" xr:uid="{00000000-0005-0000-0000-0000687B0000}"/>
    <cellStyle name="Notiz 2 8 2 3 2 2 2" xfId="16712" xr:uid="{00000000-0005-0000-0000-0000697B0000}"/>
    <cellStyle name="Notiz 2 8 2 3 2 2 2 2" xfId="23871" xr:uid="{00000000-0005-0000-0000-00006A7B0000}"/>
    <cellStyle name="Notiz 2 8 2 3 2 2 2 2 2" xfId="38186" xr:uid="{00000000-0005-0000-0000-00006B7B0000}"/>
    <cellStyle name="Notiz 2 8 2 3 2 2 2 3" xfId="31027" xr:uid="{00000000-0005-0000-0000-00006C7B0000}"/>
    <cellStyle name="Notiz 2 8 2 3 2 2 3" xfId="19066" xr:uid="{00000000-0005-0000-0000-00006D7B0000}"/>
    <cellStyle name="Notiz 2 8 2 3 2 2 3 2" xfId="26203" xr:uid="{00000000-0005-0000-0000-00006E7B0000}"/>
    <cellStyle name="Notiz 2 8 2 3 2 2 3 2 2" xfId="40518" xr:uid="{00000000-0005-0000-0000-00006F7B0000}"/>
    <cellStyle name="Notiz 2 8 2 3 2 2 3 3" xfId="33381" xr:uid="{00000000-0005-0000-0000-0000707B0000}"/>
    <cellStyle name="Notiz 2 8 2 3 2 2 4" xfId="20399" xr:uid="{00000000-0005-0000-0000-0000717B0000}"/>
    <cellStyle name="Notiz 2 8 2 3 2 2 4 2" xfId="27536" xr:uid="{00000000-0005-0000-0000-0000727B0000}"/>
    <cellStyle name="Notiz 2 8 2 3 2 2 4 2 2" xfId="41851" xr:uid="{00000000-0005-0000-0000-0000737B0000}"/>
    <cellStyle name="Notiz 2 8 2 3 2 2 4 3" xfId="34714" xr:uid="{00000000-0005-0000-0000-0000747B0000}"/>
    <cellStyle name="Notiz 2 8 2 3 2 2 5" xfId="21614" xr:uid="{00000000-0005-0000-0000-0000757B0000}"/>
    <cellStyle name="Notiz 2 8 2 3 2 2 5 2" xfId="35929" xr:uid="{00000000-0005-0000-0000-0000767B0000}"/>
    <cellStyle name="Notiz 2 8 2 3 2 2 6" xfId="28751" xr:uid="{00000000-0005-0000-0000-0000777B0000}"/>
    <cellStyle name="Notiz 2 8 2 3 2 3" xfId="16194" xr:uid="{00000000-0005-0000-0000-0000787B0000}"/>
    <cellStyle name="Notiz 2 8 2 3 2 3 2" xfId="23353" xr:uid="{00000000-0005-0000-0000-0000797B0000}"/>
    <cellStyle name="Notiz 2 8 2 3 2 3 2 2" xfId="37668" xr:uid="{00000000-0005-0000-0000-00007A7B0000}"/>
    <cellStyle name="Notiz 2 8 2 3 2 3 3" xfId="30509" xr:uid="{00000000-0005-0000-0000-00007B7B0000}"/>
    <cellStyle name="Notiz 2 8 2 3 2 4" xfId="18548" xr:uid="{00000000-0005-0000-0000-00007C7B0000}"/>
    <cellStyle name="Notiz 2 8 2 3 2 4 2" xfId="25685" xr:uid="{00000000-0005-0000-0000-00007D7B0000}"/>
    <cellStyle name="Notiz 2 8 2 3 2 4 2 2" xfId="40000" xr:uid="{00000000-0005-0000-0000-00007E7B0000}"/>
    <cellStyle name="Notiz 2 8 2 3 2 4 3" xfId="32863" xr:uid="{00000000-0005-0000-0000-00007F7B0000}"/>
    <cellStyle name="Notiz 2 8 2 4" xfId="13578" xr:uid="{00000000-0005-0000-0000-0000807B0000}"/>
    <cellStyle name="Notiz 2 8 2 4 2" xfId="14642" xr:uid="{00000000-0005-0000-0000-0000817B0000}"/>
    <cellStyle name="Notiz 2 8 2 4 2 2" xfId="17005" xr:uid="{00000000-0005-0000-0000-0000827B0000}"/>
    <cellStyle name="Notiz 2 8 2 4 2 2 2" xfId="24164" xr:uid="{00000000-0005-0000-0000-0000837B0000}"/>
    <cellStyle name="Notiz 2 8 2 4 2 2 2 2" xfId="38479" xr:uid="{00000000-0005-0000-0000-0000847B0000}"/>
    <cellStyle name="Notiz 2 8 2 4 2 2 3" xfId="31320" xr:uid="{00000000-0005-0000-0000-0000857B0000}"/>
    <cellStyle name="Notiz 2 8 2 4 2 3" xfId="19359" xr:uid="{00000000-0005-0000-0000-0000867B0000}"/>
    <cellStyle name="Notiz 2 8 2 4 2 3 2" xfId="26496" xr:uid="{00000000-0005-0000-0000-0000877B0000}"/>
    <cellStyle name="Notiz 2 8 2 4 2 3 2 2" xfId="40811" xr:uid="{00000000-0005-0000-0000-0000887B0000}"/>
    <cellStyle name="Notiz 2 8 2 4 2 3 3" xfId="33674" xr:uid="{00000000-0005-0000-0000-0000897B0000}"/>
    <cellStyle name="Notiz 2 8 2 4 2 4" xfId="20657" xr:uid="{00000000-0005-0000-0000-00008A7B0000}"/>
    <cellStyle name="Notiz 2 8 2 4 2 4 2" xfId="27794" xr:uid="{00000000-0005-0000-0000-00008B7B0000}"/>
    <cellStyle name="Notiz 2 8 2 4 2 4 2 2" xfId="42109" xr:uid="{00000000-0005-0000-0000-00008C7B0000}"/>
    <cellStyle name="Notiz 2 8 2 4 2 4 3" xfId="34972" xr:uid="{00000000-0005-0000-0000-00008D7B0000}"/>
    <cellStyle name="Notiz 2 8 2 4 2 5" xfId="21872" xr:uid="{00000000-0005-0000-0000-00008E7B0000}"/>
    <cellStyle name="Notiz 2 8 2 4 2 5 2" xfId="36187" xr:uid="{00000000-0005-0000-0000-00008F7B0000}"/>
    <cellStyle name="Notiz 2 8 2 4 2 6" xfId="29009" xr:uid="{00000000-0005-0000-0000-0000907B0000}"/>
    <cellStyle name="Notiz 2 8 2 4 3" xfId="15947" xr:uid="{00000000-0005-0000-0000-0000917B0000}"/>
    <cellStyle name="Notiz 2 8 2 4 3 2" xfId="23106" xr:uid="{00000000-0005-0000-0000-0000927B0000}"/>
    <cellStyle name="Notiz 2 8 2 4 3 2 2" xfId="37421" xr:uid="{00000000-0005-0000-0000-0000937B0000}"/>
    <cellStyle name="Notiz 2 8 2 4 3 3" xfId="30262" xr:uid="{00000000-0005-0000-0000-0000947B0000}"/>
    <cellStyle name="Notiz 2 8 2 4 4" xfId="18301" xr:uid="{00000000-0005-0000-0000-0000957B0000}"/>
    <cellStyle name="Notiz 2 8 2 4 4 2" xfId="25438" xr:uid="{00000000-0005-0000-0000-0000967B0000}"/>
    <cellStyle name="Notiz 2 8 2 4 4 2 2" xfId="39753" xr:uid="{00000000-0005-0000-0000-0000977B0000}"/>
    <cellStyle name="Notiz 2 8 2 4 4 3" xfId="32616" xr:uid="{00000000-0005-0000-0000-0000987B0000}"/>
    <cellStyle name="Notiz 2 8 3" xfId="1670" xr:uid="{00000000-0005-0000-0000-0000997B0000}"/>
    <cellStyle name="Notiz 2 8 3 2" xfId="3698" xr:uid="{00000000-0005-0000-0000-00009A7B0000}"/>
    <cellStyle name="Notiz 2 8 3 2 2" xfId="13957" xr:uid="{00000000-0005-0000-0000-00009B7B0000}"/>
    <cellStyle name="Notiz 2 8 3 2 2 2" xfId="13332" xr:uid="{00000000-0005-0000-0000-00009C7B0000}"/>
    <cellStyle name="Notiz 2 8 3 2 2 2 2" xfId="15701" xr:uid="{00000000-0005-0000-0000-00009D7B0000}"/>
    <cellStyle name="Notiz 2 8 3 2 2 2 2 2" xfId="22860" xr:uid="{00000000-0005-0000-0000-00009E7B0000}"/>
    <cellStyle name="Notiz 2 8 3 2 2 2 2 2 2" xfId="37175" xr:uid="{00000000-0005-0000-0000-00009F7B0000}"/>
    <cellStyle name="Notiz 2 8 3 2 2 2 2 3" xfId="30016" xr:uid="{00000000-0005-0000-0000-0000A07B0000}"/>
    <cellStyle name="Notiz 2 8 3 2 2 2 3" xfId="18055" xr:uid="{00000000-0005-0000-0000-0000A17B0000}"/>
    <cellStyle name="Notiz 2 8 3 2 2 2 3 2" xfId="25192" xr:uid="{00000000-0005-0000-0000-0000A27B0000}"/>
    <cellStyle name="Notiz 2 8 3 2 2 2 3 2 2" xfId="39507" xr:uid="{00000000-0005-0000-0000-0000A37B0000}"/>
    <cellStyle name="Notiz 2 8 3 2 2 2 3 3" xfId="32370" xr:uid="{00000000-0005-0000-0000-0000A47B0000}"/>
    <cellStyle name="Notiz 2 8 3 2 2 2 4" xfId="19759" xr:uid="{00000000-0005-0000-0000-0000A57B0000}"/>
    <cellStyle name="Notiz 2 8 3 2 2 2 4 2" xfId="26896" xr:uid="{00000000-0005-0000-0000-0000A67B0000}"/>
    <cellStyle name="Notiz 2 8 3 2 2 2 4 2 2" xfId="41211" xr:uid="{00000000-0005-0000-0000-0000A77B0000}"/>
    <cellStyle name="Notiz 2 8 3 2 2 2 4 3" xfId="34074" xr:uid="{00000000-0005-0000-0000-0000A87B0000}"/>
    <cellStyle name="Notiz 2 8 3 2 2 2 5" xfId="20974" xr:uid="{00000000-0005-0000-0000-0000A97B0000}"/>
    <cellStyle name="Notiz 2 8 3 2 2 2 5 2" xfId="35289" xr:uid="{00000000-0005-0000-0000-0000AA7B0000}"/>
    <cellStyle name="Notiz 2 8 3 2 2 2 6" xfId="28111" xr:uid="{00000000-0005-0000-0000-0000AB7B0000}"/>
    <cellStyle name="Notiz 2 8 3 2 2 3" xfId="16326" xr:uid="{00000000-0005-0000-0000-0000AC7B0000}"/>
    <cellStyle name="Notiz 2 8 3 2 2 3 2" xfId="23485" xr:uid="{00000000-0005-0000-0000-0000AD7B0000}"/>
    <cellStyle name="Notiz 2 8 3 2 2 3 2 2" xfId="37800" xr:uid="{00000000-0005-0000-0000-0000AE7B0000}"/>
    <cellStyle name="Notiz 2 8 3 2 2 3 3" xfId="30641" xr:uid="{00000000-0005-0000-0000-0000AF7B0000}"/>
    <cellStyle name="Notiz 2 8 3 2 2 4" xfId="18680" xr:uid="{00000000-0005-0000-0000-0000B07B0000}"/>
    <cellStyle name="Notiz 2 8 3 2 2 4 2" xfId="25817" xr:uid="{00000000-0005-0000-0000-0000B17B0000}"/>
    <cellStyle name="Notiz 2 8 3 2 2 4 2 2" xfId="40132" xr:uid="{00000000-0005-0000-0000-0000B27B0000}"/>
    <cellStyle name="Notiz 2 8 3 2 2 4 3" xfId="32995" xr:uid="{00000000-0005-0000-0000-0000B37B0000}"/>
    <cellStyle name="Notiz 2 8 3 3" xfId="11650" xr:uid="{00000000-0005-0000-0000-0000B47B0000}"/>
    <cellStyle name="Notiz 2 8 3 3 2" xfId="13826" xr:uid="{00000000-0005-0000-0000-0000B57B0000}"/>
    <cellStyle name="Notiz 2 8 3 3 2 2" xfId="14101" xr:uid="{00000000-0005-0000-0000-0000B67B0000}"/>
    <cellStyle name="Notiz 2 8 3 3 2 2 2" xfId="16470" xr:uid="{00000000-0005-0000-0000-0000B77B0000}"/>
    <cellStyle name="Notiz 2 8 3 3 2 2 2 2" xfId="23629" xr:uid="{00000000-0005-0000-0000-0000B87B0000}"/>
    <cellStyle name="Notiz 2 8 3 3 2 2 2 2 2" xfId="37944" xr:uid="{00000000-0005-0000-0000-0000B97B0000}"/>
    <cellStyle name="Notiz 2 8 3 3 2 2 2 3" xfId="30785" xr:uid="{00000000-0005-0000-0000-0000BA7B0000}"/>
    <cellStyle name="Notiz 2 8 3 3 2 2 3" xfId="18824" xr:uid="{00000000-0005-0000-0000-0000BB7B0000}"/>
    <cellStyle name="Notiz 2 8 3 3 2 2 3 2" xfId="25961" xr:uid="{00000000-0005-0000-0000-0000BC7B0000}"/>
    <cellStyle name="Notiz 2 8 3 3 2 2 3 2 2" xfId="40276" xr:uid="{00000000-0005-0000-0000-0000BD7B0000}"/>
    <cellStyle name="Notiz 2 8 3 3 2 2 3 3" xfId="33139" xr:uid="{00000000-0005-0000-0000-0000BE7B0000}"/>
    <cellStyle name="Notiz 2 8 3 3 2 2 4" xfId="20161" xr:uid="{00000000-0005-0000-0000-0000BF7B0000}"/>
    <cellStyle name="Notiz 2 8 3 3 2 2 4 2" xfId="27298" xr:uid="{00000000-0005-0000-0000-0000C07B0000}"/>
    <cellStyle name="Notiz 2 8 3 3 2 2 4 2 2" xfId="41613" xr:uid="{00000000-0005-0000-0000-0000C17B0000}"/>
    <cellStyle name="Notiz 2 8 3 3 2 2 4 3" xfId="34476" xr:uid="{00000000-0005-0000-0000-0000C27B0000}"/>
    <cellStyle name="Notiz 2 8 3 3 2 2 5" xfId="21376" xr:uid="{00000000-0005-0000-0000-0000C37B0000}"/>
    <cellStyle name="Notiz 2 8 3 3 2 2 5 2" xfId="35691" xr:uid="{00000000-0005-0000-0000-0000C47B0000}"/>
    <cellStyle name="Notiz 2 8 3 3 2 2 6" xfId="28513" xr:uid="{00000000-0005-0000-0000-0000C57B0000}"/>
    <cellStyle name="Notiz 2 8 3 3 2 3" xfId="16195" xr:uid="{00000000-0005-0000-0000-0000C67B0000}"/>
    <cellStyle name="Notiz 2 8 3 3 2 3 2" xfId="23354" xr:uid="{00000000-0005-0000-0000-0000C77B0000}"/>
    <cellStyle name="Notiz 2 8 3 3 2 3 2 2" xfId="37669" xr:uid="{00000000-0005-0000-0000-0000C87B0000}"/>
    <cellStyle name="Notiz 2 8 3 3 2 3 3" xfId="30510" xr:uid="{00000000-0005-0000-0000-0000C97B0000}"/>
    <cellStyle name="Notiz 2 8 3 3 2 4" xfId="18549" xr:uid="{00000000-0005-0000-0000-0000CA7B0000}"/>
    <cellStyle name="Notiz 2 8 3 3 2 4 2" xfId="25686" xr:uid="{00000000-0005-0000-0000-0000CB7B0000}"/>
    <cellStyle name="Notiz 2 8 3 3 2 4 2 2" xfId="40001" xr:uid="{00000000-0005-0000-0000-0000CC7B0000}"/>
    <cellStyle name="Notiz 2 8 3 3 2 4 3" xfId="32864" xr:uid="{00000000-0005-0000-0000-0000CD7B0000}"/>
    <cellStyle name="Notiz 2 8 3 4" xfId="13579" xr:uid="{00000000-0005-0000-0000-0000CE7B0000}"/>
    <cellStyle name="Notiz 2 8 3 4 2" xfId="13776" xr:uid="{00000000-0005-0000-0000-0000CF7B0000}"/>
    <cellStyle name="Notiz 2 8 3 4 2 2" xfId="16145" xr:uid="{00000000-0005-0000-0000-0000D07B0000}"/>
    <cellStyle name="Notiz 2 8 3 4 2 2 2" xfId="23304" xr:uid="{00000000-0005-0000-0000-0000D17B0000}"/>
    <cellStyle name="Notiz 2 8 3 4 2 2 2 2" xfId="37619" xr:uid="{00000000-0005-0000-0000-0000D27B0000}"/>
    <cellStyle name="Notiz 2 8 3 4 2 2 3" xfId="30460" xr:uid="{00000000-0005-0000-0000-0000D37B0000}"/>
    <cellStyle name="Notiz 2 8 3 4 2 3" xfId="18499" xr:uid="{00000000-0005-0000-0000-0000D47B0000}"/>
    <cellStyle name="Notiz 2 8 3 4 2 3 2" xfId="25636" xr:uid="{00000000-0005-0000-0000-0000D57B0000}"/>
    <cellStyle name="Notiz 2 8 3 4 2 3 2 2" xfId="39951" xr:uid="{00000000-0005-0000-0000-0000D67B0000}"/>
    <cellStyle name="Notiz 2 8 3 4 2 3 3" xfId="32814" xr:uid="{00000000-0005-0000-0000-0000D77B0000}"/>
    <cellStyle name="Notiz 2 8 3 4 2 4" xfId="20020" xr:uid="{00000000-0005-0000-0000-0000D87B0000}"/>
    <cellStyle name="Notiz 2 8 3 4 2 4 2" xfId="27157" xr:uid="{00000000-0005-0000-0000-0000D97B0000}"/>
    <cellStyle name="Notiz 2 8 3 4 2 4 2 2" xfId="41472" xr:uid="{00000000-0005-0000-0000-0000DA7B0000}"/>
    <cellStyle name="Notiz 2 8 3 4 2 4 3" xfId="34335" xr:uid="{00000000-0005-0000-0000-0000DB7B0000}"/>
    <cellStyle name="Notiz 2 8 3 4 2 5" xfId="21235" xr:uid="{00000000-0005-0000-0000-0000DC7B0000}"/>
    <cellStyle name="Notiz 2 8 3 4 2 5 2" xfId="35550" xr:uid="{00000000-0005-0000-0000-0000DD7B0000}"/>
    <cellStyle name="Notiz 2 8 3 4 2 6" xfId="28372" xr:uid="{00000000-0005-0000-0000-0000DE7B0000}"/>
    <cellStyle name="Notiz 2 8 3 4 3" xfId="15948" xr:uid="{00000000-0005-0000-0000-0000DF7B0000}"/>
    <cellStyle name="Notiz 2 8 3 4 3 2" xfId="23107" xr:uid="{00000000-0005-0000-0000-0000E07B0000}"/>
    <cellStyle name="Notiz 2 8 3 4 3 2 2" xfId="37422" xr:uid="{00000000-0005-0000-0000-0000E17B0000}"/>
    <cellStyle name="Notiz 2 8 3 4 3 3" xfId="30263" xr:uid="{00000000-0005-0000-0000-0000E27B0000}"/>
    <cellStyle name="Notiz 2 8 3 4 4" xfId="18302" xr:uid="{00000000-0005-0000-0000-0000E37B0000}"/>
    <cellStyle name="Notiz 2 8 3 4 4 2" xfId="25439" xr:uid="{00000000-0005-0000-0000-0000E47B0000}"/>
    <cellStyle name="Notiz 2 8 3 4 4 2 2" xfId="39754" xr:uid="{00000000-0005-0000-0000-0000E57B0000}"/>
    <cellStyle name="Notiz 2 8 3 4 4 3" xfId="32617" xr:uid="{00000000-0005-0000-0000-0000E67B0000}"/>
    <cellStyle name="Notiz 2 8 4" xfId="1671" xr:uid="{00000000-0005-0000-0000-0000E77B0000}"/>
    <cellStyle name="Notiz 2 8 4 2" xfId="3699" xr:uid="{00000000-0005-0000-0000-0000E87B0000}"/>
    <cellStyle name="Notiz 2 8 4 2 2" xfId="13958" xr:uid="{00000000-0005-0000-0000-0000E97B0000}"/>
    <cellStyle name="Notiz 2 8 4 2 2 2" xfId="14208" xr:uid="{00000000-0005-0000-0000-0000EA7B0000}"/>
    <cellStyle name="Notiz 2 8 4 2 2 2 2" xfId="16577" xr:uid="{00000000-0005-0000-0000-0000EB7B0000}"/>
    <cellStyle name="Notiz 2 8 4 2 2 2 2 2" xfId="23736" xr:uid="{00000000-0005-0000-0000-0000EC7B0000}"/>
    <cellStyle name="Notiz 2 8 4 2 2 2 2 2 2" xfId="38051" xr:uid="{00000000-0005-0000-0000-0000ED7B0000}"/>
    <cellStyle name="Notiz 2 8 4 2 2 2 2 3" xfId="30892" xr:uid="{00000000-0005-0000-0000-0000EE7B0000}"/>
    <cellStyle name="Notiz 2 8 4 2 2 2 3" xfId="18931" xr:uid="{00000000-0005-0000-0000-0000EF7B0000}"/>
    <cellStyle name="Notiz 2 8 4 2 2 2 3 2" xfId="26068" xr:uid="{00000000-0005-0000-0000-0000F07B0000}"/>
    <cellStyle name="Notiz 2 8 4 2 2 2 3 2 2" xfId="40383" xr:uid="{00000000-0005-0000-0000-0000F17B0000}"/>
    <cellStyle name="Notiz 2 8 4 2 2 2 3 3" xfId="33246" xr:uid="{00000000-0005-0000-0000-0000F27B0000}"/>
    <cellStyle name="Notiz 2 8 4 2 2 2 4" xfId="20264" xr:uid="{00000000-0005-0000-0000-0000F37B0000}"/>
    <cellStyle name="Notiz 2 8 4 2 2 2 4 2" xfId="27401" xr:uid="{00000000-0005-0000-0000-0000F47B0000}"/>
    <cellStyle name="Notiz 2 8 4 2 2 2 4 2 2" xfId="41716" xr:uid="{00000000-0005-0000-0000-0000F57B0000}"/>
    <cellStyle name="Notiz 2 8 4 2 2 2 4 3" xfId="34579" xr:uid="{00000000-0005-0000-0000-0000F67B0000}"/>
    <cellStyle name="Notiz 2 8 4 2 2 2 5" xfId="21479" xr:uid="{00000000-0005-0000-0000-0000F77B0000}"/>
    <cellStyle name="Notiz 2 8 4 2 2 2 5 2" xfId="35794" xr:uid="{00000000-0005-0000-0000-0000F87B0000}"/>
    <cellStyle name="Notiz 2 8 4 2 2 2 6" xfId="28616" xr:uid="{00000000-0005-0000-0000-0000F97B0000}"/>
    <cellStyle name="Notiz 2 8 4 2 2 3" xfId="16327" xr:uid="{00000000-0005-0000-0000-0000FA7B0000}"/>
    <cellStyle name="Notiz 2 8 4 2 2 3 2" xfId="23486" xr:uid="{00000000-0005-0000-0000-0000FB7B0000}"/>
    <cellStyle name="Notiz 2 8 4 2 2 3 2 2" xfId="37801" xr:uid="{00000000-0005-0000-0000-0000FC7B0000}"/>
    <cellStyle name="Notiz 2 8 4 2 2 3 3" xfId="30642" xr:uid="{00000000-0005-0000-0000-0000FD7B0000}"/>
    <cellStyle name="Notiz 2 8 4 2 2 4" xfId="18681" xr:uid="{00000000-0005-0000-0000-0000FE7B0000}"/>
    <cellStyle name="Notiz 2 8 4 2 2 4 2" xfId="25818" xr:uid="{00000000-0005-0000-0000-0000FF7B0000}"/>
    <cellStyle name="Notiz 2 8 4 2 2 4 2 2" xfId="40133" xr:uid="{00000000-0005-0000-0000-0000007C0000}"/>
    <cellStyle name="Notiz 2 8 4 2 2 4 3" xfId="32996" xr:uid="{00000000-0005-0000-0000-0000017C0000}"/>
    <cellStyle name="Notiz 2 8 4 3" xfId="11651" xr:uid="{00000000-0005-0000-0000-0000027C0000}"/>
    <cellStyle name="Notiz 2 8 4 3 2" xfId="13827" xr:uid="{00000000-0005-0000-0000-0000037C0000}"/>
    <cellStyle name="Notiz 2 8 4 3 2 2" xfId="13398" xr:uid="{00000000-0005-0000-0000-0000047C0000}"/>
    <cellStyle name="Notiz 2 8 4 3 2 2 2" xfId="15767" xr:uid="{00000000-0005-0000-0000-0000057C0000}"/>
    <cellStyle name="Notiz 2 8 4 3 2 2 2 2" xfId="22926" xr:uid="{00000000-0005-0000-0000-0000067C0000}"/>
    <cellStyle name="Notiz 2 8 4 3 2 2 2 2 2" xfId="37241" xr:uid="{00000000-0005-0000-0000-0000077C0000}"/>
    <cellStyle name="Notiz 2 8 4 3 2 2 2 3" xfId="30082" xr:uid="{00000000-0005-0000-0000-0000087C0000}"/>
    <cellStyle name="Notiz 2 8 4 3 2 2 3" xfId="18121" xr:uid="{00000000-0005-0000-0000-0000097C0000}"/>
    <cellStyle name="Notiz 2 8 4 3 2 2 3 2" xfId="25258" xr:uid="{00000000-0005-0000-0000-00000A7C0000}"/>
    <cellStyle name="Notiz 2 8 4 3 2 2 3 2 2" xfId="39573" xr:uid="{00000000-0005-0000-0000-00000B7C0000}"/>
    <cellStyle name="Notiz 2 8 4 3 2 2 3 3" xfId="32436" xr:uid="{00000000-0005-0000-0000-00000C7C0000}"/>
    <cellStyle name="Notiz 2 8 4 3 2 2 4" xfId="19825" xr:uid="{00000000-0005-0000-0000-00000D7C0000}"/>
    <cellStyle name="Notiz 2 8 4 3 2 2 4 2" xfId="26962" xr:uid="{00000000-0005-0000-0000-00000E7C0000}"/>
    <cellStyle name="Notiz 2 8 4 3 2 2 4 2 2" xfId="41277" xr:uid="{00000000-0005-0000-0000-00000F7C0000}"/>
    <cellStyle name="Notiz 2 8 4 3 2 2 4 3" xfId="34140" xr:uid="{00000000-0005-0000-0000-0000107C0000}"/>
    <cellStyle name="Notiz 2 8 4 3 2 2 5" xfId="21040" xr:uid="{00000000-0005-0000-0000-0000117C0000}"/>
    <cellStyle name="Notiz 2 8 4 3 2 2 5 2" xfId="35355" xr:uid="{00000000-0005-0000-0000-0000127C0000}"/>
    <cellStyle name="Notiz 2 8 4 3 2 2 6" xfId="28177" xr:uid="{00000000-0005-0000-0000-0000137C0000}"/>
    <cellStyle name="Notiz 2 8 4 3 2 3" xfId="16196" xr:uid="{00000000-0005-0000-0000-0000147C0000}"/>
    <cellStyle name="Notiz 2 8 4 3 2 3 2" xfId="23355" xr:uid="{00000000-0005-0000-0000-0000157C0000}"/>
    <cellStyle name="Notiz 2 8 4 3 2 3 2 2" xfId="37670" xr:uid="{00000000-0005-0000-0000-0000167C0000}"/>
    <cellStyle name="Notiz 2 8 4 3 2 3 3" xfId="30511" xr:uid="{00000000-0005-0000-0000-0000177C0000}"/>
    <cellStyle name="Notiz 2 8 4 3 2 4" xfId="18550" xr:uid="{00000000-0005-0000-0000-0000187C0000}"/>
    <cellStyle name="Notiz 2 8 4 3 2 4 2" xfId="25687" xr:uid="{00000000-0005-0000-0000-0000197C0000}"/>
    <cellStyle name="Notiz 2 8 4 3 2 4 2 2" xfId="40002" xr:uid="{00000000-0005-0000-0000-00001A7C0000}"/>
    <cellStyle name="Notiz 2 8 4 3 2 4 3" xfId="32865" xr:uid="{00000000-0005-0000-0000-00001B7C0000}"/>
    <cellStyle name="Notiz 2 8 4 4" xfId="13580" xr:uid="{00000000-0005-0000-0000-00001C7C0000}"/>
    <cellStyle name="Notiz 2 8 4 4 2" xfId="14324" xr:uid="{00000000-0005-0000-0000-00001D7C0000}"/>
    <cellStyle name="Notiz 2 8 4 4 2 2" xfId="16693" xr:uid="{00000000-0005-0000-0000-00001E7C0000}"/>
    <cellStyle name="Notiz 2 8 4 4 2 2 2" xfId="23852" xr:uid="{00000000-0005-0000-0000-00001F7C0000}"/>
    <cellStyle name="Notiz 2 8 4 4 2 2 2 2" xfId="38167" xr:uid="{00000000-0005-0000-0000-0000207C0000}"/>
    <cellStyle name="Notiz 2 8 4 4 2 2 3" xfId="31008" xr:uid="{00000000-0005-0000-0000-0000217C0000}"/>
    <cellStyle name="Notiz 2 8 4 4 2 3" xfId="19047" xr:uid="{00000000-0005-0000-0000-0000227C0000}"/>
    <cellStyle name="Notiz 2 8 4 4 2 3 2" xfId="26184" xr:uid="{00000000-0005-0000-0000-0000237C0000}"/>
    <cellStyle name="Notiz 2 8 4 4 2 3 2 2" xfId="40499" xr:uid="{00000000-0005-0000-0000-0000247C0000}"/>
    <cellStyle name="Notiz 2 8 4 4 2 3 3" xfId="33362" xr:uid="{00000000-0005-0000-0000-0000257C0000}"/>
    <cellStyle name="Notiz 2 8 4 4 2 4" xfId="20380" xr:uid="{00000000-0005-0000-0000-0000267C0000}"/>
    <cellStyle name="Notiz 2 8 4 4 2 4 2" xfId="27517" xr:uid="{00000000-0005-0000-0000-0000277C0000}"/>
    <cellStyle name="Notiz 2 8 4 4 2 4 2 2" xfId="41832" xr:uid="{00000000-0005-0000-0000-0000287C0000}"/>
    <cellStyle name="Notiz 2 8 4 4 2 4 3" xfId="34695" xr:uid="{00000000-0005-0000-0000-0000297C0000}"/>
    <cellStyle name="Notiz 2 8 4 4 2 5" xfId="21595" xr:uid="{00000000-0005-0000-0000-00002A7C0000}"/>
    <cellStyle name="Notiz 2 8 4 4 2 5 2" xfId="35910" xr:uid="{00000000-0005-0000-0000-00002B7C0000}"/>
    <cellStyle name="Notiz 2 8 4 4 2 6" xfId="28732" xr:uid="{00000000-0005-0000-0000-00002C7C0000}"/>
    <cellStyle name="Notiz 2 8 4 4 3" xfId="15949" xr:uid="{00000000-0005-0000-0000-00002D7C0000}"/>
    <cellStyle name="Notiz 2 8 4 4 3 2" xfId="23108" xr:uid="{00000000-0005-0000-0000-00002E7C0000}"/>
    <cellStyle name="Notiz 2 8 4 4 3 2 2" xfId="37423" xr:uid="{00000000-0005-0000-0000-00002F7C0000}"/>
    <cellStyle name="Notiz 2 8 4 4 3 3" xfId="30264" xr:uid="{00000000-0005-0000-0000-0000307C0000}"/>
    <cellStyle name="Notiz 2 8 4 4 4" xfId="18303" xr:uid="{00000000-0005-0000-0000-0000317C0000}"/>
    <cellStyle name="Notiz 2 8 4 4 4 2" xfId="25440" xr:uid="{00000000-0005-0000-0000-0000327C0000}"/>
    <cellStyle name="Notiz 2 8 4 4 4 2 2" xfId="39755" xr:uid="{00000000-0005-0000-0000-0000337C0000}"/>
    <cellStyle name="Notiz 2 8 4 4 4 3" xfId="32618" xr:uid="{00000000-0005-0000-0000-0000347C0000}"/>
    <cellStyle name="Notiz 2 8 5" xfId="1672" xr:uid="{00000000-0005-0000-0000-0000357C0000}"/>
    <cellStyle name="Notiz 2 8 5 2" xfId="3700" xr:uid="{00000000-0005-0000-0000-0000367C0000}"/>
    <cellStyle name="Notiz 2 8 5 2 2" xfId="13959" xr:uid="{00000000-0005-0000-0000-0000377C0000}"/>
    <cellStyle name="Notiz 2 8 5 2 2 2" xfId="13399" xr:uid="{00000000-0005-0000-0000-0000387C0000}"/>
    <cellStyle name="Notiz 2 8 5 2 2 2 2" xfId="15768" xr:uid="{00000000-0005-0000-0000-0000397C0000}"/>
    <cellStyle name="Notiz 2 8 5 2 2 2 2 2" xfId="22927" xr:uid="{00000000-0005-0000-0000-00003A7C0000}"/>
    <cellStyle name="Notiz 2 8 5 2 2 2 2 2 2" xfId="37242" xr:uid="{00000000-0005-0000-0000-00003B7C0000}"/>
    <cellStyle name="Notiz 2 8 5 2 2 2 2 3" xfId="30083" xr:uid="{00000000-0005-0000-0000-00003C7C0000}"/>
    <cellStyle name="Notiz 2 8 5 2 2 2 3" xfId="18122" xr:uid="{00000000-0005-0000-0000-00003D7C0000}"/>
    <cellStyle name="Notiz 2 8 5 2 2 2 3 2" xfId="25259" xr:uid="{00000000-0005-0000-0000-00003E7C0000}"/>
    <cellStyle name="Notiz 2 8 5 2 2 2 3 2 2" xfId="39574" xr:uid="{00000000-0005-0000-0000-00003F7C0000}"/>
    <cellStyle name="Notiz 2 8 5 2 2 2 3 3" xfId="32437" xr:uid="{00000000-0005-0000-0000-0000407C0000}"/>
    <cellStyle name="Notiz 2 8 5 2 2 2 4" xfId="19826" xr:uid="{00000000-0005-0000-0000-0000417C0000}"/>
    <cellStyle name="Notiz 2 8 5 2 2 2 4 2" xfId="26963" xr:uid="{00000000-0005-0000-0000-0000427C0000}"/>
    <cellStyle name="Notiz 2 8 5 2 2 2 4 2 2" xfId="41278" xr:uid="{00000000-0005-0000-0000-0000437C0000}"/>
    <cellStyle name="Notiz 2 8 5 2 2 2 4 3" xfId="34141" xr:uid="{00000000-0005-0000-0000-0000447C0000}"/>
    <cellStyle name="Notiz 2 8 5 2 2 2 5" xfId="21041" xr:uid="{00000000-0005-0000-0000-0000457C0000}"/>
    <cellStyle name="Notiz 2 8 5 2 2 2 5 2" xfId="35356" xr:uid="{00000000-0005-0000-0000-0000467C0000}"/>
    <cellStyle name="Notiz 2 8 5 2 2 2 6" xfId="28178" xr:uid="{00000000-0005-0000-0000-0000477C0000}"/>
    <cellStyle name="Notiz 2 8 5 2 2 3" xfId="16328" xr:uid="{00000000-0005-0000-0000-0000487C0000}"/>
    <cellStyle name="Notiz 2 8 5 2 2 3 2" xfId="23487" xr:uid="{00000000-0005-0000-0000-0000497C0000}"/>
    <cellStyle name="Notiz 2 8 5 2 2 3 2 2" xfId="37802" xr:uid="{00000000-0005-0000-0000-00004A7C0000}"/>
    <cellStyle name="Notiz 2 8 5 2 2 3 3" xfId="30643" xr:uid="{00000000-0005-0000-0000-00004B7C0000}"/>
    <cellStyle name="Notiz 2 8 5 2 2 4" xfId="18682" xr:uid="{00000000-0005-0000-0000-00004C7C0000}"/>
    <cellStyle name="Notiz 2 8 5 2 2 4 2" xfId="25819" xr:uid="{00000000-0005-0000-0000-00004D7C0000}"/>
    <cellStyle name="Notiz 2 8 5 2 2 4 2 2" xfId="40134" xr:uid="{00000000-0005-0000-0000-00004E7C0000}"/>
    <cellStyle name="Notiz 2 8 5 2 2 4 3" xfId="32997" xr:uid="{00000000-0005-0000-0000-00004F7C0000}"/>
    <cellStyle name="Notiz 2 8 5 3" xfId="11652" xr:uid="{00000000-0005-0000-0000-0000507C0000}"/>
    <cellStyle name="Notiz 2 8 5 3 2" xfId="13828" xr:uid="{00000000-0005-0000-0000-0000517C0000}"/>
    <cellStyle name="Notiz 2 8 5 3 2 2" xfId="13772" xr:uid="{00000000-0005-0000-0000-0000527C0000}"/>
    <cellStyle name="Notiz 2 8 5 3 2 2 2" xfId="16141" xr:uid="{00000000-0005-0000-0000-0000537C0000}"/>
    <cellStyle name="Notiz 2 8 5 3 2 2 2 2" xfId="23300" xr:uid="{00000000-0005-0000-0000-0000547C0000}"/>
    <cellStyle name="Notiz 2 8 5 3 2 2 2 2 2" xfId="37615" xr:uid="{00000000-0005-0000-0000-0000557C0000}"/>
    <cellStyle name="Notiz 2 8 5 3 2 2 2 3" xfId="30456" xr:uid="{00000000-0005-0000-0000-0000567C0000}"/>
    <cellStyle name="Notiz 2 8 5 3 2 2 3" xfId="18495" xr:uid="{00000000-0005-0000-0000-0000577C0000}"/>
    <cellStyle name="Notiz 2 8 5 3 2 2 3 2" xfId="25632" xr:uid="{00000000-0005-0000-0000-0000587C0000}"/>
    <cellStyle name="Notiz 2 8 5 3 2 2 3 2 2" xfId="39947" xr:uid="{00000000-0005-0000-0000-0000597C0000}"/>
    <cellStyle name="Notiz 2 8 5 3 2 2 3 3" xfId="32810" xr:uid="{00000000-0005-0000-0000-00005A7C0000}"/>
    <cellStyle name="Notiz 2 8 5 3 2 2 4" xfId="20016" xr:uid="{00000000-0005-0000-0000-00005B7C0000}"/>
    <cellStyle name="Notiz 2 8 5 3 2 2 4 2" xfId="27153" xr:uid="{00000000-0005-0000-0000-00005C7C0000}"/>
    <cellStyle name="Notiz 2 8 5 3 2 2 4 2 2" xfId="41468" xr:uid="{00000000-0005-0000-0000-00005D7C0000}"/>
    <cellStyle name="Notiz 2 8 5 3 2 2 4 3" xfId="34331" xr:uid="{00000000-0005-0000-0000-00005E7C0000}"/>
    <cellStyle name="Notiz 2 8 5 3 2 2 5" xfId="21231" xr:uid="{00000000-0005-0000-0000-00005F7C0000}"/>
    <cellStyle name="Notiz 2 8 5 3 2 2 5 2" xfId="35546" xr:uid="{00000000-0005-0000-0000-0000607C0000}"/>
    <cellStyle name="Notiz 2 8 5 3 2 2 6" xfId="28368" xr:uid="{00000000-0005-0000-0000-0000617C0000}"/>
    <cellStyle name="Notiz 2 8 5 3 2 3" xfId="16197" xr:uid="{00000000-0005-0000-0000-0000627C0000}"/>
    <cellStyle name="Notiz 2 8 5 3 2 3 2" xfId="23356" xr:uid="{00000000-0005-0000-0000-0000637C0000}"/>
    <cellStyle name="Notiz 2 8 5 3 2 3 2 2" xfId="37671" xr:uid="{00000000-0005-0000-0000-0000647C0000}"/>
    <cellStyle name="Notiz 2 8 5 3 2 3 3" xfId="30512" xr:uid="{00000000-0005-0000-0000-0000657C0000}"/>
    <cellStyle name="Notiz 2 8 5 3 2 4" xfId="18551" xr:uid="{00000000-0005-0000-0000-0000667C0000}"/>
    <cellStyle name="Notiz 2 8 5 3 2 4 2" xfId="25688" xr:uid="{00000000-0005-0000-0000-0000677C0000}"/>
    <cellStyle name="Notiz 2 8 5 3 2 4 2 2" xfId="40003" xr:uid="{00000000-0005-0000-0000-0000687C0000}"/>
    <cellStyle name="Notiz 2 8 5 3 2 4 3" xfId="32866" xr:uid="{00000000-0005-0000-0000-0000697C0000}"/>
    <cellStyle name="Notiz 2 8 5 4" xfId="13581" xr:uid="{00000000-0005-0000-0000-00006A7C0000}"/>
    <cellStyle name="Notiz 2 8 5 4 2" xfId="14378" xr:uid="{00000000-0005-0000-0000-00006B7C0000}"/>
    <cellStyle name="Notiz 2 8 5 4 2 2" xfId="16747" xr:uid="{00000000-0005-0000-0000-00006C7C0000}"/>
    <cellStyle name="Notiz 2 8 5 4 2 2 2" xfId="23906" xr:uid="{00000000-0005-0000-0000-00006D7C0000}"/>
    <cellStyle name="Notiz 2 8 5 4 2 2 2 2" xfId="38221" xr:uid="{00000000-0005-0000-0000-00006E7C0000}"/>
    <cellStyle name="Notiz 2 8 5 4 2 2 3" xfId="31062" xr:uid="{00000000-0005-0000-0000-00006F7C0000}"/>
    <cellStyle name="Notiz 2 8 5 4 2 3" xfId="19101" xr:uid="{00000000-0005-0000-0000-0000707C0000}"/>
    <cellStyle name="Notiz 2 8 5 4 2 3 2" xfId="26238" xr:uid="{00000000-0005-0000-0000-0000717C0000}"/>
    <cellStyle name="Notiz 2 8 5 4 2 3 2 2" xfId="40553" xr:uid="{00000000-0005-0000-0000-0000727C0000}"/>
    <cellStyle name="Notiz 2 8 5 4 2 3 3" xfId="33416" xr:uid="{00000000-0005-0000-0000-0000737C0000}"/>
    <cellStyle name="Notiz 2 8 5 4 2 4" xfId="20434" xr:uid="{00000000-0005-0000-0000-0000747C0000}"/>
    <cellStyle name="Notiz 2 8 5 4 2 4 2" xfId="27571" xr:uid="{00000000-0005-0000-0000-0000757C0000}"/>
    <cellStyle name="Notiz 2 8 5 4 2 4 2 2" xfId="41886" xr:uid="{00000000-0005-0000-0000-0000767C0000}"/>
    <cellStyle name="Notiz 2 8 5 4 2 4 3" xfId="34749" xr:uid="{00000000-0005-0000-0000-0000777C0000}"/>
    <cellStyle name="Notiz 2 8 5 4 2 5" xfId="21649" xr:uid="{00000000-0005-0000-0000-0000787C0000}"/>
    <cellStyle name="Notiz 2 8 5 4 2 5 2" xfId="35964" xr:uid="{00000000-0005-0000-0000-0000797C0000}"/>
    <cellStyle name="Notiz 2 8 5 4 2 6" xfId="28786" xr:uid="{00000000-0005-0000-0000-00007A7C0000}"/>
    <cellStyle name="Notiz 2 8 5 4 3" xfId="15950" xr:uid="{00000000-0005-0000-0000-00007B7C0000}"/>
    <cellStyle name="Notiz 2 8 5 4 3 2" xfId="23109" xr:uid="{00000000-0005-0000-0000-00007C7C0000}"/>
    <cellStyle name="Notiz 2 8 5 4 3 2 2" xfId="37424" xr:uid="{00000000-0005-0000-0000-00007D7C0000}"/>
    <cellStyle name="Notiz 2 8 5 4 3 3" xfId="30265" xr:uid="{00000000-0005-0000-0000-00007E7C0000}"/>
    <cellStyle name="Notiz 2 8 5 4 4" xfId="18304" xr:uid="{00000000-0005-0000-0000-00007F7C0000}"/>
    <cellStyle name="Notiz 2 8 5 4 4 2" xfId="25441" xr:uid="{00000000-0005-0000-0000-0000807C0000}"/>
    <cellStyle name="Notiz 2 8 5 4 4 2 2" xfId="39756" xr:uid="{00000000-0005-0000-0000-0000817C0000}"/>
    <cellStyle name="Notiz 2 8 5 4 4 3" xfId="32619" xr:uid="{00000000-0005-0000-0000-0000827C0000}"/>
    <cellStyle name="Notiz 2 8 6" xfId="3696" xr:uid="{00000000-0005-0000-0000-0000837C0000}"/>
    <cellStyle name="Notiz 2 8 6 2" xfId="13955" xr:uid="{00000000-0005-0000-0000-0000847C0000}"/>
    <cellStyle name="Notiz 2 8 6 2 2" xfId="13331" xr:uid="{00000000-0005-0000-0000-0000857C0000}"/>
    <cellStyle name="Notiz 2 8 6 2 2 2" xfId="15700" xr:uid="{00000000-0005-0000-0000-0000867C0000}"/>
    <cellStyle name="Notiz 2 8 6 2 2 2 2" xfId="22859" xr:uid="{00000000-0005-0000-0000-0000877C0000}"/>
    <cellStyle name="Notiz 2 8 6 2 2 2 2 2" xfId="37174" xr:uid="{00000000-0005-0000-0000-0000887C0000}"/>
    <cellStyle name="Notiz 2 8 6 2 2 2 3" xfId="30015" xr:uid="{00000000-0005-0000-0000-0000897C0000}"/>
    <cellStyle name="Notiz 2 8 6 2 2 3" xfId="18054" xr:uid="{00000000-0005-0000-0000-00008A7C0000}"/>
    <cellStyle name="Notiz 2 8 6 2 2 3 2" xfId="25191" xr:uid="{00000000-0005-0000-0000-00008B7C0000}"/>
    <cellStyle name="Notiz 2 8 6 2 2 3 2 2" xfId="39506" xr:uid="{00000000-0005-0000-0000-00008C7C0000}"/>
    <cellStyle name="Notiz 2 8 6 2 2 3 3" xfId="32369" xr:uid="{00000000-0005-0000-0000-00008D7C0000}"/>
    <cellStyle name="Notiz 2 8 6 2 2 4" xfId="19758" xr:uid="{00000000-0005-0000-0000-00008E7C0000}"/>
    <cellStyle name="Notiz 2 8 6 2 2 4 2" xfId="26895" xr:uid="{00000000-0005-0000-0000-00008F7C0000}"/>
    <cellStyle name="Notiz 2 8 6 2 2 4 2 2" xfId="41210" xr:uid="{00000000-0005-0000-0000-0000907C0000}"/>
    <cellStyle name="Notiz 2 8 6 2 2 4 3" xfId="34073" xr:uid="{00000000-0005-0000-0000-0000917C0000}"/>
    <cellStyle name="Notiz 2 8 6 2 2 5" xfId="20973" xr:uid="{00000000-0005-0000-0000-0000927C0000}"/>
    <cellStyle name="Notiz 2 8 6 2 2 5 2" xfId="35288" xr:uid="{00000000-0005-0000-0000-0000937C0000}"/>
    <cellStyle name="Notiz 2 8 6 2 2 6" xfId="28110" xr:uid="{00000000-0005-0000-0000-0000947C0000}"/>
    <cellStyle name="Notiz 2 8 6 2 3" xfId="16324" xr:uid="{00000000-0005-0000-0000-0000957C0000}"/>
    <cellStyle name="Notiz 2 8 6 2 3 2" xfId="23483" xr:uid="{00000000-0005-0000-0000-0000967C0000}"/>
    <cellStyle name="Notiz 2 8 6 2 3 2 2" xfId="37798" xr:uid="{00000000-0005-0000-0000-0000977C0000}"/>
    <cellStyle name="Notiz 2 8 6 2 3 3" xfId="30639" xr:uid="{00000000-0005-0000-0000-0000987C0000}"/>
    <cellStyle name="Notiz 2 8 6 2 4" xfId="18678" xr:uid="{00000000-0005-0000-0000-0000997C0000}"/>
    <cellStyle name="Notiz 2 8 6 2 4 2" xfId="25815" xr:uid="{00000000-0005-0000-0000-00009A7C0000}"/>
    <cellStyle name="Notiz 2 8 6 2 4 2 2" xfId="40130" xr:uid="{00000000-0005-0000-0000-00009B7C0000}"/>
    <cellStyle name="Notiz 2 8 6 2 4 3" xfId="32993" xr:uid="{00000000-0005-0000-0000-00009C7C0000}"/>
    <cellStyle name="Notiz 2 8 7" xfId="11648" xr:uid="{00000000-0005-0000-0000-00009D7C0000}"/>
    <cellStyle name="Notiz 2 8 7 2" xfId="13824" xr:uid="{00000000-0005-0000-0000-00009E7C0000}"/>
    <cellStyle name="Notiz 2 8 7 2 2" xfId="13902" xr:uid="{00000000-0005-0000-0000-00009F7C0000}"/>
    <cellStyle name="Notiz 2 8 7 2 2 2" xfId="16271" xr:uid="{00000000-0005-0000-0000-0000A07C0000}"/>
    <cellStyle name="Notiz 2 8 7 2 2 2 2" xfId="23430" xr:uid="{00000000-0005-0000-0000-0000A17C0000}"/>
    <cellStyle name="Notiz 2 8 7 2 2 2 2 2" xfId="37745" xr:uid="{00000000-0005-0000-0000-0000A27C0000}"/>
    <cellStyle name="Notiz 2 8 7 2 2 2 3" xfId="30586" xr:uid="{00000000-0005-0000-0000-0000A37C0000}"/>
    <cellStyle name="Notiz 2 8 7 2 2 3" xfId="18625" xr:uid="{00000000-0005-0000-0000-0000A47C0000}"/>
    <cellStyle name="Notiz 2 8 7 2 2 3 2" xfId="25762" xr:uid="{00000000-0005-0000-0000-0000A57C0000}"/>
    <cellStyle name="Notiz 2 8 7 2 2 3 2 2" xfId="40077" xr:uid="{00000000-0005-0000-0000-0000A67C0000}"/>
    <cellStyle name="Notiz 2 8 7 2 2 3 3" xfId="32940" xr:uid="{00000000-0005-0000-0000-0000A77C0000}"/>
    <cellStyle name="Notiz 2 8 7 2 2 4" xfId="20066" xr:uid="{00000000-0005-0000-0000-0000A87C0000}"/>
    <cellStyle name="Notiz 2 8 7 2 2 4 2" xfId="27203" xr:uid="{00000000-0005-0000-0000-0000A97C0000}"/>
    <cellStyle name="Notiz 2 8 7 2 2 4 2 2" xfId="41518" xr:uid="{00000000-0005-0000-0000-0000AA7C0000}"/>
    <cellStyle name="Notiz 2 8 7 2 2 4 3" xfId="34381" xr:uid="{00000000-0005-0000-0000-0000AB7C0000}"/>
    <cellStyle name="Notiz 2 8 7 2 2 5" xfId="21281" xr:uid="{00000000-0005-0000-0000-0000AC7C0000}"/>
    <cellStyle name="Notiz 2 8 7 2 2 5 2" xfId="35596" xr:uid="{00000000-0005-0000-0000-0000AD7C0000}"/>
    <cellStyle name="Notiz 2 8 7 2 2 6" xfId="28418" xr:uid="{00000000-0005-0000-0000-0000AE7C0000}"/>
    <cellStyle name="Notiz 2 8 7 2 3" xfId="16193" xr:uid="{00000000-0005-0000-0000-0000AF7C0000}"/>
    <cellStyle name="Notiz 2 8 7 2 3 2" xfId="23352" xr:uid="{00000000-0005-0000-0000-0000B07C0000}"/>
    <cellStyle name="Notiz 2 8 7 2 3 2 2" xfId="37667" xr:uid="{00000000-0005-0000-0000-0000B17C0000}"/>
    <cellStyle name="Notiz 2 8 7 2 3 3" xfId="30508" xr:uid="{00000000-0005-0000-0000-0000B27C0000}"/>
    <cellStyle name="Notiz 2 8 7 2 4" xfId="18547" xr:uid="{00000000-0005-0000-0000-0000B37C0000}"/>
    <cellStyle name="Notiz 2 8 7 2 4 2" xfId="25684" xr:uid="{00000000-0005-0000-0000-0000B47C0000}"/>
    <cellStyle name="Notiz 2 8 7 2 4 2 2" xfId="39999" xr:uid="{00000000-0005-0000-0000-0000B57C0000}"/>
    <cellStyle name="Notiz 2 8 7 2 4 3" xfId="32862" xr:uid="{00000000-0005-0000-0000-0000B67C0000}"/>
    <cellStyle name="Notiz 2 8 8" xfId="13577" xr:uid="{00000000-0005-0000-0000-0000B77C0000}"/>
    <cellStyle name="Notiz 2 8 8 2" xfId="14323" xr:uid="{00000000-0005-0000-0000-0000B87C0000}"/>
    <cellStyle name="Notiz 2 8 8 2 2" xfId="16692" xr:uid="{00000000-0005-0000-0000-0000B97C0000}"/>
    <cellStyle name="Notiz 2 8 8 2 2 2" xfId="23851" xr:uid="{00000000-0005-0000-0000-0000BA7C0000}"/>
    <cellStyle name="Notiz 2 8 8 2 2 2 2" xfId="38166" xr:uid="{00000000-0005-0000-0000-0000BB7C0000}"/>
    <cellStyle name="Notiz 2 8 8 2 2 3" xfId="31007" xr:uid="{00000000-0005-0000-0000-0000BC7C0000}"/>
    <cellStyle name="Notiz 2 8 8 2 3" xfId="19046" xr:uid="{00000000-0005-0000-0000-0000BD7C0000}"/>
    <cellStyle name="Notiz 2 8 8 2 3 2" xfId="26183" xr:uid="{00000000-0005-0000-0000-0000BE7C0000}"/>
    <cellStyle name="Notiz 2 8 8 2 3 2 2" xfId="40498" xr:uid="{00000000-0005-0000-0000-0000BF7C0000}"/>
    <cellStyle name="Notiz 2 8 8 2 3 3" xfId="33361" xr:uid="{00000000-0005-0000-0000-0000C07C0000}"/>
    <cellStyle name="Notiz 2 8 8 2 4" xfId="20379" xr:uid="{00000000-0005-0000-0000-0000C17C0000}"/>
    <cellStyle name="Notiz 2 8 8 2 4 2" xfId="27516" xr:uid="{00000000-0005-0000-0000-0000C27C0000}"/>
    <cellStyle name="Notiz 2 8 8 2 4 2 2" xfId="41831" xr:uid="{00000000-0005-0000-0000-0000C37C0000}"/>
    <cellStyle name="Notiz 2 8 8 2 4 3" xfId="34694" xr:uid="{00000000-0005-0000-0000-0000C47C0000}"/>
    <cellStyle name="Notiz 2 8 8 2 5" xfId="21594" xr:uid="{00000000-0005-0000-0000-0000C57C0000}"/>
    <cellStyle name="Notiz 2 8 8 2 5 2" xfId="35909" xr:uid="{00000000-0005-0000-0000-0000C67C0000}"/>
    <cellStyle name="Notiz 2 8 8 2 6" xfId="28731" xr:uid="{00000000-0005-0000-0000-0000C77C0000}"/>
    <cellStyle name="Notiz 2 8 8 3" xfId="15946" xr:uid="{00000000-0005-0000-0000-0000C87C0000}"/>
    <cellStyle name="Notiz 2 8 8 3 2" xfId="23105" xr:uid="{00000000-0005-0000-0000-0000C97C0000}"/>
    <cellStyle name="Notiz 2 8 8 3 2 2" xfId="37420" xr:uid="{00000000-0005-0000-0000-0000CA7C0000}"/>
    <cellStyle name="Notiz 2 8 8 3 3" xfId="30261" xr:uid="{00000000-0005-0000-0000-0000CB7C0000}"/>
    <cellStyle name="Notiz 2 8 8 4" xfId="18300" xr:uid="{00000000-0005-0000-0000-0000CC7C0000}"/>
    <cellStyle name="Notiz 2 8 8 4 2" xfId="25437" xr:uid="{00000000-0005-0000-0000-0000CD7C0000}"/>
    <cellStyle name="Notiz 2 8 8 4 2 2" xfId="39752" xr:uid="{00000000-0005-0000-0000-0000CE7C0000}"/>
    <cellStyle name="Notiz 2 8 8 4 3" xfId="32615" xr:uid="{00000000-0005-0000-0000-0000CF7C0000}"/>
    <cellStyle name="Notiz 2 9" xfId="1673" xr:uid="{00000000-0005-0000-0000-0000D07C0000}"/>
    <cellStyle name="Notiz 2 9 2" xfId="3701" xr:uid="{00000000-0005-0000-0000-0000D17C0000}"/>
    <cellStyle name="Notiz 2 9 2 2" xfId="13960" xr:uid="{00000000-0005-0000-0000-0000D27C0000}"/>
    <cellStyle name="Notiz 2 9 2 2 2" xfId="14490" xr:uid="{00000000-0005-0000-0000-0000D37C0000}"/>
    <cellStyle name="Notiz 2 9 2 2 2 2" xfId="16859" xr:uid="{00000000-0005-0000-0000-0000D47C0000}"/>
    <cellStyle name="Notiz 2 9 2 2 2 2 2" xfId="24018" xr:uid="{00000000-0005-0000-0000-0000D57C0000}"/>
    <cellStyle name="Notiz 2 9 2 2 2 2 2 2" xfId="38333" xr:uid="{00000000-0005-0000-0000-0000D67C0000}"/>
    <cellStyle name="Notiz 2 9 2 2 2 2 3" xfId="31174" xr:uid="{00000000-0005-0000-0000-0000D77C0000}"/>
    <cellStyle name="Notiz 2 9 2 2 2 3" xfId="19213" xr:uid="{00000000-0005-0000-0000-0000D87C0000}"/>
    <cellStyle name="Notiz 2 9 2 2 2 3 2" xfId="26350" xr:uid="{00000000-0005-0000-0000-0000D97C0000}"/>
    <cellStyle name="Notiz 2 9 2 2 2 3 2 2" xfId="40665" xr:uid="{00000000-0005-0000-0000-0000DA7C0000}"/>
    <cellStyle name="Notiz 2 9 2 2 2 3 3" xfId="33528" xr:uid="{00000000-0005-0000-0000-0000DB7C0000}"/>
    <cellStyle name="Notiz 2 9 2 2 2 4" xfId="20520" xr:uid="{00000000-0005-0000-0000-0000DC7C0000}"/>
    <cellStyle name="Notiz 2 9 2 2 2 4 2" xfId="27657" xr:uid="{00000000-0005-0000-0000-0000DD7C0000}"/>
    <cellStyle name="Notiz 2 9 2 2 2 4 2 2" xfId="41972" xr:uid="{00000000-0005-0000-0000-0000DE7C0000}"/>
    <cellStyle name="Notiz 2 9 2 2 2 4 3" xfId="34835" xr:uid="{00000000-0005-0000-0000-0000DF7C0000}"/>
    <cellStyle name="Notiz 2 9 2 2 2 5" xfId="21735" xr:uid="{00000000-0005-0000-0000-0000E07C0000}"/>
    <cellStyle name="Notiz 2 9 2 2 2 5 2" xfId="36050" xr:uid="{00000000-0005-0000-0000-0000E17C0000}"/>
    <cellStyle name="Notiz 2 9 2 2 2 6" xfId="28872" xr:uid="{00000000-0005-0000-0000-0000E27C0000}"/>
    <cellStyle name="Notiz 2 9 2 2 3" xfId="16329" xr:uid="{00000000-0005-0000-0000-0000E37C0000}"/>
    <cellStyle name="Notiz 2 9 2 2 3 2" xfId="23488" xr:uid="{00000000-0005-0000-0000-0000E47C0000}"/>
    <cellStyle name="Notiz 2 9 2 2 3 2 2" xfId="37803" xr:uid="{00000000-0005-0000-0000-0000E57C0000}"/>
    <cellStyle name="Notiz 2 9 2 2 3 3" xfId="30644" xr:uid="{00000000-0005-0000-0000-0000E67C0000}"/>
    <cellStyle name="Notiz 2 9 2 2 4" xfId="18683" xr:uid="{00000000-0005-0000-0000-0000E77C0000}"/>
    <cellStyle name="Notiz 2 9 2 2 4 2" xfId="25820" xr:uid="{00000000-0005-0000-0000-0000E87C0000}"/>
    <cellStyle name="Notiz 2 9 2 2 4 2 2" xfId="40135" xr:uid="{00000000-0005-0000-0000-0000E97C0000}"/>
    <cellStyle name="Notiz 2 9 2 2 4 3" xfId="32998" xr:uid="{00000000-0005-0000-0000-0000EA7C0000}"/>
    <cellStyle name="Notiz 2 9 3" xfId="11653" xr:uid="{00000000-0005-0000-0000-0000EB7C0000}"/>
    <cellStyle name="Notiz 2 9 3 2" xfId="13829" xr:uid="{00000000-0005-0000-0000-0000EC7C0000}"/>
    <cellStyle name="Notiz 2 9 3 2 2" xfId="14344" xr:uid="{00000000-0005-0000-0000-0000ED7C0000}"/>
    <cellStyle name="Notiz 2 9 3 2 2 2" xfId="16713" xr:uid="{00000000-0005-0000-0000-0000EE7C0000}"/>
    <cellStyle name="Notiz 2 9 3 2 2 2 2" xfId="23872" xr:uid="{00000000-0005-0000-0000-0000EF7C0000}"/>
    <cellStyle name="Notiz 2 9 3 2 2 2 2 2" xfId="38187" xr:uid="{00000000-0005-0000-0000-0000F07C0000}"/>
    <cellStyle name="Notiz 2 9 3 2 2 2 3" xfId="31028" xr:uid="{00000000-0005-0000-0000-0000F17C0000}"/>
    <cellStyle name="Notiz 2 9 3 2 2 3" xfId="19067" xr:uid="{00000000-0005-0000-0000-0000F27C0000}"/>
    <cellStyle name="Notiz 2 9 3 2 2 3 2" xfId="26204" xr:uid="{00000000-0005-0000-0000-0000F37C0000}"/>
    <cellStyle name="Notiz 2 9 3 2 2 3 2 2" xfId="40519" xr:uid="{00000000-0005-0000-0000-0000F47C0000}"/>
    <cellStyle name="Notiz 2 9 3 2 2 3 3" xfId="33382" xr:uid="{00000000-0005-0000-0000-0000F57C0000}"/>
    <cellStyle name="Notiz 2 9 3 2 2 4" xfId="20400" xr:uid="{00000000-0005-0000-0000-0000F67C0000}"/>
    <cellStyle name="Notiz 2 9 3 2 2 4 2" xfId="27537" xr:uid="{00000000-0005-0000-0000-0000F77C0000}"/>
    <cellStyle name="Notiz 2 9 3 2 2 4 2 2" xfId="41852" xr:uid="{00000000-0005-0000-0000-0000F87C0000}"/>
    <cellStyle name="Notiz 2 9 3 2 2 4 3" xfId="34715" xr:uid="{00000000-0005-0000-0000-0000F97C0000}"/>
    <cellStyle name="Notiz 2 9 3 2 2 5" xfId="21615" xr:uid="{00000000-0005-0000-0000-0000FA7C0000}"/>
    <cellStyle name="Notiz 2 9 3 2 2 5 2" xfId="35930" xr:uid="{00000000-0005-0000-0000-0000FB7C0000}"/>
    <cellStyle name="Notiz 2 9 3 2 2 6" xfId="28752" xr:uid="{00000000-0005-0000-0000-0000FC7C0000}"/>
    <cellStyle name="Notiz 2 9 3 2 3" xfId="16198" xr:uid="{00000000-0005-0000-0000-0000FD7C0000}"/>
    <cellStyle name="Notiz 2 9 3 2 3 2" xfId="23357" xr:uid="{00000000-0005-0000-0000-0000FE7C0000}"/>
    <cellStyle name="Notiz 2 9 3 2 3 2 2" xfId="37672" xr:uid="{00000000-0005-0000-0000-0000FF7C0000}"/>
    <cellStyle name="Notiz 2 9 3 2 3 3" xfId="30513" xr:uid="{00000000-0005-0000-0000-0000007D0000}"/>
    <cellStyle name="Notiz 2 9 3 2 4" xfId="18552" xr:uid="{00000000-0005-0000-0000-0000017D0000}"/>
    <cellStyle name="Notiz 2 9 3 2 4 2" xfId="25689" xr:uid="{00000000-0005-0000-0000-0000027D0000}"/>
    <cellStyle name="Notiz 2 9 3 2 4 2 2" xfId="40004" xr:uid="{00000000-0005-0000-0000-0000037D0000}"/>
    <cellStyle name="Notiz 2 9 3 2 4 3" xfId="32867" xr:uid="{00000000-0005-0000-0000-0000047D0000}"/>
    <cellStyle name="Notiz 2 9 4" xfId="13582" xr:uid="{00000000-0005-0000-0000-0000057D0000}"/>
    <cellStyle name="Notiz 2 9 4 2" xfId="14641" xr:uid="{00000000-0005-0000-0000-0000067D0000}"/>
    <cellStyle name="Notiz 2 9 4 2 2" xfId="17004" xr:uid="{00000000-0005-0000-0000-0000077D0000}"/>
    <cellStyle name="Notiz 2 9 4 2 2 2" xfId="24163" xr:uid="{00000000-0005-0000-0000-0000087D0000}"/>
    <cellStyle name="Notiz 2 9 4 2 2 2 2" xfId="38478" xr:uid="{00000000-0005-0000-0000-0000097D0000}"/>
    <cellStyle name="Notiz 2 9 4 2 2 3" xfId="31319" xr:uid="{00000000-0005-0000-0000-00000A7D0000}"/>
    <cellStyle name="Notiz 2 9 4 2 3" xfId="19358" xr:uid="{00000000-0005-0000-0000-00000B7D0000}"/>
    <cellStyle name="Notiz 2 9 4 2 3 2" xfId="26495" xr:uid="{00000000-0005-0000-0000-00000C7D0000}"/>
    <cellStyle name="Notiz 2 9 4 2 3 2 2" xfId="40810" xr:uid="{00000000-0005-0000-0000-00000D7D0000}"/>
    <cellStyle name="Notiz 2 9 4 2 3 3" xfId="33673" xr:uid="{00000000-0005-0000-0000-00000E7D0000}"/>
    <cellStyle name="Notiz 2 9 4 2 4" xfId="20656" xr:uid="{00000000-0005-0000-0000-00000F7D0000}"/>
    <cellStyle name="Notiz 2 9 4 2 4 2" xfId="27793" xr:uid="{00000000-0005-0000-0000-0000107D0000}"/>
    <cellStyle name="Notiz 2 9 4 2 4 2 2" xfId="42108" xr:uid="{00000000-0005-0000-0000-0000117D0000}"/>
    <cellStyle name="Notiz 2 9 4 2 4 3" xfId="34971" xr:uid="{00000000-0005-0000-0000-0000127D0000}"/>
    <cellStyle name="Notiz 2 9 4 2 5" xfId="21871" xr:uid="{00000000-0005-0000-0000-0000137D0000}"/>
    <cellStyle name="Notiz 2 9 4 2 5 2" xfId="36186" xr:uid="{00000000-0005-0000-0000-0000147D0000}"/>
    <cellStyle name="Notiz 2 9 4 2 6" xfId="29008" xr:uid="{00000000-0005-0000-0000-0000157D0000}"/>
    <cellStyle name="Notiz 2 9 4 3" xfId="15951" xr:uid="{00000000-0005-0000-0000-0000167D0000}"/>
    <cellStyle name="Notiz 2 9 4 3 2" xfId="23110" xr:uid="{00000000-0005-0000-0000-0000177D0000}"/>
    <cellStyle name="Notiz 2 9 4 3 2 2" xfId="37425" xr:uid="{00000000-0005-0000-0000-0000187D0000}"/>
    <cellStyle name="Notiz 2 9 4 3 3" xfId="30266" xr:uid="{00000000-0005-0000-0000-0000197D0000}"/>
    <cellStyle name="Notiz 2 9 4 4" xfId="18305" xr:uid="{00000000-0005-0000-0000-00001A7D0000}"/>
    <cellStyle name="Notiz 2 9 4 4 2" xfId="25442" xr:uid="{00000000-0005-0000-0000-00001B7D0000}"/>
    <cellStyle name="Notiz 2 9 4 4 2 2" xfId="39757" xr:uid="{00000000-0005-0000-0000-00001C7D0000}"/>
    <cellStyle name="Notiz 2 9 4 4 3" xfId="32620" xr:uid="{00000000-0005-0000-0000-00001D7D0000}"/>
    <cellStyle name="Notiz 3" xfId="301" xr:uid="{00000000-0005-0000-0000-00001E7D0000}"/>
    <cellStyle name="Notiz 3 10" xfId="3702" xr:uid="{00000000-0005-0000-0000-00001F7D0000}"/>
    <cellStyle name="Notiz 3 10 2" xfId="11821" xr:uid="{00000000-0005-0000-0000-0000207D0000}"/>
    <cellStyle name="Notiz 3 10 2 2" xfId="13961" xr:uid="{00000000-0005-0000-0000-0000217D0000}"/>
    <cellStyle name="Notiz 3 10 2 2 2" xfId="13400" xr:uid="{00000000-0005-0000-0000-0000227D0000}"/>
    <cellStyle name="Notiz 3 10 2 2 2 2" xfId="15769" xr:uid="{00000000-0005-0000-0000-0000237D0000}"/>
    <cellStyle name="Notiz 3 10 2 2 2 2 2" xfId="22928" xr:uid="{00000000-0005-0000-0000-0000247D0000}"/>
    <cellStyle name="Notiz 3 10 2 2 2 2 2 2" xfId="37243" xr:uid="{00000000-0005-0000-0000-0000257D0000}"/>
    <cellStyle name="Notiz 3 10 2 2 2 2 3" xfId="30084" xr:uid="{00000000-0005-0000-0000-0000267D0000}"/>
    <cellStyle name="Notiz 3 10 2 2 2 3" xfId="18123" xr:uid="{00000000-0005-0000-0000-0000277D0000}"/>
    <cellStyle name="Notiz 3 10 2 2 2 3 2" xfId="25260" xr:uid="{00000000-0005-0000-0000-0000287D0000}"/>
    <cellStyle name="Notiz 3 10 2 2 2 3 2 2" xfId="39575" xr:uid="{00000000-0005-0000-0000-0000297D0000}"/>
    <cellStyle name="Notiz 3 10 2 2 2 3 3" xfId="32438" xr:uid="{00000000-0005-0000-0000-00002A7D0000}"/>
    <cellStyle name="Notiz 3 10 2 2 2 4" xfId="19827" xr:uid="{00000000-0005-0000-0000-00002B7D0000}"/>
    <cellStyle name="Notiz 3 10 2 2 2 4 2" xfId="26964" xr:uid="{00000000-0005-0000-0000-00002C7D0000}"/>
    <cellStyle name="Notiz 3 10 2 2 2 4 2 2" xfId="41279" xr:uid="{00000000-0005-0000-0000-00002D7D0000}"/>
    <cellStyle name="Notiz 3 10 2 2 2 4 3" xfId="34142" xr:uid="{00000000-0005-0000-0000-00002E7D0000}"/>
    <cellStyle name="Notiz 3 10 2 2 2 5" xfId="21042" xr:uid="{00000000-0005-0000-0000-00002F7D0000}"/>
    <cellStyle name="Notiz 3 10 2 2 2 5 2" xfId="35357" xr:uid="{00000000-0005-0000-0000-0000307D0000}"/>
    <cellStyle name="Notiz 3 10 2 2 2 6" xfId="28179" xr:uid="{00000000-0005-0000-0000-0000317D0000}"/>
    <cellStyle name="Notiz 3 10 2 2 3" xfId="16330" xr:uid="{00000000-0005-0000-0000-0000327D0000}"/>
    <cellStyle name="Notiz 3 10 2 2 3 2" xfId="23489" xr:uid="{00000000-0005-0000-0000-0000337D0000}"/>
    <cellStyle name="Notiz 3 10 2 2 3 2 2" xfId="37804" xr:uid="{00000000-0005-0000-0000-0000347D0000}"/>
    <cellStyle name="Notiz 3 10 2 2 3 3" xfId="30645" xr:uid="{00000000-0005-0000-0000-0000357D0000}"/>
    <cellStyle name="Notiz 3 10 2 2 4" xfId="18684" xr:uid="{00000000-0005-0000-0000-0000367D0000}"/>
    <cellStyle name="Notiz 3 10 2 2 4 2" xfId="25821" xr:uid="{00000000-0005-0000-0000-0000377D0000}"/>
    <cellStyle name="Notiz 3 10 2 2 4 2 2" xfId="40136" xr:uid="{00000000-0005-0000-0000-0000387D0000}"/>
    <cellStyle name="Notiz 3 10 2 2 4 3" xfId="32999" xr:uid="{00000000-0005-0000-0000-0000397D0000}"/>
    <cellStyle name="Notiz 3 10 3" xfId="11407" xr:uid="{00000000-0005-0000-0000-00003A7D0000}"/>
    <cellStyle name="Notiz 3 11" xfId="8851" xr:uid="{00000000-0005-0000-0000-00003B7D0000}"/>
    <cellStyle name="Notiz 3 12" xfId="13583" xr:uid="{00000000-0005-0000-0000-00003C7D0000}"/>
    <cellStyle name="Notiz 3 12 2" xfId="13421" xr:uid="{00000000-0005-0000-0000-00003D7D0000}"/>
    <cellStyle name="Notiz 3 12 2 2" xfId="15790" xr:uid="{00000000-0005-0000-0000-00003E7D0000}"/>
    <cellStyle name="Notiz 3 12 2 2 2" xfId="22949" xr:uid="{00000000-0005-0000-0000-00003F7D0000}"/>
    <cellStyle name="Notiz 3 12 2 2 2 2" xfId="37264" xr:uid="{00000000-0005-0000-0000-0000407D0000}"/>
    <cellStyle name="Notiz 3 12 2 2 3" xfId="30105" xr:uid="{00000000-0005-0000-0000-0000417D0000}"/>
    <cellStyle name="Notiz 3 12 2 3" xfId="18144" xr:uid="{00000000-0005-0000-0000-0000427D0000}"/>
    <cellStyle name="Notiz 3 12 2 3 2" xfId="25281" xr:uid="{00000000-0005-0000-0000-0000437D0000}"/>
    <cellStyle name="Notiz 3 12 2 3 2 2" xfId="39596" xr:uid="{00000000-0005-0000-0000-0000447D0000}"/>
    <cellStyle name="Notiz 3 12 2 3 3" xfId="32459" xr:uid="{00000000-0005-0000-0000-0000457D0000}"/>
    <cellStyle name="Notiz 3 12 2 4" xfId="19848" xr:uid="{00000000-0005-0000-0000-0000467D0000}"/>
    <cellStyle name="Notiz 3 12 2 4 2" xfId="26985" xr:uid="{00000000-0005-0000-0000-0000477D0000}"/>
    <cellStyle name="Notiz 3 12 2 4 2 2" xfId="41300" xr:uid="{00000000-0005-0000-0000-0000487D0000}"/>
    <cellStyle name="Notiz 3 12 2 4 3" xfId="34163" xr:uid="{00000000-0005-0000-0000-0000497D0000}"/>
    <cellStyle name="Notiz 3 12 2 5" xfId="21063" xr:uid="{00000000-0005-0000-0000-00004A7D0000}"/>
    <cellStyle name="Notiz 3 12 2 5 2" xfId="35378" xr:uid="{00000000-0005-0000-0000-00004B7D0000}"/>
    <cellStyle name="Notiz 3 12 2 6" xfId="28200" xr:uid="{00000000-0005-0000-0000-00004C7D0000}"/>
    <cellStyle name="Notiz 3 12 3" xfId="15952" xr:uid="{00000000-0005-0000-0000-00004D7D0000}"/>
    <cellStyle name="Notiz 3 12 3 2" xfId="23111" xr:uid="{00000000-0005-0000-0000-00004E7D0000}"/>
    <cellStyle name="Notiz 3 12 3 2 2" xfId="37426" xr:uid="{00000000-0005-0000-0000-00004F7D0000}"/>
    <cellStyle name="Notiz 3 12 3 3" xfId="30267" xr:uid="{00000000-0005-0000-0000-0000507D0000}"/>
    <cellStyle name="Notiz 3 12 4" xfId="18306" xr:uid="{00000000-0005-0000-0000-0000517D0000}"/>
    <cellStyle name="Notiz 3 12 4 2" xfId="25443" xr:uid="{00000000-0005-0000-0000-0000527D0000}"/>
    <cellStyle name="Notiz 3 12 4 2 2" xfId="39758" xr:uid="{00000000-0005-0000-0000-0000537D0000}"/>
    <cellStyle name="Notiz 3 12 4 3" xfId="32621" xr:uid="{00000000-0005-0000-0000-0000547D0000}"/>
    <cellStyle name="Notiz 3 2" xfId="1675" xr:uid="{00000000-0005-0000-0000-0000557D0000}"/>
    <cellStyle name="Notiz 3 2 2" xfId="1676" xr:uid="{00000000-0005-0000-0000-0000567D0000}"/>
    <cellStyle name="Notiz 3 2 2 2" xfId="1677" xr:uid="{00000000-0005-0000-0000-0000577D0000}"/>
    <cellStyle name="Notiz 3 2 2 2 2" xfId="3704" xr:uid="{00000000-0005-0000-0000-0000587D0000}"/>
    <cellStyle name="Notiz 3 2 2 2 2 2" xfId="13963" xr:uid="{00000000-0005-0000-0000-0000597D0000}"/>
    <cellStyle name="Notiz 3 2 2 2 2 2 2" xfId="13673" xr:uid="{00000000-0005-0000-0000-00005A7D0000}"/>
    <cellStyle name="Notiz 3 2 2 2 2 2 2 2" xfId="16042" xr:uid="{00000000-0005-0000-0000-00005B7D0000}"/>
    <cellStyle name="Notiz 3 2 2 2 2 2 2 2 2" xfId="23201" xr:uid="{00000000-0005-0000-0000-00005C7D0000}"/>
    <cellStyle name="Notiz 3 2 2 2 2 2 2 2 2 2" xfId="37516" xr:uid="{00000000-0005-0000-0000-00005D7D0000}"/>
    <cellStyle name="Notiz 3 2 2 2 2 2 2 2 3" xfId="30357" xr:uid="{00000000-0005-0000-0000-00005E7D0000}"/>
    <cellStyle name="Notiz 3 2 2 2 2 2 2 3" xfId="18396" xr:uid="{00000000-0005-0000-0000-00005F7D0000}"/>
    <cellStyle name="Notiz 3 2 2 2 2 2 2 3 2" xfId="25533" xr:uid="{00000000-0005-0000-0000-0000607D0000}"/>
    <cellStyle name="Notiz 3 2 2 2 2 2 2 3 2 2" xfId="39848" xr:uid="{00000000-0005-0000-0000-0000617D0000}"/>
    <cellStyle name="Notiz 3 2 2 2 2 2 2 3 3" xfId="32711" xr:uid="{00000000-0005-0000-0000-0000627D0000}"/>
    <cellStyle name="Notiz 3 2 2 2 2 2 2 4" xfId="19922" xr:uid="{00000000-0005-0000-0000-0000637D0000}"/>
    <cellStyle name="Notiz 3 2 2 2 2 2 2 4 2" xfId="27059" xr:uid="{00000000-0005-0000-0000-0000647D0000}"/>
    <cellStyle name="Notiz 3 2 2 2 2 2 2 4 2 2" xfId="41374" xr:uid="{00000000-0005-0000-0000-0000657D0000}"/>
    <cellStyle name="Notiz 3 2 2 2 2 2 2 4 3" xfId="34237" xr:uid="{00000000-0005-0000-0000-0000667D0000}"/>
    <cellStyle name="Notiz 3 2 2 2 2 2 2 5" xfId="21137" xr:uid="{00000000-0005-0000-0000-0000677D0000}"/>
    <cellStyle name="Notiz 3 2 2 2 2 2 2 5 2" xfId="35452" xr:uid="{00000000-0005-0000-0000-0000687D0000}"/>
    <cellStyle name="Notiz 3 2 2 2 2 2 2 6" xfId="28274" xr:uid="{00000000-0005-0000-0000-0000697D0000}"/>
    <cellStyle name="Notiz 3 2 2 2 2 2 3" xfId="16332" xr:uid="{00000000-0005-0000-0000-00006A7D0000}"/>
    <cellStyle name="Notiz 3 2 2 2 2 2 3 2" xfId="23491" xr:uid="{00000000-0005-0000-0000-00006B7D0000}"/>
    <cellStyle name="Notiz 3 2 2 2 2 2 3 2 2" xfId="37806" xr:uid="{00000000-0005-0000-0000-00006C7D0000}"/>
    <cellStyle name="Notiz 3 2 2 2 2 2 3 3" xfId="30647" xr:uid="{00000000-0005-0000-0000-00006D7D0000}"/>
    <cellStyle name="Notiz 3 2 2 2 2 2 4" xfId="18686" xr:uid="{00000000-0005-0000-0000-00006E7D0000}"/>
    <cellStyle name="Notiz 3 2 2 2 2 2 4 2" xfId="25823" xr:uid="{00000000-0005-0000-0000-00006F7D0000}"/>
    <cellStyle name="Notiz 3 2 2 2 2 2 4 2 2" xfId="40138" xr:uid="{00000000-0005-0000-0000-0000707D0000}"/>
    <cellStyle name="Notiz 3 2 2 2 2 2 4 3" xfId="33001" xr:uid="{00000000-0005-0000-0000-0000717D0000}"/>
    <cellStyle name="Notiz 3 2 2 2 3" xfId="11656" xr:uid="{00000000-0005-0000-0000-0000727D0000}"/>
    <cellStyle name="Notiz 3 2 2 2 3 2" xfId="13832" xr:uid="{00000000-0005-0000-0000-0000737D0000}"/>
    <cellStyle name="Notiz 3 2 2 2 3 2 2" xfId="14345" xr:uid="{00000000-0005-0000-0000-0000747D0000}"/>
    <cellStyle name="Notiz 3 2 2 2 3 2 2 2" xfId="16714" xr:uid="{00000000-0005-0000-0000-0000757D0000}"/>
    <cellStyle name="Notiz 3 2 2 2 3 2 2 2 2" xfId="23873" xr:uid="{00000000-0005-0000-0000-0000767D0000}"/>
    <cellStyle name="Notiz 3 2 2 2 3 2 2 2 2 2" xfId="38188" xr:uid="{00000000-0005-0000-0000-0000777D0000}"/>
    <cellStyle name="Notiz 3 2 2 2 3 2 2 2 3" xfId="31029" xr:uid="{00000000-0005-0000-0000-0000787D0000}"/>
    <cellStyle name="Notiz 3 2 2 2 3 2 2 3" xfId="19068" xr:uid="{00000000-0005-0000-0000-0000797D0000}"/>
    <cellStyle name="Notiz 3 2 2 2 3 2 2 3 2" xfId="26205" xr:uid="{00000000-0005-0000-0000-00007A7D0000}"/>
    <cellStyle name="Notiz 3 2 2 2 3 2 2 3 2 2" xfId="40520" xr:uid="{00000000-0005-0000-0000-00007B7D0000}"/>
    <cellStyle name="Notiz 3 2 2 2 3 2 2 3 3" xfId="33383" xr:uid="{00000000-0005-0000-0000-00007C7D0000}"/>
    <cellStyle name="Notiz 3 2 2 2 3 2 2 4" xfId="20401" xr:uid="{00000000-0005-0000-0000-00007D7D0000}"/>
    <cellStyle name="Notiz 3 2 2 2 3 2 2 4 2" xfId="27538" xr:uid="{00000000-0005-0000-0000-00007E7D0000}"/>
    <cellStyle name="Notiz 3 2 2 2 3 2 2 4 2 2" xfId="41853" xr:uid="{00000000-0005-0000-0000-00007F7D0000}"/>
    <cellStyle name="Notiz 3 2 2 2 3 2 2 4 3" xfId="34716" xr:uid="{00000000-0005-0000-0000-0000807D0000}"/>
    <cellStyle name="Notiz 3 2 2 2 3 2 2 5" xfId="21616" xr:uid="{00000000-0005-0000-0000-0000817D0000}"/>
    <cellStyle name="Notiz 3 2 2 2 3 2 2 5 2" xfId="35931" xr:uid="{00000000-0005-0000-0000-0000827D0000}"/>
    <cellStyle name="Notiz 3 2 2 2 3 2 2 6" xfId="28753" xr:uid="{00000000-0005-0000-0000-0000837D0000}"/>
    <cellStyle name="Notiz 3 2 2 2 3 2 3" xfId="16201" xr:uid="{00000000-0005-0000-0000-0000847D0000}"/>
    <cellStyle name="Notiz 3 2 2 2 3 2 3 2" xfId="23360" xr:uid="{00000000-0005-0000-0000-0000857D0000}"/>
    <cellStyle name="Notiz 3 2 2 2 3 2 3 2 2" xfId="37675" xr:uid="{00000000-0005-0000-0000-0000867D0000}"/>
    <cellStyle name="Notiz 3 2 2 2 3 2 3 3" xfId="30516" xr:uid="{00000000-0005-0000-0000-0000877D0000}"/>
    <cellStyle name="Notiz 3 2 2 2 3 2 4" xfId="18555" xr:uid="{00000000-0005-0000-0000-0000887D0000}"/>
    <cellStyle name="Notiz 3 2 2 2 3 2 4 2" xfId="25692" xr:uid="{00000000-0005-0000-0000-0000897D0000}"/>
    <cellStyle name="Notiz 3 2 2 2 3 2 4 2 2" xfId="40007" xr:uid="{00000000-0005-0000-0000-00008A7D0000}"/>
    <cellStyle name="Notiz 3 2 2 2 3 2 4 3" xfId="32870" xr:uid="{00000000-0005-0000-0000-00008B7D0000}"/>
    <cellStyle name="Notiz 3 2 2 2 4" xfId="13585" xr:uid="{00000000-0005-0000-0000-00008C7D0000}"/>
    <cellStyle name="Notiz 3 2 2 2 4 2" xfId="14563" xr:uid="{00000000-0005-0000-0000-00008D7D0000}"/>
    <cellStyle name="Notiz 3 2 2 2 4 2 2" xfId="16926" xr:uid="{00000000-0005-0000-0000-00008E7D0000}"/>
    <cellStyle name="Notiz 3 2 2 2 4 2 2 2" xfId="24085" xr:uid="{00000000-0005-0000-0000-00008F7D0000}"/>
    <cellStyle name="Notiz 3 2 2 2 4 2 2 2 2" xfId="38400" xr:uid="{00000000-0005-0000-0000-0000907D0000}"/>
    <cellStyle name="Notiz 3 2 2 2 4 2 2 3" xfId="31241" xr:uid="{00000000-0005-0000-0000-0000917D0000}"/>
    <cellStyle name="Notiz 3 2 2 2 4 2 3" xfId="19280" xr:uid="{00000000-0005-0000-0000-0000927D0000}"/>
    <cellStyle name="Notiz 3 2 2 2 4 2 3 2" xfId="26417" xr:uid="{00000000-0005-0000-0000-0000937D0000}"/>
    <cellStyle name="Notiz 3 2 2 2 4 2 3 2 2" xfId="40732" xr:uid="{00000000-0005-0000-0000-0000947D0000}"/>
    <cellStyle name="Notiz 3 2 2 2 4 2 3 3" xfId="33595" xr:uid="{00000000-0005-0000-0000-0000957D0000}"/>
    <cellStyle name="Notiz 3 2 2 2 4 2 4" xfId="20578" xr:uid="{00000000-0005-0000-0000-0000967D0000}"/>
    <cellStyle name="Notiz 3 2 2 2 4 2 4 2" xfId="27715" xr:uid="{00000000-0005-0000-0000-0000977D0000}"/>
    <cellStyle name="Notiz 3 2 2 2 4 2 4 2 2" xfId="42030" xr:uid="{00000000-0005-0000-0000-0000987D0000}"/>
    <cellStyle name="Notiz 3 2 2 2 4 2 4 3" xfId="34893" xr:uid="{00000000-0005-0000-0000-0000997D0000}"/>
    <cellStyle name="Notiz 3 2 2 2 4 2 5" xfId="21793" xr:uid="{00000000-0005-0000-0000-00009A7D0000}"/>
    <cellStyle name="Notiz 3 2 2 2 4 2 5 2" xfId="36108" xr:uid="{00000000-0005-0000-0000-00009B7D0000}"/>
    <cellStyle name="Notiz 3 2 2 2 4 2 6" xfId="28930" xr:uid="{00000000-0005-0000-0000-00009C7D0000}"/>
    <cellStyle name="Notiz 3 2 2 2 4 3" xfId="15954" xr:uid="{00000000-0005-0000-0000-00009D7D0000}"/>
    <cellStyle name="Notiz 3 2 2 2 4 3 2" xfId="23113" xr:uid="{00000000-0005-0000-0000-00009E7D0000}"/>
    <cellStyle name="Notiz 3 2 2 2 4 3 2 2" xfId="37428" xr:uid="{00000000-0005-0000-0000-00009F7D0000}"/>
    <cellStyle name="Notiz 3 2 2 2 4 3 3" xfId="30269" xr:uid="{00000000-0005-0000-0000-0000A07D0000}"/>
    <cellStyle name="Notiz 3 2 2 2 4 4" xfId="18308" xr:uid="{00000000-0005-0000-0000-0000A17D0000}"/>
    <cellStyle name="Notiz 3 2 2 2 4 4 2" xfId="25445" xr:uid="{00000000-0005-0000-0000-0000A27D0000}"/>
    <cellStyle name="Notiz 3 2 2 2 4 4 2 2" xfId="39760" xr:uid="{00000000-0005-0000-0000-0000A37D0000}"/>
    <cellStyle name="Notiz 3 2 2 2 4 4 3" xfId="32623" xr:uid="{00000000-0005-0000-0000-0000A47D0000}"/>
    <cellStyle name="Notiz 3 2 2 3" xfId="1678" xr:uid="{00000000-0005-0000-0000-0000A57D0000}"/>
    <cellStyle name="Notiz 3 2 2 3 2" xfId="3705" xr:uid="{00000000-0005-0000-0000-0000A67D0000}"/>
    <cellStyle name="Notiz 3 2 2 3 2 2" xfId="13964" xr:uid="{00000000-0005-0000-0000-0000A77D0000}"/>
    <cellStyle name="Notiz 3 2 2 3 2 2 2" xfId="13401" xr:uid="{00000000-0005-0000-0000-0000A87D0000}"/>
    <cellStyle name="Notiz 3 2 2 3 2 2 2 2" xfId="15770" xr:uid="{00000000-0005-0000-0000-0000A97D0000}"/>
    <cellStyle name="Notiz 3 2 2 3 2 2 2 2 2" xfId="22929" xr:uid="{00000000-0005-0000-0000-0000AA7D0000}"/>
    <cellStyle name="Notiz 3 2 2 3 2 2 2 2 2 2" xfId="37244" xr:uid="{00000000-0005-0000-0000-0000AB7D0000}"/>
    <cellStyle name="Notiz 3 2 2 3 2 2 2 2 3" xfId="30085" xr:uid="{00000000-0005-0000-0000-0000AC7D0000}"/>
    <cellStyle name="Notiz 3 2 2 3 2 2 2 3" xfId="18124" xr:uid="{00000000-0005-0000-0000-0000AD7D0000}"/>
    <cellStyle name="Notiz 3 2 2 3 2 2 2 3 2" xfId="25261" xr:uid="{00000000-0005-0000-0000-0000AE7D0000}"/>
    <cellStyle name="Notiz 3 2 2 3 2 2 2 3 2 2" xfId="39576" xr:uid="{00000000-0005-0000-0000-0000AF7D0000}"/>
    <cellStyle name="Notiz 3 2 2 3 2 2 2 3 3" xfId="32439" xr:uid="{00000000-0005-0000-0000-0000B07D0000}"/>
    <cellStyle name="Notiz 3 2 2 3 2 2 2 4" xfId="19828" xr:uid="{00000000-0005-0000-0000-0000B17D0000}"/>
    <cellStyle name="Notiz 3 2 2 3 2 2 2 4 2" xfId="26965" xr:uid="{00000000-0005-0000-0000-0000B27D0000}"/>
    <cellStyle name="Notiz 3 2 2 3 2 2 2 4 2 2" xfId="41280" xr:uid="{00000000-0005-0000-0000-0000B37D0000}"/>
    <cellStyle name="Notiz 3 2 2 3 2 2 2 4 3" xfId="34143" xr:uid="{00000000-0005-0000-0000-0000B47D0000}"/>
    <cellStyle name="Notiz 3 2 2 3 2 2 2 5" xfId="21043" xr:uid="{00000000-0005-0000-0000-0000B57D0000}"/>
    <cellStyle name="Notiz 3 2 2 3 2 2 2 5 2" xfId="35358" xr:uid="{00000000-0005-0000-0000-0000B67D0000}"/>
    <cellStyle name="Notiz 3 2 2 3 2 2 2 6" xfId="28180" xr:uid="{00000000-0005-0000-0000-0000B77D0000}"/>
    <cellStyle name="Notiz 3 2 2 3 2 2 3" xfId="16333" xr:uid="{00000000-0005-0000-0000-0000B87D0000}"/>
    <cellStyle name="Notiz 3 2 2 3 2 2 3 2" xfId="23492" xr:uid="{00000000-0005-0000-0000-0000B97D0000}"/>
    <cellStyle name="Notiz 3 2 2 3 2 2 3 2 2" xfId="37807" xr:uid="{00000000-0005-0000-0000-0000BA7D0000}"/>
    <cellStyle name="Notiz 3 2 2 3 2 2 3 3" xfId="30648" xr:uid="{00000000-0005-0000-0000-0000BB7D0000}"/>
    <cellStyle name="Notiz 3 2 2 3 2 2 4" xfId="18687" xr:uid="{00000000-0005-0000-0000-0000BC7D0000}"/>
    <cellStyle name="Notiz 3 2 2 3 2 2 4 2" xfId="25824" xr:uid="{00000000-0005-0000-0000-0000BD7D0000}"/>
    <cellStyle name="Notiz 3 2 2 3 2 2 4 2 2" xfId="40139" xr:uid="{00000000-0005-0000-0000-0000BE7D0000}"/>
    <cellStyle name="Notiz 3 2 2 3 2 2 4 3" xfId="33002" xr:uid="{00000000-0005-0000-0000-0000BF7D0000}"/>
    <cellStyle name="Notiz 3 2 2 3 3" xfId="11657" xr:uid="{00000000-0005-0000-0000-0000C07D0000}"/>
    <cellStyle name="Notiz 3 2 2 3 3 2" xfId="13833" xr:uid="{00000000-0005-0000-0000-0000C17D0000}"/>
    <cellStyle name="Notiz 3 2 2 3 3 2 2" xfId="14380" xr:uid="{00000000-0005-0000-0000-0000C27D0000}"/>
    <cellStyle name="Notiz 3 2 2 3 3 2 2 2" xfId="16749" xr:uid="{00000000-0005-0000-0000-0000C37D0000}"/>
    <cellStyle name="Notiz 3 2 2 3 3 2 2 2 2" xfId="23908" xr:uid="{00000000-0005-0000-0000-0000C47D0000}"/>
    <cellStyle name="Notiz 3 2 2 3 3 2 2 2 2 2" xfId="38223" xr:uid="{00000000-0005-0000-0000-0000C57D0000}"/>
    <cellStyle name="Notiz 3 2 2 3 3 2 2 2 3" xfId="31064" xr:uid="{00000000-0005-0000-0000-0000C67D0000}"/>
    <cellStyle name="Notiz 3 2 2 3 3 2 2 3" xfId="19103" xr:uid="{00000000-0005-0000-0000-0000C77D0000}"/>
    <cellStyle name="Notiz 3 2 2 3 3 2 2 3 2" xfId="26240" xr:uid="{00000000-0005-0000-0000-0000C87D0000}"/>
    <cellStyle name="Notiz 3 2 2 3 3 2 2 3 2 2" xfId="40555" xr:uid="{00000000-0005-0000-0000-0000C97D0000}"/>
    <cellStyle name="Notiz 3 2 2 3 3 2 2 3 3" xfId="33418" xr:uid="{00000000-0005-0000-0000-0000CA7D0000}"/>
    <cellStyle name="Notiz 3 2 2 3 3 2 2 4" xfId="20436" xr:uid="{00000000-0005-0000-0000-0000CB7D0000}"/>
    <cellStyle name="Notiz 3 2 2 3 3 2 2 4 2" xfId="27573" xr:uid="{00000000-0005-0000-0000-0000CC7D0000}"/>
    <cellStyle name="Notiz 3 2 2 3 3 2 2 4 2 2" xfId="41888" xr:uid="{00000000-0005-0000-0000-0000CD7D0000}"/>
    <cellStyle name="Notiz 3 2 2 3 3 2 2 4 3" xfId="34751" xr:uid="{00000000-0005-0000-0000-0000CE7D0000}"/>
    <cellStyle name="Notiz 3 2 2 3 3 2 2 5" xfId="21651" xr:uid="{00000000-0005-0000-0000-0000CF7D0000}"/>
    <cellStyle name="Notiz 3 2 2 3 3 2 2 5 2" xfId="35966" xr:uid="{00000000-0005-0000-0000-0000D07D0000}"/>
    <cellStyle name="Notiz 3 2 2 3 3 2 2 6" xfId="28788" xr:uid="{00000000-0005-0000-0000-0000D17D0000}"/>
    <cellStyle name="Notiz 3 2 2 3 3 2 3" xfId="16202" xr:uid="{00000000-0005-0000-0000-0000D27D0000}"/>
    <cellStyle name="Notiz 3 2 2 3 3 2 3 2" xfId="23361" xr:uid="{00000000-0005-0000-0000-0000D37D0000}"/>
    <cellStyle name="Notiz 3 2 2 3 3 2 3 2 2" xfId="37676" xr:uid="{00000000-0005-0000-0000-0000D47D0000}"/>
    <cellStyle name="Notiz 3 2 2 3 3 2 3 3" xfId="30517" xr:uid="{00000000-0005-0000-0000-0000D57D0000}"/>
    <cellStyle name="Notiz 3 2 2 3 3 2 4" xfId="18556" xr:uid="{00000000-0005-0000-0000-0000D67D0000}"/>
    <cellStyle name="Notiz 3 2 2 3 3 2 4 2" xfId="25693" xr:uid="{00000000-0005-0000-0000-0000D77D0000}"/>
    <cellStyle name="Notiz 3 2 2 3 3 2 4 2 2" xfId="40008" xr:uid="{00000000-0005-0000-0000-0000D87D0000}"/>
    <cellStyle name="Notiz 3 2 2 3 3 2 4 3" xfId="32871" xr:uid="{00000000-0005-0000-0000-0000D97D0000}"/>
    <cellStyle name="Notiz 3 2 2 3 4" xfId="13586" xr:uid="{00000000-0005-0000-0000-0000DA7D0000}"/>
    <cellStyle name="Notiz 3 2 2 3 4 2" xfId="14325" xr:uid="{00000000-0005-0000-0000-0000DB7D0000}"/>
    <cellStyle name="Notiz 3 2 2 3 4 2 2" xfId="16694" xr:uid="{00000000-0005-0000-0000-0000DC7D0000}"/>
    <cellStyle name="Notiz 3 2 2 3 4 2 2 2" xfId="23853" xr:uid="{00000000-0005-0000-0000-0000DD7D0000}"/>
    <cellStyle name="Notiz 3 2 2 3 4 2 2 2 2" xfId="38168" xr:uid="{00000000-0005-0000-0000-0000DE7D0000}"/>
    <cellStyle name="Notiz 3 2 2 3 4 2 2 3" xfId="31009" xr:uid="{00000000-0005-0000-0000-0000DF7D0000}"/>
    <cellStyle name="Notiz 3 2 2 3 4 2 3" xfId="19048" xr:uid="{00000000-0005-0000-0000-0000E07D0000}"/>
    <cellStyle name="Notiz 3 2 2 3 4 2 3 2" xfId="26185" xr:uid="{00000000-0005-0000-0000-0000E17D0000}"/>
    <cellStyle name="Notiz 3 2 2 3 4 2 3 2 2" xfId="40500" xr:uid="{00000000-0005-0000-0000-0000E27D0000}"/>
    <cellStyle name="Notiz 3 2 2 3 4 2 3 3" xfId="33363" xr:uid="{00000000-0005-0000-0000-0000E37D0000}"/>
    <cellStyle name="Notiz 3 2 2 3 4 2 4" xfId="20381" xr:uid="{00000000-0005-0000-0000-0000E47D0000}"/>
    <cellStyle name="Notiz 3 2 2 3 4 2 4 2" xfId="27518" xr:uid="{00000000-0005-0000-0000-0000E57D0000}"/>
    <cellStyle name="Notiz 3 2 2 3 4 2 4 2 2" xfId="41833" xr:uid="{00000000-0005-0000-0000-0000E67D0000}"/>
    <cellStyle name="Notiz 3 2 2 3 4 2 4 3" xfId="34696" xr:uid="{00000000-0005-0000-0000-0000E77D0000}"/>
    <cellStyle name="Notiz 3 2 2 3 4 2 5" xfId="21596" xr:uid="{00000000-0005-0000-0000-0000E87D0000}"/>
    <cellStyle name="Notiz 3 2 2 3 4 2 5 2" xfId="35911" xr:uid="{00000000-0005-0000-0000-0000E97D0000}"/>
    <cellStyle name="Notiz 3 2 2 3 4 2 6" xfId="28733" xr:uid="{00000000-0005-0000-0000-0000EA7D0000}"/>
    <cellStyle name="Notiz 3 2 2 3 4 3" xfId="15955" xr:uid="{00000000-0005-0000-0000-0000EB7D0000}"/>
    <cellStyle name="Notiz 3 2 2 3 4 3 2" xfId="23114" xr:uid="{00000000-0005-0000-0000-0000EC7D0000}"/>
    <cellStyle name="Notiz 3 2 2 3 4 3 2 2" xfId="37429" xr:uid="{00000000-0005-0000-0000-0000ED7D0000}"/>
    <cellStyle name="Notiz 3 2 2 3 4 3 3" xfId="30270" xr:uid="{00000000-0005-0000-0000-0000EE7D0000}"/>
    <cellStyle name="Notiz 3 2 2 3 4 4" xfId="18309" xr:uid="{00000000-0005-0000-0000-0000EF7D0000}"/>
    <cellStyle name="Notiz 3 2 2 3 4 4 2" xfId="25446" xr:uid="{00000000-0005-0000-0000-0000F07D0000}"/>
    <cellStyle name="Notiz 3 2 2 3 4 4 2 2" xfId="39761" xr:uid="{00000000-0005-0000-0000-0000F17D0000}"/>
    <cellStyle name="Notiz 3 2 2 3 4 4 3" xfId="32624" xr:uid="{00000000-0005-0000-0000-0000F27D0000}"/>
    <cellStyle name="Notiz 3 2 2 4" xfId="1679" xr:uid="{00000000-0005-0000-0000-0000F37D0000}"/>
    <cellStyle name="Notiz 3 2 2 4 2" xfId="3706" xr:uid="{00000000-0005-0000-0000-0000F47D0000}"/>
    <cellStyle name="Notiz 3 2 2 4 2 2" xfId="13965" xr:uid="{00000000-0005-0000-0000-0000F57D0000}"/>
    <cellStyle name="Notiz 3 2 2 4 2 2 2" xfId="14041" xr:uid="{00000000-0005-0000-0000-0000F67D0000}"/>
    <cellStyle name="Notiz 3 2 2 4 2 2 2 2" xfId="16410" xr:uid="{00000000-0005-0000-0000-0000F77D0000}"/>
    <cellStyle name="Notiz 3 2 2 4 2 2 2 2 2" xfId="23569" xr:uid="{00000000-0005-0000-0000-0000F87D0000}"/>
    <cellStyle name="Notiz 3 2 2 4 2 2 2 2 2 2" xfId="37884" xr:uid="{00000000-0005-0000-0000-0000F97D0000}"/>
    <cellStyle name="Notiz 3 2 2 4 2 2 2 2 3" xfId="30725" xr:uid="{00000000-0005-0000-0000-0000FA7D0000}"/>
    <cellStyle name="Notiz 3 2 2 4 2 2 2 3" xfId="18764" xr:uid="{00000000-0005-0000-0000-0000FB7D0000}"/>
    <cellStyle name="Notiz 3 2 2 4 2 2 2 3 2" xfId="25901" xr:uid="{00000000-0005-0000-0000-0000FC7D0000}"/>
    <cellStyle name="Notiz 3 2 2 4 2 2 2 3 2 2" xfId="40216" xr:uid="{00000000-0005-0000-0000-0000FD7D0000}"/>
    <cellStyle name="Notiz 3 2 2 4 2 2 2 3 3" xfId="33079" xr:uid="{00000000-0005-0000-0000-0000FE7D0000}"/>
    <cellStyle name="Notiz 3 2 2 4 2 2 2 4" xfId="20124" xr:uid="{00000000-0005-0000-0000-0000FF7D0000}"/>
    <cellStyle name="Notiz 3 2 2 4 2 2 2 4 2" xfId="27261" xr:uid="{00000000-0005-0000-0000-0000007E0000}"/>
    <cellStyle name="Notiz 3 2 2 4 2 2 2 4 2 2" xfId="41576" xr:uid="{00000000-0005-0000-0000-0000017E0000}"/>
    <cellStyle name="Notiz 3 2 2 4 2 2 2 4 3" xfId="34439" xr:uid="{00000000-0005-0000-0000-0000027E0000}"/>
    <cellStyle name="Notiz 3 2 2 4 2 2 2 5" xfId="21339" xr:uid="{00000000-0005-0000-0000-0000037E0000}"/>
    <cellStyle name="Notiz 3 2 2 4 2 2 2 5 2" xfId="35654" xr:uid="{00000000-0005-0000-0000-0000047E0000}"/>
    <cellStyle name="Notiz 3 2 2 4 2 2 2 6" xfId="28476" xr:uid="{00000000-0005-0000-0000-0000057E0000}"/>
    <cellStyle name="Notiz 3 2 2 4 2 2 3" xfId="16334" xr:uid="{00000000-0005-0000-0000-0000067E0000}"/>
    <cellStyle name="Notiz 3 2 2 4 2 2 3 2" xfId="23493" xr:uid="{00000000-0005-0000-0000-0000077E0000}"/>
    <cellStyle name="Notiz 3 2 2 4 2 2 3 2 2" xfId="37808" xr:uid="{00000000-0005-0000-0000-0000087E0000}"/>
    <cellStyle name="Notiz 3 2 2 4 2 2 3 3" xfId="30649" xr:uid="{00000000-0005-0000-0000-0000097E0000}"/>
    <cellStyle name="Notiz 3 2 2 4 2 2 4" xfId="18688" xr:uid="{00000000-0005-0000-0000-00000A7E0000}"/>
    <cellStyle name="Notiz 3 2 2 4 2 2 4 2" xfId="25825" xr:uid="{00000000-0005-0000-0000-00000B7E0000}"/>
    <cellStyle name="Notiz 3 2 2 4 2 2 4 2 2" xfId="40140" xr:uid="{00000000-0005-0000-0000-00000C7E0000}"/>
    <cellStyle name="Notiz 3 2 2 4 2 2 4 3" xfId="33003" xr:uid="{00000000-0005-0000-0000-00000D7E0000}"/>
    <cellStyle name="Notiz 3 2 2 4 3" xfId="11658" xr:uid="{00000000-0005-0000-0000-00000E7E0000}"/>
    <cellStyle name="Notiz 3 2 2 4 3 2" xfId="13834" xr:uid="{00000000-0005-0000-0000-00000F7E0000}"/>
    <cellStyle name="Notiz 3 2 2 4 3 2 2" xfId="14637" xr:uid="{00000000-0005-0000-0000-0000107E0000}"/>
    <cellStyle name="Notiz 3 2 2 4 3 2 2 2" xfId="17000" xr:uid="{00000000-0005-0000-0000-0000117E0000}"/>
    <cellStyle name="Notiz 3 2 2 4 3 2 2 2 2" xfId="24159" xr:uid="{00000000-0005-0000-0000-0000127E0000}"/>
    <cellStyle name="Notiz 3 2 2 4 3 2 2 2 2 2" xfId="38474" xr:uid="{00000000-0005-0000-0000-0000137E0000}"/>
    <cellStyle name="Notiz 3 2 2 4 3 2 2 2 3" xfId="31315" xr:uid="{00000000-0005-0000-0000-0000147E0000}"/>
    <cellStyle name="Notiz 3 2 2 4 3 2 2 3" xfId="19354" xr:uid="{00000000-0005-0000-0000-0000157E0000}"/>
    <cellStyle name="Notiz 3 2 2 4 3 2 2 3 2" xfId="26491" xr:uid="{00000000-0005-0000-0000-0000167E0000}"/>
    <cellStyle name="Notiz 3 2 2 4 3 2 2 3 2 2" xfId="40806" xr:uid="{00000000-0005-0000-0000-0000177E0000}"/>
    <cellStyle name="Notiz 3 2 2 4 3 2 2 3 3" xfId="33669" xr:uid="{00000000-0005-0000-0000-0000187E0000}"/>
    <cellStyle name="Notiz 3 2 2 4 3 2 2 4" xfId="20652" xr:uid="{00000000-0005-0000-0000-0000197E0000}"/>
    <cellStyle name="Notiz 3 2 2 4 3 2 2 4 2" xfId="27789" xr:uid="{00000000-0005-0000-0000-00001A7E0000}"/>
    <cellStyle name="Notiz 3 2 2 4 3 2 2 4 2 2" xfId="42104" xr:uid="{00000000-0005-0000-0000-00001B7E0000}"/>
    <cellStyle name="Notiz 3 2 2 4 3 2 2 4 3" xfId="34967" xr:uid="{00000000-0005-0000-0000-00001C7E0000}"/>
    <cellStyle name="Notiz 3 2 2 4 3 2 2 5" xfId="21867" xr:uid="{00000000-0005-0000-0000-00001D7E0000}"/>
    <cellStyle name="Notiz 3 2 2 4 3 2 2 5 2" xfId="36182" xr:uid="{00000000-0005-0000-0000-00001E7E0000}"/>
    <cellStyle name="Notiz 3 2 2 4 3 2 2 6" xfId="29004" xr:uid="{00000000-0005-0000-0000-00001F7E0000}"/>
    <cellStyle name="Notiz 3 2 2 4 3 2 3" xfId="16203" xr:uid="{00000000-0005-0000-0000-0000207E0000}"/>
    <cellStyle name="Notiz 3 2 2 4 3 2 3 2" xfId="23362" xr:uid="{00000000-0005-0000-0000-0000217E0000}"/>
    <cellStyle name="Notiz 3 2 2 4 3 2 3 2 2" xfId="37677" xr:uid="{00000000-0005-0000-0000-0000227E0000}"/>
    <cellStyle name="Notiz 3 2 2 4 3 2 3 3" xfId="30518" xr:uid="{00000000-0005-0000-0000-0000237E0000}"/>
    <cellStyle name="Notiz 3 2 2 4 3 2 4" xfId="18557" xr:uid="{00000000-0005-0000-0000-0000247E0000}"/>
    <cellStyle name="Notiz 3 2 2 4 3 2 4 2" xfId="25694" xr:uid="{00000000-0005-0000-0000-0000257E0000}"/>
    <cellStyle name="Notiz 3 2 2 4 3 2 4 2 2" xfId="40009" xr:uid="{00000000-0005-0000-0000-0000267E0000}"/>
    <cellStyle name="Notiz 3 2 2 4 3 2 4 3" xfId="32872" xr:uid="{00000000-0005-0000-0000-0000277E0000}"/>
    <cellStyle name="Notiz 3 2 2 4 4" xfId="13587" xr:uid="{00000000-0005-0000-0000-0000287E0000}"/>
    <cellStyle name="Notiz 3 2 2 4 4 2" xfId="13893" xr:uid="{00000000-0005-0000-0000-0000297E0000}"/>
    <cellStyle name="Notiz 3 2 2 4 4 2 2" xfId="16262" xr:uid="{00000000-0005-0000-0000-00002A7E0000}"/>
    <cellStyle name="Notiz 3 2 2 4 4 2 2 2" xfId="23421" xr:uid="{00000000-0005-0000-0000-00002B7E0000}"/>
    <cellStyle name="Notiz 3 2 2 4 4 2 2 2 2" xfId="37736" xr:uid="{00000000-0005-0000-0000-00002C7E0000}"/>
    <cellStyle name="Notiz 3 2 2 4 4 2 2 3" xfId="30577" xr:uid="{00000000-0005-0000-0000-00002D7E0000}"/>
    <cellStyle name="Notiz 3 2 2 4 4 2 3" xfId="18616" xr:uid="{00000000-0005-0000-0000-00002E7E0000}"/>
    <cellStyle name="Notiz 3 2 2 4 4 2 3 2" xfId="25753" xr:uid="{00000000-0005-0000-0000-00002F7E0000}"/>
    <cellStyle name="Notiz 3 2 2 4 4 2 3 2 2" xfId="40068" xr:uid="{00000000-0005-0000-0000-0000307E0000}"/>
    <cellStyle name="Notiz 3 2 2 4 4 2 3 3" xfId="32931" xr:uid="{00000000-0005-0000-0000-0000317E0000}"/>
    <cellStyle name="Notiz 3 2 2 4 4 2 4" xfId="20057" xr:uid="{00000000-0005-0000-0000-0000327E0000}"/>
    <cellStyle name="Notiz 3 2 2 4 4 2 4 2" xfId="27194" xr:uid="{00000000-0005-0000-0000-0000337E0000}"/>
    <cellStyle name="Notiz 3 2 2 4 4 2 4 2 2" xfId="41509" xr:uid="{00000000-0005-0000-0000-0000347E0000}"/>
    <cellStyle name="Notiz 3 2 2 4 4 2 4 3" xfId="34372" xr:uid="{00000000-0005-0000-0000-0000357E0000}"/>
    <cellStyle name="Notiz 3 2 2 4 4 2 5" xfId="21272" xr:uid="{00000000-0005-0000-0000-0000367E0000}"/>
    <cellStyle name="Notiz 3 2 2 4 4 2 5 2" xfId="35587" xr:uid="{00000000-0005-0000-0000-0000377E0000}"/>
    <cellStyle name="Notiz 3 2 2 4 4 2 6" xfId="28409" xr:uid="{00000000-0005-0000-0000-0000387E0000}"/>
    <cellStyle name="Notiz 3 2 2 4 4 3" xfId="15956" xr:uid="{00000000-0005-0000-0000-0000397E0000}"/>
    <cellStyle name="Notiz 3 2 2 4 4 3 2" xfId="23115" xr:uid="{00000000-0005-0000-0000-00003A7E0000}"/>
    <cellStyle name="Notiz 3 2 2 4 4 3 2 2" xfId="37430" xr:uid="{00000000-0005-0000-0000-00003B7E0000}"/>
    <cellStyle name="Notiz 3 2 2 4 4 3 3" xfId="30271" xr:uid="{00000000-0005-0000-0000-00003C7E0000}"/>
    <cellStyle name="Notiz 3 2 2 4 4 4" xfId="18310" xr:uid="{00000000-0005-0000-0000-00003D7E0000}"/>
    <cellStyle name="Notiz 3 2 2 4 4 4 2" xfId="25447" xr:uid="{00000000-0005-0000-0000-00003E7E0000}"/>
    <cellStyle name="Notiz 3 2 2 4 4 4 2 2" xfId="39762" xr:uid="{00000000-0005-0000-0000-00003F7E0000}"/>
    <cellStyle name="Notiz 3 2 2 4 4 4 3" xfId="32625" xr:uid="{00000000-0005-0000-0000-0000407E0000}"/>
    <cellStyle name="Notiz 3 2 2 5" xfId="1680" xr:uid="{00000000-0005-0000-0000-0000417E0000}"/>
    <cellStyle name="Notiz 3 2 2 5 2" xfId="3707" xr:uid="{00000000-0005-0000-0000-0000427E0000}"/>
    <cellStyle name="Notiz 3 2 2 5 2 2" xfId="13966" xr:uid="{00000000-0005-0000-0000-0000437E0000}"/>
    <cellStyle name="Notiz 3 2 2 5 2 2 2" xfId="13674" xr:uid="{00000000-0005-0000-0000-0000447E0000}"/>
    <cellStyle name="Notiz 3 2 2 5 2 2 2 2" xfId="16043" xr:uid="{00000000-0005-0000-0000-0000457E0000}"/>
    <cellStyle name="Notiz 3 2 2 5 2 2 2 2 2" xfId="23202" xr:uid="{00000000-0005-0000-0000-0000467E0000}"/>
    <cellStyle name="Notiz 3 2 2 5 2 2 2 2 2 2" xfId="37517" xr:uid="{00000000-0005-0000-0000-0000477E0000}"/>
    <cellStyle name="Notiz 3 2 2 5 2 2 2 2 3" xfId="30358" xr:uid="{00000000-0005-0000-0000-0000487E0000}"/>
    <cellStyle name="Notiz 3 2 2 5 2 2 2 3" xfId="18397" xr:uid="{00000000-0005-0000-0000-0000497E0000}"/>
    <cellStyle name="Notiz 3 2 2 5 2 2 2 3 2" xfId="25534" xr:uid="{00000000-0005-0000-0000-00004A7E0000}"/>
    <cellStyle name="Notiz 3 2 2 5 2 2 2 3 2 2" xfId="39849" xr:uid="{00000000-0005-0000-0000-00004B7E0000}"/>
    <cellStyle name="Notiz 3 2 2 5 2 2 2 3 3" xfId="32712" xr:uid="{00000000-0005-0000-0000-00004C7E0000}"/>
    <cellStyle name="Notiz 3 2 2 5 2 2 2 4" xfId="19923" xr:uid="{00000000-0005-0000-0000-00004D7E0000}"/>
    <cellStyle name="Notiz 3 2 2 5 2 2 2 4 2" xfId="27060" xr:uid="{00000000-0005-0000-0000-00004E7E0000}"/>
    <cellStyle name="Notiz 3 2 2 5 2 2 2 4 2 2" xfId="41375" xr:uid="{00000000-0005-0000-0000-00004F7E0000}"/>
    <cellStyle name="Notiz 3 2 2 5 2 2 2 4 3" xfId="34238" xr:uid="{00000000-0005-0000-0000-0000507E0000}"/>
    <cellStyle name="Notiz 3 2 2 5 2 2 2 5" xfId="21138" xr:uid="{00000000-0005-0000-0000-0000517E0000}"/>
    <cellStyle name="Notiz 3 2 2 5 2 2 2 5 2" xfId="35453" xr:uid="{00000000-0005-0000-0000-0000527E0000}"/>
    <cellStyle name="Notiz 3 2 2 5 2 2 2 6" xfId="28275" xr:uid="{00000000-0005-0000-0000-0000537E0000}"/>
    <cellStyle name="Notiz 3 2 2 5 2 2 3" xfId="16335" xr:uid="{00000000-0005-0000-0000-0000547E0000}"/>
    <cellStyle name="Notiz 3 2 2 5 2 2 3 2" xfId="23494" xr:uid="{00000000-0005-0000-0000-0000557E0000}"/>
    <cellStyle name="Notiz 3 2 2 5 2 2 3 2 2" xfId="37809" xr:uid="{00000000-0005-0000-0000-0000567E0000}"/>
    <cellStyle name="Notiz 3 2 2 5 2 2 3 3" xfId="30650" xr:uid="{00000000-0005-0000-0000-0000577E0000}"/>
    <cellStyle name="Notiz 3 2 2 5 2 2 4" xfId="18689" xr:uid="{00000000-0005-0000-0000-0000587E0000}"/>
    <cellStyle name="Notiz 3 2 2 5 2 2 4 2" xfId="25826" xr:uid="{00000000-0005-0000-0000-0000597E0000}"/>
    <cellStyle name="Notiz 3 2 2 5 2 2 4 2 2" xfId="40141" xr:uid="{00000000-0005-0000-0000-00005A7E0000}"/>
    <cellStyle name="Notiz 3 2 2 5 2 2 4 3" xfId="33004" xr:uid="{00000000-0005-0000-0000-00005B7E0000}"/>
    <cellStyle name="Notiz 3 2 2 5 3" xfId="11659" xr:uid="{00000000-0005-0000-0000-00005C7E0000}"/>
    <cellStyle name="Notiz 3 2 2 5 3 2" xfId="13835" xr:uid="{00000000-0005-0000-0000-00005D7E0000}"/>
    <cellStyle name="Notiz 3 2 2 5 3 2 2" xfId="13726" xr:uid="{00000000-0005-0000-0000-00005E7E0000}"/>
    <cellStyle name="Notiz 3 2 2 5 3 2 2 2" xfId="16095" xr:uid="{00000000-0005-0000-0000-00005F7E0000}"/>
    <cellStyle name="Notiz 3 2 2 5 3 2 2 2 2" xfId="23254" xr:uid="{00000000-0005-0000-0000-0000607E0000}"/>
    <cellStyle name="Notiz 3 2 2 5 3 2 2 2 2 2" xfId="37569" xr:uid="{00000000-0005-0000-0000-0000617E0000}"/>
    <cellStyle name="Notiz 3 2 2 5 3 2 2 2 3" xfId="30410" xr:uid="{00000000-0005-0000-0000-0000627E0000}"/>
    <cellStyle name="Notiz 3 2 2 5 3 2 2 3" xfId="18449" xr:uid="{00000000-0005-0000-0000-0000637E0000}"/>
    <cellStyle name="Notiz 3 2 2 5 3 2 2 3 2" xfId="25586" xr:uid="{00000000-0005-0000-0000-0000647E0000}"/>
    <cellStyle name="Notiz 3 2 2 5 3 2 2 3 2 2" xfId="39901" xr:uid="{00000000-0005-0000-0000-0000657E0000}"/>
    <cellStyle name="Notiz 3 2 2 5 3 2 2 3 3" xfId="32764" xr:uid="{00000000-0005-0000-0000-0000667E0000}"/>
    <cellStyle name="Notiz 3 2 2 5 3 2 2 4" xfId="19975" xr:uid="{00000000-0005-0000-0000-0000677E0000}"/>
    <cellStyle name="Notiz 3 2 2 5 3 2 2 4 2" xfId="27112" xr:uid="{00000000-0005-0000-0000-0000687E0000}"/>
    <cellStyle name="Notiz 3 2 2 5 3 2 2 4 2 2" xfId="41427" xr:uid="{00000000-0005-0000-0000-0000697E0000}"/>
    <cellStyle name="Notiz 3 2 2 5 3 2 2 4 3" xfId="34290" xr:uid="{00000000-0005-0000-0000-00006A7E0000}"/>
    <cellStyle name="Notiz 3 2 2 5 3 2 2 5" xfId="21190" xr:uid="{00000000-0005-0000-0000-00006B7E0000}"/>
    <cellStyle name="Notiz 3 2 2 5 3 2 2 5 2" xfId="35505" xr:uid="{00000000-0005-0000-0000-00006C7E0000}"/>
    <cellStyle name="Notiz 3 2 2 5 3 2 2 6" xfId="28327" xr:uid="{00000000-0005-0000-0000-00006D7E0000}"/>
    <cellStyle name="Notiz 3 2 2 5 3 2 3" xfId="16204" xr:uid="{00000000-0005-0000-0000-00006E7E0000}"/>
    <cellStyle name="Notiz 3 2 2 5 3 2 3 2" xfId="23363" xr:uid="{00000000-0005-0000-0000-00006F7E0000}"/>
    <cellStyle name="Notiz 3 2 2 5 3 2 3 2 2" xfId="37678" xr:uid="{00000000-0005-0000-0000-0000707E0000}"/>
    <cellStyle name="Notiz 3 2 2 5 3 2 3 3" xfId="30519" xr:uid="{00000000-0005-0000-0000-0000717E0000}"/>
    <cellStyle name="Notiz 3 2 2 5 3 2 4" xfId="18558" xr:uid="{00000000-0005-0000-0000-0000727E0000}"/>
    <cellStyle name="Notiz 3 2 2 5 3 2 4 2" xfId="25695" xr:uid="{00000000-0005-0000-0000-0000737E0000}"/>
    <cellStyle name="Notiz 3 2 2 5 3 2 4 2 2" xfId="40010" xr:uid="{00000000-0005-0000-0000-0000747E0000}"/>
    <cellStyle name="Notiz 3 2 2 5 3 2 4 3" xfId="32873" xr:uid="{00000000-0005-0000-0000-0000757E0000}"/>
    <cellStyle name="Notiz 3 2 2 5 4" xfId="13588" xr:uid="{00000000-0005-0000-0000-0000767E0000}"/>
    <cellStyle name="Notiz 3 2 2 5 4 2" xfId="14326" xr:uid="{00000000-0005-0000-0000-0000777E0000}"/>
    <cellStyle name="Notiz 3 2 2 5 4 2 2" xfId="16695" xr:uid="{00000000-0005-0000-0000-0000787E0000}"/>
    <cellStyle name="Notiz 3 2 2 5 4 2 2 2" xfId="23854" xr:uid="{00000000-0005-0000-0000-0000797E0000}"/>
    <cellStyle name="Notiz 3 2 2 5 4 2 2 2 2" xfId="38169" xr:uid="{00000000-0005-0000-0000-00007A7E0000}"/>
    <cellStyle name="Notiz 3 2 2 5 4 2 2 3" xfId="31010" xr:uid="{00000000-0005-0000-0000-00007B7E0000}"/>
    <cellStyle name="Notiz 3 2 2 5 4 2 3" xfId="19049" xr:uid="{00000000-0005-0000-0000-00007C7E0000}"/>
    <cellStyle name="Notiz 3 2 2 5 4 2 3 2" xfId="26186" xr:uid="{00000000-0005-0000-0000-00007D7E0000}"/>
    <cellStyle name="Notiz 3 2 2 5 4 2 3 2 2" xfId="40501" xr:uid="{00000000-0005-0000-0000-00007E7E0000}"/>
    <cellStyle name="Notiz 3 2 2 5 4 2 3 3" xfId="33364" xr:uid="{00000000-0005-0000-0000-00007F7E0000}"/>
    <cellStyle name="Notiz 3 2 2 5 4 2 4" xfId="20382" xr:uid="{00000000-0005-0000-0000-0000807E0000}"/>
    <cellStyle name="Notiz 3 2 2 5 4 2 4 2" xfId="27519" xr:uid="{00000000-0005-0000-0000-0000817E0000}"/>
    <cellStyle name="Notiz 3 2 2 5 4 2 4 2 2" xfId="41834" xr:uid="{00000000-0005-0000-0000-0000827E0000}"/>
    <cellStyle name="Notiz 3 2 2 5 4 2 4 3" xfId="34697" xr:uid="{00000000-0005-0000-0000-0000837E0000}"/>
    <cellStyle name="Notiz 3 2 2 5 4 2 5" xfId="21597" xr:uid="{00000000-0005-0000-0000-0000847E0000}"/>
    <cellStyle name="Notiz 3 2 2 5 4 2 5 2" xfId="35912" xr:uid="{00000000-0005-0000-0000-0000857E0000}"/>
    <cellStyle name="Notiz 3 2 2 5 4 2 6" xfId="28734" xr:uid="{00000000-0005-0000-0000-0000867E0000}"/>
    <cellStyle name="Notiz 3 2 2 5 4 3" xfId="15957" xr:uid="{00000000-0005-0000-0000-0000877E0000}"/>
    <cellStyle name="Notiz 3 2 2 5 4 3 2" xfId="23116" xr:uid="{00000000-0005-0000-0000-0000887E0000}"/>
    <cellStyle name="Notiz 3 2 2 5 4 3 2 2" xfId="37431" xr:uid="{00000000-0005-0000-0000-0000897E0000}"/>
    <cellStyle name="Notiz 3 2 2 5 4 3 3" xfId="30272" xr:uid="{00000000-0005-0000-0000-00008A7E0000}"/>
    <cellStyle name="Notiz 3 2 2 5 4 4" xfId="18311" xr:uid="{00000000-0005-0000-0000-00008B7E0000}"/>
    <cellStyle name="Notiz 3 2 2 5 4 4 2" xfId="25448" xr:uid="{00000000-0005-0000-0000-00008C7E0000}"/>
    <cellStyle name="Notiz 3 2 2 5 4 4 2 2" xfId="39763" xr:uid="{00000000-0005-0000-0000-00008D7E0000}"/>
    <cellStyle name="Notiz 3 2 2 5 4 4 3" xfId="32626" xr:uid="{00000000-0005-0000-0000-00008E7E0000}"/>
    <cellStyle name="Notiz 3 2 2 6" xfId="3703" xr:uid="{00000000-0005-0000-0000-00008F7E0000}"/>
    <cellStyle name="Notiz 3 2 2 6 2" xfId="13962" xr:uid="{00000000-0005-0000-0000-0000907E0000}"/>
    <cellStyle name="Notiz 3 2 2 6 2 2" xfId="14175" xr:uid="{00000000-0005-0000-0000-0000917E0000}"/>
    <cellStyle name="Notiz 3 2 2 6 2 2 2" xfId="16544" xr:uid="{00000000-0005-0000-0000-0000927E0000}"/>
    <cellStyle name="Notiz 3 2 2 6 2 2 2 2" xfId="23703" xr:uid="{00000000-0005-0000-0000-0000937E0000}"/>
    <cellStyle name="Notiz 3 2 2 6 2 2 2 2 2" xfId="38018" xr:uid="{00000000-0005-0000-0000-0000947E0000}"/>
    <cellStyle name="Notiz 3 2 2 6 2 2 2 3" xfId="30859" xr:uid="{00000000-0005-0000-0000-0000957E0000}"/>
    <cellStyle name="Notiz 3 2 2 6 2 2 3" xfId="18898" xr:uid="{00000000-0005-0000-0000-0000967E0000}"/>
    <cellStyle name="Notiz 3 2 2 6 2 2 3 2" xfId="26035" xr:uid="{00000000-0005-0000-0000-0000977E0000}"/>
    <cellStyle name="Notiz 3 2 2 6 2 2 3 2 2" xfId="40350" xr:uid="{00000000-0005-0000-0000-0000987E0000}"/>
    <cellStyle name="Notiz 3 2 2 6 2 2 3 3" xfId="33213" xr:uid="{00000000-0005-0000-0000-0000997E0000}"/>
    <cellStyle name="Notiz 3 2 2 6 2 2 4" xfId="20232" xr:uid="{00000000-0005-0000-0000-00009A7E0000}"/>
    <cellStyle name="Notiz 3 2 2 6 2 2 4 2" xfId="27369" xr:uid="{00000000-0005-0000-0000-00009B7E0000}"/>
    <cellStyle name="Notiz 3 2 2 6 2 2 4 2 2" xfId="41684" xr:uid="{00000000-0005-0000-0000-00009C7E0000}"/>
    <cellStyle name="Notiz 3 2 2 6 2 2 4 3" xfId="34547" xr:uid="{00000000-0005-0000-0000-00009D7E0000}"/>
    <cellStyle name="Notiz 3 2 2 6 2 2 5" xfId="21447" xr:uid="{00000000-0005-0000-0000-00009E7E0000}"/>
    <cellStyle name="Notiz 3 2 2 6 2 2 5 2" xfId="35762" xr:uid="{00000000-0005-0000-0000-00009F7E0000}"/>
    <cellStyle name="Notiz 3 2 2 6 2 2 6" xfId="28584" xr:uid="{00000000-0005-0000-0000-0000A07E0000}"/>
    <cellStyle name="Notiz 3 2 2 6 2 3" xfId="16331" xr:uid="{00000000-0005-0000-0000-0000A17E0000}"/>
    <cellStyle name="Notiz 3 2 2 6 2 3 2" xfId="23490" xr:uid="{00000000-0005-0000-0000-0000A27E0000}"/>
    <cellStyle name="Notiz 3 2 2 6 2 3 2 2" xfId="37805" xr:uid="{00000000-0005-0000-0000-0000A37E0000}"/>
    <cellStyle name="Notiz 3 2 2 6 2 3 3" xfId="30646" xr:uid="{00000000-0005-0000-0000-0000A47E0000}"/>
    <cellStyle name="Notiz 3 2 2 6 2 4" xfId="18685" xr:uid="{00000000-0005-0000-0000-0000A57E0000}"/>
    <cellStyle name="Notiz 3 2 2 6 2 4 2" xfId="25822" xr:uid="{00000000-0005-0000-0000-0000A67E0000}"/>
    <cellStyle name="Notiz 3 2 2 6 2 4 2 2" xfId="40137" xr:uid="{00000000-0005-0000-0000-0000A77E0000}"/>
    <cellStyle name="Notiz 3 2 2 6 2 4 3" xfId="33000" xr:uid="{00000000-0005-0000-0000-0000A87E0000}"/>
    <cellStyle name="Notiz 3 2 2 7" xfId="8066" xr:uid="{00000000-0005-0000-0000-0000A97E0000}"/>
    <cellStyle name="Notiz 3 2 2 7 2" xfId="14063" xr:uid="{00000000-0005-0000-0000-0000AA7E0000}"/>
    <cellStyle name="Notiz 3 2 2 7 2 2" xfId="14933" xr:uid="{00000000-0005-0000-0000-0000AB7E0000}"/>
    <cellStyle name="Notiz 3 2 2 7 2 2 2" xfId="17290" xr:uid="{00000000-0005-0000-0000-0000AC7E0000}"/>
    <cellStyle name="Notiz 3 2 2 7 2 2 2 2" xfId="24427" xr:uid="{00000000-0005-0000-0000-0000AD7E0000}"/>
    <cellStyle name="Notiz 3 2 2 7 2 2 2 2 2" xfId="38742" xr:uid="{00000000-0005-0000-0000-0000AE7E0000}"/>
    <cellStyle name="Notiz 3 2 2 7 2 2 2 3" xfId="31605" xr:uid="{00000000-0005-0000-0000-0000AF7E0000}"/>
    <cellStyle name="Notiz 3 2 2 7 2 2 3" xfId="19644" xr:uid="{00000000-0005-0000-0000-0000B07E0000}"/>
    <cellStyle name="Notiz 3 2 2 7 2 2 3 2" xfId="26781" xr:uid="{00000000-0005-0000-0000-0000B17E0000}"/>
    <cellStyle name="Notiz 3 2 2 7 2 2 3 2 2" xfId="41096" xr:uid="{00000000-0005-0000-0000-0000B27E0000}"/>
    <cellStyle name="Notiz 3 2 2 7 2 2 3 3" xfId="33959" xr:uid="{00000000-0005-0000-0000-0000B37E0000}"/>
    <cellStyle name="Notiz 3 2 2 7 2 2 4" xfId="20920" xr:uid="{00000000-0005-0000-0000-0000B47E0000}"/>
    <cellStyle name="Notiz 3 2 2 7 2 2 4 2" xfId="28057" xr:uid="{00000000-0005-0000-0000-0000B57E0000}"/>
    <cellStyle name="Notiz 3 2 2 7 2 2 4 2 2" xfId="42372" xr:uid="{00000000-0005-0000-0000-0000B67E0000}"/>
    <cellStyle name="Notiz 3 2 2 7 2 2 4 3" xfId="35235" xr:uid="{00000000-0005-0000-0000-0000B77E0000}"/>
    <cellStyle name="Notiz 3 2 2 7 2 2 5" xfId="22096" xr:uid="{00000000-0005-0000-0000-0000B87E0000}"/>
    <cellStyle name="Notiz 3 2 2 7 2 2 5 2" xfId="36411" xr:uid="{00000000-0005-0000-0000-0000B97E0000}"/>
    <cellStyle name="Notiz 3 2 2 7 2 2 6" xfId="29252" xr:uid="{00000000-0005-0000-0000-0000BA7E0000}"/>
    <cellStyle name="Notiz 3 2 2 7 2 3" xfId="16432" xr:uid="{00000000-0005-0000-0000-0000BB7E0000}"/>
    <cellStyle name="Notiz 3 2 2 7 2 3 2" xfId="23591" xr:uid="{00000000-0005-0000-0000-0000BC7E0000}"/>
    <cellStyle name="Notiz 3 2 2 7 2 3 2 2" xfId="37906" xr:uid="{00000000-0005-0000-0000-0000BD7E0000}"/>
    <cellStyle name="Notiz 3 2 2 7 2 3 3" xfId="30747" xr:uid="{00000000-0005-0000-0000-0000BE7E0000}"/>
    <cellStyle name="Notiz 3 2 2 7 2 4" xfId="18786" xr:uid="{00000000-0005-0000-0000-0000BF7E0000}"/>
    <cellStyle name="Notiz 3 2 2 7 2 4 2" xfId="25923" xr:uid="{00000000-0005-0000-0000-0000C07E0000}"/>
    <cellStyle name="Notiz 3 2 2 7 2 4 2 2" xfId="40238" xr:uid="{00000000-0005-0000-0000-0000C17E0000}"/>
    <cellStyle name="Notiz 3 2 2 7 2 4 3" xfId="33101" xr:uid="{00000000-0005-0000-0000-0000C27E0000}"/>
    <cellStyle name="Notiz 3 2 2 8" xfId="11655" xr:uid="{00000000-0005-0000-0000-0000C37E0000}"/>
    <cellStyle name="Notiz 3 2 2 8 2" xfId="13831" xr:uid="{00000000-0005-0000-0000-0000C47E0000}"/>
    <cellStyle name="Notiz 3 2 2 8 2 2" xfId="13423" xr:uid="{00000000-0005-0000-0000-0000C57E0000}"/>
    <cellStyle name="Notiz 3 2 2 8 2 2 2" xfId="15792" xr:uid="{00000000-0005-0000-0000-0000C67E0000}"/>
    <cellStyle name="Notiz 3 2 2 8 2 2 2 2" xfId="22951" xr:uid="{00000000-0005-0000-0000-0000C77E0000}"/>
    <cellStyle name="Notiz 3 2 2 8 2 2 2 2 2" xfId="37266" xr:uid="{00000000-0005-0000-0000-0000C87E0000}"/>
    <cellStyle name="Notiz 3 2 2 8 2 2 2 3" xfId="30107" xr:uid="{00000000-0005-0000-0000-0000C97E0000}"/>
    <cellStyle name="Notiz 3 2 2 8 2 2 3" xfId="18146" xr:uid="{00000000-0005-0000-0000-0000CA7E0000}"/>
    <cellStyle name="Notiz 3 2 2 8 2 2 3 2" xfId="25283" xr:uid="{00000000-0005-0000-0000-0000CB7E0000}"/>
    <cellStyle name="Notiz 3 2 2 8 2 2 3 2 2" xfId="39598" xr:uid="{00000000-0005-0000-0000-0000CC7E0000}"/>
    <cellStyle name="Notiz 3 2 2 8 2 2 3 3" xfId="32461" xr:uid="{00000000-0005-0000-0000-0000CD7E0000}"/>
    <cellStyle name="Notiz 3 2 2 8 2 2 4" xfId="19850" xr:uid="{00000000-0005-0000-0000-0000CE7E0000}"/>
    <cellStyle name="Notiz 3 2 2 8 2 2 4 2" xfId="26987" xr:uid="{00000000-0005-0000-0000-0000CF7E0000}"/>
    <cellStyle name="Notiz 3 2 2 8 2 2 4 2 2" xfId="41302" xr:uid="{00000000-0005-0000-0000-0000D07E0000}"/>
    <cellStyle name="Notiz 3 2 2 8 2 2 4 3" xfId="34165" xr:uid="{00000000-0005-0000-0000-0000D17E0000}"/>
    <cellStyle name="Notiz 3 2 2 8 2 2 5" xfId="21065" xr:uid="{00000000-0005-0000-0000-0000D27E0000}"/>
    <cellStyle name="Notiz 3 2 2 8 2 2 5 2" xfId="35380" xr:uid="{00000000-0005-0000-0000-0000D37E0000}"/>
    <cellStyle name="Notiz 3 2 2 8 2 2 6" xfId="28202" xr:uid="{00000000-0005-0000-0000-0000D47E0000}"/>
    <cellStyle name="Notiz 3 2 2 8 2 3" xfId="16200" xr:uid="{00000000-0005-0000-0000-0000D57E0000}"/>
    <cellStyle name="Notiz 3 2 2 8 2 3 2" xfId="23359" xr:uid="{00000000-0005-0000-0000-0000D67E0000}"/>
    <cellStyle name="Notiz 3 2 2 8 2 3 2 2" xfId="37674" xr:uid="{00000000-0005-0000-0000-0000D77E0000}"/>
    <cellStyle name="Notiz 3 2 2 8 2 3 3" xfId="30515" xr:uid="{00000000-0005-0000-0000-0000D87E0000}"/>
    <cellStyle name="Notiz 3 2 2 8 2 4" xfId="18554" xr:uid="{00000000-0005-0000-0000-0000D97E0000}"/>
    <cellStyle name="Notiz 3 2 2 8 2 4 2" xfId="25691" xr:uid="{00000000-0005-0000-0000-0000DA7E0000}"/>
    <cellStyle name="Notiz 3 2 2 8 2 4 2 2" xfId="40006" xr:uid="{00000000-0005-0000-0000-0000DB7E0000}"/>
    <cellStyle name="Notiz 3 2 2 8 2 4 3" xfId="32869" xr:uid="{00000000-0005-0000-0000-0000DC7E0000}"/>
    <cellStyle name="Notiz 3 2 2 9" xfId="13584" xr:uid="{00000000-0005-0000-0000-0000DD7E0000}"/>
    <cellStyle name="Notiz 3 2 2 9 2" xfId="14327" xr:uid="{00000000-0005-0000-0000-0000DE7E0000}"/>
    <cellStyle name="Notiz 3 2 2 9 2 2" xfId="16696" xr:uid="{00000000-0005-0000-0000-0000DF7E0000}"/>
    <cellStyle name="Notiz 3 2 2 9 2 2 2" xfId="23855" xr:uid="{00000000-0005-0000-0000-0000E07E0000}"/>
    <cellStyle name="Notiz 3 2 2 9 2 2 2 2" xfId="38170" xr:uid="{00000000-0005-0000-0000-0000E17E0000}"/>
    <cellStyle name="Notiz 3 2 2 9 2 2 3" xfId="31011" xr:uid="{00000000-0005-0000-0000-0000E27E0000}"/>
    <cellStyle name="Notiz 3 2 2 9 2 3" xfId="19050" xr:uid="{00000000-0005-0000-0000-0000E37E0000}"/>
    <cellStyle name="Notiz 3 2 2 9 2 3 2" xfId="26187" xr:uid="{00000000-0005-0000-0000-0000E47E0000}"/>
    <cellStyle name="Notiz 3 2 2 9 2 3 2 2" xfId="40502" xr:uid="{00000000-0005-0000-0000-0000E57E0000}"/>
    <cellStyle name="Notiz 3 2 2 9 2 3 3" xfId="33365" xr:uid="{00000000-0005-0000-0000-0000E67E0000}"/>
    <cellStyle name="Notiz 3 2 2 9 2 4" xfId="20383" xr:uid="{00000000-0005-0000-0000-0000E77E0000}"/>
    <cellStyle name="Notiz 3 2 2 9 2 4 2" xfId="27520" xr:uid="{00000000-0005-0000-0000-0000E87E0000}"/>
    <cellStyle name="Notiz 3 2 2 9 2 4 2 2" xfId="41835" xr:uid="{00000000-0005-0000-0000-0000E97E0000}"/>
    <cellStyle name="Notiz 3 2 2 9 2 4 3" xfId="34698" xr:uid="{00000000-0005-0000-0000-0000EA7E0000}"/>
    <cellStyle name="Notiz 3 2 2 9 2 5" xfId="21598" xr:uid="{00000000-0005-0000-0000-0000EB7E0000}"/>
    <cellStyle name="Notiz 3 2 2 9 2 5 2" xfId="35913" xr:uid="{00000000-0005-0000-0000-0000EC7E0000}"/>
    <cellStyle name="Notiz 3 2 2 9 2 6" xfId="28735" xr:uid="{00000000-0005-0000-0000-0000ED7E0000}"/>
    <cellStyle name="Notiz 3 2 2 9 3" xfId="15953" xr:uid="{00000000-0005-0000-0000-0000EE7E0000}"/>
    <cellStyle name="Notiz 3 2 2 9 3 2" xfId="23112" xr:uid="{00000000-0005-0000-0000-0000EF7E0000}"/>
    <cellStyle name="Notiz 3 2 2 9 3 2 2" xfId="37427" xr:uid="{00000000-0005-0000-0000-0000F07E0000}"/>
    <cellStyle name="Notiz 3 2 2 9 3 3" xfId="30268" xr:uid="{00000000-0005-0000-0000-0000F17E0000}"/>
    <cellStyle name="Notiz 3 2 2 9 4" xfId="18307" xr:uid="{00000000-0005-0000-0000-0000F27E0000}"/>
    <cellStyle name="Notiz 3 2 2 9 4 2" xfId="25444" xr:uid="{00000000-0005-0000-0000-0000F37E0000}"/>
    <cellStyle name="Notiz 3 2 2 9 4 2 2" xfId="39759" xr:uid="{00000000-0005-0000-0000-0000F47E0000}"/>
    <cellStyle name="Notiz 3 2 2 9 4 3" xfId="32622" xr:uid="{00000000-0005-0000-0000-0000F57E0000}"/>
    <cellStyle name="Notiz 3 2 3" xfId="1681" xr:uid="{00000000-0005-0000-0000-0000F67E0000}"/>
    <cellStyle name="Notiz 3 2 3 2" xfId="3708" xr:uid="{00000000-0005-0000-0000-0000F77E0000}"/>
    <cellStyle name="Notiz 3 2 3 2 2" xfId="13967" xr:uid="{00000000-0005-0000-0000-0000F87E0000}"/>
    <cellStyle name="Notiz 3 2 3 2 2 2" xfId="13402" xr:uid="{00000000-0005-0000-0000-0000F97E0000}"/>
    <cellStyle name="Notiz 3 2 3 2 2 2 2" xfId="15771" xr:uid="{00000000-0005-0000-0000-0000FA7E0000}"/>
    <cellStyle name="Notiz 3 2 3 2 2 2 2 2" xfId="22930" xr:uid="{00000000-0005-0000-0000-0000FB7E0000}"/>
    <cellStyle name="Notiz 3 2 3 2 2 2 2 2 2" xfId="37245" xr:uid="{00000000-0005-0000-0000-0000FC7E0000}"/>
    <cellStyle name="Notiz 3 2 3 2 2 2 2 3" xfId="30086" xr:uid="{00000000-0005-0000-0000-0000FD7E0000}"/>
    <cellStyle name="Notiz 3 2 3 2 2 2 3" xfId="18125" xr:uid="{00000000-0005-0000-0000-0000FE7E0000}"/>
    <cellStyle name="Notiz 3 2 3 2 2 2 3 2" xfId="25262" xr:uid="{00000000-0005-0000-0000-0000FF7E0000}"/>
    <cellStyle name="Notiz 3 2 3 2 2 2 3 2 2" xfId="39577" xr:uid="{00000000-0005-0000-0000-0000007F0000}"/>
    <cellStyle name="Notiz 3 2 3 2 2 2 3 3" xfId="32440" xr:uid="{00000000-0005-0000-0000-0000017F0000}"/>
    <cellStyle name="Notiz 3 2 3 2 2 2 4" xfId="19829" xr:uid="{00000000-0005-0000-0000-0000027F0000}"/>
    <cellStyle name="Notiz 3 2 3 2 2 2 4 2" xfId="26966" xr:uid="{00000000-0005-0000-0000-0000037F0000}"/>
    <cellStyle name="Notiz 3 2 3 2 2 2 4 2 2" xfId="41281" xr:uid="{00000000-0005-0000-0000-0000047F0000}"/>
    <cellStyle name="Notiz 3 2 3 2 2 2 4 3" xfId="34144" xr:uid="{00000000-0005-0000-0000-0000057F0000}"/>
    <cellStyle name="Notiz 3 2 3 2 2 2 5" xfId="21044" xr:uid="{00000000-0005-0000-0000-0000067F0000}"/>
    <cellStyle name="Notiz 3 2 3 2 2 2 5 2" xfId="35359" xr:uid="{00000000-0005-0000-0000-0000077F0000}"/>
    <cellStyle name="Notiz 3 2 3 2 2 2 6" xfId="28181" xr:uid="{00000000-0005-0000-0000-0000087F0000}"/>
    <cellStyle name="Notiz 3 2 3 2 2 3" xfId="16336" xr:uid="{00000000-0005-0000-0000-0000097F0000}"/>
    <cellStyle name="Notiz 3 2 3 2 2 3 2" xfId="23495" xr:uid="{00000000-0005-0000-0000-00000A7F0000}"/>
    <cellStyle name="Notiz 3 2 3 2 2 3 2 2" xfId="37810" xr:uid="{00000000-0005-0000-0000-00000B7F0000}"/>
    <cellStyle name="Notiz 3 2 3 2 2 3 3" xfId="30651" xr:uid="{00000000-0005-0000-0000-00000C7F0000}"/>
    <cellStyle name="Notiz 3 2 3 2 2 4" xfId="18690" xr:uid="{00000000-0005-0000-0000-00000D7F0000}"/>
    <cellStyle name="Notiz 3 2 3 2 2 4 2" xfId="25827" xr:uid="{00000000-0005-0000-0000-00000E7F0000}"/>
    <cellStyle name="Notiz 3 2 3 2 2 4 2 2" xfId="40142" xr:uid="{00000000-0005-0000-0000-00000F7F0000}"/>
    <cellStyle name="Notiz 3 2 3 2 2 4 3" xfId="33005" xr:uid="{00000000-0005-0000-0000-0000107F0000}"/>
    <cellStyle name="Notiz 3 2 3 3" xfId="11660" xr:uid="{00000000-0005-0000-0000-0000117F0000}"/>
    <cellStyle name="Notiz 3 2 3 3 2" xfId="13836" xr:uid="{00000000-0005-0000-0000-0000127F0000}"/>
    <cellStyle name="Notiz 3 2 3 3 2 2" xfId="14348" xr:uid="{00000000-0005-0000-0000-0000137F0000}"/>
    <cellStyle name="Notiz 3 2 3 3 2 2 2" xfId="16717" xr:uid="{00000000-0005-0000-0000-0000147F0000}"/>
    <cellStyle name="Notiz 3 2 3 3 2 2 2 2" xfId="23876" xr:uid="{00000000-0005-0000-0000-0000157F0000}"/>
    <cellStyle name="Notiz 3 2 3 3 2 2 2 2 2" xfId="38191" xr:uid="{00000000-0005-0000-0000-0000167F0000}"/>
    <cellStyle name="Notiz 3 2 3 3 2 2 2 3" xfId="31032" xr:uid="{00000000-0005-0000-0000-0000177F0000}"/>
    <cellStyle name="Notiz 3 2 3 3 2 2 3" xfId="19071" xr:uid="{00000000-0005-0000-0000-0000187F0000}"/>
    <cellStyle name="Notiz 3 2 3 3 2 2 3 2" xfId="26208" xr:uid="{00000000-0005-0000-0000-0000197F0000}"/>
    <cellStyle name="Notiz 3 2 3 3 2 2 3 2 2" xfId="40523" xr:uid="{00000000-0005-0000-0000-00001A7F0000}"/>
    <cellStyle name="Notiz 3 2 3 3 2 2 3 3" xfId="33386" xr:uid="{00000000-0005-0000-0000-00001B7F0000}"/>
    <cellStyle name="Notiz 3 2 3 3 2 2 4" xfId="20404" xr:uid="{00000000-0005-0000-0000-00001C7F0000}"/>
    <cellStyle name="Notiz 3 2 3 3 2 2 4 2" xfId="27541" xr:uid="{00000000-0005-0000-0000-00001D7F0000}"/>
    <cellStyle name="Notiz 3 2 3 3 2 2 4 2 2" xfId="41856" xr:uid="{00000000-0005-0000-0000-00001E7F0000}"/>
    <cellStyle name="Notiz 3 2 3 3 2 2 4 3" xfId="34719" xr:uid="{00000000-0005-0000-0000-00001F7F0000}"/>
    <cellStyle name="Notiz 3 2 3 3 2 2 5" xfId="21619" xr:uid="{00000000-0005-0000-0000-0000207F0000}"/>
    <cellStyle name="Notiz 3 2 3 3 2 2 5 2" xfId="35934" xr:uid="{00000000-0005-0000-0000-0000217F0000}"/>
    <cellStyle name="Notiz 3 2 3 3 2 2 6" xfId="28756" xr:uid="{00000000-0005-0000-0000-0000227F0000}"/>
    <cellStyle name="Notiz 3 2 3 3 2 3" xfId="16205" xr:uid="{00000000-0005-0000-0000-0000237F0000}"/>
    <cellStyle name="Notiz 3 2 3 3 2 3 2" xfId="23364" xr:uid="{00000000-0005-0000-0000-0000247F0000}"/>
    <cellStyle name="Notiz 3 2 3 3 2 3 2 2" xfId="37679" xr:uid="{00000000-0005-0000-0000-0000257F0000}"/>
    <cellStyle name="Notiz 3 2 3 3 2 3 3" xfId="30520" xr:uid="{00000000-0005-0000-0000-0000267F0000}"/>
    <cellStyle name="Notiz 3 2 3 3 2 4" xfId="18559" xr:uid="{00000000-0005-0000-0000-0000277F0000}"/>
    <cellStyle name="Notiz 3 2 3 3 2 4 2" xfId="25696" xr:uid="{00000000-0005-0000-0000-0000287F0000}"/>
    <cellStyle name="Notiz 3 2 3 3 2 4 2 2" xfId="40011" xr:uid="{00000000-0005-0000-0000-0000297F0000}"/>
    <cellStyle name="Notiz 3 2 3 3 2 4 3" xfId="32874" xr:uid="{00000000-0005-0000-0000-00002A7F0000}"/>
    <cellStyle name="Notiz 3 2 3 4" xfId="13589" xr:uid="{00000000-0005-0000-0000-00002B7F0000}"/>
    <cellStyle name="Notiz 3 2 3 4 2" xfId="14379" xr:uid="{00000000-0005-0000-0000-00002C7F0000}"/>
    <cellStyle name="Notiz 3 2 3 4 2 2" xfId="16748" xr:uid="{00000000-0005-0000-0000-00002D7F0000}"/>
    <cellStyle name="Notiz 3 2 3 4 2 2 2" xfId="23907" xr:uid="{00000000-0005-0000-0000-00002E7F0000}"/>
    <cellStyle name="Notiz 3 2 3 4 2 2 2 2" xfId="38222" xr:uid="{00000000-0005-0000-0000-00002F7F0000}"/>
    <cellStyle name="Notiz 3 2 3 4 2 2 3" xfId="31063" xr:uid="{00000000-0005-0000-0000-0000307F0000}"/>
    <cellStyle name="Notiz 3 2 3 4 2 3" xfId="19102" xr:uid="{00000000-0005-0000-0000-0000317F0000}"/>
    <cellStyle name="Notiz 3 2 3 4 2 3 2" xfId="26239" xr:uid="{00000000-0005-0000-0000-0000327F0000}"/>
    <cellStyle name="Notiz 3 2 3 4 2 3 2 2" xfId="40554" xr:uid="{00000000-0005-0000-0000-0000337F0000}"/>
    <cellStyle name="Notiz 3 2 3 4 2 3 3" xfId="33417" xr:uid="{00000000-0005-0000-0000-0000347F0000}"/>
    <cellStyle name="Notiz 3 2 3 4 2 4" xfId="20435" xr:uid="{00000000-0005-0000-0000-0000357F0000}"/>
    <cellStyle name="Notiz 3 2 3 4 2 4 2" xfId="27572" xr:uid="{00000000-0005-0000-0000-0000367F0000}"/>
    <cellStyle name="Notiz 3 2 3 4 2 4 2 2" xfId="41887" xr:uid="{00000000-0005-0000-0000-0000377F0000}"/>
    <cellStyle name="Notiz 3 2 3 4 2 4 3" xfId="34750" xr:uid="{00000000-0005-0000-0000-0000387F0000}"/>
    <cellStyle name="Notiz 3 2 3 4 2 5" xfId="21650" xr:uid="{00000000-0005-0000-0000-0000397F0000}"/>
    <cellStyle name="Notiz 3 2 3 4 2 5 2" xfId="35965" xr:uid="{00000000-0005-0000-0000-00003A7F0000}"/>
    <cellStyle name="Notiz 3 2 3 4 2 6" xfId="28787" xr:uid="{00000000-0005-0000-0000-00003B7F0000}"/>
    <cellStyle name="Notiz 3 2 3 4 3" xfId="15958" xr:uid="{00000000-0005-0000-0000-00003C7F0000}"/>
    <cellStyle name="Notiz 3 2 3 4 3 2" xfId="23117" xr:uid="{00000000-0005-0000-0000-00003D7F0000}"/>
    <cellStyle name="Notiz 3 2 3 4 3 2 2" xfId="37432" xr:uid="{00000000-0005-0000-0000-00003E7F0000}"/>
    <cellStyle name="Notiz 3 2 3 4 3 3" xfId="30273" xr:uid="{00000000-0005-0000-0000-00003F7F0000}"/>
    <cellStyle name="Notiz 3 2 3 4 4" xfId="18312" xr:uid="{00000000-0005-0000-0000-0000407F0000}"/>
    <cellStyle name="Notiz 3 2 3 4 4 2" xfId="25449" xr:uid="{00000000-0005-0000-0000-0000417F0000}"/>
    <cellStyle name="Notiz 3 2 3 4 4 2 2" xfId="39764" xr:uid="{00000000-0005-0000-0000-0000427F0000}"/>
    <cellStyle name="Notiz 3 2 3 4 4 3" xfId="32627" xr:uid="{00000000-0005-0000-0000-0000437F0000}"/>
    <cellStyle name="Notiz 3 2 4" xfId="1682" xr:uid="{00000000-0005-0000-0000-0000447F0000}"/>
    <cellStyle name="Notiz 3 2 4 2" xfId="3709" xr:uid="{00000000-0005-0000-0000-0000457F0000}"/>
    <cellStyle name="Notiz 3 2 4 2 2" xfId="13968" xr:uid="{00000000-0005-0000-0000-0000467F0000}"/>
    <cellStyle name="Notiz 3 2 4 2 2 2" xfId="13341" xr:uid="{00000000-0005-0000-0000-0000477F0000}"/>
    <cellStyle name="Notiz 3 2 4 2 2 2 2" xfId="15710" xr:uid="{00000000-0005-0000-0000-0000487F0000}"/>
    <cellStyle name="Notiz 3 2 4 2 2 2 2 2" xfId="22869" xr:uid="{00000000-0005-0000-0000-0000497F0000}"/>
    <cellStyle name="Notiz 3 2 4 2 2 2 2 2 2" xfId="37184" xr:uid="{00000000-0005-0000-0000-00004A7F0000}"/>
    <cellStyle name="Notiz 3 2 4 2 2 2 2 3" xfId="30025" xr:uid="{00000000-0005-0000-0000-00004B7F0000}"/>
    <cellStyle name="Notiz 3 2 4 2 2 2 3" xfId="18064" xr:uid="{00000000-0005-0000-0000-00004C7F0000}"/>
    <cellStyle name="Notiz 3 2 4 2 2 2 3 2" xfId="25201" xr:uid="{00000000-0005-0000-0000-00004D7F0000}"/>
    <cellStyle name="Notiz 3 2 4 2 2 2 3 2 2" xfId="39516" xr:uid="{00000000-0005-0000-0000-00004E7F0000}"/>
    <cellStyle name="Notiz 3 2 4 2 2 2 3 3" xfId="32379" xr:uid="{00000000-0005-0000-0000-00004F7F0000}"/>
    <cellStyle name="Notiz 3 2 4 2 2 2 4" xfId="19768" xr:uid="{00000000-0005-0000-0000-0000507F0000}"/>
    <cellStyle name="Notiz 3 2 4 2 2 2 4 2" xfId="26905" xr:uid="{00000000-0005-0000-0000-0000517F0000}"/>
    <cellStyle name="Notiz 3 2 4 2 2 2 4 2 2" xfId="41220" xr:uid="{00000000-0005-0000-0000-0000527F0000}"/>
    <cellStyle name="Notiz 3 2 4 2 2 2 4 3" xfId="34083" xr:uid="{00000000-0005-0000-0000-0000537F0000}"/>
    <cellStyle name="Notiz 3 2 4 2 2 2 5" xfId="20983" xr:uid="{00000000-0005-0000-0000-0000547F0000}"/>
    <cellStyle name="Notiz 3 2 4 2 2 2 5 2" xfId="35298" xr:uid="{00000000-0005-0000-0000-0000557F0000}"/>
    <cellStyle name="Notiz 3 2 4 2 2 2 6" xfId="28120" xr:uid="{00000000-0005-0000-0000-0000567F0000}"/>
    <cellStyle name="Notiz 3 2 4 2 2 3" xfId="16337" xr:uid="{00000000-0005-0000-0000-0000577F0000}"/>
    <cellStyle name="Notiz 3 2 4 2 2 3 2" xfId="23496" xr:uid="{00000000-0005-0000-0000-0000587F0000}"/>
    <cellStyle name="Notiz 3 2 4 2 2 3 2 2" xfId="37811" xr:uid="{00000000-0005-0000-0000-0000597F0000}"/>
    <cellStyle name="Notiz 3 2 4 2 2 3 3" xfId="30652" xr:uid="{00000000-0005-0000-0000-00005A7F0000}"/>
    <cellStyle name="Notiz 3 2 4 2 2 4" xfId="18691" xr:uid="{00000000-0005-0000-0000-00005B7F0000}"/>
    <cellStyle name="Notiz 3 2 4 2 2 4 2" xfId="25828" xr:uid="{00000000-0005-0000-0000-00005C7F0000}"/>
    <cellStyle name="Notiz 3 2 4 2 2 4 2 2" xfId="40143" xr:uid="{00000000-0005-0000-0000-00005D7F0000}"/>
    <cellStyle name="Notiz 3 2 4 2 2 4 3" xfId="33006" xr:uid="{00000000-0005-0000-0000-00005E7F0000}"/>
    <cellStyle name="Notiz 3 2 4 3" xfId="11661" xr:uid="{00000000-0005-0000-0000-00005F7F0000}"/>
    <cellStyle name="Notiz 3 2 4 3 2" xfId="13837" xr:uid="{00000000-0005-0000-0000-0000607F0000}"/>
    <cellStyle name="Notiz 3 2 4 3 2 2" xfId="14558" xr:uid="{00000000-0005-0000-0000-0000617F0000}"/>
    <cellStyle name="Notiz 3 2 4 3 2 2 2" xfId="16921" xr:uid="{00000000-0005-0000-0000-0000627F0000}"/>
    <cellStyle name="Notiz 3 2 4 3 2 2 2 2" xfId="24080" xr:uid="{00000000-0005-0000-0000-0000637F0000}"/>
    <cellStyle name="Notiz 3 2 4 3 2 2 2 2 2" xfId="38395" xr:uid="{00000000-0005-0000-0000-0000647F0000}"/>
    <cellStyle name="Notiz 3 2 4 3 2 2 2 3" xfId="31236" xr:uid="{00000000-0005-0000-0000-0000657F0000}"/>
    <cellStyle name="Notiz 3 2 4 3 2 2 3" xfId="19275" xr:uid="{00000000-0005-0000-0000-0000667F0000}"/>
    <cellStyle name="Notiz 3 2 4 3 2 2 3 2" xfId="26412" xr:uid="{00000000-0005-0000-0000-0000677F0000}"/>
    <cellStyle name="Notiz 3 2 4 3 2 2 3 2 2" xfId="40727" xr:uid="{00000000-0005-0000-0000-0000687F0000}"/>
    <cellStyle name="Notiz 3 2 4 3 2 2 3 3" xfId="33590" xr:uid="{00000000-0005-0000-0000-0000697F0000}"/>
    <cellStyle name="Notiz 3 2 4 3 2 2 4" xfId="20573" xr:uid="{00000000-0005-0000-0000-00006A7F0000}"/>
    <cellStyle name="Notiz 3 2 4 3 2 2 4 2" xfId="27710" xr:uid="{00000000-0005-0000-0000-00006B7F0000}"/>
    <cellStyle name="Notiz 3 2 4 3 2 2 4 2 2" xfId="42025" xr:uid="{00000000-0005-0000-0000-00006C7F0000}"/>
    <cellStyle name="Notiz 3 2 4 3 2 2 4 3" xfId="34888" xr:uid="{00000000-0005-0000-0000-00006D7F0000}"/>
    <cellStyle name="Notiz 3 2 4 3 2 2 5" xfId="21788" xr:uid="{00000000-0005-0000-0000-00006E7F0000}"/>
    <cellStyle name="Notiz 3 2 4 3 2 2 5 2" xfId="36103" xr:uid="{00000000-0005-0000-0000-00006F7F0000}"/>
    <cellStyle name="Notiz 3 2 4 3 2 2 6" xfId="28925" xr:uid="{00000000-0005-0000-0000-0000707F0000}"/>
    <cellStyle name="Notiz 3 2 4 3 2 3" xfId="16206" xr:uid="{00000000-0005-0000-0000-0000717F0000}"/>
    <cellStyle name="Notiz 3 2 4 3 2 3 2" xfId="23365" xr:uid="{00000000-0005-0000-0000-0000727F0000}"/>
    <cellStyle name="Notiz 3 2 4 3 2 3 2 2" xfId="37680" xr:uid="{00000000-0005-0000-0000-0000737F0000}"/>
    <cellStyle name="Notiz 3 2 4 3 2 3 3" xfId="30521" xr:uid="{00000000-0005-0000-0000-0000747F0000}"/>
    <cellStyle name="Notiz 3 2 4 3 2 4" xfId="18560" xr:uid="{00000000-0005-0000-0000-0000757F0000}"/>
    <cellStyle name="Notiz 3 2 4 3 2 4 2" xfId="25697" xr:uid="{00000000-0005-0000-0000-0000767F0000}"/>
    <cellStyle name="Notiz 3 2 4 3 2 4 2 2" xfId="40012" xr:uid="{00000000-0005-0000-0000-0000777F0000}"/>
    <cellStyle name="Notiz 3 2 4 3 2 4 3" xfId="32875" xr:uid="{00000000-0005-0000-0000-0000787F0000}"/>
    <cellStyle name="Notiz 3 2 4 4" xfId="13590" xr:uid="{00000000-0005-0000-0000-0000797F0000}"/>
    <cellStyle name="Notiz 3 2 4 4 2" xfId="14640" xr:uid="{00000000-0005-0000-0000-00007A7F0000}"/>
    <cellStyle name="Notiz 3 2 4 4 2 2" xfId="17003" xr:uid="{00000000-0005-0000-0000-00007B7F0000}"/>
    <cellStyle name="Notiz 3 2 4 4 2 2 2" xfId="24162" xr:uid="{00000000-0005-0000-0000-00007C7F0000}"/>
    <cellStyle name="Notiz 3 2 4 4 2 2 2 2" xfId="38477" xr:uid="{00000000-0005-0000-0000-00007D7F0000}"/>
    <cellStyle name="Notiz 3 2 4 4 2 2 3" xfId="31318" xr:uid="{00000000-0005-0000-0000-00007E7F0000}"/>
    <cellStyle name="Notiz 3 2 4 4 2 3" xfId="19357" xr:uid="{00000000-0005-0000-0000-00007F7F0000}"/>
    <cellStyle name="Notiz 3 2 4 4 2 3 2" xfId="26494" xr:uid="{00000000-0005-0000-0000-0000807F0000}"/>
    <cellStyle name="Notiz 3 2 4 4 2 3 2 2" xfId="40809" xr:uid="{00000000-0005-0000-0000-0000817F0000}"/>
    <cellStyle name="Notiz 3 2 4 4 2 3 3" xfId="33672" xr:uid="{00000000-0005-0000-0000-0000827F0000}"/>
    <cellStyle name="Notiz 3 2 4 4 2 4" xfId="20655" xr:uid="{00000000-0005-0000-0000-0000837F0000}"/>
    <cellStyle name="Notiz 3 2 4 4 2 4 2" xfId="27792" xr:uid="{00000000-0005-0000-0000-0000847F0000}"/>
    <cellStyle name="Notiz 3 2 4 4 2 4 2 2" xfId="42107" xr:uid="{00000000-0005-0000-0000-0000857F0000}"/>
    <cellStyle name="Notiz 3 2 4 4 2 4 3" xfId="34970" xr:uid="{00000000-0005-0000-0000-0000867F0000}"/>
    <cellStyle name="Notiz 3 2 4 4 2 5" xfId="21870" xr:uid="{00000000-0005-0000-0000-0000877F0000}"/>
    <cellStyle name="Notiz 3 2 4 4 2 5 2" xfId="36185" xr:uid="{00000000-0005-0000-0000-0000887F0000}"/>
    <cellStyle name="Notiz 3 2 4 4 2 6" xfId="29007" xr:uid="{00000000-0005-0000-0000-0000897F0000}"/>
    <cellStyle name="Notiz 3 2 4 4 3" xfId="15959" xr:uid="{00000000-0005-0000-0000-00008A7F0000}"/>
    <cellStyle name="Notiz 3 2 4 4 3 2" xfId="23118" xr:uid="{00000000-0005-0000-0000-00008B7F0000}"/>
    <cellStyle name="Notiz 3 2 4 4 3 2 2" xfId="37433" xr:uid="{00000000-0005-0000-0000-00008C7F0000}"/>
    <cellStyle name="Notiz 3 2 4 4 3 3" xfId="30274" xr:uid="{00000000-0005-0000-0000-00008D7F0000}"/>
    <cellStyle name="Notiz 3 2 4 4 4" xfId="18313" xr:uid="{00000000-0005-0000-0000-00008E7F0000}"/>
    <cellStyle name="Notiz 3 2 4 4 4 2" xfId="25450" xr:uid="{00000000-0005-0000-0000-00008F7F0000}"/>
    <cellStyle name="Notiz 3 2 4 4 4 2 2" xfId="39765" xr:uid="{00000000-0005-0000-0000-0000907F0000}"/>
    <cellStyle name="Notiz 3 2 4 4 4 3" xfId="32628" xr:uid="{00000000-0005-0000-0000-0000917F0000}"/>
    <cellStyle name="Notiz 3 2 5" xfId="1683" xr:uid="{00000000-0005-0000-0000-0000927F0000}"/>
    <cellStyle name="Notiz 3 2 5 2" xfId="3710" xr:uid="{00000000-0005-0000-0000-0000937F0000}"/>
    <cellStyle name="Notiz 3 2 5 2 2" xfId="13969" xr:uid="{00000000-0005-0000-0000-0000947F0000}"/>
    <cellStyle name="Notiz 3 2 5 2 2 2" xfId="13675" xr:uid="{00000000-0005-0000-0000-0000957F0000}"/>
    <cellStyle name="Notiz 3 2 5 2 2 2 2" xfId="16044" xr:uid="{00000000-0005-0000-0000-0000967F0000}"/>
    <cellStyle name="Notiz 3 2 5 2 2 2 2 2" xfId="23203" xr:uid="{00000000-0005-0000-0000-0000977F0000}"/>
    <cellStyle name="Notiz 3 2 5 2 2 2 2 2 2" xfId="37518" xr:uid="{00000000-0005-0000-0000-0000987F0000}"/>
    <cellStyle name="Notiz 3 2 5 2 2 2 2 3" xfId="30359" xr:uid="{00000000-0005-0000-0000-0000997F0000}"/>
    <cellStyle name="Notiz 3 2 5 2 2 2 3" xfId="18398" xr:uid="{00000000-0005-0000-0000-00009A7F0000}"/>
    <cellStyle name="Notiz 3 2 5 2 2 2 3 2" xfId="25535" xr:uid="{00000000-0005-0000-0000-00009B7F0000}"/>
    <cellStyle name="Notiz 3 2 5 2 2 2 3 2 2" xfId="39850" xr:uid="{00000000-0005-0000-0000-00009C7F0000}"/>
    <cellStyle name="Notiz 3 2 5 2 2 2 3 3" xfId="32713" xr:uid="{00000000-0005-0000-0000-00009D7F0000}"/>
    <cellStyle name="Notiz 3 2 5 2 2 2 4" xfId="19924" xr:uid="{00000000-0005-0000-0000-00009E7F0000}"/>
    <cellStyle name="Notiz 3 2 5 2 2 2 4 2" xfId="27061" xr:uid="{00000000-0005-0000-0000-00009F7F0000}"/>
    <cellStyle name="Notiz 3 2 5 2 2 2 4 2 2" xfId="41376" xr:uid="{00000000-0005-0000-0000-0000A07F0000}"/>
    <cellStyle name="Notiz 3 2 5 2 2 2 4 3" xfId="34239" xr:uid="{00000000-0005-0000-0000-0000A17F0000}"/>
    <cellStyle name="Notiz 3 2 5 2 2 2 5" xfId="21139" xr:uid="{00000000-0005-0000-0000-0000A27F0000}"/>
    <cellStyle name="Notiz 3 2 5 2 2 2 5 2" xfId="35454" xr:uid="{00000000-0005-0000-0000-0000A37F0000}"/>
    <cellStyle name="Notiz 3 2 5 2 2 2 6" xfId="28276" xr:uid="{00000000-0005-0000-0000-0000A47F0000}"/>
    <cellStyle name="Notiz 3 2 5 2 2 3" xfId="16338" xr:uid="{00000000-0005-0000-0000-0000A57F0000}"/>
    <cellStyle name="Notiz 3 2 5 2 2 3 2" xfId="23497" xr:uid="{00000000-0005-0000-0000-0000A67F0000}"/>
    <cellStyle name="Notiz 3 2 5 2 2 3 2 2" xfId="37812" xr:uid="{00000000-0005-0000-0000-0000A77F0000}"/>
    <cellStyle name="Notiz 3 2 5 2 2 3 3" xfId="30653" xr:uid="{00000000-0005-0000-0000-0000A87F0000}"/>
    <cellStyle name="Notiz 3 2 5 2 2 4" xfId="18692" xr:uid="{00000000-0005-0000-0000-0000A97F0000}"/>
    <cellStyle name="Notiz 3 2 5 2 2 4 2" xfId="25829" xr:uid="{00000000-0005-0000-0000-0000AA7F0000}"/>
    <cellStyle name="Notiz 3 2 5 2 2 4 2 2" xfId="40144" xr:uid="{00000000-0005-0000-0000-0000AB7F0000}"/>
    <cellStyle name="Notiz 3 2 5 2 2 4 3" xfId="33007" xr:uid="{00000000-0005-0000-0000-0000AC7F0000}"/>
    <cellStyle name="Notiz 3 2 5 3" xfId="11662" xr:uid="{00000000-0005-0000-0000-0000AD7F0000}"/>
    <cellStyle name="Notiz 3 2 5 3 2" xfId="13838" xr:uid="{00000000-0005-0000-0000-0000AE7F0000}"/>
    <cellStyle name="Notiz 3 2 5 3 2 2" xfId="14346" xr:uid="{00000000-0005-0000-0000-0000AF7F0000}"/>
    <cellStyle name="Notiz 3 2 5 3 2 2 2" xfId="16715" xr:uid="{00000000-0005-0000-0000-0000B07F0000}"/>
    <cellStyle name="Notiz 3 2 5 3 2 2 2 2" xfId="23874" xr:uid="{00000000-0005-0000-0000-0000B17F0000}"/>
    <cellStyle name="Notiz 3 2 5 3 2 2 2 2 2" xfId="38189" xr:uid="{00000000-0005-0000-0000-0000B27F0000}"/>
    <cellStyle name="Notiz 3 2 5 3 2 2 2 3" xfId="31030" xr:uid="{00000000-0005-0000-0000-0000B37F0000}"/>
    <cellStyle name="Notiz 3 2 5 3 2 2 3" xfId="19069" xr:uid="{00000000-0005-0000-0000-0000B47F0000}"/>
    <cellStyle name="Notiz 3 2 5 3 2 2 3 2" xfId="26206" xr:uid="{00000000-0005-0000-0000-0000B57F0000}"/>
    <cellStyle name="Notiz 3 2 5 3 2 2 3 2 2" xfId="40521" xr:uid="{00000000-0005-0000-0000-0000B67F0000}"/>
    <cellStyle name="Notiz 3 2 5 3 2 2 3 3" xfId="33384" xr:uid="{00000000-0005-0000-0000-0000B77F0000}"/>
    <cellStyle name="Notiz 3 2 5 3 2 2 4" xfId="20402" xr:uid="{00000000-0005-0000-0000-0000B87F0000}"/>
    <cellStyle name="Notiz 3 2 5 3 2 2 4 2" xfId="27539" xr:uid="{00000000-0005-0000-0000-0000B97F0000}"/>
    <cellStyle name="Notiz 3 2 5 3 2 2 4 2 2" xfId="41854" xr:uid="{00000000-0005-0000-0000-0000BA7F0000}"/>
    <cellStyle name="Notiz 3 2 5 3 2 2 4 3" xfId="34717" xr:uid="{00000000-0005-0000-0000-0000BB7F0000}"/>
    <cellStyle name="Notiz 3 2 5 3 2 2 5" xfId="21617" xr:uid="{00000000-0005-0000-0000-0000BC7F0000}"/>
    <cellStyle name="Notiz 3 2 5 3 2 2 5 2" xfId="35932" xr:uid="{00000000-0005-0000-0000-0000BD7F0000}"/>
    <cellStyle name="Notiz 3 2 5 3 2 2 6" xfId="28754" xr:uid="{00000000-0005-0000-0000-0000BE7F0000}"/>
    <cellStyle name="Notiz 3 2 5 3 2 3" xfId="16207" xr:uid="{00000000-0005-0000-0000-0000BF7F0000}"/>
    <cellStyle name="Notiz 3 2 5 3 2 3 2" xfId="23366" xr:uid="{00000000-0005-0000-0000-0000C07F0000}"/>
    <cellStyle name="Notiz 3 2 5 3 2 3 2 2" xfId="37681" xr:uid="{00000000-0005-0000-0000-0000C17F0000}"/>
    <cellStyle name="Notiz 3 2 5 3 2 3 3" xfId="30522" xr:uid="{00000000-0005-0000-0000-0000C27F0000}"/>
    <cellStyle name="Notiz 3 2 5 3 2 4" xfId="18561" xr:uid="{00000000-0005-0000-0000-0000C37F0000}"/>
    <cellStyle name="Notiz 3 2 5 3 2 4 2" xfId="25698" xr:uid="{00000000-0005-0000-0000-0000C47F0000}"/>
    <cellStyle name="Notiz 3 2 5 3 2 4 2 2" xfId="40013" xr:uid="{00000000-0005-0000-0000-0000C57F0000}"/>
    <cellStyle name="Notiz 3 2 5 3 2 4 3" xfId="32876" xr:uid="{00000000-0005-0000-0000-0000C67F0000}"/>
    <cellStyle name="Notiz 3 2 5 4" xfId="13591" xr:uid="{00000000-0005-0000-0000-0000C77F0000}"/>
    <cellStyle name="Notiz 3 2 5 4 2" xfId="13422" xr:uid="{00000000-0005-0000-0000-0000C87F0000}"/>
    <cellStyle name="Notiz 3 2 5 4 2 2" xfId="15791" xr:uid="{00000000-0005-0000-0000-0000C97F0000}"/>
    <cellStyle name="Notiz 3 2 5 4 2 2 2" xfId="22950" xr:uid="{00000000-0005-0000-0000-0000CA7F0000}"/>
    <cellStyle name="Notiz 3 2 5 4 2 2 2 2" xfId="37265" xr:uid="{00000000-0005-0000-0000-0000CB7F0000}"/>
    <cellStyle name="Notiz 3 2 5 4 2 2 3" xfId="30106" xr:uid="{00000000-0005-0000-0000-0000CC7F0000}"/>
    <cellStyle name="Notiz 3 2 5 4 2 3" xfId="18145" xr:uid="{00000000-0005-0000-0000-0000CD7F0000}"/>
    <cellStyle name="Notiz 3 2 5 4 2 3 2" xfId="25282" xr:uid="{00000000-0005-0000-0000-0000CE7F0000}"/>
    <cellStyle name="Notiz 3 2 5 4 2 3 2 2" xfId="39597" xr:uid="{00000000-0005-0000-0000-0000CF7F0000}"/>
    <cellStyle name="Notiz 3 2 5 4 2 3 3" xfId="32460" xr:uid="{00000000-0005-0000-0000-0000D07F0000}"/>
    <cellStyle name="Notiz 3 2 5 4 2 4" xfId="19849" xr:uid="{00000000-0005-0000-0000-0000D17F0000}"/>
    <cellStyle name="Notiz 3 2 5 4 2 4 2" xfId="26986" xr:uid="{00000000-0005-0000-0000-0000D27F0000}"/>
    <cellStyle name="Notiz 3 2 5 4 2 4 2 2" xfId="41301" xr:uid="{00000000-0005-0000-0000-0000D37F0000}"/>
    <cellStyle name="Notiz 3 2 5 4 2 4 3" xfId="34164" xr:uid="{00000000-0005-0000-0000-0000D47F0000}"/>
    <cellStyle name="Notiz 3 2 5 4 2 5" xfId="21064" xr:uid="{00000000-0005-0000-0000-0000D57F0000}"/>
    <cellStyle name="Notiz 3 2 5 4 2 5 2" xfId="35379" xr:uid="{00000000-0005-0000-0000-0000D67F0000}"/>
    <cellStyle name="Notiz 3 2 5 4 2 6" xfId="28201" xr:uid="{00000000-0005-0000-0000-0000D77F0000}"/>
    <cellStyle name="Notiz 3 2 5 4 3" xfId="15960" xr:uid="{00000000-0005-0000-0000-0000D87F0000}"/>
    <cellStyle name="Notiz 3 2 5 4 3 2" xfId="23119" xr:uid="{00000000-0005-0000-0000-0000D97F0000}"/>
    <cellStyle name="Notiz 3 2 5 4 3 2 2" xfId="37434" xr:uid="{00000000-0005-0000-0000-0000DA7F0000}"/>
    <cellStyle name="Notiz 3 2 5 4 3 3" xfId="30275" xr:uid="{00000000-0005-0000-0000-0000DB7F0000}"/>
    <cellStyle name="Notiz 3 2 5 4 4" xfId="18314" xr:uid="{00000000-0005-0000-0000-0000DC7F0000}"/>
    <cellStyle name="Notiz 3 2 5 4 4 2" xfId="25451" xr:uid="{00000000-0005-0000-0000-0000DD7F0000}"/>
    <cellStyle name="Notiz 3 2 5 4 4 2 2" xfId="39766" xr:uid="{00000000-0005-0000-0000-0000DE7F0000}"/>
    <cellStyle name="Notiz 3 2 5 4 4 3" xfId="32629" xr:uid="{00000000-0005-0000-0000-0000DF7F0000}"/>
    <cellStyle name="Notiz 3 2 6" xfId="1684" xr:uid="{00000000-0005-0000-0000-0000E07F0000}"/>
    <cellStyle name="Notiz 3 2 6 2" xfId="3711" xr:uid="{00000000-0005-0000-0000-0000E17F0000}"/>
    <cellStyle name="Notiz 3 2 6 2 2" xfId="13970" xr:uid="{00000000-0005-0000-0000-0000E27F0000}"/>
    <cellStyle name="Notiz 3 2 6 2 2 2" xfId="13403" xr:uid="{00000000-0005-0000-0000-0000E37F0000}"/>
    <cellStyle name="Notiz 3 2 6 2 2 2 2" xfId="15772" xr:uid="{00000000-0005-0000-0000-0000E47F0000}"/>
    <cellStyle name="Notiz 3 2 6 2 2 2 2 2" xfId="22931" xr:uid="{00000000-0005-0000-0000-0000E57F0000}"/>
    <cellStyle name="Notiz 3 2 6 2 2 2 2 2 2" xfId="37246" xr:uid="{00000000-0005-0000-0000-0000E67F0000}"/>
    <cellStyle name="Notiz 3 2 6 2 2 2 2 3" xfId="30087" xr:uid="{00000000-0005-0000-0000-0000E77F0000}"/>
    <cellStyle name="Notiz 3 2 6 2 2 2 3" xfId="18126" xr:uid="{00000000-0005-0000-0000-0000E87F0000}"/>
    <cellStyle name="Notiz 3 2 6 2 2 2 3 2" xfId="25263" xr:uid="{00000000-0005-0000-0000-0000E97F0000}"/>
    <cellStyle name="Notiz 3 2 6 2 2 2 3 2 2" xfId="39578" xr:uid="{00000000-0005-0000-0000-0000EA7F0000}"/>
    <cellStyle name="Notiz 3 2 6 2 2 2 3 3" xfId="32441" xr:uid="{00000000-0005-0000-0000-0000EB7F0000}"/>
    <cellStyle name="Notiz 3 2 6 2 2 2 4" xfId="19830" xr:uid="{00000000-0005-0000-0000-0000EC7F0000}"/>
    <cellStyle name="Notiz 3 2 6 2 2 2 4 2" xfId="26967" xr:uid="{00000000-0005-0000-0000-0000ED7F0000}"/>
    <cellStyle name="Notiz 3 2 6 2 2 2 4 2 2" xfId="41282" xr:uid="{00000000-0005-0000-0000-0000EE7F0000}"/>
    <cellStyle name="Notiz 3 2 6 2 2 2 4 3" xfId="34145" xr:uid="{00000000-0005-0000-0000-0000EF7F0000}"/>
    <cellStyle name="Notiz 3 2 6 2 2 2 5" xfId="21045" xr:uid="{00000000-0005-0000-0000-0000F07F0000}"/>
    <cellStyle name="Notiz 3 2 6 2 2 2 5 2" xfId="35360" xr:uid="{00000000-0005-0000-0000-0000F17F0000}"/>
    <cellStyle name="Notiz 3 2 6 2 2 2 6" xfId="28182" xr:uid="{00000000-0005-0000-0000-0000F27F0000}"/>
    <cellStyle name="Notiz 3 2 6 2 2 3" xfId="16339" xr:uid="{00000000-0005-0000-0000-0000F37F0000}"/>
    <cellStyle name="Notiz 3 2 6 2 2 3 2" xfId="23498" xr:uid="{00000000-0005-0000-0000-0000F47F0000}"/>
    <cellStyle name="Notiz 3 2 6 2 2 3 2 2" xfId="37813" xr:uid="{00000000-0005-0000-0000-0000F57F0000}"/>
    <cellStyle name="Notiz 3 2 6 2 2 3 3" xfId="30654" xr:uid="{00000000-0005-0000-0000-0000F67F0000}"/>
    <cellStyle name="Notiz 3 2 6 2 2 4" xfId="18693" xr:uid="{00000000-0005-0000-0000-0000F77F0000}"/>
    <cellStyle name="Notiz 3 2 6 2 2 4 2" xfId="25830" xr:uid="{00000000-0005-0000-0000-0000F87F0000}"/>
    <cellStyle name="Notiz 3 2 6 2 2 4 2 2" xfId="40145" xr:uid="{00000000-0005-0000-0000-0000F97F0000}"/>
    <cellStyle name="Notiz 3 2 6 2 2 4 3" xfId="33008" xr:uid="{00000000-0005-0000-0000-0000FA7F0000}"/>
    <cellStyle name="Notiz 3 2 6 3" xfId="11663" xr:uid="{00000000-0005-0000-0000-0000FB7F0000}"/>
    <cellStyle name="Notiz 3 2 6 3 2" xfId="13839" xr:uid="{00000000-0005-0000-0000-0000FC7F0000}"/>
    <cellStyle name="Notiz 3 2 6 3 2 2" xfId="13353" xr:uid="{00000000-0005-0000-0000-0000FD7F0000}"/>
    <cellStyle name="Notiz 3 2 6 3 2 2 2" xfId="15722" xr:uid="{00000000-0005-0000-0000-0000FE7F0000}"/>
    <cellStyle name="Notiz 3 2 6 3 2 2 2 2" xfId="22881" xr:uid="{00000000-0005-0000-0000-0000FF7F0000}"/>
    <cellStyle name="Notiz 3 2 6 3 2 2 2 2 2" xfId="37196" xr:uid="{00000000-0005-0000-0000-000000800000}"/>
    <cellStyle name="Notiz 3 2 6 3 2 2 2 3" xfId="30037" xr:uid="{00000000-0005-0000-0000-000001800000}"/>
    <cellStyle name="Notiz 3 2 6 3 2 2 3" xfId="18076" xr:uid="{00000000-0005-0000-0000-000002800000}"/>
    <cellStyle name="Notiz 3 2 6 3 2 2 3 2" xfId="25213" xr:uid="{00000000-0005-0000-0000-000003800000}"/>
    <cellStyle name="Notiz 3 2 6 3 2 2 3 2 2" xfId="39528" xr:uid="{00000000-0005-0000-0000-000004800000}"/>
    <cellStyle name="Notiz 3 2 6 3 2 2 3 3" xfId="32391" xr:uid="{00000000-0005-0000-0000-000005800000}"/>
    <cellStyle name="Notiz 3 2 6 3 2 2 4" xfId="19780" xr:uid="{00000000-0005-0000-0000-000006800000}"/>
    <cellStyle name="Notiz 3 2 6 3 2 2 4 2" xfId="26917" xr:uid="{00000000-0005-0000-0000-000007800000}"/>
    <cellStyle name="Notiz 3 2 6 3 2 2 4 2 2" xfId="41232" xr:uid="{00000000-0005-0000-0000-000008800000}"/>
    <cellStyle name="Notiz 3 2 6 3 2 2 4 3" xfId="34095" xr:uid="{00000000-0005-0000-0000-000009800000}"/>
    <cellStyle name="Notiz 3 2 6 3 2 2 5" xfId="20995" xr:uid="{00000000-0005-0000-0000-00000A800000}"/>
    <cellStyle name="Notiz 3 2 6 3 2 2 5 2" xfId="35310" xr:uid="{00000000-0005-0000-0000-00000B800000}"/>
    <cellStyle name="Notiz 3 2 6 3 2 2 6" xfId="28132" xr:uid="{00000000-0005-0000-0000-00000C800000}"/>
    <cellStyle name="Notiz 3 2 6 3 2 3" xfId="16208" xr:uid="{00000000-0005-0000-0000-00000D800000}"/>
    <cellStyle name="Notiz 3 2 6 3 2 3 2" xfId="23367" xr:uid="{00000000-0005-0000-0000-00000E800000}"/>
    <cellStyle name="Notiz 3 2 6 3 2 3 2 2" xfId="37682" xr:uid="{00000000-0005-0000-0000-00000F800000}"/>
    <cellStyle name="Notiz 3 2 6 3 2 3 3" xfId="30523" xr:uid="{00000000-0005-0000-0000-000010800000}"/>
    <cellStyle name="Notiz 3 2 6 3 2 4" xfId="18562" xr:uid="{00000000-0005-0000-0000-000011800000}"/>
    <cellStyle name="Notiz 3 2 6 3 2 4 2" xfId="25699" xr:uid="{00000000-0005-0000-0000-000012800000}"/>
    <cellStyle name="Notiz 3 2 6 3 2 4 2 2" xfId="40014" xr:uid="{00000000-0005-0000-0000-000013800000}"/>
    <cellStyle name="Notiz 3 2 6 3 2 4 3" xfId="32877" xr:uid="{00000000-0005-0000-0000-000014800000}"/>
    <cellStyle name="Notiz 3 2 6 4" xfId="13592" xr:uid="{00000000-0005-0000-0000-000015800000}"/>
    <cellStyle name="Notiz 3 2 6 4 2" xfId="13661" xr:uid="{00000000-0005-0000-0000-000016800000}"/>
    <cellStyle name="Notiz 3 2 6 4 2 2" xfId="16030" xr:uid="{00000000-0005-0000-0000-000017800000}"/>
    <cellStyle name="Notiz 3 2 6 4 2 2 2" xfId="23189" xr:uid="{00000000-0005-0000-0000-000018800000}"/>
    <cellStyle name="Notiz 3 2 6 4 2 2 2 2" xfId="37504" xr:uid="{00000000-0005-0000-0000-000019800000}"/>
    <cellStyle name="Notiz 3 2 6 4 2 2 3" xfId="30345" xr:uid="{00000000-0005-0000-0000-00001A800000}"/>
    <cellStyle name="Notiz 3 2 6 4 2 3" xfId="18384" xr:uid="{00000000-0005-0000-0000-00001B800000}"/>
    <cellStyle name="Notiz 3 2 6 4 2 3 2" xfId="25521" xr:uid="{00000000-0005-0000-0000-00001C800000}"/>
    <cellStyle name="Notiz 3 2 6 4 2 3 2 2" xfId="39836" xr:uid="{00000000-0005-0000-0000-00001D800000}"/>
    <cellStyle name="Notiz 3 2 6 4 2 3 3" xfId="32699" xr:uid="{00000000-0005-0000-0000-00001E800000}"/>
    <cellStyle name="Notiz 3 2 6 4 2 4" xfId="19910" xr:uid="{00000000-0005-0000-0000-00001F800000}"/>
    <cellStyle name="Notiz 3 2 6 4 2 4 2" xfId="27047" xr:uid="{00000000-0005-0000-0000-000020800000}"/>
    <cellStyle name="Notiz 3 2 6 4 2 4 2 2" xfId="41362" xr:uid="{00000000-0005-0000-0000-000021800000}"/>
    <cellStyle name="Notiz 3 2 6 4 2 4 3" xfId="34225" xr:uid="{00000000-0005-0000-0000-000022800000}"/>
    <cellStyle name="Notiz 3 2 6 4 2 5" xfId="21125" xr:uid="{00000000-0005-0000-0000-000023800000}"/>
    <cellStyle name="Notiz 3 2 6 4 2 5 2" xfId="35440" xr:uid="{00000000-0005-0000-0000-000024800000}"/>
    <cellStyle name="Notiz 3 2 6 4 2 6" xfId="28262" xr:uid="{00000000-0005-0000-0000-000025800000}"/>
    <cellStyle name="Notiz 3 2 6 4 3" xfId="15961" xr:uid="{00000000-0005-0000-0000-000026800000}"/>
    <cellStyle name="Notiz 3 2 6 4 3 2" xfId="23120" xr:uid="{00000000-0005-0000-0000-000027800000}"/>
    <cellStyle name="Notiz 3 2 6 4 3 2 2" xfId="37435" xr:uid="{00000000-0005-0000-0000-000028800000}"/>
    <cellStyle name="Notiz 3 2 6 4 3 3" xfId="30276" xr:uid="{00000000-0005-0000-0000-000029800000}"/>
    <cellStyle name="Notiz 3 2 6 4 4" xfId="18315" xr:uid="{00000000-0005-0000-0000-00002A800000}"/>
    <cellStyle name="Notiz 3 2 6 4 4 2" xfId="25452" xr:uid="{00000000-0005-0000-0000-00002B800000}"/>
    <cellStyle name="Notiz 3 2 6 4 4 2 2" xfId="39767" xr:uid="{00000000-0005-0000-0000-00002C800000}"/>
    <cellStyle name="Notiz 3 2 6 4 4 3" xfId="32630" xr:uid="{00000000-0005-0000-0000-00002D800000}"/>
    <cellStyle name="Notiz 3 2 7" xfId="1685" xr:uid="{00000000-0005-0000-0000-00002E800000}"/>
    <cellStyle name="Notiz 3 2 7 2" xfId="3712" xr:uid="{00000000-0005-0000-0000-00002F800000}"/>
    <cellStyle name="Notiz 3 2 7 2 2" xfId="13971" xr:uid="{00000000-0005-0000-0000-000030800000}"/>
    <cellStyle name="Notiz 3 2 7 2 2 2" xfId="14352" xr:uid="{00000000-0005-0000-0000-000031800000}"/>
    <cellStyle name="Notiz 3 2 7 2 2 2 2" xfId="16721" xr:uid="{00000000-0005-0000-0000-000032800000}"/>
    <cellStyle name="Notiz 3 2 7 2 2 2 2 2" xfId="23880" xr:uid="{00000000-0005-0000-0000-000033800000}"/>
    <cellStyle name="Notiz 3 2 7 2 2 2 2 2 2" xfId="38195" xr:uid="{00000000-0005-0000-0000-000034800000}"/>
    <cellStyle name="Notiz 3 2 7 2 2 2 2 3" xfId="31036" xr:uid="{00000000-0005-0000-0000-000035800000}"/>
    <cellStyle name="Notiz 3 2 7 2 2 2 3" xfId="19075" xr:uid="{00000000-0005-0000-0000-000036800000}"/>
    <cellStyle name="Notiz 3 2 7 2 2 2 3 2" xfId="26212" xr:uid="{00000000-0005-0000-0000-000037800000}"/>
    <cellStyle name="Notiz 3 2 7 2 2 2 3 2 2" xfId="40527" xr:uid="{00000000-0005-0000-0000-000038800000}"/>
    <cellStyle name="Notiz 3 2 7 2 2 2 3 3" xfId="33390" xr:uid="{00000000-0005-0000-0000-000039800000}"/>
    <cellStyle name="Notiz 3 2 7 2 2 2 4" xfId="20408" xr:uid="{00000000-0005-0000-0000-00003A800000}"/>
    <cellStyle name="Notiz 3 2 7 2 2 2 4 2" xfId="27545" xr:uid="{00000000-0005-0000-0000-00003B800000}"/>
    <cellStyle name="Notiz 3 2 7 2 2 2 4 2 2" xfId="41860" xr:uid="{00000000-0005-0000-0000-00003C800000}"/>
    <cellStyle name="Notiz 3 2 7 2 2 2 4 3" xfId="34723" xr:uid="{00000000-0005-0000-0000-00003D800000}"/>
    <cellStyle name="Notiz 3 2 7 2 2 2 5" xfId="21623" xr:uid="{00000000-0005-0000-0000-00003E800000}"/>
    <cellStyle name="Notiz 3 2 7 2 2 2 5 2" xfId="35938" xr:uid="{00000000-0005-0000-0000-00003F800000}"/>
    <cellStyle name="Notiz 3 2 7 2 2 2 6" xfId="28760" xr:uid="{00000000-0005-0000-0000-000040800000}"/>
    <cellStyle name="Notiz 3 2 7 2 2 3" xfId="16340" xr:uid="{00000000-0005-0000-0000-000041800000}"/>
    <cellStyle name="Notiz 3 2 7 2 2 3 2" xfId="23499" xr:uid="{00000000-0005-0000-0000-000042800000}"/>
    <cellStyle name="Notiz 3 2 7 2 2 3 2 2" xfId="37814" xr:uid="{00000000-0005-0000-0000-000043800000}"/>
    <cellStyle name="Notiz 3 2 7 2 2 3 3" xfId="30655" xr:uid="{00000000-0005-0000-0000-000044800000}"/>
    <cellStyle name="Notiz 3 2 7 2 2 4" xfId="18694" xr:uid="{00000000-0005-0000-0000-000045800000}"/>
    <cellStyle name="Notiz 3 2 7 2 2 4 2" xfId="25831" xr:uid="{00000000-0005-0000-0000-000046800000}"/>
    <cellStyle name="Notiz 3 2 7 2 2 4 2 2" xfId="40146" xr:uid="{00000000-0005-0000-0000-000047800000}"/>
    <cellStyle name="Notiz 3 2 7 2 2 4 3" xfId="33009" xr:uid="{00000000-0005-0000-0000-000048800000}"/>
    <cellStyle name="Notiz 3 2 7 3" xfId="11664" xr:uid="{00000000-0005-0000-0000-000049800000}"/>
    <cellStyle name="Notiz 3 2 7 3 2" xfId="13840" xr:uid="{00000000-0005-0000-0000-00004A800000}"/>
    <cellStyle name="Notiz 3 2 7 3 2 2" xfId="14347" xr:uid="{00000000-0005-0000-0000-00004B800000}"/>
    <cellStyle name="Notiz 3 2 7 3 2 2 2" xfId="16716" xr:uid="{00000000-0005-0000-0000-00004C800000}"/>
    <cellStyle name="Notiz 3 2 7 3 2 2 2 2" xfId="23875" xr:uid="{00000000-0005-0000-0000-00004D800000}"/>
    <cellStyle name="Notiz 3 2 7 3 2 2 2 2 2" xfId="38190" xr:uid="{00000000-0005-0000-0000-00004E800000}"/>
    <cellStyle name="Notiz 3 2 7 3 2 2 2 3" xfId="31031" xr:uid="{00000000-0005-0000-0000-00004F800000}"/>
    <cellStyle name="Notiz 3 2 7 3 2 2 3" xfId="19070" xr:uid="{00000000-0005-0000-0000-000050800000}"/>
    <cellStyle name="Notiz 3 2 7 3 2 2 3 2" xfId="26207" xr:uid="{00000000-0005-0000-0000-000051800000}"/>
    <cellStyle name="Notiz 3 2 7 3 2 2 3 2 2" xfId="40522" xr:uid="{00000000-0005-0000-0000-000052800000}"/>
    <cellStyle name="Notiz 3 2 7 3 2 2 3 3" xfId="33385" xr:uid="{00000000-0005-0000-0000-000053800000}"/>
    <cellStyle name="Notiz 3 2 7 3 2 2 4" xfId="20403" xr:uid="{00000000-0005-0000-0000-000054800000}"/>
    <cellStyle name="Notiz 3 2 7 3 2 2 4 2" xfId="27540" xr:uid="{00000000-0005-0000-0000-000055800000}"/>
    <cellStyle name="Notiz 3 2 7 3 2 2 4 2 2" xfId="41855" xr:uid="{00000000-0005-0000-0000-000056800000}"/>
    <cellStyle name="Notiz 3 2 7 3 2 2 4 3" xfId="34718" xr:uid="{00000000-0005-0000-0000-000057800000}"/>
    <cellStyle name="Notiz 3 2 7 3 2 2 5" xfId="21618" xr:uid="{00000000-0005-0000-0000-000058800000}"/>
    <cellStyle name="Notiz 3 2 7 3 2 2 5 2" xfId="35933" xr:uid="{00000000-0005-0000-0000-000059800000}"/>
    <cellStyle name="Notiz 3 2 7 3 2 2 6" xfId="28755" xr:uid="{00000000-0005-0000-0000-00005A800000}"/>
    <cellStyle name="Notiz 3 2 7 3 2 3" xfId="16209" xr:uid="{00000000-0005-0000-0000-00005B800000}"/>
    <cellStyle name="Notiz 3 2 7 3 2 3 2" xfId="23368" xr:uid="{00000000-0005-0000-0000-00005C800000}"/>
    <cellStyle name="Notiz 3 2 7 3 2 3 2 2" xfId="37683" xr:uid="{00000000-0005-0000-0000-00005D800000}"/>
    <cellStyle name="Notiz 3 2 7 3 2 3 3" xfId="30524" xr:uid="{00000000-0005-0000-0000-00005E800000}"/>
    <cellStyle name="Notiz 3 2 7 3 2 4" xfId="18563" xr:uid="{00000000-0005-0000-0000-00005F800000}"/>
    <cellStyle name="Notiz 3 2 7 3 2 4 2" xfId="25700" xr:uid="{00000000-0005-0000-0000-000060800000}"/>
    <cellStyle name="Notiz 3 2 7 3 2 4 2 2" xfId="40015" xr:uid="{00000000-0005-0000-0000-000061800000}"/>
    <cellStyle name="Notiz 3 2 7 3 2 4 3" xfId="32878" xr:uid="{00000000-0005-0000-0000-000062800000}"/>
    <cellStyle name="Notiz 3 2 7 4" xfId="13593" xr:uid="{00000000-0005-0000-0000-000063800000}"/>
    <cellStyle name="Notiz 3 2 7 4 2" xfId="13358" xr:uid="{00000000-0005-0000-0000-000064800000}"/>
    <cellStyle name="Notiz 3 2 7 4 2 2" xfId="15727" xr:uid="{00000000-0005-0000-0000-000065800000}"/>
    <cellStyle name="Notiz 3 2 7 4 2 2 2" xfId="22886" xr:uid="{00000000-0005-0000-0000-000066800000}"/>
    <cellStyle name="Notiz 3 2 7 4 2 2 2 2" xfId="37201" xr:uid="{00000000-0005-0000-0000-000067800000}"/>
    <cellStyle name="Notiz 3 2 7 4 2 2 3" xfId="30042" xr:uid="{00000000-0005-0000-0000-000068800000}"/>
    <cellStyle name="Notiz 3 2 7 4 2 3" xfId="18081" xr:uid="{00000000-0005-0000-0000-000069800000}"/>
    <cellStyle name="Notiz 3 2 7 4 2 3 2" xfId="25218" xr:uid="{00000000-0005-0000-0000-00006A800000}"/>
    <cellStyle name="Notiz 3 2 7 4 2 3 2 2" xfId="39533" xr:uid="{00000000-0005-0000-0000-00006B800000}"/>
    <cellStyle name="Notiz 3 2 7 4 2 3 3" xfId="32396" xr:uid="{00000000-0005-0000-0000-00006C800000}"/>
    <cellStyle name="Notiz 3 2 7 4 2 4" xfId="19785" xr:uid="{00000000-0005-0000-0000-00006D800000}"/>
    <cellStyle name="Notiz 3 2 7 4 2 4 2" xfId="26922" xr:uid="{00000000-0005-0000-0000-00006E800000}"/>
    <cellStyle name="Notiz 3 2 7 4 2 4 2 2" xfId="41237" xr:uid="{00000000-0005-0000-0000-00006F800000}"/>
    <cellStyle name="Notiz 3 2 7 4 2 4 3" xfId="34100" xr:uid="{00000000-0005-0000-0000-000070800000}"/>
    <cellStyle name="Notiz 3 2 7 4 2 5" xfId="21000" xr:uid="{00000000-0005-0000-0000-000071800000}"/>
    <cellStyle name="Notiz 3 2 7 4 2 5 2" xfId="35315" xr:uid="{00000000-0005-0000-0000-000072800000}"/>
    <cellStyle name="Notiz 3 2 7 4 2 6" xfId="28137" xr:uid="{00000000-0005-0000-0000-000073800000}"/>
    <cellStyle name="Notiz 3 2 7 4 3" xfId="15962" xr:uid="{00000000-0005-0000-0000-000074800000}"/>
    <cellStyle name="Notiz 3 2 7 4 3 2" xfId="23121" xr:uid="{00000000-0005-0000-0000-000075800000}"/>
    <cellStyle name="Notiz 3 2 7 4 3 2 2" xfId="37436" xr:uid="{00000000-0005-0000-0000-000076800000}"/>
    <cellStyle name="Notiz 3 2 7 4 3 3" xfId="30277" xr:uid="{00000000-0005-0000-0000-000077800000}"/>
    <cellStyle name="Notiz 3 2 7 4 4" xfId="18316" xr:uid="{00000000-0005-0000-0000-000078800000}"/>
    <cellStyle name="Notiz 3 2 7 4 4 2" xfId="25453" xr:uid="{00000000-0005-0000-0000-000079800000}"/>
    <cellStyle name="Notiz 3 2 7 4 4 2 2" xfId="39768" xr:uid="{00000000-0005-0000-0000-00007A800000}"/>
    <cellStyle name="Notiz 3 2 7 4 4 3" xfId="32631" xr:uid="{00000000-0005-0000-0000-00007B800000}"/>
    <cellStyle name="Notiz 3 2 8" xfId="3713" xr:uid="{00000000-0005-0000-0000-00007C800000}"/>
    <cellStyle name="Notiz 3 2 9" xfId="9066" xr:uid="{00000000-0005-0000-0000-00007D800000}"/>
    <cellStyle name="Notiz 3 3" xfId="1686" xr:uid="{00000000-0005-0000-0000-00007E800000}"/>
    <cellStyle name="Notiz 3 3 2" xfId="1687" xr:uid="{00000000-0005-0000-0000-00007F800000}"/>
    <cellStyle name="Notiz 3 3 2 2" xfId="3715" xr:uid="{00000000-0005-0000-0000-000080800000}"/>
    <cellStyle name="Notiz 3 3 2 2 2" xfId="13973" xr:uid="{00000000-0005-0000-0000-000081800000}"/>
    <cellStyle name="Notiz 3 3 2 2 2 2" xfId="14174" xr:uid="{00000000-0005-0000-0000-000082800000}"/>
    <cellStyle name="Notiz 3 3 2 2 2 2 2" xfId="16543" xr:uid="{00000000-0005-0000-0000-000083800000}"/>
    <cellStyle name="Notiz 3 3 2 2 2 2 2 2" xfId="23702" xr:uid="{00000000-0005-0000-0000-000084800000}"/>
    <cellStyle name="Notiz 3 3 2 2 2 2 2 2 2" xfId="38017" xr:uid="{00000000-0005-0000-0000-000085800000}"/>
    <cellStyle name="Notiz 3 3 2 2 2 2 2 3" xfId="30858" xr:uid="{00000000-0005-0000-0000-000086800000}"/>
    <cellStyle name="Notiz 3 3 2 2 2 2 3" xfId="18897" xr:uid="{00000000-0005-0000-0000-000087800000}"/>
    <cellStyle name="Notiz 3 3 2 2 2 2 3 2" xfId="26034" xr:uid="{00000000-0005-0000-0000-000088800000}"/>
    <cellStyle name="Notiz 3 3 2 2 2 2 3 2 2" xfId="40349" xr:uid="{00000000-0005-0000-0000-000089800000}"/>
    <cellStyle name="Notiz 3 3 2 2 2 2 3 3" xfId="33212" xr:uid="{00000000-0005-0000-0000-00008A800000}"/>
    <cellStyle name="Notiz 3 3 2 2 2 2 4" xfId="20231" xr:uid="{00000000-0005-0000-0000-00008B800000}"/>
    <cellStyle name="Notiz 3 3 2 2 2 2 4 2" xfId="27368" xr:uid="{00000000-0005-0000-0000-00008C800000}"/>
    <cellStyle name="Notiz 3 3 2 2 2 2 4 2 2" xfId="41683" xr:uid="{00000000-0005-0000-0000-00008D800000}"/>
    <cellStyle name="Notiz 3 3 2 2 2 2 4 3" xfId="34546" xr:uid="{00000000-0005-0000-0000-00008E800000}"/>
    <cellStyle name="Notiz 3 3 2 2 2 2 5" xfId="21446" xr:uid="{00000000-0005-0000-0000-00008F800000}"/>
    <cellStyle name="Notiz 3 3 2 2 2 2 5 2" xfId="35761" xr:uid="{00000000-0005-0000-0000-000090800000}"/>
    <cellStyle name="Notiz 3 3 2 2 2 2 6" xfId="28583" xr:uid="{00000000-0005-0000-0000-000091800000}"/>
    <cellStyle name="Notiz 3 3 2 2 2 3" xfId="16342" xr:uid="{00000000-0005-0000-0000-000092800000}"/>
    <cellStyle name="Notiz 3 3 2 2 2 3 2" xfId="23501" xr:uid="{00000000-0005-0000-0000-000093800000}"/>
    <cellStyle name="Notiz 3 3 2 2 2 3 2 2" xfId="37816" xr:uid="{00000000-0005-0000-0000-000094800000}"/>
    <cellStyle name="Notiz 3 3 2 2 2 3 3" xfId="30657" xr:uid="{00000000-0005-0000-0000-000095800000}"/>
    <cellStyle name="Notiz 3 3 2 2 2 4" xfId="18696" xr:uid="{00000000-0005-0000-0000-000096800000}"/>
    <cellStyle name="Notiz 3 3 2 2 2 4 2" xfId="25833" xr:uid="{00000000-0005-0000-0000-000097800000}"/>
    <cellStyle name="Notiz 3 3 2 2 2 4 2 2" xfId="40148" xr:uid="{00000000-0005-0000-0000-000098800000}"/>
    <cellStyle name="Notiz 3 3 2 2 2 4 3" xfId="33011" xr:uid="{00000000-0005-0000-0000-000099800000}"/>
    <cellStyle name="Notiz 3 3 2 3" xfId="11666" xr:uid="{00000000-0005-0000-0000-00009A800000}"/>
    <cellStyle name="Notiz 3 3 2 3 2" xfId="13842" xr:uid="{00000000-0005-0000-0000-00009B800000}"/>
    <cellStyle name="Notiz 3 3 2 3 2 2" xfId="14636" xr:uid="{00000000-0005-0000-0000-00009C800000}"/>
    <cellStyle name="Notiz 3 3 2 3 2 2 2" xfId="16999" xr:uid="{00000000-0005-0000-0000-00009D800000}"/>
    <cellStyle name="Notiz 3 3 2 3 2 2 2 2" xfId="24158" xr:uid="{00000000-0005-0000-0000-00009E800000}"/>
    <cellStyle name="Notiz 3 3 2 3 2 2 2 2 2" xfId="38473" xr:uid="{00000000-0005-0000-0000-00009F800000}"/>
    <cellStyle name="Notiz 3 3 2 3 2 2 2 3" xfId="31314" xr:uid="{00000000-0005-0000-0000-0000A0800000}"/>
    <cellStyle name="Notiz 3 3 2 3 2 2 3" xfId="19353" xr:uid="{00000000-0005-0000-0000-0000A1800000}"/>
    <cellStyle name="Notiz 3 3 2 3 2 2 3 2" xfId="26490" xr:uid="{00000000-0005-0000-0000-0000A2800000}"/>
    <cellStyle name="Notiz 3 3 2 3 2 2 3 2 2" xfId="40805" xr:uid="{00000000-0005-0000-0000-0000A3800000}"/>
    <cellStyle name="Notiz 3 3 2 3 2 2 3 3" xfId="33668" xr:uid="{00000000-0005-0000-0000-0000A4800000}"/>
    <cellStyle name="Notiz 3 3 2 3 2 2 4" xfId="20651" xr:uid="{00000000-0005-0000-0000-0000A5800000}"/>
    <cellStyle name="Notiz 3 3 2 3 2 2 4 2" xfId="27788" xr:uid="{00000000-0005-0000-0000-0000A6800000}"/>
    <cellStyle name="Notiz 3 3 2 3 2 2 4 2 2" xfId="42103" xr:uid="{00000000-0005-0000-0000-0000A7800000}"/>
    <cellStyle name="Notiz 3 3 2 3 2 2 4 3" xfId="34966" xr:uid="{00000000-0005-0000-0000-0000A8800000}"/>
    <cellStyle name="Notiz 3 3 2 3 2 2 5" xfId="21866" xr:uid="{00000000-0005-0000-0000-0000A9800000}"/>
    <cellStyle name="Notiz 3 3 2 3 2 2 5 2" xfId="36181" xr:uid="{00000000-0005-0000-0000-0000AA800000}"/>
    <cellStyle name="Notiz 3 3 2 3 2 2 6" xfId="29003" xr:uid="{00000000-0005-0000-0000-0000AB800000}"/>
    <cellStyle name="Notiz 3 3 2 3 2 3" xfId="16211" xr:uid="{00000000-0005-0000-0000-0000AC800000}"/>
    <cellStyle name="Notiz 3 3 2 3 2 3 2" xfId="23370" xr:uid="{00000000-0005-0000-0000-0000AD800000}"/>
    <cellStyle name="Notiz 3 3 2 3 2 3 2 2" xfId="37685" xr:uid="{00000000-0005-0000-0000-0000AE800000}"/>
    <cellStyle name="Notiz 3 3 2 3 2 3 3" xfId="30526" xr:uid="{00000000-0005-0000-0000-0000AF800000}"/>
    <cellStyle name="Notiz 3 3 2 3 2 4" xfId="18565" xr:uid="{00000000-0005-0000-0000-0000B0800000}"/>
    <cellStyle name="Notiz 3 3 2 3 2 4 2" xfId="25702" xr:uid="{00000000-0005-0000-0000-0000B1800000}"/>
    <cellStyle name="Notiz 3 3 2 3 2 4 2 2" xfId="40017" xr:uid="{00000000-0005-0000-0000-0000B2800000}"/>
    <cellStyle name="Notiz 3 3 2 3 2 4 3" xfId="32880" xr:uid="{00000000-0005-0000-0000-0000B3800000}"/>
    <cellStyle name="Notiz 3 3 2 4" xfId="13595" xr:uid="{00000000-0005-0000-0000-0000B4800000}"/>
    <cellStyle name="Notiz 3 3 2 4 2" xfId="13748" xr:uid="{00000000-0005-0000-0000-0000B5800000}"/>
    <cellStyle name="Notiz 3 3 2 4 2 2" xfId="16117" xr:uid="{00000000-0005-0000-0000-0000B6800000}"/>
    <cellStyle name="Notiz 3 3 2 4 2 2 2" xfId="23276" xr:uid="{00000000-0005-0000-0000-0000B7800000}"/>
    <cellStyle name="Notiz 3 3 2 4 2 2 2 2" xfId="37591" xr:uid="{00000000-0005-0000-0000-0000B8800000}"/>
    <cellStyle name="Notiz 3 3 2 4 2 2 3" xfId="30432" xr:uid="{00000000-0005-0000-0000-0000B9800000}"/>
    <cellStyle name="Notiz 3 3 2 4 2 3" xfId="18471" xr:uid="{00000000-0005-0000-0000-0000BA800000}"/>
    <cellStyle name="Notiz 3 3 2 4 2 3 2" xfId="25608" xr:uid="{00000000-0005-0000-0000-0000BB800000}"/>
    <cellStyle name="Notiz 3 3 2 4 2 3 2 2" xfId="39923" xr:uid="{00000000-0005-0000-0000-0000BC800000}"/>
    <cellStyle name="Notiz 3 3 2 4 2 3 3" xfId="32786" xr:uid="{00000000-0005-0000-0000-0000BD800000}"/>
    <cellStyle name="Notiz 3 3 2 4 2 4" xfId="19996" xr:uid="{00000000-0005-0000-0000-0000BE800000}"/>
    <cellStyle name="Notiz 3 3 2 4 2 4 2" xfId="27133" xr:uid="{00000000-0005-0000-0000-0000BF800000}"/>
    <cellStyle name="Notiz 3 3 2 4 2 4 2 2" xfId="41448" xr:uid="{00000000-0005-0000-0000-0000C0800000}"/>
    <cellStyle name="Notiz 3 3 2 4 2 4 3" xfId="34311" xr:uid="{00000000-0005-0000-0000-0000C1800000}"/>
    <cellStyle name="Notiz 3 3 2 4 2 5" xfId="21211" xr:uid="{00000000-0005-0000-0000-0000C2800000}"/>
    <cellStyle name="Notiz 3 3 2 4 2 5 2" xfId="35526" xr:uid="{00000000-0005-0000-0000-0000C3800000}"/>
    <cellStyle name="Notiz 3 3 2 4 2 6" xfId="28348" xr:uid="{00000000-0005-0000-0000-0000C4800000}"/>
    <cellStyle name="Notiz 3 3 2 4 3" xfId="15964" xr:uid="{00000000-0005-0000-0000-0000C5800000}"/>
    <cellStyle name="Notiz 3 3 2 4 3 2" xfId="23123" xr:uid="{00000000-0005-0000-0000-0000C6800000}"/>
    <cellStyle name="Notiz 3 3 2 4 3 2 2" xfId="37438" xr:uid="{00000000-0005-0000-0000-0000C7800000}"/>
    <cellStyle name="Notiz 3 3 2 4 3 3" xfId="30279" xr:uid="{00000000-0005-0000-0000-0000C8800000}"/>
    <cellStyle name="Notiz 3 3 2 4 4" xfId="18318" xr:uid="{00000000-0005-0000-0000-0000C9800000}"/>
    <cellStyle name="Notiz 3 3 2 4 4 2" xfId="25455" xr:uid="{00000000-0005-0000-0000-0000CA800000}"/>
    <cellStyle name="Notiz 3 3 2 4 4 2 2" xfId="39770" xr:uid="{00000000-0005-0000-0000-0000CB800000}"/>
    <cellStyle name="Notiz 3 3 2 4 4 3" xfId="32633" xr:uid="{00000000-0005-0000-0000-0000CC800000}"/>
    <cellStyle name="Notiz 3 3 3" xfId="1688" xr:uid="{00000000-0005-0000-0000-0000CD800000}"/>
    <cellStyle name="Notiz 3 3 3 2" xfId="3716" xr:uid="{00000000-0005-0000-0000-0000CE800000}"/>
    <cellStyle name="Notiz 3 3 3 2 2" xfId="13974" xr:uid="{00000000-0005-0000-0000-0000CF800000}"/>
    <cellStyle name="Notiz 3 3 3 2 2 2" xfId="14474" xr:uid="{00000000-0005-0000-0000-0000D0800000}"/>
    <cellStyle name="Notiz 3 3 3 2 2 2 2" xfId="16843" xr:uid="{00000000-0005-0000-0000-0000D1800000}"/>
    <cellStyle name="Notiz 3 3 3 2 2 2 2 2" xfId="24002" xr:uid="{00000000-0005-0000-0000-0000D2800000}"/>
    <cellStyle name="Notiz 3 3 3 2 2 2 2 2 2" xfId="38317" xr:uid="{00000000-0005-0000-0000-0000D3800000}"/>
    <cellStyle name="Notiz 3 3 3 2 2 2 2 3" xfId="31158" xr:uid="{00000000-0005-0000-0000-0000D4800000}"/>
    <cellStyle name="Notiz 3 3 3 2 2 2 3" xfId="19197" xr:uid="{00000000-0005-0000-0000-0000D5800000}"/>
    <cellStyle name="Notiz 3 3 3 2 2 2 3 2" xfId="26334" xr:uid="{00000000-0005-0000-0000-0000D6800000}"/>
    <cellStyle name="Notiz 3 3 3 2 2 2 3 2 2" xfId="40649" xr:uid="{00000000-0005-0000-0000-0000D7800000}"/>
    <cellStyle name="Notiz 3 3 3 2 2 2 3 3" xfId="33512" xr:uid="{00000000-0005-0000-0000-0000D8800000}"/>
    <cellStyle name="Notiz 3 3 3 2 2 2 4" xfId="20504" xr:uid="{00000000-0005-0000-0000-0000D9800000}"/>
    <cellStyle name="Notiz 3 3 3 2 2 2 4 2" xfId="27641" xr:uid="{00000000-0005-0000-0000-0000DA800000}"/>
    <cellStyle name="Notiz 3 3 3 2 2 2 4 2 2" xfId="41956" xr:uid="{00000000-0005-0000-0000-0000DB800000}"/>
    <cellStyle name="Notiz 3 3 3 2 2 2 4 3" xfId="34819" xr:uid="{00000000-0005-0000-0000-0000DC800000}"/>
    <cellStyle name="Notiz 3 3 3 2 2 2 5" xfId="21719" xr:uid="{00000000-0005-0000-0000-0000DD800000}"/>
    <cellStyle name="Notiz 3 3 3 2 2 2 5 2" xfId="36034" xr:uid="{00000000-0005-0000-0000-0000DE800000}"/>
    <cellStyle name="Notiz 3 3 3 2 2 2 6" xfId="28856" xr:uid="{00000000-0005-0000-0000-0000DF800000}"/>
    <cellStyle name="Notiz 3 3 3 2 2 3" xfId="16343" xr:uid="{00000000-0005-0000-0000-0000E0800000}"/>
    <cellStyle name="Notiz 3 3 3 2 2 3 2" xfId="23502" xr:uid="{00000000-0005-0000-0000-0000E1800000}"/>
    <cellStyle name="Notiz 3 3 3 2 2 3 2 2" xfId="37817" xr:uid="{00000000-0005-0000-0000-0000E2800000}"/>
    <cellStyle name="Notiz 3 3 3 2 2 3 3" xfId="30658" xr:uid="{00000000-0005-0000-0000-0000E3800000}"/>
    <cellStyle name="Notiz 3 3 3 2 2 4" xfId="18697" xr:uid="{00000000-0005-0000-0000-0000E4800000}"/>
    <cellStyle name="Notiz 3 3 3 2 2 4 2" xfId="25834" xr:uid="{00000000-0005-0000-0000-0000E5800000}"/>
    <cellStyle name="Notiz 3 3 3 2 2 4 2 2" xfId="40149" xr:uid="{00000000-0005-0000-0000-0000E6800000}"/>
    <cellStyle name="Notiz 3 3 3 2 2 4 3" xfId="33012" xr:uid="{00000000-0005-0000-0000-0000E7800000}"/>
    <cellStyle name="Notiz 3 3 3 3" xfId="11667" xr:uid="{00000000-0005-0000-0000-0000E8800000}"/>
    <cellStyle name="Notiz 3 3 3 3 2" xfId="13843" xr:uid="{00000000-0005-0000-0000-0000E9800000}"/>
    <cellStyle name="Notiz 3 3 3 3 2 2" xfId="13424" xr:uid="{00000000-0005-0000-0000-0000EA800000}"/>
    <cellStyle name="Notiz 3 3 3 3 2 2 2" xfId="15793" xr:uid="{00000000-0005-0000-0000-0000EB800000}"/>
    <cellStyle name="Notiz 3 3 3 3 2 2 2 2" xfId="22952" xr:uid="{00000000-0005-0000-0000-0000EC800000}"/>
    <cellStyle name="Notiz 3 3 3 3 2 2 2 2 2" xfId="37267" xr:uid="{00000000-0005-0000-0000-0000ED800000}"/>
    <cellStyle name="Notiz 3 3 3 3 2 2 2 3" xfId="30108" xr:uid="{00000000-0005-0000-0000-0000EE800000}"/>
    <cellStyle name="Notiz 3 3 3 3 2 2 3" xfId="18147" xr:uid="{00000000-0005-0000-0000-0000EF800000}"/>
    <cellStyle name="Notiz 3 3 3 3 2 2 3 2" xfId="25284" xr:uid="{00000000-0005-0000-0000-0000F0800000}"/>
    <cellStyle name="Notiz 3 3 3 3 2 2 3 2 2" xfId="39599" xr:uid="{00000000-0005-0000-0000-0000F1800000}"/>
    <cellStyle name="Notiz 3 3 3 3 2 2 3 3" xfId="32462" xr:uid="{00000000-0005-0000-0000-0000F2800000}"/>
    <cellStyle name="Notiz 3 3 3 3 2 2 4" xfId="19851" xr:uid="{00000000-0005-0000-0000-0000F3800000}"/>
    <cellStyle name="Notiz 3 3 3 3 2 2 4 2" xfId="26988" xr:uid="{00000000-0005-0000-0000-0000F4800000}"/>
    <cellStyle name="Notiz 3 3 3 3 2 2 4 2 2" xfId="41303" xr:uid="{00000000-0005-0000-0000-0000F5800000}"/>
    <cellStyle name="Notiz 3 3 3 3 2 2 4 3" xfId="34166" xr:uid="{00000000-0005-0000-0000-0000F6800000}"/>
    <cellStyle name="Notiz 3 3 3 3 2 2 5" xfId="21066" xr:uid="{00000000-0005-0000-0000-0000F7800000}"/>
    <cellStyle name="Notiz 3 3 3 3 2 2 5 2" xfId="35381" xr:uid="{00000000-0005-0000-0000-0000F8800000}"/>
    <cellStyle name="Notiz 3 3 3 3 2 2 6" xfId="28203" xr:uid="{00000000-0005-0000-0000-0000F9800000}"/>
    <cellStyle name="Notiz 3 3 3 3 2 3" xfId="16212" xr:uid="{00000000-0005-0000-0000-0000FA800000}"/>
    <cellStyle name="Notiz 3 3 3 3 2 3 2" xfId="23371" xr:uid="{00000000-0005-0000-0000-0000FB800000}"/>
    <cellStyle name="Notiz 3 3 3 3 2 3 2 2" xfId="37686" xr:uid="{00000000-0005-0000-0000-0000FC800000}"/>
    <cellStyle name="Notiz 3 3 3 3 2 3 3" xfId="30527" xr:uid="{00000000-0005-0000-0000-0000FD800000}"/>
    <cellStyle name="Notiz 3 3 3 3 2 4" xfId="18566" xr:uid="{00000000-0005-0000-0000-0000FE800000}"/>
    <cellStyle name="Notiz 3 3 3 3 2 4 2" xfId="25703" xr:uid="{00000000-0005-0000-0000-0000FF800000}"/>
    <cellStyle name="Notiz 3 3 3 3 2 4 2 2" xfId="40018" xr:uid="{00000000-0005-0000-0000-000000810000}"/>
    <cellStyle name="Notiz 3 3 3 3 2 4 3" xfId="32881" xr:uid="{00000000-0005-0000-0000-000001810000}"/>
    <cellStyle name="Notiz 3 3 3 4" xfId="13596" xr:uid="{00000000-0005-0000-0000-000002810000}"/>
    <cellStyle name="Notiz 3 3 3 4 2" xfId="14329" xr:uid="{00000000-0005-0000-0000-000003810000}"/>
    <cellStyle name="Notiz 3 3 3 4 2 2" xfId="16698" xr:uid="{00000000-0005-0000-0000-000004810000}"/>
    <cellStyle name="Notiz 3 3 3 4 2 2 2" xfId="23857" xr:uid="{00000000-0005-0000-0000-000005810000}"/>
    <cellStyle name="Notiz 3 3 3 4 2 2 2 2" xfId="38172" xr:uid="{00000000-0005-0000-0000-000006810000}"/>
    <cellStyle name="Notiz 3 3 3 4 2 2 3" xfId="31013" xr:uid="{00000000-0005-0000-0000-000007810000}"/>
    <cellStyle name="Notiz 3 3 3 4 2 3" xfId="19052" xr:uid="{00000000-0005-0000-0000-000008810000}"/>
    <cellStyle name="Notiz 3 3 3 4 2 3 2" xfId="26189" xr:uid="{00000000-0005-0000-0000-000009810000}"/>
    <cellStyle name="Notiz 3 3 3 4 2 3 2 2" xfId="40504" xr:uid="{00000000-0005-0000-0000-00000A810000}"/>
    <cellStyle name="Notiz 3 3 3 4 2 3 3" xfId="33367" xr:uid="{00000000-0005-0000-0000-00000B810000}"/>
    <cellStyle name="Notiz 3 3 3 4 2 4" xfId="20385" xr:uid="{00000000-0005-0000-0000-00000C810000}"/>
    <cellStyle name="Notiz 3 3 3 4 2 4 2" xfId="27522" xr:uid="{00000000-0005-0000-0000-00000D810000}"/>
    <cellStyle name="Notiz 3 3 3 4 2 4 2 2" xfId="41837" xr:uid="{00000000-0005-0000-0000-00000E810000}"/>
    <cellStyle name="Notiz 3 3 3 4 2 4 3" xfId="34700" xr:uid="{00000000-0005-0000-0000-00000F810000}"/>
    <cellStyle name="Notiz 3 3 3 4 2 5" xfId="21600" xr:uid="{00000000-0005-0000-0000-000010810000}"/>
    <cellStyle name="Notiz 3 3 3 4 2 5 2" xfId="35915" xr:uid="{00000000-0005-0000-0000-000011810000}"/>
    <cellStyle name="Notiz 3 3 3 4 2 6" xfId="28737" xr:uid="{00000000-0005-0000-0000-000012810000}"/>
    <cellStyle name="Notiz 3 3 3 4 3" xfId="15965" xr:uid="{00000000-0005-0000-0000-000013810000}"/>
    <cellStyle name="Notiz 3 3 3 4 3 2" xfId="23124" xr:uid="{00000000-0005-0000-0000-000014810000}"/>
    <cellStyle name="Notiz 3 3 3 4 3 2 2" xfId="37439" xr:uid="{00000000-0005-0000-0000-000015810000}"/>
    <cellStyle name="Notiz 3 3 3 4 3 3" xfId="30280" xr:uid="{00000000-0005-0000-0000-000016810000}"/>
    <cellStyle name="Notiz 3 3 3 4 4" xfId="18319" xr:uid="{00000000-0005-0000-0000-000017810000}"/>
    <cellStyle name="Notiz 3 3 3 4 4 2" xfId="25456" xr:uid="{00000000-0005-0000-0000-000018810000}"/>
    <cellStyle name="Notiz 3 3 3 4 4 2 2" xfId="39771" xr:uid="{00000000-0005-0000-0000-000019810000}"/>
    <cellStyle name="Notiz 3 3 3 4 4 3" xfId="32634" xr:uid="{00000000-0005-0000-0000-00001A810000}"/>
    <cellStyle name="Notiz 3 3 4" xfId="1689" xr:uid="{00000000-0005-0000-0000-00001B810000}"/>
    <cellStyle name="Notiz 3 3 4 2" xfId="3717" xr:uid="{00000000-0005-0000-0000-00001C810000}"/>
    <cellStyle name="Notiz 3 3 4 2 2" xfId="13975" xr:uid="{00000000-0005-0000-0000-00001D810000}"/>
    <cellStyle name="Notiz 3 3 4 2 2 2" xfId="14173" xr:uid="{00000000-0005-0000-0000-00001E810000}"/>
    <cellStyle name="Notiz 3 3 4 2 2 2 2" xfId="16542" xr:uid="{00000000-0005-0000-0000-00001F810000}"/>
    <cellStyle name="Notiz 3 3 4 2 2 2 2 2" xfId="23701" xr:uid="{00000000-0005-0000-0000-000020810000}"/>
    <cellStyle name="Notiz 3 3 4 2 2 2 2 2 2" xfId="38016" xr:uid="{00000000-0005-0000-0000-000021810000}"/>
    <cellStyle name="Notiz 3 3 4 2 2 2 2 3" xfId="30857" xr:uid="{00000000-0005-0000-0000-000022810000}"/>
    <cellStyle name="Notiz 3 3 4 2 2 2 3" xfId="18896" xr:uid="{00000000-0005-0000-0000-000023810000}"/>
    <cellStyle name="Notiz 3 3 4 2 2 2 3 2" xfId="26033" xr:uid="{00000000-0005-0000-0000-000024810000}"/>
    <cellStyle name="Notiz 3 3 4 2 2 2 3 2 2" xfId="40348" xr:uid="{00000000-0005-0000-0000-000025810000}"/>
    <cellStyle name="Notiz 3 3 4 2 2 2 3 3" xfId="33211" xr:uid="{00000000-0005-0000-0000-000026810000}"/>
    <cellStyle name="Notiz 3 3 4 2 2 2 4" xfId="20230" xr:uid="{00000000-0005-0000-0000-000027810000}"/>
    <cellStyle name="Notiz 3 3 4 2 2 2 4 2" xfId="27367" xr:uid="{00000000-0005-0000-0000-000028810000}"/>
    <cellStyle name="Notiz 3 3 4 2 2 2 4 2 2" xfId="41682" xr:uid="{00000000-0005-0000-0000-000029810000}"/>
    <cellStyle name="Notiz 3 3 4 2 2 2 4 3" xfId="34545" xr:uid="{00000000-0005-0000-0000-00002A810000}"/>
    <cellStyle name="Notiz 3 3 4 2 2 2 5" xfId="21445" xr:uid="{00000000-0005-0000-0000-00002B810000}"/>
    <cellStyle name="Notiz 3 3 4 2 2 2 5 2" xfId="35760" xr:uid="{00000000-0005-0000-0000-00002C810000}"/>
    <cellStyle name="Notiz 3 3 4 2 2 2 6" xfId="28582" xr:uid="{00000000-0005-0000-0000-00002D810000}"/>
    <cellStyle name="Notiz 3 3 4 2 2 3" xfId="16344" xr:uid="{00000000-0005-0000-0000-00002E810000}"/>
    <cellStyle name="Notiz 3 3 4 2 2 3 2" xfId="23503" xr:uid="{00000000-0005-0000-0000-00002F810000}"/>
    <cellStyle name="Notiz 3 3 4 2 2 3 2 2" xfId="37818" xr:uid="{00000000-0005-0000-0000-000030810000}"/>
    <cellStyle name="Notiz 3 3 4 2 2 3 3" xfId="30659" xr:uid="{00000000-0005-0000-0000-000031810000}"/>
    <cellStyle name="Notiz 3 3 4 2 2 4" xfId="18698" xr:uid="{00000000-0005-0000-0000-000032810000}"/>
    <cellStyle name="Notiz 3 3 4 2 2 4 2" xfId="25835" xr:uid="{00000000-0005-0000-0000-000033810000}"/>
    <cellStyle name="Notiz 3 3 4 2 2 4 2 2" xfId="40150" xr:uid="{00000000-0005-0000-0000-000034810000}"/>
    <cellStyle name="Notiz 3 3 4 2 2 4 3" xfId="33013" xr:uid="{00000000-0005-0000-0000-000035810000}"/>
    <cellStyle name="Notiz 3 3 4 3" xfId="11668" xr:uid="{00000000-0005-0000-0000-000036810000}"/>
    <cellStyle name="Notiz 3 3 4 3 2" xfId="13844" xr:uid="{00000000-0005-0000-0000-000037810000}"/>
    <cellStyle name="Notiz 3 3 4 3 2 2" xfId="13666" xr:uid="{00000000-0005-0000-0000-000038810000}"/>
    <cellStyle name="Notiz 3 3 4 3 2 2 2" xfId="16035" xr:uid="{00000000-0005-0000-0000-000039810000}"/>
    <cellStyle name="Notiz 3 3 4 3 2 2 2 2" xfId="23194" xr:uid="{00000000-0005-0000-0000-00003A810000}"/>
    <cellStyle name="Notiz 3 3 4 3 2 2 2 2 2" xfId="37509" xr:uid="{00000000-0005-0000-0000-00003B810000}"/>
    <cellStyle name="Notiz 3 3 4 3 2 2 2 3" xfId="30350" xr:uid="{00000000-0005-0000-0000-00003C810000}"/>
    <cellStyle name="Notiz 3 3 4 3 2 2 3" xfId="18389" xr:uid="{00000000-0005-0000-0000-00003D810000}"/>
    <cellStyle name="Notiz 3 3 4 3 2 2 3 2" xfId="25526" xr:uid="{00000000-0005-0000-0000-00003E810000}"/>
    <cellStyle name="Notiz 3 3 4 3 2 2 3 2 2" xfId="39841" xr:uid="{00000000-0005-0000-0000-00003F810000}"/>
    <cellStyle name="Notiz 3 3 4 3 2 2 3 3" xfId="32704" xr:uid="{00000000-0005-0000-0000-000040810000}"/>
    <cellStyle name="Notiz 3 3 4 3 2 2 4" xfId="19915" xr:uid="{00000000-0005-0000-0000-000041810000}"/>
    <cellStyle name="Notiz 3 3 4 3 2 2 4 2" xfId="27052" xr:uid="{00000000-0005-0000-0000-000042810000}"/>
    <cellStyle name="Notiz 3 3 4 3 2 2 4 2 2" xfId="41367" xr:uid="{00000000-0005-0000-0000-000043810000}"/>
    <cellStyle name="Notiz 3 3 4 3 2 2 4 3" xfId="34230" xr:uid="{00000000-0005-0000-0000-000044810000}"/>
    <cellStyle name="Notiz 3 3 4 3 2 2 5" xfId="21130" xr:uid="{00000000-0005-0000-0000-000045810000}"/>
    <cellStyle name="Notiz 3 3 4 3 2 2 5 2" xfId="35445" xr:uid="{00000000-0005-0000-0000-000046810000}"/>
    <cellStyle name="Notiz 3 3 4 3 2 2 6" xfId="28267" xr:uid="{00000000-0005-0000-0000-000047810000}"/>
    <cellStyle name="Notiz 3 3 4 3 2 3" xfId="16213" xr:uid="{00000000-0005-0000-0000-000048810000}"/>
    <cellStyle name="Notiz 3 3 4 3 2 3 2" xfId="23372" xr:uid="{00000000-0005-0000-0000-000049810000}"/>
    <cellStyle name="Notiz 3 3 4 3 2 3 2 2" xfId="37687" xr:uid="{00000000-0005-0000-0000-00004A810000}"/>
    <cellStyle name="Notiz 3 3 4 3 2 3 3" xfId="30528" xr:uid="{00000000-0005-0000-0000-00004B810000}"/>
    <cellStyle name="Notiz 3 3 4 3 2 4" xfId="18567" xr:uid="{00000000-0005-0000-0000-00004C810000}"/>
    <cellStyle name="Notiz 3 3 4 3 2 4 2" xfId="25704" xr:uid="{00000000-0005-0000-0000-00004D810000}"/>
    <cellStyle name="Notiz 3 3 4 3 2 4 2 2" xfId="40019" xr:uid="{00000000-0005-0000-0000-00004E810000}"/>
    <cellStyle name="Notiz 3 3 4 3 2 4 3" xfId="32882" xr:uid="{00000000-0005-0000-0000-00004F810000}"/>
    <cellStyle name="Notiz 3 3 4 4" xfId="13597" xr:uid="{00000000-0005-0000-0000-000050810000}"/>
    <cellStyle name="Notiz 3 3 4 4 2" xfId="13408" xr:uid="{00000000-0005-0000-0000-000051810000}"/>
    <cellStyle name="Notiz 3 3 4 4 2 2" xfId="15777" xr:uid="{00000000-0005-0000-0000-000052810000}"/>
    <cellStyle name="Notiz 3 3 4 4 2 2 2" xfId="22936" xr:uid="{00000000-0005-0000-0000-000053810000}"/>
    <cellStyle name="Notiz 3 3 4 4 2 2 2 2" xfId="37251" xr:uid="{00000000-0005-0000-0000-000054810000}"/>
    <cellStyle name="Notiz 3 3 4 4 2 2 3" xfId="30092" xr:uid="{00000000-0005-0000-0000-000055810000}"/>
    <cellStyle name="Notiz 3 3 4 4 2 3" xfId="18131" xr:uid="{00000000-0005-0000-0000-000056810000}"/>
    <cellStyle name="Notiz 3 3 4 4 2 3 2" xfId="25268" xr:uid="{00000000-0005-0000-0000-000057810000}"/>
    <cellStyle name="Notiz 3 3 4 4 2 3 2 2" xfId="39583" xr:uid="{00000000-0005-0000-0000-000058810000}"/>
    <cellStyle name="Notiz 3 3 4 4 2 3 3" xfId="32446" xr:uid="{00000000-0005-0000-0000-000059810000}"/>
    <cellStyle name="Notiz 3 3 4 4 2 4" xfId="19835" xr:uid="{00000000-0005-0000-0000-00005A810000}"/>
    <cellStyle name="Notiz 3 3 4 4 2 4 2" xfId="26972" xr:uid="{00000000-0005-0000-0000-00005B810000}"/>
    <cellStyle name="Notiz 3 3 4 4 2 4 2 2" xfId="41287" xr:uid="{00000000-0005-0000-0000-00005C810000}"/>
    <cellStyle name="Notiz 3 3 4 4 2 4 3" xfId="34150" xr:uid="{00000000-0005-0000-0000-00005D810000}"/>
    <cellStyle name="Notiz 3 3 4 4 2 5" xfId="21050" xr:uid="{00000000-0005-0000-0000-00005E810000}"/>
    <cellStyle name="Notiz 3 3 4 4 2 5 2" xfId="35365" xr:uid="{00000000-0005-0000-0000-00005F810000}"/>
    <cellStyle name="Notiz 3 3 4 4 2 6" xfId="28187" xr:uid="{00000000-0005-0000-0000-000060810000}"/>
    <cellStyle name="Notiz 3 3 4 4 3" xfId="15966" xr:uid="{00000000-0005-0000-0000-000061810000}"/>
    <cellStyle name="Notiz 3 3 4 4 3 2" xfId="23125" xr:uid="{00000000-0005-0000-0000-000062810000}"/>
    <cellStyle name="Notiz 3 3 4 4 3 2 2" xfId="37440" xr:uid="{00000000-0005-0000-0000-000063810000}"/>
    <cellStyle name="Notiz 3 3 4 4 3 3" xfId="30281" xr:uid="{00000000-0005-0000-0000-000064810000}"/>
    <cellStyle name="Notiz 3 3 4 4 4" xfId="18320" xr:uid="{00000000-0005-0000-0000-000065810000}"/>
    <cellStyle name="Notiz 3 3 4 4 4 2" xfId="25457" xr:uid="{00000000-0005-0000-0000-000066810000}"/>
    <cellStyle name="Notiz 3 3 4 4 4 2 2" xfId="39772" xr:uid="{00000000-0005-0000-0000-000067810000}"/>
    <cellStyle name="Notiz 3 3 4 4 4 3" xfId="32635" xr:uid="{00000000-0005-0000-0000-000068810000}"/>
    <cellStyle name="Notiz 3 3 5" xfId="1690" xr:uid="{00000000-0005-0000-0000-000069810000}"/>
    <cellStyle name="Notiz 3 3 5 2" xfId="3718" xr:uid="{00000000-0005-0000-0000-00006A810000}"/>
    <cellStyle name="Notiz 3 3 5 2 2" xfId="13976" xr:uid="{00000000-0005-0000-0000-00006B810000}"/>
    <cellStyle name="Notiz 3 3 5 2 2 2" xfId="13760" xr:uid="{00000000-0005-0000-0000-00006C810000}"/>
    <cellStyle name="Notiz 3 3 5 2 2 2 2" xfId="16129" xr:uid="{00000000-0005-0000-0000-00006D810000}"/>
    <cellStyle name="Notiz 3 3 5 2 2 2 2 2" xfId="23288" xr:uid="{00000000-0005-0000-0000-00006E810000}"/>
    <cellStyle name="Notiz 3 3 5 2 2 2 2 2 2" xfId="37603" xr:uid="{00000000-0005-0000-0000-00006F810000}"/>
    <cellStyle name="Notiz 3 3 5 2 2 2 2 3" xfId="30444" xr:uid="{00000000-0005-0000-0000-000070810000}"/>
    <cellStyle name="Notiz 3 3 5 2 2 2 3" xfId="18483" xr:uid="{00000000-0005-0000-0000-000071810000}"/>
    <cellStyle name="Notiz 3 3 5 2 2 2 3 2" xfId="25620" xr:uid="{00000000-0005-0000-0000-000072810000}"/>
    <cellStyle name="Notiz 3 3 5 2 2 2 3 2 2" xfId="39935" xr:uid="{00000000-0005-0000-0000-000073810000}"/>
    <cellStyle name="Notiz 3 3 5 2 2 2 3 3" xfId="32798" xr:uid="{00000000-0005-0000-0000-000074810000}"/>
    <cellStyle name="Notiz 3 3 5 2 2 2 4" xfId="20008" xr:uid="{00000000-0005-0000-0000-000075810000}"/>
    <cellStyle name="Notiz 3 3 5 2 2 2 4 2" xfId="27145" xr:uid="{00000000-0005-0000-0000-000076810000}"/>
    <cellStyle name="Notiz 3 3 5 2 2 2 4 2 2" xfId="41460" xr:uid="{00000000-0005-0000-0000-000077810000}"/>
    <cellStyle name="Notiz 3 3 5 2 2 2 4 3" xfId="34323" xr:uid="{00000000-0005-0000-0000-000078810000}"/>
    <cellStyle name="Notiz 3 3 5 2 2 2 5" xfId="21223" xr:uid="{00000000-0005-0000-0000-000079810000}"/>
    <cellStyle name="Notiz 3 3 5 2 2 2 5 2" xfId="35538" xr:uid="{00000000-0005-0000-0000-00007A810000}"/>
    <cellStyle name="Notiz 3 3 5 2 2 2 6" xfId="28360" xr:uid="{00000000-0005-0000-0000-00007B810000}"/>
    <cellStyle name="Notiz 3 3 5 2 2 3" xfId="16345" xr:uid="{00000000-0005-0000-0000-00007C810000}"/>
    <cellStyle name="Notiz 3 3 5 2 2 3 2" xfId="23504" xr:uid="{00000000-0005-0000-0000-00007D810000}"/>
    <cellStyle name="Notiz 3 3 5 2 2 3 2 2" xfId="37819" xr:uid="{00000000-0005-0000-0000-00007E810000}"/>
    <cellStyle name="Notiz 3 3 5 2 2 3 3" xfId="30660" xr:uid="{00000000-0005-0000-0000-00007F810000}"/>
    <cellStyle name="Notiz 3 3 5 2 2 4" xfId="18699" xr:uid="{00000000-0005-0000-0000-000080810000}"/>
    <cellStyle name="Notiz 3 3 5 2 2 4 2" xfId="25836" xr:uid="{00000000-0005-0000-0000-000081810000}"/>
    <cellStyle name="Notiz 3 3 5 2 2 4 2 2" xfId="40151" xr:uid="{00000000-0005-0000-0000-000082810000}"/>
    <cellStyle name="Notiz 3 3 5 2 2 4 3" xfId="33014" xr:uid="{00000000-0005-0000-0000-000083810000}"/>
    <cellStyle name="Notiz 3 3 5 3" xfId="11669" xr:uid="{00000000-0005-0000-0000-000084810000}"/>
    <cellStyle name="Notiz 3 3 5 3 2" xfId="13845" xr:uid="{00000000-0005-0000-0000-000085810000}"/>
    <cellStyle name="Notiz 3 3 5 3 2 2" xfId="13360" xr:uid="{00000000-0005-0000-0000-000086810000}"/>
    <cellStyle name="Notiz 3 3 5 3 2 2 2" xfId="15729" xr:uid="{00000000-0005-0000-0000-000087810000}"/>
    <cellStyle name="Notiz 3 3 5 3 2 2 2 2" xfId="22888" xr:uid="{00000000-0005-0000-0000-000088810000}"/>
    <cellStyle name="Notiz 3 3 5 3 2 2 2 2 2" xfId="37203" xr:uid="{00000000-0005-0000-0000-000089810000}"/>
    <cellStyle name="Notiz 3 3 5 3 2 2 2 3" xfId="30044" xr:uid="{00000000-0005-0000-0000-00008A810000}"/>
    <cellStyle name="Notiz 3 3 5 3 2 2 3" xfId="18083" xr:uid="{00000000-0005-0000-0000-00008B810000}"/>
    <cellStyle name="Notiz 3 3 5 3 2 2 3 2" xfId="25220" xr:uid="{00000000-0005-0000-0000-00008C810000}"/>
    <cellStyle name="Notiz 3 3 5 3 2 2 3 2 2" xfId="39535" xr:uid="{00000000-0005-0000-0000-00008D810000}"/>
    <cellStyle name="Notiz 3 3 5 3 2 2 3 3" xfId="32398" xr:uid="{00000000-0005-0000-0000-00008E810000}"/>
    <cellStyle name="Notiz 3 3 5 3 2 2 4" xfId="19787" xr:uid="{00000000-0005-0000-0000-00008F810000}"/>
    <cellStyle name="Notiz 3 3 5 3 2 2 4 2" xfId="26924" xr:uid="{00000000-0005-0000-0000-000090810000}"/>
    <cellStyle name="Notiz 3 3 5 3 2 2 4 2 2" xfId="41239" xr:uid="{00000000-0005-0000-0000-000091810000}"/>
    <cellStyle name="Notiz 3 3 5 3 2 2 4 3" xfId="34102" xr:uid="{00000000-0005-0000-0000-000092810000}"/>
    <cellStyle name="Notiz 3 3 5 3 2 2 5" xfId="21002" xr:uid="{00000000-0005-0000-0000-000093810000}"/>
    <cellStyle name="Notiz 3 3 5 3 2 2 5 2" xfId="35317" xr:uid="{00000000-0005-0000-0000-000094810000}"/>
    <cellStyle name="Notiz 3 3 5 3 2 2 6" xfId="28139" xr:uid="{00000000-0005-0000-0000-000095810000}"/>
    <cellStyle name="Notiz 3 3 5 3 2 3" xfId="16214" xr:uid="{00000000-0005-0000-0000-000096810000}"/>
    <cellStyle name="Notiz 3 3 5 3 2 3 2" xfId="23373" xr:uid="{00000000-0005-0000-0000-000097810000}"/>
    <cellStyle name="Notiz 3 3 5 3 2 3 2 2" xfId="37688" xr:uid="{00000000-0005-0000-0000-000098810000}"/>
    <cellStyle name="Notiz 3 3 5 3 2 3 3" xfId="30529" xr:uid="{00000000-0005-0000-0000-000099810000}"/>
    <cellStyle name="Notiz 3 3 5 3 2 4" xfId="18568" xr:uid="{00000000-0005-0000-0000-00009A810000}"/>
    <cellStyle name="Notiz 3 3 5 3 2 4 2" xfId="25705" xr:uid="{00000000-0005-0000-0000-00009B810000}"/>
    <cellStyle name="Notiz 3 3 5 3 2 4 2 2" xfId="40020" xr:uid="{00000000-0005-0000-0000-00009C810000}"/>
    <cellStyle name="Notiz 3 3 5 3 2 4 3" xfId="32883" xr:uid="{00000000-0005-0000-0000-00009D810000}"/>
    <cellStyle name="Notiz 3 3 5 4" xfId="13598" xr:uid="{00000000-0005-0000-0000-00009E810000}"/>
    <cellStyle name="Notiz 3 3 5 4 2" xfId="13660" xr:uid="{00000000-0005-0000-0000-00009F810000}"/>
    <cellStyle name="Notiz 3 3 5 4 2 2" xfId="16029" xr:uid="{00000000-0005-0000-0000-0000A0810000}"/>
    <cellStyle name="Notiz 3 3 5 4 2 2 2" xfId="23188" xr:uid="{00000000-0005-0000-0000-0000A1810000}"/>
    <cellStyle name="Notiz 3 3 5 4 2 2 2 2" xfId="37503" xr:uid="{00000000-0005-0000-0000-0000A2810000}"/>
    <cellStyle name="Notiz 3 3 5 4 2 2 3" xfId="30344" xr:uid="{00000000-0005-0000-0000-0000A3810000}"/>
    <cellStyle name="Notiz 3 3 5 4 2 3" xfId="18383" xr:uid="{00000000-0005-0000-0000-0000A4810000}"/>
    <cellStyle name="Notiz 3 3 5 4 2 3 2" xfId="25520" xr:uid="{00000000-0005-0000-0000-0000A5810000}"/>
    <cellStyle name="Notiz 3 3 5 4 2 3 2 2" xfId="39835" xr:uid="{00000000-0005-0000-0000-0000A6810000}"/>
    <cellStyle name="Notiz 3 3 5 4 2 3 3" xfId="32698" xr:uid="{00000000-0005-0000-0000-0000A7810000}"/>
    <cellStyle name="Notiz 3 3 5 4 2 4" xfId="19909" xr:uid="{00000000-0005-0000-0000-0000A8810000}"/>
    <cellStyle name="Notiz 3 3 5 4 2 4 2" xfId="27046" xr:uid="{00000000-0005-0000-0000-0000A9810000}"/>
    <cellStyle name="Notiz 3 3 5 4 2 4 2 2" xfId="41361" xr:uid="{00000000-0005-0000-0000-0000AA810000}"/>
    <cellStyle name="Notiz 3 3 5 4 2 4 3" xfId="34224" xr:uid="{00000000-0005-0000-0000-0000AB810000}"/>
    <cellStyle name="Notiz 3 3 5 4 2 5" xfId="21124" xr:uid="{00000000-0005-0000-0000-0000AC810000}"/>
    <cellStyle name="Notiz 3 3 5 4 2 5 2" xfId="35439" xr:uid="{00000000-0005-0000-0000-0000AD810000}"/>
    <cellStyle name="Notiz 3 3 5 4 2 6" xfId="28261" xr:uid="{00000000-0005-0000-0000-0000AE810000}"/>
    <cellStyle name="Notiz 3 3 5 4 3" xfId="15967" xr:uid="{00000000-0005-0000-0000-0000AF810000}"/>
    <cellStyle name="Notiz 3 3 5 4 3 2" xfId="23126" xr:uid="{00000000-0005-0000-0000-0000B0810000}"/>
    <cellStyle name="Notiz 3 3 5 4 3 2 2" xfId="37441" xr:uid="{00000000-0005-0000-0000-0000B1810000}"/>
    <cellStyle name="Notiz 3 3 5 4 3 3" xfId="30282" xr:uid="{00000000-0005-0000-0000-0000B2810000}"/>
    <cellStyle name="Notiz 3 3 5 4 4" xfId="18321" xr:uid="{00000000-0005-0000-0000-0000B3810000}"/>
    <cellStyle name="Notiz 3 3 5 4 4 2" xfId="25458" xr:uid="{00000000-0005-0000-0000-0000B4810000}"/>
    <cellStyle name="Notiz 3 3 5 4 4 2 2" xfId="39773" xr:uid="{00000000-0005-0000-0000-0000B5810000}"/>
    <cellStyle name="Notiz 3 3 5 4 4 3" xfId="32636" xr:uid="{00000000-0005-0000-0000-0000B6810000}"/>
    <cellStyle name="Notiz 3 3 6" xfId="3714" xr:uid="{00000000-0005-0000-0000-0000B7810000}"/>
    <cellStyle name="Notiz 3 3 6 2" xfId="13972" xr:uid="{00000000-0005-0000-0000-0000B8810000}"/>
    <cellStyle name="Notiz 3 3 6 2 2" xfId="14103" xr:uid="{00000000-0005-0000-0000-0000B9810000}"/>
    <cellStyle name="Notiz 3 3 6 2 2 2" xfId="16472" xr:uid="{00000000-0005-0000-0000-0000BA810000}"/>
    <cellStyle name="Notiz 3 3 6 2 2 2 2" xfId="23631" xr:uid="{00000000-0005-0000-0000-0000BB810000}"/>
    <cellStyle name="Notiz 3 3 6 2 2 2 2 2" xfId="37946" xr:uid="{00000000-0005-0000-0000-0000BC810000}"/>
    <cellStyle name="Notiz 3 3 6 2 2 2 3" xfId="30787" xr:uid="{00000000-0005-0000-0000-0000BD810000}"/>
    <cellStyle name="Notiz 3 3 6 2 2 3" xfId="18826" xr:uid="{00000000-0005-0000-0000-0000BE810000}"/>
    <cellStyle name="Notiz 3 3 6 2 2 3 2" xfId="25963" xr:uid="{00000000-0005-0000-0000-0000BF810000}"/>
    <cellStyle name="Notiz 3 3 6 2 2 3 2 2" xfId="40278" xr:uid="{00000000-0005-0000-0000-0000C0810000}"/>
    <cellStyle name="Notiz 3 3 6 2 2 3 3" xfId="33141" xr:uid="{00000000-0005-0000-0000-0000C1810000}"/>
    <cellStyle name="Notiz 3 3 6 2 2 4" xfId="20163" xr:uid="{00000000-0005-0000-0000-0000C2810000}"/>
    <cellStyle name="Notiz 3 3 6 2 2 4 2" xfId="27300" xr:uid="{00000000-0005-0000-0000-0000C3810000}"/>
    <cellStyle name="Notiz 3 3 6 2 2 4 2 2" xfId="41615" xr:uid="{00000000-0005-0000-0000-0000C4810000}"/>
    <cellStyle name="Notiz 3 3 6 2 2 4 3" xfId="34478" xr:uid="{00000000-0005-0000-0000-0000C5810000}"/>
    <cellStyle name="Notiz 3 3 6 2 2 5" xfId="21378" xr:uid="{00000000-0005-0000-0000-0000C6810000}"/>
    <cellStyle name="Notiz 3 3 6 2 2 5 2" xfId="35693" xr:uid="{00000000-0005-0000-0000-0000C7810000}"/>
    <cellStyle name="Notiz 3 3 6 2 2 6" xfId="28515" xr:uid="{00000000-0005-0000-0000-0000C8810000}"/>
    <cellStyle name="Notiz 3 3 6 2 3" xfId="16341" xr:uid="{00000000-0005-0000-0000-0000C9810000}"/>
    <cellStyle name="Notiz 3 3 6 2 3 2" xfId="23500" xr:uid="{00000000-0005-0000-0000-0000CA810000}"/>
    <cellStyle name="Notiz 3 3 6 2 3 2 2" xfId="37815" xr:uid="{00000000-0005-0000-0000-0000CB810000}"/>
    <cellStyle name="Notiz 3 3 6 2 3 3" xfId="30656" xr:uid="{00000000-0005-0000-0000-0000CC810000}"/>
    <cellStyle name="Notiz 3 3 6 2 4" xfId="18695" xr:uid="{00000000-0005-0000-0000-0000CD810000}"/>
    <cellStyle name="Notiz 3 3 6 2 4 2" xfId="25832" xr:uid="{00000000-0005-0000-0000-0000CE810000}"/>
    <cellStyle name="Notiz 3 3 6 2 4 2 2" xfId="40147" xr:uid="{00000000-0005-0000-0000-0000CF810000}"/>
    <cellStyle name="Notiz 3 3 6 2 4 3" xfId="33010" xr:uid="{00000000-0005-0000-0000-0000D0810000}"/>
    <cellStyle name="Notiz 3 3 7" xfId="8067" xr:uid="{00000000-0005-0000-0000-0000D1810000}"/>
    <cellStyle name="Notiz 3 3 7 2" xfId="14064" xr:uid="{00000000-0005-0000-0000-0000D2810000}"/>
    <cellStyle name="Notiz 3 3 7 2 2" xfId="14934" xr:uid="{00000000-0005-0000-0000-0000D3810000}"/>
    <cellStyle name="Notiz 3 3 7 2 2 2" xfId="17291" xr:uid="{00000000-0005-0000-0000-0000D4810000}"/>
    <cellStyle name="Notiz 3 3 7 2 2 2 2" xfId="24428" xr:uid="{00000000-0005-0000-0000-0000D5810000}"/>
    <cellStyle name="Notiz 3 3 7 2 2 2 2 2" xfId="38743" xr:uid="{00000000-0005-0000-0000-0000D6810000}"/>
    <cellStyle name="Notiz 3 3 7 2 2 2 3" xfId="31606" xr:uid="{00000000-0005-0000-0000-0000D7810000}"/>
    <cellStyle name="Notiz 3 3 7 2 2 3" xfId="19645" xr:uid="{00000000-0005-0000-0000-0000D8810000}"/>
    <cellStyle name="Notiz 3 3 7 2 2 3 2" xfId="26782" xr:uid="{00000000-0005-0000-0000-0000D9810000}"/>
    <cellStyle name="Notiz 3 3 7 2 2 3 2 2" xfId="41097" xr:uid="{00000000-0005-0000-0000-0000DA810000}"/>
    <cellStyle name="Notiz 3 3 7 2 2 3 3" xfId="33960" xr:uid="{00000000-0005-0000-0000-0000DB810000}"/>
    <cellStyle name="Notiz 3 3 7 2 2 4" xfId="20921" xr:uid="{00000000-0005-0000-0000-0000DC810000}"/>
    <cellStyle name="Notiz 3 3 7 2 2 4 2" xfId="28058" xr:uid="{00000000-0005-0000-0000-0000DD810000}"/>
    <cellStyle name="Notiz 3 3 7 2 2 4 2 2" xfId="42373" xr:uid="{00000000-0005-0000-0000-0000DE810000}"/>
    <cellStyle name="Notiz 3 3 7 2 2 4 3" xfId="35236" xr:uid="{00000000-0005-0000-0000-0000DF810000}"/>
    <cellStyle name="Notiz 3 3 7 2 2 5" xfId="22097" xr:uid="{00000000-0005-0000-0000-0000E0810000}"/>
    <cellStyle name="Notiz 3 3 7 2 2 5 2" xfId="36412" xr:uid="{00000000-0005-0000-0000-0000E1810000}"/>
    <cellStyle name="Notiz 3 3 7 2 2 6" xfId="29253" xr:uid="{00000000-0005-0000-0000-0000E2810000}"/>
    <cellStyle name="Notiz 3 3 7 2 3" xfId="16433" xr:uid="{00000000-0005-0000-0000-0000E3810000}"/>
    <cellStyle name="Notiz 3 3 7 2 3 2" xfId="23592" xr:uid="{00000000-0005-0000-0000-0000E4810000}"/>
    <cellStyle name="Notiz 3 3 7 2 3 2 2" xfId="37907" xr:uid="{00000000-0005-0000-0000-0000E5810000}"/>
    <cellStyle name="Notiz 3 3 7 2 3 3" xfId="30748" xr:uid="{00000000-0005-0000-0000-0000E6810000}"/>
    <cellStyle name="Notiz 3 3 7 2 4" xfId="18787" xr:uid="{00000000-0005-0000-0000-0000E7810000}"/>
    <cellStyle name="Notiz 3 3 7 2 4 2" xfId="25924" xr:uid="{00000000-0005-0000-0000-0000E8810000}"/>
    <cellStyle name="Notiz 3 3 7 2 4 2 2" xfId="40239" xr:uid="{00000000-0005-0000-0000-0000E9810000}"/>
    <cellStyle name="Notiz 3 3 7 2 4 3" xfId="33102" xr:uid="{00000000-0005-0000-0000-0000EA810000}"/>
    <cellStyle name="Notiz 3 3 8" xfId="11665" xr:uid="{00000000-0005-0000-0000-0000EB810000}"/>
    <cellStyle name="Notiz 3 3 8 2" xfId="13841" xr:uid="{00000000-0005-0000-0000-0000EC810000}"/>
    <cellStyle name="Notiz 3 3 8 2 2" xfId="14381" xr:uid="{00000000-0005-0000-0000-0000ED810000}"/>
    <cellStyle name="Notiz 3 3 8 2 2 2" xfId="16750" xr:uid="{00000000-0005-0000-0000-0000EE810000}"/>
    <cellStyle name="Notiz 3 3 8 2 2 2 2" xfId="23909" xr:uid="{00000000-0005-0000-0000-0000EF810000}"/>
    <cellStyle name="Notiz 3 3 8 2 2 2 2 2" xfId="38224" xr:uid="{00000000-0005-0000-0000-0000F0810000}"/>
    <cellStyle name="Notiz 3 3 8 2 2 2 3" xfId="31065" xr:uid="{00000000-0005-0000-0000-0000F1810000}"/>
    <cellStyle name="Notiz 3 3 8 2 2 3" xfId="19104" xr:uid="{00000000-0005-0000-0000-0000F2810000}"/>
    <cellStyle name="Notiz 3 3 8 2 2 3 2" xfId="26241" xr:uid="{00000000-0005-0000-0000-0000F3810000}"/>
    <cellStyle name="Notiz 3 3 8 2 2 3 2 2" xfId="40556" xr:uid="{00000000-0005-0000-0000-0000F4810000}"/>
    <cellStyle name="Notiz 3 3 8 2 2 3 3" xfId="33419" xr:uid="{00000000-0005-0000-0000-0000F5810000}"/>
    <cellStyle name="Notiz 3 3 8 2 2 4" xfId="20437" xr:uid="{00000000-0005-0000-0000-0000F6810000}"/>
    <cellStyle name="Notiz 3 3 8 2 2 4 2" xfId="27574" xr:uid="{00000000-0005-0000-0000-0000F7810000}"/>
    <cellStyle name="Notiz 3 3 8 2 2 4 2 2" xfId="41889" xr:uid="{00000000-0005-0000-0000-0000F8810000}"/>
    <cellStyle name="Notiz 3 3 8 2 2 4 3" xfId="34752" xr:uid="{00000000-0005-0000-0000-0000F9810000}"/>
    <cellStyle name="Notiz 3 3 8 2 2 5" xfId="21652" xr:uid="{00000000-0005-0000-0000-0000FA810000}"/>
    <cellStyle name="Notiz 3 3 8 2 2 5 2" xfId="35967" xr:uid="{00000000-0005-0000-0000-0000FB810000}"/>
    <cellStyle name="Notiz 3 3 8 2 2 6" xfId="28789" xr:uid="{00000000-0005-0000-0000-0000FC810000}"/>
    <cellStyle name="Notiz 3 3 8 2 3" xfId="16210" xr:uid="{00000000-0005-0000-0000-0000FD810000}"/>
    <cellStyle name="Notiz 3 3 8 2 3 2" xfId="23369" xr:uid="{00000000-0005-0000-0000-0000FE810000}"/>
    <cellStyle name="Notiz 3 3 8 2 3 2 2" xfId="37684" xr:uid="{00000000-0005-0000-0000-0000FF810000}"/>
    <cellStyle name="Notiz 3 3 8 2 3 3" xfId="30525" xr:uid="{00000000-0005-0000-0000-000000820000}"/>
    <cellStyle name="Notiz 3 3 8 2 4" xfId="18564" xr:uid="{00000000-0005-0000-0000-000001820000}"/>
    <cellStyle name="Notiz 3 3 8 2 4 2" xfId="25701" xr:uid="{00000000-0005-0000-0000-000002820000}"/>
    <cellStyle name="Notiz 3 3 8 2 4 2 2" xfId="40016" xr:uid="{00000000-0005-0000-0000-000003820000}"/>
    <cellStyle name="Notiz 3 3 8 2 4 3" xfId="32879" xr:uid="{00000000-0005-0000-0000-000004820000}"/>
    <cellStyle name="Notiz 3 3 9" xfId="13594" xr:uid="{00000000-0005-0000-0000-000005820000}"/>
    <cellStyle name="Notiz 3 3 9 2" xfId="14328" xr:uid="{00000000-0005-0000-0000-000006820000}"/>
    <cellStyle name="Notiz 3 3 9 2 2" xfId="16697" xr:uid="{00000000-0005-0000-0000-000007820000}"/>
    <cellStyle name="Notiz 3 3 9 2 2 2" xfId="23856" xr:uid="{00000000-0005-0000-0000-000008820000}"/>
    <cellStyle name="Notiz 3 3 9 2 2 2 2" xfId="38171" xr:uid="{00000000-0005-0000-0000-000009820000}"/>
    <cellStyle name="Notiz 3 3 9 2 2 3" xfId="31012" xr:uid="{00000000-0005-0000-0000-00000A820000}"/>
    <cellStyle name="Notiz 3 3 9 2 3" xfId="19051" xr:uid="{00000000-0005-0000-0000-00000B820000}"/>
    <cellStyle name="Notiz 3 3 9 2 3 2" xfId="26188" xr:uid="{00000000-0005-0000-0000-00000C820000}"/>
    <cellStyle name="Notiz 3 3 9 2 3 2 2" xfId="40503" xr:uid="{00000000-0005-0000-0000-00000D820000}"/>
    <cellStyle name="Notiz 3 3 9 2 3 3" xfId="33366" xr:uid="{00000000-0005-0000-0000-00000E820000}"/>
    <cellStyle name="Notiz 3 3 9 2 4" xfId="20384" xr:uid="{00000000-0005-0000-0000-00000F820000}"/>
    <cellStyle name="Notiz 3 3 9 2 4 2" xfId="27521" xr:uid="{00000000-0005-0000-0000-000010820000}"/>
    <cellStyle name="Notiz 3 3 9 2 4 2 2" xfId="41836" xr:uid="{00000000-0005-0000-0000-000011820000}"/>
    <cellStyle name="Notiz 3 3 9 2 4 3" xfId="34699" xr:uid="{00000000-0005-0000-0000-000012820000}"/>
    <cellStyle name="Notiz 3 3 9 2 5" xfId="21599" xr:uid="{00000000-0005-0000-0000-000013820000}"/>
    <cellStyle name="Notiz 3 3 9 2 5 2" xfId="35914" xr:uid="{00000000-0005-0000-0000-000014820000}"/>
    <cellStyle name="Notiz 3 3 9 2 6" xfId="28736" xr:uid="{00000000-0005-0000-0000-000015820000}"/>
    <cellStyle name="Notiz 3 3 9 3" xfId="15963" xr:uid="{00000000-0005-0000-0000-000016820000}"/>
    <cellStyle name="Notiz 3 3 9 3 2" xfId="23122" xr:uid="{00000000-0005-0000-0000-000017820000}"/>
    <cellStyle name="Notiz 3 3 9 3 2 2" xfId="37437" xr:uid="{00000000-0005-0000-0000-000018820000}"/>
    <cellStyle name="Notiz 3 3 9 3 3" xfId="30278" xr:uid="{00000000-0005-0000-0000-000019820000}"/>
    <cellStyle name="Notiz 3 3 9 4" xfId="18317" xr:uid="{00000000-0005-0000-0000-00001A820000}"/>
    <cellStyle name="Notiz 3 3 9 4 2" xfId="25454" xr:uid="{00000000-0005-0000-0000-00001B820000}"/>
    <cellStyle name="Notiz 3 3 9 4 2 2" xfId="39769" xr:uid="{00000000-0005-0000-0000-00001C820000}"/>
    <cellStyle name="Notiz 3 3 9 4 3" xfId="32632" xr:uid="{00000000-0005-0000-0000-00001D820000}"/>
    <cellStyle name="Notiz 3 4" xfId="1691" xr:uid="{00000000-0005-0000-0000-00001E820000}"/>
    <cellStyle name="Notiz 3 4 2" xfId="3719" xr:uid="{00000000-0005-0000-0000-00001F820000}"/>
    <cellStyle name="Notiz 3 4 2 2" xfId="13977" xr:uid="{00000000-0005-0000-0000-000020820000}"/>
    <cellStyle name="Notiz 3 4 2 2 2" xfId="14900" xr:uid="{00000000-0005-0000-0000-000021820000}"/>
    <cellStyle name="Notiz 3 4 2 2 2 2" xfId="17257" xr:uid="{00000000-0005-0000-0000-000022820000}"/>
    <cellStyle name="Notiz 3 4 2 2 2 2 2" xfId="24394" xr:uid="{00000000-0005-0000-0000-000023820000}"/>
    <cellStyle name="Notiz 3 4 2 2 2 2 2 2" xfId="38709" xr:uid="{00000000-0005-0000-0000-000024820000}"/>
    <cellStyle name="Notiz 3 4 2 2 2 2 3" xfId="31572" xr:uid="{00000000-0005-0000-0000-000025820000}"/>
    <cellStyle name="Notiz 3 4 2 2 2 3" xfId="19611" xr:uid="{00000000-0005-0000-0000-000026820000}"/>
    <cellStyle name="Notiz 3 4 2 2 2 3 2" xfId="26748" xr:uid="{00000000-0005-0000-0000-000027820000}"/>
    <cellStyle name="Notiz 3 4 2 2 2 3 2 2" xfId="41063" xr:uid="{00000000-0005-0000-0000-000028820000}"/>
    <cellStyle name="Notiz 3 4 2 2 2 3 3" xfId="33926" xr:uid="{00000000-0005-0000-0000-000029820000}"/>
    <cellStyle name="Notiz 3 4 2 2 2 4" xfId="20887" xr:uid="{00000000-0005-0000-0000-00002A820000}"/>
    <cellStyle name="Notiz 3 4 2 2 2 4 2" xfId="28024" xr:uid="{00000000-0005-0000-0000-00002B820000}"/>
    <cellStyle name="Notiz 3 4 2 2 2 4 2 2" xfId="42339" xr:uid="{00000000-0005-0000-0000-00002C820000}"/>
    <cellStyle name="Notiz 3 4 2 2 2 4 3" xfId="35202" xr:uid="{00000000-0005-0000-0000-00002D820000}"/>
    <cellStyle name="Notiz 3 4 2 2 2 5" xfId="22063" xr:uid="{00000000-0005-0000-0000-00002E820000}"/>
    <cellStyle name="Notiz 3 4 2 2 2 5 2" xfId="36378" xr:uid="{00000000-0005-0000-0000-00002F820000}"/>
    <cellStyle name="Notiz 3 4 2 2 2 6" xfId="29219" xr:uid="{00000000-0005-0000-0000-000030820000}"/>
    <cellStyle name="Notiz 3 4 2 2 3" xfId="16346" xr:uid="{00000000-0005-0000-0000-000031820000}"/>
    <cellStyle name="Notiz 3 4 2 2 3 2" xfId="23505" xr:uid="{00000000-0005-0000-0000-000032820000}"/>
    <cellStyle name="Notiz 3 4 2 2 3 2 2" xfId="37820" xr:uid="{00000000-0005-0000-0000-000033820000}"/>
    <cellStyle name="Notiz 3 4 2 2 3 3" xfId="30661" xr:uid="{00000000-0005-0000-0000-000034820000}"/>
    <cellStyle name="Notiz 3 4 2 2 4" xfId="18700" xr:uid="{00000000-0005-0000-0000-000035820000}"/>
    <cellStyle name="Notiz 3 4 2 2 4 2" xfId="25837" xr:uid="{00000000-0005-0000-0000-000036820000}"/>
    <cellStyle name="Notiz 3 4 2 2 4 2 2" xfId="40152" xr:uid="{00000000-0005-0000-0000-000037820000}"/>
    <cellStyle name="Notiz 3 4 2 2 4 3" xfId="33015" xr:uid="{00000000-0005-0000-0000-000038820000}"/>
    <cellStyle name="Notiz 3 4 3" xfId="11670" xr:uid="{00000000-0005-0000-0000-000039820000}"/>
    <cellStyle name="Notiz 3 4 3 2" xfId="13846" xr:uid="{00000000-0005-0000-0000-00003A820000}"/>
    <cellStyle name="Notiz 3 4 3 2 2" xfId="14349" xr:uid="{00000000-0005-0000-0000-00003B820000}"/>
    <cellStyle name="Notiz 3 4 3 2 2 2" xfId="16718" xr:uid="{00000000-0005-0000-0000-00003C820000}"/>
    <cellStyle name="Notiz 3 4 3 2 2 2 2" xfId="23877" xr:uid="{00000000-0005-0000-0000-00003D820000}"/>
    <cellStyle name="Notiz 3 4 3 2 2 2 2 2" xfId="38192" xr:uid="{00000000-0005-0000-0000-00003E820000}"/>
    <cellStyle name="Notiz 3 4 3 2 2 2 3" xfId="31033" xr:uid="{00000000-0005-0000-0000-00003F820000}"/>
    <cellStyle name="Notiz 3 4 3 2 2 3" xfId="19072" xr:uid="{00000000-0005-0000-0000-000040820000}"/>
    <cellStyle name="Notiz 3 4 3 2 2 3 2" xfId="26209" xr:uid="{00000000-0005-0000-0000-000041820000}"/>
    <cellStyle name="Notiz 3 4 3 2 2 3 2 2" xfId="40524" xr:uid="{00000000-0005-0000-0000-000042820000}"/>
    <cellStyle name="Notiz 3 4 3 2 2 3 3" xfId="33387" xr:uid="{00000000-0005-0000-0000-000043820000}"/>
    <cellStyle name="Notiz 3 4 3 2 2 4" xfId="20405" xr:uid="{00000000-0005-0000-0000-000044820000}"/>
    <cellStyle name="Notiz 3 4 3 2 2 4 2" xfId="27542" xr:uid="{00000000-0005-0000-0000-000045820000}"/>
    <cellStyle name="Notiz 3 4 3 2 2 4 2 2" xfId="41857" xr:uid="{00000000-0005-0000-0000-000046820000}"/>
    <cellStyle name="Notiz 3 4 3 2 2 4 3" xfId="34720" xr:uid="{00000000-0005-0000-0000-000047820000}"/>
    <cellStyle name="Notiz 3 4 3 2 2 5" xfId="21620" xr:uid="{00000000-0005-0000-0000-000048820000}"/>
    <cellStyle name="Notiz 3 4 3 2 2 5 2" xfId="35935" xr:uid="{00000000-0005-0000-0000-000049820000}"/>
    <cellStyle name="Notiz 3 4 3 2 2 6" xfId="28757" xr:uid="{00000000-0005-0000-0000-00004A820000}"/>
    <cellStyle name="Notiz 3 4 3 2 3" xfId="16215" xr:uid="{00000000-0005-0000-0000-00004B820000}"/>
    <cellStyle name="Notiz 3 4 3 2 3 2" xfId="23374" xr:uid="{00000000-0005-0000-0000-00004C820000}"/>
    <cellStyle name="Notiz 3 4 3 2 3 2 2" xfId="37689" xr:uid="{00000000-0005-0000-0000-00004D820000}"/>
    <cellStyle name="Notiz 3 4 3 2 3 3" xfId="30530" xr:uid="{00000000-0005-0000-0000-00004E820000}"/>
    <cellStyle name="Notiz 3 4 3 2 4" xfId="18569" xr:uid="{00000000-0005-0000-0000-00004F820000}"/>
    <cellStyle name="Notiz 3 4 3 2 4 2" xfId="25706" xr:uid="{00000000-0005-0000-0000-000050820000}"/>
    <cellStyle name="Notiz 3 4 3 2 4 2 2" xfId="40021" xr:uid="{00000000-0005-0000-0000-000051820000}"/>
    <cellStyle name="Notiz 3 4 3 2 4 3" xfId="32884" xr:uid="{00000000-0005-0000-0000-000052820000}"/>
    <cellStyle name="Notiz 3 4 4" xfId="13599" xr:uid="{00000000-0005-0000-0000-000053820000}"/>
    <cellStyle name="Notiz 3 4 4 2" xfId="14085" xr:uid="{00000000-0005-0000-0000-000054820000}"/>
    <cellStyle name="Notiz 3 4 4 2 2" xfId="16454" xr:uid="{00000000-0005-0000-0000-000055820000}"/>
    <cellStyle name="Notiz 3 4 4 2 2 2" xfId="23613" xr:uid="{00000000-0005-0000-0000-000056820000}"/>
    <cellStyle name="Notiz 3 4 4 2 2 2 2" xfId="37928" xr:uid="{00000000-0005-0000-0000-000057820000}"/>
    <cellStyle name="Notiz 3 4 4 2 2 3" xfId="30769" xr:uid="{00000000-0005-0000-0000-000058820000}"/>
    <cellStyle name="Notiz 3 4 4 2 3" xfId="18808" xr:uid="{00000000-0005-0000-0000-000059820000}"/>
    <cellStyle name="Notiz 3 4 4 2 3 2" xfId="25945" xr:uid="{00000000-0005-0000-0000-00005A820000}"/>
    <cellStyle name="Notiz 3 4 4 2 3 2 2" xfId="40260" xr:uid="{00000000-0005-0000-0000-00005B820000}"/>
    <cellStyle name="Notiz 3 4 4 2 3 3" xfId="33123" xr:uid="{00000000-0005-0000-0000-00005C820000}"/>
    <cellStyle name="Notiz 3 4 4 2 4" xfId="20145" xr:uid="{00000000-0005-0000-0000-00005D820000}"/>
    <cellStyle name="Notiz 3 4 4 2 4 2" xfId="27282" xr:uid="{00000000-0005-0000-0000-00005E820000}"/>
    <cellStyle name="Notiz 3 4 4 2 4 2 2" xfId="41597" xr:uid="{00000000-0005-0000-0000-00005F820000}"/>
    <cellStyle name="Notiz 3 4 4 2 4 3" xfId="34460" xr:uid="{00000000-0005-0000-0000-000060820000}"/>
    <cellStyle name="Notiz 3 4 4 2 5" xfId="21360" xr:uid="{00000000-0005-0000-0000-000061820000}"/>
    <cellStyle name="Notiz 3 4 4 2 5 2" xfId="35675" xr:uid="{00000000-0005-0000-0000-000062820000}"/>
    <cellStyle name="Notiz 3 4 4 2 6" xfId="28497" xr:uid="{00000000-0005-0000-0000-000063820000}"/>
    <cellStyle name="Notiz 3 4 4 3" xfId="15968" xr:uid="{00000000-0005-0000-0000-000064820000}"/>
    <cellStyle name="Notiz 3 4 4 3 2" xfId="23127" xr:uid="{00000000-0005-0000-0000-000065820000}"/>
    <cellStyle name="Notiz 3 4 4 3 2 2" xfId="37442" xr:uid="{00000000-0005-0000-0000-000066820000}"/>
    <cellStyle name="Notiz 3 4 4 3 3" xfId="30283" xr:uid="{00000000-0005-0000-0000-000067820000}"/>
    <cellStyle name="Notiz 3 4 4 4" xfId="18322" xr:uid="{00000000-0005-0000-0000-000068820000}"/>
    <cellStyle name="Notiz 3 4 4 4 2" xfId="25459" xr:uid="{00000000-0005-0000-0000-000069820000}"/>
    <cellStyle name="Notiz 3 4 4 4 2 2" xfId="39774" xr:uid="{00000000-0005-0000-0000-00006A820000}"/>
    <cellStyle name="Notiz 3 4 4 4 3" xfId="32637" xr:uid="{00000000-0005-0000-0000-00006B820000}"/>
    <cellStyle name="Notiz 3 5" xfId="1692" xr:uid="{00000000-0005-0000-0000-00006C820000}"/>
    <cellStyle name="Notiz 3 5 2" xfId="3720" xr:uid="{00000000-0005-0000-0000-00006D820000}"/>
    <cellStyle name="Notiz 3 5 2 2" xfId="13978" xr:uid="{00000000-0005-0000-0000-00006E820000}"/>
    <cellStyle name="Notiz 3 5 2 2 2" xfId="14901" xr:uid="{00000000-0005-0000-0000-00006F820000}"/>
    <cellStyle name="Notiz 3 5 2 2 2 2" xfId="17258" xr:uid="{00000000-0005-0000-0000-000070820000}"/>
    <cellStyle name="Notiz 3 5 2 2 2 2 2" xfId="24395" xr:uid="{00000000-0005-0000-0000-000071820000}"/>
    <cellStyle name="Notiz 3 5 2 2 2 2 2 2" xfId="38710" xr:uid="{00000000-0005-0000-0000-000072820000}"/>
    <cellStyle name="Notiz 3 5 2 2 2 2 3" xfId="31573" xr:uid="{00000000-0005-0000-0000-000073820000}"/>
    <cellStyle name="Notiz 3 5 2 2 2 3" xfId="19612" xr:uid="{00000000-0005-0000-0000-000074820000}"/>
    <cellStyle name="Notiz 3 5 2 2 2 3 2" xfId="26749" xr:uid="{00000000-0005-0000-0000-000075820000}"/>
    <cellStyle name="Notiz 3 5 2 2 2 3 2 2" xfId="41064" xr:uid="{00000000-0005-0000-0000-000076820000}"/>
    <cellStyle name="Notiz 3 5 2 2 2 3 3" xfId="33927" xr:uid="{00000000-0005-0000-0000-000077820000}"/>
    <cellStyle name="Notiz 3 5 2 2 2 4" xfId="20888" xr:uid="{00000000-0005-0000-0000-000078820000}"/>
    <cellStyle name="Notiz 3 5 2 2 2 4 2" xfId="28025" xr:uid="{00000000-0005-0000-0000-000079820000}"/>
    <cellStyle name="Notiz 3 5 2 2 2 4 2 2" xfId="42340" xr:uid="{00000000-0005-0000-0000-00007A820000}"/>
    <cellStyle name="Notiz 3 5 2 2 2 4 3" xfId="35203" xr:uid="{00000000-0005-0000-0000-00007B820000}"/>
    <cellStyle name="Notiz 3 5 2 2 2 5" xfId="22064" xr:uid="{00000000-0005-0000-0000-00007C820000}"/>
    <cellStyle name="Notiz 3 5 2 2 2 5 2" xfId="36379" xr:uid="{00000000-0005-0000-0000-00007D820000}"/>
    <cellStyle name="Notiz 3 5 2 2 2 6" xfId="29220" xr:uid="{00000000-0005-0000-0000-00007E820000}"/>
    <cellStyle name="Notiz 3 5 2 2 3" xfId="16347" xr:uid="{00000000-0005-0000-0000-00007F820000}"/>
    <cellStyle name="Notiz 3 5 2 2 3 2" xfId="23506" xr:uid="{00000000-0005-0000-0000-000080820000}"/>
    <cellStyle name="Notiz 3 5 2 2 3 2 2" xfId="37821" xr:uid="{00000000-0005-0000-0000-000081820000}"/>
    <cellStyle name="Notiz 3 5 2 2 3 3" xfId="30662" xr:uid="{00000000-0005-0000-0000-000082820000}"/>
    <cellStyle name="Notiz 3 5 2 2 4" xfId="18701" xr:uid="{00000000-0005-0000-0000-000083820000}"/>
    <cellStyle name="Notiz 3 5 2 2 4 2" xfId="25838" xr:uid="{00000000-0005-0000-0000-000084820000}"/>
    <cellStyle name="Notiz 3 5 2 2 4 2 2" xfId="40153" xr:uid="{00000000-0005-0000-0000-000085820000}"/>
    <cellStyle name="Notiz 3 5 2 2 4 3" xfId="33016" xr:uid="{00000000-0005-0000-0000-000086820000}"/>
    <cellStyle name="Notiz 3 5 3" xfId="11671" xr:uid="{00000000-0005-0000-0000-000087820000}"/>
    <cellStyle name="Notiz 3 5 3 2" xfId="13847" xr:uid="{00000000-0005-0000-0000-000088820000}"/>
    <cellStyle name="Notiz 3 5 3 2 2" xfId="14479" xr:uid="{00000000-0005-0000-0000-000089820000}"/>
    <cellStyle name="Notiz 3 5 3 2 2 2" xfId="16848" xr:uid="{00000000-0005-0000-0000-00008A820000}"/>
    <cellStyle name="Notiz 3 5 3 2 2 2 2" xfId="24007" xr:uid="{00000000-0005-0000-0000-00008B820000}"/>
    <cellStyle name="Notiz 3 5 3 2 2 2 2 2" xfId="38322" xr:uid="{00000000-0005-0000-0000-00008C820000}"/>
    <cellStyle name="Notiz 3 5 3 2 2 2 3" xfId="31163" xr:uid="{00000000-0005-0000-0000-00008D820000}"/>
    <cellStyle name="Notiz 3 5 3 2 2 3" xfId="19202" xr:uid="{00000000-0005-0000-0000-00008E820000}"/>
    <cellStyle name="Notiz 3 5 3 2 2 3 2" xfId="26339" xr:uid="{00000000-0005-0000-0000-00008F820000}"/>
    <cellStyle name="Notiz 3 5 3 2 2 3 2 2" xfId="40654" xr:uid="{00000000-0005-0000-0000-000090820000}"/>
    <cellStyle name="Notiz 3 5 3 2 2 3 3" xfId="33517" xr:uid="{00000000-0005-0000-0000-000091820000}"/>
    <cellStyle name="Notiz 3 5 3 2 2 4" xfId="20509" xr:uid="{00000000-0005-0000-0000-000092820000}"/>
    <cellStyle name="Notiz 3 5 3 2 2 4 2" xfId="27646" xr:uid="{00000000-0005-0000-0000-000093820000}"/>
    <cellStyle name="Notiz 3 5 3 2 2 4 2 2" xfId="41961" xr:uid="{00000000-0005-0000-0000-000094820000}"/>
    <cellStyle name="Notiz 3 5 3 2 2 4 3" xfId="34824" xr:uid="{00000000-0005-0000-0000-000095820000}"/>
    <cellStyle name="Notiz 3 5 3 2 2 5" xfId="21724" xr:uid="{00000000-0005-0000-0000-000096820000}"/>
    <cellStyle name="Notiz 3 5 3 2 2 5 2" xfId="36039" xr:uid="{00000000-0005-0000-0000-000097820000}"/>
    <cellStyle name="Notiz 3 5 3 2 2 6" xfId="28861" xr:uid="{00000000-0005-0000-0000-000098820000}"/>
    <cellStyle name="Notiz 3 5 3 2 3" xfId="16216" xr:uid="{00000000-0005-0000-0000-000099820000}"/>
    <cellStyle name="Notiz 3 5 3 2 3 2" xfId="23375" xr:uid="{00000000-0005-0000-0000-00009A820000}"/>
    <cellStyle name="Notiz 3 5 3 2 3 2 2" xfId="37690" xr:uid="{00000000-0005-0000-0000-00009B820000}"/>
    <cellStyle name="Notiz 3 5 3 2 3 3" xfId="30531" xr:uid="{00000000-0005-0000-0000-00009C820000}"/>
    <cellStyle name="Notiz 3 5 3 2 4" xfId="18570" xr:uid="{00000000-0005-0000-0000-00009D820000}"/>
    <cellStyle name="Notiz 3 5 3 2 4 2" xfId="25707" xr:uid="{00000000-0005-0000-0000-00009E820000}"/>
    <cellStyle name="Notiz 3 5 3 2 4 2 2" xfId="40022" xr:uid="{00000000-0005-0000-0000-00009F820000}"/>
    <cellStyle name="Notiz 3 5 3 2 4 3" xfId="32885" xr:uid="{00000000-0005-0000-0000-0000A0820000}"/>
    <cellStyle name="Notiz 3 5 4" xfId="13600" xr:uid="{00000000-0005-0000-0000-0000A1820000}"/>
    <cellStyle name="Notiz 3 5 4 2" xfId="13749" xr:uid="{00000000-0005-0000-0000-0000A2820000}"/>
    <cellStyle name="Notiz 3 5 4 2 2" xfId="16118" xr:uid="{00000000-0005-0000-0000-0000A3820000}"/>
    <cellStyle name="Notiz 3 5 4 2 2 2" xfId="23277" xr:uid="{00000000-0005-0000-0000-0000A4820000}"/>
    <cellStyle name="Notiz 3 5 4 2 2 2 2" xfId="37592" xr:uid="{00000000-0005-0000-0000-0000A5820000}"/>
    <cellStyle name="Notiz 3 5 4 2 2 3" xfId="30433" xr:uid="{00000000-0005-0000-0000-0000A6820000}"/>
    <cellStyle name="Notiz 3 5 4 2 3" xfId="18472" xr:uid="{00000000-0005-0000-0000-0000A7820000}"/>
    <cellStyle name="Notiz 3 5 4 2 3 2" xfId="25609" xr:uid="{00000000-0005-0000-0000-0000A8820000}"/>
    <cellStyle name="Notiz 3 5 4 2 3 2 2" xfId="39924" xr:uid="{00000000-0005-0000-0000-0000A9820000}"/>
    <cellStyle name="Notiz 3 5 4 2 3 3" xfId="32787" xr:uid="{00000000-0005-0000-0000-0000AA820000}"/>
    <cellStyle name="Notiz 3 5 4 2 4" xfId="19997" xr:uid="{00000000-0005-0000-0000-0000AB820000}"/>
    <cellStyle name="Notiz 3 5 4 2 4 2" xfId="27134" xr:uid="{00000000-0005-0000-0000-0000AC820000}"/>
    <cellStyle name="Notiz 3 5 4 2 4 2 2" xfId="41449" xr:uid="{00000000-0005-0000-0000-0000AD820000}"/>
    <cellStyle name="Notiz 3 5 4 2 4 3" xfId="34312" xr:uid="{00000000-0005-0000-0000-0000AE820000}"/>
    <cellStyle name="Notiz 3 5 4 2 5" xfId="21212" xr:uid="{00000000-0005-0000-0000-0000AF820000}"/>
    <cellStyle name="Notiz 3 5 4 2 5 2" xfId="35527" xr:uid="{00000000-0005-0000-0000-0000B0820000}"/>
    <cellStyle name="Notiz 3 5 4 2 6" xfId="28349" xr:uid="{00000000-0005-0000-0000-0000B1820000}"/>
    <cellStyle name="Notiz 3 5 4 3" xfId="15969" xr:uid="{00000000-0005-0000-0000-0000B2820000}"/>
    <cellStyle name="Notiz 3 5 4 3 2" xfId="23128" xr:uid="{00000000-0005-0000-0000-0000B3820000}"/>
    <cellStyle name="Notiz 3 5 4 3 2 2" xfId="37443" xr:uid="{00000000-0005-0000-0000-0000B4820000}"/>
    <cellStyle name="Notiz 3 5 4 3 3" xfId="30284" xr:uid="{00000000-0005-0000-0000-0000B5820000}"/>
    <cellStyle name="Notiz 3 5 4 4" xfId="18323" xr:uid="{00000000-0005-0000-0000-0000B6820000}"/>
    <cellStyle name="Notiz 3 5 4 4 2" xfId="25460" xr:uid="{00000000-0005-0000-0000-0000B7820000}"/>
    <cellStyle name="Notiz 3 5 4 4 2 2" xfId="39775" xr:uid="{00000000-0005-0000-0000-0000B8820000}"/>
    <cellStyle name="Notiz 3 5 4 4 3" xfId="32638" xr:uid="{00000000-0005-0000-0000-0000B9820000}"/>
    <cellStyle name="Notiz 3 6" xfId="1693" xr:uid="{00000000-0005-0000-0000-0000BA820000}"/>
    <cellStyle name="Notiz 3 6 2" xfId="3721" xr:uid="{00000000-0005-0000-0000-0000BB820000}"/>
    <cellStyle name="Notiz 3 6 2 2" xfId="13979" xr:uid="{00000000-0005-0000-0000-0000BC820000}"/>
    <cellStyle name="Notiz 3 6 2 2 2" xfId="14902" xr:uid="{00000000-0005-0000-0000-0000BD820000}"/>
    <cellStyle name="Notiz 3 6 2 2 2 2" xfId="17259" xr:uid="{00000000-0005-0000-0000-0000BE820000}"/>
    <cellStyle name="Notiz 3 6 2 2 2 2 2" xfId="24396" xr:uid="{00000000-0005-0000-0000-0000BF820000}"/>
    <cellStyle name="Notiz 3 6 2 2 2 2 2 2" xfId="38711" xr:uid="{00000000-0005-0000-0000-0000C0820000}"/>
    <cellStyle name="Notiz 3 6 2 2 2 2 3" xfId="31574" xr:uid="{00000000-0005-0000-0000-0000C1820000}"/>
    <cellStyle name="Notiz 3 6 2 2 2 3" xfId="19613" xr:uid="{00000000-0005-0000-0000-0000C2820000}"/>
    <cellStyle name="Notiz 3 6 2 2 2 3 2" xfId="26750" xr:uid="{00000000-0005-0000-0000-0000C3820000}"/>
    <cellStyle name="Notiz 3 6 2 2 2 3 2 2" xfId="41065" xr:uid="{00000000-0005-0000-0000-0000C4820000}"/>
    <cellStyle name="Notiz 3 6 2 2 2 3 3" xfId="33928" xr:uid="{00000000-0005-0000-0000-0000C5820000}"/>
    <cellStyle name="Notiz 3 6 2 2 2 4" xfId="20889" xr:uid="{00000000-0005-0000-0000-0000C6820000}"/>
    <cellStyle name="Notiz 3 6 2 2 2 4 2" xfId="28026" xr:uid="{00000000-0005-0000-0000-0000C7820000}"/>
    <cellStyle name="Notiz 3 6 2 2 2 4 2 2" xfId="42341" xr:uid="{00000000-0005-0000-0000-0000C8820000}"/>
    <cellStyle name="Notiz 3 6 2 2 2 4 3" xfId="35204" xr:uid="{00000000-0005-0000-0000-0000C9820000}"/>
    <cellStyle name="Notiz 3 6 2 2 2 5" xfId="22065" xr:uid="{00000000-0005-0000-0000-0000CA820000}"/>
    <cellStyle name="Notiz 3 6 2 2 2 5 2" xfId="36380" xr:uid="{00000000-0005-0000-0000-0000CB820000}"/>
    <cellStyle name="Notiz 3 6 2 2 2 6" xfId="29221" xr:uid="{00000000-0005-0000-0000-0000CC820000}"/>
    <cellStyle name="Notiz 3 6 2 2 3" xfId="16348" xr:uid="{00000000-0005-0000-0000-0000CD820000}"/>
    <cellStyle name="Notiz 3 6 2 2 3 2" xfId="23507" xr:uid="{00000000-0005-0000-0000-0000CE820000}"/>
    <cellStyle name="Notiz 3 6 2 2 3 2 2" xfId="37822" xr:uid="{00000000-0005-0000-0000-0000CF820000}"/>
    <cellStyle name="Notiz 3 6 2 2 3 3" xfId="30663" xr:uid="{00000000-0005-0000-0000-0000D0820000}"/>
    <cellStyle name="Notiz 3 6 2 2 4" xfId="18702" xr:uid="{00000000-0005-0000-0000-0000D1820000}"/>
    <cellStyle name="Notiz 3 6 2 2 4 2" xfId="25839" xr:uid="{00000000-0005-0000-0000-0000D2820000}"/>
    <cellStyle name="Notiz 3 6 2 2 4 2 2" xfId="40154" xr:uid="{00000000-0005-0000-0000-0000D3820000}"/>
    <cellStyle name="Notiz 3 6 2 2 4 3" xfId="33017" xr:uid="{00000000-0005-0000-0000-0000D4820000}"/>
    <cellStyle name="Notiz 3 6 3" xfId="11672" xr:uid="{00000000-0005-0000-0000-0000D5820000}"/>
    <cellStyle name="Notiz 3 6 3 2" xfId="13848" xr:uid="{00000000-0005-0000-0000-0000D6820000}"/>
    <cellStyle name="Notiz 3 6 3 2 2" xfId="14350" xr:uid="{00000000-0005-0000-0000-0000D7820000}"/>
    <cellStyle name="Notiz 3 6 3 2 2 2" xfId="16719" xr:uid="{00000000-0005-0000-0000-0000D8820000}"/>
    <cellStyle name="Notiz 3 6 3 2 2 2 2" xfId="23878" xr:uid="{00000000-0005-0000-0000-0000D9820000}"/>
    <cellStyle name="Notiz 3 6 3 2 2 2 2 2" xfId="38193" xr:uid="{00000000-0005-0000-0000-0000DA820000}"/>
    <cellStyle name="Notiz 3 6 3 2 2 2 3" xfId="31034" xr:uid="{00000000-0005-0000-0000-0000DB820000}"/>
    <cellStyle name="Notiz 3 6 3 2 2 3" xfId="19073" xr:uid="{00000000-0005-0000-0000-0000DC820000}"/>
    <cellStyle name="Notiz 3 6 3 2 2 3 2" xfId="26210" xr:uid="{00000000-0005-0000-0000-0000DD820000}"/>
    <cellStyle name="Notiz 3 6 3 2 2 3 2 2" xfId="40525" xr:uid="{00000000-0005-0000-0000-0000DE820000}"/>
    <cellStyle name="Notiz 3 6 3 2 2 3 3" xfId="33388" xr:uid="{00000000-0005-0000-0000-0000DF820000}"/>
    <cellStyle name="Notiz 3 6 3 2 2 4" xfId="20406" xr:uid="{00000000-0005-0000-0000-0000E0820000}"/>
    <cellStyle name="Notiz 3 6 3 2 2 4 2" xfId="27543" xr:uid="{00000000-0005-0000-0000-0000E1820000}"/>
    <cellStyle name="Notiz 3 6 3 2 2 4 2 2" xfId="41858" xr:uid="{00000000-0005-0000-0000-0000E2820000}"/>
    <cellStyle name="Notiz 3 6 3 2 2 4 3" xfId="34721" xr:uid="{00000000-0005-0000-0000-0000E3820000}"/>
    <cellStyle name="Notiz 3 6 3 2 2 5" xfId="21621" xr:uid="{00000000-0005-0000-0000-0000E4820000}"/>
    <cellStyle name="Notiz 3 6 3 2 2 5 2" xfId="35936" xr:uid="{00000000-0005-0000-0000-0000E5820000}"/>
    <cellStyle name="Notiz 3 6 3 2 2 6" xfId="28758" xr:uid="{00000000-0005-0000-0000-0000E6820000}"/>
    <cellStyle name="Notiz 3 6 3 2 3" xfId="16217" xr:uid="{00000000-0005-0000-0000-0000E7820000}"/>
    <cellStyle name="Notiz 3 6 3 2 3 2" xfId="23376" xr:uid="{00000000-0005-0000-0000-0000E8820000}"/>
    <cellStyle name="Notiz 3 6 3 2 3 2 2" xfId="37691" xr:uid="{00000000-0005-0000-0000-0000E9820000}"/>
    <cellStyle name="Notiz 3 6 3 2 3 3" xfId="30532" xr:uid="{00000000-0005-0000-0000-0000EA820000}"/>
    <cellStyle name="Notiz 3 6 3 2 4" xfId="18571" xr:uid="{00000000-0005-0000-0000-0000EB820000}"/>
    <cellStyle name="Notiz 3 6 3 2 4 2" xfId="25708" xr:uid="{00000000-0005-0000-0000-0000EC820000}"/>
    <cellStyle name="Notiz 3 6 3 2 4 2 2" xfId="40023" xr:uid="{00000000-0005-0000-0000-0000ED820000}"/>
    <cellStyle name="Notiz 3 6 3 2 4 3" xfId="32886" xr:uid="{00000000-0005-0000-0000-0000EE820000}"/>
    <cellStyle name="Notiz 3 6 4" xfId="13601" xr:uid="{00000000-0005-0000-0000-0000EF820000}"/>
    <cellStyle name="Notiz 3 6 4 2" xfId="14331" xr:uid="{00000000-0005-0000-0000-0000F0820000}"/>
    <cellStyle name="Notiz 3 6 4 2 2" xfId="16700" xr:uid="{00000000-0005-0000-0000-0000F1820000}"/>
    <cellStyle name="Notiz 3 6 4 2 2 2" xfId="23859" xr:uid="{00000000-0005-0000-0000-0000F2820000}"/>
    <cellStyle name="Notiz 3 6 4 2 2 2 2" xfId="38174" xr:uid="{00000000-0005-0000-0000-0000F3820000}"/>
    <cellStyle name="Notiz 3 6 4 2 2 3" xfId="31015" xr:uid="{00000000-0005-0000-0000-0000F4820000}"/>
    <cellStyle name="Notiz 3 6 4 2 3" xfId="19054" xr:uid="{00000000-0005-0000-0000-0000F5820000}"/>
    <cellStyle name="Notiz 3 6 4 2 3 2" xfId="26191" xr:uid="{00000000-0005-0000-0000-0000F6820000}"/>
    <cellStyle name="Notiz 3 6 4 2 3 2 2" xfId="40506" xr:uid="{00000000-0005-0000-0000-0000F7820000}"/>
    <cellStyle name="Notiz 3 6 4 2 3 3" xfId="33369" xr:uid="{00000000-0005-0000-0000-0000F8820000}"/>
    <cellStyle name="Notiz 3 6 4 2 4" xfId="20387" xr:uid="{00000000-0005-0000-0000-0000F9820000}"/>
    <cellStyle name="Notiz 3 6 4 2 4 2" xfId="27524" xr:uid="{00000000-0005-0000-0000-0000FA820000}"/>
    <cellStyle name="Notiz 3 6 4 2 4 2 2" xfId="41839" xr:uid="{00000000-0005-0000-0000-0000FB820000}"/>
    <cellStyle name="Notiz 3 6 4 2 4 3" xfId="34702" xr:uid="{00000000-0005-0000-0000-0000FC820000}"/>
    <cellStyle name="Notiz 3 6 4 2 5" xfId="21602" xr:uid="{00000000-0005-0000-0000-0000FD820000}"/>
    <cellStyle name="Notiz 3 6 4 2 5 2" xfId="35917" xr:uid="{00000000-0005-0000-0000-0000FE820000}"/>
    <cellStyle name="Notiz 3 6 4 2 6" xfId="28739" xr:uid="{00000000-0005-0000-0000-0000FF820000}"/>
    <cellStyle name="Notiz 3 6 4 3" xfId="15970" xr:uid="{00000000-0005-0000-0000-000000830000}"/>
    <cellStyle name="Notiz 3 6 4 3 2" xfId="23129" xr:uid="{00000000-0005-0000-0000-000001830000}"/>
    <cellStyle name="Notiz 3 6 4 3 2 2" xfId="37444" xr:uid="{00000000-0005-0000-0000-000002830000}"/>
    <cellStyle name="Notiz 3 6 4 3 3" xfId="30285" xr:uid="{00000000-0005-0000-0000-000003830000}"/>
    <cellStyle name="Notiz 3 6 4 4" xfId="18324" xr:uid="{00000000-0005-0000-0000-000004830000}"/>
    <cellStyle name="Notiz 3 6 4 4 2" xfId="25461" xr:uid="{00000000-0005-0000-0000-000005830000}"/>
    <cellStyle name="Notiz 3 6 4 4 2 2" xfId="39776" xr:uid="{00000000-0005-0000-0000-000006830000}"/>
    <cellStyle name="Notiz 3 6 4 4 3" xfId="32639" xr:uid="{00000000-0005-0000-0000-000007830000}"/>
    <cellStyle name="Notiz 3 7" xfId="1694" xr:uid="{00000000-0005-0000-0000-000008830000}"/>
    <cellStyle name="Notiz 3 7 2" xfId="3722" xr:uid="{00000000-0005-0000-0000-000009830000}"/>
    <cellStyle name="Notiz 3 7 2 2" xfId="13980" xr:uid="{00000000-0005-0000-0000-00000A830000}"/>
    <cellStyle name="Notiz 3 7 2 2 2" xfId="14903" xr:uid="{00000000-0005-0000-0000-00000B830000}"/>
    <cellStyle name="Notiz 3 7 2 2 2 2" xfId="17260" xr:uid="{00000000-0005-0000-0000-00000C830000}"/>
    <cellStyle name="Notiz 3 7 2 2 2 2 2" xfId="24397" xr:uid="{00000000-0005-0000-0000-00000D830000}"/>
    <cellStyle name="Notiz 3 7 2 2 2 2 2 2" xfId="38712" xr:uid="{00000000-0005-0000-0000-00000E830000}"/>
    <cellStyle name="Notiz 3 7 2 2 2 2 3" xfId="31575" xr:uid="{00000000-0005-0000-0000-00000F830000}"/>
    <cellStyle name="Notiz 3 7 2 2 2 3" xfId="19614" xr:uid="{00000000-0005-0000-0000-000010830000}"/>
    <cellStyle name="Notiz 3 7 2 2 2 3 2" xfId="26751" xr:uid="{00000000-0005-0000-0000-000011830000}"/>
    <cellStyle name="Notiz 3 7 2 2 2 3 2 2" xfId="41066" xr:uid="{00000000-0005-0000-0000-000012830000}"/>
    <cellStyle name="Notiz 3 7 2 2 2 3 3" xfId="33929" xr:uid="{00000000-0005-0000-0000-000013830000}"/>
    <cellStyle name="Notiz 3 7 2 2 2 4" xfId="20890" xr:uid="{00000000-0005-0000-0000-000014830000}"/>
    <cellStyle name="Notiz 3 7 2 2 2 4 2" xfId="28027" xr:uid="{00000000-0005-0000-0000-000015830000}"/>
    <cellStyle name="Notiz 3 7 2 2 2 4 2 2" xfId="42342" xr:uid="{00000000-0005-0000-0000-000016830000}"/>
    <cellStyle name="Notiz 3 7 2 2 2 4 3" xfId="35205" xr:uid="{00000000-0005-0000-0000-000017830000}"/>
    <cellStyle name="Notiz 3 7 2 2 2 5" xfId="22066" xr:uid="{00000000-0005-0000-0000-000018830000}"/>
    <cellStyle name="Notiz 3 7 2 2 2 5 2" xfId="36381" xr:uid="{00000000-0005-0000-0000-000019830000}"/>
    <cellStyle name="Notiz 3 7 2 2 2 6" xfId="29222" xr:uid="{00000000-0005-0000-0000-00001A830000}"/>
    <cellStyle name="Notiz 3 7 2 2 3" xfId="16349" xr:uid="{00000000-0005-0000-0000-00001B830000}"/>
    <cellStyle name="Notiz 3 7 2 2 3 2" xfId="23508" xr:uid="{00000000-0005-0000-0000-00001C830000}"/>
    <cellStyle name="Notiz 3 7 2 2 3 2 2" xfId="37823" xr:uid="{00000000-0005-0000-0000-00001D830000}"/>
    <cellStyle name="Notiz 3 7 2 2 3 3" xfId="30664" xr:uid="{00000000-0005-0000-0000-00001E830000}"/>
    <cellStyle name="Notiz 3 7 2 2 4" xfId="18703" xr:uid="{00000000-0005-0000-0000-00001F830000}"/>
    <cellStyle name="Notiz 3 7 2 2 4 2" xfId="25840" xr:uid="{00000000-0005-0000-0000-000020830000}"/>
    <cellStyle name="Notiz 3 7 2 2 4 2 2" xfId="40155" xr:uid="{00000000-0005-0000-0000-000021830000}"/>
    <cellStyle name="Notiz 3 7 2 2 4 3" xfId="33018" xr:uid="{00000000-0005-0000-0000-000022830000}"/>
    <cellStyle name="Notiz 3 7 3" xfId="11673" xr:uid="{00000000-0005-0000-0000-000023830000}"/>
    <cellStyle name="Notiz 3 7 3 2" xfId="13849" xr:uid="{00000000-0005-0000-0000-000024830000}"/>
    <cellStyle name="Notiz 3 7 3 2 2" xfId="13903" xr:uid="{00000000-0005-0000-0000-000025830000}"/>
    <cellStyle name="Notiz 3 7 3 2 2 2" xfId="16272" xr:uid="{00000000-0005-0000-0000-000026830000}"/>
    <cellStyle name="Notiz 3 7 3 2 2 2 2" xfId="23431" xr:uid="{00000000-0005-0000-0000-000027830000}"/>
    <cellStyle name="Notiz 3 7 3 2 2 2 2 2" xfId="37746" xr:uid="{00000000-0005-0000-0000-000028830000}"/>
    <cellStyle name="Notiz 3 7 3 2 2 2 3" xfId="30587" xr:uid="{00000000-0005-0000-0000-000029830000}"/>
    <cellStyle name="Notiz 3 7 3 2 2 3" xfId="18626" xr:uid="{00000000-0005-0000-0000-00002A830000}"/>
    <cellStyle name="Notiz 3 7 3 2 2 3 2" xfId="25763" xr:uid="{00000000-0005-0000-0000-00002B830000}"/>
    <cellStyle name="Notiz 3 7 3 2 2 3 2 2" xfId="40078" xr:uid="{00000000-0005-0000-0000-00002C830000}"/>
    <cellStyle name="Notiz 3 7 3 2 2 3 3" xfId="32941" xr:uid="{00000000-0005-0000-0000-00002D830000}"/>
    <cellStyle name="Notiz 3 7 3 2 2 4" xfId="20067" xr:uid="{00000000-0005-0000-0000-00002E830000}"/>
    <cellStyle name="Notiz 3 7 3 2 2 4 2" xfId="27204" xr:uid="{00000000-0005-0000-0000-00002F830000}"/>
    <cellStyle name="Notiz 3 7 3 2 2 4 2 2" xfId="41519" xr:uid="{00000000-0005-0000-0000-000030830000}"/>
    <cellStyle name="Notiz 3 7 3 2 2 4 3" xfId="34382" xr:uid="{00000000-0005-0000-0000-000031830000}"/>
    <cellStyle name="Notiz 3 7 3 2 2 5" xfId="21282" xr:uid="{00000000-0005-0000-0000-000032830000}"/>
    <cellStyle name="Notiz 3 7 3 2 2 5 2" xfId="35597" xr:uid="{00000000-0005-0000-0000-000033830000}"/>
    <cellStyle name="Notiz 3 7 3 2 2 6" xfId="28419" xr:uid="{00000000-0005-0000-0000-000034830000}"/>
    <cellStyle name="Notiz 3 7 3 2 3" xfId="16218" xr:uid="{00000000-0005-0000-0000-000035830000}"/>
    <cellStyle name="Notiz 3 7 3 2 3 2" xfId="23377" xr:uid="{00000000-0005-0000-0000-000036830000}"/>
    <cellStyle name="Notiz 3 7 3 2 3 2 2" xfId="37692" xr:uid="{00000000-0005-0000-0000-000037830000}"/>
    <cellStyle name="Notiz 3 7 3 2 3 3" xfId="30533" xr:uid="{00000000-0005-0000-0000-000038830000}"/>
    <cellStyle name="Notiz 3 7 3 2 4" xfId="18572" xr:uid="{00000000-0005-0000-0000-000039830000}"/>
    <cellStyle name="Notiz 3 7 3 2 4 2" xfId="25709" xr:uid="{00000000-0005-0000-0000-00003A830000}"/>
    <cellStyle name="Notiz 3 7 3 2 4 2 2" xfId="40024" xr:uid="{00000000-0005-0000-0000-00003B830000}"/>
    <cellStyle name="Notiz 3 7 3 2 4 3" xfId="32887" xr:uid="{00000000-0005-0000-0000-00003C830000}"/>
    <cellStyle name="Notiz 3 7 4" xfId="13602" xr:uid="{00000000-0005-0000-0000-00003D830000}"/>
    <cellStyle name="Notiz 3 7 4 2" xfId="13662" xr:uid="{00000000-0005-0000-0000-00003E830000}"/>
    <cellStyle name="Notiz 3 7 4 2 2" xfId="16031" xr:uid="{00000000-0005-0000-0000-00003F830000}"/>
    <cellStyle name="Notiz 3 7 4 2 2 2" xfId="23190" xr:uid="{00000000-0005-0000-0000-000040830000}"/>
    <cellStyle name="Notiz 3 7 4 2 2 2 2" xfId="37505" xr:uid="{00000000-0005-0000-0000-000041830000}"/>
    <cellStyle name="Notiz 3 7 4 2 2 3" xfId="30346" xr:uid="{00000000-0005-0000-0000-000042830000}"/>
    <cellStyle name="Notiz 3 7 4 2 3" xfId="18385" xr:uid="{00000000-0005-0000-0000-000043830000}"/>
    <cellStyle name="Notiz 3 7 4 2 3 2" xfId="25522" xr:uid="{00000000-0005-0000-0000-000044830000}"/>
    <cellStyle name="Notiz 3 7 4 2 3 2 2" xfId="39837" xr:uid="{00000000-0005-0000-0000-000045830000}"/>
    <cellStyle name="Notiz 3 7 4 2 3 3" xfId="32700" xr:uid="{00000000-0005-0000-0000-000046830000}"/>
    <cellStyle name="Notiz 3 7 4 2 4" xfId="19911" xr:uid="{00000000-0005-0000-0000-000047830000}"/>
    <cellStyle name="Notiz 3 7 4 2 4 2" xfId="27048" xr:uid="{00000000-0005-0000-0000-000048830000}"/>
    <cellStyle name="Notiz 3 7 4 2 4 2 2" xfId="41363" xr:uid="{00000000-0005-0000-0000-000049830000}"/>
    <cellStyle name="Notiz 3 7 4 2 4 3" xfId="34226" xr:uid="{00000000-0005-0000-0000-00004A830000}"/>
    <cellStyle name="Notiz 3 7 4 2 5" xfId="21126" xr:uid="{00000000-0005-0000-0000-00004B830000}"/>
    <cellStyle name="Notiz 3 7 4 2 5 2" xfId="35441" xr:uid="{00000000-0005-0000-0000-00004C830000}"/>
    <cellStyle name="Notiz 3 7 4 2 6" xfId="28263" xr:uid="{00000000-0005-0000-0000-00004D830000}"/>
    <cellStyle name="Notiz 3 7 4 3" xfId="15971" xr:uid="{00000000-0005-0000-0000-00004E830000}"/>
    <cellStyle name="Notiz 3 7 4 3 2" xfId="23130" xr:uid="{00000000-0005-0000-0000-00004F830000}"/>
    <cellStyle name="Notiz 3 7 4 3 2 2" xfId="37445" xr:uid="{00000000-0005-0000-0000-000050830000}"/>
    <cellStyle name="Notiz 3 7 4 3 3" xfId="30286" xr:uid="{00000000-0005-0000-0000-000051830000}"/>
    <cellStyle name="Notiz 3 7 4 4" xfId="18325" xr:uid="{00000000-0005-0000-0000-000052830000}"/>
    <cellStyle name="Notiz 3 7 4 4 2" xfId="25462" xr:uid="{00000000-0005-0000-0000-000053830000}"/>
    <cellStyle name="Notiz 3 7 4 4 2 2" xfId="39777" xr:uid="{00000000-0005-0000-0000-000054830000}"/>
    <cellStyle name="Notiz 3 7 4 4 3" xfId="32640" xr:uid="{00000000-0005-0000-0000-000055830000}"/>
    <cellStyle name="Notiz 3 8" xfId="1695" xr:uid="{00000000-0005-0000-0000-000056830000}"/>
    <cellStyle name="Notiz 3 8 2" xfId="3723" xr:uid="{00000000-0005-0000-0000-000057830000}"/>
    <cellStyle name="Notiz 3 8 2 2" xfId="13981" xr:uid="{00000000-0005-0000-0000-000058830000}"/>
    <cellStyle name="Notiz 3 8 2 2 2" xfId="14904" xr:uid="{00000000-0005-0000-0000-000059830000}"/>
    <cellStyle name="Notiz 3 8 2 2 2 2" xfId="17261" xr:uid="{00000000-0005-0000-0000-00005A830000}"/>
    <cellStyle name="Notiz 3 8 2 2 2 2 2" xfId="24398" xr:uid="{00000000-0005-0000-0000-00005B830000}"/>
    <cellStyle name="Notiz 3 8 2 2 2 2 2 2" xfId="38713" xr:uid="{00000000-0005-0000-0000-00005C830000}"/>
    <cellStyle name="Notiz 3 8 2 2 2 2 3" xfId="31576" xr:uid="{00000000-0005-0000-0000-00005D830000}"/>
    <cellStyle name="Notiz 3 8 2 2 2 3" xfId="19615" xr:uid="{00000000-0005-0000-0000-00005E830000}"/>
    <cellStyle name="Notiz 3 8 2 2 2 3 2" xfId="26752" xr:uid="{00000000-0005-0000-0000-00005F830000}"/>
    <cellStyle name="Notiz 3 8 2 2 2 3 2 2" xfId="41067" xr:uid="{00000000-0005-0000-0000-000060830000}"/>
    <cellStyle name="Notiz 3 8 2 2 2 3 3" xfId="33930" xr:uid="{00000000-0005-0000-0000-000061830000}"/>
    <cellStyle name="Notiz 3 8 2 2 2 4" xfId="20891" xr:uid="{00000000-0005-0000-0000-000062830000}"/>
    <cellStyle name="Notiz 3 8 2 2 2 4 2" xfId="28028" xr:uid="{00000000-0005-0000-0000-000063830000}"/>
    <cellStyle name="Notiz 3 8 2 2 2 4 2 2" xfId="42343" xr:uid="{00000000-0005-0000-0000-000064830000}"/>
    <cellStyle name="Notiz 3 8 2 2 2 4 3" xfId="35206" xr:uid="{00000000-0005-0000-0000-000065830000}"/>
    <cellStyle name="Notiz 3 8 2 2 2 5" xfId="22067" xr:uid="{00000000-0005-0000-0000-000066830000}"/>
    <cellStyle name="Notiz 3 8 2 2 2 5 2" xfId="36382" xr:uid="{00000000-0005-0000-0000-000067830000}"/>
    <cellStyle name="Notiz 3 8 2 2 2 6" xfId="29223" xr:uid="{00000000-0005-0000-0000-000068830000}"/>
    <cellStyle name="Notiz 3 8 2 2 3" xfId="16350" xr:uid="{00000000-0005-0000-0000-000069830000}"/>
    <cellStyle name="Notiz 3 8 2 2 3 2" xfId="23509" xr:uid="{00000000-0005-0000-0000-00006A830000}"/>
    <cellStyle name="Notiz 3 8 2 2 3 2 2" xfId="37824" xr:uid="{00000000-0005-0000-0000-00006B830000}"/>
    <cellStyle name="Notiz 3 8 2 2 3 3" xfId="30665" xr:uid="{00000000-0005-0000-0000-00006C830000}"/>
    <cellStyle name="Notiz 3 8 2 2 4" xfId="18704" xr:uid="{00000000-0005-0000-0000-00006D830000}"/>
    <cellStyle name="Notiz 3 8 2 2 4 2" xfId="25841" xr:uid="{00000000-0005-0000-0000-00006E830000}"/>
    <cellStyle name="Notiz 3 8 2 2 4 2 2" xfId="40156" xr:uid="{00000000-0005-0000-0000-00006F830000}"/>
    <cellStyle name="Notiz 3 8 2 2 4 3" xfId="33019" xr:uid="{00000000-0005-0000-0000-000070830000}"/>
    <cellStyle name="Notiz 3 8 3" xfId="11674" xr:uid="{00000000-0005-0000-0000-000071830000}"/>
    <cellStyle name="Notiz 3 8 3 2" xfId="13850" xr:uid="{00000000-0005-0000-0000-000072830000}"/>
    <cellStyle name="Notiz 3 8 3 2 2" xfId="14351" xr:uid="{00000000-0005-0000-0000-000073830000}"/>
    <cellStyle name="Notiz 3 8 3 2 2 2" xfId="16720" xr:uid="{00000000-0005-0000-0000-000074830000}"/>
    <cellStyle name="Notiz 3 8 3 2 2 2 2" xfId="23879" xr:uid="{00000000-0005-0000-0000-000075830000}"/>
    <cellStyle name="Notiz 3 8 3 2 2 2 2 2" xfId="38194" xr:uid="{00000000-0005-0000-0000-000076830000}"/>
    <cellStyle name="Notiz 3 8 3 2 2 2 3" xfId="31035" xr:uid="{00000000-0005-0000-0000-000077830000}"/>
    <cellStyle name="Notiz 3 8 3 2 2 3" xfId="19074" xr:uid="{00000000-0005-0000-0000-000078830000}"/>
    <cellStyle name="Notiz 3 8 3 2 2 3 2" xfId="26211" xr:uid="{00000000-0005-0000-0000-000079830000}"/>
    <cellStyle name="Notiz 3 8 3 2 2 3 2 2" xfId="40526" xr:uid="{00000000-0005-0000-0000-00007A830000}"/>
    <cellStyle name="Notiz 3 8 3 2 2 3 3" xfId="33389" xr:uid="{00000000-0005-0000-0000-00007B830000}"/>
    <cellStyle name="Notiz 3 8 3 2 2 4" xfId="20407" xr:uid="{00000000-0005-0000-0000-00007C830000}"/>
    <cellStyle name="Notiz 3 8 3 2 2 4 2" xfId="27544" xr:uid="{00000000-0005-0000-0000-00007D830000}"/>
    <cellStyle name="Notiz 3 8 3 2 2 4 2 2" xfId="41859" xr:uid="{00000000-0005-0000-0000-00007E830000}"/>
    <cellStyle name="Notiz 3 8 3 2 2 4 3" xfId="34722" xr:uid="{00000000-0005-0000-0000-00007F830000}"/>
    <cellStyle name="Notiz 3 8 3 2 2 5" xfId="21622" xr:uid="{00000000-0005-0000-0000-000080830000}"/>
    <cellStyle name="Notiz 3 8 3 2 2 5 2" xfId="35937" xr:uid="{00000000-0005-0000-0000-000081830000}"/>
    <cellStyle name="Notiz 3 8 3 2 2 6" xfId="28759" xr:uid="{00000000-0005-0000-0000-000082830000}"/>
    <cellStyle name="Notiz 3 8 3 2 3" xfId="16219" xr:uid="{00000000-0005-0000-0000-000083830000}"/>
    <cellStyle name="Notiz 3 8 3 2 3 2" xfId="23378" xr:uid="{00000000-0005-0000-0000-000084830000}"/>
    <cellStyle name="Notiz 3 8 3 2 3 2 2" xfId="37693" xr:uid="{00000000-0005-0000-0000-000085830000}"/>
    <cellStyle name="Notiz 3 8 3 2 3 3" xfId="30534" xr:uid="{00000000-0005-0000-0000-000086830000}"/>
    <cellStyle name="Notiz 3 8 3 2 4" xfId="18573" xr:uid="{00000000-0005-0000-0000-000087830000}"/>
    <cellStyle name="Notiz 3 8 3 2 4 2" xfId="25710" xr:uid="{00000000-0005-0000-0000-000088830000}"/>
    <cellStyle name="Notiz 3 8 3 2 4 2 2" xfId="40025" xr:uid="{00000000-0005-0000-0000-000089830000}"/>
    <cellStyle name="Notiz 3 8 3 2 4 3" xfId="32888" xr:uid="{00000000-0005-0000-0000-00008A830000}"/>
    <cellStyle name="Notiz 3 8 4" xfId="13603" xr:uid="{00000000-0005-0000-0000-00008B830000}"/>
    <cellStyle name="Notiz 3 8 4 2" xfId="14639" xr:uid="{00000000-0005-0000-0000-00008C830000}"/>
    <cellStyle name="Notiz 3 8 4 2 2" xfId="17002" xr:uid="{00000000-0005-0000-0000-00008D830000}"/>
    <cellStyle name="Notiz 3 8 4 2 2 2" xfId="24161" xr:uid="{00000000-0005-0000-0000-00008E830000}"/>
    <cellStyle name="Notiz 3 8 4 2 2 2 2" xfId="38476" xr:uid="{00000000-0005-0000-0000-00008F830000}"/>
    <cellStyle name="Notiz 3 8 4 2 2 3" xfId="31317" xr:uid="{00000000-0005-0000-0000-000090830000}"/>
    <cellStyle name="Notiz 3 8 4 2 3" xfId="19356" xr:uid="{00000000-0005-0000-0000-000091830000}"/>
    <cellStyle name="Notiz 3 8 4 2 3 2" xfId="26493" xr:uid="{00000000-0005-0000-0000-000092830000}"/>
    <cellStyle name="Notiz 3 8 4 2 3 2 2" xfId="40808" xr:uid="{00000000-0005-0000-0000-000093830000}"/>
    <cellStyle name="Notiz 3 8 4 2 3 3" xfId="33671" xr:uid="{00000000-0005-0000-0000-000094830000}"/>
    <cellStyle name="Notiz 3 8 4 2 4" xfId="20654" xr:uid="{00000000-0005-0000-0000-000095830000}"/>
    <cellStyle name="Notiz 3 8 4 2 4 2" xfId="27791" xr:uid="{00000000-0005-0000-0000-000096830000}"/>
    <cellStyle name="Notiz 3 8 4 2 4 2 2" xfId="42106" xr:uid="{00000000-0005-0000-0000-000097830000}"/>
    <cellStyle name="Notiz 3 8 4 2 4 3" xfId="34969" xr:uid="{00000000-0005-0000-0000-000098830000}"/>
    <cellStyle name="Notiz 3 8 4 2 5" xfId="21869" xr:uid="{00000000-0005-0000-0000-000099830000}"/>
    <cellStyle name="Notiz 3 8 4 2 5 2" xfId="36184" xr:uid="{00000000-0005-0000-0000-00009A830000}"/>
    <cellStyle name="Notiz 3 8 4 2 6" xfId="29006" xr:uid="{00000000-0005-0000-0000-00009B830000}"/>
    <cellStyle name="Notiz 3 8 4 3" xfId="15972" xr:uid="{00000000-0005-0000-0000-00009C830000}"/>
    <cellStyle name="Notiz 3 8 4 3 2" xfId="23131" xr:uid="{00000000-0005-0000-0000-00009D830000}"/>
    <cellStyle name="Notiz 3 8 4 3 2 2" xfId="37446" xr:uid="{00000000-0005-0000-0000-00009E830000}"/>
    <cellStyle name="Notiz 3 8 4 3 3" xfId="30287" xr:uid="{00000000-0005-0000-0000-00009F830000}"/>
    <cellStyle name="Notiz 3 8 4 4" xfId="18326" xr:uid="{00000000-0005-0000-0000-0000A0830000}"/>
    <cellStyle name="Notiz 3 8 4 4 2" xfId="25463" xr:uid="{00000000-0005-0000-0000-0000A1830000}"/>
    <cellStyle name="Notiz 3 8 4 4 2 2" xfId="39778" xr:uid="{00000000-0005-0000-0000-0000A2830000}"/>
    <cellStyle name="Notiz 3 8 4 4 3" xfId="32641" xr:uid="{00000000-0005-0000-0000-0000A3830000}"/>
    <cellStyle name="Notiz 3 9" xfId="1674" xr:uid="{00000000-0005-0000-0000-0000A4830000}"/>
    <cellStyle name="Notiz 3 9 2" xfId="2965" xr:uid="{00000000-0005-0000-0000-0000A5830000}"/>
    <cellStyle name="Notiz 3 9 2 2" xfId="4089" xr:uid="{00000000-0005-0000-0000-0000A6830000}"/>
    <cellStyle name="Notiz 3 9 2 2 2" xfId="13994" xr:uid="{00000000-0005-0000-0000-0000A7830000}"/>
    <cellStyle name="Notiz 3 9 2 2 2 2" xfId="14906" xr:uid="{00000000-0005-0000-0000-0000A8830000}"/>
    <cellStyle name="Notiz 3 9 2 2 2 2 2" xfId="17263" xr:uid="{00000000-0005-0000-0000-0000A9830000}"/>
    <cellStyle name="Notiz 3 9 2 2 2 2 2 2" xfId="24400" xr:uid="{00000000-0005-0000-0000-0000AA830000}"/>
    <cellStyle name="Notiz 3 9 2 2 2 2 2 2 2" xfId="38715" xr:uid="{00000000-0005-0000-0000-0000AB830000}"/>
    <cellStyle name="Notiz 3 9 2 2 2 2 2 3" xfId="31578" xr:uid="{00000000-0005-0000-0000-0000AC830000}"/>
    <cellStyle name="Notiz 3 9 2 2 2 2 3" xfId="19617" xr:uid="{00000000-0005-0000-0000-0000AD830000}"/>
    <cellStyle name="Notiz 3 9 2 2 2 2 3 2" xfId="26754" xr:uid="{00000000-0005-0000-0000-0000AE830000}"/>
    <cellStyle name="Notiz 3 9 2 2 2 2 3 2 2" xfId="41069" xr:uid="{00000000-0005-0000-0000-0000AF830000}"/>
    <cellStyle name="Notiz 3 9 2 2 2 2 3 3" xfId="33932" xr:uid="{00000000-0005-0000-0000-0000B0830000}"/>
    <cellStyle name="Notiz 3 9 2 2 2 2 4" xfId="20893" xr:uid="{00000000-0005-0000-0000-0000B1830000}"/>
    <cellStyle name="Notiz 3 9 2 2 2 2 4 2" xfId="28030" xr:uid="{00000000-0005-0000-0000-0000B2830000}"/>
    <cellStyle name="Notiz 3 9 2 2 2 2 4 2 2" xfId="42345" xr:uid="{00000000-0005-0000-0000-0000B3830000}"/>
    <cellStyle name="Notiz 3 9 2 2 2 2 4 3" xfId="35208" xr:uid="{00000000-0005-0000-0000-0000B4830000}"/>
    <cellStyle name="Notiz 3 9 2 2 2 2 5" xfId="22069" xr:uid="{00000000-0005-0000-0000-0000B5830000}"/>
    <cellStyle name="Notiz 3 9 2 2 2 2 5 2" xfId="36384" xr:uid="{00000000-0005-0000-0000-0000B6830000}"/>
    <cellStyle name="Notiz 3 9 2 2 2 2 6" xfId="29225" xr:uid="{00000000-0005-0000-0000-0000B7830000}"/>
    <cellStyle name="Notiz 3 9 2 2 2 3" xfId="16363" xr:uid="{00000000-0005-0000-0000-0000B8830000}"/>
    <cellStyle name="Notiz 3 9 2 2 2 3 2" xfId="23522" xr:uid="{00000000-0005-0000-0000-0000B9830000}"/>
    <cellStyle name="Notiz 3 9 2 2 2 3 2 2" xfId="37837" xr:uid="{00000000-0005-0000-0000-0000BA830000}"/>
    <cellStyle name="Notiz 3 9 2 2 2 3 3" xfId="30678" xr:uid="{00000000-0005-0000-0000-0000BB830000}"/>
    <cellStyle name="Notiz 3 9 2 2 2 4" xfId="18717" xr:uid="{00000000-0005-0000-0000-0000BC830000}"/>
    <cellStyle name="Notiz 3 9 2 2 2 4 2" xfId="25854" xr:uid="{00000000-0005-0000-0000-0000BD830000}"/>
    <cellStyle name="Notiz 3 9 2 2 2 4 2 2" xfId="40169" xr:uid="{00000000-0005-0000-0000-0000BE830000}"/>
    <cellStyle name="Notiz 3 9 2 2 2 4 3" xfId="33032" xr:uid="{00000000-0005-0000-0000-0000BF830000}"/>
    <cellStyle name="Notiz 3 9 2 3" xfId="11757" xr:uid="{00000000-0005-0000-0000-0000C0830000}"/>
    <cellStyle name="Notiz 3 9 2 3 2" xfId="13888" xr:uid="{00000000-0005-0000-0000-0000C1830000}"/>
    <cellStyle name="Notiz 3 9 2 3 2 2" xfId="13361" xr:uid="{00000000-0005-0000-0000-0000C2830000}"/>
    <cellStyle name="Notiz 3 9 2 3 2 2 2" xfId="15730" xr:uid="{00000000-0005-0000-0000-0000C3830000}"/>
    <cellStyle name="Notiz 3 9 2 3 2 2 2 2" xfId="22889" xr:uid="{00000000-0005-0000-0000-0000C4830000}"/>
    <cellStyle name="Notiz 3 9 2 3 2 2 2 2 2" xfId="37204" xr:uid="{00000000-0005-0000-0000-0000C5830000}"/>
    <cellStyle name="Notiz 3 9 2 3 2 2 2 3" xfId="30045" xr:uid="{00000000-0005-0000-0000-0000C6830000}"/>
    <cellStyle name="Notiz 3 9 2 3 2 2 3" xfId="18084" xr:uid="{00000000-0005-0000-0000-0000C7830000}"/>
    <cellStyle name="Notiz 3 9 2 3 2 2 3 2" xfId="25221" xr:uid="{00000000-0005-0000-0000-0000C8830000}"/>
    <cellStyle name="Notiz 3 9 2 3 2 2 3 2 2" xfId="39536" xr:uid="{00000000-0005-0000-0000-0000C9830000}"/>
    <cellStyle name="Notiz 3 9 2 3 2 2 3 3" xfId="32399" xr:uid="{00000000-0005-0000-0000-0000CA830000}"/>
    <cellStyle name="Notiz 3 9 2 3 2 2 4" xfId="19788" xr:uid="{00000000-0005-0000-0000-0000CB830000}"/>
    <cellStyle name="Notiz 3 9 2 3 2 2 4 2" xfId="26925" xr:uid="{00000000-0005-0000-0000-0000CC830000}"/>
    <cellStyle name="Notiz 3 9 2 3 2 2 4 2 2" xfId="41240" xr:uid="{00000000-0005-0000-0000-0000CD830000}"/>
    <cellStyle name="Notiz 3 9 2 3 2 2 4 3" xfId="34103" xr:uid="{00000000-0005-0000-0000-0000CE830000}"/>
    <cellStyle name="Notiz 3 9 2 3 2 2 5" xfId="21003" xr:uid="{00000000-0005-0000-0000-0000CF830000}"/>
    <cellStyle name="Notiz 3 9 2 3 2 2 5 2" xfId="35318" xr:uid="{00000000-0005-0000-0000-0000D0830000}"/>
    <cellStyle name="Notiz 3 9 2 3 2 2 6" xfId="28140" xr:uid="{00000000-0005-0000-0000-0000D1830000}"/>
    <cellStyle name="Notiz 3 9 2 3 2 3" xfId="16257" xr:uid="{00000000-0005-0000-0000-0000D2830000}"/>
    <cellStyle name="Notiz 3 9 2 3 2 3 2" xfId="23416" xr:uid="{00000000-0005-0000-0000-0000D3830000}"/>
    <cellStyle name="Notiz 3 9 2 3 2 3 2 2" xfId="37731" xr:uid="{00000000-0005-0000-0000-0000D4830000}"/>
    <cellStyle name="Notiz 3 9 2 3 2 3 3" xfId="30572" xr:uid="{00000000-0005-0000-0000-0000D5830000}"/>
    <cellStyle name="Notiz 3 9 2 3 2 4" xfId="18611" xr:uid="{00000000-0005-0000-0000-0000D6830000}"/>
    <cellStyle name="Notiz 3 9 2 3 2 4 2" xfId="25748" xr:uid="{00000000-0005-0000-0000-0000D7830000}"/>
    <cellStyle name="Notiz 3 9 2 3 2 4 2 2" xfId="40063" xr:uid="{00000000-0005-0000-0000-0000D8830000}"/>
    <cellStyle name="Notiz 3 9 2 3 2 4 3" xfId="32926" xr:uid="{00000000-0005-0000-0000-0000D9830000}"/>
    <cellStyle name="Notiz 3 9 2 4" xfId="13728" xr:uid="{00000000-0005-0000-0000-0000DA830000}"/>
    <cellStyle name="Notiz 3 9 2 4 2" xfId="14670" xr:uid="{00000000-0005-0000-0000-0000DB830000}"/>
    <cellStyle name="Notiz 3 9 2 4 2 2" xfId="17033" xr:uid="{00000000-0005-0000-0000-0000DC830000}"/>
    <cellStyle name="Notiz 3 9 2 4 2 2 2" xfId="24192" xr:uid="{00000000-0005-0000-0000-0000DD830000}"/>
    <cellStyle name="Notiz 3 9 2 4 2 2 2 2" xfId="38507" xr:uid="{00000000-0005-0000-0000-0000DE830000}"/>
    <cellStyle name="Notiz 3 9 2 4 2 2 3" xfId="31348" xr:uid="{00000000-0005-0000-0000-0000DF830000}"/>
    <cellStyle name="Notiz 3 9 2 4 2 3" xfId="19387" xr:uid="{00000000-0005-0000-0000-0000E0830000}"/>
    <cellStyle name="Notiz 3 9 2 4 2 3 2" xfId="26524" xr:uid="{00000000-0005-0000-0000-0000E1830000}"/>
    <cellStyle name="Notiz 3 9 2 4 2 3 2 2" xfId="40839" xr:uid="{00000000-0005-0000-0000-0000E2830000}"/>
    <cellStyle name="Notiz 3 9 2 4 2 3 3" xfId="33702" xr:uid="{00000000-0005-0000-0000-0000E3830000}"/>
    <cellStyle name="Notiz 3 9 2 4 2 4" xfId="20685" xr:uid="{00000000-0005-0000-0000-0000E4830000}"/>
    <cellStyle name="Notiz 3 9 2 4 2 4 2" xfId="27822" xr:uid="{00000000-0005-0000-0000-0000E5830000}"/>
    <cellStyle name="Notiz 3 9 2 4 2 4 2 2" xfId="42137" xr:uid="{00000000-0005-0000-0000-0000E6830000}"/>
    <cellStyle name="Notiz 3 9 2 4 2 4 3" xfId="35000" xr:uid="{00000000-0005-0000-0000-0000E7830000}"/>
    <cellStyle name="Notiz 3 9 2 4 2 5" xfId="21900" xr:uid="{00000000-0005-0000-0000-0000E8830000}"/>
    <cellStyle name="Notiz 3 9 2 4 2 5 2" xfId="36215" xr:uid="{00000000-0005-0000-0000-0000E9830000}"/>
    <cellStyle name="Notiz 3 9 2 4 2 6" xfId="29037" xr:uid="{00000000-0005-0000-0000-0000EA830000}"/>
    <cellStyle name="Notiz 3 9 2 4 3" xfId="16097" xr:uid="{00000000-0005-0000-0000-0000EB830000}"/>
    <cellStyle name="Notiz 3 9 2 4 3 2" xfId="23256" xr:uid="{00000000-0005-0000-0000-0000EC830000}"/>
    <cellStyle name="Notiz 3 9 2 4 3 2 2" xfId="37571" xr:uid="{00000000-0005-0000-0000-0000ED830000}"/>
    <cellStyle name="Notiz 3 9 2 4 3 3" xfId="30412" xr:uid="{00000000-0005-0000-0000-0000EE830000}"/>
    <cellStyle name="Notiz 3 9 2 4 4" xfId="18451" xr:uid="{00000000-0005-0000-0000-0000EF830000}"/>
    <cellStyle name="Notiz 3 9 2 4 4 2" xfId="25588" xr:uid="{00000000-0005-0000-0000-0000F0830000}"/>
    <cellStyle name="Notiz 3 9 2 4 4 2 2" xfId="39903" xr:uid="{00000000-0005-0000-0000-0000F1830000}"/>
    <cellStyle name="Notiz 3 9 2 4 4 3" xfId="32766" xr:uid="{00000000-0005-0000-0000-0000F2830000}"/>
    <cellStyle name="Notiz 3 9 3" xfId="8787" xr:uid="{00000000-0005-0000-0000-0000F3830000}"/>
    <cellStyle name="Notiz 3 9 3 2" xfId="14196" xr:uid="{00000000-0005-0000-0000-0000F4830000}"/>
    <cellStyle name="Notiz 3 9 3 2 2" xfId="14941" xr:uid="{00000000-0005-0000-0000-0000F5830000}"/>
    <cellStyle name="Notiz 3 9 3 2 2 2" xfId="17298" xr:uid="{00000000-0005-0000-0000-0000F6830000}"/>
    <cellStyle name="Notiz 3 9 3 2 2 2 2" xfId="24435" xr:uid="{00000000-0005-0000-0000-0000F7830000}"/>
    <cellStyle name="Notiz 3 9 3 2 2 2 2 2" xfId="38750" xr:uid="{00000000-0005-0000-0000-0000F8830000}"/>
    <cellStyle name="Notiz 3 9 3 2 2 2 3" xfId="31613" xr:uid="{00000000-0005-0000-0000-0000F9830000}"/>
    <cellStyle name="Notiz 3 9 3 2 2 3" xfId="19652" xr:uid="{00000000-0005-0000-0000-0000FA830000}"/>
    <cellStyle name="Notiz 3 9 3 2 2 3 2" xfId="26789" xr:uid="{00000000-0005-0000-0000-0000FB830000}"/>
    <cellStyle name="Notiz 3 9 3 2 2 3 2 2" xfId="41104" xr:uid="{00000000-0005-0000-0000-0000FC830000}"/>
    <cellStyle name="Notiz 3 9 3 2 2 3 3" xfId="33967" xr:uid="{00000000-0005-0000-0000-0000FD830000}"/>
    <cellStyle name="Notiz 3 9 3 2 2 4" xfId="20928" xr:uid="{00000000-0005-0000-0000-0000FE830000}"/>
    <cellStyle name="Notiz 3 9 3 2 2 4 2" xfId="28065" xr:uid="{00000000-0005-0000-0000-0000FF830000}"/>
    <cellStyle name="Notiz 3 9 3 2 2 4 2 2" xfId="42380" xr:uid="{00000000-0005-0000-0000-000000840000}"/>
    <cellStyle name="Notiz 3 9 3 2 2 4 3" xfId="35243" xr:uid="{00000000-0005-0000-0000-000001840000}"/>
    <cellStyle name="Notiz 3 9 3 2 2 5" xfId="22104" xr:uid="{00000000-0005-0000-0000-000002840000}"/>
    <cellStyle name="Notiz 3 9 3 2 2 5 2" xfId="36419" xr:uid="{00000000-0005-0000-0000-000003840000}"/>
    <cellStyle name="Notiz 3 9 3 2 2 6" xfId="29260" xr:uid="{00000000-0005-0000-0000-000004840000}"/>
    <cellStyle name="Notiz 3 9 3 2 3" xfId="16565" xr:uid="{00000000-0005-0000-0000-000005840000}"/>
    <cellStyle name="Notiz 3 9 3 2 3 2" xfId="23724" xr:uid="{00000000-0005-0000-0000-000006840000}"/>
    <cellStyle name="Notiz 3 9 3 2 3 2 2" xfId="38039" xr:uid="{00000000-0005-0000-0000-000007840000}"/>
    <cellStyle name="Notiz 3 9 3 2 3 3" xfId="30880" xr:uid="{00000000-0005-0000-0000-000008840000}"/>
    <cellStyle name="Notiz 3 9 3 2 4" xfId="18919" xr:uid="{00000000-0005-0000-0000-000009840000}"/>
    <cellStyle name="Notiz 3 9 3 2 4 2" xfId="26056" xr:uid="{00000000-0005-0000-0000-00000A840000}"/>
    <cellStyle name="Notiz 3 9 3 2 4 2 2" xfId="40371" xr:uid="{00000000-0005-0000-0000-00000B840000}"/>
    <cellStyle name="Notiz 3 9 3 2 4 3" xfId="33234" xr:uid="{00000000-0005-0000-0000-00000C840000}"/>
    <cellStyle name="Notiz 3 9 4" xfId="3724" xr:uid="{00000000-0005-0000-0000-00000D840000}"/>
    <cellStyle name="Notiz 3 9 4 2" xfId="13982" xr:uid="{00000000-0005-0000-0000-00000E840000}"/>
    <cellStyle name="Notiz 3 9 4 2 2" xfId="14905" xr:uid="{00000000-0005-0000-0000-00000F840000}"/>
    <cellStyle name="Notiz 3 9 4 2 2 2" xfId="17262" xr:uid="{00000000-0005-0000-0000-000010840000}"/>
    <cellStyle name="Notiz 3 9 4 2 2 2 2" xfId="24399" xr:uid="{00000000-0005-0000-0000-000011840000}"/>
    <cellStyle name="Notiz 3 9 4 2 2 2 2 2" xfId="38714" xr:uid="{00000000-0005-0000-0000-000012840000}"/>
    <cellStyle name="Notiz 3 9 4 2 2 2 3" xfId="31577" xr:uid="{00000000-0005-0000-0000-000013840000}"/>
    <cellStyle name="Notiz 3 9 4 2 2 3" xfId="19616" xr:uid="{00000000-0005-0000-0000-000014840000}"/>
    <cellStyle name="Notiz 3 9 4 2 2 3 2" xfId="26753" xr:uid="{00000000-0005-0000-0000-000015840000}"/>
    <cellStyle name="Notiz 3 9 4 2 2 3 2 2" xfId="41068" xr:uid="{00000000-0005-0000-0000-000016840000}"/>
    <cellStyle name="Notiz 3 9 4 2 2 3 3" xfId="33931" xr:uid="{00000000-0005-0000-0000-000017840000}"/>
    <cellStyle name="Notiz 3 9 4 2 2 4" xfId="20892" xr:uid="{00000000-0005-0000-0000-000018840000}"/>
    <cellStyle name="Notiz 3 9 4 2 2 4 2" xfId="28029" xr:uid="{00000000-0005-0000-0000-000019840000}"/>
    <cellStyle name="Notiz 3 9 4 2 2 4 2 2" xfId="42344" xr:uid="{00000000-0005-0000-0000-00001A840000}"/>
    <cellStyle name="Notiz 3 9 4 2 2 4 3" xfId="35207" xr:uid="{00000000-0005-0000-0000-00001B840000}"/>
    <cellStyle name="Notiz 3 9 4 2 2 5" xfId="22068" xr:uid="{00000000-0005-0000-0000-00001C840000}"/>
    <cellStyle name="Notiz 3 9 4 2 2 5 2" xfId="36383" xr:uid="{00000000-0005-0000-0000-00001D840000}"/>
    <cellStyle name="Notiz 3 9 4 2 2 6" xfId="29224" xr:uid="{00000000-0005-0000-0000-00001E840000}"/>
    <cellStyle name="Notiz 3 9 4 2 3" xfId="16351" xr:uid="{00000000-0005-0000-0000-00001F840000}"/>
    <cellStyle name="Notiz 3 9 4 2 3 2" xfId="23510" xr:uid="{00000000-0005-0000-0000-000020840000}"/>
    <cellStyle name="Notiz 3 9 4 2 3 2 2" xfId="37825" xr:uid="{00000000-0005-0000-0000-000021840000}"/>
    <cellStyle name="Notiz 3 9 4 2 3 3" xfId="30666" xr:uid="{00000000-0005-0000-0000-000022840000}"/>
    <cellStyle name="Notiz 3 9 4 2 4" xfId="18705" xr:uid="{00000000-0005-0000-0000-000023840000}"/>
    <cellStyle name="Notiz 3 9 4 2 4 2" xfId="25842" xr:uid="{00000000-0005-0000-0000-000024840000}"/>
    <cellStyle name="Notiz 3 9 4 2 4 2 2" xfId="40157" xr:uid="{00000000-0005-0000-0000-000025840000}"/>
    <cellStyle name="Notiz 3 9 4 2 4 3" xfId="33020" xr:uid="{00000000-0005-0000-0000-000026840000}"/>
    <cellStyle name="Notiz 3 9 5" xfId="2964" xr:uid="{00000000-0005-0000-0000-000027840000}"/>
    <cellStyle name="Notiz 3 9 5 2" xfId="13887" xr:uid="{00000000-0005-0000-0000-000028840000}"/>
    <cellStyle name="Notiz 3 9 5 2 2" xfId="14635" xr:uid="{00000000-0005-0000-0000-000029840000}"/>
    <cellStyle name="Notiz 3 9 5 2 2 2" xfId="16998" xr:uid="{00000000-0005-0000-0000-00002A840000}"/>
    <cellStyle name="Notiz 3 9 5 2 2 2 2" xfId="24157" xr:uid="{00000000-0005-0000-0000-00002B840000}"/>
    <cellStyle name="Notiz 3 9 5 2 2 2 2 2" xfId="38472" xr:uid="{00000000-0005-0000-0000-00002C840000}"/>
    <cellStyle name="Notiz 3 9 5 2 2 2 3" xfId="31313" xr:uid="{00000000-0005-0000-0000-00002D840000}"/>
    <cellStyle name="Notiz 3 9 5 2 2 3" xfId="19352" xr:uid="{00000000-0005-0000-0000-00002E840000}"/>
    <cellStyle name="Notiz 3 9 5 2 2 3 2" xfId="26489" xr:uid="{00000000-0005-0000-0000-00002F840000}"/>
    <cellStyle name="Notiz 3 9 5 2 2 3 2 2" xfId="40804" xr:uid="{00000000-0005-0000-0000-000030840000}"/>
    <cellStyle name="Notiz 3 9 5 2 2 3 3" xfId="33667" xr:uid="{00000000-0005-0000-0000-000031840000}"/>
    <cellStyle name="Notiz 3 9 5 2 2 4" xfId="20650" xr:uid="{00000000-0005-0000-0000-000032840000}"/>
    <cellStyle name="Notiz 3 9 5 2 2 4 2" xfId="27787" xr:uid="{00000000-0005-0000-0000-000033840000}"/>
    <cellStyle name="Notiz 3 9 5 2 2 4 2 2" xfId="42102" xr:uid="{00000000-0005-0000-0000-000034840000}"/>
    <cellStyle name="Notiz 3 9 5 2 2 4 3" xfId="34965" xr:uid="{00000000-0005-0000-0000-000035840000}"/>
    <cellStyle name="Notiz 3 9 5 2 2 5" xfId="21865" xr:uid="{00000000-0005-0000-0000-000036840000}"/>
    <cellStyle name="Notiz 3 9 5 2 2 5 2" xfId="36180" xr:uid="{00000000-0005-0000-0000-000037840000}"/>
    <cellStyle name="Notiz 3 9 5 2 2 6" xfId="29002" xr:uid="{00000000-0005-0000-0000-000038840000}"/>
    <cellStyle name="Notiz 3 9 5 2 3" xfId="16256" xr:uid="{00000000-0005-0000-0000-000039840000}"/>
    <cellStyle name="Notiz 3 9 5 2 3 2" xfId="23415" xr:uid="{00000000-0005-0000-0000-00003A840000}"/>
    <cellStyle name="Notiz 3 9 5 2 3 2 2" xfId="37730" xr:uid="{00000000-0005-0000-0000-00003B840000}"/>
    <cellStyle name="Notiz 3 9 5 2 3 3" xfId="30571" xr:uid="{00000000-0005-0000-0000-00003C840000}"/>
    <cellStyle name="Notiz 3 9 5 2 4" xfId="18610" xr:uid="{00000000-0005-0000-0000-00003D840000}"/>
    <cellStyle name="Notiz 3 9 5 2 4 2" xfId="25747" xr:uid="{00000000-0005-0000-0000-00003E840000}"/>
    <cellStyle name="Notiz 3 9 5 2 4 2 2" xfId="40062" xr:uid="{00000000-0005-0000-0000-00003F840000}"/>
    <cellStyle name="Notiz 3 9 5 2 4 3" xfId="32925" xr:uid="{00000000-0005-0000-0000-000040840000}"/>
    <cellStyle name="Notiz 3 9 6" xfId="11654" xr:uid="{00000000-0005-0000-0000-000041840000}"/>
    <cellStyle name="Notiz 3 9 6 2" xfId="13830" xr:uid="{00000000-0005-0000-0000-000042840000}"/>
    <cellStyle name="Notiz 3 9 6 2 2" xfId="14638" xr:uid="{00000000-0005-0000-0000-000043840000}"/>
    <cellStyle name="Notiz 3 9 6 2 2 2" xfId="17001" xr:uid="{00000000-0005-0000-0000-000044840000}"/>
    <cellStyle name="Notiz 3 9 6 2 2 2 2" xfId="24160" xr:uid="{00000000-0005-0000-0000-000045840000}"/>
    <cellStyle name="Notiz 3 9 6 2 2 2 2 2" xfId="38475" xr:uid="{00000000-0005-0000-0000-000046840000}"/>
    <cellStyle name="Notiz 3 9 6 2 2 2 3" xfId="31316" xr:uid="{00000000-0005-0000-0000-000047840000}"/>
    <cellStyle name="Notiz 3 9 6 2 2 3" xfId="19355" xr:uid="{00000000-0005-0000-0000-000048840000}"/>
    <cellStyle name="Notiz 3 9 6 2 2 3 2" xfId="26492" xr:uid="{00000000-0005-0000-0000-000049840000}"/>
    <cellStyle name="Notiz 3 9 6 2 2 3 2 2" xfId="40807" xr:uid="{00000000-0005-0000-0000-00004A840000}"/>
    <cellStyle name="Notiz 3 9 6 2 2 3 3" xfId="33670" xr:uid="{00000000-0005-0000-0000-00004B840000}"/>
    <cellStyle name="Notiz 3 9 6 2 2 4" xfId="20653" xr:uid="{00000000-0005-0000-0000-00004C840000}"/>
    <cellStyle name="Notiz 3 9 6 2 2 4 2" xfId="27790" xr:uid="{00000000-0005-0000-0000-00004D840000}"/>
    <cellStyle name="Notiz 3 9 6 2 2 4 2 2" xfId="42105" xr:uid="{00000000-0005-0000-0000-00004E840000}"/>
    <cellStyle name="Notiz 3 9 6 2 2 4 3" xfId="34968" xr:uid="{00000000-0005-0000-0000-00004F840000}"/>
    <cellStyle name="Notiz 3 9 6 2 2 5" xfId="21868" xr:uid="{00000000-0005-0000-0000-000050840000}"/>
    <cellStyle name="Notiz 3 9 6 2 2 5 2" xfId="36183" xr:uid="{00000000-0005-0000-0000-000051840000}"/>
    <cellStyle name="Notiz 3 9 6 2 2 6" xfId="29005" xr:uid="{00000000-0005-0000-0000-000052840000}"/>
    <cellStyle name="Notiz 3 9 6 2 3" xfId="16199" xr:uid="{00000000-0005-0000-0000-000053840000}"/>
    <cellStyle name="Notiz 3 9 6 2 3 2" xfId="23358" xr:uid="{00000000-0005-0000-0000-000054840000}"/>
    <cellStyle name="Notiz 3 9 6 2 3 2 2" xfId="37673" xr:uid="{00000000-0005-0000-0000-000055840000}"/>
    <cellStyle name="Notiz 3 9 6 2 3 3" xfId="30514" xr:uid="{00000000-0005-0000-0000-000056840000}"/>
    <cellStyle name="Notiz 3 9 6 2 4" xfId="18553" xr:uid="{00000000-0005-0000-0000-000057840000}"/>
    <cellStyle name="Notiz 3 9 6 2 4 2" xfId="25690" xr:uid="{00000000-0005-0000-0000-000058840000}"/>
    <cellStyle name="Notiz 3 9 6 2 4 2 2" xfId="40005" xr:uid="{00000000-0005-0000-0000-000059840000}"/>
    <cellStyle name="Notiz 3 9 6 2 4 3" xfId="32868" xr:uid="{00000000-0005-0000-0000-00005A840000}"/>
    <cellStyle name="Notiz 3 9 7" xfId="13604" xr:uid="{00000000-0005-0000-0000-00005B840000}"/>
    <cellStyle name="Notiz 3 9 7 2" xfId="13359" xr:uid="{00000000-0005-0000-0000-00005C840000}"/>
    <cellStyle name="Notiz 3 9 7 2 2" xfId="15728" xr:uid="{00000000-0005-0000-0000-00005D840000}"/>
    <cellStyle name="Notiz 3 9 7 2 2 2" xfId="22887" xr:uid="{00000000-0005-0000-0000-00005E840000}"/>
    <cellStyle name="Notiz 3 9 7 2 2 2 2" xfId="37202" xr:uid="{00000000-0005-0000-0000-00005F840000}"/>
    <cellStyle name="Notiz 3 9 7 2 2 3" xfId="30043" xr:uid="{00000000-0005-0000-0000-000060840000}"/>
    <cellStyle name="Notiz 3 9 7 2 3" xfId="18082" xr:uid="{00000000-0005-0000-0000-000061840000}"/>
    <cellStyle name="Notiz 3 9 7 2 3 2" xfId="25219" xr:uid="{00000000-0005-0000-0000-000062840000}"/>
    <cellStyle name="Notiz 3 9 7 2 3 2 2" xfId="39534" xr:uid="{00000000-0005-0000-0000-000063840000}"/>
    <cellStyle name="Notiz 3 9 7 2 3 3" xfId="32397" xr:uid="{00000000-0005-0000-0000-000064840000}"/>
    <cellStyle name="Notiz 3 9 7 2 4" xfId="19786" xr:uid="{00000000-0005-0000-0000-000065840000}"/>
    <cellStyle name="Notiz 3 9 7 2 4 2" xfId="26923" xr:uid="{00000000-0005-0000-0000-000066840000}"/>
    <cellStyle name="Notiz 3 9 7 2 4 2 2" xfId="41238" xr:uid="{00000000-0005-0000-0000-000067840000}"/>
    <cellStyle name="Notiz 3 9 7 2 4 3" xfId="34101" xr:uid="{00000000-0005-0000-0000-000068840000}"/>
    <cellStyle name="Notiz 3 9 7 2 5" xfId="21001" xr:uid="{00000000-0005-0000-0000-000069840000}"/>
    <cellStyle name="Notiz 3 9 7 2 5 2" xfId="35316" xr:uid="{00000000-0005-0000-0000-00006A840000}"/>
    <cellStyle name="Notiz 3 9 7 2 6" xfId="28138" xr:uid="{00000000-0005-0000-0000-00006B840000}"/>
    <cellStyle name="Notiz 3 9 7 3" xfId="15973" xr:uid="{00000000-0005-0000-0000-00006C840000}"/>
    <cellStyle name="Notiz 3 9 7 3 2" xfId="23132" xr:uid="{00000000-0005-0000-0000-00006D840000}"/>
    <cellStyle name="Notiz 3 9 7 3 2 2" xfId="37447" xr:uid="{00000000-0005-0000-0000-00006E840000}"/>
    <cellStyle name="Notiz 3 9 7 3 3" xfId="30288" xr:uid="{00000000-0005-0000-0000-00006F840000}"/>
    <cellStyle name="Notiz 3 9 7 4" xfId="18327" xr:uid="{00000000-0005-0000-0000-000070840000}"/>
    <cellStyle name="Notiz 3 9 7 4 2" xfId="25464" xr:uid="{00000000-0005-0000-0000-000071840000}"/>
    <cellStyle name="Notiz 3 9 7 4 2 2" xfId="39779" xr:uid="{00000000-0005-0000-0000-000072840000}"/>
    <cellStyle name="Notiz 3 9 7 4 3" xfId="32642" xr:uid="{00000000-0005-0000-0000-000073840000}"/>
    <cellStyle name="Notiz 4" xfId="1696" xr:uid="{00000000-0005-0000-0000-000074840000}"/>
    <cellStyle name="Notiz 4 10" xfId="12262" xr:uid="{00000000-0005-0000-0000-000075840000}"/>
    <cellStyle name="Notiz 4 10 2" xfId="14512" xr:uid="{00000000-0005-0000-0000-000076840000}"/>
    <cellStyle name="Notiz 4 10 2 2" xfId="14975" xr:uid="{00000000-0005-0000-0000-000077840000}"/>
    <cellStyle name="Notiz 4 10 2 2 2" xfId="17332" xr:uid="{00000000-0005-0000-0000-000078840000}"/>
    <cellStyle name="Notiz 4 10 2 2 2 2" xfId="24469" xr:uid="{00000000-0005-0000-0000-000079840000}"/>
    <cellStyle name="Notiz 4 10 2 2 2 2 2" xfId="38784" xr:uid="{00000000-0005-0000-0000-00007A840000}"/>
    <cellStyle name="Notiz 4 10 2 2 2 3" xfId="31647" xr:uid="{00000000-0005-0000-0000-00007B840000}"/>
    <cellStyle name="Notiz 4 10 2 2 3" xfId="19686" xr:uid="{00000000-0005-0000-0000-00007C840000}"/>
    <cellStyle name="Notiz 4 10 2 2 3 2" xfId="26823" xr:uid="{00000000-0005-0000-0000-00007D840000}"/>
    <cellStyle name="Notiz 4 10 2 2 3 2 2" xfId="41138" xr:uid="{00000000-0005-0000-0000-00007E840000}"/>
    <cellStyle name="Notiz 4 10 2 2 3 3" xfId="34001" xr:uid="{00000000-0005-0000-0000-00007F840000}"/>
    <cellStyle name="Notiz 4 10 2 2 4" xfId="20962" xr:uid="{00000000-0005-0000-0000-000080840000}"/>
    <cellStyle name="Notiz 4 10 2 2 4 2" xfId="28099" xr:uid="{00000000-0005-0000-0000-000081840000}"/>
    <cellStyle name="Notiz 4 10 2 2 4 2 2" xfId="42414" xr:uid="{00000000-0005-0000-0000-000082840000}"/>
    <cellStyle name="Notiz 4 10 2 2 4 3" xfId="35277" xr:uid="{00000000-0005-0000-0000-000083840000}"/>
    <cellStyle name="Notiz 4 10 2 2 5" xfId="22138" xr:uid="{00000000-0005-0000-0000-000084840000}"/>
    <cellStyle name="Notiz 4 10 2 2 5 2" xfId="36453" xr:uid="{00000000-0005-0000-0000-000085840000}"/>
    <cellStyle name="Notiz 4 10 2 2 6" xfId="29294" xr:uid="{00000000-0005-0000-0000-000086840000}"/>
    <cellStyle name="Notiz 4 10 2 3" xfId="16881" xr:uid="{00000000-0005-0000-0000-000087840000}"/>
    <cellStyle name="Notiz 4 10 2 3 2" xfId="24040" xr:uid="{00000000-0005-0000-0000-000088840000}"/>
    <cellStyle name="Notiz 4 10 2 3 2 2" xfId="38355" xr:uid="{00000000-0005-0000-0000-000089840000}"/>
    <cellStyle name="Notiz 4 10 2 3 3" xfId="31196" xr:uid="{00000000-0005-0000-0000-00008A840000}"/>
    <cellStyle name="Notiz 4 10 2 4" xfId="19235" xr:uid="{00000000-0005-0000-0000-00008B840000}"/>
    <cellStyle name="Notiz 4 10 2 4 2" xfId="26372" xr:uid="{00000000-0005-0000-0000-00008C840000}"/>
    <cellStyle name="Notiz 4 10 2 4 2 2" xfId="40687" xr:uid="{00000000-0005-0000-0000-00008D840000}"/>
    <cellStyle name="Notiz 4 10 2 4 3" xfId="33550" xr:uid="{00000000-0005-0000-0000-00008E840000}"/>
    <cellStyle name="Notiz 4 2" xfId="1697" xr:uid="{00000000-0005-0000-0000-00008F840000}"/>
    <cellStyle name="Notiz 4 2 2" xfId="8069" xr:uid="{00000000-0005-0000-0000-000090840000}"/>
    <cellStyle name="Notiz 4 2 2 2" xfId="14065" xr:uid="{00000000-0005-0000-0000-000091840000}"/>
    <cellStyle name="Notiz 4 2 2 2 2" xfId="14935" xr:uid="{00000000-0005-0000-0000-000092840000}"/>
    <cellStyle name="Notiz 4 2 2 2 2 2" xfId="17292" xr:uid="{00000000-0005-0000-0000-000093840000}"/>
    <cellStyle name="Notiz 4 2 2 2 2 2 2" xfId="24429" xr:uid="{00000000-0005-0000-0000-000094840000}"/>
    <cellStyle name="Notiz 4 2 2 2 2 2 2 2" xfId="38744" xr:uid="{00000000-0005-0000-0000-000095840000}"/>
    <cellStyle name="Notiz 4 2 2 2 2 2 3" xfId="31607" xr:uid="{00000000-0005-0000-0000-000096840000}"/>
    <cellStyle name="Notiz 4 2 2 2 2 3" xfId="19646" xr:uid="{00000000-0005-0000-0000-000097840000}"/>
    <cellStyle name="Notiz 4 2 2 2 2 3 2" xfId="26783" xr:uid="{00000000-0005-0000-0000-000098840000}"/>
    <cellStyle name="Notiz 4 2 2 2 2 3 2 2" xfId="41098" xr:uid="{00000000-0005-0000-0000-000099840000}"/>
    <cellStyle name="Notiz 4 2 2 2 2 3 3" xfId="33961" xr:uid="{00000000-0005-0000-0000-00009A840000}"/>
    <cellStyle name="Notiz 4 2 2 2 2 4" xfId="20922" xr:uid="{00000000-0005-0000-0000-00009B840000}"/>
    <cellStyle name="Notiz 4 2 2 2 2 4 2" xfId="28059" xr:uid="{00000000-0005-0000-0000-00009C840000}"/>
    <cellStyle name="Notiz 4 2 2 2 2 4 2 2" xfId="42374" xr:uid="{00000000-0005-0000-0000-00009D840000}"/>
    <cellStyle name="Notiz 4 2 2 2 2 4 3" xfId="35237" xr:uid="{00000000-0005-0000-0000-00009E840000}"/>
    <cellStyle name="Notiz 4 2 2 2 2 5" xfId="22098" xr:uid="{00000000-0005-0000-0000-00009F840000}"/>
    <cellStyle name="Notiz 4 2 2 2 2 5 2" xfId="36413" xr:uid="{00000000-0005-0000-0000-0000A0840000}"/>
    <cellStyle name="Notiz 4 2 2 2 2 6" xfId="29254" xr:uid="{00000000-0005-0000-0000-0000A1840000}"/>
    <cellStyle name="Notiz 4 2 2 2 3" xfId="16434" xr:uid="{00000000-0005-0000-0000-0000A2840000}"/>
    <cellStyle name="Notiz 4 2 2 2 3 2" xfId="23593" xr:uid="{00000000-0005-0000-0000-0000A3840000}"/>
    <cellStyle name="Notiz 4 2 2 2 3 2 2" xfId="37908" xr:uid="{00000000-0005-0000-0000-0000A4840000}"/>
    <cellStyle name="Notiz 4 2 2 2 3 3" xfId="30749" xr:uid="{00000000-0005-0000-0000-0000A5840000}"/>
    <cellStyle name="Notiz 4 2 2 2 4" xfId="18788" xr:uid="{00000000-0005-0000-0000-0000A6840000}"/>
    <cellStyle name="Notiz 4 2 2 2 4 2" xfId="25925" xr:uid="{00000000-0005-0000-0000-0000A7840000}"/>
    <cellStyle name="Notiz 4 2 2 2 4 2 2" xfId="40240" xr:uid="{00000000-0005-0000-0000-0000A8840000}"/>
    <cellStyle name="Notiz 4 2 2 2 4 3" xfId="33103" xr:uid="{00000000-0005-0000-0000-0000A9840000}"/>
    <cellStyle name="Notiz 4 2 3" xfId="9092" xr:uid="{00000000-0005-0000-0000-0000AA840000}"/>
    <cellStyle name="Notiz 4 2 4" xfId="13605" xr:uid="{00000000-0005-0000-0000-0000AB840000}"/>
    <cellStyle name="Notiz 4 2 4 2" xfId="14330" xr:uid="{00000000-0005-0000-0000-0000AC840000}"/>
    <cellStyle name="Notiz 4 2 4 2 2" xfId="16699" xr:uid="{00000000-0005-0000-0000-0000AD840000}"/>
    <cellStyle name="Notiz 4 2 4 2 2 2" xfId="23858" xr:uid="{00000000-0005-0000-0000-0000AE840000}"/>
    <cellStyle name="Notiz 4 2 4 2 2 2 2" xfId="38173" xr:uid="{00000000-0005-0000-0000-0000AF840000}"/>
    <cellStyle name="Notiz 4 2 4 2 2 3" xfId="31014" xr:uid="{00000000-0005-0000-0000-0000B0840000}"/>
    <cellStyle name="Notiz 4 2 4 2 3" xfId="19053" xr:uid="{00000000-0005-0000-0000-0000B1840000}"/>
    <cellStyle name="Notiz 4 2 4 2 3 2" xfId="26190" xr:uid="{00000000-0005-0000-0000-0000B2840000}"/>
    <cellStyle name="Notiz 4 2 4 2 3 2 2" xfId="40505" xr:uid="{00000000-0005-0000-0000-0000B3840000}"/>
    <cellStyle name="Notiz 4 2 4 2 3 3" xfId="33368" xr:uid="{00000000-0005-0000-0000-0000B4840000}"/>
    <cellStyle name="Notiz 4 2 4 2 4" xfId="20386" xr:uid="{00000000-0005-0000-0000-0000B5840000}"/>
    <cellStyle name="Notiz 4 2 4 2 4 2" xfId="27523" xr:uid="{00000000-0005-0000-0000-0000B6840000}"/>
    <cellStyle name="Notiz 4 2 4 2 4 2 2" xfId="41838" xr:uid="{00000000-0005-0000-0000-0000B7840000}"/>
    <cellStyle name="Notiz 4 2 4 2 4 3" xfId="34701" xr:uid="{00000000-0005-0000-0000-0000B8840000}"/>
    <cellStyle name="Notiz 4 2 4 2 5" xfId="21601" xr:uid="{00000000-0005-0000-0000-0000B9840000}"/>
    <cellStyle name="Notiz 4 2 4 2 5 2" xfId="35916" xr:uid="{00000000-0005-0000-0000-0000BA840000}"/>
    <cellStyle name="Notiz 4 2 4 2 6" xfId="28738" xr:uid="{00000000-0005-0000-0000-0000BB840000}"/>
    <cellStyle name="Notiz 4 2 4 3" xfId="15974" xr:uid="{00000000-0005-0000-0000-0000BC840000}"/>
    <cellStyle name="Notiz 4 2 4 3 2" xfId="23133" xr:uid="{00000000-0005-0000-0000-0000BD840000}"/>
    <cellStyle name="Notiz 4 2 4 3 2 2" xfId="37448" xr:uid="{00000000-0005-0000-0000-0000BE840000}"/>
    <cellStyle name="Notiz 4 2 4 3 3" xfId="30289" xr:uid="{00000000-0005-0000-0000-0000BF840000}"/>
    <cellStyle name="Notiz 4 2 4 4" xfId="18328" xr:uid="{00000000-0005-0000-0000-0000C0840000}"/>
    <cellStyle name="Notiz 4 2 4 4 2" xfId="25465" xr:uid="{00000000-0005-0000-0000-0000C1840000}"/>
    <cellStyle name="Notiz 4 2 4 4 2 2" xfId="39780" xr:uid="{00000000-0005-0000-0000-0000C2840000}"/>
    <cellStyle name="Notiz 4 2 4 4 3" xfId="32643" xr:uid="{00000000-0005-0000-0000-0000C3840000}"/>
    <cellStyle name="Notiz 4 3" xfId="1698" xr:uid="{00000000-0005-0000-0000-0000C4840000}"/>
    <cellStyle name="Notiz 4 3 2" xfId="13606" xr:uid="{00000000-0005-0000-0000-0000C5840000}"/>
    <cellStyle name="Notiz 4 3 2 2" xfId="14086" xr:uid="{00000000-0005-0000-0000-0000C6840000}"/>
    <cellStyle name="Notiz 4 3 2 2 2" xfId="16455" xr:uid="{00000000-0005-0000-0000-0000C7840000}"/>
    <cellStyle name="Notiz 4 3 2 2 2 2" xfId="23614" xr:uid="{00000000-0005-0000-0000-0000C8840000}"/>
    <cellStyle name="Notiz 4 3 2 2 2 2 2" xfId="37929" xr:uid="{00000000-0005-0000-0000-0000C9840000}"/>
    <cellStyle name="Notiz 4 3 2 2 2 3" xfId="30770" xr:uid="{00000000-0005-0000-0000-0000CA840000}"/>
    <cellStyle name="Notiz 4 3 2 2 3" xfId="18809" xr:uid="{00000000-0005-0000-0000-0000CB840000}"/>
    <cellStyle name="Notiz 4 3 2 2 3 2" xfId="25946" xr:uid="{00000000-0005-0000-0000-0000CC840000}"/>
    <cellStyle name="Notiz 4 3 2 2 3 2 2" xfId="40261" xr:uid="{00000000-0005-0000-0000-0000CD840000}"/>
    <cellStyle name="Notiz 4 3 2 2 3 3" xfId="33124" xr:uid="{00000000-0005-0000-0000-0000CE840000}"/>
    <cellStyle name="Notiz 4 3 2 2 4" xfId="20146" xr:uid="{00000000-0005-0000-0000-0000CF840000}"/>
    <cellStyle name="Notiz 4 3 2 2 4 2" xfId="27283" xr:uid="{00000000-0005-0000-0000-0000D0840000}"/>
    <cellStyle name="Notiz 4 3 2 2 4 2 2" xfId="41598" xr:uid="{00000000-0005-0000-0000-0000D1840000}"/>
    <cellStyle name="Notiz 4 3 2 2 4 3" xfId="34461" xr:uid="{00000000-0005-0000-0000-0000D2840000}"/>
    <cellStyle name="Notiz 4 3 2 2 5" xfId="21361" xr:uid="{00000000-0005-0000-0000-0000D3840000}"/>
    <cellStyle name="Notiz 4 3 2 2 5 2" xfId="35676" xr:uid="{00000000-0005-0000-0000-0000D4840000}"/>
    <cellStyle name="Notiz 4 3 2 2 6" xfId="28498" xr:uid="{00000000-0005-0000-0000-0000D5840000}"/>
    <cellStyle name="Notiz 4 3 2 3" xfId="15975" xr:uid="{00000000-0005-0000-0000-0000D6840000}"/>
    <cellStyle name="Notiz 4 3 2 3 2" xfId="23134" xr:uid="{00000000-0005-0000-0000-0000D7840000}"/>
    <cellStyle name="Notiz 4 3 2 3 2 2" xfId="37449" xr:uid="{00000000-0005-0000-0000-0000D8840000}"/>
    <cellStyle name="Notiz 4 3 2 3 3" xfId="30290" xr:uid="{00000000-0005-0000-0000-0000D9840000}"/>
    <cellStyle name="Notiz 4 3 2 4" xfId="18329" xr:uid="{00000000-0005-0000-0000-0000DA840000}"/>
    <cellStyle name="Notiz 4 3 2 4 2" xfId="25466" xr:uid="{00000000-0005-0000-0000-0000DB840000}"/>
    <cellStyle name="Notiz 4 3 2 4 2 2" xfId="39781" xr:uid="{00000000-0005-0000-0000-0000DC840000}"/>
    <cellStyle name="Notiz 4 3 2 4 3" xfId="32644" xr:uid="{00000000-0005-0000-0000-0000DD840000}"/>
    <cellStyle name="Notiz 4 4" xfId="1699" xr:uid="{00000000-0005-0000-0000-0000DE840000}"/>
    <cellStyle name="Notiz 4 4 2" xfId="13607" xr:uid="{00000000-0005-0000-0000-0000DF840000}"/>
    <cellStyle name="Notiz 4 4 2 2" xfId="13993" xr:uid="{00000000-0005-0000-0000-0000E0840000}"/>
    <cellStyle name="Notiz 4 4 2 2 2" xfId="16362" xr:uid="{00000000-0005-0000-0000-0000E1840000}"/>
    <cellStyle name="Notiz 4 4 2 2 2 2" xfId="23521" xr:uid="{00000000-0005-0000-0000-0000E2840000}"/>
    <cellStyle name="Notiz 4 4 2 2 2 2 2" xfId="37836" xr:uid="{00000000-0005-0000-0000-0000E3840000}"/>
    <cellStyle name="Notiz 4 4 2 2 2 3" xfId="30677" xr:uid="{00000000-0005-0000-0000-0000E4840000}"/>
    <cellStyle name="Notiz 4 4 2 2 3" xfId="18716" xr:uid="{00000000-0005-0000-0000-0000E5840000}"/>
    <cellStyle name="Notiz 4 4 2 2 3 2" xfId="25853" xr:uid="{00000000-0005-0000-0000-0000E6840000}"/>
    <cellStyle name="Notiz 4 4 2 2 3 2 2" xfId="40168" xr:uid="{00000000-0005-0000-0000-0000E7840000}"/>
    <cellStyle name="Notiz 4 4 2 2 3 3" xfId="33031" xr:uid="{00000000-0005-0000-0000-0000E8840000}"/>
    <cellStyle name="Notiz 4 4 2 2 4" xfId="20085" xr:uid="{00000000-0005-0000-0000-0000E9840000}"/>
    <cellStyle name="Notiz 4 4 2 2 4 2" xfId="27222" xr:uid="{00000000-0005-0000-0000-0000EA840000}"/>
    <cellStyle name="Notiz 4 4 2 2 4 2 2" xfId="41537" xr:uid="{00000000-0005-0000-0000-0000EB840000}"/>
    <cellStyle name="Notiz 4 4 2 2 4 3" xfId="34400" xr:uid="{00000000-0005-0000-0000-0000EC840000}"/>
    <cellStyle name="Notiz 4 4 2 2 5" xfId="21300" xr:uid="{00000000-0005-0000-0000-0000ED840000}"/>
    <cellStyle name="Notiz 4 4 2 2 5 2" xfId="35615" xr:uid="{00000000-0005-0000-0000-0000EE840000}"/>
    <cellStyle name="Notiz 4 4 2 2 6" xfId="28437" xr:uid="{00000000-0005-0000-0000-0000EF840000}"/>
    <cellStyle name="Notiz 4 4 2 3" xfId="15976" xr:uid="{00000000-0005-0000-0000-0000F0840000}"/>
    <cellStyle name="Notiz 4 4 2 3 2" xfId="23135" xr:uid="{00000000-0005-0000-0000-0000F1840000}"/>
    <cellStyle name="Notiz 4 4 2 3 2 2" xfId="37450" xr:uid="{00000000-0005-0000-0000-0000F2840000}"/>
    <cellStyle name="Notiz 4 4 2 3 3" xfId="30291" xr:uid="{00000000-0005-0000-0000-0000F3840000}"/>
    <cellStyle name="Notiz 4 4 2 4" xfId="18330" xr:uid="{00000000-0005-0000-0000-0000F4840000}"/>
    <cellStyle name="Notiz 4 4 2 4 2" xfId="25467" xr:uid="{00000000-0005-0000-0000-0000F5840000}"/>
    <cellStyle name="Notiz 4 4 2 4 2 2" xfId="39782" xr:uid="{00000000-0005-0000-0000-0000F6840000}"/>
    <cellStyle name="Notiz 4 4 2 4 3" xfId="32645" xr:uid="{00000000-0005-0000-0000-0000F7840000}"/>
    <cellStyle name="Notiz 4 5" xfId="1700" xr:uid="{00000000-0005-0000-0000-0000F8840000}"/>
    <cellStyle name="Notiz 4 5 2" xfId="13608" xr:uid="{00000000-0005-0000-0000-0000F9840000}"/>
    <cellStyle name="Notiz 4 5 2 2" xfId="14608" xr:uid="{00000000-0005-0000-0000-0000FA840000}"/>
    <cellStyle name="Notiz 4 5 2 2 2" xfId="16971" xr:uid="{00000000-0005-0000-0000-0000FB840000}"/>
    <cellStyle name="Notiz 4 5 2 2 2 2" xfId="24130" xr:uid="{00000000-0005-0000-0000-0000FC840000}"/>
    <cellStyle name="Notiz 4 5 2 2 2 2 2" xfId="38445" xr:uid="{00000000-0005-0000-0000-0000FD840000}"/>
    <cellStyle name="Notiz 4 5 2 2 2 3" xfId="31286" xr:uid="{00000000-0005-0000-0000-0000FE840000}"/>
    <cellStyle name="Notiz 4 5 2 2 3" xfId="19325" xr:uid="{00000000-0005-0000-0000-0000FF840000}"/>
    <cellStyle name="Notiz 4 5 2 2 3 2" xfId="26462" xr:uid="{00000000-0005-0000-0000-000000850000}"/>
    <cellStyle name="Notiz 4 5 2 2 3 2 2" xfId="40777" xr:uid="{00000000-0005-0000-0000-000001850000}"/>
    <cellStyle name="Notiz 4 5 2 2 3 3" xfId="33640" xr:uid="{00000000-0005-0000-0000-000002850000}"/>
    <cellStyle name="Notiz 4 5 2 2 4" xfId="20623" xr:uid="{00000000-0005-0000-0000-000003850000}"/>
    <cellStyle name="Notiz 4 5 2 2 4 2" xfId="27760" xr:uid="{00000000-0005-0000-0000-000004850000}"/>
    <cellStyle name="Notiz 4 5 2 2 4 2 2" xfId="42075" xr:uid="{00000000-0005-0000-0000-000005850000}"/>
    <cellStyle name="Notiz 4 5 2 2 4 3" xfId="34938" xr:uid="{00000000-0005-0000-0000-000006850000}"/>
    <cellStyle name="Notiz 4 5 2 2 5" xfId="21838" xr:uid="{00000000-0005-0000-0000-000007850000}"/>
    <cellStyle name="Notiz 4 5 2 2 5 2" xfId="36153" xr:uid="{00000000-0005-0000-0000-000008850000}"/>
    <cellStyle name="Notiz 4 5 2 2 6" xfId="28975" xr:uid="{00000000-0005-0000-0000-000009850000}"/>
    <cellStyle name="Notiz 4 5 2 3" xfId="15977" xr:uid="{00000000-0005-0000-0000-00000A850000}"/>
    <cellStyle name="Notiz 4 5 2 3 2" xfId="23136" xr:uid="{00000000-0005-0000-0000-00000B850000}"/>
    <cellStyle name="Notiz 4 5 2 3 2 2" xfId="37451" xr:uid="{00000000-0005-0000-0000-00000C850000}"/>
    <cellStyle name="Notiz 4 5 2 3 3" xfId="30292" xr:uid="{00000000-0005-0000-0000-00000D850000}"/>
    <cellStyle name="Notiz 4 5 2 4" xfId="18331" xr:uid="{00000000-0005-0000-0000-00000E850000}"/>
    <cellStyle name="Notiz 4 5 2 4 2" xfId="25468" xr:uid="{00000000-0005-0000-0000-00000F850000}"/>
    <cellStyle name="Notiz 4 5 2 4 2 2" xfId="39783" xr:uid="{00000000-0005-0000-0000-000010850000}"/>
    <cellStyle name="Notiz 4 5 2 4 3" xfId="32646" xr:uid="{00000000-0005-0000-0000-000011850000}"/>
    <cellStyle name="Notiz 4 6" xfId="1701" xr:uid="{00000000-0005-0000-0000-000012850000}"/>
    <cellStyle name="Notiz 4 6 2" xfId="13609" xr:uid="{00000000-0005-0000-0000-000013850000}"/>
    <cellStyle name="Notiz 4 6 2 2" xfId="14333" xr:uid="{00000000-0005-0000-0000-000014850000}"/>
    <cellStyle name="Notiz 4 6 2 2 2" xfId="16702" xr:uid="{00000000-0005-0000-0000-000015850000}"/>
    <cellStyle name="Notiz 4 6 2 2 2 2" xfId="23861" xr:uid="{00000000-0005-0000-0000-000016850000}"/>
    <cellStyle name="Notiz 4 6 2 2 2 2 2" xfId="38176" xr:uid="{00000000-0005-0000-0000-000017850000}"/>
    <cellStyle name="Notiz 4 6 2 2 2 3" xfId="31017" xr:uid="{00000000-0005-0000-0000-000018850000}"/>
    <cellStyle name="Notiz 4 6 2 2 3" xfId="19056" xr:uid="{00000000-0005-0000-0000-000019850000}"/>
    <cellStyle name="Notiz 4 6 2 2 3 2" xfId="26193" xr:uid="{00000000-0005-0000-0000-00001A850000}"/>
    <cellStyle name="Notiz 4 6 2 2 3 2 2" xfId="40508" xr:uid="{00000000-0005-0000-0000-00001B850000}"/>
    <cellStyle name="Notiz 4 6 2 2 3 3" xfId="33371" xr:uid="{00000000-0005-0000-0000-00001C850000}"/>
    <cellStyle name="Notiz 4 6 2 2 4" xfId="20389" xr:uid="{00000000-0005-0000-0000-00001D850000}"/>
    <cellStyle name="Notiz 4 6 2 2 4 2" xfId="27526" xr:uid="{00000000-0005-0000-0000-00001E850000}"/>
    <cellStyle name="Notiz 4 6 2 2 4 2 2" xfId="41841" xr:uid="{00000000-0005-0000-0000-00001F850000}"/>
    <cellStyle name="Notiz 4 6 2 2 4 3" xfId="34704" xr:uid="{00000000-0005-0000-0000-000020850000}"/>
    <cellStyle name="Notiz 4 6 2 2 5" xfId="21604" xr:uid="{00000000-0005-0000-0000-000021850000}"/>
    <cellStyle name="Notiz 4 6 2 2 5 2" xfId="35919" xr:uid="{00000000-0005-0000-0000-000022850000}"/>
    <cellStyle name="Notiz 4 6 2 2 6" xfId="28741" xr:uid="{00000000-0005-0000-0000-000023850000}"/>
    <cellStyle name="Notiz 4 6 2 3" xfId="15978" xr:uid="{00000000-0005-0000-0000-000024850000}"/>
    <cellStyle name="Notiz 4 6 2 3 2" xfId="23137" xr:uid="{00000000-0005-0000-0000-000025850000}"/>
    <cellStyle name="Notiz 4 6 2 3 2 2" xfId="37452" xr:uid="{00000000-0005-0000-0000-000026850000}"/>
    <cellStyle name="Notiz 4 6 2 3 3" xfId="30293" xr:uid="{00000000-0005-0000-0000-000027850000}"/>
    <cellStyle name="Notiz 4 6 2 4" xfId="18332" xr:uid="{00000000-0005-0000-0000-000028850000}"/>
    <cellStyle name="Notiz 4 6 2 4 2" xfId="25469" xr:uid="{00000000-0005-0000-0000-000029850000}"/>
    <cellStyle name="Notiz 4 6 2 4 2 2" xfId="39784" xr:uid="{00000000-0005-0000-0000-00002A850000}"/>
    <cellStyle name="Notiz 4 6 2 4 3" xfId="32647" xr:uid="{00000000-0005-0000-0000-00002B850000}"/>
    <cellStyle name="Notiz 4 7" xfId="3725" xr:uid="{00000000-0005-0000-0000-00002C850000}"/>
    <cellStyle name="Notiz 4 8" xfId="8068" xr:uid="{00000000-0005-0000-0000-00002D850000}"/>
    <cellStyle name="Notiz 4 8 2" xfId="11916" xr:uid="{00000000-0005-0000-0000-00002E850000}"/>
    <cellStyle name="Notiz 4 8 3" xfId="11408" xr:uid="{00000000-0005-0000-0000-00002F850000}"/>
    <cellStyle name="Notiz 4 9" xfId="8852" xr:uid="{00000000-0005-0000-0000-000030850000}"/>
    <cellStyle name="Notiz 5" xfId="1702" xr:uid="{00000000-0005-0000-0000-000031850000}"/>
    <cellStyle name="Notiz 5 2" xfId="3726" xr:uid="{00000000-0005-0000-0000-000032850000}"/>
    <cellStyle name="Notiz 5 2 2" xfId="11066" xr:uid="{00000000-0005-0000-0000-000033850000}"/>
    <cellStyle name="Notiz 5 3" xfId="8071" xr:uid="{00000000-0005-0000-0000-000034850000}"/>
    <cellStyle name="Notiz 5 3 2" xfId="11917" xr:uid="{00000000-0005-0000-0000-000035850000}"/>
    <cellStyle name="Notiz 5 3 3" xfId="11409" xr:uid="{00000000-0005-0000-0000-000036850000}"/>
    <cellStyle name="Notiz 5 4" xfId="8070" xr:uid="{00000000-0005-0000-0000-000037850000}"/>
    <cellStyle name="Notiz 5 5" xfId="8853" xr:uid="{00000000-0005-0000-0000-000038850000}"/>
    <cellStyle name="Notiz 6" xfId="1703" xr:uid="{00000000-0005-0000-0000-000039850000}"/>
    <cellStyle name="Notiz 6 2" xfId="8073" xr:uid="{00000000-0005-0000-0000-00003A850000}"/>
    <cellStyle name="Notiz 6 2 2" xfId="8074" xr:uid="{00000000-0005-0000-0000-00003B850000}"/>
    <cellStyle name="Notiz 6 2 3" xfId="8075" xr:uid="{00000000-0005-0000-0000-00003C850000}"/>
    <cellStyle name="Notiz 6 2 4" xfId="9118" xr:uid="{00000000-0005-0000-0000-00003D850000}"/>
    <cellStyle name="Notiz 6 2 4 2" xfId="12036" xr:uid="{00000000-0005-0000-0000-00003E850000}"/>
    <cellStyle name="Notiz 6 2 4 3" xfId="11918" xr:uid="{00000000-0005-0000-0000-00003F850000}"/>
    <cellStyle name="Notiz 6 3" xfId="8076" xr:uid="{00000000-0005-0000-0000-000040850000}"/>
    <cellStyle name="Notiz 6 4" xfId="8077" xr:uid="{00000000-0005-0000-0000-000041850000}"/>
    <cellStyle name="Notiz 6 5" xfId="8072" xr:uid="{00000000-0005-0000-0000-000042850000}"/>
    <cellStyle name="Notiz 6 6" xfId="8854" xr:uid="{00000000-0005-0000-0000-000043850000}"/>
    <cellStyle name="Notiz 6 7" xfId="13610" xr:uid="{00000000-0005-0000-0000-000044850000}"/>
    <cellStyle name="Notiz 6 7 2" xfId="14087" xr:uid="{00000000-0005-0000-0000-000045850000}"/>
    <cellStyle name="Notiz 6 7 2 2" xfId="16456" xr:uid="{00000000-0005-0000-0000-000046850000}"/>
    <cellStyle name="Notiz 6 7 2 2 2" xfId="23615" xr:uid="{00000000-0005-0000-0000-000047850000}"/>
    <cellStyle name="Notiz 6 7 2 2 2 2" xfId="37930" xr:uid="{00000000-0005-0000-0000-000048850000}"/>
    <cellStyle name="Notiz 6 7 2 2 3" xfId="30771" xr:uid="{00000000-0005-0000-0000-000049850000}"/>
    <cellStyle name="Notiz 6 7 2 3" xfId="18810" xr:uid="{00000000-0005-0000-0000-00004A850000}"/>
    <cellStyle name="Notiz 6 7 2 3 2" xfId="25947" xr:uid="{00000000-0005-0000-0000-00004B850000}"/>
    <cellStyle name="Notiz 6 7 2 3 2 2" xfId="40262" xr:uid="{00000000-0005-0000-0000-00004C850000}"/>
    <cellStyle name="Notiz 6 7 2 3 3" xfId="33125" xr:uid="{00000000-0005-0000-0000-00004D850000}"/>
    <cellStyle name="Notiz 6 7 2 4" xfId="20147" xr:uid="{00000000-0005-0000-0000-00004E850000}"/>
    <cellStyle name="Notiz 6 7 2 4 2" xfId="27284" xr:uid="{00000000-0005-0000-0000-00004F850000}"/>
    <cellStyle name="Notiz 6 7 2 4 2 2" xfId="41599" xr:uid="{00000000-0005-0000-0000-000050850000}"/>
    <cellStyle name="Notiz 6 7 2 4 3" xfId="34462" xr:uid="{00000000-0005-0000-0000-000051850000}"/>
    <cellStyle name="Notiz 6 7 2 5" xfId="21362" xr:uid="{00000000-0005-0000-0000-000052850000}"/>
    <cellStyle name="Notiz 6 7 2 5 2" xfId="35677" xr:uid="{00000000-0005-0000-0000-000053850000}"/>
    <cellStyle name="Notiz 6 7 2 6" xfId="28499" xr:uid="{00000000-0005-0000-0000-000054850000}"/>
    <cellStyle name="Notiz 6 7 3" xfId="15979" xr:uid="{00000000-0005-0000-0000-000055850000}"/>
    <cellStyle name="Notiz 6 7 3 2" xfId="23138" xr:uid="{00000000-0005-0000-0000-000056850000}"/>
    <cellStyle name="Notiz 6 7 3 2 2" xfId="37453" xr:uid="{00000000-0005-0000-0000-000057850000}"/>
    <cellStyle name="Notiz 6 7 3 3" xfId="30294" xr:uid="{00000000-0005-0000-0000-000058850000}"/>
    <cellStyle name="Notiz 6 7 4" xfId="18333" xr:uid="{00000000-0005-0000-0000-000059850000}"/>
    <cellStyle name="Notiz 6 7 4 2" xfId="25470" xr:uid="{00000000-0005-0000-0000-00005A850000}"/>
    <cellStyle name="Notiz 6 7 4 2 2" xfId="39785" xr:uid="{00000000-0005-0000-0000-00005B850000}"/>
    <cellStyle name="Notiz 6 7 4 3" xfId="32648" xr:uid="{00000000-0005-0000-0000-00005C850000}"/>
    <cellStyle name="Notiz 7" xfId="8078" xr:uid="{00000000-0005-0000-0000-00005D850000}"/>
    <cellStyle name="Notiz 7 2" xfId="8079" xr:uid="{00000000-0005-0000-0000-00005E850000}"/>
    <cellStyle name="Notiz 7 2 2" xfId="8080" xr:uid="{00000000-0005-0000-0000-00005F850000}"/>
    <cellStyle name="Notiz 7 2 3" xfId="8081" xr:uid="{00000000-0005-0000-0000-000060850000}"/>
    <cellStyle name="Notiz 7 2 4" xfId="8956" xr:uid="{00000000-0005-0000-0000-000061850000}"/>
    <cellStyle name="Notiz 7 3" xfId="8082" xr:uid="{00000000-0005-0000-0000-000062850000}"/>
    <cellStyle name="Notiz 7 3 2" xfId="8083" xr:uid="{00000000-0005-0000-0000-000063850000}"/>
    <cellStyle name="Notiz 7 3 2 2" xfId="11067" xr:uid="{00000000-0005-0000-0000-000064850000}"/>
    <cellStyle name="Notiz 7 3 3" xfId="8084" xr:uid="{00000000-0005-0000-0000-000065850000}"/>
    <cellStyle name="Notiz 7 3 4" xfId="8923" xr:uid="{00000000-0005-0000-0000-000066850000}"/>
    <cellStyle name="Notiz 7 4" xfId="8085" xr:uid="{00000000-0005-0000-0000-000067850000}"/>
    <cellStyle name="Notiz 7 4 2" xfId="8086" xr:uid="{00000000-0005-0000-0000-000068850000}"/>
    <cellStyle name="Notiz 7 4 3" xfId="8087" xr:uid="{00000000-0005-0000-0000-000069850000}"/>
    <cellStyle name="Notiz 7 4 4" xfId="9119" xr:uid="{00000000-0005-0000-0000-00006A850000}"/>
    <cellStyle name="Notiz 7 5" xfId="8088" xr:uid="{00000000-0005-0000-0000-00006B850000}"/>
    <cellStyle name="Notiz 7 6" xfId="8089" xr:uid="{00000000-0005-0000-0000-00006C850000}"/>
    <cellStyle name="Notiz 7 7" xfId="8900" xr:uid="{00000000-0005-0000-0000-00006D850000}"/>
    <cellStyle name="Notiz 7 7 2" xfId="11989" xr:uid="{00000000-0005-0000-0000-00006E850000}"/>
    <cellStyle name="Notiz 7 7 3" xfId="11919" xr:uid="{00000000-0005-0000-0000-00006F850000}"/>
    <cellStyle name="Notiz 8" xfId="8090" xr:uid="{00000000-0005-0000-0000-000070850000}"/>
    <cellStyle name="Notiz 8 2" xfId="8091" xr:uid="{00000000-0005-0000-0000-000071850000}"/>
    <cellStyle name="Notiz 8 2 2" xfId="8092" xr:uid="{00000000-0005-0000-0000-000072850000}"/>
    <cellStyle name="Notiz 8 2 3" xfId="8093" xr:uid="{00000000-0005-0000-0000-000073850000}"/>
    <cellStyle name="Notiz 8 2 4" xfId="9146" xr:uid="{00000000-0005-0000-0000-000074850000}"/>
    <cellStyle name="Notiz 8 3" xfId="8094" xr:uid="{00000000-0005-0000-0000-000075850000}"/>
    <cellStyle name="Notiz 8 4" xfId="8095" xr:uid="{00000000-0005-0000-0000-000076850000}"/>
    <cellStyle name="Notiz 8 5" xfId="8901" xr:uid="{00000000-0005-0000-0000-000077850000}"/>
    <cellStyle name="Notiz 8 5 2" xfId="11990" xr:uid="{00000000-0005-0000-0000-000078850000}"/>
    <cellStyle name="Notiz 8 5 3" xfId="11920" xr:uid="{00000000-0005-0000-0000-000079850000}"/>
    <cellStyle name="Notiz 9" xfId="8096" xr:uid="{00000000-0005-0000-0000-00007A850000}"/>
    <cellStyle name="Notiz 9 2" xfId="8097" xr:uid="{00000000-0005-0000-0000-00007B850000}"/>
    <cellStyle name="Notiz 9 3" xfId="8098" xr:uid="{00000000-0005-0000-0000-00007C850000}"/>
    <cellStyle name="Notiz 9 4" xfId="8902" xr:uid="{00000000-0005-0000-0000-00007D850000}"/>
    <cellStyle name="Notiz 9 4 2" xfId="11991" xr:uid="{00000000-0005-0000-0000-00007E850000}"/>
    <cellStyle name="Notiz 9 4 3" xfId="11921" xr:uid="{00000000-0005-0000-0000-00007F850000}"/>
    <cellStyle name="Output 2" xfId="8100" xr:uid="{00000000-0005-0000-0000-000080850000}"/>
    <cellStyle name="Output 2 2" xfId="11068" xr:uid="{00000000-0005-0000-0000-000081850000}"/>
    <cellStyle name="Output 3" xfId="8101" xr:uid="{00000000-0005-0000-0000-000082850000}"/>
    <cellStyle name="Output 3 2" xfId="14067" xr:uid="{00000000-0005-0000-0000-000083850000}"/>
    <cellStyle name="Output 3 2 2" xfId="14937" xr:uid="{00000000-0005-0000-0000-000084850000}"/>
    <cellStyle name="Output 3 2 2 2" xfId="17294" xr:uid="{00000000-0005-0000-0000-000085850000}"/>
    <cellStyle name="Output 3 2 2 2 2" xfId="24431" xr:uid="{00000000-0005-0000-0000-000086850000}"/>
    <cellStyle name="Output 3 2 2 2 2 2" xfId="38746" xr:uid="{00000000-0005-0000-0000-000087850000}"/>
    <cellStyle name="Output 3 2 2 2 3" xfId="31609" xr:uid="{00000000-0005-0000-0000-000088850000}"/>
    <cellStyle name="Output 3 2 2 3" xfId="19648" xr:uid="{00000000-0005-0000-0000-000089850000}"/>
    <cellStyle name="Output 3 2 2 3 2" xfId="26785" xr:uid="{00000000-0005-0000-0000-00008A850000}"/>
    <cellStyle name="Output 3 2 2 3 2 2" xfId="41100" xr:uid="{00000000-0005-0000-0000-00008B850000}"/>
    <cellStyle name="Output 3 2 2 3 3" xfId="33963" xr:uid="{00000000-0005-0000-0000-00008C850000}"/>
    <cellStyle name="Output 3 2 2 4" xfId="20924" xr:uid="{00000000-0005-0000-0000-00008D850000}"/>
    <cellStyle name="Output 3 2 2 4 2" xfId="28061" xr:uid="{00000000-0005-0000-0000-00008E850000}"/>
    <cellStyle name="Output 3 2 2 4 2 2" xfId="42376" xr:uid="{00000000-0005-0000-0000-00008F850000}"/>
    <cellStyle name="Output 3 2 2 4 3" xfId="35239" xr:uid="{00000000-0005-0000-0000-000090850000}"/>
    <cellStyle name="Output 3 2 2 5" xfId="22100" xr:uid="{00000000-0005-0000-0000-000091850000}"/>
    <cellStyle name="Output 3 2 2 5 2" xfId="36415" xr:uid="{00000000-0005-0000-0000-000092850000}"/>
    <cellStyle name="Output 3 2 2 6" xfId="29256" xr:uid="{00000000-0005-0000-0000-000093850000}"/>
    <cellStyle name="Output 3 2 3" xfId="16436" xr:uid="{00000000-0005-0000-0000-000094850000}"/>
    <cellStyle name="Output 3 2 3 2" xfId="23595" xr:uid="{00000000-0005-0000-0000-000095850000}"/>
    <cellStyle name="Output 3 2 3 2 2" xfId="37910" xr:uid="{00000000-0005-0000-0000-000096850000}"/>
    <cellStyle name="Output 3 2 3 3" xfId="30751" xr:uid="{00000000-0005-0000-0000-000097850000}"/>
    <cellStyle name="Output 3 2 4" xfId="18790" xr:uid="{00000000-0005-0000-0000-000098850000}"/>
    <cellStyle name="Output 3 2 4 2" xfId="25927" xr:uid="{00000000-0005-0000-0000-000099850000}"/>
    <cellStyle name="Output 3 2 4 2 2" xfId="40242" xr:uid="{00000000-0005-0000-0000-00009A850000}"/>
    <cellStyle name="Output 3 2 4 3" xfId="33105" xr:uid="{00000000-0005-0000-0000-00009B850000}"/>
    <cellStyle name="Output 4" xfId="14066" xr:uid="{00000000-0005-0000-0000-00009C850000}"/>
    <cellStyle name="Output 4 2" xfId="14936" xr:uid="{00000000-0005-0000-0000-00009D850000}"/>
    <cellStyle name="Output 4 2 2" xfId="17293" xr:uid="{00000000-0005-0000-0000-00009E850000}"/>
    <cellStyle name="Output 4 2 2 2" xfId="24430" xr:uid="{00000000-0005-0000-0000-00009F850000}"/>
    <cellStyle name="Output 4 2 2 2 2" xfId="38745" xr:uid="{00000000-0005-0000-0000-0000A0850000}"/>
    <cellStyle name="Output 4 2 2 3" xfId="31608" xr:uid="{00000000-0005-0000-0000-0000A1850000}"/>
    <cellStyle name="Output 4 2 3" xfId="19647" xr:uid="{00000000-0005-0000-0000-0000A2850000}"/>
    <cellStyle name="Output 4 2 3 2" xfId="26784" xr:uid="{00000000-0005-0000-0000-0000A3850000}"/>
    <cellStyle name="Output 4 2 3 2 2" xfId="41099" xr:uid="{00000000-0005-0000-0000-0000A4850000}"/>
    <cellStyle name="Output 4 2 3 3" xfId="33962" xr:uid="{00000000-0005-0000-0000-0000A5850000}"/>
    <cellStyle name="Output 4 2 4" xfId="20923" xr:uid="{00000000-0005-0000-0000-0000A6850000}"/>
    <cellStyle name="Output 4 2 4 2" xfId="28060" xr:uid="{00000000-0005-0000-0000-0000A7850000}"/>
    <cellStyle name="Output 4 2 4 2 2" xfId="42375" xr:uid="{00000000-0005-0000-0000-0000A8850000}"/>
    <cellStyle name="Output 4 2 4 3" xfId="35238" xr:uid="{00000000-0005-0000-0000-0000A9850000}"/>
    <cellStyle name="Output 4 2 5" xfId="22099" xr:uid="{00000000-0005-0000-0000-0000AA850000}"/>
    <cellStyle name="Output 4 2 5 2" xfId="36414" xr:uid="{00000000-0005-0000-0000-0000AB850000}"/>
    <cellStyle name="Output 4 2 6" xfId="29255" xr:uid="{00000000-0005-0000-0000-0000AC850000}"/>
    <cellStyle name="Output 4 3" xfId="16435" xr:uid="{00000000-0005-0000-0000-0000AD850000}"/>
    <cellStyle name="Output 4 3 2" xfId="23594" xr:uid="{00000000-0005-0000-0000-0000AE850000}"/>
    <cellStyle name="Output 4 3 2 2" xfId="37909" xr:uid="{00000000-0005-0000-0000-0000AF850000}"/>
    <cellStyle name="Output 4 3 3" xfId="30750" xr:uid="{00000000-0005-0000-0000-0000B0850000}"/>
    <cellStyle name="Output 4 4" xfId="18789" xr:uid="{00000000-0005-0000-0000-0000B1850000}"/>
    <cellStyle name="Output 4 4 2" xfId="25926" xr:uid="{00000000-0005-0000-0000-0000B2850000}"/>
    <cellStyle name="Output 4 4 2 2" xfId="40241" xr:uid="{00000000-0005-0000-0000-0000B3850000}"/>
    <cellStyle name="Output 4 4 3" xfId="33104" xr:uid="{00000000-0005-0000-0000-0000B4850000}"/>
    <cellStyle name="Output 5" xfId="42923" xr:uid="{00000000-0005-0000-0000-0000B5850000}"/>
    <cellStyle name="Percent 10" xfId="1704" xr:uid="{00000000-0005-0000-0000-0000B6850000}"/>
    <cellStyle name="Percent 10 2" xfId="1705" xr:uid="{00000000-0005-0000-0000-0000B7850000}"/>
    <cellStyle name="Percent 10 2 2" xfId="3727" xr:uid="{00000000-0005-0000-0000-0000B8850000}"/>
    <cellStyle name="Percent 10 2 3" xfId="3728" xr:uid="{00000000-0005-0000-0000-0000B9850000}"/>
    <cellStyle name="Percent 10 3" xfId="3729" xr:uid="{00000000-0005-0000-0000-0000BA850000}"/>
    <cellStyle name="Percent 10 4" xfId="3730" xr:uid="{00000000-0005-0000-0000-0000BB850000}"/>
    <cellStyle name="Percent 10 5" xfId="5713" xr:uid="{00000000-0005-0000-0000-0000BC850000}"/>
    <cellStyle name="Percent 2" xfId="1706" xr:uid="{00000000-0005-0000-0000-0000BD850000}"/>
    <cellStyle name="Percent 2 2" xfId="1707" xr:uid="{00000000-0005-0000-0000-0000BE850000}"/>
    <cellStyle name="Percent 2 2 2" xfId="10751" xr:uid="{00000000-0005-0000-0000-0000BF850000}"/>
    <cellStyle name="Percent 2 3" xfId="1708" xr:uid="{00000000-0005-0000-0000-0000C0850000}"/>
    <cellStyle name="Percent 2 3 2" xfId="10752" xr:uid="{00000000-0005-0000-0000-0000C1850000}"/>
    <cellStyle name="Percent 2 4" xfId="1709" xr:uid="{00000000-0005-0000-0000-0000C2850000}"/>
    <cellStyle name="Percent 2 5" xfId="1710" xr:uid="{00000000-0005-0000-0000-0000C3850000}"/>
    <cellStyle name="Percent 2 5 2" xfId="1711" xr:uid="{00000000-0005-0000-0000-0000C4850000}"/>
    <cellStyle name="Percent 2 5 2 2" xfId="1712" xr:uid="{00000000-0005-0000-0000-0000C5850000}"/>
    <cellStyle name="Percent 2 5 2 2 2" xfId="3731" xr:uid="{00000000-0005-0000-0000-0000C6850000}"/>
    <cellStyle name="Percent 2 5 2 2 3" xfId="3732" xr:uid="{00000000-0005-0000-0000-0000C7850000}"/>
    <cellStyle name="Percent 2 5 2 3" xfId="3733" xr:uid="{00000000-0005-0000-0000-0000C8850000}"/>
    <cellStyle name="Percent 2 5 2 4" xfId="3734" xr:uid="{00000000-0005-0000-0000-0000C9850000}"/>
    <cellStyle name="Percent 2 5 2 5" xfId="5715" xr:uid="{00000000-0005-0000-0000-0000CA850000}"/>
    <cellStyle name="Percent 2 5 3" xfId="1713" xr:uid="{00000000-0005-0000-0000-0000CB850000}"/>
    <cellStyle name="Percent 2 5 3 2" xfId="3735" xr:uid="{00000000-0005-0000-0000-0000CC850000}"/>
    <cellStyle name="Percent 2 5 3 3" xfId="3736" xr:uid="{00000000-0005-0000-0000-0000CD850000}"/>
    <cellStyle name="Percent 2 5 4" xfId="3737" xr:uid="{00000000-0005-0000-0000-0000CE850000}"/>
    <cellStyle name="Percent 2 5 5" xfId="3738" xr:uid="{00000000-0005-0000-0000-0000CF850000}"/>
    <cellStyle name="Percent 2 5 6" xfId="5714" xr:uid="{00000000-0005-0000-0000-0000D0850000}"/>
    <cellStyle name="Percent 2 6" xfId="1714" xr:uid="{00000000-0005-0000-0000-0000D1850000}"/>
    <cellStyle name="Percent 2 7" xfId="10750" xr:uid="{00000000-0005-0000-0000-0000D2850000}"/>
    <cellStyle name="Percent 3" xfId="1715" xr:uid="{00000000-0005-0000-0000-0000D3850000}"/>
    <cellStyle name="Percent 3 2" xfId="1716" xr:uid="{00000000-0005-0000-0000-0000D4850000}"/>
    <cellStyle name="Percent 3 3" xfId="1717" xr:uid="{00000000-0005-0000-0000-0000D5850000}"/>
    <cellStyle name="Percent 3 3 2" xfId="8102" xr:uid="{00000000-0005-0000-0000-0000D6850000}"/>
    <cellStyle name="Percent 4" xfId="1718" xr:uid="{00000000-0005-0000-0000-0000D7850000}"/>
    <cellStyle name="Percent 4 2" xfId="8715" xr:uid="{00000000-0005-0000-0000-0000D8850000}"/>
    <cellStyle name="Percent 4 3" xfId="10753" xr:uid="{00000000-0005-0000-0000-0000D9850000}"/>
    <cellStyle name="Percent 5" xfId="1719" xr:uid="{00000000-0005-0000-0000-0000DA850000}"/>
    <cellStyle name="Percent 5 2" xfId="1720" xr:uid="{00000000-0005-0000-0000-0000DB850000}"/>
    <cellStyle name="Percent 5 2 2" xfId="1721" xr:uid="{00000000-0005-0000-0000-0000DC850000}"/>
    <cellStyle name="Percent 5 2 2 2" xfId="1722" xr:uid="{00000000-0005-0000-0000-0000DD850000}"/>
    <cellStyle name="Percent 5 2 2 2 2" xfId="3741" xr:uid="{00000000-0005-0000-0000-0000DE850000}"/>
    <cellStyle name="Percent 5 2 2 2 3" xfId="3742" xr:uid="{00000000-0005-0000-0000-0000DF850000}"/>
    <cellStyle name="Percent 5 2 2 3" xfId="3743" xr:uid="{00000000-0005-0000-0000-0000E0850000}"/>
    <cellStyle name="Percent 5 2 2 4" xfId="3744" xr:uid="{00000000-0005-0000-0000-0000E1850000}"/>
    <cellStyle name="Percent 5 2 2 5" xfId="5716" xr:uid="{00000000-0005-0000-0000-0000E2850000}"/>
    <cellStyle name="Percent 5 2 3" xfId="1723" xr:uid="{00000000-0005-0000-0000-0000E3850000}"/>
    <cellStyle name="Percent 5 2 3 2" xfId="3745" xr:uid="{00000000-0005-0000-0000-0000E4850000}"/>
    <cellStyle name="Percent 5 2 3 3" xfId="3746" xr:uid="{00000000-0005-0000-0000-0000E5850000}"/>
    <cellStyle name="Percent 5 2 3 4" xfId="5717" xr:uid="{00000000-0005-0000-0000-0000E6850000}"/>
    <cellStyle name="Percent 5 2 4" xfId="1724" xr:uid="{00000000-0005-0000-0000-0000E7850000}"/>
    <cellStyle name="Percent 5 2 4 2" xfId="3747" xr:uid="{00000000-0005-0000-0000-0000E8850000}"/>
    <cellStyle name="Percent 5 2 4 3" xfId="3748" xr:uid="{00000000-0005-0000-0000-0000E9850000}"/>
    <cellStyle name="Percent 5 2 5" xfId="1725" xr:uid="{00000000-0005-0000-0000-0000EA850000}"/>
    <cellStyle name="Percent 5 2 5 2" xfId="3749" xr:uid="{00000000-0005-0000-0000-0000EB850000}"/>
    <cellStyle name="Percent 5 2 5 3" xfId="3750" xr:uid="{00000000-0005-0000-0000-0000EC850000}"/>
    <cellStyle name="Percent 5 2 6" xfId="3751" xr:uid="{00000000-0005-0000-0000-0000ED850000}"/>
    <cellStyle name="Percent 5 2 7" xfId="3752" xr:uid="{00000000-0005-0000-0000-0000EE850000}"/>
    <cellStyle name="Percent 5 2 8" xfId="3740" xr:uid="{00000000-0005-0000-0000-0000EF850000}"/>
    <cellStyle name="Percent 5 3" xfId="1726" xr:uid="{00000000-0005-0000-0000-0000F0850000}"/>
    <cellStyle name="Percent 5 3 2" xfId="3753" xr:uid="{00000000-0005-0000-0000-0000F1850000}"/>
    <cellStyle name="Percent 5 3 3" xfId="3754" xr:uid="{00000000-0005-0000-0000-0000F2850000}"/>
    <cellStyle name="Percent 5 4" xfId="3755" xr:uid="{00000000-0005-0000-0000-0000F3850000}"/>
    <cellStyle name="Percent 5 5" xfId="3756" xr:uid="{00000000-0005-0000-0000-0000F4850000}"/>
    <cellStyle name="Percent 5 6" xfId="3739" xr:uid="{00000000-0005-0000-0000-0000F5850000}"/>
    <cellStyle name="Percent 6" xfId="1727" xr:uid="{00000000-0005-0000-0000-0000F6850000}"/>
    <cellStyle name="Percent 6 2" xfId="3757" xr:uid="{00000000-0005-0000-0000-0000F7850000}"/>
    <cellStyle name="Percent 6 3" xfId="3758" xr:uid="{00000000-0005-0000-0000-0000F8850000}"/>
    <cellStyle name="Percent 6 4" xfId="5718" xr:uid="{00000000-0005-0000-0000-0000F9850000}"/>
    <cellStyle name="Percent 7" xfId="1728" xr:uid="{00000000-0005-0000-0000-0000FA850000}"/>
    <cellStyle name="Percent 7 2" xfId="3759" xr:uid="{00000000-0005-0000-0000-0000FB850000}"/>
    <cellStyle name="Percent 7 3" xfId="3760" xr:uid="{00000000-0005-0000-0000-0000FC850000}"/>
    <cellStyle name="Percent 7 4" xfId="5719" xr:uid="{00000000-0005-0000-0000-0000FD850000}"/>
    <cellStyle name="Percent 8" xfId="1729" xr:uid="{00000000-0005-0000-0000-0000FE850000}"/>
    <cellStyle name="Percent 8 2" xfId="3761" xr:uid="{00000000-0005-0000-0000-0000FF850000}"/>
    <cellStyle name="Percent 8 3" xfId="3762" xr:uid="{00000000-0005-0000-0000-000000860000}"/>
    <cellStyle name="Percent 8 4" xfId="5720" xr:uid="{00000000-0005-0000-0000-000001860000}"/>
    <cellStyle name="Percent 9" xfId="1730" xr:uid="{00000000-0005-0000-0000-000002860000}"/>
    <cellStyle name="Prozent" xfId="42979" builtinId="5"/>
    <cellStyle name="Prozent 10" xfId="42654" xr:uid="{00000000-0005-0000-0000-000004860000}"/>
    <cellStyle name="Prozent 2" xfId="1731" xr:uid="{00000000-0005-0000-0000-000005860000}"/>
    <cellStyle name="Prozent 2 2" xfId="1732" xr:uid="{00000000-0005-0000-0000-000006860000}"/>
    <cellStyle name="Prozent 2 2 2" xfId="1733" xr:uid="{00000000-0005-0000-0000-000007860000}"/>
    <cellStyle name="Prozent 2 2 2 2" xfId="1734" xr:uid="{00000000-0005-0000-0000-000008860000}"/>
    <cellStyle name="Prozent 2 2 3" xfId="1735" xr:uid="{00000000-0005-0000-0000-000009860000}"/>
    <cellStyle name="Prozent 2 2 4" xfId="1736" xr:uid="{00000000-0005-0000-0000-00000A860000}"/>
    <cellStyle name="Prozent 2 3" xfId="1737" xr:uid="{00000000-0005-0000-0000-00000B860000}"/>
    <cellStyle name="Prozent 2 3 2" xfId="1738" xr:uid="{00000000-0005-0000-0000-00000C860000}"/>
    <cellStyle name="Prozent 2 3 2 2" xfId="1739" xr:uid="{00000000-0005-0000-0000-00000D860000}"/>
    <cellStyle name="Prozent 2 3 3" xfId="1740" xr:uid="{00000000-0005-0000-0000-00000E860000}"/>
    <cellStyle name="Prozent 2 3 4" xfId="1741" xr:uid="{00000000-0005-0000-0000-00000F860000}"/>
    <cellStyle name="Prozent 2 3 4 2" xfId="1742" xr:uid="{00000000-0005-0000-0000-000010860000}"/>
    <cellStyle name="Prozent 2 3 4 3" xfId="1743" xr:uid="{00000000-0005-0000-0000-000011860000}"/>
    <cellStyle name="Prozent 2 4" xfId="1744" xr:uid="{00000000-0005-0000-0000-000012860000}"/>
    <cellStyle name="Prozent 2 4 2" xfId="1745" xr:uid="{00000000-0005-0000-0000-000013860000}"/>
    <cellStyle name="Prozent 2 5" xfId="1746" xr:uid="{00000000-0005-0000-0000-000014860000}"/>
    <cellStyle name="Prozent 3" xfId="1747" xr:uid="{00000000-0005-0000-0000-000015860000}"/>
    <cellStyle name="Prozent 3 2" xfId="1748" xr:uid="{00000000-0005-0000-0000-000016860000}"/>
    <cellStyle name="Prozent 3 2 2" xfId="1749" xr:uid="{00000000-0005-0000-0000-000017860000}"/>
    <cellStyle name="Prozent 3 2 2 2" xfId="1750" xr:uid="{00000000-0005-0000-0000-000018860000}"/>
    <cellStyle name="Prozent 3 2 3" xfId="1751" xr:uid="{00000000-0005-0000-0000-000019860000}"/>
    <cellStyle name="Prozent 3 2 3 2" xfId="1752" xr:uid="{00000000-0005-0000-0000-00001A860000}"/>
    <cellStyle name="Prozent 3 2 4" xfId="1753" xr:uid="{00000000-0005-0000-0000-00001B860000}"/>
    <cellStyle name="Prozent 3 2 5" xfId="1754" xr:uid="{00000000-0005-0000-0000-00001C860000}"/>
    <cellStyle name="Prozent 3 3" xfId="1755" xr:uid="{00000000-0005-0000-0000-00001D860000}"/>
    <cellStyle name="Prozent 3 3 2" xfId="1756" xr:uid="{00000000-0005-0000-0000-00001E860000}"/>
    <cellStyle name="Prozent 3 4" xfId="1757" xr:uid="{00000000-0005-0000-0000-00001F860000}"/>
    <cellStyle name="Prozent 3 5" xfId="1758" xr:uid="{00000000-0005-0000-0000-000020860000}"/>
    <cellStyle name="Prozent 4" xfId="1759" xr:uid="{00000000-0005-0000-0000-000021860000}"/>
    <cellStyle name="Prozent 4 2" xfId="1760" xr:uid="{00000000-0005-0000-0000-000022860000}"/>
    <cellStyle name="Prozent 4 2 2" xfId="1761" xr:uid="{00000000-0005-0000-0000-000023860000}"/>
    <cellStyle name="Prozent 4 2 2 2" xfId="1762" xr:uid="{00000000-0005-0000-0000-000024860000}"/>
    <cellStyle name="Prozent 4 2 3" xfId="1763" xr:uid="{00000000-0005-0000-0000-000025860000}"/>
    <cellStyle name="Prozent 4 2 4" xfId="1764" xr:uid="{00000000-0005-0000-0000-000026860000}"/>
    <cellStyle name="Prozent 4 3" xfId="1765" xr:uid="{00000000-0005-0000-0000-000027860000}"/>
    <cellStyle name="Prozent 4 3 2" xfId="1766" xr:uid="{00000000-0005-0000-0000-000028860000}"/>
    <cellStyle name="Prozent 4 4" xfId="1767" xr:uid="{00000000-0005-0000-0000-000029860000}"/>
    <cellStyle name="Prozent 4 4 2" xfId="1768" xr:uid="{00000000-0005-0000-0000-00002A860000}"/>
    <cellStyle name="Prozent 4 5" xfId="1769" xr:uid="{00000000-0005-0000-0000-00002B860000}"/>
    <cellStyle name="Prozent 5" xfId="1770" xr:uid="{00000000-0005-0000-0000-00002C860000}"/>
    <cellStyle name="Prozent 5 2" xfId="1771" xr:uid="{00000000-0005-0000-0000-00002D860000}"/>
    <cellStyle name="Prozent 5 2 2" xfId="1772" xr:uid="{00000000-0005-0000-0000-00002E860000}"/>
    <cellStyle name="Prozent 5 3" xfId="1773" xr:uid="{00000000-0005-0000-0000-00002F860000}"/>
    <cellStyle name="Prozent 5 4" xfId="1774" xr:uid="{00000000-0005-0000-0000-000030860000}"/>
    <cellStyle name="Prozent 5 4 2" xfId="1775" xr:uid="{00000000-0005-0000-0000-000031860000}"/>
    <cellStyle name="Prozent 5 4 3" xfId="1776" xr:uid="{00000000-0005-0000-0000-000032860000}"/>
    <cellStyle name="Prozent 6" xfId="1777" xr:uid="{00000000-0005-0000-0000-000033860000}"/>
    <cellStyle name="Prozent 6 2" xfId="1778" xr:uid="{00000000-0005-0000-0000-000034860000}"/>
    <cellStyle name="Prozent 6 3" xfId="1779" xr:uid="{00000000-0005-0000-0000-000035860000}"/>
    <cellStyle name="Prozent 6 3 2" xfId="3763" xr:uid="{00000000-0005-0000-0000-000036860000}"/>
    <cellStyle name="Prozent 6 3 3" xfId="3764" xr:uid="{00000000-0005-0000-0000-000037860000}"/>
    <cellStyle name="Prozent 6 4" xfId="3765" xr:uid="{00000000-0005-0000-0000-000038860000}"/>
    <cellStyle name="Prozent 6 5" xfId="3766" xr:uid="{00000000-0005-0000-0000-000039860000}"/>
    <cellStyle name="Prozent 6 6" xfId="5721" xr:uid="{00000000-0005-0000-0000-00003A860000}"/>
    <cellStyle name="Prozent 7" xfId="1780" xr:uid="{00000000-0005-0000-0000-00003B860000}"/>
    <cellStyle name="Prozent 7 2" xfId="1781" xr:uid="{00000000-0005-0000-0000-00003C860000}"/>
    <cellStyle name="Prozent 7 2 2" xfId="1782" xr:uid="{00000000-0005-0000-0000-00003D860000}"/>
    <cellStyle name="Prozent 7 2 2 2" xfId="3767" xr:uid="{00000000-0005-0000-0000-00003E860000}"/>
    <cellStyle name="Prozent 7 2 2 3" xfId="3768" xr:uid="{00000000-0005-0000-0000-00003F860000}"/>
    <cellStyle name="Prozent 7 2 3" xfId="3769" xr:uid="{00000000-0005-0000-0000-000040860000}"/>
    <cellStyle name="Prozent 7 2 4" xfId="3770" xr:uid="{00000000-0005-0000-0000-000041860000}"/>
    <cellStyle name="Prozent 7 2 5" xfId="5722" xr:uid="{00000000-0005-0000-0000-000042860000}"/>
    <cellStyle name="Prozent 8" xfId="1783" xr:uid="{00000000-0005-0000-0000-000043860000}"/>
    <cellStyle name="Prozent 8 2" xfId="1784" xr:uid="{00000000-0005-0000-0000-000044860000}"/>
    <cellStyle name="Prozent 8 2 2" xfId="3771" xr:uid="{00000000-0005-0000-0000-000045860000}"/>
    <cellStyle name="Prozent 8 2 3" xfId="3772" xr:uid="{00000000-0005-0000-0000-000046860000}"/>
    <cellStyle name="Prozent 8 3" xfId="3773" xr:uid="{00000000-0005-0000-0000-000047860000}"/>
    <cellStyle name="Prozent 8 4" xfId="3774" xr:uid="{00000000-0005-0000-0000-000048860000}"/>
    <cellStyle name="Prozent 8 5" xfId="5723" xr:uid="{00000000-0005-0000-0000-000049860000}"/>
    <cellStyle name="Prozent 9" xfId="1785" xr:uid="{00000000-0005-0000-0000-00004A860000}"/>
    <cellStyle name="Prozent 9 2" xfId="3775" xr:uid="{00000000-0005-0000-0000-00004B860000}"/>
    <cellStyle name="Prozent 9 3" xfId="3776" xr:uid="{00000000-0005-0000-0000-00004C860000}"/>
    <cellStyle name="Prozent 9 4" xfId="5724" xr:uid="{00000000-0005-0000-0000-00004D860000}"/>
    <cellStyle name="row" xfId="1786" xr:uid="{00000000-0005-0000-0000-00004E860000}"/>
    <cellStyle name="row 2" xfId="8103" xr:uid="{00000000-0005-0000-0000-00004F860000}"/>
    <cellStyle name="row 2 2" xfId="12607" xr:uid="{00000000-0005-0000-0000-000050860000}"/>
    <cellStyle name="row 2 2 2" xfId="14730" xr:uid="{00000000-0005-0000-0000-000051860000}"/>
    <cellStyle name="row 2 2 2 2" xfId="17093" xr:uid="{00000000-0005-0000-0000-000052860000}"/>
    <cellStyle name="row 2 2 2 2 2" xfId="24231" xr:uid="{00000000-0005-0000-0000-000053860000}"/>
    <cellStyle name="row 2 2 2 2 2 2" xfId="38546" xr:uid="{00000000-0005-0000-0000-000054860000}"/>
    <cellStyle name="row 2 2 2 2 3" xfId="31408" xr:uid="{00000000-0005-0000-0000-000055860000}"/>
    <cellStyle name="row 2 2 2 3" xfId="19447" xr:uid="{00000000-0005-0000-0000-000056860000}"/>
    <cellStyle name="row 2 2 2 3 2" xfId="26584" xr:uid="{00000000-0005-0000-0000-000057860000}"/>
    <cellStyle name="row 2 2 2 3 2 2" xfId="40899" xr:uid="{00000000-0005-0000-0000-000058860000}"/>
    <cellStyle name="row 2 2 2 3 3" xfId="33762" xr:uid="{00000000-0005-0000-0000-000059860000}"/>
    <cellStyle name="row 2 2 2 4" xfId="20724" xr:uid="{00000000-0005-0000-0000-00005A860000}"/>
    <cellStyle name="row 2 2 2 4 2" xfId="27861" xr:uid="{00000000-0005-0000-0000-00005B860000}"/>
    <cellStyle name="row 2 2 2 4 2 2" xfId="42176" xr:uid="{00000000-0005-0000-0000-00005C860000}"/>
    <cellStyle name="row 2 2 2 4 3" xfId="35039" xr:uid="{00000000-0005-0000-0000-00005D860000}"/>
    <cellStyle name="row 2 2 3" xfId="13997" xr:uid="{00000000-0005-0000-0000-00005E860000}"/>
    <cellStyle name="row 2 2 3 2" xfId="16366" xr:uid="{00000000-0005-0000-0000-00005F860000}"/>
    <cellStyle name="row 2 2 3 2 2" xfId="23525" xr:uid="{00000000-0005-0000-0000-000060860000}"/>
    <cellStyle name="row 2 2 3 2 2 2" xfId="37840" xr:uid="{00000000-0005-0000-0000-000061860000}"/>
    <cellStyle name="row 2 2 3 2 3" xfId="30681" xr:uid="{00000000-0005-0000-0000-000062860000}"/>
    <cellStyle name="row 2 2 3 3" xfId="18720" xr:uid="{00000000-0005-0000-0000-000063860000}"/>
    <cellStyle name="row 2 2 3 3 2" xfId="25857" xr:uid="{00000000-0005-0000-0000-000064860000}"/>
    <cellStyle name="row 2 2 3 3 2 2" xfId="40172" xr:uid="{00000000-0005-0000-0000-000065860000}"/>
    <cellStyle name="row 2 2 3 3 3" xfId="33035" xr:uid="{00000000-0005-0000-0000-000066860000}"/>
    <cellStyle name="row 2 2 3 4" xfId="20088" xr:uid="{00000000-0005-0000-0000-000067860000}"/>
    <cellStyle name="row 2 2 3 4 2" xfId="27225" xr:uid="{00000000-0005-0000-0000-000068860000}"/>
    <cellStyle name="row 2 2 3 4 2 2" xfId="41540" xr:uid="{00000000-0005-0000-0000-000069860000}"/>
    <cellStyle name="row 2 2 3 4 3" xfId="34403" xr:uid="{00000000-0005-0000-0000-00006A860000}"/>
    <cellStyle name="row 2 2 3 5" xfId="21303" xr:uid="{00000000-0005-0000-0000-00006B860000}"/>
    <cellStyle name="row 2 2 3 5 2" xfId="35618" xr:uid="{00000000-0005-0000-0000-00006C860000}"/>
    <cellStyle name="row 2 2 3 6" xfId="28440" xr:uid="{00000000-0005-0000-0000-00006D860000}"/>
    <cellStyle name="row 2 2 4" xfId="19745" xr:uid="{00000000-0005-0000-0000-00006E860000}"/>
    <cellStyle name="row 2 2 4 2" xfId="26882" xr:uid="{00000000-0005-0000-0000-00006F860000}"/>
    <cellStyle name="row 2 2 4 2 2" xfId="41197" xr:uid="{00000000-0005-0000-0000-000070860000}"/>
    <cellStyle name="row 2 2 4 3" xfId="34060" xr:uid="{00000000-0005-0000-0000-000071860000}"/>
    <cellStyle name="row 3" xfId="12592" xr:uid="{00000000-0005-0000-0000-000072860000}"/>
    <cellStyle name="row 3 2" xfId="14715" xr:uid="{00000000-0005-0000-0000-000073860000}"/>
    <cellStyle name="row 3 2 2" xfId="17078" xr:uid="{00000000-0005-0000-0000-000074860000}"/>
    <cellStyle name="row 3 2 2 2" xfId="24222" xr:uid="{00000000-0005-0000-0000-000075860000}"/>
    <cellStyle name="row 3 2 2 2 2" xfId="38537" xr:uid="{00000000-0005-0000-0000-000076860000}"/>
    <cellStyle name="row 3 2 2 3" xfId="31393" xr:uid="{00000000-0005-0000-0000-000077860000}"/>
    <cellStyle name="row 3 2 3" xfId="19432" xr:uid="{00000000-0005-0000-0000-000078860000}"/>
    <cellStyle name="row 3 2 3 2" xfId="26569" xr:uid="{00000000-0005-0000-0000-000079860000}"/>
    <cellStyle name="row 3 2 3 2 2" xfId="40884" xr:uid="{00000000-0005-0000-0000-00007A860000}"/>
    <cellStyle name="row 3 2 3 3" xfId="33747" xr:uid="{00000000-0005-0000-0000-00007B860000}"/>
    <cellStyle name="row 3 2 4" xfId="20715" xr:uid="{00000000-0005-0000-0000-00007C860000}"/>
    <cellStyle name="row 3 2 4 2" xfId="27852" xr:uid="{00000000-0005-0000-0000-00007D860000}"/>
    <cellStyle name="row 3 2 4 2 2" xfId="42167" xr:uid="{00000000-0005-0000-0000-00007E860000}"/>
    <cellStyle name="row 3 2 4 3" xfId="35030" xr:uid="{00000000-0005-0000-0000-00007F860000}"/>
    <cellStyle name="row 3 3" xfId="13996" xr:uid="{00000000-0005-0000-0000-000080860000}"/>
    <cellStyle name="row 3 3 2" xfId="16365" xr:uid="{00000000-0005-0000-0000-000081860000}"/>
    <cellStyle name="row 3 3 2 2" xfId="23524" xr:uid="{00000000-0005-0000-0000-000082860000}"/>
    <cellStyle name="row 3 3 2 2 2" xfId="37839" xr:uid="{00000000-0005-0000-0000-000083860000}"/>
    <cellStyle name="row 3 3 2 3" xfId="30680" xr:uid="{00000000-0005-0000-0000-000084860000}"/>
    <cellStyle name="row 3 3 3" xfId="18719" xr:uid="{00000000-0005-0000-0000-000085860000}"/>
    <cellStyle name="row 3 3 3 2" xfId="25856" xr:uid="{00000000-0005-0000-0000-000086860000}"/>
    <cellStyle name="row 3 3 3 2 2" xfId="40171" xr:uid="{00000000-0005-0000-0000-000087860000}"/>
    <cellStyle name="row 3 3 3 3" xfId="33034" xr:uid="{00000000-0005-0000-0000-000088860000}"/>
    <cellStyle name="row 3 3 4" xfId="20087" xr:uid="{00000000-0005-0000-0000-000089860000}"/>
    <cellStyle name="row 3 3 4 2" xfId="27224" xr:uid="{00000000-0005-0000-0000-00008A860000}"/>
    <cellStyle name="row 3 3 4 2 2" xfId="41539" xr:uid="{00000000-0005-0000-0000-00008B860000}"/>
    <cellStyle name="row 3 3 4 3" xfId="34402" xr:uid="{00000000-0005-0000-0000-00008C860000}"/>
    <cellStyle name="row 3 3 5" xfId="21302" xr:uid="{00000000-0005-0000-0000-00008D860000}"/>
    <cellStyle name="row 3 3 5 2" xfId="35617" xr:uid="{00000000-0005-0000-0000-00008E860000}"/>
    <cellStyle name="row 3 3 6" xfId="28439" xr:uid="{00000000-0005-0000-0000-00008F860000}"/>
    <cellStyle name="row 3 4" xfId="19730" xr:uid="{00000000-0005-0000-0000-000090860000}"/>
    <cellStyle name="row 3 4 2" xfId="26867" xr:uid="{00000000-0005-0000-0000-000091860000}"/>
    <cellStyle name="row 3 4 2 2" xfId="41182" xr:uid="{00000000-0005-0000-0000-000092860000}"/>
    <cellStyle name="row 3 4 3" xfId="34045" xr:uid="{00000000-0005-0000-0000-000093860000}"/>
    <cellStyle name="RowCodes" xfId="3777" xr:uid="{00000000-0005-0000-0000-000094860000}"/>
    <cellStyle name="Row-Col Headings" xfId="3778" xr:uid="{00000000-0005-0000-0000-000095860000}"/>
    <cellStyle name="RowTitles" xfId="8104" xr:uid="{00000000-0005-0000-0000-000096860000}"/>
    <cellStyle name="RowTitles 2" xfId="12608" xr:uid="{00000000-0005-0000-0000-000097860000}"/>
    <cellStyle name="RowTitles 2 2" xfId="14731" xr:uid="{00000000-0005-0000-0000-000098860000}"/>
    <cellStyle name="RowTitles 2 2 2" xfId="17094" xr:uid="{00000000-0005-0000-0000-000099860000}"/>
    <cellStyle name="RowTitles 2 2 2 2" xfId="24232" xr:uid="{00000000-0005-0000-0000-00009A860000}"/>
    <cellStyle name="RowTitles 2 2 2 2 2" xfId="38547" xr:uid="{00000000-0005-0000-0000-00009B860000}"/>
    <cellStyle name="RowTitles 2 2 2 3" xfId="31409" xr:uid="{00000000-0005-0000-0000-00009C860000}"/>
    <cellStyle name="RowTitles 2 2 3" xfId="19448" xr:uid="{00000000-0005-0000-0000-00009D860000}"/>
    <cellStyle name="RowTitles 2 2 3 2" xfId="26585" xr:uid="{00000000-0005-0000-0000-00009E860000}"/>
    <cellStyle name="RowTitles 2 2 3 2 2" xfId="40900" xr:uid="{00000000-0005-0000-0000-00009F860000}"/>
    <cellStyle name="RowTitles 2 2 3 3" xfId="33763" xr:uid="{00000000-0005-0000-0000-0000A0860000}"/>
    <cellStyle name="RowTitles 2 2 4" xfId="20725" xr:uid="{00000000-0005-0000-0000-0000A1860000}"/>
    <cellStyle name="RowTitles 2 2 4 2" xfId="27862" xr:uid="{00000000-0005-0000-0000-0000A2860000}"/>
    <cellStyle name="RowTitles 2 2 4 2 2" xfId="42177" xr:uid="{00000000-0005-0000-0000-0000A3860000}"/>
    <cellStyle name="RowTitles 2 2 4 3" xfId="35040" xr:uid="{00000000-0005-0000-0000-0000A4860000}"/>
    <cellStyle name="RowTitles 2 3" xfId="13342" xr:uid="{00000000-0005-0000-0000-0000A5860000}"/>
    <cellStyle name="RowTitles 2 3 2" xfId="15711" xr:uid="{00000000-0005-0000-0000-0000A6860000}"/>
    <cellStyle name="RowTitles 2 3 2 2" xfId="22870" xr:uid="{00000000-0005-0000-0000-0000A7860000}"/>
    <cellStyle name="RowTitles 2 3 2 2 2" xfId="37185" xr:uid="{00000000-0005-0000-0000-0000A8860000}"/>
    <cellStyle name="RowTitles 2 3 2 3" xfId="30026" xr:uid="{00000000-0005-0000-0000-0000A9860000}"/>
    <cellStyle name="RowTitles 2 3 3" xfId="18065" xr:uid="{00000000-0005-0000-0000-0000AA860000}"/>
    <cellStyle name="RowTitles 2 3 3 2" xfId="25202" xr:uid="{00000000-0005-0000-0000-0000AB860000}"/>
    <cellStyle name="RowTitles 2 3 3 2 2" xfId="39517" xr:uid="{00000000-0005-0000-0000-0000AC860000}"/>
    <cellStyle name="RowTitles 2 3 3 3" xfId="32380" xr:uid="{00000000-0005-0000-0000-0000AD860000}"/>
    <cellStyle name="RowTitles 2 3 4" xfId="19769" xr:uid="{00000000-0005-0000-0000-0000AE860000}"/>
    <cellStyle name="RowTitles 2 3 4 2" xfId="26906" xr:uid="{00000000-0005-0000-0000-0000AF860000}"/>
    <cellStyle name="RowTitles 2 3 4 2 2" xfId="41221" xr:uid="{00000000-0005-0000-0000-0000B0860000}"/>
    <cellStyle name="RowTitles 2 3 4 3" xfId="34084" xr:uid="{00000000-0005-0000-0000-0000B1860000}"/>
    <cellStyle name="RowTitles 2 3 5" xfId="20984" xr:uid="{00000000-0005-0000-0000-0000B2860000}"/>
    <cellStyle name="RowTitles 2 3 5 2" xfId="35299" xr:uid="{00000000-0005-0000-0000-0000B3860000}"/>
    <cellStyle name="RowTitles 2 3 6" xfId="28121" xr:uid="{00000000-0005-0000-0000-0000B4860000}"/>
    <cellStyle name="RowTitles 2 4" xfId="19746" xr:uid="{00000000-0005-0000-0000-0000B5860000}"/>
    <cellStyle name="RowTitles 2 4 2" xfId="26883" xr:uid="{00000000-0005-0000-0000-0000B6860000}"/>
    <cellStyle name="RowTitles 2 4 2 2" xfId="41198" xr:uid="{00000000-0005-0000-0000-0000B7860000}"/>
    <cellStyle name="RowTitles 2 4 3" xfId="34061" xr:uid="{00000000-0005-0000-0000-0000B8860000}"/>
    <cellStyle name="RowTitles_CENTRAL_GOVT" xfId="14980" xr:uid="{00000000-0005-0000-0000-0000B9860000}"/>
    <cellStyle name="RowTitles1-Detail" xfId="8105" xr:uid="{00000000-0005-0000-0000-0000BA860000}"/>
    <cellStyle name="RowTitles1-Detail 2" xfId="12609" xr:uid="{00000000-0005-0000-0000-0000BB860000}"/>
    <cellStyle name="RowTitles1-Detail 2 2" xfId="14732" xr:uid="{00000000-0005-0000-0000-0000BC860000}"/>
    <cellStyle name="RowTitles1-Detail 2 2 2" xfId="17095" xr:uid="{00000000-0005-0000-0000-0000BD860000}"/>
    <cellStyle name="RowTitles1-Detail 2 2 2 2" xfId="31410" xr:uid="{00000000-0005-0000-0000-0000BE860000}"/>
    <cellStyle name="RowTitles1-Detail 2 2 3" xfId="19449" xr:uid="{00000000-0005-0000-0000-0000BF860000}"/>
    <cellStyle name="RowTitles1-Detail 2 2 3 2" xfId="26586" xr:uid="{00000000-0005-0000-0000-0000C0860000}"/>
    <cellStyle name="RowTitles1-Detail 2 2 3 2 2" xfId="40901" xr:uid="{00000000-0005-0000-0000-0000C1860000}"/>
    <cellStyle name="RowTitles1-Detail 2 2 3 3" xfId="33764" xr:uid="{00000000-0005-0000-0000-0000C2860000}"/>
    <cellStyle name="RowTitles1-Detail 2 3" xfId="13624" xr:uid="{00000000-0005-0000-0000-0000C3860000}"/>
    <cellStyle name="RowTitles1-Detail 2 3 2" xfId="15993" xr:uid="{00000000-0005-0000-0000-0000C4860000}"/>
    <cellStyle name="RowTitles1-Detail 2 3 2 2" xfId="23152" xr:uid="{00000000-0005-0000-0000-0000C5860000}"/>
    <cellStyle name="RowTitles1-Detail 2 3 2 2 2" xfId="37467" xr:uid="{00000000-0005-0000-0000-0000C6860000}"/>
    <cellStyle name="RowTitles1-Detail 2 3 2 3" xfId="30308" xr:uid="{00000000-0005-0000-0000-0000C7860000}"/>
    <cellStyle name="RowTitles1-Detail 2 3 3" xfId="18347" xr:uid="{00000000-0005-0000-0000-0000C8860000}"/>
    <cellStyle name="RowTitles1-Detail 2 3 3 2" xfId="25484" xr:uid="{00000000-0005-0000-0000-0000C9860000}"/>
    <cellStyle name="RowTitles1-Detail 2 3 3 2 2" xfId="39799" xr:uid="{00000000-0005-0000-0000-0000CA860000}"/>
    <cellStyle name="RowTitles1-Detail 2 3 3 3" xfId="32662" xr:uid="{00000000-0005-0000-0000-0000CB860000}"/>
    <cellStyle name="RowTitles1-Detail 2 3 4" xfId="19873" xr:uid="{00000000-0005-0000-0000-0000CC860000}"/>
    <cellStyle name="RowTitles1-Detail 2 3 4 2" xfId="27010" xr:uid="{00000000-0005-0000-0000-0000CD860000}"/>
    <cellStyle name="RowTitles1-Detail 2 3 4 2 2" xfId="41325" xr:uid="{00000000-0005-0000-0000-0000CE860000}"/>
    <cellStyle name="RowTitles1-Detail 2 3 4 3" xfId="34188" xr:uid="{00000000-0005-0000-0000-0000CF860000}"/>
    <cellStyle name="RowTitles1-Detail 2 3 5" xfId="21088" xr:uid="{00000000-0005-0000-0000-0000D0860000}"/>
    <cellStyle name="RowTitles1-Detail 2 3 5 2" xfId="35403" xr:uid="{00000000-0005-0000-0000-0000D1860000}"/>
    <cellStyle name="RowTitles1-Detail 2 3 6" xfId="28225" xr:uid="{00000000-0005-0000-0000-0000D2860000}"/>
    <cellStyle name="RowTitles1-Detail 2 4" xfId="19747" xr:uid="{00000000-0005-0000-0000-0000D3860000}"/>
    <cellStyle name="RowTitles1-Detail 2 4 2" xfId="26884" xr:uid="{00000000-0005-0000-0000-0000D4860000}"/>
    <cellStyle name="RowTitles1-Detail 2 4 2 2" xfId="41199" xr:uid="{00000000-0005-0000-0000-0000D5860000}"/>
    <cellStyle name="RowTitles1-Detail 2 4 3" xfId="34062" xr:uid="{00000000-0005-0000-0000-0000D6860000}"/>
    <cellStyle name="RowTitles-Col2" xfId="3779" xr:uid="{00000000-0005-0000-0000-0000D7860000}"/>
    <cellStyle name="RowTitles-Col2 2" xfId="12597" xr:uid="{00000000-0005-0000-0000-0000D8860000}"/>
    <cellStyle name="RowTitles-Col2 2 2" xfId="14720" xr:uid="{00000000-0005-0000-0000-0000D9860000}"/>
    <cellStyle name="RowTitles-Col2 2 2 2" xfId="17083" xr:uid="{00000000-0005-0000-0000-0000DA860000}"/>
    <cellStyle name="RowTitles-Col2 2 2 2 2" xfId="31398" xr:uid="{00000000-0005-0000-0000-0000DB860000}"/>
    <cellStyle name="RowTitles-Col2 2 2 3" xfId="19437" xr:uid="{00000000-0005-0000-0000-0000DC860000}"/>
    <cellStyle name="RowTitles-Col2 2 2 3 2" xfId="26574" xr:uid="{00000000-0005-0000-0000-0000DD860000}"/>
    <cellStyle name="RowTitles-Col2 2 2 3 2 2" xfId="40889" xr:uid="{00000000-0005-0000-0000-0000DE860000}"/>
    <cellStyle name="RowTitles-Col2 2 2 3 3" xfId="33752" xr:uid="{00000000-0005-0000-0000-0000DF860000}"/>
    <cellStyle name="RowTitles-Col2 2 3" xfId="14511" xr:uid="{00000000-0005-0000-0000-0000E0860000}"/>
    <cellStyle name="RowTitles-Col2 2 3 2" xfId="16880" xr:uid="{00000000-0005-0000-0000-0000E1860000}"/>
    <cellStyle name="RowTitles-Col2 2 3 2 2" xfId="24039" xr:uid="{00000000-0005-0000-0000-0000E2860000}"/>
    <cellStyle name="RowTitles-Col2 2 3 2 2 2" xfId="38354" xr:uid="{00000000-0005-0000-0000-0000E3860000}"/>
    <cellStyle name="RowTitles-Col2 2 3 2 3" xfId="31195" xr:uid="{00000000-0005-0000-0000-0000E4860000}"/>
    <cellStyle name="RowTitles-Col2 2 3 3" xfId="19234" xr:uid="{00000000-0005-0000-0000-0000E5860000}"/>
    <cellStyle name="RowTitles-Col2 2 3 3 2" xfId="26371" xr:uid="{00000000-0005-0000-0000-0000E6860000}"/>
    <cellStyle name="RowTitles-Col2 2 3 3 2 2" xfId="40686" xr:uid="{00000000-0005-0000-0000-0000E7860000}"/>
    <cellStyle name="RowTitles-Col2 2 3 3 3" xfId="33549" xr:uid="{00000000-0005-0000-0000-0000E8860000}"/>
    <cellStyle name="RowTitles-Col2 2 3 4" xfId="20534" xr:uid="{00000000-0005-0000-0000-0000E9860000}"/>
    <cellStyle name="RowTitles-Col2 2 3 4 2" xfId="27671" xr:uid="{00000000-0005-0000-0000-0000EA860000}"/>
    <cellStyle name="RowTitles-Col2 2 3 4 2 2" xfId="41986" xr:uid="{00000000-0005-0000-0000-0000EB860000}"/>
    <cellStyle name="RowTitles-Col2 2 3 4 3" xfId="34849" xr:uid="{00000000-0005-0000-0000-0000EC860000}"/>
    <cellStyle name="RowTitles-Col2 2 3 5" xfId="21749" xr:uid="{00000000-0005-0000-0000-0000ED860000}"/>
    <cellStyle name="RowTitles-Col2 2 3 5 2" xfId="36064" xr:uid="{00000000-0005-0000-0000-0000EE860000}"/>
    <cellStyle name="RowTitles-Col2 2 3 6" xfId="28886" xr:uid="{00000000-0005-0000-0000-0000EF860000}"/>
    <cellStyle name="RowTitles-Col2 2 4" xfId="19735" xr:uid="{00000000-0005-0000-0000-0000F0860000}"/>
    <cellStyle name="RowTitles-Col2 2 4 2" xfId="26872" xr:uid="{00000000-0005-0000-0000-0000F1860000}"/>
    <cellStyle name="RowTitles-Col2 2 4 2 2" xfId="41187" xr:uid="{00000000-0005-0000-0000-0000F2860000}"/>
    <cellStyle name="RowTitles-Col2 2 4 3" xfId="34050" xr:uid="{00000000-0005-0000-0000-0000F3860000}"/>
    <cellStyle name="RowTitles-Detail" xfId="3780" xr:uid="{00000000-0005-0000-0000-0000F4860000}"/>
    <cellStyle name="RowTitles-Detail 2" xfId="12598" xr:uid="{00000000-0005-0000-0000-0000F5860000}"/>
    <cellStyle name="RowTitles-Detail 2 2" xfId="14721" xr:uid="{00000000-0005-0000-0000-0000F6860000}"/>
    <cellStyle name="RowTitles-Detail 2 2 2" xfId="17084" xr:uid="{00000000-0005-0000-0000-0000F7860000}"/>
    <cellStyle name="RowTitles-Detail 2 2 2 2" xfId="31399" xr:uid="{00000000-0005-0000-0000-0000F8860000}"/>
    <cellStyle name="RowTitles-Detail 2 2 3" xfId="19438" xr:uid="{00000000-0005-0000-0000-0000F9860000}"/>
    <cellStyle name="RowTitles-Detail 2 2 3 2" xfId="26575" xr:uid="{00000000-0005-0000-0000-0000FA860000}"/>
    <cellStyle name="RowTitles-Detail 2 2 3 2 2" xfId="40890" xr:uid="{00000000-0005-0000-0000-0000FB860000}"/>
    <cellStyle name="RowTitles-Detail 2 2 3 3" xfId="33753" xr:uid="{00000000-0005-0000-0000-0000FC860000}"/>
    <cellStyle name="RowTitles-Detail 2 3" xfId="13622" xr:uid="{00000000-0005-0000-0000-0000FD860000}"/>
    <cellStyle name="RowTitles-Detail 2 3 2" xfId="15991" xr:uid="{00000000-0005-0000-0000-0000FE860000}"/>
    <cellStyle name="RowTitles-Detail 2 3 2 2" xfId="23150" xr:uid="{00000000-0005-0000-0000-0000FF860000}"/>
    <cellStyle name="RowTitles-Detail 2 3 2 2 2" xfId="37465" xr:uid="{00000000-0005-0000-0000-000000870000}"/>
    <cellStyle name="RowTitles-Detail 2 3 2 3" xfId="30306" xr:uid="{00000000-0005-0000-0000-000001870000}"/>
    <cellStyle name="RowTitles-Detail 2 3 3" xfId="18345" xr:uid="{00000000-0005-0000-0000-000002870000}"/>
    <cellStyle name="RowTitles-Detail 2 3 3 2" xfId="25482" xr:uid="{00000000-0005-0000-0000-000003870000}"/>
    <cellStyle name="RowTitles-Detail 2 3 3 2 2" xfId="39797" xr:uid="{00000000-0005-0000-0000-000004870000}"/>
    <cellStyle name="RowTitles-Detail 2 3 3 3" xfId="32660" xr:uid="{00000000-0005-0000-0000-000005870000}"/>
    <cellStyle name="RowTitles-Detail 2 3 4" xfId="19871" xr:uid="{00000000-0005-0000-0000-000006870000}"/>
    <cellStyle name="RowTitles-Detail 2 3 4 2" xfId="27008" xr:uid="{00000000-0005-0000-0000-000007870000}"/>
    <cellStyle name="RowTitles-Detail 2 3 4 2 2" xfId="41323" xr:uid="{00000000-0005-0000-0000-000008870000}"/>
    <cellStyle name="RowTitles-Detail 2 3 4 3" xfId="34186" xr:uid="{00000000-0005-0000-0000-000009870000}"/>
    <cellStyle name="RowTitles-Detail 2 3 5" xfId="21086" xr:uid="{00000000-0005-0000-0000-00000A870000}"/>
    <cellStyle name="RowTitles-Detail 2 3 5 2" xfId="35401" xr:uid="{00000000-0005-0000-0000-00000B870000}"/>
    <cellStyle name="RowTitles-Detail 2 3 6" xfId="28223" xr:uid="{00000000-0005-0000-0000-00000C870000}"/>
    <cellStyle name="RowTitles-Detail 2 4" xfId="19736" xr:uid="{00000000-0005-0000-0000-00000D870000}"/>
    <cellStyle name="RowTitles-Detail 2 4 2" xfId="26873" xr:uid="{00000000-0005-0000-0000-00000E870000}"/>
    <cellStyle name="RowTitles-Detail 2 4 2 2" xfId="41188" xr:uid="{00000000-0005-0000-0000-00000F870000}"/>
    <cellStyle name="RowTitles-Detail 2 4 3" xfId="34051" xr:uid="{00000000-0005-0000-0000-000010870000}"/>
    <cellStyle name="Schlecht 2" xfId="243" xr:uid="{00000000-0005-0000-0000-000011870000}"/>
    <cellStyle name="Schlecht 2 2" xfId="1788" xr:uid="{00000000-0005-0000-0000-000012870000}"/>
    <cellStyle name="Schlecht 2 2 2" xfId="8107" xr:uid="{00000000-0005-0000-0000-000013870000}"/>
    <cellStyle name="Schlecht 2 2 2 2" xfId="11069" xr:uid="{00000000-0005-0000-0000-000014870000}"/>
    <cellStyle name="Schlecht 2 2 3" xfId="8106" xr:uid="{00000000-0005-0000-0000-000015870000}"/>
    <cellStyle name="Schlecht 2 2 4" xfId="42432" xr:uid="{00000000-0005-0000-0000-000016870000}"/>
    <cellStyle name="Schlecht 2 3" xfId="2943" xr:uid="{00000000-0005-0000-0000-000017870000}"/>
    <cellStyle name="Schlecht 2 3 2" xfId="8108" xr:uid="{00000000-0005-0000-0000-000018870000}"/>
    <cellStyle name="Schlecht 2 3 3" xfId="8776" xr:uid="{00000000-0005-0000-0000-000019870000}"/>
    <cellStyle name="Schlecht 2 3 4" xfId="3781" xr:uid="{00000000-0005-0000-0000-00001A870000}"/>
    <cellStyle name="Schlecht 2 3 5" xfId="11743" xr:uid="{00000000-0005-0000-0000-00001B870000}"/>
    <cellStyle name="Schlecht 2 3 6" xfId="11410" xr:uid="{00000000-0005-0000-0000-00001C870000}"/>
    <cellStyle name="Schlecht 2 4" xfId="2915" xr:uid="{00000000-0005-0000-0000-00001D870000}"/>
    <cellStyle name="Schlecht 2 4 2" xfId="8755" xr:uid="{00000000-0005-0000-0000-00001E870000}"/>
    <cellStyle name="Schlecht 2 4 3" xfId="8109" xr:uid="{00000000-0005-0000-0000-00001F870000}"/>
    <cellStyle name="Schlecht 2 5" xfId="1787" xr:uid="{00000000-0005-0000-0000-000020870000}"/>
    <cellStyle name="Schlecht 2 5 2" xfId="8110" xr:uid="{00000000-0005-0000-0000-000021870000}"/>
    <cellStyle name="Schlecht 2 6" xfId="8111" xr:uid="{00000000-0005-0000-0000-000022870000}"/>
    <cellStyle name="Schlecht 2 7" xfId="3133" xr:uid="{00000000-0005-0000-0000-000023870000}"/>
    <cellStyle name="Schlecht 3" xfId="1789" xr:uid="{00000000-0005-0000-0000-000024870000}"/>
    <cellStyle name="Schlecht 3 2" xfId="3782" xr:uid="{00000000-0005-0000-0000-000025870000}"/>
    <cellStyle name="Schlecht 3 2 2" xfId="8113" xr:uid="{00000000-0005-0000-0000-000026870000}"/>
    <cellStyle name="Schlecht 3 2 3" xfId="11822" xr:uid="{00000000-0005-0000-0000-000027870000}"/>
    <cellStyle name="Schlecht 3 3" xfId="8114" xr:uid="{00000000-0005-0000-0000-000028870000}"/>
    <cellStyle name="Schlecht 3 4" xfId="8115" xr:uid="{00000000-0005-0000-0000-000029870000}"/>
    <cellStyle name="Schlecht 3 5" xfId="8112" xr:uid="{00000000-0005-0000-0000-00002A870000}"/>
    <cellStyle name="Schlecht 3 6" xfId="11675" xr:uid="{00000000-0005-0000-0000-00002B870000}"/>
    <cellStyle name="Standard" xfId="0" builtinId="0" customBuiltin="1"/>
    <cellStyle name="Standard 10" xfId="19" xr:uid="{00000000-0005-0000-0000-00002D870000}"/>
    <cellStyle name="Standard 10 2" xfId="1790" xr:uid="{00000000-0005-0000-0000-00002E870000}"/>
    <cellStyle name="Standard 10 2 2" xfId="8116" xr:uid="{00000000-0005-0000-0000-00002F870000}"/>
    <cellStyle name="Standard 10 2 2 2" xfId="9236" xr:uid="{00000000-0005-0000-0000-000030870000}"/>
    <cellStyle name="Standard 10 2 3" xfId="8962" xr:uid="{00000000-0005-0000-0000-000031870000}"/>
    <cellStyle name="Standard 10 3" xfId="1791" xr:uid="{00000000-0005-0000-0000-000032870000}"/>
    <cellStyle name="Standard 10 3 2" xfId="1792" xr:uid="{00000000-0005-0000-0000-000033870000}"/>
    <cellStyle name="Standard 10 3 3" xfId="9147" xr:uid="{00000000-0005-0000-0000-000034870000}"/>
    <cellStyle name="Standard 10 3 4" xfId="10754" xr:uid="{00000000-0005-0000-0000-000035870000}"/>
    <cellStyle name="Standard 10 4" xfId="5725" xr:uid="{00000000-0005-0000-0000-000036870000}"/>
    <cellStyle name="Standard 10 4 2" xfId="8716" xr:uid="{00000000-0005-0000-0000-000037870000}"/>
    <cellStyle name="Standard 10 4 2 2" xfId="11929" xr:uid="{00000000-0005-0000-0000-000038870000}"/>
    <cellStyle name="Standard 10 4 2 3" xfId="11508" xr:uid="{00000000-0005-0000-0000-000039870000}"/>
    <cellStyle name="Standard 10 4 3" xfId="8725" xr:uid="{00000000-0005-0000-0000-00003A870000}"/>
    <cellStyle name="Standard 10 4 3 2" xfId="11930" xr:uid="{00000000-0005-0000-0000-00003B870000}"/>
    <cellStyle name="Standard 10 4 3 3" xfId="11498" xr:uid="{00000000-0005-0000-0000-00003C870000}"/>
    <cellStyle name="Standard 10 4 4" xfId="11483" xr:uid="{00000000-0005-0000-0000-00003D870000}"/>
    <cellStyle name="Standard 10 4 5" xfId="11828" xr:uid="{00000000-0005-0000-0000-00003E870000}"/>
    <cellStyle name="Standard 10 4 6" xfId="11429" xr:uid="{00000000-0005-0000-0000-00003F870000}"/>
    <cellStyle name="Standard 10 5" xfId="6974" xr:uid="{00000000-0005-0000-0000-000040870000}"/>
    <cellStyle name="Standard 10 5 2" xfId="11831" xr:uid="{00000000-0005-0000-0000-000041870000}"/>
    <cellStyle name="Standard 10 5 3" xfId="11461" xr:uid="{00000000-0005-0000-0000-000042870000}"/>
    <cellStyle name="Standard 10 6" xfId="8855" xr:uid="{00000000-0005-0000-0000-000043870000}"/>
    <cellStyle name="Standard 10_Kennzahlen 2011" xfId="1793" xr:uid="{00000000-0005-0000-0000-000044870000}"/>
    <cellStyle name="Standard 100" xfId="1794" xr:uid="{00000000-0005-0000-0000-000045870000}"/>
    <cellStyle name="Standard 100 2" xfId="3783" xr:uid="{00000000-0005-0000-0000-000046870000}"/>
    <cellStyle name="Standard 100 3" xfId="9237" xr:uid="{00000000-0005-0000-0000-000047870000}"/>
    <cellStyle name="Standard 1000" xfId="9238" xr:uid="{00000000-0005-0000-0000-000048870000}"/>
    <cellStyle name="Standard 1001" xfId="9239" xr:uid="{00000000-0005-0000-0000-000049870000}"/>
    <cellStyle name="Standard 1002" xfId="9240" xr:uid="{00000000-0005-0000-0000-00004A870000}"/>
    <cellStyle name="Standard 1003" xfId="9241" xr:uid="{00000000-0005-0000-0000-00004B870000}"/>
    <cellStyle name="Standard 1004" xfId="9242" xr:uid="{00000000-0005-0000-0000-00004C870000}"/>
    <cellStyle name="Standard 1005" xfId="9243" xr:uid="{00000000-0005-0000-0000-00004D870000}"/>
    <cellStyle name="Standard 1006" xfId="9244" xr:uid="{00000000-0005-0000-0000-00004E870000}"/>
    <cellStyle name="Standard 1007" xfId="9245" xr:uid="{00000000-0005-0000-0000-00004F870000}"/>
    <cellStyle name="Standard 1008" xfId="9246" xr:uid="{00000000-0005-0000-0000-000050870000}"/>
    <cellStyle name="Standard 1009" xfId="9247" xr:uid="{00000000-0005-0000-0000-000051870000}"/>
    <cellStyle name="Standard 101" xfId="1795" xr:uid="{00000000-0005-0000-0000-000052870000}"/>
    <cellStyle name="Standard 101 2" xfId="3784" xr:uid="{00000000-0005-0000-0000-000053870000}"/>
    <cellStyle name="Standard 101 3" xfId="9248" xr:uid="{00000000-0005-0000-0000-000054870000}"/>
    <cellStyle name="Standard 1010" xfId="9249" xr:uid="{00000000-0005-0000-0000-000055870000}"/>
    <cellStyle name="Standard 1011" xfId="9250" xr:uid="{00000000-0005-0000-0000-000056870000}"/>
    <cellStyle name="Standard 1012" xfId="9251" xr:uid="{00000000-0005-0000-0000-000057870000}"/>
    <cellStyle name="Standard 1013" xfId="9252" xr:uid="{00000000-0005-0000-0000-000058870000}"/>
    <cellStyle name="Standard 1014" xfId="9253" xr:uid="{00000000-0005-0000-0000-000059870000}"/>
    <cellStyle name="Standard 1015" xfId="9254" xr:uid="{00000000-0005-0000-0000-00005A870000}"/>
    <cellStyle name="Standard 1016" xfId="9255" xr:uid="{00000000-0005-0000-0000-00005B870000}"/>
    <cellStyle name="Standard 1017" xfId="9256" xr:uid="{00000000-0005-0000-0000-00005C870000}"/>
    <cellStyle name="Standard 1018" xfId="9257" xr:uid="{00000000-0005-0000-0000-00005D870000}"/>
    <cellStyle name="Standard 1019" xfId="9258" xr:uid="{00000000-0005-0000-0000-00005E870000}"/>
    <cellStyle name="Standard 102" xfId="1796" xr:uid="{00000000-0005-0000-0000-00005F870000}"/>
    <cellStyle name="Standard 102 2" xfId="9259" xr:uid="{00000000-0005-0000-0000-000060870000}"/>
    <cellStyle name="Standard 1020" xfId="9260" xr:uid="{00000000-0005-0000-0000-000061870000}"/>
    <cellStyle name="Standard 1021" xfId="9261" xr:uid="{00000000-0005-0000-0000-000062870000}"/>
    <cellStyle name="Standard 1022" xfId="9262" xr:uid="{00000000-0005-0000-0000-000063870000}"/>
    <cellStyle name="Standard 1023" xfId="9263" xr:uid="{00000000-0005-0000-0000-000064870000}"/>
    <cellStyle name="Standard 1024" xfId="9264" xr:uid="{00000000-0005-0000-0000-000065870000}"/>
    <cellStyle name="Standard 1025" xfId="9265" xr:uid="{00000000-0005-0000-0000-000066870000}"/>
    <cellStyle name="Standard 1026" xfId="9266" xr:uid="{00000000-0005-0000-0000-000067870000}"/>
    <cellStyle name="Standard 1027" xfId="9267" xr:uid="{00000000-0005-0000-0000-000068870000}"/>
    <cellStyle name="Standard 1028" xfId="9268" xr:uid="{00000000-0005-0000-0000-000069870000}"/>
    <cellStyle name="Standard 1029" xfId="9269" xr:uid="{00000000-0005-0000-0000-00006A870000}"/>
    <cellStyle name="Standard 103" xfId="1797" xr:uid="{00000000-0005-0000-0000-00006B870000}"/>
    <cellStyle name="Standard 103 2" xfId="9270" xr:uid="{00000000-0005-0000-0000-00006C870000}"/>
    <cellStyle name="Standard 1030" xfId="9271" xr:uid="{00000000-0005-0000-0000-00006D870000}"/>
    <cellStyle name="Standard 1031" xfId="9272" xr:uid="{00000000-0005-0000-0000-00006E870000}"/>
    <cellStyle name="Standard 1032" xfId="9273" xr:uid="{00000000-0005-0000-0000-00006F870000}"/>
    <cellStyle name="Standard 1033" xfId="9274" xr:uid="{00000000-0005-0000-0000-000070870000}"/>
    <cellStyle name="Standard 1034" xfId="9275" xr:uid="{00000000-0005-0000-0000-000071870000}"/>
    <cellStyle name="Standard 1035" xfId="9276" xr:uid="{00000000-0005-0000-0000-000072870000}"/>
    <cellStyle name="Standard 1036" xfId="9277" xr:uid="{00000000-0005-0000-0000-000073870000}"/>
    <cellStyle name="Standard 1037" xfId="9278" xr:uid="{00000000-0005-0000-0000-000074870000}"/>
    <cellStyle name="Standard 1038" xfId="9279" xr:uid="{00000000-0005-0000-0000-000075870000}"/>
    <cellStyle name="Standard 1039" xfId="9280" xr:uid="{00000000-0005-0000-0000-000076870000}"/>
    <cellStyle name="Standard 104" xfId="1798" xr:uid="{00000000-0005-0000-0000-000077870000}"/>
    <cellStyle name="Standard 104 2" xfId="9281" xr:uid="{00000000-0005-0000-0000-000078870000}"/>
    <cellStyle name="Standard 1040" xfId="9282" xr:uid="{00000000-0005-0000-0000-000079870000}"/>
    <cellStyle name="Standard 1041" xfId="9283" xr:uid="{00000000-0005-0000-0000-00007A870000}"/>
    <cellStyle name="Standard 1042" xfId="9284" xr:uid="{00000000-0005-0000-0000-00007B870000}"/>
    <cellStyle name="Standard 1043" xfId="9285" xr:uid="{00000000-0005-0000-0000-00007C870000}"/>
    <cellStyle name="Standard 1044" xfId="9286" xr:uid="{00000000-0005-0000-0000-00007D870000}"/>
    <cellStyle name="Standard 1045" xfId="9287" xr:uid="{00000000-0005-0000-0000-00007E870000}"/>
    <cellStyle name="Standard 1046" xfId="9288" xr:uid="{00000000-0005-0000-0000-00007F870000}"/>
    <cellStyle name="Standard 1047" xfId="9289" xr:uid="{00000000-0005-0000-0000-000080870000}"/>
    <cellStyle name="Standard 1048" xfId="9290" xr:uid="{00000000-0005-0000-0000-000081870000}"/>
    <cellStyle name="Standard 1049" xfId="9291" xr:uid="{00000000-0005-0000-0000-000082870000}"/>
    <cellStyle name="Standard 105" xfId="1799" xr:uid="{00000000-0005-0000-0000-000083870000}"/>
    <cellStyle name="Standard 105 2" xfId="9292" xr:uid="{00000000-0005-0000-0000-000084870000}"/>
    <cellStyle name="Standard 1050" xfId="9293" xr:uid="{00000000-0005-0000-0000-000085870000}"/>
    <cellStyle name="Standard 1051" xfId="9294" xr:uid="{00000000-0005-0000-0000-000086870000}"/>
    <cellStyle name="Standard 1052" xfId="9295" xr:uid="{00000000-0005-0000-0000-000087870000}"/>
    <cellStyle name="Standard 1053" xfId="9296" xr:uid="{00000000-0005-0000-0000-000088870000}"/>
    <cellStyle name="Standard 1054" xfId="9297" xr:uid="{00000000-0005-0000-0000-000089870000}"/>
    <cellStyle name="Standard 1055" xfId="9298" xr:uid="{00000000-0005-0000-0000-00008A870000}"/>
    <cellStyle name="Standard 1056" xfId="9299" xr:uid="{00000000-0005-0000-0000-00008B870000}"/>
    <cellStyle name="Standard 1057" xfId="9300" xr:uid="{00000000-0005-0000-0000-00008C870000}"/>
    <cellStyle name="Standard 1058" xfId="9301" xr:uid="{00000000-0005-0000-0000-00008D870000}"/>
    <cellStyle name="Standard 1059" xfId="9302" xr:uid="{00000000-0005-0000-0000-00008E870000}"/>
    <cellStyle name="Standard 106" xfId="1800" xr:uid="{00000000-0005-0000-0000-00008F870000}"/>
    <cellStyle name="Standard 106 2" xfId="9303" xr:uid="{00000000-0005-0000-0000-000090870000}"/>
    <cellStyle name="Standard 1060" xfId="9304" xr:uid="{00000000-0005-0000-0000-000091870000}"/>
    <cellStyle name="Standard 1061" xfId="9305" xr:uid="{00000000-0005-0000-0000-000092870000}"/>
    <cellStyle name="Standard 1062" xfId="9306" xr:uid="{00000000-0005-0000-0000-000093870000}"/>
    <cellStyle name="Standard 1063" xfId="9307" xr:uid="{00000000-0005-0000-0000-000094870000}"/>
    <cellStyle name="Standard 1064" xfId="9308" xr:uid="{00000000-0005-0000-0000-000095870000}"/>
    <cellStyle name="Standard 1065" xfId="9309" xr:uid="{00000000-0005-0000-0000-000096870000}"/>
    <cellStyle name="Standard 1066" xfId="9310" xr:uid="{00000000-0005-0000-0000-000097870000}"/>
    <cellStyle name="Standard 1067" xfId="9311" xr:uid="{00000000-0005-0000-0000-000098870000}"/>
    <cellStyle name="Standard 1068" xfId="9312" xr:uid="{00000000-0005-0000-0000-000099870000}"/>
    <cellStyle name="Standard 1069" xfId="9313" xr:uid="{00000000-0005-0000-0000-00009A870000}"/>
    <cellStyle name="Standard 107" xfId="1801" xr:uid="{00000000-0005-0000-0000-00009B870000}"/>
    <cellStyle name="Standard 107 2" xfId="1802" xr:uid="{00000000-0005-0000-0000-00009C870000}"/>
    <cellStyle name="Standard 107 3" xfId="3785" xr:uid="{00000000-0005-0000-0000-00009D870000}"/>
    <cellStyle name="Standard 107 4" xfId="9314" xr:uid="{00000000-0005-0000-0000-00009E870000}"/>
    <cellStyle name="Standard 1070" xfId="9315" xr:uid="{00000000-0005-0000-0000-00009F870000}"/>
    <cellStyle name="Standard 1071" xfId="9316" xr:uid="{00000000-0005-0000-0000-0000A0870000}"/>
    <cellStyle name="Standard 1072" xfId="9317" xr:uid="{00000000-0005-0000-0000-0000A1870000}"/>
    <cellStyle name="Standard 1073" xfId="9318" xr:uid="{00000000-0005-0000-0000-0000A2870000}"/>
    <cellStyle name="Standard 1074" xfId="9319" xr:uid="{00000000-0005-0000-0000-0000A3870000}"/>
    <cellStyle name="Standard 1075" xfId="9320" xr:uid="{00000000-0005-0000-0000-0000A4870000}"/>
    <cellStyle name="Standard 1076" xfId="9321" xr:uid="{00000000-0005-0000-0000-0000A5870000}"/>
    <cellStyle name="Standard 1077" xfId="9322" xr:uid="{00000000-0005-0000-0000-0000A6870000}"/>
    <cellStyle name="Standard 1078" xfId="9323" xr:uid="{00000000-0005-0000-0000-0000A7870000}"/>
    <cellStyle name="Standard 1079" xfId="9324" xr:uid="{00000000-0005-0000-0000-0000A8870000}"/>
    <cellStyle name="Standard 108" xfId="1803" xr:uid="{00000000-0005-0000-0000-0000A9870000}"/>
    <cellStyle name="Standard 108 2" xfId="1804" xr:uid="{00000000-0005-0000-0000-0000AA870000}"/>
    <cellStyle name="Standard 108 3" xfId="3786" xr:uid="{00000000-0005-0000-0000-0000AB870000}"/>
    <cellStyle name="Standard 108 4" xfId="9325" xr:uid="{00000000-0005-0000-0000-0000AC870000}"/>
    <cellStyle name="Standard 1080" xfId="9326" xr:uid="{00000000-0005-0000-0000-0000AD870000}"/>
    <cellStyle name="Standard 1081" xfId="9327" xr:uid="{00000000-0005-0000-0000-0000AE870000}"/>
    <cellStyle name="Standard 1082" xfId="9328" xr:uid="{00000000-0005-0000-0000-0000AF870000}"/>
    <cellStyle name="Standard 1083" xfId="9329" xr:uid="{00000000-0005-0000-0000-0000B0870000}"/>
    <cellStyle name="Standard 1084" xfId="9330" xr:uid="{00000000-0005-0000-0000-0000B1870000}"/>
    <cellStyle name="Standard 1085" xfId="9331" xr:uid="{00000000-0005-0000-0000-0000B2870000}"/>
    <cellStyle name="Standard 1086" xfId="9332" xr:uid="{00000000-0005-0000-0000-0000B3870000}"/>
    <cellStyle name="Standard 1087" xfId="9333" xr:uid="{00000000-0005-0000-0000-0000B4870000}"/>
    <cellStyle name="Standard 1088" xfId="9334" xr:uid="{00000000-0005-0000-0000-0000B5870000}"/>
    <cellStyle name="Standard 1089" xfId="9335" xr:uid="{00000000-0005-0000-0000-0000B6870000}"/>
    <cellStyle name="Standard 109" xfId="1805" xr:uid="{00000000-0005-0000-0000-0000B7870000}"/>
    <cellStyle name="Standard 109 2" xfId="1806" xr:uid="{00000000-0005-0000-0000-0000B8870000}"/>
    <cellStyle name="Standard 109 3" xfId="3787" xr:uid="{00000000-0005-0000-0000-0000B9870000}"/>
    <cellStyle name="Standard 109 4" xfId="9336" xr:uid="{00000000-0005-0000-0000-0000BA870000}"/>
    <cellStyle name="Standard 1090" xfId="9337" xr:uid="{00000000-0005-0000-0000-0000BB870000}"/>
    <cellStyle name="Standard 1091" xfId="9338" xr:uid="{00000000-0005-0000-0000-0000BC870000}"/>
    <cellStyle name="Standard 1092" xfId="9339" xr:uid="{00000000-0005-0000-0000-0000BD870000}"/>
    <cellStyle name="Standard 1093" xfId="9340" xr:uid="{00000000-0005-0000-0000-0000BE870000}"/>
    <cellStyle name="Standard 1094" xfId="9341" xr:uid="{00000000-0005-0000-0000-0000BF870000}"/>
    <cellStyle name="Standard 1095" xfId="9342" xr:uid="{00000000-0005-0000-0000-0000C0870000}"/>
    <cellStyle name="Standard 1096" xfId="9343" xr:uid="{00000000-0005-0000-0000-0000C1870000}"/>
    <cellStyle name="Standard 1097" xfId="9344" xr:uid="{00000000-0005-0000-0000-0000C2870000}"/>
    <cellStyle name="Standard 1098" xfId="9345" xr:uid="{00000000-0005-0000-0000-0000C3870000}"/>
    <cellStyle name="Standard 1099" xfId="9346" xr:uid="{00000000-0005-0000-0000-0000C4870000}"/>
    <cellStyle name="Standard 11" xfId="259" xr:uid="{00000000-0005-0000-0000-0000C5870000}"/>
    <cellStyle name="Standard 11 2" xfId="1808" xr:uid="{00000000-0005-0000-0000-0000C6870000}"/>
    <cellStyle name="Standard 11 2 2" xfId="1809" xr:uid="{00000000-0005-0000-0000-0000C7870000}"/>
    <cellStyle name="Standard 11 2 2 2" xfId="8966" xr:uid="{00000000-0005-0000-0000-0000C8870000}"/>
    <cellStyle name="Standard 11 2 3" xfId="1810" xr:uid="{00000000-0005-0000-0000-0000C9870000}"/>
    <cellStyle name="Standard 11 2 3 2" xfId="1811" xr:uid="{00000000-0005-0000-0000-0000CA870000}"/>
    <cellStyle name="Standard 11 2 3 3" xfId="10755" xr:uid="{00000000-0005-0000-0000-0000CB870000}"/>
    <cellStyle name="Standard 11 2 4" xfId="8963" xr:uid="{00000000-0005-0000-0000-0000CC870000}"/>
    <cellStyle name="Standard 11 3" xfId="1812" xr:uid="{00000000-0005-0000-0000-0000CD870000}"/>
    <cellStyle name="Standard 11 3 2" xfId="9121" xr:uid="{00000000-0005-0000-0000-0000CE870000}"/>
    <cellStyle name="Standard 11 4" xfId="1813" xr:uid="{00000000-0005-0000-0000-0000CF870000}"/>
    <cellStyle name="Standard 11 4 2" xfId="10756" xr:uid="{00000000-0005-0000-0000-0000D0870000}"/>
    <cellStyle name="Standard 11 5" xfId="8856" xr:uid="{00000000-0005-0000-0000-0000D1870000}"/>
    <cellStyle name="Standard 11 5 2" xfId="11953" xr:uid="{00000000-0005-0000-0000-0000D2870000}"/>
    <cellStyle name="Standard 11 5 3" xfId="11462" xr:uid="{00000000-0005-0000-0000-0000D3870000}"/>
    <cellStyle name="Standard 11 6" xfId="1807" xr:uid="{00000000-0005-0000-0000-0000D4870000}"/>
    <cellStyle name="Standard 110" xfId="1814" xr:uid="{00000000-0005-0000-0000-0000D5870000}"/>
    <cellStyle name="Standard 110 2" xfId="1815" xr:uid="{00000000-0005-0000-0000-0000D6870000}"/>
    <cellStyle name="Standard 110 3" xfId="3788" xr:uid="{00000000-0005-0000-0000-0000D7870000}"/>
    <cellStyle name="Standard 110 4" xfId="9347" xr:uid="{00000000-0005-0000-0000-0000D8870000}"/>
    <cellStyle name="Standard 1100" xfId="9348" xr:uid="{00000000-0005-0000-0000-0000D9870000}"/>
    <cellStyle name="Standard 1101" xfId="9349" xr:uid="{00000000-0005-0000-0000-0000DA870000}"/>
    <cellStyle name="Standard 1102" xfId="9350" xr:uid="{00000000-0005-0000-0000-0000DB870000}"/>
    <cellStyle name="Standard 1103" xfId="9351" xr:uid="{00000000-0005-0000-0000-0000DC870000}"/>
    <cellStyle name="Standard 1104" xfId="9352" xr:uid="{00000000-0005-0000-0000-0000DD870000}"/>
    <cellStyle name="Standard 1105" xfId="9353" xr:uid="{00000000-0005-0000-0000-0000DE870000}"/>
    <cellStyle name="Standard 1106" xfId="9354" xr:uid="{00000000-0005-0000-0000-0000DF870000}"/>
    <cellStyle name="Standard 1107" xfId="9355" xr:uid="{00000000-0005-0000-0000-0000E0870000}"/>
    <cellStyle name="Standard 1108" xfId="9356" xr:uid="{00000000-0005-0000-0000-0000E1870000}"/>
    <cellStyle name="Standard 1109" xfId="9357" xr:uid="{00000000-0005-0000-0000-0000E2870000}"/>
    <cellStyle name="Standard 111" xfId="1816" xr:uid="{00000000-0005-0000-0000-0000E3870000}"/>
    <cellStyle name="Standard 111 2" xfId="1817" xr:uid="{00000000-0005-0000-0000-0000E4870000}"/>
    <cellStyle name="Standard 111 3" xfId="3789" xr:uid="{00000000-0005-0000-0000-0000E5870000}"/>
    <cellStyle name="Standard 111 4" xfId="9358" xr:uid="{00000000-0005-0000-0000-0000E6870000}"/>
    <cellStyle name="Standard 1110" xfId="9359" xr:uid="{00000000-0005-0000-0000-0000E7870000}"/>
    <cellStyle name="Standard 1111" xfId="9360" xr:uid="{00000000-0005-0000-0000-0000E8870000}"/>
    <cellStyle name="Standard 1112" xfId="9361" xr:uid="{00000000-0005-0000-0000-0000E9870000}"/>
    <cellStyle name="Standard 1113" xfId="9362" xr:uid="{00000000-0005-0000-0000-0000EA870000}"/>
    <cellStyle name="Standard 1114" xfId="9363" xr:uid="{00000000-0005-0000-0000-0000EB870000}"/>
    <cellStyle name="Standard 1115" xfId="9364" xr:uid="{00000000-0005-0000-0000-0000EC870000}"/>
    <cellStyle name="Standard 1116" xfId="9365" xr:uid="{00000000-0005-0000-0000-0000ED870000}"/>
    <cellStyle name="Standard 1117" xfId="9366" xr:uid="{00000000-0005-0000-0000-0000EE870000}"/>
    <cellStyle name="Standard 1118" xfId="9367" xr:uid="{00000000-0005-0000-0000-0000EF870000}"/>
    <cellStyle name="Standard 1119" xfId="9368" xr:uid="{00000000-0005-0000-0000-0000F0870000}"/>
    <cellStyle name="Standard 112" xfId="1818" xr:uid="{00000000-0005-0000-0000-0000F1870000}"/>
    <cellStyle name="Standard 112 2" xfId="1819" xr:uid="{00000000-0005-0000-0000-0000F2870000}"/>
    <cellStyle name="Standard 112 3" xfId="3790" xr:uid="{00000000-0005-0000-0000-0000F3870000}"/>
    <cellStyle name="Standard 112 4" xfId="9369" xr:uid="{00000000-0005-0000-0000-0000F4870000}"/>
    <cellStyle name="Standard 1120" xfId="9370" xr:uid="{00000000-0005-0000-0000-0000F5870000}"/>
    <cellStyle name="Standard 1121" xfId="9371" xr:uid="{00000000-0005-0000-0000-0000F6870000}"/>
    <cellStyle name="Standard 1122" xfId="9372" xr:uid="{00000000-0005-0000-0000-0000F7870000}"/>
    <cellStyle name="Standard 1123" xfId="9373" xr:uid="{00000000-0005-0000-0000-0000F8870000}"/>
    <cellStyle name="Standard 1124" xfId="9234" xr:uid="{00000000-0005-0000-0000-0000F9870000}"/>
    <cellStyle name="Standard 1125" xfId="10514" xr:uid="{00000000-0005-0000-0000-0000FA870000}"/>
    <cellStyle name="Standard 1126" xfId="10685" xr:uid="{00000000-0005-0000-0000-0000FB870000}"/>
    <cellStyle name="Standard 1127" xfId="10686" xr:uid="{00000000-0005-0000-0000-0000FC870000}"/>
    <cellStyle name="Standard 1128" xfId="10515" xr:uid="{00000000-0005-0000-0000-0000FD870000}"/>
    <cellStyle name="Standard 1129" xfId="10688" xr:uid="{00000000-0005-0000-0000-0000FE870000}"/>
    <cellStyle name="Standard 1129 2" xfId="12116" xr:uid="{00000000-0005-0000-0000-0000FF870000}"/>
    <cellStyle name="Standard 1129 3" xfId="12107" xr:uid="{00000000-0005-0000-0000-000000880000}"/>
    <cellStyle name="Standard 1129 4" xfId="12074" xr:uid="{00000000-0005-0000-0000-000001880000}"/>
    <cellStyle name="Standard 113" xfId="1820" xr:uid="{00000000-0005-0000-0000-000002880000}"/>
    <cellStyle name="Standard 113 2" xfId="1821" xr:uid="{00000000-0005-0000-0000-000003880000}"/>
    <cellStyle name="Standard 113 3" xfId="3791" xr:uid="{00000000-0005-0000-0000-000004880000}"/>
    <cellStyle name="Standard 113 4" xfId="9374" xr:uid="{00000000-0005-0000-0000-000005880000}"/>
    <cellStyle name="Standard 1130" xfId="10687" xr:uid="{00000000-0005-0000-0000-000006880000}"/>
    <cellStyle name="Standard 1130 2" xfId="12115" xr:uid="{00000000-0005-0000-0000-000007880000}"/>
    <cellStyle name="Standard 1130 3" xfId="12106" xr:uid="{00000000-0005-0000-0000-000008880000}"/>
    <cellStyle name="Standard 1130 4" xfId="12073" xr:uid="{00000000-0005-0000-0000-000009880000}"/>
    <cellStyle name="Standard 1131" xfId="10689" xr:uid="{00000000-0005-0000-0000-00000A880000}"/>
    <cellStyle name="Standard 1132" xfId="10812" xr:uid="{00000000-0005-0000-0000-00000B880000}"/>
    <cellStyle name="Standard 1132 2" xfId="12117" xr:uid="{00000000-0005-0000-0000-00000C880000}"/>
    <cellStyle name="Standard 1132 2 2" xfId="12255" xr:uid="{00000000-0005-0000-0000-00000D880000}"/>
    <cellStyle name="Standard 1132 2 3" xfId="12217" xr:uid="{00000000-0005-0000-0000-00000E880000}"/>
    <cellStyle name="Standard 1132 3" xfId="12104" xr:uid="{00000000-0005-0000-0000-00000F880000}"/>
    <cellStyle name="Standard 1132 3 2" xfId="12252" xr:uid="{00000000-0005-0000-0000-000010880000}"/>
    <cellStyle name="Standard 1132 3 3" xfId="12222" xr:uid="{00000000-0005-0000-0000-000011880000}"/>
    <cellStyle name="Standard 1132 4" xfId="12071" xr:uid="{00000000-0005-0000-0000-000012880000}"/>
    <cellStyle name="Standard 1133" xfId="10813" xr:uid="{00000000-0005-0000-0000-000013880000}"/>
    <cellStyle name="Standard 1134" xfId="10814" xr:uid="{00000000-0005-0000-0000-000014880000}"/>
    <cellStyle name="Standard 1135" xfId="10815" xr:uid="{00000000-0005-0000-0000-000015880000}"/>
    <cellStyle name="Standard 1136" xfId="10816" xr:uid="{00000000-0005-0000-0000-000016880000}"/>
    <cellStyle name="Standard 1137" xfId="10817" xr:uid="{00000000-0005-0000-0000-000017880000}"/>
    <cellStyle name="Standard 1138" xfId="10818" xr:uid="{00000000-0005-0000-0000-000018880000}"/>
    <cellStyle name="Standard 1139" xfId="10819" xr:uid="{00000000-0005-0000-0000-000019880000}"/>
    <cellStyle name="Standard 1139 2" xfId="12119" xr:uid="{00000000-0005-0000-0000-00001A880000}"/>
    <cellStyle name="Standard 1139 2 2" xfId="12187" xr:uid="{00000000-0005-0000-0000-00001B880000}"/>
    <cellStyle name="Standard 1139 2 2 2" xfId="12259" xr:uid="{00000000-0005-0000-0000-00001C880000}"/>
    <cellStyle name="Standard 1139 2 3" xfId="12256" xr:uid="{00000000-0005-0000-0000-00001D880000}"/>
    <cellStyle name="Standard 1139 3" xfId="12118" xr:uid="{00000000-0005-0000-0000-00001E880000}"/>
    <cellStyle name="Standard 1139 4" xfId="12152" xr:uid="{00000000-0005-0000-0000-00001F880000}"/>
    <cellStyle name="Standard 1139 4 2" xfId="12258" xr:uid="{00000000-0005-0000-0000-000020880000}"/>
    <cellStyle name="Standard 1139 5" xfId="12272" xr:uid="{00000000-0005-0000-0000-000021880000}"/>
    <cellStyle name="Standard 1139 5 2" xfId="12278" xr:uid="{00000000-0005-0000-0000-000022880000}"/>
    <cellStyle name="Standard 1139 6" xfId="12276" xr:uid="{00000000-0005-0000-0000-000023880000}"/>
    <cellStyle name="Standard 1139 6 2" xfId="12283" xr:uid="{00000000-0005-0000-0000-000024880000}"/>
    <cellStyle name="Standard 1139 6 2 2" xfId="12285" xr:uid="{00000000-0005-0000-0000-000025880000}"/>
    <cellStyle name="Standard 1139 6 2 2 2" xfId="12291" xr:uid="{00000000-0005-0000-0000-000026880000}"/>
    <cellStyle name="Standard 1139 6 2 2 3" xfId="14555" xr:uid="{00000000-0005-0000-0000-000027880000}"/>
    <cellStyle name="Standard 1139 6 2 2 3 2" xfId="14898" xr:uid="{00000000-0005-0000-0000-000028880000}"/>
    <cellStyle name="Standard 1139 6 2 2 4" xfId="12540" xr:uid="{00000000-0005-0000-0000-000029880000}"/>
    <cellStyle name="Standard 1139 6 2 3" xfId="12297" xr:uid="{00000000-0005-0000-0000-00002A880000}"/>
    <cellStyle name="Standard 1139 6 3" xfId="12281" xr:uid="{00000000-0005-0000-0000-00002B880000}"/>
    <cellStyle name="Standard 1139 6 3 2" xfId="12292" xr:uid="{00000000-0005-0000-0000-00002C880000}"/>
    <cellStyle name="Standard 1139 6 3 3" xfId="14553" xr:uid="{00000000-0005-0000-0000-00002D880000}"/>
    <cellStyle name="Standard 1139 6 3 3 2" xfId="14896" xr:uid="{00000000-0005-0000-0000-00002E880000}"/>
    <cellStyle name="Standard 1139 6 3 4" xfId="12538" xr:uid="{00000000-0005-0000-0000-00002F880000}"/>
    <cellStyle name="Standard 1139 7" xfId="10879" xr:uid="{00000000-0005-0000-0000-000030880000}"/>
    <cellStyle name="Standard 1139 7 2" xfId="12476" xr:uid="{00000000-0005-0000-0000-000031880000}"/>
    <cellStyle name="Standard 1139 8" xfId="14551" xr:uid="{00000000-0005-0000-0000-000032880000}"/>
    <cellStyle name="Standard 1139 8 2" xfId="14894" xr:uid="{00000000-0005-0000-0000-000033880000}"/>
    <cellStyle name="Standard 1139 9" xfId="12536" xr:uid="{00000000-0005-0000-0000-000034880000}"/>
    <cellStyle name="Standard 114" xfId="1822" xr:uid="{00000000-0005-0000-0000-000035880000}"/>
    <cellStyle name="Standard 114 2" xfId="1823" xr:uid="{00000000-0005-0000-0000-000036880000}"/>
    <cellStyle name="Standard 114 3" xfId="9375" xr:uid="{00000000-0005-0000-0000-000037880000}"/>
    <cellStyle name="Standard 1140" xfId="11126" xr:uid="{00000000-0005-0000-0000-000038880000}"/>
    <cellStyle name="Standard 1140 2" xfId="12179" xr:uid="{00000000-0005-0000-0000-000039880000}"/>
    <cellStyle name="Standard 1140 3" xfId="12148" xr:uid="{00000000-0005-0000-0000-00003A880000}"/>
    <cellStyle name="Standard 1141" xfId="18" xr:uid="{00000000-0005-0000-0000-00003B880000}"/>
    <cellStyle name="Standard 1141 2" xfId="45" xr:uid="{00000000-0005-0000-0000-00003C880000}"/>
    <cellStyle name="Standard 1141 2 2" xfId="12180" xr:uid="{00000000-0005-0000-0000-00003D880000}"/>
    <cellStyle name="Standard 1141 3" xfId="12149" xr:uid="{00000000-0005-0000-0000-00003E880000}"/>
    <cellStyle name="Standard 1141 4" xfId="11127" xr:uid="{00000000-0005-0000-0000-00003F880000}"/>
    <cellStyle name="Standard 1141 5" xfId="42886" xr:uid="{00000000-0005-0000-0000-000040880000}"/>
    <cellStyle name="Standard 1141 5 2" xfId="42965" xr:uid="{00000000-0005-0000-0000-000041880000}"/>
    <cellStyle name="Standard 1141 5 3" xfId="42991" xr:uid="{00000000-0005-0000-0000-000042880000}"/>
    <cellStyle name="Standard 1142" xfId="11128" xr:uid="{00000000-0005-0000-0000-000043880000}"/>
    <cellStyle name="Standard 1143" xfId="11129" xr:uid="{00000000-0005-0000-0000-000044880000}"/>
    <cellStyle name="Standard 1144" xfId="11130" xr:uid="{00000000-0005-0000-0000-000045880000}"/>
    <cellStyle name="Standard 1145" xfId="11131" xr:uid="{00000000-0005-0000-0000-000046880000}"/>
    <cellStyle name="Standard 1146" xfId="11132" xr:uid="{00000000-0005-0000-0000-000047880000}"/>
    <cellStyle name="Standard 1147" xfId="11133" xr:uid="{00000000-0005-0000-0000-000048880000}"/>
    <cellStyle name="Standard 1148" xfId="11134" xr:uid="{00000000-0005-0000-0000-000049880000}"/>
    <cellStyle name="Standard 1149" xfId="11135" xr:uid="{00000000-0005-0000-0000-00004A880000}"/>
    <cellStyle name="Standard 115" xfId="1824" xr:uid="{00000000-0005-0000-0000-00004B880000}"/>
    <cellStyle name="Standard 115 2" xfId="1825" xr:uid="{00000000-0005-0000-0000-00004C880000}"/>
    <cellStyle name="Standard 115 3" xfId="4090" xr:uid="{00000000-0005-0000-0000-00004D880000}"/>
    <cellStyle name="Standard 115 4" xfId="3792" xr:uid="{00000000-0005-0000-0000-00004E880000}"/>
    <cellStyle name="Standard 1150" xfId="11136" xr:uid="{00000000-0005-0000-0000-00004F880000}"/>
    <cellStyle name="Standard 1151" xfId="11137" xr:uid="{00000000-0005-0000-0000-000050880000}"/>
    <cellStyle name="Standard 1152" xfId="11138" xr:uid="{00000000-0005-0000-0000-000051880000}"/>
    <cellStyle name="Standard 1153" xfId="11139" xr:uid="{00000000-0005-0000-0000-000052880000}"/>
    <cellStyle name="Standard 1154" xfId="11140" xr:uid="{00000000-0005-0000-0000-000053880000}"/>
    <cellStyle name="Standard 1155" xfId="11141" xr:uid="{00000000-0005-0000-0000-000054880000}"/>
    <cellStyle name="Standard 1156" xfId="11142" xr:uid="{00000000-0005-0000-0000-000055880000}"/>
    <cellStyle name="Standard 1157" xfId="11143" xr:uid="{00000000-0005-0000-0000-000056880000}"/>
    <cellStyle name="Standard 1158" xfId="11144" xr:uid="{00000000-0005-0000-0000-000057880000}"/>
    <cellStyle name="Standard 1159" xfId="11145" xr:uid="{00000000-0005-0000-0000-000058880000}"/>
    <cellStyle name="Standard 116" xfId="1826" xr:uid="{00000000-0005-0000-0000-000059880000}"/>
    <cellStyle name="Standard 116 2" xfId="1827" xr:uid="{00000000-0005-0000-0000-00005A880000}"/>
    <cellStyle name="Standard 116 3" xfId="4091" xr:uid="{00000000-0005-0000-0000-00005B880000}"/>
    <cellStyle name="Standard 116 4" xfId="3793" xr:uid="{00000000-0005-0000-0000-00005C880000}"/>
    <cellStyle name="Standard 1160" xfId="11146" xr:uid="{00000000-0005-0000-0000-00005D880000}"/>
    <cellStyle name="Standard 1161" xfId="11147" xr:uid="{00000000-0005-0000-0000-00005E880000}"/>
    <cellStyle name="Standard 1162" xfId="11148" xr:uid="{00000000-0005-0000-0000-00005F880000}"/>
    <cellStyle name="Standard 1163" xfId="11149" xr:uid="{00000000-0005-0000-0000-000060880000}"/>
    <cellStyle name="Standard 1164" xfId="11150" xr:uid="{00000000-0005-0000-0000-000061880000}"/>
    <cellStyle name="Standard 1165" xfId="11151" xr:uid="{00000000-0005-0000-0000-000062880000}"/>
    <cellStyle name="Standard 1166" xfId="11152" xr:uid="{00000000-0005-0000-0000-000063880000}"/>
    <cellStyle name="Standard 1167" xfId="11153" xr:uid="{00000000-0005-0000-0000-000064880000}"/>
    <cellStyle name="Standard 1168" xfId="11154" xr:uid="{00000000-0005-0000-0000-000065880000}"/>
    <cellStyle name="Standard 1169" xfId="11155" xr:uid="{00000000-0005-0000-0000-000066880000}"/>
    <cellStyle name="Standard 117" xfId="1828" xr:uid="{00000000-0005-0000-0000-000067880000}"/>
    <cellStyle name="Standard 117 2" xfId="1829" xr:uid="{00000000-0005-0000-0000-000068880000}"/>
    <cellStyle name="Standard 117 3" xfId="4092" xr:uid="{00000000-0005-0000-0000-000069880000}"/>
    <cellStyle name="Standard 117 4" xfId="3794" xr:uid="{00000000-0005-0000-0000-00006A880000}"/>
    <cellStyle name="Standard 1170" xfId="11156" xr:uid="{00000000-0005-0000-0000-00006B880000}"/>
    <cellStyle name="Standard 1171" xfId="11157" xr:uid="{00000000-0005-0000-0000-00006C880000}"/>
    <cellStyle name="Standard 1172" xfId="11158" xr:uid="{00000000-0005-0000-0000-00006D880000}"/>
    <cellStyle name="Standard 1173" xfId="11159" xr:uid="{00000000-0005-0000-0000-00006E880000}"/>
    <cellStyle name="Standard 1174" xfId="11160" xr:uid="{00000000-0005-0000-0000-00006F880000}"/>
    <cellStyle name="Standard 1175" xfId="11161" xr:uid="{00000000-0005-0000-0000-000070880000}"/>
    <cellStyle name="Standard 1176" xfId="11162" xr:uid="{00000000-0005-0000-0000-000071880000}"/>
    <cellStyle name="Standard 1177" xfId="11163" xr:uid="{00000000-0005-0000-0000-000072880000}"/>
    <cellStyle name="Standard 1178" xfId="11164" xr:uid="{00000000-0005-0000-0000-000073880000}"/>
    <cellStyle name="Standard 1179" xfId="11165" xr:uid="{00000000-0005-0000-0000-000074880000}"/>
    <cellStyle name="Standard 118" xfId="1830" xr:uid="{00000000-0005-0000-0000-000075880000}"/>
    <cellStyle name="Standard 118 2" xfId="1831" xr:uid="{00000000-0005-0000-0000-000076880000}"/>
    <cellStyle name="Standard 118 3" xfId="4093" xr:uid="{00000000-0005-0000-0000-000077880000}"/>
    <cellStyle name="Standard 118 4" xfId="3795" xr:uid="{00000000-0005-0000-0000-000078880000}"/>
    <cellStyle name="Standard 1180" xfId="11166" xr:uid="{00000000-0005-0000-0000-000079880000}"/>
    <cellStyle name="Standard 1181" xfId="11167" xr:uid="{00000000-0005-0000-0000-00007A880000}"/>
    <cellStyle name="Standard 1182" xfId="11168" xr:uid="{00000000-0005-0000-0000-00007B880000}"/>
    <cellStyle name="Standard 1183" xfId="11169" xr:uid="{00000000-0005-0000-0000-00007C880000}"/>
    <cellStyle name="Standard 1184" xfId="11170" xr:uid="{00000000-0005-0000-0000-00007D880000}"/>
    <cellStyle name="Standard 1185" xfId="11171" xr:uid="{00000000-0005-0000-0000-00007E880000}"/>
    <cellStyle name="Standard 1186" xfId="11172" xr:uid="{00000000-0005-0000-0000-00007F880000}"/>
    <cellStyle name="Standard 1187" xfId="11173" xr:uid="{00000000-0005-0000-0000-000080880000}"/>
    <cellStyle name="Standard 1188" xfId="11174" xr:uid="{00000000-0005-0000-0000-000081880000}"/>
    <cellStyle name="Standard 1189" xfId="11175" xr:uid="{00000000-0005-0000-0000-000082880000}"/>
    <cellStyle name="Standard 119" xfId="1832" xr:uid="{00000000-0005-0000-0000-000083880000}"/>
    <cellStyle name="Standard 119 2" xfId="1833" xr:uid="{00000000-0005-0000-0000-000084880000}"/>
    <cellStyle name="Standard 119 3" xfId="4094" xr:uid="{00000000-0005-0000-0000-000085880000}"/>
    <cellStyle name="Standard 119 4" xfId="3796" xr:uid="{00000000-0005-0000-0000-000086880000}"/>
    <cellStyle name="Standard 1190" xfId="11176" xr:uid="{00000000-0005-0000-0000-000087880000}"/>
    <cellStyle name="Standard 1191" xfId="11177" xr:uid="{00000000-0005-0000-0000-000088880000}"/>
    <cellStyle name="Standard 1192" xfId="11178" xr:uid="{00000000-0005-0000-0000-000089880000}"/>
    <cellStyle name="Standard 1193" xfId="11179" xr:uid="{00000000-0005-0000-0000-00008A880000}"/>
    <cellStyle name="Standard 1194" xfId="11180" xr:uid="{00000000-0005-0000-0000-00008B880000}"/>
    <cellStyle name="Standard 1195" xfId="11181" xr:uid="{00000000-0005-0000-0000-00008C880000}"/>
    <cellStyle name="Standard 1196" xfId="11182" xr:uid="{00000000-0005-0000-0000-00008D880000}"/>
    <cellStyle name="Standard 1197" xfId="11183" xr:uid="{00000000-0005-0000-0000-00008E880000}"/>
    <cellStyle name="Standard 1198" xfId="11184" xr:uid="{00000000-0005-0000-0000-00008F880000}"/>
    <cellStyle name="Standard 1199" xfId="11185" xr:uid="{00000000-0005-0000-0000-000090880000}"/>
    <cellStyle name="Standard 12" xfId="1834" xr:uid="{00000000-0005-0000-0000-000091880000}"/>
    <cellStyle name="Standard 12 2" xfId="1835" xr:uid="{00000000-0005-0000-0000-000092880000}"/>
    <cellStyle name="Standard 12 2 2" xfId="1836" xr:uid="{00000000-0005-0000-0000-000093880000}"/>
    <cellStyle name="Standard 12 2 2 2" xfId="1837" xr:uid="{00000000-0005-0000-0000-000094880000}"/>
    <cellStyle name="Standard 12 2 2 3" xfId="10757" xr:uid="{00000000-0005-0000-0000-000095880000}"/>
    <cellStyle name="Standard 12 2 3" xfId="8964" xr:uid="{00000000-0005-0000-0000-000096880000}"/>
    <cellStyle name="Standard 12 2 4" xfId="9233" xr:uid="{00000000-0005-0000-0000-000097880000}"/>
    <cellStyle name="Standard 12 3" xfId="1838" xr:uid="{00000000-0005-0000-0000-000098880000}"/>
    <cellStyle name="Standard 12 3 2" xfId="1839" xr:uid="{00000000-0005-0000-0000-000099880000}"/>
    <cellStyle name="Standard 12 3 2 2" xfId="4096" xr:uid="{00000000-0005-0000-0000-00009A880000}"/>
    <cellStyle name="Standard 12 3 2 3" xfId="8117" xr:uid="{00000000-0005-0000-0000-00009B880000}"/>
    <cellStyle name="Standard 12 3 2 4" xfId="11070" xr:uid="{00000000-0005-0000-0000-00009C880000}"/>
    <cellStyle name="Standard 12 3 3" xfId="4095" xr:uid="{00000000-0005-0000-0000-00009D880000}"/>
    <cellStyle name="Standard 12 3 4" xfId="8910" xr:uid="{00000000-0005-0000-0000-00009E880000}"/>
    <cellStyle name="Standard 12 4" xfId="8118" xr:uid="{00000000-0005-0000-0000-00009F880000}"/>
    <cellStyle name="Standard 12 4 2" xfId="8119" xr:uid="{00000000-0005-0000-0000-0000A0880000}"/>
    <cellStyle name="Standard 12 4 3" xfId="9150" xr:uid="{00000000-0005-0000-0000-0000A1880000}"/>
    <cellStyle name="Standard 12 4 4" xfId="9376" xr:uid="{00000000-0005-0000-0000-0000A2880000}"/>
    <cellStyle name="Standard 12 5" xfId="8120" xr:uid="{00000000-0005-0000-0000-0000A3880000}"/>
    <cellStyle name="Standard 12 5 2" xfId="8717" xr:uid="{00000000-0005-0000-0000-0000A4880000}"/>
    <cellStyle name="Standard 120" xfId="1840" xr:uid="{00000000-0005-0000-0000-0000A5880000}"/>
    <cellStyle name="Standard 120 2" xfId="2944" xr:uid="{00000000-0005-0000-0000-0000A6880000}"/>
    <cellStyle name="Standard 120 2 2" xfId="8777" xr:uid="{00000000-0005-0000-0000-0000A7880000}"/>
    <cellStyle name="Standard 120 2 3" xfId="4097" xr:uid="{00000000-0005-0000-0000-0000A8880000}"/>
    <cellStyle name="Standard 120 2 4" xfId="11744" xr:uid="{00000000-0005-0000-0000-0000A9880000}"/>
    <cellStyle name="Standard 120 3" xfId="3797" xr:uid="{00000000-0005-0000-0000-0000AA880000}"/>
    <cellStyle name="Standard 120 4" xfId="11676" xr:uid="{00000000-0005-0000-0000-0000AB880000}"/>
    <cellStyle name="Standard 1200" xfId="11186" xr:uid="{00000000-0005-0000-0000-0000AC880000}"/>
    <cellStyle name="Standard 1201" xfId="11187" xr:uid="{00000000-0005-0000-0000-0000AD880000}"/>
    <cellStyle name="Standard 1202" xfId="11188" xr:uid="{00000000-0005-0000-0000-0000AE880000}"/>
    <cellStyle name="Standard 1203" xfId="11189" xr:uid="{00000000-0005-0000-0000-0000AF880000}"/>
    <cellStyle name="Standard 1204" xfId="11190" xr:uid="{00000000-0005-0000-0000-0000B0880000}"/>
    <cellStyle name="Standard 1205" xfId="11191" xr:uid="{00000000-0005-0000-0000-0000B1880000}"/>
    <cellStyle name="Standard 1206" xfId="11192" xr:uid="{00000000-0005-0000-0000-0000B2880000}"/>
    <cellStyle name="Standard 1207" xfId="11193" xr:uid="{00000000-0005-0000-0000-0000B3880000}"/>
    <cellStyle name="Standard 1208" xfId="11194" xr:uid="{00000000-0005-0000-0000-0000B4880000}"/>
    <cellStyle name="Standard 1209" xfId="11195" xr:uid="{00000000-0005-0000-0000-0000B5880000}"/>
    <cellStyle name="Standard 121" xfId="2901" xr:uid="{00000000-0005-0000-0000-0000B6880000}"/>
    <cellStyle name="Standard 121 2" xfId="2958" xr:uid="{00000000-0005-0000-0000-0000B7880000}"/>
    <cellStyle name="Standard 121 2 2" xfId="8784" xr:uid="{00000000-0005-0000-0000-0000B8880000}"/>
    <cellStyle name="Standard 121 2 3" xfId="4098" xr:uid="{00000000-0005-0000-0000-0000B9880000}"/>
    <cellStyle name="Standard 121 2 4" xfId="11755" xr:uid="{00000000-0005-0000-0000-0000BA880000}"/>
    <cellStyle name="Standard 121 3" xfId="8742" xr:uid="{00000000-0005-0000-0000-0000BB880000}"/>
    <cellStyle name="Standard 121 4" xfId="3798" xr:uid="{00000000-0005-0000-0000-0000BC880000}"/>
    <cellStyle name="Standard 121 5" xfId="11723" xr:uid="{00000000-0005-0000-0000-0000BD880000}"/>
    <cellStyle name="Standard 1210" xfId="11196" xr:uid="{00000000-0005-0000-0000-0000BE880000}"/>
    <cellStyle name="Standard 1211" xfId="11197" xr:uid="{00000000-0005-0000-0000-0000BF880000}"/>
    <cellStyle name="Standard 1212" xfId="11198" xr:uid="{00000000-0005-0000-0000-0000C0880000}"/>
    <cellStyle name="Standard 1213" xfId="11199" xr:uid="{00000000-0005-0000-0000-0000C1880000}"/>
    <cellStyle name="Standard 1214" xfId="11200" xr:uid="{00000000-0005-0000-0000-0000C2880000}"/>
    <cellStyle name="Standard 1215" xfId="11201" xr:uid="{00000000-0005-0000-0000-0000C3880000}"/>
    <cellStyle name="Standard 1216" xfId="11202" xr:uid="{00000000-0005-0000-0000-0000C4880000}"/>
    <cellStyle name="Standard 1217" xfId="11203" xr:uid="{00000000-0005-0000-0000-0000C5880000}"/>
    <cellStyle name="Standard 1218" xfId="11204" xr:uid="{00000000-0005-0000-0000-0000C6880000}"/>
    <cellStyle name="Standard 1219" xfId="11205" xr:uid="{00000000-0005-0000-0000-0000C7880000}"/>
    <cellStyle name="Standard 122" xfId="2904" xr:uid="{00000000-0005-0000-0000-0000C8880000}"/>
    <cellStyle name="Standard 122 2" xfId="2959" xr:uid="{00000000-0005-0000-0000-0000C9880000}"/>
    <cellStyle name="Standard 122 3" xfId="8744" xr:uid="{00000000-0005-0000-0000-0000CA880000}"/>
    <cellStyle name="Standard 122 4" xfId="4018" xr:uid="{00000000-0005-0000-0000-0000CB880000}"/>
    <cellStyle name="Standard 122 5" xfId="9377" xr:uid="{00000000-0005-0000-0000-0000CC880000}"/>
    <cellStyle name="Standard 122 5 2" xfId="12042" xr:uid="{00000000-0005-0000-0000-0000CD880000}"/>
    <cellStyle name="Standard 122 5 3" xfId="11725" xr:uid="{00000000-0005-0000-0000-0000CE880000}"/>
    <cellStyle name="Standard 1220" xfId="11206" xr:uid="{00000000-0005-0000-0000-0000CF880000}"/>
    <cellStyle name="Standard 1221" xfId="11207" xr:uid="{00000000-0005-0000-0000-0000D0880000}"/>
    <cellStyle name="Standard 1222" xfId="11208" xr:uid="{00000000-0005-0000-0000-0000D1880000}"/>
    <cellStyle name="Standard 1223" xfId="11209" xr:uid="{00000000-0005-0000-0000-0000D2880000}"/>
    <cellStyle name="Standard 1224" xfId="26" xr:uid="{00000000-0005-0000-0000-0000D3880000}"/>
    <cellStyle name="Standard 1225" xfId="25" xr:uid="{00000000-0005-0000-0000-0000D4880000}"/>
    <cellStyle name="Standard 1226" xfId="12188" xr:uid="{00000000-0005-0000-0000-0000D5880000}"/>
    <cellStyle name="Standard 1226 2" xfId="12257" xr:uid="{00000000-0005-0000-0000-0000D6880000}"/>
    <cellStyle name="Standard 1226 3" xfId="12277" xr:uid="{00000000-0005-0000-0000-0000D7880000}"/>
    <cellStyle name="Standard 1226 3 2" xfId="12284" xr:uid="{00000000-0005-0000-0000-0000D8880000}"/>
    <cellStyle name="Standard 1226 3 2 2" xfId="12286" xr:uid="{00000000-0005-0000-0000-0000D9880000}"/>
    <cellStyle name="Standard 1226 3 2 2 2" xfId="12294" xr:uid="{00000000-0005-0000-0000-0000DA880000}"/>
    <cellStyle name="Standard 1226 3 2 2 3" xfId="14556" xr:uid="{00000000-0005-0000-0000-0000DB880000}"/>
    <cellStyle name="Standard 1226 3 2 2 3 2" xfId="14899" xr:uid="{00000000-0005-0000-0000-0000DC880000}"/>
    <cellStyle name="Standard 1226 3 2 2 4" xfId="12541" xr:uid="{00000000-0005-0000-0000-0000DD880000}"/>
    <cellStyle name="Standard 1226 3 2 3" xfId="12298" xr:uid="{00000000-0005-0000-0000-0000DE880000}"/>
    <cellStyle name="Standard 1226 3 3" xfId="12282" xr:uid="{00000000-0005-0000-0000-0000DF880000}"/>
    <cellStyle name="Standard 1226 3 3 2" xfId="12293" xr:uid="{00000000-0005-0000-0000-0000E0880000}"/>
    <cellStyle name="Standard 1226 3 3 3" xfId="14554" xr:uid="{00000000-0005-0000-0000-0000E1880000}"/>
    <cellStyle name="Standard 1226 3 3 3 2" xfId="14897" xr:uid="{00000000-0005-0000-0000-0000E2880000}"/>
    <cellStyle name="Standard 1226 3 3 4" xfId="12539" xr:uid="{00000000-0005-0000-0000-0000E3880000}"/>
    <cellStyle name="Standard 1226 4" xfId="14552" xr:uid="{00000000-0005-0000-0000-0000E4880000}"/>
    <cellStyle name="Standard 1226 4 2" xfId="14895" xr:uid="{00000000-0005-0000-0000-0000E5880000}"/>
    <cellStyle name="Standard 1226 5" xfId="12537" xr:uid="{00000000-0005-0000-0000-0000E6880000}"/>
    <cellStyle name="Standard 1227" xfId="12191" xr:uid="{00000000-0005-0000-0000-0000E7880000}"/>
    <cellStyle name="Standard 1228" xfId="12189" xr:uid="{00000000-0005-0000-0000-0000E8880000}"/>
    <cellStyle name="Standard 1229" xfId="12190" xr:uid="{00000000-0005-0000-0000-0000E9880000}"/>
    <cellStyle name="Standard 123" xfId="2905" xr:uid="{00000000-0005-0000-0000-0000EA880000}"/>
    <cellStyle name="Standard 123 2" xfId="2960" xr:uid="{00000000-0005-0000-0000-0000EB880000}"/>
    <cellStyle name="Standard 123 3" xfId="2962" xr:uid="{00000000-0005-0000-0000-0000EC880000}"/>
    <cellStyle name="Standard 123 3 2" xfId="8785" xr:uid="{00000000-0005-0000-0000-0000ED880000}"/>
    <cellStyle name="Standard 123 3 3" xfId="12218" xr:uid="{00000000-0005-0000-0000-0000EE880000}"/>
    <cellStyle name="Standard 123 4" xfId="8745" xr:uid="{00000000-0005-0000-0000-0000EF880000}"/>
    <cellStyle name="Standard 123 5" xfId="4876" xr:uid="{00000000-0005-0000-0000-0000F0880000}"/>
    <cellStyle name="Standard 123 6" xfId="9378" xr:uid="{00000000-0005-0000-0000-0000F1880000}"/>
    <cellStyle name="Standard 123 6 2" xfId="12043" xr:uid="{00000000-0005-0000-0000-0000F2880000}"/>
    <cellStyle name="Standard 123 6 3" xfId="12093" xr:uid="{00000000-0005-0000-0000-0000F3880000}"/>
    <cellStyle name="Standard 123 6 4" xfId="11726" xr:uid="{00000000-0005-0000-0000-0000F4880000}"/>
    <cellStyle name="Standard 1230" xfId="12192" xr:uid="{00000000-0005-0000-0000-0000F5880000}"/>
    <cellStyle name="Standard 1231" xfId="12194" xr:uid="{00000000-0005-0000-0000-0000F6880000}"/>
    <cellStyle name="Standard 1232" xfId="12195" xr:uid="{00000000-0005-0000-0000-0000F7880000}"/>
    <cellStyle name="Standard 1233" xfId="12196" xr:uid="{00000000-0005-0000-0000-0000F8880000}"/>
    <cellStyle name="Standard 1234" xfId="12193" xr:uid="{00000000-0005-0000-0000-0000F9880000}"/>
    <cellStyle name="Standard 1235" xfId="12197" xr:uid="{00000000-0005-0000-0000-0000FA880000}"/>
    <cellStyle name="Standard 1236" xfId="12198" xr:uid="{00000000-0005-0000-0000-0000FB880000}"/>
    <cellStyle name="Standard 1237" xfId="12199" xr:uid="{00000000-0005-0000-0000-0000FC880000}"/>
    <cellStyle name="Standard 1238" xfId="12200" xr:uid="{00000000-0005-0000-0000-0000FD880000}"/>
    <cellStyle name="Standard 1239" xfId="12201" xr:uid="{00000000-0005-0000-0000-0000FE880000}"/>
    <cellStyle name="Standard 124" xfId="4877" xr:uid="{00000000-0005-0000-0000-0000FF880000}"/>
    <cellStyle name="Standard 124 2" xfId="9379" xr:uid="{00000000-0005-0000-0000-000000890000}"/>
    <cellStyle name="Standard 1240" xfId="12202" xr:uid="{00000000-0005-0000-0000-000001890000}"/>
    <cellStyle name="Standard 1241" xfId="12203" xr:uid="{00000000-0005-0000-0000-000002890000}"/>
    <cellStyle name="Standard 1242" xfId="12204" xr:uid="{00000000-0005-0000-0000-000003890000}"/>
    <cellStyle name="Standard 1243" xfId="12206" xr:uid="{00000000-0005-0000-0000-000004890000}"/>
    <cellStyle name="Standard 1244" xfId="12205" xr:uid="{00000000-0005-0000-0000-000005890000}"/>
    <cellStyle name="Standard 1245" xfId="12207" xr:uid="{00000000-0005-0000-0000-000006890000}"/>
    <cellStyle name="Standard 1246" xfId="12208" xr:uid="{00000000-0005-0000-0000-000007890000}"/>
    <cellStyle name="Standard 1247" xfId="12209" xr:uid="{00000000-0005-0000-0000-000008890000}"/>
    <cellStyle name="Standard 1248" xfId="12274" xr:uid="{00000000-0005-0000-0000-000009890000}"/>
    <cellStyle name="Standard 1249" xfId="12275" xr:uid="{00000000-0005-0000-0000-00000A890000}"/>
    <cellStyle name="Standard 125" xfId="4878" xr:uid="{00000000-0005-0000-0000-00000B890000}"/>
    <cellStyle name="Standard 125 2" xfId="9380" xr:uid="{00000000-0005-0000-0000-00000C890000}"/>
    <cellStyle name="Standard 1250" xfId="12273" xr:uid="{00000000-0005-0000-0000-00000D890000}"/>
    <cellStyle name="Standard 1251" xfId="12279" xr:uid="{00000000-0005-0000-0000-00000E890000}"/>
    <cellStyle name="Standard 1251 2" xfId="12287" xr:uid="{00000000-0005-0000-0000-00000F890000}"/>
    <cellStyle name="Standard 1251 3" xfId="12295" xr:uid="{00000000-0005-0000-0000-000010890000}"/>
    <cellStyle name="Standard 1252" xfId="12280" xr:uid="{00000000-0005-0000-0000-000011890000}"/>
    <cellStyle name="Standard 1252 2" xfId="12288" xr:uid="{00000000-0005-0000-0000-000012890000}"/>
    <cellStyle name="Standard 1252 3" xfId="12296" xr:uid="{00000000-0005-0000-0000-000013890000}"/>
    <cellStyle name="Standard 1253" xfId="12289" xr:uid="{00000000-0005-0000-0000-000014890000}"/>
    <cellStyle name="Standard 1254" xfId="12290" xr:uid="{00000000-0005-0000-0000-000015890000}"/>
    <cellStyle name="Standard 1255" xfId="12542" xr:uid="{00000000-0005-0000-0000-000016890000}"/>
    <cellStyle name="Standard 1256" xfId="12543" xr:uid="{00000000-0005-0000-0000-000017890000}"/>
    <cellStyle name="Standard 1257" xfId="12544" xr:uid="{00000000-0005-0000-0000-000018890000}"/>
    <cellStyle name="Standard 1258" xfId="12545" xr:uid="{00000000-0005-0000-0000-000019890000}"/>
    <cellStyle name="Standard 1259" xfId="12546" xr:uid="{00000000-0005-0000-0000-00001A890000}"/>
    <cellStyle name="Standard 126" xfId="4879" xr:uid="{00000000-0005-0000-0000-00001B890000}"/>
    <cellStyle name="Standard 126 2" xfId="9381" xr:uid="{00000000-0005-0000-0000-00001C890000}"/>
    <cellStyle name="Standard 1260" xfId="12547" xr:uid="{00000000-0005-0000-0000-00001D890000}"/>
    <cellStyle name="Standard 1261" xfId="12548" xr:uid="{00000000-0005-0000-0000-00001E890000}"/>
    <cellStyle name="Standard 1262" xfId="12549" xr:uid="{00000000-0005-0000-0000-00001F890000}"/>
    <cellStyle name="Standard 1263" xfId="12611" xr:uid="{00000000-0005-0000-0000-000020890000}"/>
    <cellStyle name="Standard 1263 2" xfId="42645" xr:uid="{00000000-0005-0000-0000-000021890000}"/>
    <cellStyle name="Standard 1264" xfId="14978" xr:uid="{00000000-0005-0000-0000-000022890000}"/>
    <cellStyle name="Standard 1265" xfId="14977" xr:uid="{00000000-0005-0000-0000-000023890000}"/>
    <cellStyle name="Standard 1266" xfId="288" xr:uid="{00000000-0005-0000-0000-000024890000}"/>
    <cellStyle name="Standard 1267" xfId="284" xr:uid="{00000000-0005-0000-0000-000025890000}"/>
    <cellStyle name="Standard 1268" xfId="283" xr:uid="{00000000-0005-0000-0000-000026890000}"/>
    <cellStyle name="Standard 1269" xfId="281" xr:uid="{00000000-0005-0000-0000-000027890000}"/>
    <cellStyle name="Standard 127" xfId="4880" xr:uid="{00000000-0005-0000-0000-000028890000}"/>
    <cellStyle name="Standard 127 2" xfId="9382" xr:uid="{00000000-0005-0000-0000-000029890000}"/>
    <cellStyle name="Standard 1270" xfId="285" xr:uid="{00000000-0005-0000-0000-00002A890000}"/>
    <cellStyle name="Standard 1271" xfId="289" xr:uid="{00000000-0005-0000-0000-00002B890000}"/>
    <cellStyle name="Standard 1272" xfId="286" xr:uid="{00000000-0005-0000-0000-00002C890000}"/>
    <cellStyle name="Standard 1273" xfId="287" xr:uid="{00000000-0005-0000-0000-00002D890000}"/>
    <cellStyle name="Standard 1274" xfId="296" xr:uid="{00000000-0005-0000-0000-00002E890000}"/>
    <cellStyle name="Standard 1275" xfId="293" xr:uid="{00000000-0005-0000-0000-00002F890000}"/>
    <cellStyle name="Standard 1276" xfId="290" xr:uid="{00000000-0005-0000-0000-000030890000}"/>
    <cellStyle name="Standard 1277" xfId="298" xr:uid="{00000000-0005-0000-0000-000031890000}"/>
    <cellStyle name="Standard 1278" xfId="295" xr:uid="{00000000-0005-0000-0000-000032890000}"/>
    <cellStyle name="Standard 1279" xfId="292" xr:uid="{00000000-0005-0000-0000-000033890000}"/>
    <cellStyle name="Standard 128" xfId="4881" xr:uid="{00000000-0005-0000-0000-000034890000}"/>
    <cellStyle name="Standard 128 2" xfId="9383" xr:uid="{00000000-0005-0000-0000-000035890000}"/>
    <cellStyle name="Standard 1280" xfId="297" xr:uid="{00000000-0005-0000-0000-000036890000}"/>
    <cellStyle name="Standard 1281" xfId="294" xr:uid="{00000000-0005-0000-0000-000037890000}"/>
    <cellStyle name="Standard 1282" xfId="291" xr:uid="{00000000-0005-0000-0000-000038890000}"/>
    <cellStyle name="Standard 1283" xfId="279" xr:uid="{00000000-0005-0000-0000-000039890000}"/>
    <cellStyle name="Standard 1284" xfId="42611" xr:uid="{00000000-0005-0000-0000-00003A890000}"/>
    <cellStyle name="Standard 1285" xfId="42612" xr:uid="{00000000-0005-0000-0000-00003B890000}"/>
    <cellStyle name="Standard 1286" xfId="42644" xr:uid="{00000000-0005-0000-0000-00003C890000}"/>
    <cellStyle name="Standard 1287" xfId="42643" xr:uid="{00000000-0005-0000-0000-00003D890000}"/>
    <cellStyle name="Standard 1288" xfId="42642" xr:uid="{00000000-0005-0000-0000-00003E890000}"/>
    <cellStyle name="Standard 1289" xfId="42641" xr:uid="{00000000-0005-0000-0000-00003F890000}"/>
    <cellStyle name="Standard 129" xfId="4882" xr:uid="{00000000-0005-0000-0000-000040890000}"/>
    <cellStyle name="Standard 129 2" xfId="9384" xr:uid="{00000000-0005-0000-0000-000041890000}"/>
    <cellStyle name="Standard 1290" xfId="42640" xr:uid="{00000000-0005-0000-0000-000042890000}"/>
    <cellStyle name="Standard 1291" xfId="42639" xr:uid="{00000000-0005-0000-0000-000043890000}"/>
    <cellStyle name="Standard 1292" xfId="42638" xr:uid="{00000000-0005-0000-0000-000044890000}"/>
    <cellStyle name="Standard 1293" xfId="42637" xr:uid="{00000000-0005-0000-0000-000045890000}"/>
    <cellStyle name="Standard 1294" xfId="42635" xr:uid="{00000000-0005-0000-0000-000046890000}"/>
    <cellStyle name="Standard 1295" xfId="42634" xr:uid="{00000000-0005-0000-0000-000047890000}"/>
    <cellStyle name="Standard 1296" xfId="42631" xr:uid="{00000000-0005-0000-0000-000048890000}"/>
    <cellStyle name="Standard 1297" xfId="42632" xr:uid="{00000000-0005-0000-0000-000049890000}"/>
    <cellStyle name="Standard 1298" xfId="42629" xr:uid="{00000000-0005-0000-0000-00004A890000}"/>
    <cellStyle name="Standard 1299" xfId="42623" xr:uid="{00000000-0005-0000-0000-00004B890000}"/>
    <cellStyle name="Standard 13" xfId="1841" xr:uid="{00000000-0005-0000-0000-00004C890000}"/>
    <cellStyle name="Standard 13 2" xfId="1842" xr:uid="{00000000-0005-0000-0000-00004D890000}"/>
    <cellStyle name="Standard 13 2 2" xfId="8121" xr:uid="{00000000-0005-0000-0000-00004E890000}"/>
    <cellStyle name="Standard 13 2 3" xfId="9232" xr:uid="{00000000-0005-0000-0000-00004F890000}"/>
    <cellStyle name="Standard 13 3" xfId="1843" xr:uid="{00000000-0005-0000-0000-000050890000}"/>
    <cellStyle name="Standard 13 3 2" xfId="1844" xr:uid="{00000000-0005-0000-0000-000051890000}"/>
    <cellStyle name="Standard 13 3 2 2" xfId="4100" xr:uid="{00000000-0005-0000-0000-000052890000}"/>
    <cellStyle name="Standard 13 3 3" xfId="4099" xr:uid="{00000000-0005-0000-0000-000053890000}"/>
    <cellStyle name="Standard 13 3 4" xfId="8938" xr:uid="{00000000-0005-0000-0000-000054890000}"/>
    <cellStyle name="Standard 13 4" xfId="8122" xr:uid="{00000000-0005-0000-0000-000055890000}"/>
    <cellStyle name="Standard 13 4 2" xfId="8718" xr:uid="{00000000-0005-0000-0000-000056890000}"/>
    <cellStyle name="Standard 13 4 3" xfId="9149" xr:uid="{00000000-0005-0000-0000-000057890000}"/>
    <cellStyle name="Standard 13 4 4" xfId="9385" xr:uid="{00000000-0005-0000-0000-000058890000}"/>
    <cellStyle name="Standard 13 5" xfId="8123" xr:uid="{00000000-0005-0000-0000-000059890000}"/>
    <cellStyle name="Standard 13 6" xfId="8124" xr:uid="{00000000-0005-0000-0000-00005A890000}"/>
    <cellStyle name="Standard 13 6 2" xfId="8125" xr:uid="{00000000-0005-0000-0000-00005B890000}"/>
    <cellStyle name="Standard 13 7" xfId="8719" xr:uid="{00000000-0005-0000-0000-00005C890000}"/>
    <cellStyle name="Standard 130" xfId="4883" xr:uid="{00000000-0005-0000-0000-00005D890000}"/>
    <cellStyle name="Standard 130 2" xfId="9386" xr:uid="{00000000-0005-0000-0000-00005E890000}"/>
    <cellStyle name="Standard 1300" xfId="42626" xr:uid="{00000000-0005-0000-0000-00005F890000}"/>
    <cellStyle name="Standard 1301" xfId="42633" xr:uid="{00000000-0005-0000-0000-000060890000}"/>
    <cellStyle name="Standard 1302" xfId="42621" xr:uid="{00000000-0005-0000-0000-000061890000}"/>
    <cellStyle name="Standard 1303" xfId="42628" xr:uid="{00000000-0005-0000-0000-000062890000}"/>
    <cellStyle name="Standard 1304" xfId="42884" xr:uid="{00000000-0005-0000-0000-000063890000}"/>
    <cellStyle name="Standard 1305" xfId="42885" xr:uid="{00000000-0005-0000-0000-000064890000}"/>
    <cellStyle name="Standard 1306" xfId="42889" xr:uid="{00000000-0005-0000-0000-000065890000}"/>
    <cellStyle name="Standard 1306 2" xfId="42895" xr:uid="{00000000-0005-0000-0000-000066890000}"/>
    <cellStyle name="Standard 1306 3" xfId="42960" xr:uid="{00000000-0005-0000-0000-000067890000}"/>
    <cellStyle name="Standard 1306 3 2" xfId="42969" xr:uid="{00000000-0005-0000-0000-000068890000}"/>
    <cellStyle name="Standard 1306 3 3" xfId="42970" xr:uid="{00000000-0005-0000-0000-000069890000}"/>
    <cellStyle name="Standard 1306 3 4" xfId="42983" xr:uid="{00000000-0005-0000-0000-00006A890000}"/>
    <cellStyle name="Standard 1306 4" xfId="42998" xr:uid="{F7DB73BE-D4E1-4EBF-B64F-4E8D445F2412}"/>
    <cellStyle name="Standard 1307" xfId="42898" xr:uid="{00000000-0005-0000-0000-00006B890000}"/>
    <cellStyle name="Standard 1307 2" xfId="42964" xr:uid="{00000000-0005-0000-0000-00006C890000}"/>
    <cellStyle name="Standard 1307 2 2" xfId="42990" xr:uid="{00000000-0005-0000-0000-00006D890000}"/>
    <cellStyle name="Standard 1308" xfId="42899" xr:uid="{00000000-0005-0000-0000-00006E890000}"/>
    <cellStyle name="Standard 1308 2" xfId="42961" xr:uid="{00000000-0005-0000-0000-00006F890000}"/>
    <cellStyle name="Standard 1308 2 2" xfId="42989" xr:uid="{00000000-0005-0000-0000-000070890000}"/>
    <cellStyle name="Standard 1309" xfId="42902" xr:uid="{00000000-0005-0000-0000-000071890000}"/>
    <cellStyle name="Standard 131" xfId="4884" xr:uid="{00000000-0005-0000-0000-000072890000}"/>
    <cellStyle name="Standard 131 2" xfId="9387" xr:uid="{00000000-0005-0000-0000-000073890000}"/>
    <cellStyle name="Standard 1310" xfId="42906" xr:uid="{00000000-0005-0000-0000-000074890000}"/>
    <cellStyle name="Standard 1311" xfId="42903" xr:uid="{00000000-0005-0000-0000-000075890000}"/>
    <cellStyle name="Standard 1312" xfId="42905" xr:uid="{00000000-0005-0000-0000-000076890000}"/>
    <cellStyle name="Standard 1313" xfId="42904" xr:uid="{00000000-0005-0000-0000-000077890000}"/>
    <cellStyle name="Standard 1314" xfId="42900" xr:uid="{00000000-0005-0000-0000-000078890000}"/>
    <cellStyle name="Standard 1315" xfId="42901" xr:uid="{00000000-0005-0000-0000-000079890000}"/>
    <cellStyle name="Standard 1316" xfId="42907" xr:uid="{00000000-0005-0000-0000-00007A890000}"/>
    <cellStyle name="Standard 1317" xfId="42908" xr:uid="{00000000-0005-0000-0000-00007B890000}"/>
    <cellStyle name="Standard 1318" xfId="42909" xr:uid="{00000000-0005-0000-0000-00007C890000}"/>
    <cellStyle name="Standard 1319" xfId="42910" xr:uid="{00000000-0005-0000-0000-00007D890000}"/>
    <cellStyle name="Standard 132" xfId="4885" xr:uid="{00000000-0005-0000-0000-00007E890000}"/>
    <cellStyle name="Standard 132 2" xfId="9388" xr:uid="{00000000-0005-0000-0000-00007F890000}"/>
    <cellStyle name="Standard 1320" xfId="42911" xr:uid="{00000000-0005-0000-0000-000080890000}"/>
    <cellStyle name="Standard 1321" xfId="42912" xr:uid="{00000000-0005-0000-0000-000081890000}"/>
    <cellStyle name="Standard 1322" xfId="42913" xr:uid="{00000000-0005-0000-0000-000082890000}"/>
    <cellStyle name="Standard 1323" xfId="42978" xr:uid="{00000000-0005-0000-0000-000083890000}"/>
    <cellStyle name="Standard 133" xfId="4886" xr:uid="{00000000-0005-0000-0000-000084890000}"/>
    <cellStyle name="Standard 133 2" xfId="9389" xr:uid="{00000000-0005-0000-0000-000085890000}"/>
    <cellStyle name="Standard 134" xfId="4887" xr:uid="{00000000-0005-0000-0000-000086890000}"/>
    <cellStyle name="Standard 134 2" xfId="9390" xr:uid="{00000000-0005-0000-0000-000087890000}"/>
    <cellStyle name="Standard 135" xfId="4888" xr:uid="{00000000-0005-0000-0000-000088890000}"/>
    <cellStyle name="Standard 135 2" xfId="9391" xr:uid="{00000000-0005-0000-0000-000089890000}"/>
    <cellStyle name="Standard 136" xfId="4889" xr:uid="{00000000-0005-0000-0000-00008A890000}"/>
    <cellStyle name="Standard 136 2" xfId="9392" xr:uid="{00000000-0005-0000-0000-00008B890000}"/>
    <cellStyle name="Standard 137" xfId="4017" xr:uid="{00000000-0005-0000-0000-00008C890000}"/>
    <cellStyle name="Standard 138" xfId="3155" xr:uid="{00000000-0005-0000-0000-00008D890000}"/>
    <cellStyle name="Standard 138 2" xfId="9393" xr:uid="{00000000-0005-0000-0000-00008E890000}"/>
    <cellStyle name="Standard 138 3" xfId="11286" xr:uid="{00000000-0005-0000-0000-00008F890000}"/>
    <cellStyle name="Standard 138 3 2" xfId="12181" xr:uid="{00000000-0005-0000-0000-000090890000}"/>
    <cellStyle name="Standard 139" xfId="24" xr:uid="{00000000-0005-0000-0000-000091890000}"/>
    <cellStyle name="Standard 139 2" xfId="9394" xr:uid="{00000000-0005-0000-0000-000092890000}"/>
    <cellStyle name="Standard 139 2 2" xfId="12044" xr:uid="{00000000-0005-0000-0000-000093890000}"/>
    <cellStyle name="Standard 139 2 3" xfId="11503" xr:uid="{00000000-0005-0000-0000-000094890000}"/>
    <cellStyle name="Standard 139 3" xfId="11287" xr:uid="{00000000-0005-0000-0000-000095890000}"/>
    <cellStyle name="Standard 139 3 2" xfId="11489" xr:uid="{00000000-0005-0000-0000-000096890000}"/>
    <cellStyle name="Standard 139 3 3" xfId="12182" xr:uid="{00000000-0005-0000-0000-000097890000}"/>
    <cellStyle name="Standard 139 3 4" xfId="12249" xr:uid="{00000000-0005-0000-0000-000098890000}"/>
    <cellStyle name="Standard 139 4" xfId="11476" xr:uid="{00000000-0005-0000-0000-000099890000}"/>
    <cellStyle name="Standard 139 5" xfId="11931" xr:uid="{00000000-0005-0000-0000-00009A890000}"/>
    <cellStyle name="Standard 139 6" xfId="11288" xr:uid="{00000000-0005-0000-0000-00009B890000}"/>
    <cellStyle name="Standard 139 6 2" xfId="12183" xr:uid="{00000000-0005-0000-0000-00009C890000}"/>
    <cellStyle name="Standard 139 6 3" xfId="12150" xr:uid="{00000000-0005-0000-0000-00009D890000}"/>
    <cellStyle name="Standard 139 7" xfId="8726" xr:uid="{00000000-0005-0000-0000-00009E890000}"/>
    <cellStyle name="Standard 14" xfId="1845" xr:uid="{00000000-0005-0000-0000-00009F890000}"/>
    <cellStyle name="Standard 14 2" xfId="1846" xr:uid="{00000000-0005-0000-0000-0000A0890000}"/>
    <cellStyle name="Standard 14 2 2" xfId="8126" xr:uid="{00000000-0005-0000-0000-0000A1890000}"/>
    <cellStyle name="Standard 14 2 3" xfId="9054" xr:uid="{00000000-0005-0000-0000-0000A2890000}"/>
    <cellStyle name="Standard 14 3" xfId="1847" xr:uid="{00000000-0005-0000-0000-0000A3890000}"/>
    <cellStyle name="Standard 14 3 2" xfId="8127" xr:uid="{00000000-0005-0000-0000-0000A4890000}"/>
    <cellStyle name="Standard 14 3 3" xfId="9148" xr:uid="{00000000-0005-0000-0000-0000A5890000}"/>
    <cellStyle name="Standard 14 3 4" xfId="10758" xr:uid="{00000000-0005-0000-0000-0000A6890000}"/>
    <cellStyle name="Standard 14 4" xfId="8128" xr:uid="{00000000-0005-0000-0000-0000A7890000}"/>
    <cellStyle name="Standard 14 4 2" xfId="8129" xr:uid="{00000000-0005-0000-0000-0000A8890000}"/>
    <cellStyle name="Standard 14 4 3" xfId="9395" xr:uid="{00000000-0005-0000-0000-0000A9890000}"/>
    <cellStyle name="Standard 14 4 3 2" xfId="12045" xr:uid="{00000000-0005-0000-0000-0000AA890000}"/>
    <cellStyle name="Standard 14 4 3 3" xfId="11922" xr:uid="{00000000-0005-0000-0000-0000AB890000}"/>
    <cellStyle name="Standard 14 4 4" xfId="11465" xr:uid="{00000000-0005-0000-0000-0000AC890000}"/>
    <cellStyle name="Standard 140" xfId="8729" xr:uid="{00000000-0005-0000-0000-0000AD890000}"/>
    <cellStyle name="Standard 140 2" xfId="8807" xr:uid="{00000000-0005-0000-0000-0000AE890000}"/>
    <cellStyle name="Standard 140 2 2" xfId="11944" xr:uid="{00000000-0005-0000-0000-0000AF890000}"/>
    <cellStyle name="Standard 140 2 3" xfId="11340" xr:uid="{00000000-0005-0000-0000-0000B0890000}"/>
    <cellStyle name="Standard 140 2 3 2" xfId="12250" xr:uid="{00000000-0005-0000-0000-0000B1890000}"/>
    <cellStyle name="Standard 140 2 3 3" xfId="12221" xr:uid="{00000000-0005-0000-0000-0000B2890000}"/>
    <cellStyle name="Standard 140 3" xfId="9396" xr:uid="{00000000-0005-0000-0000-0000B3890000}"/>
    <cellStyle name="Standard 140 3 2" xfId="12046" xr:uid="{00000000-0005-0000-0000-0000B4890000}"/>
    <cellStyle name="Standard 140 3 3" xfId="11932" xr:uid="{00000000-0005-0000-0000-0000B5890000}"/>
    <cellStyle name="Standard 140 4" xfId="11290" xr:uid="{00000000-0005-0000-0000-0000B6890000}"/>
    <cellStyle name="Standard 140 4 2" xfId="12184" xr:uid="{00000000-0005-0000-0000-0000B7890000}"/>
    <cellStyle name="Standard 140 4 3" xfId="12151" xr:uid="{00000000-0005-0000-0000-0000B8890000}"/>
    <cellStyle name="Standard 141" xfId="8730" xr:uid="{00000000-0005-0000-0000-0000B9890000}"/>
    <cellStyle name="Standard 141 2" xfId="9397" xr:uid="{00000000-0005-0000-0000-0000BA890000}"/>
    <cellStyle name="Standard 141 2 2" xfId="11504" xr:uid="{00000000-0005-0000-0000-0000BB890000}"/>
    <cellStyle name="Standard 141 2 3" xfId="12047" xr:uid="{00000000-0005-0000-0000-0000BC890000}"/>
    <cellStyle name="Standard 141 2 4" xfId="11341" xr:uid="{00000000-0005-0000-0000-0000BD890000}"/>
    <cellStyle name="Standard 141 3" xfId="11490" xr:uid="{00000000-0005-0000-0000-0000BE890000}"/>
    <cellStyle name="Standard 141 3 2" xfId="12091" xr:uid="{00000000-0005-0000-0000-0000BF890000}"/>
    <cellStyle name="Standard 141 3 3" xfId="12090" xr:uid="{00000000-0005-0000-0000-0000C0890000}"/>
    <cellStyle name="Standard 141 3 4" xfId="12185" xr:uid="{00000000-0005-0000-0000-0000C1890000}"/>
    <cellStyle name="Standard 141 4" xfId="11477" xr:uid="{00000000-0005-0000-0000-0000C2890000}"/>
    <cellStyle name="Standard 141 5" xfId="11933" xr:uid="{00000000-0005-0000-0000-0000C3890000}"/>
    <cellStyle name="Standard 141 6" xfId="11289" xr:uid="{00000000-0005-0000-0000-0000C4890000}"/>
    <cellStyle name="Standard 142" xfId="8789" xr:uid="{00000000-0005-0000-0000-0000C5890000}"/>
    <cellStyle name="Standard 142 2" xfId="9398" xr:uid="{00000000-0005-0000-0000-0000C6890000}"/>
    <cellStyle name="Standard 142 2 2" xfId="11505" xr:uid="{00000000-0005-0000-0000-0000C7890000}"/>
    <cellStyle name="Standard 142 2 3" xfId="12048" xr:uid="{00000000-0005-0000-0000-0000C8890000}"/>
    <cellStyle name="Standard 142 2 4" xfId="11423" xr:uid="{00000000-0005-0000-0000-0000C9890000}"/>
    <cellStyle name="Standard 142 3" xfId="11493" xr:uid="{00000000-0005-0000-0000-0000CA890000}"/>
    <cellStyle name="Standard 142 4" xfId="11478" xr:uid="{00000000-0005-0000-0000-0000CB890000}"/>
    <cellStyle name="Standard 142 5" xfId="11935" xr:uid="{00000000-0005-0000-0000-0000CC890000}"/>
    <cellStyle name="Standard 142 6" xfId="11291" xr:uid="{00000000-0005-0000-0000-0000CD890000}"/>
    <cellStyle name="Standard 143" xfId="8790" xr:uid="{00000000-0005-0000-0000-0000CE890000}"/>
    <cellStyle name="Standard 143 2" xfId="9399" xr:uid="{00000000-0005-0000-0000-0000CF890000}"/>
    <cellStyle name="Standard 143 2 2" xfId="11506" xr:uid="{00000000-0005-0000-0000-0000D0890000}"/>
    <cellStyle name="Standard 143 2 3" xfId="12049" xr:uid="{00000000-0005-0000-0000-0000D1890000}"/>
    <cellStyle name="Standard 143 2 4" xfId="11426" xr:uid="{00000000-0005-0000-0000-0000D2890000}"/>
    <cellStyle name="Standard 143 3" xfId="11496" xr:uid="{00000000-0005-0000-0000-0000D3890000}"/>
    <cellStyle name="Standard 143 4" xfId="11479" xr:uid="{00000000-0005-0000-0000-0000D4890000}"/>
    <cellStyle name="Standard 143 5" xfId="11936" xr:uid="{00000000-0005-0000-0000-0000D5890000}"/>
    <cellStyle name="Standard 143 6" xfId="11293" xr:uid="{00000000-0005-0000-0000-0000D6890000}"/>
    <cellStyle name="Standard 144" xfId="8791" xr:uid="{00000000-0005-0000-0000-0000D7890000}"/>
    <cellStyle name="Standard 144 2" xfId="9400" xr:uid="{00000000-0005-0000-0000-0000D8890000}"/>
    <cellStyle name="Standard 144 2 2" xfId="12050" xr:uid="{00000000-0005-0000-0000-0000D9890000}"/>
    <cellStyle name="Standard 144 2 3" xfId="11513" xr:uid="{00000000-0005-0000-0000-0000DA890000}"/>
    <cellStyle name="Standard 144 3" xfId="11494" xr:uid="{00000000-0005-0000-0000-0000DB890000}"/>
    <cellStyle name="Standard 144 4" xfId="11488" xr:uid="{00000000-0005-0000-0000-0000DC890000}"/>
    <cellStyle name="Standard 144 5" xfId="11937" xr:uid="{00000000-0005-0000-0000-0000DD890000}"/>
    <cellStyle name="Standard 144 6" xfId="11424" xr:uid="{00000000-0005-0000-0000-0000DE890000}"/>
    <cellStyle name="Standard 145" xfId="8793" xr:uid="{00000000-0005-0000-0000-0000DF890000}"/>
    <cellStyle name="Standard 145 2" xfId="9401" xr:uid="{00000000-0005-0000-0000-0000E0890000}"/>
    <cellStyle name="Standard 145 2 2" xfId="12051" xr:uid="{00000000-0005-0000-0000-0000E1890000}"/>
    <cellStyle name="Standard 145 2 3" xfId="11509" xr:uid="{00000000-0005-0000-0000-0000E2890000}"/>
    <cellStyle name="Standard 145 3" xfId="11495" xr:uid="{00000000-0005-0000-0000-0000E3890000}"/>
    <cellStyle name="Standard 145 4" xfId="11484" xr:uid="{00000000-0005-0000-0000-0000E4890000}"/>
    <cellStyle name="Standard 145 5" xfId="11939" xr:uid="{00000000-0005-0000-0000-0000E5890000}"/>
    <cellStyle name="Standard 145 6" xfId="11425" xr:uid="{00000000-0005-0000-0000-0000E6890000}"/>
    <cellStyle name="Standard 146" xfId="8794" xr:uid="{00000000-0005-0000-0000-0000E7890000}"/>
    <cellStyle name="Standard 146 2" xfId="9402" xr:uid="{00000000-0005-0000-0000-0000E8890000}"/>
    <cellStyle name="Standard 146 2 2" xfId="12052" xr:uid="{00000000-0005-0000-0000-0000E9890000}"/>
    <cellStyle name="Standard 146 2 3" xfId="11940" xr:uid="{00000000-0005-0000-0000-0000EA890000}"/>
    <cellStyle name="Standard 146 3" xfId="11430" xr:uid="{00000000-0005-0000-0000-0000EB890000}"/>
    <cellStyle name="Standard 147" xfId="8795" xr:uid="{00000000-0005-0000-0000-0000EC890000}"/>
    <cellStyle name="Standard 147 2" xfId="9403" xr:uid="{00000000-0005-0000-0000-0000ED890000}"/>
    <cellStyle name="Standard 147 2 2" xfId="12053" xr:uid="{00000000-0005-0000-0000-0000EE890000}"/>
    <cellStyle name="Standard 147 2 3" xfId="11941" xr:uid="{00000000-0005-0000-0000-0000EF890000}"/>
    <cellStyle name="Standard 147 3" xfId="11435" xr:uid="{00000000-0005-0000-0000-0000F0890000}"/>
    <cellStyle name="Standard 148" xfId="8792" xr:uid="{00000000-0005-0000-0000-0000F1890000}"/>
    <cellStyle name="Standard 148 2" xfId="9404" xr:uid="{00000000-0005-0000-0000-0000F2890000}"/>
    <cellStyle name="Standard 148 2 2" xfId="12054" xr:uid="{00000000-0005-0000-0000-0000F3890000}"/>
    <cellStyle name="Standard 148 2 3" xfId="11938" xr:uid="{00000000-0005-0000-0000-0000F4890000}"/>
    <cellStyle name="Standard 148 3" xfId="11437" xr:uid="{00000000-0005-0000-0000-0000F5890000}"/>
    <cellStyle name="Standard 149" xfId="8796" xr:uid="{00000000-0005-0000-0000-0000F6890000}"/>
    <cellStyle name="Standard 149 2" xfId="9405" xr:uid="{00000000-0005-0000-0000-0000F7890000}"/>
    <cellStyle name="Standard 149 2 2" xfId="12055" xr:uid="{00000000-0005-0000-0000-0000F8890000}"/>
    <cellStyle name="Standard 149 2 3" xfId="11942" xr:uid="{00000000-0005-0000-0000-0000F9890000}"/>
    <cellStyle name="Standard 149 3" xfId="11433" xr:uid="{00000000-0005-0000-0000-0000FA890000}"/>
    <cellStyle name="Standard 15" xfId="1848" xr:uid="{00000000-0005-0000-0000-0000FB890000}"/>
    <cellStyle name="Standard 15 2" xfId="1849" xr:uid="{00000000-0005-0000-0000-0000FC890000}"/>
    <cellStyle name="Standard 15 2 2" xfId="9055" xr:uid="{00000000-0005-0000-0000-0000FD890000}"/>
    <cellStyle name="Standard 15 3" xfId="8130" xr:uid="{00000000-0005-0000-0000-0000FE890000}"/>
    <cellStyle name="Standard 15 3 2" xfId="8131" xr:uid="{00000000-0005-0000-0000-0000FF890000}"/>
    <cellStyle name="Standard 15 4" xfId="8965" xr:uid="{00000000-0005-0000-0000-0000008A0000}"/>
    <cellStyle name="Standard 15 4 2" xfId="9406" xr:uid="{00000000-0005-0000-0000-0000018A0000}"/>
    <cellStyle name="Standard 150" xfId="8809" xr:uid="{00000000-0005-0000-0000-0000028A0000}"/>
    <cellStyle name="Standard 150 2" xfId="8824" xr:uid="{00000000-0005-0000-0000-0000038A0000}"/>
    <cellStyle name="Standard 150 2 2" xfId="9407" xr:uid="{00000000-0005-0000-0000-0000048A0000}"/>
    <cellStyle name="Standard 150 2 3" xfId="12096" xr:uid="{00000000-0005-0000-0000-0000058A0000}"/>
    <cellStyle name="Standard 150 2 4" xfId="11945" xr:uid="{00000000-0005-0000-0000-0000068A0000}"/>
    <cellStyle name="Standard 150 3" xfId="12108" xr:uid="{00000000-0005-0000-0000-0000078A0000}"/>
    <cellStyle name="Standard 150 3 2" xfId="12253" xr:uid="{00000000-0005-0000-0000-0000088A0000}"/>
    <cellStyle name="Standard 150 4" xfId="11436" xr:uid="{00000000-0005-0000-0000-0000098A0000}"/>
    <cellStyle name="Standard 151" xfId="8810" xr:uid="{00000000-0005-0000-0000-00000A8A0000}"/>
    <cellStyle name="Standard 151 2" xfId="8825" xr:uid="{00000000-0005-0000-0000-00000B8A0000}"/>
    <cellStyle name="Standard 151 2 2" xfId="9408" xr:uid="{00000000-0005-0000-0000-00000C8A0000}"/>
    <cellStyle name="Standard 151 2 3" xfId="12097" xr:uid="{00000000-0005-0000-0000-00000D8A0000}"/>
    <cellStyle name="Standard 151 2 4" xfId="11946" xr:uid="{00000000-0005-0000-0000-00000E8A0000}"/>
    <cellStyle name="Standard 151 3" xfId="12109" xr:uid="{00000000-0005-0000-0000-00000F8A0000}"/>
    <cellStyle name="Standard 151 3 2" xfId="12254" xr:uid="{00000000-0005-0000-0000-0000108A0000}"/>
    <cellStyle name="Standard 151 4" xfId="11432" xr:uid="{00000000-0005-0000-0000-0000118A0000}"/>
    <cellStyle name="Standard 152" xfId="8811" xr:uid="{00000000-0005-0000-0000-0000128A0000}"/>
    <cellStyle name="Standard 152 2" xfId="9409" xr:uid="{00000000-0005-0000-0000-0000138A0000}"/>
    <cellStyle name="Standard 152 2 2" xfId="12056" xr:uid="{00000000-0005-0000-0000-0000148A0000}"/>
    <cellStyle name="Standard 152 2 3" xfId="11947" xr:uid="{00000000-0005-0000-0000-0000158A0000}"/>
    <cellStyle name="Standard 152 3" xfId="11440" xr:uid="{00000000-0005-0000-0000-0000168A0000}"/>
    <cellStyle name="Standard 153" xfId="8812" xr:uid="{00000000-0005-0000-0000-0000178A0000}"/>
    <cellStyle name="Standard 153 2" xfId="9410" xr:uid="{00000000-0005-0000-0000-0000188A0000}"/>
    <cellStyle name="Standard 153 2 2" xfId="12057" xr:uid="{00000000-0005-0000-0000-0000198A0000}"/>
    <cellStyle name="Standard 153 2 3" xfId="11948" xr:uid="{00000000-0005-0000-0000-00001A8A0000}"/>
    <cellStyle name="Standard 153 3" xfId="11441" xr:uid="{00000000-0005-0000-0000-00001B8A0000}"/>
    <cellStyle name="Standard 154" xfId="8813" xr:uid="{00000000-0005-0000-0000-00001C8A0000}"/>
    <cellStyle name="Standard 154 2" xfId="8826" xr:uid="{00000000-0005-0000-0000-00001D8A0000}"/>
    <cellStyle name="Standard 154 2 2" xfId="9411" xr:uid="{00000000-0005-0000-0000-00001E8A0000}"/>
    <cellStyle name="Standard 154 2 3" xfId="12098" xr:uid="{00000000-0005-0000-0000-00001F8A0000}"/>
    <cellStyle name="Standard 154 2 4" xfId="11949" xr:uid="{00000000-0005-0000-0000-0000208A0000}"/>
    <cellStyle name="Standard 154 3" xfId="12110" xr:uid="{00000000-0005-0000-0000-0000218A0000}"/>
    <cellStyle name="Standard 154 4" xfId="11442" xr:uid="{00000000-0005-0000-0000-0000228A0000}"/>
    <cellStyle name="Standard 155" xfId="8814" xr:uid="{00000000-0005-0000-0000-0000238A0000}"/>
    <cellStyle name="Standard 155 2" xfId="8827" xr:uid="{00000000-0005-0000-0000-0000248A0000}"/>
    <cellStyle name="Standard 155 2 2" xfId="9412" xr:uid="{00000000-0005-0000-0000-0000258A0000}"/>
    <cellStyle name="Standard 155 2 3" xfId="12099" xr:uid="{00000000-0005-0000-0000-0000268A0000}"/>
    <cellStyle name="Standard 155 2 4" xfId="11950" xr:uid="{00000000-0005-0000-0000-0000278A0000}"/>
    <cellStyle name="Standard 155 3" xfId="12111" xr:uid="{00000000-0005-0000-0000-0000288A0000}"/>
    <cellStyle name="Standard 155 4" xfId="11443" xr:uid="{00000000-0005-0000-0000-0000298A0000}"/>
    <cellStyle name="Standard 156" xfId="8815" xr:uid="{00000000-0005-0000-0000-00002A8A0000}"/>
    <cellStyle name="Standard 156 2" xfId="8828" xr:uid="{00000000-0005-0000-0000-00002B8A0000}"/>
    <cellStyle name="Standard 156 2 2" xfId="9413" xr:uid="{00000000-0005-0000-0000-00002C8A0000}"/>
    <cellStyle name="Standard 156 2 3" xfId="12100" xr:uid="{00000000-0005-0000-0000-00002D8A0000}"/>
    <cellStyle name="Standard 156 2 4" xfId="11951" xr:uid="{00000000-0005-0000-0000-00002E8A0000}"/>
    <cellStyle name="Standard 156 3" xfId="12112" xr:uid="{00000000-0005-0000-0000-00002F8A0000}"/>
    <cellStyle name="Standard 156 4" xfId="11444" xr:uid="{00000000-0005-0000-0000-0000308A0000}"/>
    <cellStyle name="Standard 157" xfId="8816" xr:uid="{00000000-0005-0000-0000-0000318A0000}"/>
    <cellStyle name="Standard 157 2" xfId="9414" xr:uid="{00000000-0005-0000-0000-0000328A0000}"/>
    <cellStyle name="Standard 157 2 2" xfId="12058" xr:uid="{00000000-0005-0000-0000-0000338A0000}"/>
    <cellStyle name="Standard 157 2 3" xfId="11952" xr:uid="{00000000-0005-0000-0000-0000348A0000}"/>
    <cellStyle name="Standard 157 3" xfId="11445" xr:uid="{00000000-0005-0000-0000-0000358A0000}"/>
    <cellStyle name="Standard 158" xfId="8819" xr:uid="{00000000-0005-0000-0000-0000368A0000}"/>
    <cellStyle name="Standard 158 2" xfId="9415" xr:uid="{00000000-0005-0000-0000-0000378A0000}"/>
    <cellStyle name="Standard 159" xfId="8817" xr:uid="{00000000-0005-0000-0000-0000388A0000}"/>
    <cellStyle name="Standard 159 2" xfId="9416" xr:uid="{00000000-0005-0000-0000-0000398A0000}"/>
    <cellStyle name="Standard 16" xfId="1850" xr:uid="{00000000-0005-0000-0000-00003A8A0000}"/>
    <cellStyle name="Standard 16 2" xfId="1851" xr:uid="{00000000-0005-0000-0000-00003B8A0000}"/>
    <cellStyle name="Standard 16 2 2" xfId="9217" xr:uid="{00000000-0005-0000-0000-00003C8A0000}"/>
    <cellStyle name="Standard 16 3" xfId="8132" xr:uid="{00000000-0005-0000-0000-00003D8A0000}"/>
    <cellStyle name="Standard 16 3 2" xfId="8133" xr:uid="{00000000-0005-0000-0000-00003E8A0000}"/>
    <cellStyle name="Standard 16 4" xfId="9417" xr:uid="{00000000-0005-0000-0000-00003F8A0000}"/>
    <cellStyle name="Standard 160" xfId="8818" xr:uid="{00000000-0005-0000-0000-0000408A0000}"/>
    <cellStyle name="Standard 160 2" xfId="9418" xr:uid="{00000000-0005-0000-0000-0000418A0000}"/>
    <cellStyle name="Standard 161" xfId="8820" xr:uid="{00000000-0005-0000-0000-0000428A0000}"/>
    <cellStyle name="Standard 161 2" xfId="9419" xr:uid="{00000000-0005-0000-0000-0000438A0000}"/>
    <cellStyle name="Standard 162" xfId="8821" xr:uid="{00000000-0005-0000-0000-0000448A0000}"/>
    <cellStyle name="Standard 162 2" xfId="9420" xr:uid="{00000000-0005-0000-0000-0000458A0000}"/>
    <cellStyle name="Standard 163" xfId="8822" xr:uid="{00000000-0005-0000-0000-0000468A0000}"/>
    <cellStyle name="Standard 163 2" xfId="9421" xr:uid="{00000000-0005-0000-0000-0000478A0000}"/>
    <cellStyle name="Standard 164" xfId="8823" xr:uid="{00000000-0005-0000-0000-0000488A0000}"/>
    <cellStyle name="Standard 164 2" xfId="9422" xr:uid="{00000000-0005-0000-0000-0000498A0000}"/>
    <cellStyle name="Standard 165" xfId="9423" xr:uid="{00000000-0005-0000-0000-00004A8A0000}"/>
    <cellStyle name="Standard 165 2" xfId="12059" xr:uid="{00000000-0005-0000-0000-00004B8A0000}"/>
    <cellStyle name="Standard 165 3" xfId="11446" xr:uid="{00000000-0005-0000-0000-00004C8A0000}"/>
    <cellStyle name="Standard 166" xfId="9424" xr:uid="{00000000-0005-0000-0000-00004D8A0000}"/>
    <cellStyle name="Standard 166 2" xfId="11501" xr:uid="{00000000-0005-0000-0000-00004E8A0000}"/>
    <cellStyle name="Standard 166 3" xfId="12060" xr:uid="{00000000-0005-0000-0000-00004F8A0000}"/>
    <cellStyle name="Standard 166 4" xfId="11339" xr:uid="{00000000-0005-0000-0000-0000508A0000}"/>
    <cellStyle name="Standard 167" xfId="9425" xr:uid="{00000000-0005-0000-0000-0000518A0000}"/>
    <cellStyle name="Standard 167 2" xfId="12061" xr:uid="{00000000-0005-0000-0000-0000528A0000}"/>
    <cellStyle name="Standard 167 3" xfId="11447" xr:uid="{00000000-0005-0000-0000-0000538A0000}"/>
    <cellStyle name="Standard 168" xfId="9426" xr:uid="{00000000-0005-0000-0000-0000548A0000}"/>
    <cellStyle name="Standard 168 2" xfId="11502" xr:uid="{00000000-0005-0000-0000-0000558A0000}"/>
    <cellStyle name="Standard 168 3" xfId="12062" xr:uid="{00000000-0005-0000-0000-0000568A0000}"/>
    <cellStyle name="Standard 168 4" xfId="11450" xr:uid="{00000000-0005-0000-0000-0000578A0000}"/>
    <cellStyle name="Standard 169" xfId="9427" xr:uid="{00000000-0005-0000-0000-0000588A0000}"/>
    <cellStyle name="Standard 169 2" xfId="11514" xr:uid="{00000000-0005-0000-0000-0000598A0000}"/>
    <cellStyle name="Standard 169 3" xfId="12063" xr:uid="{00000000-0005-0000-0000-00005A8A0000}"/>
    <cellStyle name="Standard 169 4" xfId="11455" xr:uid="{00000000-0005-0000-0000-00005B8A0000}"/>
    <cellStyle name="Standard 17" xfId="1852" xr:uid="{00000000-0005-0000-0000-00005C8A0000}"/>
    <cellStyle name="Standard 17 2" xfId="1853" xr:uid="{00000000-0005-0000-0000-00005D8A0000}"/>
    <cellStyle name="Standard 17 3" xfId="8134" xr:uid="{00000000-0005-0000-0000-00005E8A0000}"/>
    <cellStyle name="Standard 17 3 2" xfId="8135" xr:uid="{00000000-0005-0000-0000-00005F8A0000}"/>
    <cellStyle name="Standard 17 3 3" xfId="9063" xr:uid="{00000000-0005-0000-0000-0000608A0000}"/>
    <cellStyle name="Standard 17 3 3 2" xfId="12113" xr:uid="{00000000-0005-0000-0000-0000618A0000}"/>
    <cellStyle name="Standard 17 3 3 3" xfId="12101" xr:uid="{00000000-0005-0000-0000-0000628A0000}"/>
    <cellStyle name="Standard 17 3 3 4" xfId="12017" xr:uid="{00000000-0005-0000-0000-0000638A0000}"/>
    <cellStyle name="Standard 17 4" xfId="9190" xr:uid="{00000000-0005-0000-0000-0000648A0000}"/>
    <cellStyle name="Standard 17 5" xfId="9428" xr:uid="{00000000-0005-0000-0000-0000658A0000}"/>
    <cellStyle name="Standard 170" xfId="9429" xr:uid="{00000000-0005-0000-0000-0000668A0000}"/>
    <cellStyle name="Standard 170 2" xfId="12064" xr:uid="{00000000-0005-0000-0000-0000678A0000}"/>
    <cellStyle name="Standard 170 3" xfId="11451" xr:uid="{00000000-0005-0000-0000-0000688A0000}"/>
    <cellStyle name="Standard 171" xfId="9430" xr:uid="{00000000-0005-0000-0000-0000698A0000}"/>
    <cellStyle name="Standard 171 2" xfId="12065" xr:uid="{00000000-0005-0000-0000-00006A8A0000}"/>
    <cellStyle name="Standard 171 3" xfId="11474" xr:uid="{00000000-0005-0000-0000-00006B8A0000}"/>
    <cellStyle name="Standard 172" xfId="9431" xr:uid="{00000000-0005-0000-0000-00006C8A0000}"/>
    <cellStyle name="Standard 172 2" xfId="12066" xr:uid="{00000000-0005-0000-0000-00006D8A0000}"/>
    <cellStyle name="Standard 172 3" xfId="11473" xr:uid="{00000000-0005-0000-0000-00006E8A0000}"/>
    <cellStyle name="Standard 173" xfId="9432" xr:uid="{00000000-0005-0000-0000-00006F8A0000}"/>
    <cellStyle name="Standard 173 2" xfId="12067" xr:uid="{00000000-0005-0000-0000-0000708A0000}"/>
    <cellStyle name="Standard 173 3" xfId="11472" xr:uid="{00000000-0005-0000-0000-0000718A0000}"/>
    <cellStyle name="Standard 174" xfId="9433" xr:uid="{00000000-0005-0000-0000-0000728A0000}"/>
    <cellStyle name="Standard 174 2" xfId="12068" xr:uid="{00000000-0005-0000-0000-0000738A0000}"/>
    <cellStyle name="Standard 174 3" xfId="11475" xr:uid="{00000000-0005-0000-0000-0000748A0000}"/>
    <cellStyle name="Standard 175" xfId="9434" xr:uid="{00000000-0005-0000-0000-0000758A0000}"/>
    <cellStyle name="Standard 176" xfId="9435" xr:uid="{00000000-0005-0000-0000-0000768A0000}"/>
    <cellStyle name="Standard 177" xfId="9436" xr:uid="{00000000-0005-0000-0000-0000778A0000}"/>
    <cellStyle name="Standard 178" xfId="9437" xr:uid="{00000000-0005-0000-0000-0000788A0000}"/>
    <cellStyle name="Standard 179" xfId="9438" xr:uid="{00000000-0005-0000-0000-0000798A0000}"/>
    <cellStyle name="Standard 18" xfId="1854" xr:uid="{00000000-0005-0000-0000-00007A8A0000}"/>
    <cellStyle name="Standard 18 2" xfId="1855" xr:uid="{00000000-0005-0000-0000-00007B8A0000}"/>
    <cellStyle name="Standard 18 2 2" xfId="9218" xr:uid="{00000000-0005-0000-0000-00007C8A0000}"/>
    <cellStyle name="Standard 18 3" xfId="8136" xr:uid="{00000000-0005-0000-0000-00007D8A0000}"/>
    <cellStyle name="Standard 18 4" xfId="9439" xr:uid="{00000000-0005-0000-0000-00007E8A0000}"/>
    <cellStyle name="Standard 180" xfId="9440" xr:uid="{00000000-0005-0000-0000-00007F8A0000}"/>
    <cellStyle name="Standard 181" xfId="9441" xr:uid="{00000000-0005-0000-0000-0000808A0000}"/>
    <cellStyle name="Standard 182" xfId="9442" xr:uid="{00000000-0005-0000-0000-0000818A0000}"/>
    <cellStyle name="Standard 183" xfId="9443" xr:uid="{00000000-0005-0000-0000-0000828A0000}"/>
    <cellStyle name="Standard 184" xfId="9444" xr:uid="{00000000-0005-0000-0000-0000838A0000}"/>
    <cellStyle name="Standard 185" xfId="9445" xr:uid="{00000000-0005-0000-0000-0000848A0000}"/>
    <cellStyle name="Standard 186" xfId="9446" xr:uid="{00000000-0005-0000-0000-0000858A0000}"/>
    <cellStyle name="Standard 187" xfId="9447" xr:uid="{00000000-0005-0000-0000-0000868A0000}"/>
    <cellStyle name="Standard 188" xfId="9448" xr:uid="{00000000-0005-0000-0000-0000878A0000}"/>
    <cellStyle name="Standard 189" xfId="9449" xr:uid="{00000000-0005-0000-0000-0000888A0000}"/>
    <cellStyle name="Standard 19" xfId="1856" xr:uid="{00000000-0005-0000-0000-0000898A0000}"/>
    <cellStyle name="Standard 19 2" xfId="1857" xr:uid="{00000000-0005-0000-0000-00008A8A0000}"/>
    <cellStyle name="Standard 19 2 2" xfId="3800" xr:uid="{00000000-0005-0000-0000-00008B8A0000}"/>
    <cellStyle name="Standard 19 2 2 2" xfId="4101" xr:uid="{00000000-0005-0000-0000-00008C8A0000}"/>
    <cellStyle name="Standard 19 2 3" xfId="3801" xr:uid="{00000000-0005-0000-0000-00008D8A0000}"/>
    <cellStyle name="Standard 19 2 4" xfId="3799" xr:uid="{00000000-0005-0000-0000-00008E8A0000}"/>
    <cellStyle name="Standard 19 2 5" xfId="3134" xr:uid="{00000000-0005-0000-0000-00008F8A0000}"/>
    <cellStyle name="Standard 19 3" xfId="1858" xr:uid="{00000000-0005-0000-0000-0000908A0000}"/>
    <cellStyle name="Standard 19 3 2" xfId="1859" xr:uid="{00000000-0005-0000-0000-0000918A0000}"/>
    <cellStyle name="Standard 19 3 2 2" xfId="3802" xr:uid="{00000000-0005-0000-0000-0000928A0000}"/>
    <cellStyle name="Standard 19 3 2 3" xfId="11677" xr:uid="{00000000-0005-0000-0000-0000938A0000}"/>
    <cellStyle name="Standard 19 3 3" xfId="2945" xr:uid="{00000000-0005-0000-0000-0000948A0000}"/>
    <cellStyle name="Standard 19 3 3 2" xfId="8778" xr:uid="{00000000-0005-0000-0000-0000958A0000}"/>
    <cellStyle name="Standard 19 3 3 3" xfId="3803" xr:uid="{00000000-0005-0000-0000-0000968A0000}"/>
    <cellStyle name="Standard 19 3 3 4" xfId="11745" xr:uid="{00000000-0005-0000-0000-0000978A0000}"/>
    <cellStyle name="Standard 19 4" xfId="3804" xr:uid="{00000000-0005-0000-0000-0000988A0000}"/>
    <cellStyle name="Standard 19 5" xfId="3805" xr:uid="{00000000-0005-0000-0000-0000998A0000}"/>
    <cellStyle name="Standard 19 6" xfId="9223" xr:uid="{00000000-0005-0000-0000-00009A8A0000}"/>
    <cellStyle name="Standard 190" xfId="9450" xr:uid="{00000000-0005-0000-0000-00009B8A0000}"/>
    <cellStyle name="Standard 191" xfId="9451" xr:uid="{00000000-0005-0000-0000-00009C8A0000}"/>
    <cellStyle name="Standard 192" xfId="9452" xr:uid="{00000000-0005-0000-0000-00009D8A0000}"/>
    <cellStyle name="Standard 193" xfId="9453" xr:uid="{00000000-0005-0000-0000-00009E8A0000}"/>
    <cellStyle name="Standard 194" xfId="9454" xr:uid="{00000000-0005-0000-0000-00009F8A0000}"/>
    <cellStyle name="Standard 195" xfId="9455" xr:uid="{00000000-0005-0000-0000-0000A08A0000}"/>
    <cellStyle name="Standard 196" xfId="9456" xr:uid="{00000000-0005-0000-0000-0000A18A0000}"/>
    <cellStyle name="Standard 197" xfId="9457" xr:uid="{00000000-0005-0000-0000-0000A28A0000}"/>
    <cellStyle name="Standard 198" xfId="9458" xr:uid="{00000000-0005-0000-0000-0000A38A0000}"/>
    <cellStyle name="Standard 199" xfId="9459" xr:uid="{00000000-0005-0000-0000-0000A48A0000}"/>
    <cellStyle name="Standard 2" xfId="17" xr:uid="{00000000-0005-0000-0000-0000A58A0000}"/>
    <cellStyle name="Standard 2 10" xfId="1860" xr:uid="{00000000-0005-0000-0000-0000A68A0000}"/>
    <cellStyle name="Standard 2 10 2" xfId="3807" xr:uid="{00000000-0005-0000-0000-0000A78A0000}"/>
    <cellStyle name="Standard 2 10 2 2" xfId="8137" xr:uid="{00000000-0005-0000-0000-0000A88A0000}"/>
    <cellStyle name="Standard 2 10 2 2 2" xfId="8138" xr:uid="{00000000-0005-0000-0000-0000A98A0000}"/>
    <cellStyle name="Standard 2 10 2 3" xfId="8139" xr:uid="{00000000-0005-0000-0000-0000AA8A0000}"/>
    <cellStyle name="Standard 2 10 3" xfId="3806" xr:uid="{00000000-0005-0000-0000-0000AB8A0000}"/>
    <cellStyle name="Standard 2 10 3 2" xfId="8140" xr:uid="{00000000-0005-0000-0000-0000AC8A0000}"/>
    <cellStyle name="Standard 2 10 4" xfId="8141" xr:uid="{00000000-0005-0000-0000-0000AD8A0000}"/>
    <cellStyle name="Standard 2 10 4 2" xfId="8142" xr:uid="{00000000-0005-0000-0000-0000AE8A0000}"/>
    <cellStyle name="Standard 2 10 5" xfId="8143" xr:uid="{00000000-0005-0000-0000-0000AF8A0000}"/>
    <cellStyle name="Standard 2 10 6" xfId="11678" xr:uid="{00000000-0005-0000-0000-0000B08A0000}"/>
    <cellStyle name="Standard 2 11" xfId="1861" xr:uid="{00000000-0005-0000-0000-0000B18A0000}"/>
    <cellStyle name="Standard 2 11 2" xfId="3808" xr:uid="{00000000-0005-0000-0000-0000B28A0000}"/>
    <cellStyle name="Standard 2 11 3" xfId="11679" xr:uid="{00000000-0005-0000-0000-0000B38A0000}"/>
    <cellStyle name="Standard 2 12" xfId="2963" xr:uid="{00000000-0005-0000-0000-0000B48A0000}"/>
    <cellStyle name="Standard 2 12 2" xfId="3810" xr:uid="{00000000-0005-0000-0000-0000B58A0000}"/>
    <cellStyle name="Standard 2 12 2 2" xfId="8144" xr:uid="{00000000-0005-0000-0000-0000B68A0000}"/>
    <cellStyle name="Standard 2 12 3" xfId="8145" xr:uid="{00000000-0005-0000-0000-0000B78A0000}"/>
    <cellStyle name="Standard 2 12 4" xfId="8786" xr:uid="{00000000-0005-0000-0000-0000B88A0000}"/>
    <cellStyle name="Standard 2 12 5" xfId="3809" xr:uid="{00000000-0005-0000-0000-0000B98A0000}"/>
    <cellStyle name="Standard 2 12 6" xfId="11756" xr:uid="{00000000-0005-0000-0000-0000BA8A0000}"/>
    <cellStyle name="Standard 2 12 7" xfId="12219" xr:uid="{00000000-0005-0000-0000-0000BB8A0000}"/>
    <cellStyle name="Standard 2 13" xfId="3811" xr:uid="{00000000-0005-0000-0000-0000BC8A0000}"/>
    <cellStyle name="Standard 2 13 2" xfId="8146" xr:uid="{00000000-0005-0000-0000-0000BD8A0000}"/>
    <cellStyle name="Standard 2 14" xfId="3812" xr:uid="{00000000-0005-0000-0000-0000BE8A0000}"/>
    <cellStyle name="Standard 2 14 2" xfId="8147" xr:uid="{00000000-0005-0000-0000-0000BF8A0000}"/>
    <cellStyle name="Standard 2 15" xfId="3813" xr:uid="{00000000-0005-0000-0000-0000C08A0000}"/>
    <cellStyle name="Standard 2 15 2" xfId="8149" xr:uid="{00000000-0005-0000-0000-0000C18A0000}"/>
    <cellStyle name="Standard 2 15 2 2" xfId="11071" xr:uid="{00000000-0005-0000-0000-0000C28A0000}"/>
    <cellStyle name="Standard 2 15 3" xfId="8148" xr:uid="{00000000-0005-0000-0000-0000C38A0000}"/>
    <cellStyle name="Standard 2 16" xfId="3814" xr:uid="{00000000-0005-0000-0000-0000C48A0000}"/>
    <cellStyle name="Standard 2 16 2" xfId="3815" xr:uid="{00000000-0005-0000-0000-0000C58A0000}"/>
    <cellStyle name="Standard 2 16 3" xfId="3816" xr:uid="{00000000-0005-0000-0000-0000C68A0000}"/>
    <cellStyle name="Standard 2 16 4" xfId="8150" xr:uid="{00000000-0005-0000-0000-0000C78A0000}"/>
    <cellStyle name="Standard 2 16 5" xfId="11072" xr:uid="{00000000-0005-0000-0000-0000C88A0000}"/>
    <cellStyle name="Standard 2 17" xfId="3817" xr:uid="{00000000-0005-0000-0000-0000C98A0000}"/>
    <cellStyle name="Standard 2 18" xfId="9231" xr:uid="{00000000-0005-0000-0000-0000CA8A0000}"/>
    <cellStyle name="Standard 2 18 2" xfId="11411" xr:uid="{00000000-0005-0000-0000-0000CB8A0000}"/>
    <cellStyle name="Standard 2 18 3" xfId="12475" xr:uid="{00000000-0005-0000-0000-0000CC8A0000}"/>
    <cellStyle name="Standard 2 19" xfId="11469" xr:uid="{00000000-0005-0000-0000-0000CD8A0000}"/>
    <cellStyle name="Standard 2 2" xfId="21" xr:uid="{00000000-0005-0000-0000-0000CE8A0000}"/>
    <cellStyle name="Standard 2 2 10" xfId="1862" xr:uid="{00000000-0005-0000-0000-0000CF8A0000}"/>
    <cellStyle name="Standard 2 2 2" xfId="245" xr:uid="{00000000-0005-0000-0000-0000D08A0000}"/>
    <cellStyle name="Standard 2 2 2 2" xfId="1863" xr:uid="{00000000-0005-0000-0000-0000D18A0000}"/>
    <cellStyle name="Standard 2 2 2 2 2" xfId="1864" xr:uid="{00000000-0005-0000-0000-0000D28A0000}"/>
    <cellStyle name="Standard 2 2 2 2 2 2" xfId="1865" xr:uid="{00000000-0005-0000-0000-0000D38A0000}"/>
    <cellStyle name="Standard 2 2 2 2 2 2 2" xfId="1866" xr:uid="{00000000-0005-0000-0000-0000D48A0000}"/>
    <cellStyle name="Standard 2 2 2 2 2 2 2 2" xfId="4105" xr:uid="{00000000-0005-0000-0000-0000D58A0000}"/>
    <cellStyle name="Standard 2 2 2 2 2 2 3" xfId="4104" xr:uid="{00000000-0005-0000-0000-0000D68A0000}"/>
    <cellStyle name="Standard 2 2 2 2 2 3" xfId="1867" xr:uid="{00000000-0005-0000-0000-0000D78A0000}"/>
    <cellStyle name="Standard 2 2 2 2 2 3 2" xfId="4106" xr:uid="{00000000-0005-0000-0000-0000D88A0000}"/>
    <cellStyle name="Standard 2 2 2 2 2 4" xfId="4103" xr:uid="{00000000-0005-0000-0000-0000D98A0000}"/>
    <cellStyle name="Standard 2 2 2 2 2 5" xfId="10760" xr:uid="{00000000-0005-0000-0000-0000DA8A0000}"/>
    <cellStyle name="Standard 2 2 2 2 3" xfId="1868" xr:uid="{00000000-0005-0000-0000-0000DB8A0000}"/>
    <cellStyle name="Standard 2 2 2 2 3 2" xfId="1869" xr:uid="{00000000-0005-0000-0000-0000DC8A0000}"/>
    <cellStyle name="Standard 2 2 2 2 3 2 2" xfId="4108" xr:uid="{00000000-0005-0000-0000-0000DD8A0000}"/>
    <cellStyle name="Standard 2 2 2 2 3 3" xfId="4107" xr:uid="{00000000-0005-0000-0000-0000DE8A0000}"/>
    <cellStyle name="Standard 2 2 2 2 4" xfId="1870" xr:uid="{00000000-0005-0000-0000-0000DF8A0000}"/>
    <cellStyle name="Standard 2 2 2 2 4 2" xfId="4109" xr:uid="{00000000-0005-0000-0000-0000E08A0000}"/>
    <cellStyle name="Standard 2 2 2 2 5" xfId="4102" xr:uid="{00000000-0005-0000-0000-0000E18A0000}"/>
    <cellStyle name="Standard 2 2 2 2 6" xfId="10759" xr:uid="{00000000-0005-0000-0000-0000E28A0000}"/>
    <cellStyle name="Standard 2 2 2 3" xfId="1871" xr:uid="{00000000-0005-0000-0000-0000E38A0000}"/>
    <cellStyle name="Standard 2 2 2 3 2" xfId="1872" xr:uid="{00000000-0005-0000-0000-0000E48A0000}"/>
    <cellStyle name="Standard 2 2 2 3 2 2" xfId="1873" xr:uid="{00000000-0005-0000-0000-0000E58A0000}"/>
    <cellStyle name="Standard 2 2 2 3 2 2 2" xfId="4112" xr:uid="{00000000-0005-0000-0000-0000E68A0000}"/>
    <cellStyle name="Standard 2 2 2 3 2 3" xfId="4111" xr:uid="{00000000-0005-0000-0000-0000E78A0000}"/>
    <cellStyle name="Standard 2 2 2 3 3" xfId="1874" xr:uid="{00000000-0005-0000-0000-0000E88A0000}"/>
    <cellStyle name="Standard 2 2 2 3 3 2" xfId="4113" xr:uid="{00000000-0005-0000-0000-0000E98A0000}"/>
    <cellStyle name="Standard 2 2 2 3 4" xfId="4110" xr:uid="{00000000-0005-0000-0000-0000EA8A0000}"/>
    <cellStyle name="Standard 2 2 2 3 5" xfId="10761" xr:uid="{00000000-0005-0000-0000-0000EB8A0000}"/>
    <cellStyle name="Standard 2 2 2 4" xfId="1875" xr:uid="{00000000-0005-0000-0000-0000EC8A0000}"/>
    <cellStyle name="Standard 2 2 2 4 2" xfId="1876" xr:uid="{00000000-0005-0000-0000-0000ED8A0000}"/>
    <cellStyle name="Standard 2 2 2 4 2 2" xfId="4115" xr:uid="{00000000-0005-0000-0000-0000EE8A0000}"/>
    <cellStyle name="Standard 2 2 2 4 3" xfId="4114" xr:uid="{00000000-0005-0000-0000-0000EF8A0000}"/>
    <cellStyle name="Standard 2 2 2 5" xfId="1877" xr:uid="{00000000-0005-0000-0000-0000F08A0000}"/>
    <cellStyle name="Standard 2 2 2 6" xfId="1878" xr:uid="{00000000-0005-0000-0000-0000F18A0000}"/>
    <cellStyle name="Standard 2 2 2 6 2" xfId="1879" xr:uid="{00000000-0005-0000-0000-0000F28A0000}"/>
    <cellStyle name="Standard 2 2 2 6 2 2" xfId="4117" xr:uid="{00000000-0005-0000-0000-0000F38A0000}"/>
    <cellStyle name="Standard 2 2 2 6 3" xfId="4116" xr:uid="{00000000-0005-0000-0000-0000F48A0000}"/>
    <cellStyle name="Standard 2 2 2 7" xfId="3135" xr:uid="{00000000-0005-0000-0000-0000F58A0000}"/>
    <cellStyle name="Standard 2 2 2 8" xfId="8943" xr:uid="{00000000-0005-0000-0000-0000F68A0000}"/>
    <cellStyle name="Standard 2 2 3" xfId="244" xr:uid="{00000000-0005-0000-0000-0000F78A0000}"/>
    <cellStyle name="Standard 2 2 3 2" xfId="1880" xr:uid="{00000000-0005-0000-0000-0000F88A0000}"/>
    <cellStyle name="Standard 2 2 3 2 2" xfId="1881" xr:uid="{00000000-0005-0000-0000-0000F98A0000}"/>
    <cellStyle name="Standard 2 2 3 2 2 2" xfId="1882" xr:uid="{00000000-0005-0000-0000-0000FA8A0000}"/>
    <cellStyle name="Standard 2 2 3 2 2 2 2" xfId="4121" xr:uid="{00000000-0005-0000-0000-0000FB8A0000}"/>
    <cellStyle name="Standard 2 2 3 2 2 3" xfId="4120" xr:uid="{00000000-0005-0000-0000-0000FC8A0000}"/>
    <cellStyle name="Standard 2 2 3 2 3" xfId="1883" xr:uid="{00000000-0005-0000-0000-0000FD8A0000}"/>
    <cellStyle name="Standard 2 2 3 2 3 2" xfId="4122" xr:uid="{00000000-0005-0000-0000-0000FE8A0000}"/>
    <cellStyle name="Standard 2 2 3 2 4" xfId="4119" xr:uid="{00000000-0005-0000-0000-0000FF8A0000}"/>
    <cellStyle name="Standard 2 2 3 2 5" xfId="10763" xr:uid="{00000000-0005-0000-0000-0000008B0000}"/>
    <cellStyle name="Standard 2 2 3 3" xfId="1884" xr:uid="{00000000-0005-0000-0000-0000018B0000}"/>
    <cellStyle name="Standard 2 2 3 3 2" xfId="1885" xr:uid="{00000000-0005-0000-0000-0000028B0000}"/>
    <cellStyle name="Standard 2 2 3 3 2 2" xfId="4124" xr:uid="{00000000-0005-0000-0000-0000038B0000}"/>
    <cellStyle name="Standard 2 2 3 3 3" xfId="4123" xr:uid="{00000000-0005-0000-0000-0000048B0000}"/>
    <cellStyle name="Standard 2 2 3 3 4" xfId="11073" xr:uid="{00000000-0005-0000-0000-0000058B0000}"/>
    <cellStyle name="Standard 2 2 3 4" xfId="1886" xr:uid="{00000000-0005-0000-0000-0000068B0000}"/>
    <cellStyle name="Standard 2 2 3 4 2" xfId="4125" xr:uid="{00000000-0005-0000-0000-0000078B0000}"/>
    <cellStyle name="Standard 2 2 3 5" xfId="4118" xr:uid="{00000000-0005-0000-0000-0000088B0000}"/>
    <cellStyle name="Standard 2 2 3 6" xfId="10762" xr:uid="{00000000-0005-0000-0000-0000098B0000}"/>
    <cellStyle name="Standard 2 2 3 6 2" xfId="12087" xr:uid="{00000000-0005-0000-0000-00000A8B0000}"/>
    <cellStyle name="Standard 2 2 3 6 3" xfId="11680" xr:uid="{00000000-0005-0000-0000-00000B8B0000}"/>
    <cellStyle name="Standard 2 2 4" xfId="1887" xr:uid="{00000000-0005-0000-0000-00000C8B0000}"/>
    <cellStyle name="Standard 2 2 4 2" xfId="1888" xr:uid="{00000000-0005-0000-0000-00000D8B0000}"/>
    <cellStyle name="Standard 2 2 4 2 2" xfId="1889" xr:uid="{00000000-0005-0000-0000-00000E8B0000}"/>
    <cellStyle name="Standard 2 2 4 2 2 2" xfId="4128" xr:uid="{00000000-0005-0000-0000-00000F8B0000}"/>
    <cellStyle name="Standard 2 2 4 2 3" xfId="4127" xr:uid="{00000000-0005-0000-0000-0000108B0000}"/>
    <cellStyle name="Standard 2 2 4 2 4" xfId="10765" xr:uid="{00000000-0005-0000-0000-0000118B0000}"/>
    <cellStyle name="Standard 2 2 4 3" xfId="1890" xr:uid="{00000000-0005-0000-0000-0000128B0000}"/>
    <cellStyle name="Standard 2 2 4 3 2" xfId="4129" xr:uid="{00000000-0005-0000-0000-0000138B0000}"/>
    <cellStyle name="Standard 2 2 4 3 3" xfId="8151" xr:uid="{00000000-0005-0000-0000-0000148B0000}"/>
    <cellStyle name="Standard 2 2 4 4" xfId="4126" xr:uid="{00000000-0005-0000-0000-0000158B0000}"/>
    <cellStyle name="Standard 2 2 4 5" xfId="10764" xr:uid="{00000000-0005-0000-0000-0000168B0000}"/>
    <cellStyle name="Standard 2 2 5" xfId="1891" xr:uid="{00000000-0005-0000-0000-0000178B0000}"/>
    <cellStyle name="Standard 2 2 5 2" xfId="1892" xr:uid="{00000000-0005-0000-0000-0000188B0000}"/>
    <cellStyle name="Standard 2 2 5 2 2" xfId="4131" xr:uid="{00000000-0005-0000-0000-0000198B0000}"/>
    <cellStyle name="Standard 2 2 5 2 3" xfId="8152" xr:uid="{00000000-0005-0000-0000-00001A8B0000}"/>
    <cellStyle name="Standard 2 2 5 3" xfId="4130" xr:uid="{00000000-0005-0000-0000-00001B8B0000}"/>
    <cellStyle name="Standard 2 2 6" xfId="1893" xr:uid="{00000000-0005-0000-0000-00001C8B0000}"/>
    <cellStyle name="Standard 2 2 6 2" xfId="1894" xr:uid="{00000000-0005-0000-0000-00001D8B0000}"/>
    <cellStyle name="Standard 2 2 6 2 2" xfId="1895" xr:uid="{00000000-0005-0000-0000-00001E8B0000}"/>
    <cellStyle name="Standard 2 2 6 2 2 2" xfId="4133" xr:uid="{00000000-0005-0000-0000-00001F8B0000}"/>
    <cellStyle name="Standard 2 2 6 2 3" xfId="4132" xr:uid="{00000000-0005-0000-0000-0000208B0000}"/>
    <cellStyle name="Standard 2 2 7" xfId="1896" xr:uid="{00000000-0005-0000-0000-0000218B0000}"/>
    <cellStyle name="Standard 2 2 7 2" xfId="1897" xr:uid="{00000000-0005-0000-0000-0000228B0000}"/>
    <cellStyle name="Standard 2 2 7 3" xfId="1898" xr:uid="{00000000-0005-0000-0000-0000238B0000}"/>
    <cellStyle name="Standard 2 2 7 3 2" xfId="4135" xr:uid="{00000000-0005-0000-0000-0000248B0000}"/>
    <cellStyle name="Standard 2 2 7 4" xfId="4134" xr:uid="{00000000-0005-0000-0000-0000258B0000}"/>
    <cellStyle name="Standard 2 2 8" xfId="1899" xr:uid="{00000000-0005-0000-0000-0000268B0000}"/>
    <cellStyle name="Standard 2 2 8 2" xfId="1900" xr:uid="{00000000-0005-0000-0000-0000278B0000}"/>
    <cellStyle name="Standard 2 2 8 2 2" xfId="1901" xr:uid="{00000000-0005-0000-0000-0000288B0000}"/>
    <cellStyle name="Standard 2 2 8 2 2 2" xfId="4137" xr:uid="{00000000-0005-0000-0000-0000298B0000}"/>
    <cellStyle name="Standard 2 2 8 2 3" xfId="4136" xr:uid="{00000000-0005-0000-0000-00002A8B0000}"/>
    <cellStyle name="Standard 2 2 9" xfId="1902" xr:uid="{00000000-0005-0000-0000-00002B8B0000}"/>
    <cellStyle name="Standard 2 2 9 2" xfId="1903" xr:uid="{00000000-0005-0000-0000-00002C8B0000}"/>
    <cellStyle name="Standard 2 2 9 2 2" xfId="4139" xr:uid="{00000000-0005-0000-0000-00002D8B0000}"/>
    <cellStyle name="Standard 2 2 9 3" xfId="4138" xr:uid="{00000000-0005-0000-0000-00002E8B0000}"/>
    <cellStyle name="Standard 2 2_BBE12 Tab. H2.3 120506" xfId="3818" xr:uid="{00000000-0005-0000-0000-00002F8B0000}"/>
    <cellStyle name="Standard 2 20" xfId="11468" xr:uid="{00000000-0005-0000-0000-0000308B0000}"/>
    <cellStyle name="Standard 2 21" xfId="299" xr:uid="{00000000-0005-0000-0000-0000318B0000}"/>
    <cellStyle name="Standard 2 22" xfId="280" xr:uid="{00000000-0005-0000-0000-0000328B0000}"/>
    <cellStyle name="Standard 2 23" xfId="42653" xr:uid="{00000000-0005-0000-0000-0000338B0000}"/>
    <cellStyle name="Standard 2 3" xfId="302" xr:uid="{00000000-0005-0000-0000-0000348B0000}"/>
    <cellStyle name="Standard 2 3 10" xfId="3136" xr:uid="{00000000-0005-0000-0000-0000358B0000}"/>
    <cellStyle name="Standard 2 3 11" xfId="42962" xr:uid="{00000000-0005-0000-0000-0000368B0000}"/>
    <cellStyle name="Standard 2 3 2" xfId="1905" xr:uid="{00000000-0005-0000-0000-0000378B0000}"/>
    <cellStyle name="Standard 2 3 2 2" xfId="1906" xr:uid="{00000000-0005-0000-0000-0000388B0000}"/>
    <cellStyle name="Standard 2 3 2 2 2" xfId="1907" xr:uid="{00000000-0005-0000-0000-0000398B0000}"/>
    <cellStyle name="Standard 2 3 2 2 2 2" xfId="4141" xr:uid="{00000000-0005-0000-0000-00003A8B0000}"/>
    <cellStyle name="Standard 2 3 2 2 2 3" xfId="8153" xr:uid="{00000000-0005-0000-0000-00003B8B0000}"/>
    <cellStyle name="Standard 2 3 2 2 3" xfId="4140" xr:uid="{00000000-0005-0000-0000-00003C8B0000}"/>
    <cellStyle name="Standard 2 3 2 2 3 2" xfId="8154" xr:uid="{00000000-0005-0000-0000-00003D8B0000}"/>
    <cellStyle name="Standard 2 3 2 3" xfId="1908" xr:uid="{00000000-0005-0000-0000-00003E8B0000}"/>
    <cellStyle name="Standard 2 3 2 3 2" xfId="1909" xr:uid="{00000000-0005-0000-0000-00003F8B0000}"/>
    <cellStyle name="Standard 2 3 2 3 2 2" xfId="4143" xr:uid="{00000000-0005-0000-0000-0000408B0000}"/>
    <cellStyle name="Standard 2 3 2 3 2 3" xfId="8155" xr:uid="{00000000-0005-0000-0000-0000418B0000}"/>
    <cellStyle name="Standard 2 3 2 3 2 4" xfId="11074" xr:uid="{00000000-0005-0000-0000-0000428B0000}"/>
    <cellStyle name="Standard 2 3 2 3 3" xfId="4142" xr:uid="{00000000-0005-0000-0000-0000438B0000}"/>
    <cellStyle name="Standard 2 3 2 3 4" xfId="10766" xr:uid="{00000000-0005-0000-0000-0000448B0000}"/>
    <cellStyle name="Standard 2 3 3" xfId="1910" xr:uid="{00000000-0005-0000-0000-0000458B0000}"/>
    <cellStyle name="Standard 2 3 3 2" xfId="1911" xr:uid="{00000000-0005-0000-0000-0000468B0000}"/>
    <cellStyle name="Standard 2 3 3 2 2" xfId="4145" xr:uid="{00000000-0005-0000-0000-0000478B0000}"/>
    <cellStyle name="Standard 2 3 3 2 3" xfId="8156" xr:uid="{00000000-0005-0000-0000-0000488B0000}"/>
    <cellStyle name="Standard 2 3 3 3" xfId="4144" xr:uid="{00000000-0005-0000-0000-0000498B0000}"/>
    <cellStyle name="Standard 2 3 3 3 2" xfId="8157" xr:uid="{00000000-0005-0000-0000-00004A8B0000}"/>
    <cellStyle name="Standard 2 3 3 4" xfId="8158" xr:uid="{00000000-0005-0000-0000-00004B8B0000}"/>
    <cellStyle name="Standard 2 3 4" xfId="1912" xr:uid="{00000000-0005-0000-0000-00004C8B0000}"/>
    <cellStyle name="Standard 2 3 4 2" xfId="1913" xr:uid="{00000000-0005-0000-0000-00004D8B0000}"/>
    <cellStyle name="Standard 2 3 4 2 2" xfId="4147" xr:uid="{00000000-0005-0000-0000-00004E8B0000}"/>
    <cellStyle name="Standard 2 3 4 2 2 2" xfId="8160" xr:uid="{00000000-0005-0000-0000-00004F8B0000}"/>
    <cellStyle name="Standard 2 3 4 2 2 3" xfId="11075" xr:uid="{00000000-0005-0000-0000-0000508B0000}"/>
    <cellStyle name="Standard 2 3 4 2 3" xfId="8159" xr:uid="{00000000-0005-0000-0000-0000518B0000}"/>
    <cellStyle name="Standard 2 3 4 3" xfId="4146" xr:uid="{00000000-0005-0000-0000-0000528B0000}"/>
    <cellStyle name="Standard 2 3 4 3 2" xfId="8161" xr:uid="{00000000-0005-0000-0000-0000538B0000}"/>
    <cellStyle name="Standard 2 3 4 3 3" xfId="11076" xr:uid="{00000000-0005-0000-0000-0000548B0000}"/>
    <cellStyle name="Standard 2 3 5" xfId="1914" xr:uid="{00000000-0005-0000-0000-0000558B0000}"/>
    <cellStyle name="Standard 2 3 5 2" xfId="3819" xr:uid="{00000000-0005-0000-0000-0000568B0000}"/>
    <cellStyle name="Standard 2 3 5 2 2" xfId="8162" xr:uid="{00000000-0005-0000-0000-0000578B0000}"/>
    <cellStyle name="Standard 2 3 5 2 3" xfId="11077" xr:uid="{00000000-0005-0000-0000-0000588B0000}"/>
    <cellStyle name="Standard 2 3 5 3" xfId="3820" xr:uid="{00000000-0005-0000-0000-0000598B0000}"/>
    <cellStyle name="Standard 2 3 5 4" xfId="10767" xr:uid="{00000000-0005-0000-0000-00005A8B0000}"/>
    <cellStyle name="Standard 2 3 6" xfId="1904" xr:uid="{00000000-0005-0000-0000-00005B8B0000}"/>
    <cellStyle name="Standard 2 3 6 2" xfId="8163" xr:uid="{00000000-0005-0000-0000-00005C8B0000}"/>
    <cellStyle name="Standard 2 3 6 2 2" xfId="11078" xr:uid="{00000000-0005-0000-0000-00005D8B0000}"/>
    <cellStyle name="Standard 2 3 6 3" xfId="11681" xr:uid="{00000000-0005-0000-0000-00005E8B0000}"/>
    <cellStyle name="Standard 2 3 7" xfId="8164" xr:uid="{00000000-0005-0000-0000-00005F8B0000}"/>
    <cellStyle name="Standard 2 3 8" xfId="8165" xr:uid="{00000000-0005-0000-0000-0000608B0000}"/>
    <cellStyle name="Standard 2 3 9" xfId="4893" xr:uid="{00000000-0005-0000-0000-0000618B0000}"/>
    <cellStyle name="Standard 2 4" xfId="305" xr:uid="{00000000-0005-0000-0000-0000628B0000}"/>
    <cellStyle name="Standard 2 4 10" xfId="8728" xr:uid="{00000000-0005-0000-0000-0000638B0000}"/>
    <cellStyle name="Standard 2 4 10 2" xfId="11412" xr:uid="{00000000-0005-0000-0000-0000648B0000}"/>
    <cellStyle name="Standard 2 4 11" xfId="8903" xr:uid="{00000000-0005-0000-0000-0000658B0000}"/>
    <cellStyle name="Standard 2 4 12" xfId="12263" xr:uid="{00000000-0005-0000-0000-0000668B0000}"/>
    <cellStyle name="Standard 2 4 13" xfId="42963" xr:uid="{00000000-0005-0000-0000-0000678B0000}"/>
    <cellStyle name="Standard 2 4 2" xfId="1916" xr:uid="{00000000-0005-0000-0000-0000688B0000}"/>
    <cellStyle name="Standard 2 4 2 2" xfId="1917" xr:uid="{00000000-0005-0000-0000-0000698B0000}"/>
    <cellStyle name="Standard 2 4 2 2 2" xfId="1918" xr:uid="{00000000-0005-0000-0000-00006A8B0000}"/>
    <cellStyle name="Standard 2 4 2 2 2 2" xfId="4151" xr:uid="{00000000-0005-0000-0000-00006B8B0000}"/>
    <cellStyle name="Standard 2 4 2 2 2 3" xfId="8166" xr:uid="{00000000-0005-0000-0000-00006C8B0000}"/>
    <cellStyle name="Standard 2 4 2 2 3" xfId="4150" xr:uid="{00000000-0005-0000-0000-00006D8B0000}"/>
    <cellStyle name="Standard 2 4 2 2 3 2" xfId="8167" xr:uid="{00000000-0005-0000-0000-00006E8B0000}"/>
    <cellStyle name="Standard 2 4 2 2 4" xfId="8168" xr:uid="{00000000-0005-0000-0000-00006F8B0000}"/>
    <cellStyle name="Standard 2 4 2 2 5" xfId="42433" xr:uid="{00000000-0005-0000-0000-0000708B0000}"/>
    <cellStyle name="Standard 2 4 2 3" xfId="1919" xr:uid="{00000000-0005-0000-0000-0000718B0000}"/>
    <cellStyle name="Standard 2 4 2 3 2" xfId="8169" xr:uid="{00000000-0005-0000-0000-0000728B0000}"/>
    <cellStyle name="Standard 2 4 2 3 2 2" xfId="11079" xr:uid="{00000000-0005-0000-0000-0000738B0000}"/>
    <cellStyle name="Standard 2 4 2 3 3" xfId="10768" xr:uid="{00000000-0005-0000-0000-0000748B0000}"/>
    <cellStyle name="Standard 2 4 2 4" xfId="1920" xr:uid="{00000000-0005-0000-0000-0000758B0000}"/>
    <cellStyle name="Standard 2 4 2 4 2" xfId="1921" xr:uid="{00000000-0005-0000-0000-0000768B0000}"/>
    <cellStyle name="Standard 2 4 2 4 2 2" xfId="4153" xr:uid="{00000000-0005-0000-0000-0000778B0000}"/>
    <cellStyle name="Standard 2 4 2 4 3" xfId="4152" xr:uid="{00000000-0005-0000-0000-0000788B0000}"/>
    <cellStyle name="Standard 2 4 2 5" xfId="1922" xr:uid="{00000000-0005-0000-0000-0000798B0000}"/>
    <cellStyle name="Standard 2 4 2 5 2" xfId="4154" xr:uid="{00000000-0005-0000-0000-00007A8B0000}"/>
    <cellStyle name="Standard 2 4 2 6" xfId="3821" xr:uid="{00000000-0005-0000-0000-00007B8B0000}"/>
    <cellStyle name="Standard 2 4 2 6 2" xfId="4155" xr:uid="{00000000-0005-0000-0000-00007C8B0000}"/>
    <cellStyle name="Standard 2 4 2 7" xfId="3822" xr:uid="{00000000-0005-0000-0000-00007D8B0000}"/>
    <cellStyle name="Standard 2 4 2 7 2" xfId="4156" xr:uid="{00000000-0005-0000-0000-00007E8B0000}"/>
    <cellStyle name="Standard 2 4 2 8" xfId="4149" xr:uid="{00000000-0005-0000-0000-00007F8B0000}"/>
    <cellStyle name="Standard 2 4 2 9" xfId="8961" xr:uid="{00000000-0005-0000-0000-0000808B0000}"/>
    <cellStyle name="Standard 2 4 3" xfId="1923" xr:uid="{00000000-0005-0000-0000-0000818B0000}"/>
    <cellStyle name="Standard 2 4 3 2" xfId="1924" xr:uid="{00000000-0005-0000-0000-0000828B0000}"/>
    <cellStyle name="Standard 2 4 3 2 2" xfId="1925" xr:uid="{00000000-0005-0000-0000-0000838B0000}"/>
    <cellStyle name="Standard 2 4 3 2 2 2" xfId="4159" xr:uid="{00000000-0005-0000-0000-0000848B0000}"/>
    <cellStyle name="Standard 2 4 3 2 3" xfId="4158" xr:uid="{00000000-0005-0000-0000-0000858B0000}"/>
    <cellStyle name="Standard 2 4 3 2 4" xfId="10770" xr:uid="{00000000-0005-0000-0000-0000868B0000}"/>
    <cellStyle name="Standard 2 4 3 3" xfId="1926" xr:uid="{00000000-0005-0000-0000-0000878B0000}"/>
    <cellStyle name="Standard 2 4 3 3 2" xfId="4160" xr:uid="{00000000-0005-0000-0000-0000888B0000}"/>
    <cellStyle name="Standard 2 4 3 4" xfId="3823" xr:uid="{00000000-0005-0000-0000-0000898B0000}"/>
    <cellStyle name="Standard 2 4 3 4 2" xfId="4161" xr:uid="{00000000-0005-0000-0000-00008A8B0000}"/>
    <cellStyle name="Standard 2 4 3 5" xfId="3824" xr:uid="{00000000-0005-0000-0000-00008B8B0000}"/>
    <cellStyle name="Standard 2 4 3 5 2" xfId="4162" xr:uid="{00000000-0005-0000-0000-00008C8B0000}"/>
    <cellStyle name="Standard 2 4 3 6" xfId="4157" xr:uid="{00000000-0005-0000-0000-00008D8B0000}"/>
    <cellStyle name="Standard 2 4 3 7" xfId="8940" xr:uid="{00000000-0005-0000-0000-00008E8B0000}"/>
    <cellStyle name="Standard 2 4 3 8" xfId="10769" xr:uid="{00000000-0005-0000-0000-00008F8B0000}"/>
    <cellStyle name="Standard 2 4 3 9" xfId="12264" xr:uid="{00000000-0005-0000-0000-0000908B0000}"/>
    <cellStyle name="Standard 2 4 4" xfId="1927" xr:uid="{00000000-0005-0000-0000-0000918B0000}"/>
    <cellStyle name="Standard 2 4 4 2" xfId="8170" xr:uid="{00000000-0005-0000-0000-0000928B0000}"/>
    <cellStyle name="Standard 2 4 5" xfId="1928" xr:uid="{00000000-0005-0000-0000-0000938B0000}"/>
    <cellStyle name="Standard 2 4 5 2" xfId="1929" xr:uid="{00000000-0005-0000-0000-0000948B0000}"/>
    <cellStyle name="Standard 2 4 5 2 2" xfId="4164" xr:uid="{00000000-0005-0000-0000-0000958B0000}"/>
    <cellStyle name="Standard 2 4 5 2 3" xfId="8171" xr:uid="{00000000-0005-0000-0000-0000968B0000}"/>
    <cellStyle name="Standard 2 4 5 2 4" xfId="11081" xr:uid="{00000000-0005-0000-0000-0000978B0000}"/>
    <cellStyle name="Standard 2 4 5 3" xfId="4163" xr:uid="{00000000-0005-0000-0000-0000988B0000}"/>
    <cellStyle name="Standard 2 4 5 3 2" xfId="8172" xr:uid="{00000000-0005-0000-0000-0000998B0000}"/>
    <cellStyle name="Standard 2 4 5 4" xfId="10771" xr:uid="{00000000-0005-0000-0000-00009A8B0000}"/>
    <cellStyle name="Standard 2 4 5 5" xfId="11080" xr:uid="{00000000-0005-0000-0000-00009B8B0000}"/>
    <cellStyle name="Standard 2 4 6" xfId="1930" xr:uid="{00000000-0005-0000-0000-00009C8B0000}"/>
    <cellStyle name="Standard 2 4 6 2" xfId="4165" xr:uid="{00000000-0005-0000-0000-00009D8B0000}"/>
    <cellStyle name="Standard 2 4 7" xfId="1915" xr:uid="{00000000-0005-0000-0000-00009E8B0000}"/>
    <cellStyle name="Standard 2 4 7 2" xfId="4166" xr:uid="{00000000-0005-0000-0000-00009F8B0000}"/>
    <cellStyle name="Standard 2 4 8" xfId="2968" xr:uid="{00000000-0005-0000-0000-0000A08B0000}"/>
    <cellStyle name="Standard 2 4 8 2" xfId="4167" xr:uid="{00000000-0005-0000-0000-0000A18B0000}"/>
    <cellStyle name="Standard 2 4 8 3" xfId="3825" xr:uid="{00000000-0005-0000-0000-0000A28B0000}"/>
    <cellStyle name="Standard 2 4 8 4" xfId="11758" xr:uid="{00000000-0005-0000-0000-0000A38B0000}"/>
    <cellStyle name="Standard 2 4 9" xfId="4148" xr:uid="{00000000-0005-0000-0000-0000A48B0000}"/>
    <cellStyle name="Standard 2 5" xfId="1931" xr:uid="{00000000-0005-0000-0000-0000A58B0000}"/>
    <cellStyle name="Standard 2 5 2" xfId="1932" xr:uid="{00000000-0005-0000-0000-0000A68B0000}"/>
    <cellStyle name="Standard 2 5 2 2" xfId="1933" xr:uid="{00000000-0005-0000-0000-0000A78B0000}"/>
    <cellStyle name="Standard 2 5 2 2 2" xfId="8173" xr:uid="{00000000-0005-0000-0000-0000A88B0000}"/>
    <cellStyle name="Standard 2 5 2 3" xfId="1934" xr:uid="{00000000-0005-0000-0000-0000A98B0000}"/>
    <cellStyle name="Standard 2 5 2 3 2" xfId="1935" xr:uid="{00000000-0005-0000-0000-0000AA8B0000}"/>
    <cellStyle name="Standard 2 5 2 3 2 2" xfId="4171" xr:uid="{00000000-0005-0000-0000-0000AB8B0000}"/>
    <cellStyle name="Standard 2 5 2 3 3" xfId="4170" xr:uid="{00000000-0005-0000-0000-0000AC8B0000}"/>
    <cellStyle name="Standard 2 5 2 3 4" xfId="10772" xr:uid="{00000000-0005-0000-0000-0000AD8B0000}"/>
    <cellStyle name="Standard 2 5 2 4" xfId="1936" xr:uid="{00000000-0005-0000-0000-0000AE8B0000}"/>
    <cellStyle name="Standard 2 5 2 4 2" xfId="4172" xr:uid="{00000000-0005-0000-0000-0000AF8B0000}"/>
    <cellStyle name="Standard 2 5 2 5" xfId="3826" xr:uid="{00000000-0005-0000-0000-0000B08B0000}"/>
    <cellStyle name="Standard 2 5 2 5 2" xfId="4173" xr:uid="{00000000-0005-0000-0000-0000B18B0000}"/>
    <cellStyle name="Standard 2 5 2 6" xfId="3827" xr:uid="{00000000-0005-0000-0000-0000B28B0000}"/>
    <cellStyle name="Standard 2 5 2 6 2" xfId="4174" xr:uid="{00000000-0005-0000-0000-0000B38B0000}"/>
    <cellStyle name="Standard 2 5 2 7" xfId="4169" xr:uid="{00000000-0005-0000-0000-0000B48B0000}"/>
    <cellStyle name="Standard 2 5 3" xfId="1937" xr:uid="{00000000-0005-0000-0000-0000B58B0000}"/>
    <cellStyle name="Standard 2 5 3 2" xfId="1938" xr:uid="{00000000-0005-0000-0000-0000B68B0000}"/>
    <cellStyle name="Standard 2 5 3 2 2" xfId="3828" xr:uid="{00000000-0005-0000-0000-0000B78B0000}"/>
    <cellStyle name="Standard 2 5 3 2 3" xfId="10774" xr:uid="{00000000-0005-0000-0000-0000B88B0000}"/>
    <cellStyle name="Standard 2 5 3 2 3 2" xfId="12088" xr:uid="{00000000-0005-0000-0000-0000B98B0000}"/>
    <cellStyle name="Standard 2 5 3 2 3 3" xfId="11682" xr:uid="{00000000-0005-0000-0000-0000BA8B0000}"/>
    <cellStyle name="Standard 2 5 3 3" xfId="1939" xr:uid="{00000000-0005-0000-0000-0000BB8B0000}"/>
    <cellStyle name="Standard 2 5 3 3 2" xfId="8174" xr:uid="{00000000-0005-0000-0000-0000BC8B0000}"/>
    <cellStyle name="Standard 2 5 3 4" xfId="3829" xr:uid="{00000000-0005-0000-0000-0000BD8B0000}"/>
    <cellStyle name="Standard 2 5 3 5" xfId="10773" xr:uid="{00000000-0005-0000-0000-0000BE8B0000}"/>
    <cellStyle name="Standard 2 5 4" xfId="1940" xr:uid="{00000000-0005-0000-0000-0000BF8B0000}"/>
    <cellStyle name="Standard 2 5 4 2" xfId="1941" xr:uid="{00000000-0005-0000-0000-0000C08B0000}"/>
    <cellStyle name="Standard 2 5 4 2 2" xfId="4175" xr:uid="{00000000-0005-0000-0000-0000C18B0000}"/>
    <cellStyle name="Standard 2 5 4 2 3" xfId="8175" xr:uid="{00000000-0005-0000-0000-0000C28B0000}"/>
    <cellStyle name="Standard 2 5 4 3" xfId="1942" xr:uid="{00000000-0005-0000-0000-0000C38B0000}"/>
    <cellStyle name="Standard 2 5 4 3 2" xfId="4176" xr:uid="{00000000-0005-0000-0000-0000C48B0000}"/>
    <cellStyle name="Standard 2 5 5" xfId="3830" xr:uid="{00000000-0005-0000-0000-0000C58B0000}"/>
    <cellStyle name="Standard 2 5 5 2" xfId="4177" xr:uid="{00000000-0005-0000-0000-0000C68B0000}"/>
    <cellStyle name="Standard 2 5 5 3" xfId="8176" xr:uid="{00000000-0005-0000-0000-0000C78B0000}"/>
    <cellStyle name="Standard 2 5 6" xfId="3831" xr:uid="{00000000-0005-0000-0000-0000C88B0000}"/>
    <cellStyle name="Standard 2 5 6 2" xfId="4178" xr:uid="{00000000-0005-0000-0000-0000C98B0000}"/>
    <cellStyle name="Standard 2 5 7" xfId="4168" xr:uid="{00000000-0005-0000-0000-0000CA8B0000}"/>
    <cellStyle name="Standard 2 5 8" xfId="9039" xr:uid="{00000000-0005-0000-0000-0000CB8B0000}"/>
    <cellStyle name="Standard 2 6" xfId="1943" xr:uid="{00000000-0005-0000-0000-0000CC8B0000}"/>
    <cellStyle name="Standard 2 6 2" xfId="1944" xr:uid="{00000000-0005-0000-0000-0000CD8B0000}"/>
    <cellStyle name="Standard 2 6 2 2" xfId="1945" xr:uid="{00000000-0005-0000-0000-0000CE8B0000}"/>
    <cellStyle name="Standard 2 6 2 2 2" xfId="8178" xr:uid="{00000000-0005-0000-0000-0000CF8B0000}"/>
    <cellStyle name="Standard 2 6 2 2 3" xfId="8177" xr:uid="{00000000-0005-0000-0000-0000D08B0000}"/>
    <cellStyle name="Standard 2 6 2 3" xfId="8179" xr:uid="{00000000-0005-0000-0000-0000D18B0000}"/>
    <cellStyle name="Standard 2 6 3" xfId="1946" xr:uid="{00000000-0005-0000-0000-0000D28B0000}"/>
    <cellStyle name="Standard 2 6 3 2" xfId="3832" xr:uid="{00000000-0005-0000-0000-0000D38B0000}"/>
    <cellStyle name="Standard 2 6 3 2 2" xfId="8181" xr:uid="{00000000-0005-0000-0000-0000D48B0000}"/>
    <cellStyle name="Standard 2 6 3 3" xfId="8180" xr:uid="{00000000-0005-0000-0000-0000D58B0000}"/>
    <cellStyle name="Standard 2 6 3 4" xfId="11683" xr:uid="{00000000-0005-0000-0000-0000D68B0000}"/>
    <cellStyle name="Standard 2 6 4" xfId="8182" xr:uid="{00000000-0005-0000-0000-0000D78B0000}"/>
    <cellStyle name="Standard 2 6 4 2" xfId="8183" xr:uid="{00000000-0005-0000-0000-0000D88B0000}"/>
    <cellStyle name="Standard 2 6 4 3" xfId="11923" xr:uid="{00000000-0005-0000-0000-0000D98B0000}"/>
    <cellStyle name="Standard 2 6 4 4" xfId="11467" xr:uid="{00000000-0005-0000-0000-0000DA8B0000}"/>
    <cellStyle name="Standard 2 6 5" xfId="8184" xr:uid="{00000000-0005-0000-0000-0000DB8B0000}"/>
    <cellStyle name="Standard 2 7" xfId="1947" xr:uid="{00000000-0005-0000-0000-0000DC8B0000}"/>
    <cellStyle name="Standard 2 7 2" xfId="1948" xr:uid="{00000000-0005-0000-0000-0000DD8B0000}"/>
    <cellStyle name="Standard 2 7 2 2" xfId="8185" xr:uid="{00000000-0005-0000-0000-0000DE8B0000}"/>
    <cellStyle name="Standard 2 7 2 2 2" xfId="8186" xr:uid="{00000000-0005-0000-0000-0000DF8B0000}"/>
    <cellStyle name="Standard 2 7 2 3" xfId="8187" xr:uid="{00000000-0005-0000-0000-0000E08B0000}"/>
    <cellStyle name="Standard 2 7 3" xfId="1949" xr:uid="{00000000-0005-0000-0000-0000E18B0000}"/>
    <cellStyle name="Standard 2 7 3 2" xfId="8189" xr:uid="{00000000-0005-0000-0000-0000E28B0000}"/>
    <cellStyle name="Standard 2 7 3 3" xfId="8188" xr:uid="{00000000-0005-0000-0000-0000E38B0000}"/>
    <cellStyle name="Standard 2 7 4" xfId="8190" xr:uid="{00000000-0005-0000-0000-0000E48B0000}"/>
    <cellStyle name="Standard 2 7 4 2" xfId="8191" xr:uid="{00000000-0005-0000-0000-0000E58B0000}"/>
    <cellStyle name="Standard 2 7 5" xfId="8192" xr:uid="{00000000-0005-0000-0000-0000E68B0000}"/>
    <cellStyle name="Standard 2 8" xfId="1950" xr:uid="{00000000-0005-0000-0000-0000E78B0000}"/>
    <cellStyle name="Standard 2 8 2" xfId="1951" xr:uid="{00000000-0005-0000-0000-0000E88B0000}"/>
    <cellStyle name="Standard 2 8 2 2" xfId="3833" xr:uid="{00000000-0005-0000-0000-0000E98B0000}"/>
    <cellStyle name="Standard 2 8 2 2 2" xfId="8195" xr:uid="{00000000-0005-0000-0000-0000EA8B0000}"/>
    <cellStyle name="Standard 2 8 2 2 3" xfId="8194" xr:uid="{00000000-0005-0000-0000-0000EB8B0000}"/>
    <cellStyle name="Standard 2 8 2 3" xfId="3834" xr:uid="{00000000-0005-0000-0000-0000EC8B0000}"/>
    <cellStyle name="Standard 2 8 2 3 2" xfId="8196" xr:uid="{00000000-0005-0000-0000-0000ED8B0000}"/>
    <cellStyle name="Standard 2 8 2 4" xfId="8193" xr:uid="{00000000-0005-0000-0000-0000EE8B0000}"/>
    <cellStyle name="Standard 2 8 3" xfId="1952" xr:uid="{00000000-0005-0000-0000-0000EF8B0000}"/>
    <cellStyle name="Standard 2 8 3 2" xfId="3835" xr:uid="{00000000-0005-0000-0000-0000F08B0000}"/>
    <cellStyle name="Standard 2 8 3 3" xfId="3836" xr:uid="{00000000-0005-0000-0000-0000F18B0000}"/>
    <cellStyle name="Standard 2 8 4" xfId="1953" xr:uid="{00000000-0005-0000-0000-0000F28B0000}"/>
    <cellStyle name="Standard 2 8 4 2" xfId="4179" xr:uid="{00000000-0005-0000-0000-0000F38B0000}"/>
    <cellStyle name="Standard 2 8 4 2 2" xfId="8198" xr:uid="{00000000-0005-0000-0000-0000F48B0000}"/>
    <cellStyle name="Standard 2 8 4 3" xfId="3837" xr:uid="{00000000-0005-0000-0000-0000F58B0000}"/>
    <cellStyle name="Standard 2 8 4 4" xfId="8197" xr:uid="{00000000-0005-0000-0000-0000F68B0000}"/>
    <cellStyle name="Standard 2 8 4 5" xfId="11684" xr:uid="{00000000-0005-0000-0000-0000F78B0000}"/>
    <cellStyle name="Standard 2 8 5" xfId="8199" xr:uid="{00000000-0005-0000-0000-0000F88B0000}"/>
    <cellStyle name="Standard 2 9" xfId="1954" xr:uid="{00000000-0005-0000-0000-0000F98B0000}"/>
    <cellStyle name="Standard 2 9 2" xfId="3838" xr:uid="{00000000-0005-0000-0000-0000FA8B0000}"/>
    <cellStyle name="Standard 2 9 2 2" xfId="8200" xr:uid="{00000000-0005-0000-0000-0000FB8B0000}"/>
    <cellStyle name="Standard 2 9 2 2 2" xfId="8201" xr:uid="{00000000-0005-0000-0000-0000FC8B0000}"/>
    <cellStyle name="Standard 2 9 2 3" xfId="8202" xr:uid="{00000000-0005-0000-0000-0000FD8B0000}"/>
    <cellStyle name="Standard 2 9 3" xfId="3839" xr:uid="{00000000-0005-0000-0000-0000FE8B0000}"/>
    <cellStyle name="Standard 2 9 3 2" xfId="3840" xr:uid="{00000000-0005-0000-0000-0000FF8B0000}"/>
    <cellStyle name="Standard 2 9 3 2 2" xfId="8204" xr:uid="{00000000-0005-0000-0000-0000008C0000}"/>
    <cellStyle name="Standard 2 9 3 3" xfId="3841" xr:uid="{00000000-0005-0000-0000-0000018C0000}"/>
    <cellStyle name="Standard 2 9 3 4" xfId="8203" xr:uid="{00000000-0005-0000-0000-0000028C0000}"/>
    <cellStyle name="Standard 2 9 4" xfId="3842" xr:uid="{00000000-0005-0000-0000-0000038C0000}"/>
    <cellStyle name="Standard 2 9 4 2" xfId="8206" xr:uid="{00000000-0005-0000-0000-0000048C0000}"/>
    <cellStyle name="Standard 2 9 4 3" xfId="8205" xr:uid="{00000000-0005-0000-0000-0000058C0000}"/>
    <cellStyle name="Standard 2 9 5" xfId="3843" xr:uid="{00000000-0005-0000-0000-0000068C0000}"/>
    <cellStyle name="Standard 2 9 5 2" xfId="8207" xr:uid="{00000000-0005-0000-0000-0000078C0000}"/>
    <cellStyle name="Standard 2_BBE12 Tab. H2.3 120506" xfId="3844" xr:uid="{00000000-0005-0000-0000-0000088C0000}"/>
    <cellStyle name="Standard 20" xfId="1955" xr:uid="{00000000-0005-0000-0000-0000098C0000}"/>
    <cellStyle name="Standard 20 2" xfId="1956" xr:uid="{00000000-0005-0000-0000-00000A8C0000}"/>
    <cellStyle name="Standard 20 3" xfId="9224" xr:uid="{00000000-0005-0000-0000-00000B8C0000}"/>
    <cellStyle name="Standard 20 4" xfId="9460" xr:uid="{00000000-0005-0000-0000-00000C8C0000}"/>
    <cellStyle name="Standard 200" xfId="9461" xr:uid="{00000000-0005-0000-0000-00000D8C0000}"/>
    <cellStyle name="Standard 201" xfId="9462" xr:uid="{00000000-0005-0000-0000-00000E8C0000}"/>
    <cellStyle name="Standard 202" xfId="9463" xr:uid="{00000000-0005-0000-0000-00000F8C0000}"/>
    <cellStyle name="Standard 203" xfId="9464" xr:uid="{00000000-0005-0000-0000-0000108C0000}"/>
    <cellStyle name="Standard 204" xfId="9465" xr:uid="{00000000-0005-0000-0000-0000118C0000}"/>
    <cellStyle name="Standard 205" xfId="9466" xr:uid="{00000000-0005-0000-0000-0000128C0000}"/>
    <cellStyle name="Standard 206" xfId="9467" xr:uid="{00000000-0005-0000-0000-0000138C0000}"/>
    <cellStyle name="Standard 207" xfId="9468" xr:uid="{00000000-0005-0000-0000-0000148C0000}"/>
    <cellStyle name="Standard 208" xfId="9469" xr:uid="{00000000-0005-0000-0000-0000158C0000}"/>
    <cellStyle name="Standard 209" xfId="9470" xr:uid="{00000000-0005-0000-0000-0000168C0000}"/>
    <cellStyle name="Standard 21" xfId="1957" xr:uid="{00000000-0005-0000-0000-0000178C0000}"/>
    <cellStyle name="Standard 21 2" xfId="1958" xr:uid="{00000000-0005-0000-0000-0000188C0000}"/>
    <cellStyle name="Standard 21 3" xfId="9471" xr:uid="{00000000-0005-0000-0000-0000198C0000}"/>
    <cellStyle name="Standard 210" xfId="9472" xr:uid="{00000000-0005-0000-0000-00001A8C0000}"/>
    <cellStyle name="Standard 211" xfId="9473" xr:uid="{00000000-0005-0000-0000-00001B8C0000}"/>
    <cellStyle name="Standard 212" xfId="9474" xr:uid="{00000000-0005-0000-0000-00001C8C0000}"/>
    <cellStyle name="Standard 213" xfId="9475" xr:uid="{00000000-0005-0000-0000-00001D8C0000}"/>
    <cellStyle name="Standard 214" xfId="9476" xr:uid="{00000000-0005-0000-0000-00001E8C0000}"/>
    <cellStyle name="Standard 215" xfId="9477" xr:uid="{00000000-0005-0000-0000-00001F8C0000}"/>
    <cellStyle name="Standard 216" xfId="9478" xr:uid="{00000000-0005-0000-0000-0000208C0000}"/>
    <cellStyle name="Standard 217" xfId="9479" xr:uid="{00000000-0005-0000-0000-0000218C0000}"/>
    <cellStyle name="Standard 218" xfId="9480" xr:uid="{00000000-0005-0000-0000-0000228C0000}"/>
    <cellStyle name="Standard 219" xfId="9481" xr:uid="{00000000-0005-0000-0000-0000238C0000}"/>
    <cellStyle name="Standard 22" xfId="1959" xr:uid="{00000000-0005-0000-0000-0000248C0000}"/>
    <cellStyle name="Standard 22 2" xfId="1960" xr:uid="{00000000-0005-0000-0000-0000258C0000}"/>
    <cellStyle name="Standard 22 2 2" xfId="1961" xr:uid="{00000000-0005-0000-0000-0000268C0000}"/>
    <cellStyle name="Standard 22 2 2 2" xfId="1962" xr:uid="{00000000-0005-0000-0000-0000278C0000}"/>
    <cellStyle name="Standard 22 2 2 2 2" xfId="4183" xr:uid="{00000000-0005-0000-0000-0000288C0000}"/>
    <cellStyle name="Standard 22 2 2 3" xfId="4182" xr:uid="{00000000-0005-0000-0000-0000298C0000}"/>
    <cellStyle name="Standard 22 2 3" xfId="1963" xr:uid="{00000000-0005-0000-0000-00002A8C0000}"/>
    <cellStyle name="Standard 22 2 3 2" xfId="4184" xr:uid="{00000000-0005-0000-0000-00002B8C0000}"/>
    <cellStyle name="Standard 22 2 4" xfId="3845" xr:uid="{00000000-0005-0000-0000-00002C8C0000}"/>
    <cellStyle name="Standard 22 2 4 2" xfId="4185" xr:uid="{00000000-0005-0000-0000-00002D8C0000}"/>
    <cellStyle name="Standard 22 2 5" xfId="3846" xr:uid="{00000000-0005-0000-0000-00002E8C0000}"/>
    <cellStyle name="Standard 22 2 5 2" xfId="4186" xr:uid="{00000000-0005-0000-0000-00002F8C0000}"/>
    <cellStyle name="Standard 22 2 6" xfId="4181" xr:uid="{00000000-0005-0000-0000-0000308C0000}"/>
    <cellStyle name="Standard 22 2 7" xfId="3137" xr:uid="{00000000-0005-0000-0000-0000318C0000}"/>
    <cellStyle name="Standard 22 3" xfId="1964" xr:uid="{00000000-0005-0000-0000-0000328C0000}"/>
    <cellStyle name="Standard 22 3 2" xfId="1965" xr:uid="{00000000-0005-0000-0000-0000338C0000}"/>
    <cellStyle name="Standard 22 3 2 2" xfId="4188" xr:uid="{00000000-0005-0000-0000-0000348C0000}"/>
    <cellStyle name="Standard 22 3 3" xfId="4187" xr:uid="{00000000-0005-0000-0000-0000358C0000}"/>
    <cellStyle name="Standard 22 4" xfId="1966" xr:uid="{00000000-0005-0000-0000-0000368C0000}"/>
    <cellStyle name="Standard 22 4 2" xfId="4189" xr:uid="{00000000-0005-0000-0000-0000378C0000}"/>
    <cellStyle name="Standard 22 5" xfId="3847" xr:uid="{00000000-0005-0000-0000-0000388C0000}"/>
    <cellStyle name="Standard 22 6" xfId="3848" xr:uid="{00000000-0005-0000-0000-0000398C0000}"/>
    <cellStyle name="Standard 22 6 2" xfId="4190" xr:uid="{00000000-0005-0000-0000-00003A8C0000}"/>
    <cellStyle name="Standard 22 7" xfId="4180" xr:uid="{00000000-0005-0000-0000-00003B8C0000}"/>
    <cellStyle name="Standard 220" xfId="9482" xr:uid="{00000000-0005-0000-0000-00003C8C0000}"/>
    <cellStyle name="Standard 221" xfId="9483" xr:uid="{00000000-0005-0000-0000-00003D8C0000}"/>
    <cellStyle name="Standard 222" xfId="9484" xr:uid="{00000000-0005-0000-0000-00003E8C0000}"/>
    <cellStyle name="Standard 223" xfId="9485" xr:uid="{00000000-0005-0000-0000-00003F8C0000}"/>
    <cellStyle name="Standard 224" xfId="9486" xr:uid="{00000000-0005-0000-0000-0000408C0000}"/>
    <cellStyle name="Standard 225" xfId="9487" xr:uid="{00000000-0005-0000-0000-0000418C0000}"/>
    <cellStyle name="Standard 226" xfId="9488" xr:uid="{00000000-0005-0000-0000-0000428C0000}"/>
    <cellStyle name="Standard 227" xfId="9489" xr:uid="{00000000-0005-0000-0000-0000438C0000}"/>
    <cellStyle name="Standard 228" xfId="9490" xr:uid="{00000000-0005-0000-0000-0000448C0000}"/>
    <cellStyle name="Standard 229" xfId="9491" xr:uid="{00000000-0005-0000-0000-0000458C0000}"/>
    <cellStyle name="Standard 23" xfId="1967" xr:uid="{00000000-0005-0000-0000-0000468C0000}"/>
    <cellStyle name="Standard 23 2" xfId="1968" xr:uid="{00000000-0005-0000-0000-0000478C0000}"/>
    <cellStyle name="Standard 23 2 2" xfId="3851" xr:uid="{00000000-0005-0000-0000-0000488C0000}"/>
    <cellStyle name="Standard 23 2 3" xfId="3850" xr:uid="{00000000-0005-0000-0000-0000498C0000}"/>
    <cellStyle name="Standard 23 2 4" xfId="3138" xr:uid="{00000000-0005-0000-0000-00004A8C0000}"/>
    <cellStyle name="Standard 23 3" xfId="3849" xr:uid="{00000000-0005-0000-0000-00004B8C0000}"/>
    <cellStyle name="Standard 23 4" xfId="9492" xr:uid="{00000000-0005-0000-0000-00004C8C0000}"/>
    <cellStyle name="Standard 23 4 2" xfId="12069" xr:uid="{00000000-0005-0000-0000-00004D8C0000}"/>
    <cellStyle name="Standard 23 4 3" xfId="11685" xr:uid="{00000000-0005-0000-0000-00004E8C0000}"/>
    <cellStyle name="Standard 230" xfId="9493" xr:uid="{00000000-0005-0000-0000-00004F8C0000}"/>
    <cellStyle name="Standard 231" xfId="9494" xr:uid="{00000000-0005-0000-0000-0000508C0000}"/>
    <cellStyle name="Standard 232" xfId="9495" xr:uid="{00000000-0005-0000-0000-0000518C0000}"/>
    <cellStyle name="Standard 233" xfId="9496" xr:uid="{00000000-0005-0000-0000-0000528C0000}"/>
    <cellStyle name="Standard 234" xfId="9497" xr:uid="{00000000-0005-0000-0000-0000538C0000}"/>
    <cellStyle name="Standard 235" xfId="9498" xr:uid="{00000000-0005-0000-0000-0000548C0000}"/>
    <cellStyle name="Standard 236" xfId="9499" xr:uid="{00000000-0005-0000-0000-0000558C0000}"/>
    <cellStyle name="Standard 236 2" xfId="9500" xr:uid="{00000000-0005-0000-0000-0000568C0000}"/>
    <cellStyle name="Standard 236 3" xfId="9501" xr:uid="{00000000-0005-0000-0000-0000578C0000}"/>
    <cellStyle name="Standard 237" xfId="9502" xr:uid="{00000000-0005-0000-0000-0000588C0000}"/>
    <cellStyle name="Standard 238" xfId="9503" xr:uid="{00000000-0005-0000-0000-0000598C0000}"/>
    <cellStyle name="Standard 239" xfId="9504" xr:uid="{00000000-0005-0000-0000-00005A8C0000}"/>
    <cellStyle name="Standard 24" xfId="1969" xr:uid="{00000000-0005-0000-0000-00005B8C0000}"/>
    <cellStyle name="Standard 24 2" xfId="1970" xr:uid="{00000000-0005-0000-0000-00005C8C0000}"/>
    <cellStyle name="Standard 24 3" xfId="8208" xr:uid="{00000000-0005-0000-0000-00005D8C0000}"/>
    <cellStyle name="Standard 24 4" xfId="9505" xr:uid="{00000000-0005-0000-0000-00005E8C0000}"/>
    <cellStyle name="Standard 24 5" xfId="12265" xr:uid="{00000000-0005-0000-0000-00005F8C0000}"/>
    <cellStyle name="Standard 240" xfId="9506" xr:uid="{00000000-0005-0000-0000-0000608C0000}"/>
    <cellStyle name="Standard 241" xfId="9507" xr:uid="{00000000-0005-0000-0000-0000618C0000}"/>
    <cellStyle name="Standard 242" xfId="9508" xr:uid="{00000000-0005-0000-0000-0000628C0000}"/>
    <cellStyle name="Standard 243" xfId="9509" xr:uid="{00000000-0005-0000-0000-0000638C0000}"/>
    <cellStyle name="Standard 244" xfId="9510" xr:uid="{00000000-0005-0000-0000-0000648C0000}"/>
    <cellStyle name="Standard 245" xfId="9511" xr:uid="{00000000-0005-0000-0000-0000658C0000}"/>
    <cellStyle name="Standard 246" xfId="9512" xr:uid="{00000000-0005-0000-0000-0000668C0000}"/>
    <cellStyle name="Standard 247" xfId="9513" xr:uid="{00000000-0005-0000-0000-0000678C0000}"/>
    <cellStyle name="Standard 248" xfId="9514" xr:uid="{00000000-0005-0000-0000-0000688C0000}"/>
    <cellStyle name="Standard 249" xfId="9515" xr:uid="{00000000-0005-0000-0000-0000698C0000}"/>
    <cellStyle name="Standard 25" xfId="1971" xr:uid="{00000000-0005-0000-0000-00006A8C0000}"/>
    <cellStyle name="Standard 25 2" xfId="1972" xr:uid="{00000000-0005-0000-0000-00006B8C0000}"/>
    <cellStyle name="Standard 25 3" xfId="1973" xr:uid="{00000000-0005-0000-0000-00006C8C0000}"/>
    <cellStyle name="Standard 25 3 2" xfId="1974" xr:uid="{00000000-0005-0000-0000-00006D8C0000}"/>
    <cellStyle name="Standard 25 4" xfId="1975" xr:uid="{00000000-0005-0000-0000-00006E8C0000}"/>
    <cellStyle name="Standard 25 5" xfId="9516" xr:uid="{00000000-0005-0000-0000-00006F8C0000}"/>
    <cellStyle name="Standard 250" xfId="9517" xr:uid="{00000000-0005-0000-0000-0000708C0000}"/>
    <cellStyle name="Standard 251" xfId="9518" xr:uid="{00000000-0005-0000-0000-0000718C0000}"/>
    <cellStyle name="Standard 252" xfId="9519" xr:uid="{00000000-0005-0000-0000-0000728C0000}"/>
    <cellStyle name="Standard 253" xfId="9520" xr:uid="{00000000-0005-0000-0000-0000738C0000}"/>
    <cellStyle name="Standard 254" xfId="9521" xr:uid="{00000000-0005-0000-0000-0000748C0000}"/>
    <cellStyle name="Standard 255" xfId="9522" xr:uid="{00000000-0005-0000-0000-0000758C0000}"/>
    <cellStyle name="Standard 256" xfId="9523" xr:uid="{00000000-0005-0000-0000-0000768C0000}"/>
    <cellStyle name="Standard 257" xfId="9524" xr:uid="{00000000-0005-0000-0000-0000778C0000}"/>
    <cellStyle name="Standard 258" xfId="9525" xr:uid="{00000000-0005-0000-0000-0000788C0000}"/>
    <cellStyle name="Standard 259" xfId="9526" xr:uid="{00000000-0005-0000-0000-0000798C0000}"/>
    <cellStyle name="Standard 26" xfId="1976" xr:uid="{00000000-0005-0000-0000-00007A8C0000}"/>
    <cellStyle name="Standard 26 2" xfId="3853" xr:uid="{00000000-0005-0000-0000-00007B8C0000}"/>
    <cellStyle name="Standard 26 3" xfId="3852" xr:uid="{00000000-0005-0000-0000-00007C8C0000}"/>
    <cellStyle name="Standard 26 4" xfId="9527" xr:uid="{00000000-0005-0000-0000-00007D8C0000}"/>
    <cellStyle name="Standard 26 4 2" xfId="12070" xr:uid="{00000000-0005-0000-0000-00007E8C0000}"/>
    <cellStyle name="Standard 26 4 3" xfId="11686" xr:uid="{00000000-0005-0000-0000-00007F8C0000}"/>
    <cellStyle name="Standard 260" xfId="9528" xr:uid="{00000000-0005-0000-0000-0000808C0000}"/>
    <cellStyle name="Standard 261" xfId="9529" xr:uid="{00000000-0005-0000-0000-0000818C0000}"/>
    <cellStyle name="Standard 262" xfId="9530" xr:uid="{00000000-0005-0000-0000-0000828C0000}"/>
    <cellStyle name="Standard 263" xfId="9531" xr:uid="{00000000-0005-0000-0000-0000838C0000}"/>
    <cellStyle name="Standard 263 2" xfId="9532" xr:uid="{00000000-0005-0000-0000-0000848C0000}"/>
    <cellStyle name="Standard 263 3" xfId="9533" xr:uid="{00000000-0005-0000-0000-0000858C0000}"/>
    <cellStyle name="Standard 264" xfId="9534" xr:uid="{00000000-0005-0000-0000-0000868C0000}"/>
    <cellStyle name="Standard 265" xfId="9535" xr:uid="{00000000-0005-0000-0000-0000878C0000}"/>
    <cellStyle name="Standard 266" xfId="9536" xr:uid="{00000000-0005-0000-0000-0000888C0000}"/>
    <cellStyle name="Standard 267" xfId="9537" xr:uid="{00000000-0005-0000-0000-0000898C0000}"/>
    <cellStyle name="Standard 268" xfId="9538" xr:uid="{00000000-0005-0000-0000-00008A8C0000}"/>
    <cellStyle name="Standard 269" xfId="9539" xr:uid="{00000000-0005-0000-0000-00008B8C0000}"/>
    <cellStyle name="Standard 27" xfId="1977" xr:uid="{00000000-0005-0000-0000-00008C8C0000}"/>
    <cellStyle name="Standard 27 2" xfId="1978" xr:uid="{00000000-0005-0000-0000-00008D8C0000}"/>
    <cellStyle name="Standard 27 3" xfId="9540" xr:uid="{00000000-0005-0000-0000-00008E8C0000}"/>
    <cellStyle name="Standard 270" xfId="9541" xr:uid="{00000000-0005-0000-0000-00008F8C0000}"/>
    <cellStyle name="Standard 271" xfId="9542" xr:uid="{00000000-0005-0000-0000-0000908C0000}"/>
    <cellStyle name="Standard 272" xfId="9543" xr:uid="{00000000-0005-0000-0000-0000918C0000}"/>
    <cellStyle name="Standard 273" xfId="9544" xr:uid="{00000000-0005-0000-0000-0000928C0000}"/>
    <cellStyle name="Standard 274" xfId="9545" xr:uid="{00000000-0005-0000-0000-0000938C0000}"/>
    <cellStyle name="Standard 275" xfId="9546" xr:uid="{00000000-0005-0000-0000-0000948C0000}"/>
    <cellStyle name="Standard 276" xfId="9547" xr:uid="{00000000-0005-0000-0000-0000958C0000}"/>
    <cellStyle name="Standard 277" xfId="9548" xr:uid="{00000000-0005-0000-0000-0000968C0000}"/>
    <cellStyle name="Standard 278" xfId="9549" xr:uid="{00000000-0005-0000-0000-0000978C0000}"/>
    <cellStyle name="Standard 279" xfId="9550" xr:uid="{00000000-0005-0000-0000-0000988C0000}"/>
    <cellStyle name="Standard 28" xfId="1979" xr:uid="{00000000-0005-0000-0000-0000998C0000}"/>
    <cellStyle name="Standard 28 2" xfId="1980" xr:uid="{00000000-0005-0000-0000-00009A8C0000}"/>
    <cellStyle name="Standard 28 2 2" xfId="1981" xr:uid="{00000000-0005-0000-0000-00009B8C0000}"/>
    <cellStyle name="Standard 28 3" xfId="1982" xr:uid="{00000000-0005-0000-0000-00009C8C0000}"/>
    <cellStyle name="Standard 28 4" xfId="1983" xr:uid="{00000000-0005-0000-0000-00009D8C0000}"/>
    <cellStyle name="Standard 28 5" xfId="3854" xr:uid="{00000000-0005-0000-0000-00009E8C0000}"/>
    <cellStyle name="Standard 28 6" xfId="9551" xr:uid="{00000000-0005-0000-0000-00009F8C0000}"/>
    <cellStyle name="Standard 280" xfId="9552" xr:uid="{00000000-0005-0000-0000-0000A08C0000}"/>
    <cellStyle name="Standard 281" xfId="9553" xr:uid="{00000000-0005-0000-0000-0000A18C0000}"/>
    <cellStyle name="Standard 282" xfId="9554" xr:uid="{00000000-0005-0000-0000-0000A28C0000}"/>
    <cellStyle name="Standard 283" xfId="9555" xr:uid="{00000000-0005-0000-0000-0000A38C0000}"/>
    <cellStyle name="Standard 284" xfId="9556" xr:uid="{00000000-0005-0000-0000-0000A48C0000}"/>
    <cellStyle name="Standard 285" xfId="9557" xr:uid="{00000000-0005-0000-0000-0000A58C0000}"/>
    <cellStyle name="Standard 286" xfId="9558" xr:uid="{00000000-0005-0000-0000-0000A68C0000}"/>
    <cellStyle name="Standard 287" xfId="9559" xr:uid="{00000000-0005-0000-0000-0000A78C0000}"/>
    <cellStyle name="Standard 288" xfId="9560" xr:uid="{00000000-0005-0000-0000-0000A88C0000}"/>
    <cellStyle name="Standard 289" xfId="9561" xr:uid="{00000000-0005-0000-0000-0000A98C0000}"/>
    <cellStyle name="Standard 29" xfId="1984" xr:uid="{00000000-0005-0000-0000-0000AA8C0000}"/>
    <cellStyle name="Standard 29 2" xfId="1985" xr:uid="{00000000-0005-0000-0000-0000AB8C0000}"/>
    <cellStyle name="Standard 29 2 2" xfId="1986" xr:uid="{00000000-0005-0000-0000-0000AC8C0000}"/>
    <cellStyle name="Standard 29 2 2 2" xfId="4191" xr:uid="{00000000-0005-0000-0000-0000AD8C0000}"/>
    <cellStyle name="Standard 29 3" xfId="1987" xr:uid="{00000000-0005-0000-0000-0000AE8C0000}"/>
    <cellStyle name="Standard 29 4" xfId="1988" xr:uid="{00000000-0005-0000-0000-0000AF8C0000}"/>
    <cellStyle name="Standard 29 4 2" xfId="4192" xr:uid="{00000000-0005-0000-0000-0000B08C0000}"/>
    <cellStyle name="Standard 29 5" xfId="3856" xr:uid="{00000000-0005-0000-0000-0000B18C0000}"/>
    <cellStyle name="Standard 29 6" xfId="3855" xr:uid="{00000000-0005-0000-0000-0000B28C0000}"/>
    <cellStyle name="Standard 290" xfId="9562" xr:uid="{00000000-0005-0000-0000-0000B38C0000}"/>
    <cellStyle name="Standard 291" xfId="9563" xr:uid="{00000000-0005-0000-0000-0000B48C0000}"/>
    <cellStyle name="Standard 292" xfId="9564" xr:uid="{00000000-0005-0000-0000-0000B58C0000}"/>
    <cellStyle name="Standard 293" xfId="9565" xr:uid="{00000000-0005-0000-0000-0000B68C0000}"/>
    <cellStyle name="Standard 294" xfId="9566" xr:uid="{00000000-0005-0000-0000-0000B78C0000}"/>
    <cellStyle name="Standard 295" xfId="9567" xr:uid="{00000000-0005-0000-0000-0000B88C0000}"/>
    <cellStyle name="Standard 296" xfId="9568" xr:uid="{00000000-0005-0000-0000-0000B98C0000}"/>
    <cellStyle name="Standard 297" xfId="9569" xr:uid="{00000000-0005-0000-0000-0000BA8C0000}"/>
    <cellStyle name="Standard 298" xfId="9570" xr:uid="{00000000-0005-0000-0000-0000BB8C0000}"/>
    <cellStyle name="Standard 299" xfId="9571" xr:uid="{00000000-0005-0000-0000-0000BC8C0000}"/>
    <cellStyle name="Standard 3" xfId="22" xr:uid="{00000000-0005-0000-0000-0000BD8C0000}"/>
    <cellStyle name="Standard 3 10" xfId="1990" xr:uid="{00000000-0005-0000-0000-0000BE8C0000}"/>
    <cellStyle name="Standard 3 10 2" xfId="1991" xr:uid="{00000000-0005-0000-0000-0000BF8C0000}"/>
    <cellStyle name="Standard 3 10 2 2" xfId="4194" xr:uid="{00000000-0005-0000-0000-0000C08C0000}"/>
    <cellStyle name="Standard 3 10 3" xfId="4193" xr:uid="{00000000-0005-0000-0000-0000C18C0000}"/>
    <cellStyle name="Standard 3 11" xfId="1992" xr:uid="{00000000-0005-0000-0000-0000C28C0000}"/>
    <cellStyle name="Standard 3 11 2" xfId="3857" xr:uid="{00000000-0005-0000-0000-0000C38C0000}"/>
    <cellStyle name="Standard 3 11 3" xfId="3858" xr:uid="{00000000-0005-0000-0000-0000C48C0000}"/>
    <cellStyle name="Standard 3 12" xfId="1993" xr:uid="{00000000-0005-0000-0000-0000C58C0000}"/>
    <cellStyle name="Standard 3 12 2" xfId="3859" xr:uid="{00000000-0005-0000-0000-0000C68C0000}"/>
    <cellStyle name="Standard 3 12 3" xfId="11688" xr:uid="{00000000-0005-0000-0000-0000C78C0000}"/>
    <cellStyle name="Standard 3 13" xfId="1994" xr:uid="{00000000-0005-0000-0000-0000C88C0000}"/>
    <cellStyle name="Standard 3 13 2" xfId="3860" xr:uid="{00000000-0005-0000-0000-0000C98C0000}"/>
    <cellStyle name="Standard 3 13 3" xfId="3861" xr:uid="{00000000-0005-0000-0000-0000CA8C0000}"/>
    <cellStyle name="Standard 3 14" xfId="1995" xr:uid="{00000000-0005-0000-0000-0000CB8C0000}"/>
    <cellStyle name="Standard 3 14 2" xfId="1996" xr:uid="{00000000-0005-0000-0000-0000CC8C0000}"/>
    <cellStyle name="Standard 3 14 3" xfId="3862" xr:uid="{00000000-0005-0000-0000-0000CD8C0000}"/>
    <cellStyle name="Standard 3 15" xfId="1989" xr:uid="{00000000-0005-0000-0000-0000CE8C0000}"/>
    <cellStyle name="Standard 3 15 2" xfId="3863" xr:uid="{00000000-0005-0000-0000-0000CF8C0000}"/>
    <cellStyle name="Standard 3 15 3" xfId="11687" xr:uid="{00000000-0005-0000-0000-0000D08C0000}"/>
    <cellStyle name="Standard 3 16" xfId="2961" xr:uid="{00000000-0005-0000-0000-0000D18C0000}"/>
    <cellStyle name="Standard 3 16 2" xfId="3059" xr:uid="{00000000-0005-0000-0000-0000D28C0000}"/>
    <cellStyle name="Standard 3 16 3" xfId="12094" xr:uid="{00000000-0005-0000-0000-0000D38C0000}"/>
    <cellStyle name="Standard 3 16 3 2" xfId="12251" xr:uid="{00000000-0005-0000-0000-0000D48C0000}"/>
    <cellStyle name="Standard 3 17" xfId="10775" xr:uid="{00000000-0005-0000-0000-0000D58C0000}"/>
    <cellStyle name="Standard 3 2" xfId="246" xr:uid="{00000000-0005-0000-0000-0000D68C0000}"/>
    <cellStyle name="Standard 3 2 10" xfId="2946" xr:uid="{00000000-0005-0000-0000-0000D78C0000}"/>
    <cellStyle name="Standard 3 2 11" xfId="1997" xr:uid="{00000000-0005-0000-0000-0000D88C0000}"/>
    <cellStyle name="Standard 3 2 12" xfId="3139" xr:uid="{00000000-0005-0000-0000-0000D98C0000}"/>
    <cellStyle name="Standard 3 2 2" xfId="1998" xr:uid="{00000000-0005-0000-0000-0000DA8C0000}"/>
    <cellStyle name="Standard 3 2 2 2" xfId="1999" xr:uid="{00000000-0005-0000-0000-0000DB8C0000}"/>
    <cellStyle name="Standard 3 2 2 2 2" xfId="2000" xr:uid="{00000000-0005-0000-0000-0000DC8C0000}"/>
    <cellStyle name="Standard 3 2 2 2 2 2" xfId="2001" xr:uid="{00000000-0005-0000-0000-0000DD8C0000}"/>
    <cellStyle name="Standard 3 2 2 2 2 2 2" xfId="4198" xr:uid="{00000000-0005-0000-0000-0000DE8C0000}"/>
    <cellStyle name="Standard 3 2 2 2 2 2 3" xfId="8209" xr:uid="{00000000-0005-0000-0000-0000DF8C0000}"/>
    <cellStyle name="Standard 3 2 2 2 2 3" xfId="4197" xr:uid="{00000000-0005-0000-0000-0000E08C0000}"/>
    <cellStyle name="Standard 3 2 2 2 2 4" xfId="11691" xr:uid="{00000000-0005-0000-0000-0000E18C0000}"/>
    <cellStyle name="Standard 3 2 2 2 3" xfId="2002" xr:uid="{00000000-0005-0000-0000-0000E28C0000}"/>
    <cellStyle name="Standard 3 2 2 2 3 2" xfId="4199" xr:uid="{00000000-0005-0000-0000-0000E38C0000}"/>
    <cellStyle name="Standard 3 2 2 2 3 3" xfId="8210" xr:uid="{00000000-0005-0000-0000-0000E48C0000}"/>
    <cellStyle name="Standard 3 2 2 2 4" xfId="4196" xr:uid="{00000000-0005-0000-0000-0000E58C0000}"/>
    <cellStyle name="Standard 3 2 2 2 5" xfId="11690" xr:uid="{00000000-0005-0000-0000-0000E68C0000}"/>
    <cellStyle name="Standard 3 2 2 2 6" xfId="42434" xr:uid="{00000000-0005-0000-0000-0000E78C0000}"/>
    <cellStyle name="Standard 3 2 2 3" xfId="2003" xr:uid="{00000000-0005-0000-0000-0000E88C0000}"/>
    <cellStyle name="Standard 3 2 2 3 2" xfId="2004" xr:uid="{00000000-0005-0000-0000-0000E98C0000}"/>
    <cellStyle name="Standard 3 2 2 3 2 2" xfId="4201" xr:uid="{00000000-0005-0000-0000-0000EA8C0000}"/>
    <cellStyle name="Standard 3 2 2 3 3" xfId="2005" xr:uid="{00000000-0005-0000-0000-0000EB8C0000}"/>
    <cellStyle name="Standard 3 2 2 3 3 2" xfId="4202" xr:uid="{00000000-0005-0000-0000-0000EC8C0000}"/>
    <cellStyle name="Standard 3 2 2 3 4" xfId="4200" xr:uid="{00000000-0005-0000-0000-0000ED8C0000}"/>
    <cellStyle name="Standard 3 2 2 3 5" xfId="11692" xr:uid="{00000000-0005-0000-0000-0000EE8C0000}"/>
    <cellStyle name="Standard 3 2 2 4" xfId="2006" xr:uid="{00000000-0005-0000-0000-0000EF8C0000}"/>
    <cellStyle name="Standard 3 2 2 4 2" xfId="4203" xr:uid="{00000000-0005-0000-0000-0000F08C0000}"/>
    <cellStyle name="Standard 3 2 2 5" xfId="4195" xr:uid="{00000000-0005-0000-0000-0000F18C0000}"/>
    <cellStyle name="Standard 3 2 2 6" xfId="3140" xr:uid="{00000000-0005-0000-0000-0000F28C0000}"/>
    <cellStyle name="Standard 3 2 2 7" xfId="11689" xr:uid="{00000000-0005-0000-0000-0000F38C0000}"/>
    <cellStyle name="Standard 3 2 3" xfId="2007" xr:uid="{00000000-0005-0000-0000-0000F48C0000}"/>
    <cellStyle name="Standard 3 2 3 2" xfId="2008" xr:uid="{00000000-0005-0000-0000-0000F58C0000}"/>
    <cellStyle name="Standard 3 2 3 2 2" xfId="2009" xr:uid="{00000000-0005-0000-0000-0000F68C0000}"/>
    <cellStyle name="Standard 3 2 3 2 2 2" xfId="4206" xr:uid="{00000000-0005-0000-0000-0000F78C0000}"/>
    <cellStyle name="Standard 3 2 3 2 3" xfId="4205" xr:uid="{00000000-0005-0000-0000-0000F88C0000}"/>
    <cellStyle name="Standard 3 2 3 2 4" xfId="10776" xr:uid="{00000000-0005-0000-0000-0000F98C0000}"/>
    <cellStyle name="Standard 3 2 3 3" xfId="2010" xr:uid="{00000000-0005-0000-0000-0000FA8C0000}"/>
    <cellStyle name="Standard 3 2 3 3 2" xfId="4207" xr:uid="{00000000-0005-0000-0000-0000FB8C0000}"/>
    <cellStyle name="Standard 3 2 3 4" xfId="4204" xr:uid="{00000000-0005-0000-0000-0000FC8C0000}"/>
    <cellStyle name="Standard 3 2 3 5" xfId="11693" xr:uid="{00000000-0005-0000-0000-0000FD8C0000}"/>
    <cellStyle name="Standard 3 2 3 6" xfId="42435" xr:uid="{00000000-0005-0000-0000-0000FE8C0000}"/>
    <cellStyle name="Standard 3 2 4" xfId="2011" xr:uid="{00000000-0005-0000-0000-0000FF8C0000}"/>
    <cellStyle name="Standard 3 2 4 2" xfId="2012" xr:uid="{00000000-0005-0000-0000-0000008D0000}"/>
    <cellStyle name="Standard 3 2 4 2 2" xfId="4209" xr:uid="{00000000-0005-0000-0000-0000018D0000}"/>
    <cellStyle name="Standard 3 2 4 2 3" xfId="8211" xr:uid="{00000000-0005-0000-0000-0000028D0000}"/>
    <cellStyle name="Standard 3 2 4 2 4" xfId="11082" xr:uid="{00000000-0005-0000-0000-0000038D0000}"/>
    <cellStyle name="Standard 3 2 4 3" xfId="2013" xr:uid="{00000000-0005-0000-0000-0000048D0000}"/>
    <cellStyle name="Standard 3 2 4 3 2" xfId="4210" xr:uid="{00000000-0005-0000-0000-0000058D0000}"/>
    <cellStyle name="Standard 3 2 4 4" xfId="4208" xr:uid="{00000000-0005-0000-0000-0000068D0000}"/>
    <cellStyle name="Standard 3 2 4 5" xfId="10777" xr:uid="{00000000-0005-0000-0000-0000078D0000}"/>
    <cellStyle name="Standard 3 2 4 5 2" xfId="12089" xr:uid="{00000000-0005-0000-0000-0000088D0000}"/>
    <cellStyle name="Standard 3 2 4 5 3" xfId="11694" xr:uid="{00000000-0005-0000-0000-0000098D0000}"/>
    <cellStyle name="Standard 3 2 5" xfId="2014" xr:uid="{00000000-0005-0000-0000-00000A8D0000}"/>
    <cellStyle name="Standard 3 2 5 2" xfId="2015" xr:uid="{00000000-0005-0000-0000-00000B8D0000}"/>
    <cellStyle name="Standard 3 2 5 2 2" xfId="2016" xr:uid="{00000000-0005-0000-0000-00000C8D0000}"/>
    <cellStyle name="Standard 3 2 5 2 2 2" xfId="4212" xr:uid="{00000000-0005-0000-0000-00000D8D0000}"/>
    <cellStyle name="Standard 3 2 5 2 3" xfId="4211" xr:uid="{00000000-0005-0000-0000-00000E8D0000}"/>
    <cellStyle name="Standard 3 2 5 2 4" xfId="10778" xr:uid="{00000000-0005-0000-0000-00000F8D0000}"/>
    <cellStyle name="Standard 3 2 5 2 5" xfId="11083" xr:uid="{00000000-0005-0000-0000-0000108D0000}"/>
    <cellStyle name="Standard 3 2 5 3" xfId="8212" xr:uid="{00000000-0005-0000-0000-0000118D0000}"/>
    <cellStyle name="Standard 3 2 6" xfId="2017" xr:uid="{00000000-0005-0000-0000-0000128D0000}"/>
    <cellStyle name="Standard 3 2 6 2" xfId="2018" xr:uid="{00000000-0005-0000-0000-0000138D0000}"/>
    <cellStyle name="Standard 3 2 6 3" xfId="2019" xr:uid="{00000000-0005-0000-0000-0000148D0000}"/>
    <cellStyle name="Standard 3 2 6 3 2" xfId="4214" xr:uid="{00000000-0005-0000-0000-0000158D0000}"/>
    <cellStyle name="Standard 3 2 6 4" xfId="4213" xr:uid="{00000000-0005-0000-0000-0000168D0000}"/>
    <cellStyle name="Standard 3 2 7" xfId="2020" xr:uid="{00000000-0005-0000-0000-0000178D0000}"/>
    <cellStyle name="Standard 3 2 7 2" xfId="2021" xr:uid="{00000000-0005-0000-0000-0000188D0000}"/>
    <cellStyle name="Standard 3 2 7 2 2" xfId="2022" xr:uid="{00000000-0005-0000-0000-0000198D0000}"/>
    <cellStyle name="Standard 3 2 7 2 2 2" xfId="4216" xr:uid="{00000000-0005-0000-0000-00001A8D0000}"/>
    <cellStyle name="Standard 3 2 7 2 3" xfId="4215" xr:uid="{00000000-0005-0000-0000-00001B8D0000}"/>
    <cellStyle name="Standard 3 2 8" xfId="2023" xr:uid="{00000000-0005-0000-0000-00001C8D0000}"/>
    <cellStyle name="Standard 3 2 8 2" xfId="2024" xr:uid="{00000000-0005-0000-0000-00001D8D0000}"/>
    <cellStyle name="Standard 3 2 8 2 2" xfId="4218" xr:uid="{00000000-0005-0000-0000-00001E8D0000}"/>
    <cellStyle name="Standard 3 2 8 3" xfId="4217" xr:uid="{00000000-0005-0000-0000-00001F8D0000}"/>
    <cellStyle name="Standard 3 2 9" xfId="2025" xr:uid="{00000000-0005-0000-0000-0000208D0000}"/>
    <cellStyle name="Standard 3 3" xfId="307" xr:uid="{00000000-0005-0000-0000-0000218D0000}"/>
    <cellStyle name="Standard 3 3 10" xfId="2967" xr:uid="{00000000-0005-0000-0000-0000228D0000}"/>
    <cellStyle name="Standard 3 3 11" xfId="8740" xr:uid="{00000000-0005-0000-0000-0000238D0000}"/>
    <cellStyle name="Standard 3 3 12" xfId="12266" xr:uid="{00000000-0005-0000-0000-0000248D0000}"/>
    <cellStyle name="Standard 3 3 2" xfId="47" xr:uid="{00000000-0005-0000-0000-0000258D0000}"/>
    <cellStyle name="Standard 3 3 2 2" xfId="2027" xr:uid="{00000000-0005-0000-0000-0000268D0000}"/>
    <cellStyle name="Standard 3 3 2 2 2" xfId="2028" xr:uid="{00000000-0005-0000-0000-0000278D0000}"/>
    <cellStyle name="Standard 3 3 2 2 2 2" xfId="2029" xr:uid="{00000000-0005-0000-0000-0000288D0000}"/>
    <cellStyle name="Standard 3 3 2 2 2 2 2" xfId="4221" xr:uid="{00000000-0005-0000-0000-0000298D0000}"/>
    <cellStyle name="Standard 3 3 2 2 2 3" xfId="4220" xr:uid="{00000000-0005-0000-0000-00002A8D0000}"/>
    <cellStyle name="Standard 3 3 2 2 3" xfId="2030" xr:uid="{00000000-0005-0000-0000-00002B8D0000}"/>
    <cellStyle name="Standard 3 3 2 2 3 2" xfId="4222" xr:uid="{00000000-0005-0000-0000-00002C8D0000}"/>
    <cellStyle name="Standard 3 3 2 2 4" xfId="4219" xr:uid="{00000000-0005-0000-0000-00002D8D0000}"/>
    <cellStyle name="Standard 3 3 2 2 5" xfId="10780" xr:uid="{00000000-0005-0000-0000-00002E8D0000}"/>
    <cellStyle name="Standard 3 3 2 3" xfId="2031" xr:uid="{00000000-0005-0000-0000-00002F8D0000}"/>
    <cellStyle name="Standard 3 3 2 3 2" xfId="2032" xr:uid="{00000000-0005-0000-0000-0000308D0000}"/>
    <cellStyle name="Standard 3 3 2 3 2 2" xfId="4224" xr:uid="{00000000-0005-0000-0000-0000318D0000}"/>
    <cellStyle name="Standard 3 3 2 3 3" xfId="4223" xr:uid="{00000000-0005-0000-0000-0000328D0000}"/>
    <cellStyle name="Standard 3 3 2 4" xfId="2033" xr:uid="{00000000-0005-0000-0000-0000338D0000}"/>
    <cellStyle name="Standard 3 3 2 4 2" xfId="4225" xr:uid="{00000000-0005-0000-0000-0000348D0000}"/>
    <cellStyle name="Standard 3 3 2 5" xfId="2034" xr:uid="{00000000-0005-0000-0000-0000358D0000}"/>
    <cellStyle name="Standard 3 3 2 5 2" xfId="4226" xr:uid="{00000000-0005-0000-0000-0000368D0000}"/>
    <cellStyle name="Standard 3 3 2 6" xfId="8959" xr:uid="{00000000-0005-0000-0000-0000378D0000}"/>
    <cellStyle name="Standard 3 3 2 7" xfId="10779" xr:uid="{00000000-0005-0000-0000-0000388D0000}"/>
    <cellStyle name="Standard 3 3 3" xfId="2035" xr:uid="{00000000-0005-0000-0000-0000398D0000}"/>
    <cellStyle name="Standard 3 3 3 2" xfId="2036" xr:uid="{00000000-0005-0000-0000-00003A8D0000}"/>
    <cellStyle name="Standard 3 3 3 2 2" xfId="2037" xr:uid="{00000000-0005-0000-0000-00003B8D0000}"/>
    <cellStyle name="Standard 3 3 3 2 2 2" xfId="4228" xr:uid="{00000000-0005-0000-0000-00003C8D0000}"/>
    <cellStyle name="Standard 3 3 3 2 3" xfId="4227" xr:uid="{00000000-0005-0000-0000-00003D8D0000}"/>
    <cellStyle name="Standard 3 3 3 2 4" xfId="10782" xr:uid="{00000000-0005-0000-0000-00003E8D0000}"/>
    <cellStyle name="Standard 3 3 3 2 5" xfId="11084" xr:uid="{00000000-0005-0000-0000-00003F8D0000}"/>
    <cellStyle name="Standard 3 3 3 3" xfId="2038" xr:uid="{00000000-0005-0000-0000-0000408D0000}"/>
    <cellStyle name="Standard 3 3 3 3 2" xfId="4229" xr:uid="{00000000-0005-0000-0000-0000418D0000}"/>
    <cellStyle name="Standard 3 3 3 4" xfId="2039" xr:uid="{00000000-0005-0000-0000-0000428D0000}"/>
    <cellStyle name="Standard 3 3 3 4 2" xfId="4230" xr:uid="{00000000-0005-0000-0000-0000438D0000}"/>
    <cellStyle name="Standard 3 3 3 5" xfId="10781" xr:uid="{00000000-0005-0000-0000-0000448D0000}"/>
    <cellStyle name="Standard 3 3 4" xfId="2040" xr:uid="{00000000-0005-0000-0000-0000458D0000}"/>
    <cellStyle name="Standard 3 3 4 2" xfId="2041" xr:uid="{00000000-0005-0000-0000-0000468D0000}"/>
    <cellStyle name="Standard 3 3 4 2 2" xfId="4232" xr:uid="{00000000-0005-0000-0000-0000478D0000}"/>
    <cellStyle name="Standard 3 3 4 3" xfId="4231" xr:uid="{00000000-0005-0000-0000-0000488D0000}"/>
    <cellStyle name="Standard 3 3 4 4" xfId="10783" xr:uid="{00000000-0005-0000-0000-0000498D0000}"/>
    <cellStyle name="Standard 3 3 5" xfId="2042" xr:uid="{00000000-0005-0000-0000-00004A8D0000}"/>
    <cellStyle name="Standard 3 3 5 2" xfId="2043" xr:uid="{00000000-0005-0000-0000-00004B8D0000}"/>
    <cellStyle name="Standard 3 3 5 3" xfId="2044" xr:uid="{00000000-0005-0000-0000-00004C8D0000}"/>
    <cellStyle name="Standard 3 3 5 3 2" xfId="4234" xr:uid="{00000000-0005-0000-0000-00004D8D0000}"/>
    <cellStyle name="Standard 3 3 5 4" xfId="4233" xr:uid="{00000000-0005-0000-0000-00004E8D0000}"/>
    <cellStyle name="Standard 3 3 5 5" xfId="10784" xr:uid="{00000000-0005-0000-0000-00004F8D0000}"/>
    <cellStyle name="Standard 3 3 6" xfId="2045" xr:uid="{00000000-0005-0000-0000-0000508D0000}"/>
    <cellStyle name="Standard 3 3 7" xfId="2046" xr:uid="{00000000-0005-0000-0000-0000518D0000}"/>
    <cellStyle name="Standard 3 3 7 2" xfId="4235" xr:uid="{00000000-0005-0000-0000-0000528D0000}"/>
    <cellStyle name="Standard 3 3 8" xfId="2047" xr:uid="{00000000-0005-0000-0000-0000538D0000}"/>
    <cellStyle name="Standard 3 3 8 2" xfId="4236" xr:uid="{00000000-0005-0000-0000-0000548D0000}"/>
    <cellStyle name="Standard 3 3 9" xfId="2026" xr:uid="{00000000-0005-0000-0000-0000558D0000}"/>
    <cellStyle name="Standard 3 3 9 2" xfId="3864" xr:uid="{00000000-0005-0000-0000-0000568D0000}"/>
    <cellStyle name="Standard 3 3 9 2 2" xfId="11823" xr:uid="{00000000-0005-0000-0000-0000578D0000}"/>
    <cellStyle name="Standard 3 3 9 2 3" xfId="11456" xr:uid="{00000000-0005-0000-0000-0000588D0000}"/>
    <cellStyle name="Standard 3 3 9 3" xfId="11695" xr:uid="{00000000-0005-0000-0000-0000598D0000}"/>
    <cellStyle name="Standard 3 3 9 4" xfId="11292" xr:uid="{00000000-0005-0000-0000-00005A8D0000}"/>
    <cellStyle name="Standard 3 4" xfId="48" xr:uid="{00000000-0005-0000-0000-00005B8D0000}"/>
    <cellStyle name="Standard 3 4 2" xfId="2048" xr:uid="{00000000-0005-0000-0000-00005C8D0000}"/>
    <cellStyle name="Standard 3 4 2 2" xfId="2049" xr:uid="{00000000-0005-0000-0000-00005D8D0000}"/>
    <cellStyle name="Standard 3 4 2 2 2" xfId="2050" xr:uid="{00000000-0005-0000-0000-00005E8D0000}"/>
    <cellStyle name="Standard 3 4 2 2 2 2" xfId="4239" xr:uid="{00000000-0005-0000-0000-00005F8D0000}"/>
    <cellStyle name="Standard 3 4 2 2 3" xfId="4238" xr:uid="{00000000-0005-0000-0000-0000608D0000}"/>
    <cellStyle name="Standard 3 4 2 3" xfId="2051" xr:uid="{00000000-0005-0000-0000-0000618D0000}"/>
    <cellStyle name="Standard 3 4 2 3 2" xfId="4240" xr:uid="{00000000-0005-0000-0000-0000628D0000}"/>
    <cellStyle name="Standard 3 4 2 4" xfId="4237" xr:uid="{00000000-0005-0000-0000-0000638D0000}"/>
    <cellStyle name="Standard 3 4 2 5" xfId="3141" xr:uid="{00000000-0005-0000-0000-0000648D0000}"/>
    <cellStyle name="Standard 3 4 3" xfId="2052" xr:uid="{00000000-0005-0000-0000-0000658D0000}"/>
    <cellStyle name="Standard 3 4 3 2" xfId="2053" xr:uid="{00000000-0005-0000-0000-0000668D0000}"/>
    <cellStyle name="Standard 3 4 3 2 2" xfId="4242" xr:uid="{00000000-0005-0000-0000-0000678D0000}"/>
    <cellStyle name="Standard 3 4 3 3" xfId="4241" xr:uid="{00000000-0005-0000-0000-0000688D0000}"/>
    <cellStyle name="Standard 3 4 3 4" xfId="10785" xr:uid="{00000000-0005-0000-0000-0000698D0000}"/>
    <cellStyle name="Standard 3 4 4" xfId="2054" xr:uid="{00000000-0005-0000-0000-00006A8D0000}"/>
    <cellStyle name="Standard 3 4 4 2" xfId="4243" xr:uid="{00000000-0005-0000-0000-00006B8D0000}"/>
    <cellStyle name="Standard 3 4 5" xfId="2055" xr:uid="{00000000-0005-0000-0000-00006C8D0000}"/>
    <cellStyle name="Standard 3 4 5 2" xfId="4244" xr:uid="{00000000-0005-0000-0000-00006D8D0000}"/>
    <cellStyle name="Standard 3 4 6" xfId="8904" xr:uid="{00000000-0005-0000-0000-00006E8D0000}"/>
    <cellStyle name="Standard 3 5" xfId="2056" xr:uid="{00000000-0005-0000-0000-00006F8D0000}"/>
    <cellStyle name="Standard 3 5 2" xfId="2057" xr:uid="{00000000-0005-0000-0000-0000708D0000}"/>
    <cellStyle name="Standard 3 5 2 2" xfId="2058" xr:uid="{00000000-0005-0000-0000-0000718D0000}"/>
    <cellStyle name="Standard 3 5 2 2 2" xfId="4247" xr:uid="{00000000-0005-0000-0000-0000728D0000}"/>
    <cellStyle name="Standard 3 5 2 3" xfId="4246" xr:uid="{00000000-0005-0000-0000-0000738D0000}"/>
    <cellStyle name="Standard 3 5 2 4" xfId="3143" xr:uid="{00000000-0005-0000-0000-0000748D0000}"/>
    <cellStyle name="Standard 3 5 3" xfId="2059" xr:uid="{00000000-0005-0000-0000-0000758D0000}"/>
    <cellStyle name="Standard 3 5 3 2" xfId="4248" xr:uid="{00000000-0005-0000-0000-0000768D0000}"/>
    <cellStyle name="Standard 3 5 4" xfId="4245" xr:uid="{00000000-0005-0000-0000-0000778D0000}"/>
    <cellStyle name="Standard 3 5 5" xfId="3142" xr:uid="{00000000-0005-0000-0000-0000788D0000}"/>
    <cellStyle name="Standard 3 5 5 2" xfId="11761" xr:uid="{00000000-0005-0000-0000-0000798D0000}"/>
    <cellStyle name="Standard 3 5 5 3" xfId="11466" xr:uid="{00000000-0005-0000-0000-00007A8D0000}"/>
    <cellStyle name="Standard 3 5 6" xfId="8941" xr:uid="{00000000-0005-0000-0000-00007B8D0000}"/>
    <cellStyle name="Standard 3 6" xfId="2060" xr:uid="{00000000-0005-0000-0000-00007C8D0000}"/>
    <cellStyle name="Standard 3 6 2" xfId="2061" xr:uid="{00000000-0005-0000-0000-00007D8D0000}"/>
    <cellStyle name="Standard 3 6 2 2" xfId="4250" xr:uid="{00000000-0005-0000-0000-00007E8D0000}"/>
    <cellStyle name="Standard 3 6 3" xfId="4249" xr:uid="{00000000-0005-0000-0000-00007F8D0000}"/>
    <cellStyle name="Standard 3 6 4" xfId="8907" xr:uid="{00000000-0005-0000-0000-0000808D0000}"/>
    <cellStyle name="Standard 3 7" xfId="2062" xr:uid="{00000000-0005-0000-0000-0000818D0000}"/>
    <cellStyle name="Standard 3 7 2" xfId="2063" xr:uid="{00000000-0005-0000-0000-0000828D0000}"/>
    <cellStyle name="Standard 3 7 2 2" xfId="2064" xr:uid="{00000000-0005-0000-0000-0000838D0000}"/>
    <cellStyle name="Standard 3 7 2 2 2" xfId="4252" xr:uid="{00000000-0005-0000-0000-0000848D0000}"/>
    <cellStyle name="Standard 3 7 2 3" xfId="4251" xr:uid="{00000000-0005-0000-0000-0000858D0000}"/>
    <cellStyle name="Standard 3 7 3" xfId="10786" xr:uid="{00000000-0005-0000-0000-0000868D0000}"/>
    <cellStyle name="Standard 3 8" xfId="2065" xr:uid="{00000000-0005-0000-0000-0000878D0000}"/>
    <cellStyle name="Standard 3 8 2" xfId="2066" xr:uid="{00000000-0005-0000-0000-0000888D0000}"/>
    <cellStyle name="Standard 3 8 3" xfId="2067" xr:uid="{00000000-0005-0000-0000-0000898D0000}"/>
    <cellStyle name="Standard 3 8 3 2" xfId="4254" xr:uid="{00000000-0005-0000-0000-00008A8D0000}"/>
    <cellStyle name="Standard 3 8 4" xfId="4253" xr:uid="{00000000-0005-0000-0000-00008B8D0000}"/>
    <cellStyle name="Standard 3 9" xfId="2068" xr:uid="{00000000-0005-0000-0000-00008C8D0000}"/>
    <cellStyle name="Standard 3 9 2" xfId="2069" xr:uid="{00000000-0005-0000-0000-00008D8D0000}"/>
    <cellStyle name="Standard 3 9 2 2" xfId="2070" xr:uid="{00000000-0005-0000-0000-00008E8D0000}"/>
    <cellStyle name="Standard 3 9 2 2 2" xfId="4256" xr:uid="{00000000-0005-0000-0000-00008F8D0000}"/>
    <cellStyle name="Standard 3 9 2 3" xfId="4255" xr:uid="{00000000-0005-0000-0000-0000908D0000}"/>
    <cellStyle name="Standard 3 9 3" xfId="10787" xr:uid="{00000000-0005-0000-0000-0000918D0000}"/>
    <cellStyle name="Standard 3 9 4" xfId="11085" xr:uid="{00000000-0005-0000-0000-0000928D0000}"/>
    <cellStyle name="Standard 3_3_1_Schüler_B-Schulen_insg" xfId="8213" xr:uid="{00000000-0005-0000-0000-0000938D0000}"/>
    <cellStyle name="Standard 30" xfId="2071" xr:uid="{00000000-0005-0000-0000-0000948D0000}"/>
    <cellStyle name="Standard 30 2" xfId="2072" xr:uid="{00000000-0005-0000-0000-0000958D0000}"/>
    <cellStyle name="Standard 30 3" xfId="2073" xr:uid="{00000000-0005-0000-0000-0000968D0000}"/>
    <cellStyle name="Standard 30 3 2" xfId="3866" xr:uid="{00000000-0005-0000-0000-0000978D0000}"/>
    <cellStyle name="Standard 30 3 3" xfId="8214" xr:uid="{00000000-0005-0000-0000-0000988D0000}"/>
    <cellStyle name="Standard 30 4" xfId="2074" xr:uid="{00000000-0005-0000-0000-0000998D0000}"/>
    <cellStyle name="Standard 30 4 2" xfId="3867" xr:uid="{00000000-0005-0000-0000-00009A8D0000}"/>
    <cellStyle name="Standard 30 4 3" xfId="3868" xr:uid="{00000000-0005-0000-0000-00009B8D0000}"/>
    <cellStyle name="Standard 30 5" xfId="3869" xr:uid="{00000000-0005-0000-0000-00009C8D0000}"/>
    <cellStyle name="Standard 30 6" xfId="4257" xr:uid="{00000000-0005-0000-0000-00009D8D0000}"/>
    <cellStyle name="Standard 30 7" xfId="3865" xr:uid="{00000000-0005-0000-0000-00009E8D0000}"/>
    <cellStyle name="Standard 300" xfId="9572" xr:uid="{00000000-0005-0000-0000-00009F8D0000}"/>
    <cellStyle name="Standard 301" xfId="9573" xr:uid="{00000000-0005-0000-0000-0000A08D0000}"/>
    <cellStyle name="Standard 302" xfId="9574" xr:uid="{00000000-0005-0000-0000-0000A18D0000}"/>
    <cellStyle name="Standard 303" xfId="9575" xr:uid="{00000000-0005-0000-0000-0000A28D0000}"/>
    <cellStyle name="Standard 304" xfId="9576" xr:uid="{00000000-0005-0000-0000-0000A38D0000}"/>
    <cellStyle name="Standard 305" xfId="9577" xr:uid="{00000000-0005-0000-0000-0000A48D0000}"/>
    <cellStyle name="Standard 306" xfId="9578" xr:uid="{00000000-0005-0000-0000-0000A58D0000}"/>
    <cellStyle name="Standard 307" xfId="9579" xr:uid="{00000000-0005-0000-0000-0000A68D0000}"/>
    <cellStyle name="Standard 308" xfId="9580" xr:uid="{00000000-0005-0000-0000-0000A78D0000}"/>
    <cellStyle name="Standard 309" xfId="9581" xr:uid="{00000000-0005-0000-0000-0000A88D0000}"/>
    <cellStyle name="Standard 31" xfId="2075" xr:uid="{00000000-0005-0000-0000-0000A98D0000}"/>
    <cellStyle name="Standard 31 2" xfId="2076" xr:uid="{00000000-0005-0000-0000-0000AA8D0000}"/>
    <cellStyle name="Standard 31 2 2" xfId="11086" xr:uid="{00000000-0005-0000-0000-0000AB8D0000}"/>
    <cellStyle name="Standard 31 3" xfId="2077" xr:uid="{00000000-0005-0000-0000-0000AC8D0000}"/>
    <cellStyle name="Standard 31 3 2" xfId="3870" xr:uid="{00000000-0005-0000-0000-0000AD8D0000}"/>
    <cellStyle name="Standard 31 4" xfId="2078" xr:uid="{00000000-0005-0000-0000-0000AE8D0000}"/>
    <cellStyle name="Standard 31 4 2" xfId="3871" xr:uid="{00000000-0005-0000-0000-0000AF8D0000}"/>
    <cellStyle name="Standard 31 4 3" xfId="3872" xr:uid="{00000000-0005-0000-0000-0000B08D0000}"/>
    <cellStyle name="Standard 31 5" xfId="9582" xr:uid="{00000000-0005-0000-0000-0000B18D0000}"/>
    <cellStyle name="Standard 310" xfId="9583" xr:uid="{00000000-0005-0000-0000-0000B28D0000}"/>
    <cellStyle name="Standard 311" xfId="9584" xr:uid="{00000000-0005-0000-0000-0000B38D0000}"/>
    <cellStyle name="Standard 312" xfId="9585" xr:uid="{00000000-0005-0000-0000-0000B48D0000}"/>
    <cellStyle name="Standard 313" xfId="9586" xr:uid="{00000000-0005-0000-0000-0000B58D0000}"/>
    <cellStyle name="Standard 314" xfId="9587" xr:uid="{00000000-0005-0000-0000-0000B68D0000}"/>
    <cellStyle name="Standard 315" xfId="9588" xr:uid="{00000000-0005-0000-0000-0000B78D0000}"/>
    <cellStyle name="Standard 316" xfId="9589" xr:uid="{00000000-0005-0000-0000-0000B88D0000}"/>
    <cellStyle name="Standard 317" xfId="9590" xr:uid="{00000000-0005-0000-0000-0000B98D0000}"/>
    <cellStyle name="Standard 318" xfId="9591" xr:uid="{00000000-0005-0000-0000-0000BA8D0000}"/>
    <cellStyle name="Standard 319" xfId="9592" xr:uid="{00000000-0005-0000-0000-0000BB8D0000}"/>
    <cellStyle name="Standard 32" xfId="2079" xr:uid="{00000000-0005-0000-0000-0000BC8D0000}"/>
    <cellStyle name="Standard 32 2" xfId="2080" xr:uid="{00000000-0005-0000-0000-0000BD8D0000}"/>
    <cellStyle name="Standard 32 3" xfId="2081" xr:uid="{00000000-0005-0000-0000-0000BE8D0000}"/>
    <cellStyle name="Standard 32 3 2" xfId="3873" xr:uid="{00000000-0005-0000-0000-0000BF8D0000}"/>
    <cellStyle name="Standard 32 4" xfId="2082" xr:uid="{00000000-0005-0000-0000-0000C08D0000}"/>
    <cellStyle name="Standard 32 4 2" xfId="3874" xr:uid="{00000000-0005-0000-0000-0000C18D0000}"/>
    <cellStyle name="Standard 32 4 3" xfId="3875" xr:uid="{00000000-0005-0000-0000-0000C28D0000}"/>
    <cellStyle name="Standard 32 5" xfId="9593" xr:uid="{00000000-0005-0000-0000-0000C38D0000}"/>
    <cellStyle name="Standard 32 6" xfId="11087" xr:uid="{00000000-0005-0000-0000-0000C48D0000}"/>
    <cellStyle name="Standard 320" xfId="9594" xr:uid="{00000000-0005-0000-0000-0000C58D0000}"/>
    <cellStyle name="Standard 321" xfId="9595" xr:uid="{00000000-0005-0000-0000-0000C68D0000}"/>
    <cellStyle name="Standard 322" xfId="9596" xr:uid="{00000000-0005-0000-0000-0000C78D0000}"/>
    <cellStyle name="Standard 323" xfId="9597" xr:uid="{00000000-0005-0000-0000-0000C88D0000}"/>
    <cellStyle name="Standard 324" xfId="9598" xr:uid="{00000000-0005-0000-0000-0000C98D0000}"/>
    <cellStyle name="Standard 325" xfId="9599" xr:uid="{00000000-0005-0000-0000-0000CA8D0000}"/>
    <cellStyle name="Standard 326" xfId="9600" xr:uid="{00000000-0005-0000-0000-0000CB8D0000}"/>
    <cellStyle name="Standard 327" xfId="9601" xr:uid="{00000000-0005-0000-0000-0000CC8D0000}"/>
    <cellStyle name="Standard 328" xfId="9602" xr:uid="{00000000-0005-0000-0000-0000CD8D0000}"/>
    <cellStyle name="Standard 329" xfId="9603" xr:uid="{00000000-0005-0000-0000-0000CE8D0000}"/>
    <cellStyle name="Standard 33" xfId="2083" xr:uid="{00000000-0005-0000-0000-0000CF8D0000}"/>
    <cellStyle name="Standard 33 2" xfId="2084" xr:uid="{00000000-0005-0000-0000-0000D08D0000}"/>
    <cellStyle name="Standard 33 2 2" xfId="3877" xr:uid="{00000000-0005-0000-0000-0000D18D0000}"/>
    <cellStyle name="Standard 33 3" xfId="2085" xr:uid="{00000000-0005-0000-0000-0000D28D0000}"/>
    <cellStyle name="Standard 33 3 2" xfId="3878" xr:uid="{00000000-0005-0000-0000-0000D38D0000}"/>
    <cellStyle name="Standard 33 3 3" xfId="3879" xr:uid="{00000000-0005-0000-0000-0000D48D0000}"/>
    <cellStyle name="Standard 33 4" xfId="3876" xr:uid="{00000000-0005-0000-0000-0000D58D0000}"/>
    <cellStyle name="Standard 33 5" xfId="9604" xr:uid="{00000000-0005-0000-0000-0000D68D0000}"/>
    <cellStyle name="Standard 330" xfId="9605" xr:uid="{00000000-0005-0000-0000-0000D78D0000}"/>
    <cellStyle name="Standard 330 2" xfId="9606" xr:uid="{00000000-0005-0000-0000-0000D88D0000}"/>
    <cellStyle name="Standard 330 3" xfId="9607" xr:uid="{00000000-0005-0000-0000-0000D98D0000}"/>
    <cellStyle name="Standard 331" xfId="9608" xr:uid="{00000000-0005-0000-0000-0000DA8D0000}"/>
    <cellStyle name="Standard 332" xfId="9609" xr:uid="{00000000-0005-0000-0000-0000DB8D0000}"/>
    <cellStyle name="Standard 333" xfId="9610" xr:uid="{00000000-0005-0000-0000-0000DC8D0000}"/>
    <cellStyle name="Standard 334" xfId="9611" xr:uid="{00000000-0005-0000-0000-0000DD8D0000}"/>
    <cellStyle name="Standard 335" xfId="9612" xr:uid="{00000000-0005-0000-0000-0000DE8D0000}"/>
    <cellStyle name="Standard 336" xfId="9613" xr:uid="{00000000-0005-0000-0000-0000DF8D0000}"/>
    <cellStyle name="Standard 337" xfId="9614" xr:uid="{00000000-0005-0000-0000-0000E08D0000}"/>
    <cellStyle name="Standard 338" xfId="9615" xr:uid="{00000000-0005-0000-0000-0000E18D0000}"/>
    <cellStyle name="Standard 339" xfId="9616" xr:uid="{00000000-0005-0000-0000-0000E28D0000}"/>
    <cellStyle name="Standard 34" xfId="2086" xr:uid="{00000000-0005-0000-0000-0000E38D0000}"/>
    <cellStyle name="Standard 34 2" xfId="2087" xr:uid="{00000000-0005-0000-0000-0000E48D0000}"/>
    <cellStyle name="Standard 34 2 2" xfId="3881" xr:uid="{00000000-0005-0000-0000-0000E58D0000}"/>
    <cellStyle name="Standard 34 2 3" xfId="3882" xr:uid="{00000000-0005-0000-0000-0000E68D0000}"/>
    <cellStyle name="Standard 34 3" xfId="3883" xr:uid="{00000000-0005-0000-0000-0000E78D0000}"/>
    <cellStyle name="Standard 34 4" xfId="3880" xr:uid="{00000000-0005-0000-0000-0000E88D0000}"/>
    <cellStyle name="Standard 34 5" xfId="9617" xr:uid="{00000000-0005-0000-0000-0000E98D0000}"/>
    <cellStyle name="Standard 340" xfId="9618" xr:uid="{00000000-0005-0000-0000-0000EA8D0000}"/>
    <cellStyle name="Standard 341" xfId="9619" xr:uid="{00000000-0005-0000-0000-0000EB8D0000}"/>
    <cellStyle name="Standard 342" xfId="9620" xr:uid="{00000000-0005-0000-0000-0000EC8D0000}"/>
    <cellStyle name="Standard 343" xfId="9621" xr:uid="{00000000-0005-0000-0000-0000ED8D0000}"/>
    <cellStyle name="Standard 344" xfId="9622" xr:uid="{00000000-0005-0000-0000-0000EE8D0000}"/>
    <cellStyle name="Standard 345" xfId="9623" xr:uid="{00000000-0005-0000-0000-0000EF8D0000}"/>
    <cellStyle name="Standard 346" xfId="9624" xr:uid="{00000000-0005-0000-0000-0000F08D0000}"/>
    <cellStyle name="Standard 347" xfId="9625" xr:uid="{00000000-0005-0000-0000-0000F18D0000}"/>
    <cellStyle name="Standard 348" xfId="9626" xr:uid="{00000000-0005-0000-0000-0000F28D0000}"/>
    <cellStyle name="Standard 349" xfId="9627" xr:uid="{00000000-0005-0000-0000-0000F38D0000}"/>
    <cellStyle name="Standard 35" xfId="2088" xr:uid="{00000000-0005-0000-0000-0000F48D0000}"/>
    <cellStyle name="Standard 35 2" xfId="2089" xr:uid="{00000000-0005-0000-0000-0000F58D0000}"/>
    <cellStyle name="Standard 35 2 2" xfId="3885" xr:uid="{00000000-0005-0000-0000-0000F68D0000}"/>
    <cellStyle name="Standard 35 2 3" xfId="3886" xr:uid="{00000000-0005-0000-0000-0000F78D0000}"/>
    <cellStyle name="Standard 35 3" xfId="3887" xr:uid="{00000000-0005-0000-0000-0000F88D0000}"/>
    <cellStyle name="Standard 35 4" xfId="3884" xr:uid="{00000000-0005-0000-0000-0000F98D0000}"/>
    <cellStyle name="Standard 35 5" xfId="5726" xr:uid="{00000000-0005-0000-0000-0000FA8D0000}"/>
    <cellStyle name="Standard 35 6" xfId="9628" xr:uid="{00000000-0005-0000-0000-0000FB8D0000}"/>
    <cellStyle name="Standard 350" xfId="9629" xr:uid="{00000000-0005-0000-0000-0000FC8D0000}"/>
    <cellStyle name="Standard 351" xfId="9630" xr:uid="{00000000-0005-0000-0000-0000FD8D0000}"/>
    <cellStyle name="Standard 352" xfId="9631" xr:uid="{00000000-0005-0000-0000-0000FE8D0000}"/>
    <cellStyle name="Standard 353" xfId="9632" xr:uid="{00000000-0005-0000-0000-0000FF8D0000}"/>
    <cellStyle name="Standard 354" xfId="9633" xr:uid="{00000000-0005-0000-0000-0000008E0000}"/>
    <cellStyle name="Standard 355" xfId="9634" xr:uid="{00000000-0005-0000-0000-0000018E0000}"/>
    <cellStyle name="Standard 356" xfId="9635" xr:uid="{00000000-0005-0000-0000-0000028E0000}"/>
    <cellStyle name="Standard 357" xfId="9636" xr:uid="{00000000-0005-0000-0000-0000038E0000}"/>
    <cellStyle name="Standard 358" xfId="9637" xr:uid="{00000000-0005-0000-0000-0000048E0000}"/>
    <cellStyle name="Standard 359" xfId="9638" xr:uid="{00000000-0005-0000-0000-0000058E0000}"/>
    <cellStyle name="Standard 36" xfId="2090" xr:uid="{00000000-0005-0000-0000-0000068E0000}"/>
    <cellStyle name="Standard 36 2" xfId="2091" xr:uid="{00000000-0005-0000-0000-0000078E0000}"/>
    <cellStyle name="Standard 36 2 2" xfId="3889" xr:uid="{00000000-0005-0000-0000-0000088E0000}"/>
    <cellStyle name="Standard 36 2 3" xfId="3890" xr:uid="{00000000-0005-0000-0000-0000098E0000}"/>
    <cellStyle name="Standard 36 3" xfId="3891" xr:uid="{00000000-0005-0000-0000-00000A8E0000}"/>
    <cellStyle name="Standard 36 4" xfId="3888" xr:uid="{00000000-0005-0000-0000-00000B8E0000}"/>
    <cellStyle name="Standard 36 5" xfId="5727" xr:uid="{00000000-0005-0000-0000-00000C8E0000}"/>
    <cellStyle name="Standard 36 6" xfId="9639" xr:uid="{00000000-0005-0000-0000-00000D8E0000}"/>
    <cellStyle name="Standard 360" xfId="9640" xr:uid="{00000000-0005-0000-0000-00000E8E0000}"/>
    <cellStyle name="Standard 361" xfId="9641" xr:uid="{00000000-0005-0000-0000-00000F8E0000}"/>
    <cellStyle name="Standard 362" xfId="9642" xr:uid="{00000000-0005-0000-0000-0000108E0000}"/>
    <cellStyle name="Standard 363" xfId="9643" xr:uid="{00000000-0005-0000-0000-0000118E0000}"/>
    <cellStyle name="Standard 364" xfId="9644" xr:uid="{00000000-0005-0000-0000-0000128E0000}"/>
    <cellStyle name="Standard 365" xfId="9645" xr:uid="{00000000-0005-0000-0000-0000138E0000}"/>
    <cellStyle name="Standard 366" xfId="9646" xr:uid="{00000000-0005-0000-0000-0000148E0000}"/>
    <cellStyle name="Standard 367" xfId="9647" xr:uid="{00000000-0005-0000-0000-0000158E0000}"/>
    <cellStyle name="Standard 367 2" xfId="9648" xr:uid="{00000000-0005-0000-0000-0000168E0000}"/>
    <cellStyle name="Standard 367 3" xfId="9649" xr:uid="{00000000-0005-0000-0000-0000178E0000}"/>
    <cellStyle name="Standard 368" xfId="9650" xr:uid="{00000000-0005-0000-0000-0000188E0000}"/>
    <cellStyle name="Standard 369" xfId="9651" xr:uid="{00000000-0005-0000-0000-0000198E0000}"/>
    <cellStyle name="Standard 37" xfId="2092" xr:uid="{00000000-0005-0000-0000-00001A8E0000}"/>
    <cellStyle name="Standard 37 2" xfId="2093" xr:uid="{00000000-0005-0000-0000-00001B8E0000}"/>
    <cellStyle name="Standard 37 2 2" xfId="3892" xr:uid="{00000000-0005-0000-0000-00001C8E0000}"/>
    <cellStyle name="Standard 37 2 3" xfId="3893" xr:uid="{00000000-0005-0000-0000-00001D8E0000}"/>
    <cellStyle name="Standard 37 3" xfId="2094" xr:uid="{00000000-0005-0000-0000-00001E8E0000}"/>
    <cellStyle name="Standard 37 4" xfId="5728" xr:uid="{00000000-0005-0000-0000-00001F8E0000}"/>
    <cellStyle name="Standard 37 5" xfId="11696" xr:uid="{00000000-0005-0000-0000-0000208E0000}"/>
    <cellStyle name="Standard 370" xfId="9652" xr:uid="{00000000-0005-0000-0000-0000218E0000}"/>
    <cellStyle name="Standard 371" xfId="9653" xr:uid="{00000000-0005-0000-0000-0000228E0000}"/>
    <cellStyle name="Standard 372" xfId="9654" xr:uid="{00000000-0005-0000-0000-0000238E0000}"/>
    <cellStyle name="Standard 373" xfId="9655" xr:uid="{00000000-0005-0000-0000-0000248E0000}"/>
    <cellStyle name="Standard 374" xfId="9656" xr:uid="{00000000-0005-0000-0000-0000258E0000}"/>
    <cellStyle name="Standard 375" xfId="9657" xr:uid="{00000000-0005-0000-0000-0000268E0000}"/>
    <cellStyle name="Standard 376" xfId="9658" xr:uid="{00000000-0005-0000-0000-0000278E0000}"/>
    <cellStyle name="Standard 377" xfId="9659" xr:uid="{00000000-0005-0000-0000-0000288E0000}"/>
    <cellStyle name="Standard 378" xfId="9660" xr:uid="{00000000-0005-0000-0000-0000298E0000}"/>
    <cellStyle name="Standard 379" xfId="9661" xr:uid="{00000000-0005-0000-0000-00002A8E0000}"/>
    <cellStyle name="Standard 38" xfId="2095" xr:uid="{00000000-0005-0000-0000-00002B8E0000}"/>
    <cellStyle name="Standard 38 2" xfId="2096" xr:uid="{00000000-0005-0000-0000-00002C8E0000}"/>
    <cellStyle name="Standard 38 2 2" xfId="3894" xr:uid="{00000000-0005-0000-0000-00002D8E0000}"/>
    <cellStyle name="Standard 38 2 3" xfId="3895" xr:uid="{00000000-0005-0000-0000-00002E8E0000}"/>
    <cellStyle name="Standard 38 3" xfId="2097" xr:uid="{00000000-0005-0000-0000-00002F8E0000}"/>
    <cellStyle name="Standard 38 4" xfId="5729" xr:uid="{00000000-0005-0000-0000-0000308E0000}"/>
    <cellStyle name="Standard 38 5" xfId="11697" xr:uid="{00000000-0005-0000-0000-0000318E0000}"/>
    <cellStyle name="Standard 380" xfId="9662" xr:uid="{00000000-0005-0000-0000-0000328E0000}"/>
    <cellStyle name="Standard 381" xfId="9663" xr:uid="{00000000-0005-0000-0000-0000338E0000}"/>
    <cellStyle name="Standard 382" xfId="9664" xr:uid="{00000000-0005-0000-0000-0000348E0000}"/>
    <cellStyle name="Standard 383" xfId="9665" xr:uid="{00000000-0005-0000-0000-0000358E0000}"/>
    <cellStyle name="Standard 384" xfId="9666" xr:uid="{00000000-0005-0000-0000-0000368E0000}"/>
    <cellStyle name="Standard 385" xfId="9667" xr:uid="{00000000-0005-0000-0000-0000378E0000}"/>
    <cellStyle name="Standard 386" xfId="9668" xr:uid="{00000000-0005-0000-0000-0000388E0000}"/>
    <cellStyle name="Standard 387" xfId="9669" xr:uid="{00000000-0005-0000-0000-0000398E0000}"/>
    <cellStyle name="Standard 388" xfId="9670" xr:uid="{00000000-0005-0000-0000-00003A8E0000}"/>
    <cellStyle name="Standard 389" xfId="9671" xr:uid="{00000000-0005-0000-0000-00003B8E0000}"/>
    <cellStyle name="Standard 39" xfId="2098" xr:uid="{00000000-0005-0000-0000-00003C8E0000}"/>
    <cellStyle name="Standard 39 2" xfId="2099" xr:uid="{00000000-0005-0000-0000-00003D8E0000}"/>
    <cellStyle name="Standard 39 2 2" xfId="3896" xr:uid="{00000000-0005-0000-0000-00003E8E0000}"/>
    <cellStyle name="Standard 39 2 3" xfId="3897" xr:uid="{00000000-0005-0000-0000-00003F8E0000}"/>
    <cellStyle name="Standard 39 3" xfId="2100" xr:uid="{00000000-0005-0000-0000-0000408E0000}"/>
    <cellStyle name="Standard 39 4" xfId="5730" xr:uid="{00000000-0005-0000-0000-0000418E0000}"/>
    <cellStyle name="Standard 39 5" xfId="11698" xr:uid="{00000000-0005-0000-0000-0000428E0000}"/>
    <cellStyle name="Standard 390" xfId="9672" xr:uid="{00000000-0005-0000-0000-0000438E0000}"/>
    <cellStyle name="Standard 391" xfId="9673" xr:uid="{00000000-0005-0000-0000-0000448E0000}"/>
    <cellStyle name="Standard 392" xfId="9674" xr:uid="{00000000-0005-0000-0000-0000458E0000}"/>
    <cellStyle name="Standard 393" xfId="9675" xr:uid="{00000000-0005-0000-0000-0000468E0000}"/>
    <cellStyle name="Standard 394" xfId="9676" xr:uid="{00000000-0005-0000-0000-0000478E0000}"/>
    <cellStyle name="Standard 395" xfId="9677" xr:uid="{00000000-0005-0000-0000-0000488E0000}"/>
    <cellStyle name="Standard 396" xfId="9678" xr:uid="{00000000-0005-0000-0000-0000498E0000}"/>
    <cellStyle name="Standard 397" xfId="9679" xr:uid="{00000000-0005-0000-0000-00004A8E0000}"/>
    <cellStyle name="Standard 398" xfId="9680" xr:uid="{00000000-0005-0000-0000-00004B8E0000}"/>
    <cellStyle name="Standard 399" xfId="9681" xr:uid="{00000000-0005-0000-0000-00004C8E0000}"/>
    <cellStyle name="Standard 4" xfId="23" xr:uid="{00000000-0005-0000-0000-00004D8E0000}"/>
    <cellStyle name="Standard 4 10" xfId="8215" xr:uid="{00000000-0005-0000-0000-00004E8E0000}"/>
    <cellStyle name="Standard 4 10 2" xfId="11088" xr:uid="{00000000-0005-0000-0000-00004F8E0000}"/>
    <cellStyle name="Standard 4 10 2 2" xfId="12142" xr:uid="{00000000-0005-0000-0000-0000508E0000}"/>
    <cellStyle name="Standard 4 10 2 3" xfId="11924" xr:uid="{00000000-0005-0000-0000-0000518E0000}"/>
    <cellStyle name="Standard 4 10 2 4" xfId="12175" xr:uid="{00000000-0005-0000-0000-0000528E0000}"/>
    <cellStyle name="Standard 4 10 2 5" xfId="12245" xr:uid="{00000000-0005-0000-0000-0000538E0000}"/>
    <cellStyle name="Standard 4 10 3" xfId="11449" xr:uid="{00000000-0005-0000-0000-0000548E0000}"/>
    <cellStyle name="Standard 4 11" xfId="10788" xr:uid="{00000000-0005-0000-0000-0000558E0000}"/>
    <cellStyle name="Standard 4 2" xfId="308" xr:uid="{00000000-0005-0000-0000-0000568E0000}"/>
    <cellStyle name="Standard 4 2 2" xfId="2102" xr:uid="{00000000-0005-0000-0000-0000578E0000}"/>
    <cellStyle name="Standard 4 2 2 2" xfId="2103" xr:uid="{00000000-0005-0000-0000-0000588E0000}"/>
    <cellStyle name="Standard 4 2 2 2 2" xfId="2104" xr:uid="{00000000-0005-0000-0000-0000598E0000}"/>
    <cellStyle name="Standard 4 2 2 3" xfId="8216" xr:uid="{00000000-0005-0000-0000-00005A8E0000}"/>
    <cellStyle name="Standard 4 2 2 4" xfId="8217" xr:uid="{00000000-0005-0000-0000-00005B8E0000}"/>
    <cellStyle name="Standard 4 2 2 5" xfId="9221" xr:uid="{00000000-0005-0000-0000-00005C8E0000}"/>
    <cellStyle name="Standard 4 2 2 5 2" xfId="12039" xr:uid="{00000000-0005-0000-0000-00005D8E0000}"/>
    <cellStyle name="Standard 4 2 2 5 3" xfId="11700" xr:uid="{00000000-0005-0000-0000-00005E8E0000}"/>
    <cellStyle name="Standard 4 2 2 6" xfId="42436" xr:uid="{00000000-0005-0000-0000-00005F8E0000}"/>
    <cellStyle name="Standard 4 2 3" xfId="2105" xr:uid="{00000000-0005-0000-0000-0000608E0000}"/>
    <cellStyle name="Standard 4 2 3 2" xfId="2106" xr:uid="{00000000-0005-0000-0000-0000618E0000}"/>
    <cellStyle name="Standard 4 2 3 2 2" xfId="10789" xr:uid="{00000000-0005-0000-0000-0000628E0000}"/>
    <cellStyle name="Standard 4 2 3 3" xfId="3899" xr:uid="{00000000-0005-0000-0000-0000638E0000}"/>
    <cellStyle name="Standard 4 2 3 3 2" xfId="8218" xr:uid="{00000000-0005-0000-0000-0000648E0000}"/>
    <cellStyle name="Standard 4 2 3 4" xfId="11701" xr:uid="{00000000-0005-0000-0000-0000658E0000}"/>
    <cellStyle name="Standard 4 2 3 5" xfId="42437" xr:uid="{00000000-0005-0000-0000-0000668E0000}"/>
    <cellStyle name="Standard 4 2 4" xfId="2107" xr:uid="{00000000-0005-0000-0000-0000678E0000}"/>
    <cellStyle name="Standard 4 2 4 2" xfId="2108" xr:uid="{00000000-0005-0000-0000-0000688E0000}"/>
    <cellStyle name="Standard 4 2 4 3" xfId="2109" xr:uid="{00000000-0005-0000-0000-0000698E0000}"/>
    <cellStyle name="Standard 4 2 4 3 2" xfId="8219" xr:uid="{00000000-0005-0000-0000-00006A8E0000}"/>
    <cellStyle name="Standard 4 2 4 4" xfId="2110" xr:uid="{00000000-0005-0000-0000-00006B8E0000}"/>
    <cellStyle name="Standard 4 2 4 5" xfId="11702" xr:uid="{00000000-0005-0000-0000-00006C8E0000}"/>
    <cellStyle name="Standard 4 2 5" xfId="2111" xr:uid="{00000000-0005-0000-0000-00006D8E0000}"/>
    <cellStyle name="Standard 4 2 5 2" xfId="2112" xr:uid="{00000000-0005-0000-0000-00006E8E0000}"/>
    <cellStyle name="Standard 4 2 5 2 2" xfId="10791" xr:uid="{00000000-0005-0000-0000-00006F8E0000}"/>
    <cellStyle name="Standard 4 2 5 2 3" xfId="11089" xr:uid="{00000000-0005-0000-0000-0000708E0000}"/>
    <cellStyle name="Standard 4 2 5 3" xfId="10790" xr:uid="{00000000-0005-0000-0000-0000718E0000}"/>
    <cellStyle name="Standard 4 2 6" xfId="2113" xr:uid="{00000000-0005-0000-0000-0000728E0000}"/>
    <cellStyle name="Standard 4 2 6 2" xfId="10792" xr:uid="{00000000-0005-0000-0000-0000738E0000}"/>
    <cellStyle name="Standard 4 2 7" xfId="2114" xr:uid="{00000000-0005-0000-0000-0000748E0000}"/>
    <cellStyle name="Standard 4 2 7 2" xfId="8220" xr:uid="{00000000-0005-0000-0000-0000758E0000}"/>
    <cellStyle name="Standard 4 2 8" xfId="2101" xr:uid="{00000000-0005-0000-0000-0000768E0000}"/>
    <cellStyle name="Standard 4 2 8 2" xfId="3898" xr:uid="{00000000-0005-0000-0000-0000778E0000}"/>
    <cellStyle name="Standard 4 2 8 3" xfId="11699" xr:uid="{00000000-0005-0000-0000-0000788E0000}"/>
    <cellStyle name="Standard 4 2 8 4" xfId="11413" xr:uid="{00000000-0005-0000-0000-0000798E0000}"/>
    <cellStyle name="Standard 4 2 9" xfId="3144" xr:uid="{00000000-0005-0000-0000-00007A8E0000}"/>
    <cellStyle name="Standard 4 3" xfId="2115" xr:uid="{00000000-0005-0000-0000-00007B8E0000}"/>
    <cellStyle name="Standard 4 3 2" xfId="2116" xr:uid="{00000000-0005-0000-0000-00007C8E0000}"/>
    <cellStyle name="Standard 4 3 2 2" xfId="2117" xr:uid="{00000000-0005-0000-0000-00007D8E0000}"/>
    <cellStyle name="Standard 4 3 2 2 2" xfId="8221" xr:uid="{00000000-0005-0000-0000-00007E8E0000}"/>
    <cellStyle name="Standard 4 3 2 3" xfId="3901" xr:uid="{00000000-0005-0000-0000-00007F8E0000}"/>
    <cellStyle name="Standard 4 3 2 3 2" xfId="8222" xr:uid="{00000000-0005-0000-0000-0000808E0000}"/>
    <cellStyle name="Standard 4 3 2 4" xfId="8960" xr:uid="{00000000-0005-0000-0000-0000818E0000}"/>
    <cellStyle name="Standard 4 3 2 4 2" xfId="12012" xr:uid="{00000000-0005-0000-0000-0000828E0000}"/>
    <cellStyle name="Standard 4 3 2 4 3" xfId="11704" xr:uid="{00000000-0005-0000-0000-0000838E0000}"/>
    <cellStyle name="Standard 4 3 3" xfId="2118" xr:uid="{00000000-0005-0000-0000-0000848E0000}"/>
    <cellStyle name="Standard 4 3 3 2" xfId="3902" xr:uid="{00000000-0005-0000-0000-0000858E0000}"/>
    <cellStyle name="Standard 4 3 3 2 2" xfId="8224" xr:uid="{00000000-0005-0000-0000-0000868E0000}"/>
    <cellStyle name="Standard 4 3 3 3" xfId="8225" xr:uid="{00000000-0005-0000-0000-0000878E0000}"/>
    <cellStyle name="Standard 4 3 3 4" xfId="8223" xr:uid="{00000000-0005-0000-0000-0000888E0000}"/>
    <cellStyle name="Standard 4 3 3 5" xfId="11705" xr:uid="{00000000-0005-0000-0000-0000898E0000}"/>
    <cellStyle name="Standard 4 3 4" xfId="2119" xr:uid="{00000000-0005-0000-0000-00008A8E0000}"/>
    <cellStyle name="Standard 4 3 4 2" xfId="4258" xr:uid="{00000000-0005-0000-0000-00008B8E0000}"/>
    <cellStyle name="Standard 4 3 4 2 2" xfId="8227" xr:uid="{00000000-0005-0000-0000-00008C8E0000}"/>
    <cellStyle name="Standard 4 3 4 3" xfId="8228" xr:uid="{00000000-0005-0000-0000-00008D8E0000}"/>
    <cellStyle name="Standard 4 3 4 4" xfId="8226" xr:uid="{00000000-0005-0000-0000-00008E8E0000}"/>
    <cellStyle name="Standard 4 3 5" xfId="2120" xr:uid="{00000000-0005-0000-0000-00008F8E0000}"/>
    <cellStyle name="Standard 4 3 5 2" xfId="4259" xr:uid="{00000000-0005-0000-0000-0000908E0000}"/>
    <cellStyle name="Standard 4 3 5 3" xfId="8229" xr:uid="{00000000-0005-0000-0000-0000918E0000}"/>
    <cellStyle name="Standard 4 3 6" xfId="3900" xr:uid="{00000000-0005-0000-0000-0000928E0000}"/>
    <cellStyle name="Standard 4 3 6 2" xfId="8230" xr:uid="{00000000-0005-0000-0000-0000938E0000}"/>
    <cellStyle name="Standard 4 3 6 3" xfId="11824" xr:uid="{00000000-0005-0000-0000-0000948E0000}"/>
    <cellStyle name="Standard 4 3 6 4" xfId="11459" xr:uid="{00000000-0005-0000-0000-0000958E0000}"/>
    <cellStyle name="Standard 4 3 7" xfId="11703" xr:uid="{00000000-0005-0000-0000-0000968E0000}"/>
    <cellStyle name="Standard 4 4" xfId="2121" xr:uid="{00000000-0005-0000-0000-0000978E0000}"/>
    <cellStyle name="Standard 4 4 2" xfId="2122" xr:uid="{00000000-0005-0000-0000-0000988E0000}"/>
    <cellStyle name="Standard 4 4 2 2" xfId="2123" xr:uid="{00000000-0005-0000-0000-0000998E0000}"/>
    <cellStyle name="Standard 4 4 2 2 2" xfId="4260" xr:uid="{00000000-0005-0000-0000-00009A8E0000}"/>
    <cellStyle name="Standard 4 4 2 2 2 2" xfId="8232" xr:uid="{00000000-0005-0000-0000-00009B8E0000}"/>
    <cellStyle name="Standard 4 4 2 2 3" xfId="8231" xr:uid="{00000000-0005-0000-0000-00009C8E0000}"/>
    <cellStyle name="Standard 4 4 2 3" xfId="2124" xr:uid="{00000000-0005-0000-0000-00009D8E0000}"/>
    <cellStyle name="Standard 4 4 2 3 2" xfId="4261" xr:uid="{00000000-0005-0000-0000-00009E8E0000}"/>
    <cellStyle name="Standard 4 4 2 3 3" xfId="8233" xr:uid="{00000000-0005-0000-0000-00009F8E0000}"/>
    <cellStyle name="Standard 4 4 3" xfId="2125" xr:uid="{00000000-0005-0000-0000-0000A08E0000}"/>
    <cellStyle name="Standard 4 4 3 2" xfId="3903" xr:uid="{00000000-0005-0000-0000-0000A18E0000}"/>
    <cellStyle name="Standard 4 4 3 3" xfId="3904" xr:uid="{00000000-0005-0000-0000-0000A28E0000}"/>
    <cellStyle name="Standard 4 4 4" xfId="8234" xr:uid="{00000000-0005-0000-0000-0000A38E0000}"/>
    <cellStyle name="Standard 4 4 4 2" xfId="8235" xr:uid="{00000000-0005-0000-0000-0000A48E0000}"/>
    <cellStyle name="Standard 4 4 5" xfId="8236" xr:uid="{00000000-0005-0000-0000-0000A58E0000}"/>
    <cellStyle name="Standard 4 4 6" xfId="8942" xr:uid="{00000000-0005-0000-0000-0000A68E0000}"/>
    <cellStyle name="Standard 4 4 7" xfId="12072" xr:uid="{00000000-0005-0000-0000-0000A78E0000}"/>
    <cellStyle name="Standard 4 4 7 2" xfId="12105" xr:uid="{00000000-0005-0000-0000-0000A88E0000}"/>
    <cellStyle name="Standard 4 4 7 3" xfId="12186" xr:uid="{00000000-0005-0000-0000-0000A98E0000}"/>
    <cellStyle name="Standard 4 5" xfId="2126" xr:uid="{00000000-0005-0000-0000-0000AA8E0000}"/>
    <cellStyle name="Standard 4 5 2" xfId="2127" xr:uid="{00000000-0005-0000-0000-0000AB8E0000}"/>
    <cellStyle name="Standard 4 5 2 2" xfId="2128" xr:uid="{00000000-0005-0000-0000-0000AC8E0000}"/>
    <cellStyle name="Standard 4 5 2 2 2" xfId="8237" xr:uid="{00000000-0005-0000-0000-0000AD8E0000}"/>
    <cellStyle name="Standard 4 5 2 3" xfId="8238" xr:uid="{00000000-0005-0000-0000-0000AE8E0000}"/>
    <cellStyle name="Standard 4 5 3" xfId="2129" xr:uid="{00000000-0005-0000-0000-0000AF8E0000}"/>
    <cellStyle name="Standard 4 5 3 2" xfId="8240" xr:uid="{00000000-0005-0000-0000-0000B08E0000}"/>
    <cellStyle name="Standard 4 5 3 3" xfId="8239" xr:uid="{00000000-0005-0000-0000-0000B18E0000}"/>
    <cellStyle name="Standard 4 5 4" xfId="2130" xr:uid="{00000000-0005-0000-0000-0000B28E0000}"/>
    <cellStyle name="Standard 4 5 4 2" xfId="4263" xr:uid="{00000000-0005-0000-0000-0000B38E0000}"/>
    <cellStyle name="Standard 4 5 4 2 2" xfId="8242" xr:uid="{00000000-0005-0000-0000-0000B48E0000}"/>
    <cellStyle name="Standard 4 5 4 3" xfId="8241" xr:uid="{00000000-0005-0000-0000-0000B58E0000}"/>
    <cellStyle name="Standard 4 5 5" xfId="4262" xr:uid="{00000000-0005-0000-0000-0000B68E0000}"/>
    <cellStyle name="Standard 4 5 5 2" xfId="8243" xr:uid="{00000000-0005-0000-0000-0000B78E0000}"/>
    <cellStyle name="Standard 4 5 6" xfId="9040" xr:uid="{00000000-0005-0000-0000-0000B88E0000}"/>
    <cellStyle name="Standard 4 6" xfId="2131" xr:uid="{00000000-0005-0000-0000-0000B98E0000}"/>
    <cellStyle name="Standard 4 6 2" xfId="2132" xr:uid="{00000000-0005-0000-0000-0000BA8E0000}"/>
    <cellStyle name="Standard 4 6 2 2" xfId="2133" xr:uid="{00000000-0005-0000-0000-0000BB8E0000}"/>
    <cellStyle name="Standard 4 6 2 2 2" xfId="4265" xr:uid="{00000000-0005-0000-0000-0000BC8E0000}"/>
    <cellStyle name="Standard 4 6 2 2 2 2" xfId="8245" xr:uid="{00000000-0005-0000-0000-0000BD8E0000}"/>
    <cellStyle name="Standard 4 6 2 2 3" xfId="8244" xr:uid="{00000000-0005-0000-0000-0000BE8E0000}"/>
    <cellStyle name="Standard 4 6 2 3" xfId="4264" xr:uid="{00000000-0005-0000-0000-0000BF8E0000}"/>
    <cellStyle name="Standard 4 6 2 3 2" xfId="8246" xr:uid="{00000000-0005-0000-0000-0000C08E0000}"/>
    <cellStyle name="Standard 4 6 2 4" xfId="42439" xr:uid="{00000000-0005-0000-0000-0000C18E0000}"/>
    <cellStyle name="Standard 4 6 3" xfId="2134" xr:uid="{00000000-0005-0000-0000-0000C28E0000}"/>
    <cellStyle name="Standard 4 6 3 2" xfId="8247" xr:uid="{00000000-0005-0000-0000-0000C38E0000}"/>
    <cellStyle name="Standard 4 6 4" xfId="3905" xr:uid="{00000000-0005-0000-0000-0000C48E0000}"/>
    <cellStyle name="Standard 4 6 4 2" xfId="8249" xr:uid="{00000000-0005-0000-0000-0000C58E0000}"/>
    <cellStyle name="Standard 4 6 4 3" xfId="8248" xr:uid="{00000000-0005-0000-0000-0000C68E0000}"/>
    <cellStyle name="Standard 4 6 5" xfId="8250" xr:uid="{00000000-0005-0000-0000-0000C78E0000}"/>
    <cellStyle name="Standard 4 6 6" xfId="9079" xr:uid="{00000000-0005-0000-0000-0000C88E0000}"/>
    <cellStyle name="Standard 4 6 6 2" xfId="12024" xr:uid="{00000000-0005-0000-0000-0000C98E0000}"/>
    <cellStyle name="Standard 4 6 6 3" xfId="11706" xr:uid="{00000000-0005-0000-0000-0000CA8E0000}"/>
    <cellStyle name="Standard 4 6 7" xfId="42438" xr:uid="{00000000-0005-0000-0000-0000CB8E0000}"/>
    <cellStyle name="Standard 4 7" xfId="2135" xr:uid="{00000000-0005-0000-0000-0000CC8E0000}"/>
    <cellStyle name="Standard 4 7 2" xfId="2136" xr:uid="{00000000-0005-0000-0000-0000CD8E0000}"/>
    <cellStyle name="Standard 4 7 2 2" xfId="4267" xr:uid="{00000000-0005-0000-0000-0000CE8E0000}"/>
    <cellStyle name="Standard 4 7 2 2 2" xfId="8253" xr:uid="{00000000-0005-0000-0000-0000CF8E0000}"/>
    <cellStyle name="Standard 4 7 2 2 3" xfId="8252" xr:uid="{00000000-0005-0000-0000-0000D08E0000}"/>
    <cellStyle name="Standard 4 7 2 3" xfId="8254" xr:uid="{00000000-0005-0000-0000-0000D18E0000}"/>
    <cellStyle name="Standard 4 7 2 4" xfId="8251" xr:uid="{00000000-0005-0000-0000-0000D28E0000}"/>
    <cellStyle name="Standard 4 7 3" xfId="4266" xr:uid="{00000000-0005-0000-0000-0000D38E0000}"/>
    <cellStyle name="Standard 4 7 3 2" xfId="8256" xr:uid="{00000000-0005-0000-0000-0000D48E0000}"/>
    <cellStyle name="Standard 4 7 3 3" xfId="8255" xr:uid="{00000000-0005-0000-0000-0000D58E0000}"/>
    <cellStyle name="Standard 4 7 4" xfId="8257" xr:uid="{00000000-0005-0000-0000-0000D68E0000}"/>
    <cellStyle name="Standard 4 7 4 2" xfId="8258" xr:uid="{00000000-0005-0000-0000-0000D78E0000}"/>
    <cellStyle name="Standard 4 7 5" xfId="8259" xr:uid="{00000000-0005-0000-0000-0000D88E0000}"/>
    <cellStyle name="Standard 4 8" xfId="2137" xr:uid="{00000000-0005-0000-0000-0000D98E0000}"/>
    <cellStyle name="Standard 4 8 2" xfId="3907" xr:uid="{00000000-0005-0000-0000-0000DA8E0000}"/>
    <cellStyle name="Standard 4 8 2 2" xfId="8260" xr:uid="{00000000-0005-0000-0000-0000DB8E0000}"/>
    <cellStyle name="Standard 4 8 2 2 2" xfId="8261" xr:uid="{00000000-0005-0000-0000-0000DC8E0000}"/>
    <cellStyle name="Standard 4 8 2 3" xfId="8262" xr:uid="{00000000-0005-0000-0000-0000DD8E0000}"/>
    <cellStyle name="Standard 4 8 3" xfId="3906" xr:uid="{00000000-0005-0000-0000-0000DE8E0000}"/>
    <cellStyle name="Standard 4 8 3 2" xfId="8264" xr:uid="{00000000-0005-0000-0000-0000DF8E0000}"/>
    <cellStyle name="Standard 4 8 3 3" xfId="8263" xr:uid="{00000000-0005-0000-0000-0000E08E0000}"/>
    <cellStyle name="Standard 4 8 4" xfId="8265" xr:uid="{00000000-0005-0000-0000-0000E18E0000}"/>
    <cellStyle name="Standard 4 8 4 2" xfId="8266" xr:uid="{00000000-0005-0000-0000-0000E28E0000}"/>
    <cellStyle name="Standard 4 8 5" xfId="8267" xr:uid="{00000000-0005-0000-0000-0000E38E0000}"/>
    <cellStyle name="Standard 4 8 6" xfId="11707" xr:uid="{00000000-0005-0000-0000-0000E48E0000}"/>
    <cellStyle name="Standard 4 9" xfId="4890" xr:uid="{00000000-0005-0000-0000-0000E58E0000}"/>
    <cellStyle name="Standard 4 9 2" xfId="8268" xr:uid="{00000000-0005-0000-0000-0000E68E0000}"/>
    <cellStyle name="Standard 4 9 2 2" xfId="11925" xr:uid="{00000000-0005-0000-0000-0000E78E0000}"/>
    <cellStyle name="Standard 4 9 2 3" xfId="12092" xr:uid="{00000000-0005-0000-0000-0000E88E0000}"/>
    <cellStyle name="Standard 4 9 2 4" xfId="12095" xr:uid="{00000000-0005-0000-0000-0000E98E0000}"/>
    <cellStyle name="Standard 4 9 2 5" xfId="11491" xr:uid="{00000000-0005-0000-0000-0000EA8E0000}"/>
    <cellStyle name="Standard 4 9 3" xfId="8803" xr:uid="{00000000-0005-0000-0000-0000EB8E0000}"/>
    <cellStyle name="Standard 4 9 3 2" xfId="12216" xr:uid="{00000000-0005-0000-0000-0000EC8E0000}"/>
    <cellStyle name="Standard 4 9 3 3" xfId="12220" xr:uid="{00000000-0005-0000-0000-0000ED8E0000}"/>
    <cellStyle name="Standard 4_Tabelle1" xfId="2138" xr:uid="{00000000-0005-0000-0000-0000EE8E0000}"/>
    <cellStyle name="Standard 40" xfId="2139" xr:uid="{00000000-0005-0000-0000-0000EF8E0000}"/>
    <cellStyle name="Standard 40 2" xfId="2140" xr:uid="{00000000-0005-0000-0000-0000F08E0000}"/>
    <cellStyle name="Standard 40 2 2" xfId="3908" xr:uid="{00000000-0005-0000-0000-0000F18E0000}"/>
    <cellStyle name="Standard 40 2 3" xfId="3909" xr:uid="{00000000-0005-0000-0000-0000F28E0000}"/>
    <cellStyle name="Standard 40 3" xfId="3910" xr:uid="{00000000-0005-0000-0000-0000F38E0000}"/>
    <cellStyle name="Standard 40 4" xfId="5731" xr:uid="{00000000-0005-0000-0000-0000F48E0000}"/>
    <cellStyle name="Standard 40 5" xfId="9682" xr:uid="{00000000-0005-0000-0000-0000F58E0000}"/>
    <cellStyle name="Standard 400" xfId="9683" xr:uid="{00000000-0005-0000-0000-0000F68E0000}"/>
    <cellStyle name="Standard 401" xfId="9684" xr:uid="{00000000-0005-0000-0000-0000F78E0000}"/>
    <cellStyle name="Standard 402" xfId="9685" xr:uid="{00000000-0005-0000-0000-0000F88E0000}"/>
    <cellStyle name="Standard 403" xfId="9686" xr:uid="{00000000-0005-0000-0000-0000F98E0000}"/>
    <cellStyle name="Standard 404" xfId="9687" xr:uid="{00000000-0005-0000-0000-0000FA8E0000}"/>
    <cellStyle name="Standard 405" xfId="9688" xr:uid="{00000000-0005-0000-0000-0000FB8E0000}"/>
    <cellStyle name="Standard 406" xfId="9689" xr:uid="{00000000-0005-0000-0000-0000FC8E0000}"/>
    <cellStyle name="Standard 407" xfId="9690" xr:uid="{00000000-0005-0000-0000-0000FD8E0000}"/>
    <cellStyle name="Standard 408" xfId="9691" xr:uid="{00000000-0005-0000-0000-0000FE8E0000}"/>
    <cellStyle name="Standard 409" xfId="9692" xr:uid="{00000000-0005-0000-0000-0000FF8E0000}"/>
    <cellStyle name="Standard 41" xfId="2141" xr:uid="{00000000-0005-0000-0000-0000008F0000}"/>
    <cellStyle name="Standard 41 2" xfId="2142" xr:uid="{00000000-0005-0000-0000-0000018F0000}"/>
    <cellStyle name="Standard 41 2 2" xfId="3911" xr:uid="{00000000-0005-0000-0000-0000028F0000}"/>
    <cellStyle name="Standard 41 2 3" xfId="3912" xr:uid="{00000000-0005-0000-0000-0000038F0000}"/>
    <cellStyle name="Standard 41 3" xfId="3913" xr:uid="{00000000-0005-0000-0000-0000048F0000}"/>
    <cellStyle name="Standard 41 4" xfId="5732" xr:uid="{00000000-0005-0000-0000-0000058F0000}"/>
    <cellStyle name="Standard 41 5" xfId="9693" xr:uid="{00000000-0005-0000-0000-0000068F0000}"/>
    <cellStyle name="Standard 410" xfId="9694" xr:uid="{00000000-0005-0000-0000-0000078F0000}"/>
    <cellStyle name="Standard 411" xfId="9695" xr:uid="{00000000-0005-0000-0000-0000088F0000}"/>
    <cellStyle name="Standard 412" xfId="9696" xr:uid="{00000000-0005-0000-0000-0000098F0000}"/>
    <cellStyle name="Standard 413" xfId="9697" xr:uid="{00000000-0005-0000-0000-00000A8F0000}"/>
    <cellStyle name="Standard 414" xfId="9698" xr:uid="{00000000-0005-0000-0000-00000B8F0000}"/>
    <cellStyle name="Standard 415" xfId="9699" xr:uid="{00000000-0005-0000-0000-00000C8F0000}"/>
    <cellStyle name="Standard 416" xfId="9700" xr:uid="{00000000-0005-0000-0000-00000D8F0000}"/>
    <cellStyle name="Standard 417" xfId="9701" xr:uid="{00000000-0005-0000-0000-00000E8F0000}"/>
    <cellStyle name="Standard 418" xfId="9702" xr:uid="{00000000-0005-0000-0000-00000F8F0000}"/>
    <cellStyle name="Standard 419" xfId="9703" xr:uid="{00000000-0005-0000-0000-0000108F0000}"/>
    <cellStyle name="Standard 42" xfId="2143" xr:uid="{00000000-0005-0000-0000-0000118F0000}"/>
    <cellStyle name="Standard 42 2" xfId="2144" xr:uid="{00000000-0005-0000-0000-0000128F0000}"/>
    <cellStyle name="Standard 42 2 2" xfId="3914" xr:uid="{00000000-0005-0000-0000-0000138F0000}"/>
    <cellStyle name="Standard 42 2 3" xfId="3915" xr:uid="{00000000-0005-0000-0000-0000148F0000}"/>
    <cellStyle name="Standard 42 3" xfId="3916" xr:uid="{00000000-0005-0000-0000-0000158F0000}"/>
    <cellStyle name="Standard 42 4" xfId="5733" xr:uid="{00000000-0005-0000-0000-0000168F0000}"/>
    <cellStyle name="Standard 42 5" xfId="9704" xr:uid="{00000000-0005-0000-0000-0000178F0000}"/>
    <cellStyle name="Standard 420" xfId="9705" xr:uid="{00000000-0005-0000-0000-0000188F0000}"/>
    <cellStyle name="Standard 421" xfId="9706" xr:uid="{00000000-0005-0000-0000-0000198F0000}"/>
    <cellStyle name="Standard 422" xfId="9707" xr:uid="{00000000-0005-0000-0000-00001A8F0000}"/>
    <cellStyle name="Standard 423" xfId="9708" xr:uid="{00000000-0005-0000-0000-00001B8F0000}"/>
    <cellStyle name="Standard 424" xfId="9709" xr:uid="{00000000-0005-0000-0000-00001C8F0000}"/>
    <cellStyle name="Standard 425" xfId="9710" xr:uid="{00000000-0005-0000-0000-00001D8F0000}"/>
    <cellStyle name="Standard 426" xfId="9711" xr:uid="{00000000-0005-0000-0000-00001E8F0000}"/>
    <cellStyle name="Standard 427" xfId="9712" xr:uid="{00000000-0005-0000-0000-00001F8F0000}"/>
    <cellStyle name="Standard 428" xfId="9713" xr:uid="{00000000-0005-0000-0000-0000208F0000}"/>
    <cellStyle name="Standard 429" xfId="9714" xr:uid="{00000000-0005-0000-0000-0000218F0000}"/>
    <cellStyle name="Standard 43" xfId="2145" xr:uid="{00000000-0005-0000-0000-0000228F0000}"/>
    <cellStyle name="Standard 43 2" xfId="2146" xr:uid="{00000000-0005-0000-0000-0000238F0000}"/>
    <cellStyle name="Standard 43 2 2" xfId="3917" xr:uid="{00000000-0005-0000-0000-0000248F0000}"/>
    <cellStyle name="Standard 43 2 3" xfId="3918" xr:uid="{00000000-0005-0000-0000-0000258F0000}"/>
    <cellStyle name="Standard 43 3" xfId="3919" xr:uid="{00000000-0005-0000-0000-0000268F0000}"/>
    <cellStyle name="Standard 43 4" xfId="5734" xr:uid="{00000000-0005-0000-0000-0000278F0000}"/>
    <cellStyle name="Standard 43 5" xfId="9715" xr:uid="{00000000-0005-0000-0000-0000288F0000}"/>
    <cellStyle name="Standard 430" xfId="9716" xr:uid="{00000000-0005-0000-0000-0000298F0000}"/>
    <cellStyle name="Standard 431" xfId="9717" xr:uid="{00000000-0005-0000-0000-00002A8F0000}"/>
    <cellStyle name="Standard 432" xfId="9718" xr:uid="{00000000-0005-0000-0000-00002B8F0000}"/>
    <cellStyle name="Standard 433" xfId="9719" xr:uid="{00000000-0005-0000-0000-00002C8F0000}"/>
    <cellStyle name="Standard 434" xfId="9720" xr:uid="{00000000-0005-0000-0000-00002D8F0000}"/>
    <cellStyle name="Standard 435" xfId="9721" xr:uid="{00000000-0005-0000-0000-00002E8F0000}"/>
    <cellStyle name="Standard 436" xfId="9722" xr:uid="{00000000-0005-0000-0000-00002F8F0000}"/>
    <cellStyle name="Standard 437" xfId="9723" xr:uid="{00000000-0005-0000-0000-0000308F0000}"/>
    <cellStyle name="Standard 438" xfId="9724" xr:uid="{00000000-0005-0000-0000-0000318F0000}"/>
    <cellStyle name="Standard 439" xfId="9725" xr:uid="{00000000-0005-0000-0000-0000328F0000}"/>
    <cellStyle name="Standard 44" xfId="2147" xr:uid="{00000000-0005-0000-0000-0000338F0000}"/>
    <cellStyle name="Standard 44 2" xfId="2148" xr:uid="{00000000-0005-0000-0000-0000348F0000}"/>
    <cellStyle name="Standard 44 2 2" xfId="3920" xr:uid="{00000000-0005-0000-0000-0000358F0000}"/>
    <cellStyle name="Standard 44 2 3" xfId="3921" xr:uid="{00000000-0005-0000-0000-0000368F0000}"/>
    <cellStyle name="Standard 44 3" xfId="3922" xr:uid="{00000000-0005-0000-0000-0000378F0000}"/>
    <cellStyle name="Standard 44 4" xfId="5735" xr:uid="{00000000-0005-0000-0000-0000388F0000}"/>
    <cellStyle name="Standard 44 5" xfId="9726" xr:uid="{00000000-0005-0000-0000-0000398F0000}"/>
    <cellStyle name="Standard 440" xfId="9727" xr:uid="{00000000-0005-0000-0000-00003A8F0000}"/>
    <cellStyle name="Standard 441" xfId="9728" xr:uid="{00000000-0005-0000-0000-00003B8F0000}"/>
    <cellStyle name="Standard 442" xfId="9729" xr:uid="{00000000-0005-0000-0000-00003C8F0000}"/>
    <cellStyle name="Standard 443" xfId="9730" xr:uid="{00000000-0005-0000-0000-00003D8F0000}"/>
    <cellStyle name="Standard 444" xfId="9731" xr:uid="{00000000-0005-0000-0000-00003E8F0000}"/>
    <cellStyle name="Standard 445" xfId="9732" xr:uid="{00000000-0005-0000-0000-00003F8F0000}"/>
    <cellStyle name="Standard 446" xfId="9733" xr:uid="{00000000-0005-0000-0000-0000408F0000}"/>
    <cellStyle name="Standard 447" xfId="9734" xr:uid="{00000000-0005-0000-0000-0000418F0000}"/>
    <cellStyle name="Standard 448" xfId="9735" xr:uid="{00000000-0005-0000-0000-0000428F0000}"/>
    <cellStyle name="Standard 449" xfId="9736" xr:uid="{00000000-0005-0000-0000-0000438F0000}"/>
    <cellStyle name="Standard 45" xfId="2149" xr:uid="{00000000-0005-0000-0000-0000448F0000}"/>
    <cellStyle name="Standard 45 2" xfId="2150" xr:uid="{00000000-0005-0000-0000-0000458F0000}"/>
    <cellStyle name="Standard 45 2 2" xfId="3923" xr:uid="{00000000-0005-0000-0000-0000468F0000}"/>
    <cellStyle name="Standard 45 2 3" xfId="3924" xr:uid="{00000000-0005-0000-0000-0000478F0000}"/>
    <cellStyle name="Standard 45 3" xfId="3925" xr:uid="{00000000-0005-0000-0000-0000488F0000}"/>
    <cellStyle name="Standard 45 4" xfId="5736" xr:uid="{00000000-0005-0000-0000-0000498F0000}"/>
    <cellStyle name="Standard 45 5" xfId="9737" xr:uid="{00000000-0005-0000-0000-00004A8F0000}"/>
    <cellStyle name="Standard 450" xfId="9738" xr:uid="{00000000-0005-0000-0000-00004B8F0000}"/>
    <cellStyle name="Standard 451" xfId="9739" xr:uid="{00000000-0005-0000-0000-00004C8F0000}"/>
    <cellStyle name="Standard 452" xfId="9740" xr:uid="{00000000-0005-0000-0000-00004D8F0000}"/>
    <cellStyle name="Standard 453" xfId="9741" xr:uid="{00000000-0005-0000-0000-00004E8F0000}"/>
    <cellStyle name="Standard 454" xfId="9742" xr:uid="{00000000-0005-0000-0000-00004F8F0000}"/>
    <cellStyle name="Standard 455" xfId="9743" xr:uid="{00000000-0005-0000-0000-0000508F0000}"/>
    <cellStyle name="Standard 456" xfId="9744" xr:uid="{00000000-0005-0000-0000-0000518F0000}"/>
    <cellStyle name="Standard 457" xfId="9745" xr:uid="{00000000-0005-0000-0000-0000528F0000}"/>
    <cellStyle name="Standard 458" xfId="9746" xr:uid="{00000000-0005-0000-0000-0000538F0000}"/>
    <cellStyle name="Standard 459" xfId="9747" xr:uid="{00000000-0005-0000-0000-0000548F0000}"/>
    <cellStyle name="Standard 46" xfId="2151" xr:uid="{00000000-0005-0000-0000-0000558F0000}"/>
    <cellStyle name="Standard 46 2" xfId="2152" xr:uid="{00000000-0005-0000-0000-0000568F0000}"/>
    <cellStyle name="Standard 46 2 2" xfId="3926" xr:uid="{00000000-0005-0000-0000-0000578F0000}"/>
    <cellStyle name="Standard 46 2 3" xfId="3927" xr:uid="{00000000-0005-0000-0000-0000588F0000}"/>
    <cellStyle name="Standard 46 3" xfId="3928" xr:uid="{00000000-0005-0000-0000-0000598F0000}"/>
    <cellStyle name="Standard 46 4" xfId="5737" xr:uid="{00000000-0005-0000-0000-00005A8F0000}"/>
    <cellStyle name="Standard 46 5" xfId="9748" xr:uid="{00000000-0005-0000-0000-00005B8F0000}"/>
    <cellStyle name="Standard 460" xfId="9749" xr:uid="{00000000-0005-0000-0000-00005C8F0000}"/>
    <cellStyle name="Standard 461" xfId="9750" xr:uid="{00000000-0005-0000-0000-00005D8F0000}"/>
    <cellStyle name="Standard 462" xfId="9751" xr:uid="{00000000-0005-0000-0000-00005E8F0000}"/>
    <cellStyle name="Standard 463" xfId="9752" xr:uid="{00000000-0005-0000-0000-00005F8F0000}"/>
    <cellStyle name="Standard 464" xfId="9753" xr:uid="{00000000-0005-0000-0000-0000608F0000}"/>
    <cellStyle name="Standard 465" xfId="9754" xr:uid="{00000000-0005-0000-0000-0000618F0000}"/>
    <cellStyle name="Standard 466" xfId="9755" xr:uid="{00000000-0005-0000-0000-0000628F0000}"/>
    <cellStyle name="Standard 467" xfId="9756" xr:uid="{00000000-0005-0000-0000-0000638F0000}"/>
    <cellStyle name="Standard 468" xfId="9757" xr:uid="{00000000-0005-0000-0000-0000648F0000}"/>
    <cellStyle name="Standard 469" xfId="9758" xr:uid="{00000000-0005-0000-0000-0000658F0000}"/>
    <cellStyle name="Standard 47" xfId="2153" xr:uid="{00000000-0005-0000-0000-0000668F0000}"/>
    <cellStyle name="Standard 47 2" xfId="2154" xr:uid="{00000000-0005-0000-0000-0000678F0000}"/>
    <cellStyle name="Standard 47 2 2" xfId="3929" xr:uid="{00000000-0005-0000-0000-0000688F0000}"/>
    <cellStyle name="Standard 47 2 3" xfId="3930" xr:uid="{00000000-0005-0000-0000-0000698F0000}"/>
    <cellStyle name="Standard 47 3" xfId="3931" xr:uid="{00000000-0005-0000-0000-00006A8F0000}"/>
    <cellStyle name="Standard 47 4" xfId="5738" xr:uid="{00000000-0005-0000-0000-00006B8F0000}"/>
    <cellStyle name="Standard 47 5" xfId="9759" xr:uid="{00000000-0005-0000-0000-00006C8F0000}"/>
    <cellStyle name="Standard 470" xfId="9760" xr:uid="{00000000-0005-0000-0000-00006D8F0000}"/>
    <cellStyle name="Standard 471" xfId="9761" xr:uid="{00000000-0005-0000-0000-00006E8F0000}"/>
    <cellStyle name="Standard 472" xfId="9762" xr:uid="{00000000-0005-0000-0000-00006F8F0000}"/>
    <cellStyle name="Standard 473" xfId="9763" xr:uid="{00000000-0005-0000-0000-0000708F0000}"/>
    <cellStyle name="Standard 474" xfId="9764" xr:uid="{00000000-0005-0000-0000-0000718F0000}"/>
    <cellStyle name="Standard 475" xfId="9765" xr:uid="{00000000-0005-0000-0000-0000728F0000}"/>
    <cellStyle name="Standard 476" xfId="9766" xr:uid="{00000000-0005-0000-0000-0000738F0000}"/>
    <cellStyle name="Standard 477" xfId="9767" xr:uid="{00000000-0005-0000-0000-0000748F0000}"/>
    <cellStyle name="Standard 478" xfId="9768" xr:uid="{00000000-0005-0000-0000-0000758F0000}"/>
    <cellStyle name="Standard 479" xfId="9769" xr:uid="{00000000-0005-0000-0000-0000768F0000}"/>
    <cellStyle name="Standard 48" xfId="2155" xr:uid="{00000000-0005-0000-0000-0000778F0000}"/>
    <cellStyle name="Standard 48 2" xfId="2156" xr:uid="{00000000-0005-0000-0000-0000788F0000}"/>
    <cellStyle name="Standard 48 2 2" xfId="3932" xr:uid="{00000000-0005-0000-0000-0000798F0000}"/>
    <cellStyle name="Standard 48 2 3" xfId="3933" xr:uid="{00000000-0005-0000-0000-00007A8F0000}"/>
    <cellStyle name="Standard 48 3" xfId="3934" xr:uid="{00000000-0005-0000-0000-00007B8F0000}"/>
    <cellStyle name="Standard 48 4" xfId="5739" xr:uid="{00000000-0005-0000-0000-00007C8F0000}"/>
    <cellStyle name="Standard 48 5" xfId="9770" xr:uid="{00000000-0005-0000-0000-00007D8F0000}"/>
    <cellStyle name="Standard 480" xfId="9771" xr:uid="{00000000-0005-0000-0000-00007E8F0000}"/>
    <cellStyle name="Standard 481" xfId="9772" xr:uid="{00000000-0005-0000-0000-00007F8F0000}"/>
    <cellStyle name="Standard 482" xfId="9773" xr:uid="{00000000-0005-0000-0000-0000808F0000}"/>
    <cellStyle name="Standard 483" xfId="9774" xr:uid="{00000000-0005-0000-0000-0000818F0000}"/>
    <cellStyle name="Standard 484" xfId="9775" xr:uid="{00000000-0005-0000-0000-0000828F0000}"/>
    <cellStyle name="Standard 485" xfId="9776" xr:uid="{00000000-0005-0000-0000-0000838F0000}"/>
    <cellStyle name="Standard 486" xfId="9777" xr:uid="{00000000-0005-0000-0000-0000848F0000}"/>
    <cellStyle name="Standard 487" xfId="9778" xr:uid="{00000000-0005-0000-0000-0000858F0000}"/>
    <cellStyle name="Standard 488" xfId="9779" xr:uid="{00000000-0005-0000-0000-0000868F0000}"/>
    <cellStyle name="Standard 489" xfId="9780" xr:uid="{00000000-0005-0000-0000-0000878F0000}"/>
    <cellStyle name="Standard 49" xfId="2157" xr:uid="{00000000-0005-0000-0000-0000888F0000}"/>
    <cellStyle name="Standard 49 2" xfId="2158" xr:uid="{00000000-0005-0000-0000-0000898F0000}"/>
    <cellStyle name="Standard 49 2 2" xfId="3935" xr:uid="{00000000-0005-0000-0000-00008A8F0000}"/>
    <cellStyle name="Standard 49 2 3" xfId="3936" xr:uid="{00000000-0005-0000-0000-00008B8F0000}"/>
    <cellStyle name="Standard 49 3" xfId="3937" xr:uid="{00000000-0005-0000-0000-00008C8F0000}"/>
    <cellStyle name="Standard 49 4" xfId="5740" xr:uid="{00000000-0005-0000-0000-00008D8F0000}"/>
    <cellStyle name="Standard 49 5" xfId="9781" xr:uid="{00000000-0005-0000-0000-00008E8F0000}"/>
    <cellStyle name="Standard 490" xfId="9782" xr:uid="{00000000-0005-0000-0000-00008F8F0000}"/>
    <cellStyle name="Standard 491" xfId="9783" xr:uid="{00000000-0005-0000-0000-0000908F0000}"/>
    <cellStyle name="Standard 492" xfId="9784" xr:uid="{00000000-0005-0000-0000-0000918F0000}"/>
    <cellStyle name="Standard 493" xfId="9785" xr:uid="{00000000-0005-0000-0000-0000928F0000}"/>
    <cellStyle name="Standard 494" xfId="9786" xr:uid="{00000000-0005-0000-0000-0000938F0000}"/>
    <cellStyle name="Standard 495" xfId="9787" xr:uid="{00000000-0005-0000-0000-0000948F0000}"/>
    <cellStyle name="Standard 496" xfId="9788" xr:uid="{00000000-0005-0000-0000-0000958F0000}"/>
    <cellStyle name="Standard 497" xfId="9789" xr:uid="{00000000-0005-0000-0000-0000968F0000}"/>
    <cellStyle name="Standard 498" xfId="9790" xr:uid="{00000000-0005-0000-0000-0000978F0000}"/>
    <cellStyle name="Standard 499" xfId="9791" xr:uid="{00000000-0005-0000-0000-0000988F0000}"/>
    <cellStyle name="Standard 5" xfId="28" xr:uid="{00000000-0005-0000-0000-0000998F0000}"/>
    <cellStyle name="Standard 5 10" xfId="2947" xr:uid="{00000000-0005-0000-0000-00009A8F0000}"/>
    <cellStyle name="Standard 5 10 2" xfId="11746" xr:uid="{00000000-0005-0000-0000-00009B8F0000}"/>
    <cellStyle name="Standard 5 10 3" xfId="11454" xr:uid="{00000000-0005-0000-0000-00009C8F0000}"/>
    <cellStyle name="Standard 5 11" xfId="2159" xr:uid="{00000000-0005-0000-0000-00009D8F0000}"/>
    <cellStyle name="Standard 5 12" xfId="8857" xr:uid="{00000000-0005-0000-0000-00009E8F0000}"/>
    <cellStyle name="Standard 5 13" xfId="12267" xr:uid="{00000000-0005-0000-0000-00009F8F0000}"/>
    <cellStyle name="Standard 5 2" xfId="248" xr:uid="{00000000-0005-0000-0000-0000A08F0000}"/>
    <cellStyle name="Standard 5 2 10" xfId="8905" xr:uid="{00000000-0005-0000-0000-0000A18F0000}"/>
    <cellStyle name="Standard 5 2 11" xfId="12268" xr:uid="{00000000-0005-0000-0000-0000A28F0000}"/>
    <cellStyle name="Standard 5 2 12" xfId="304" xr:uid="{00000000-0005-0000-0000-0000A38F0000}"/>
    <cellStyle name="Standard 5 2 2" xfId="2161" xr:uid="{00000000-0005-0000-0000-0000A48F0000}"/>
    <cellStyle name="Standard 5 2 2 2" xfId="2162" xr:uid="{00000000-0005-0000-0000-0000A58F0000}"/>
    <cellStyle name="Standard 5 2 2 2 2" xfId="2163" xr:uid="{00000000-0005-0000-0000-0000A68F0000}"/>
    <cellStyle name="Standard 5 2 2 2 3" xfId="2164" xr:uid="{00000000-0005-0000-0000-0000A78F0000}"/>
    <cellStyle name="Standard 5 2 2 2 3 2" xfId="4269" xr:uid="{00000000-0005-0000-0000-0000A88F0000}"/>
    <cellStyle name="Standard 5 2 2 2 4" xfId="4268" xr:uid="{00000000-0005-0000-0000-0000A98F0000}"/>
    <cellStyle name="Standard 5 2 2 2 5" xfId="10793" xr:uid="{00000000-0005-0000-0000-0000AA8F0000}"/>
    <cellStyle name="Standard 5 2 3" xfId="2165" xr:uid="{00000000-0005-0000-0000-0000AB8F0000}"/>
    <cellStyle name="Standard 5 2 3 2" xfId="2166" xr:uid="{00000000-0005-0000-0000-0000AC8F0000}"/>
    <cellStyle name="Standard 5 2 3 2 2" xfId="2167" xr:uid="{00000000-0005-0000-0000-0000AD8F0000}"/>
    <cellStyle name="Standard 5 2 3 2 2 2" xfId="4271" xr:uid="{00000000-0005-0000-0000-0000AE8F0000}"/>
    <cellStyle name="Standard 5 2 3 2 3" xfId="4270" xr:uid="{00000000-0005-0000-0000-0000AF8F0000}"/>
    <cellStyle name="Standard 5 2 4" xfId="2168" xr:uid="{00000000-0005-0000-0000-0000B08F0000}"/>
    <cellStyle name="Standard 5 2 4 2" xfId="2169" xr:uid="{00000000-0005-0000-0000-0000B18F0000}"/>
    <cellStyle name="Standard 5 2 4 3" xfId="2170" xr:uid="{00000000-0005-0000-0000-0000B28F0000}"/>
    <cellStyle name="Standard 5 2 4 3 2" xfId="4273" xr:uid="{00000000-0005-0000-0000-0000B38F0000}"/>
    <cellStyle name="Standard 5 2 4 4" xfId="4272" xr:uid="{00000000-0005-0000-0000-0000B48F0000}"/>
    <cellStyle name="Standard 5 2 5" xfId="2171" xr:uid="{00000000-0005-0000-0000-0000B58F0000}"/>
    <cellStyle name="Standard 5 2 5 2" xfId="2172" xr:uid="{00000000-0005-0000-0000-0000B68F0000}"/>
    <cellStyle name="Standard 5 2 5 2 2" xfId="2173" xr:uid="{00000000-0005-0000-0000-0000B78F0000}"/>
    <cellStyle name="Standard 5 2 5 2 2 2" xfId="4275" xr:uid="{00000000-0005-0000-0000-0000B88F0000}"/>
    <cellStyle name="Standard 5 2 5 2 3" xfId="4274" xr:uid="{00000000-0005-0000-0000-0000B98F0000}"/>
    <cellStyle name="Standard 5 2 5 3" xfId="10794" xr:uid="{00000000-0005-0000-0000-0000BA8F0000}"/>
    <cellStyle name="Standard 5 2 6" xfId="2174" xr:uid="{00000000-0005-0000-0000-0000BB8F0000}"/>
    <cellStyle name="Standard 5 2 6 2" xfId="2175" xr:uid="{00000000-0005-0000-0000-0000BC8F0000}"/>
    <cellStyle name="Standard 5 2 6 2 2" xfId="4277" xr:uid="{00000000-0005-0000-0000-0000BD8F0000}"/>
    <cellStyle name="Standard 5 2 6 3" xfId="4276" xr:uid="{00000000-0005-0000-0000-0000BE8F0000}"/>
    <cellStyle name="Standard 5 2 7" xfId="2903" xr:uid="{00000000-0005-0000-0000-0000BF8F0000}"/>
    <cellStyle name="Standard 5 2 7 2" xfId="11724" xr:uid="{00000000-0005-0000-0000-0000C08F0000}"/>
    <cellStyle name="Standard 5 2 7 3" xfId="11458" xr:uid="{00000000-0005-0000-0000-0000C18F0000}"/>
    <cellStyle name="Standard 5 2 8" xfId="2948" xr:uid="{00000000-0005-0000-0000-0000C28F0000}"/>
    <cellStyle name="Standard 5 2 9" xfId="2160" xr:uid="{00000000-0005-0000-0000-0000C38F0000}"/>
    <cellStyle name="Standard 5 3" xfId="247" xr:uid="{00000000-0005-0000-0000-0000C48F0000}"/>
    <cellStyle name="Standard 5 3 2" xfId="2177" xr:uid="{00000000-0005-0000-0000-0000C58F0000}"/>
    <cellStyle name="Standard 5 3 2 2" xfId="2178" xr:uid="{00000000-0005-0000-0000-0000C68F0000}"/>
    <cellStyle name="Standard 5 3 2 3" xfId="2179" xr:uid="{00000000-0005-0000-0000-0000C78F0000}"/>
    <cellStyle name="Standard 5 3 2 3 2" xfId="4279" xr:uid="{00000000-0005-0000-0000-0000C88F0000}"/>
    <cellStyle name="Standard 5 3 2 4" xfId="4278" xr:uid="{00000000-0005-0000-0000-0000C98F0000}"/>
    <cellStyle name="Standard 5 3 2 5" xfId="9056" xr:uid="{00000000-0005-0000-0000-0000CA8F0000}"/>
    <cellStyle name="Standard 5 3 3" xfId="2180" xr:uid="{00000000-0005-0000-0000-0000CB8F0000}"/>
    <cellStyle name="Standard 5 3 3 2" xfId="9222" xr:uid="{00000000-0005-0000-0000-0000CC8F0000}"/>
    <cellStyle name="Standard 5 3 4" xfId="3938" xr:uid="{00000000-0005-0000-0000-0000CD8F0000}"/>
    <cellStyle name="Standard 5 3 4 2" xfId="8269" xr:uid="{00000000-0005-0000-0000-0000CE8F0000}"/>
    <cellStyle name="Standard 5 3 4 3" xfId="11090" xr:uid="{00000000-0005-0000-0000-0000CF8F0000}"/>
    <cellStyle name="Standard 5 3 5" xfId="3145" xr:uid="{00000000-0005-0000-0000-0000D08F0000}"/>
    <cellStyle name="Standard 5 3 6" xfId="10795" xr:uid="{00000000-0005-0000-0000-0000D18F0000}"/>
    <cellStyle name="Standard 5 3 7" xfId="2176" xr:uid="{00000000-0005-0000-0000-0000D28F0000}"/>
    <cellStyle name="Standard 5 4" xfId="2181" xr:uid="{00000000-0005-0000-0000-0000D38F0000}"/>
    <cellStyle name="Standard 5 4 2" xfId="2182" xr:uid="{00000000-0005-0000-0000-0000D48F0000}"/>
    <cellStyle name="Standard 5 4 2 2" xfId="2183" xr:uid="{00000000-0005-0000-0000-0000D58F0000}"/>
    <cellStyle name="Standard 5 4 2 2 2" xfId="4281" xr:uid="{00000000-0005-0000-0000-0000D68F0000}"/>
    <cellStyle name="Standard 5 4 2 3" xfId="4280" xr:uid="{00000000-0005-0000-0000-0000D78F0000}"/>
    <cellStyle name="Standard 5 4 2 4" xfId="10796" xr:uid="{00000000-0005-0000-0000-0000D88F0000}"/>
    <cellStyle name="Standard 5 4 3" xfId="9093" xr:uid="{00000000-0005-0000-0000-0000D98F0000}"/>
    <cellStyle name="Standard 5 5" xfId="2184" xr:uid="{00000000-0005-0000-0000-0000DA8F0000}"/>
    <cellStyle name="Standard 5 5 2" xfId="2185" xr:uid="{00000000-0005-0000-0000-0000DB8F0000}"/>
    <cellStyle name="Standard 5 5 3" xfId="2186" xr:uid="{00000000-0005-0000-0000-0000DC8F0000}"/>
    <cellStyle name="Standard 5 5 3 2" xfId="4283" xr:uid="{00000000-0005-0000-0000-0000DD8F0000}"/>
    <cellStyle name="Standard 5 5 4" xfId="4282" xr:uid="{00000000-0005-0000-0000-0000DE8F0000}"/>
    <cellStyle name="Standard 5 5 5" xfId="10797" xr:uid="{00000000-0005-0000-0000-0000DF8F0000}"/>
    <cellStyle name="Standard 5 6" xfId="2187" xr:uid="{00000000-0005-0000-0000-0000E08F0000}"/>
    <cellStyle name="Standard 5 6 2" xfId="2188" xr:uid="{00000000-0005-0000-0000-0000E18F0000}"/>
    <cellStyle name="Standard 5 6 2 2" xfId="2189" xr:uid="{00000000-0005-0000-0000-0000E28F0000}"/>
    <cellStyle name="Standard 5 6 2 2 2" xfId="4285" xr:uid="{00000000-0005-0000-0000-0000E38F0000}"/>
    <cellStyle name="Standard 5 6 2 3" xfId="4284" xr:uid="{00000000-0005-0000-0000-0000E48F0000}"/>
    <cellStyle name="Standard 5 6 3" xfId="2190" xr:uid="{00000000-0005-0000-0000-0000E58F0000}"/>
    <cellStyle name="Standard 5 7" xfId="2191" xr:uid="{00000000-0005-0000-0000-0000E68F0000}"/>
    <cellStyle name="Standard 5 7 2" xfId="2192" xr:uid="{00000000-0005-0000-0000-0000E78F0000}"/>
    <cellStyle name="Standard 5 7 2 2" xfId="4287" xr:uid="{00000000-0005-0000-0000-0000E88F0000}"/>
    <cellStyle name="Standard 5 7 3" xfId="4286" xr:uid="{00000000-0005-0000-0000-0000E98F0000}"/>
    <cellStyle name="Standard 5 8" xfId="2193" xr:uid="{00000000-0005-0000-0000-0000EA8F0000}"/>
    <cellStyle name="Standard 5 9" xfId="2194" xr:uid="{00000000-0005-0000-0000-0000EB8F0000}"/>
    <cellStyle name="Standard 5 9 2" xfId="3939" xr:uid="{00000000-0005-0000-0000-0000EC8F0000}"/>
    <cellStyle name="Standard 5 9 3" xfId="3940" xr:uid="{00000000-0005-0000-0000-0000ED8F0000}"/>
    <cellStyle name="Standard 50" xfId="2195" xr:uid="{00000000-0005-0000-0000-0000EE8F0000}"/>
    <cellStyle name="Standard 50 2" xfId="2196" xr:uid="{00000000-0005-0000-0000-0000EF8F0000}"/>
    <cellStyle name="Standard 50 2 2" xfId="3941" xr:uid="{00000000-0005-0000-0000-0000F08F0000}"/>
    <cellStyle name="Standard 50 2 3" xfId="3942" xr:uid="{00000000-0005-0000-0000-0000F18F0000}"/>
    <cellStyle name="Standard 50 3" xfId="3943" xr:uid="{00000000-0005-0000-0000-0000F28F0000}"/>
    <cellStyle name="Standard 50 4" xfId="5741" xr:uid="{00000000-0005-0000-0000-0000F38F0000}"/>
    <cellStyle name="Standard 50 5" xfId="9792" xr:uid="{00000000-0005-0000-0000-0000F48F0000}"/>
    <cellStyle name="Standard 500" xfId="9793" xr:uid="{00000000-0005-0000-0000-0000F58F0000}"/>
    <cellStyle name="Standard 501" xfId="9794" xr:uid="{00000000-0005-0000-0000-0000F68F0000}"/>
    <cellStyle name="Standard 502" xfId="9795" xr:uid="{00000000-0005-0000-0000-0000F78F0000}"/>
    <cellStyle name="Standard 503" xfId="9796" xr:uid="{00000000-0005-0000-0000-0000F88F0000}"/>
    <cellStyle name="Standard 504" xfId="9797" xr:uid="{00000000-0005-0000-0000-0000F98F0000}"/>
    <cellStyle name="Standard 505" xfId="9798" xr:uid="{00000000-0005-0000-0000-0000FA8F0000}"/>
    <cellStyle name="Standard 506" xfId="9799" xr:uid="{00000000-0005-0000-0000-0000FB8F0000}"/>
    <cellStyle name="Standard 507" xfId="9800" xr:uid="{00000000-0005-0000-0000-0000FC8F0000}"/>
    <cellStyle name="Standard 508" xfId="9801" xr:uid="{00000000-0005-0000-0000-0000FD8F0000}"/>
    <cellStyle name="Standard 509" xfId="9802" xr:uid="{00000000-0005-0000-0000-0000FE8F0000}"/>
    <cellStyle name="Standard 51" xfId="2197" xr:uid="{00000000-0005-0000-0000-0000FF8F0000}"/>
    <cellStyle name="Standard 51 2" xfId="2198" xr:uid="{00000000-0005-0000-0000-000000900000}"/>
    <cellStyle name="Standard 51 2 2" xfId="3944" xr:uid="{00000000-0005-0000-0000-000001900000}"/>
    <cellStyle name="Standard 51 2 3" xfId="11708" xr:uid="{00000000-0005-0000-0000-000002900000}"/>
    <cellStyle name="Standard 51 3" xfId="3945" xr:uid="{00000000-0005-0000-0000-000003900000}"/>
    <cellStyle name="Standard 51 4" xfId="5742" xr:uid="{00000000-0005-0000-0000-000004900000}"/>
    <cellStyle name="Standard 51 5" xfId="9803" xr:uid="{00000000-0005-0000-0000-000005900000}"/>
    <cellStyle name="Standard 510" xfId="9804" xr:uid="{00000000-0005-0000-0000-000006900000}"/>
    <cellStyle name="Standard 511" xfId="9805" xr:uid="{00000000-0005-0000-0000-000007900000}"/>
    <cellStyle name="Standard 512" xfId="9806" xr:uid="{00000000-0005-0000-0000-000008900000}"/>
    <cellStyle name="Standard 513" xfId="9807" xr:uid="{00000000-0005-0000-0000-000009900000}"/>
    <cellStyle name="Standard 514" xfId="9808" xr:uid="{00000000-0005-0000-0000-00000A900000}"/>
    <cellStyle name="Standard 515" xfId="9809" xr:uid="{00000000-0005-0000-0000-00000B900000}"/>
    <cellStyle name="Standard 516" xfId="9810" xr:uid="{00000000-0005-0000-0000-00000C900000}"/>
    <cellStyle name="Standard 517" xfId="9811" xr:uid="{00000000-0005-0000-0000-00000D900000}"/>
    <cellStyle name="Standard 518" xfId="9812" xr:uid="{00000000-0005-0000-0000-00000E900000}"/>
    <cellStyle name="Standard 519" xfId="9813" xr:uid="{00000000-0005-0000-0000-00000F900000}"/>
    <cellStyle name="Standard 52" xfId="2199" xr:uid="{00000000-0005-0000-0000-000010900000}"/>
    <cellStyle name="Standard 52 2" xfId="2200" xr:uid="{00000000-0005-0000-0000-000011900000}"/>
    <cellStyle name="Standard 52 2 2" xfId="3946" xr:uid="{00000000-0005-0000-0000-000012900000}"/>
    <cellStyle name="Standard 52 2 3" xfId="11709" xr:uid="{00000000-0005-0000-0000-000013900000}"/>
    <cellStyle name="Standard 52 3" xfId="3947" xr:uid="{00000000-0005-0000-0000-000014900000}"/>
    <cellStyle name="Standard 52 4" xfId="5743" xr:uid="{00000000-0005-0000-0000-000015900000}"/>
    <cellStyle name="Standard 52 5" xfId="9814" xr:uid="{00000000-0005-0000-0000-000016900000}"/>
    <cellStyle name="Standard 520" xfId="9815" xr:uid="{00000000-0005-0000-0000-000017900000}"/>
    <cellStyle name="Standard 521" xfId="9816" xr:uid="{00000000-0005-0000-0000-000018900000}"/>
    <cellStyle name="Standard 522" xfId="9817" xr:uid="{00000000-0005-0000-0000-000019900000}"/>
    <cellStyle name="Standard 523" xfId="9818" xr:uid="{00000000-0005-0000-0000-00001A900000}"/>
    <cellStyle name="Standard 524" xfId="9819" xr:uid="{00000000-0005-0000-0000-00001B900000}"/>
    <cellStyle name="Standard 525" xfId="9820" xr:uid="{00000000-0005-0000-0000-00001C900000}"/>
    <cellStyle name="Standard 526" xfId="9821" xr:uid="{00000000-0005-0000-0000-00001D900000}"/>
    <cellStyle name="Standard 527" xfId="9822" xr:uid="{00000000-0005-0000-0000-00001E900000}"/>
    <cellStyle name="Standard 528" xfId="9823" xr:uid="{00000000-0005-0000-0000-00001F900000}"/>
    <cellStyle name="Standard 529" xfId="9824" xr:uid="{00000000-0005-0000-0000-000020900000}"/>
    <cellStyle name="Standard 53" xfId="2201" xr:uid="{00000000-0005-0000-0000-000021900000}"/>
    <cellStyle name="Standard 53 2" xfId="2202" xr:uid="{00000000-0005-0000-0000-000022900000}"/>
    <cellStyle name="Standard 53 2 2" xfId="3948" xr:uid="{00000000-0005-0000-0000-000023900000}"/>
    <cellStyle name="Standard 53 2 3" xfId="11710" xr:uid="{00000000-0005-0000-0000-000024900000}"/>
    <cellStyle name="Standard 53 3" xfId="3949" xr:uid="{00000000-0005-0000-0000-000025900000}"/>
    <cellStyle name="Standard 53 4" xfId="5744" xr:uid="{00000000-0005-0000-0000-000026900000}"/>
    <cellStyle name="Standard 53 5" xfId="9825" xr:uid="{00000000-0005-0000-0000-000027900000}"/>
    <cellStyle name="Standard 530" xfId="9826" xr:uid="{00000000-0005-0000-0000-000028900000}"/>
    <cellStyle name="Standard 531" xfId="9827" xr:uid="{00000000-0005-0000-0000-000029900000}"/>
    <cellStyle name="Standard 532" xfId="9828" xr:uid="{00000000-0005-0000-0000-00002A900000}"/>
    <cellStyle name="Standard 533" xfId="9829" xr:uid="{00000000-0005-0000-0000-00002B900000}"/>
    <cellStyle name="Standard 534" xfId="9830" xr:uid="{00000000-0005-0000-0000-00002C900000}"/>
    <cellStyle name="Standard 535" xfId="9831" xr:uid="{00000000-0005-0000-0000-00002D900000}"/>
    <cellStyle name="Standard 536" xfId="9832" xr:uid="{00000000-0005-0000-0000-00002E900000}"/>
    <cellStyle name="Standard 537" xfId="9833" xr:uid="{00000000-0005-0000-0000-00002F900000}"/>
    <cellStyle name="Standard 538" xfId="9834" xr:uid="{00000000-0005-0000-0000-000030900000}"/>
    <cellStyle name="Standard 539" xfId="9835" xr:uid="{00000000-0005-0000-0000-000031900000}"/>
    <cellStyle name="Standard 54" xfId="2203" xr:uid="{00000000-0005-0000-0000-000032900000}"/>
    <cellStyle name="Standard 54 2" xfId="2204" xr:uid="{00000000-0005-0000-0000-000033900000}"/>
    <cellStyle name="Standard 54 2 2" xfId="4288" xr:uid="{00000000-0005-0000-0000-000034900000}"/>
    <cellStyle name="Standard 54 3" xfId="3950" xr:uid="{00000000-0005-0000-0000-000035900000}"/>
    <cellStyle name="Standard 54 4" xfId="5745" xr:uid="{00000000-0005-0000-0000-000036900000}"/>
    <cellStyle name="Standard 540" xfId="9836" xr:uid="{00000000-0005-0000-0000-000037900000}"/>
    <cellStyle name="Standard 541" xfId="9837" xr:uid="{00000000-0005-0000-0000-000038900000}"/>
    <cellStyle name="Standard 542" xfId="9838" xr:uid="{00000000-0005-0000-0000-000039900000}"/>
    <cellStyle name="Standard 543" xfId="9839" xr:uid="{00000000-0005-0000-0000-00003A900000}"/>
    <cellStyle name="Standard 544" xfId="9840" xr:uid="{00000000-0005-0000-0000-00003B900000}"/>
    <cellStyle name="Standard 545" xfId="9841" xr:uid="{00000000-0005-0000-0000-00003C900000}"/>
    <cellStyle name="Standard 546" xfId="9842" xr:uid="{00000000-0005-0000-0000-00003D900000}"/>
    <cellStyle name="Standard 547" xfId="9843" xr:uid="{00000000-0005-0000-0000-00003E900000}"/>
    <cellStyle name="Standard 548" xfId="9844" xr:uid="{00000000-0005-0000-0000-00003F900000}"/>
    <cellStyle name="Standard 549" xfId="9845" xr:uid="{00000000-0005-0000-0000-000040900000}"/>
    <cellStyle name="Standard 55" xfId="2205" xr:uid="{00000000-0005-0000-0000-000041900000}"/>
    <cellStyle name="Standard 55 2" xfId="2206" xr:uid="{00000000-0005-0000-0000-000042900000}"/>
    <cellStyle name="Standard 55 2 2" xfId="4289" xr:uid="{00000000-0005-0000-0000-000043900000}"/>
    <cellStyle name="Standard 55 3" xfId="3951" xr:uid="{00000000-0005-0000-0000-000044900000}"/>
    <cellStyle name="Standard 55 4" xfId="5746" xr:uid="{00000000-0005-0000-0000-000045900000}"/>
    <cellStyle name="Standard 55 5" xfId="9846" xr:uid="{00000000-0005-0000-0000-000046900000}"/>
    <cellStyle name="Standard 550" xfId="9847" xr:uid="{00000000-0005-0000-0000-000047900000}"/>
    <cellStyle name="Standard 551" xfId="9848" xr:uid="{00000000-0005-0000-0000-000048900000}"/>
    <cellStyle name="Standard 552" xfId="9849" xr:uid="{00000000-0005-0000-0000-000049900000}"/>
    <cellStyle name="Standard 553" xfId="9850" xr:uid="{00000000-0005-0000-0000-00004A900000}"/>
    <cellStyle name="Standard 554" xfId="9851" xr:uid="{00000000-0005-0000-0000-00004B900000}"/>
    <cellStyle name="Standard 555" xfId="9852" xr:uid="{00000000-0005-0000-0000-00004C900000}"/>
    <cellStyle name="Standard 556" xfId="9853" xr:uid="{00000000-0005-0000-0000-00004D900000}"/>
    <cellStyle name="Standard 557" xfId="9854" xr:uid="{00000000-0005-0000-0000-00004E900000}"/>
    <cellStyle name="Standard 558" xfId="9855" xr:uid="{00000000-0005-0000-0000-00004F900000}"/>
    <cellStyle name="Standard 559" xfId="9856" xr:uid="{00000000-0005-0000-0000-000050900000}"/>
    <cellStyle name="Standard 56" xfId="2207" xr:uid="{00000000-0005-0000-0000-000051900000}"/>
    <cellStyle name="Standard 56 2" xfId="2208" xr:uid="{00000000-0005-0000-0000-000052900000}"/>
    <cellStyle name="Standard 56 2 2" xfId="4290" xr:uid="{00000000-0005-0000-0000-000053900000}"/>
    <cellStyle name="Standard 56 3" xfId="3952" xr:uid="{00000000-0005-0000-0000-000054900000}"/>
    <cellStyle name="Standard 56 4" xfId="5747" xr:uid="{00000000-0005-0000-0000-000055900000}"/>
    <cellStyle name="Standard 560" xfId="9857" xr:uid="{00000000-0005-0000-0000-000056900000}"/>
    <cellStyle name="Standard 561" xfId="9858" xr:uid="{00000000-0005-0000-0000-000057900000}"/>
    <cellStyle name="Standard 562" xfId="9859" xr:uid="{00000000-0005-0000-0000-000058900000}"/>
    <cellStyle name="Standard 563" xfId="9860" xr:uid="{00000000-0005-0000-0000-000059900000}"/>
    <cellStyle name="Standard 564" xfId="9861" xr:uid="{00000000-0005-0000-0000-00005A900000}"/>
    <cellStyle name="Standard 565" xfId="9862" xr:uid="{00000000-0005-0000-0000-00005B900000}"/>
    <cellStyle name="Standard 566" xfId="9863" xr:uid="{00000000-0005-0000-0000-00005C900000}"/>
    <cellStyle name="Standard 567" xfId="9864" xr:uid="{00000000-0005-0000-0000-00005D900000}"/>
    <cellStyle name="Standard 568" xfId="9865" xr:uid="{00000000-0005-0000-0000-00005E900000}"/>
    <cellStyle name="Standard 569" xfId="9866" xr:uid="{00000000-0005-0000-0000-00005F900000}"/>
    <cellStyle name="Standard 57" xfId="2209" xr:uid="{00000000-0005-0000-0000-000060900000}"/>
    <cellStyle name="Standard 57 2" xfId="2210" xr:uid="{00000000-0005-0000-0000-000061900000}"/>
    <cellStyle name="Standard 57 2 2" xfId="4291" xr:uid="{00000000-0005-0000-0000-000062900000}"/>
    <cellStyle name="Standard 57 3" xfId="3953" xr:uid="{00000000-0005-0000-0000-000063900000}"/>
    <cellStyle name="Standard 57 4" xfId="5748" xr:uid="{00000000-0005-0000-0000-000064900000}"/>
    <cellStyle name="Standard 570" xfId="9867" xr:uid="{00000000-0005-0000-0000-000065900000}"/>
    <cellStyle name="Standard 571" xfId="9868" xr:uid="{00000000-0005-0000-0000-000066900000}"/>
    <cellStyle name="Standard 572" xfId="9869" xr:uid="{00000000-0005-0000-0000-000067900000}"/>
    <cellStyle name="Standard 573" xfId="9870" xr:uid="{00000000-0005-0000-0000-000068900000}"/>
    <cellStyle name="Standard 574" xfId="9871" xr:uid="{00000000-0005-0000-0000-000069900000}"/>
    <cellStyle name="Standard 575" xfId="9872" xr:uid="{00000000-0005-0000-0000-00006A900000}"/>
    <cellStyle name="Standard 576" xfId="9873" xr:uid="{00000000-0005-0000-0000-00006B900000}"/>
    <cellStyle name="Standard 577" xfId="9874" xr:uid="{00000000-0005-0000-0000-00006C900000}"/>
    <cellStyle name="Standard 578" xfId="9875" xr:uid="{00000000-0005-0000-0000-00006D900000}"/>
    <cellStyle name="Standard 579" xfId="9876" xr:uid="{00000000-0005-0000-0000-00006E900000}"/>
    <cellStyle name="Standard 58" xfId="2211" xr:uid="{00000000-0005-0000-0000-00006F900000}"/>
    <cellStyle name="Standard 58 2" xfId="2212" xr:uid="{00000000-0005-0000-0000-000070900000}"/>
    <cellStyle name="Standard 58 2 2" xfId="4292" xr:uid="{00000000-0005-0000-0000-000071900000}"/>
    <cellStyle name="Standard 58 3" xfId="3954" xr:uid="{00000000-0005-0000-0000-000072900000}"/>
    <cellStyle name="Standard 58 4" xfId="5749" xr:uid="{00000000-0005-0000-0000-000073900000}"/>
    <cellStyle name="Standard 580" xfId="9877" xr:uid="{00000000-0005-0000-0000-000074900000}"/>
    <cellStyle name="Standard 581" xfId="9878" xr:uid="{00000000-0005-0000-0000-000075900000}"/>
    <cellStyle name="Standard 582" xfId="9879" xr:uid="{00000000-0005-0000-0000-000076900000}"/>
    <cellStyle name="Standard 583" xfId="9880" xr:uid="{00000000-0005-0000-0000-000077900000}"/>
    <cellStyle name="Standard 584" xfId="9881" xr:uid="{00000000-0005-0000-0000-000078900000}"/>
    <cellStyle name="Standard 585" xfId="9882" xr:uid="{00000000-0005-0000-0000-000079900000}"/>
    <cellStyle name="Standard 586" xfId="9883" xr:uid="{00000000-0005-0000-0000-00007A900000}"/>
    <cellStyle name="Standard 587" xfId="9884" xr:uid="{00000000-0005-0000-0000-00007B900000}"/>
    <cellStyle name="Standard 588" xfId="9885" xr:uid="{00000000-0005-0000-0000-00007C900000}"/>
    <cellStyle name="Standard 589" xfId="9886" xr:uid="{00000000-0005-0000-0000-00007D900000}"/>
    <cellStyle name="Standard 59" xfId="2213" xr:uid="{00000000-0005-0000-0000-00007E900000}"/>
    <cellStyle name="Standard 59 2" xfId="2214" xr:uid="{00000000-0005-0000-0000-00007F900000}"/>
    <cellStyle name="Standard 59 2 2" xfId="4293" xr:uid="{00000000-0005-0000-0000-000080900000}"/>
    <cellStyle name="Standard 59 3" xfId="3955" xr:uid="{00000000-0005-0000-0000-000081900000}"/>
    <cellStyle name="Standard 59 4" xfId="5750" xr:uid="{00000000-0005-0000-0000-000082900000}"/>
    <cellStyle name="Standard 590" xfId="9887" xr:uid="{00000000-0005-0000-0000-000083900000}"/>
    <cellStyle name="Standard 591" xfId="9888" xr:uid="{00000000-0005-0000-0000-000084900000}"/>
    <cellStyle name="Standard 592" xfId="9889" xr:uid="{00000000-0005-0000-0000-000085900000}"/>
    <cellStyle name="Standard 593" xfId="9890" xr:uid="{00000000-0005-0000-0000-000086900000}"/>
    <cellStyle name="Standard 594" xfId="9891" xr:uid="{00000000-0005-0000-0000-000087900000}"/>
    <cellStyle name="Standard 595" xfId="9892" xr:uid="{00000000-0005-0000-0000-000088900000}"/>
    <cellStyle name="Standard 596" xfId="9893" xr:uid="{00000000-0005-0000-0000-000089900000}"/>
    <cellStyle name="Standard 597" xfId="9894" xr:uid="{00000000-0005-0000-0000-00008A900000}"/>
    <cellStyle name="Standard 598" xfId="9895" xr:uid="{00000000-0005-0000-0000-00008B900000}"/>
    <cellStyle name="Standard 599" xfId="9896" xr:uid="{00000000-0005-0000-0000-00008C900000}"/>
    <cellStyle name="Standard 6" xfId="27" xr:uid="{00000000-0005-0000-0000-00008D900000}"/>
    <cellStyle name="Standard 6 10" xfId="2949" xr:uid="{00000000-0005-0000-0000-00008E900000}"/>
    <cellStyle name="Standard 6 10 2" xfId="8779" xr:uid="{00000000-0005-0000-0000-00008F900000}"/>
    <cellStyle name="Standard 6 10 3" xfId="8727" xr:uid="{00000000-0005-0000-0000-000090900000}"/>
    <cellStyle name="Standard 6 10 4" xfId="11747" xr:uid="{00000000-0005-0000-0000-000091900000}"/>
    <cellStyle name="Standard 6 11" xfId="2215" xr:uid="{00000000-0005-0000-0000-000092900000}"/>
    <cellStyle name="Standard 6 12" xfId="2969" xr:uid="{00000000-0005-0000-0000-000093900000}"/>
    <cellStyle name="Standard 6 13" xfId="8858" xr:uid="{00000000-0005-0000-0000-000094900000}"/>
    <cellStyle name="Standard 6 14" xfId="12269" xr:uid="{00000000-0005-0000-0000-000095900000}"/>
    <cellStyle name="Standard 6 15" xfId="303" xr:uid="{00000000-0005-0000-0000-000096900000}"/>
    <cellStyle name="Standard 6 2" xfId="2216" xr:uid="{00000000-0005-0000-0000-000097900000}"/>
    <cellStyle name="Standard 6 2 2" xfId="2217" xr:uid="{00000000-0005-0000-0000-000098900000}"/>
    <cellStyle name="Standard 6 2 2 2" xfId="2218" xr:uid="{00000000-0005-0000-0000-000099900000}"/>
    <cellStyle name="Standard 6 2 2 2 2" xfId="2219" xr:uid="{00000000-0005-0000-0000-00009A900000}"/>
    <cellStyle name="Standard 6 2 2 2 2 2" xfId="4295" xr:uid="{00000000-0005-0000-0000-00009B900000}"/>
    <cellStyle name="Standard 6 2 2 2 3" xfId="4294" xr:uid="{00000000-0005-0000-0000-00009C900000}"/>
    <cellStyle name="Standard 6 2 2 2 4" xfId="10799" xr:uid="{00000000-0005-0000-0000-00009D900000}"/>
    <cellStyle name="Standard 6 2 2 2 5" xfId="11091" xr:uid="{00000000-0005-0000-0000-00009E900000}"/>
    <cellStyle name="Standard 6 2 2 3" xfId="10798" xr:uid="{00000000-0005-0000-0000-00009F900000}"/>
    <cellStyle name="Standard 6 2 2 4" xfId="42440" xr:uid="{00000000-0005-0000-0000-0000A0900000}"/>
    <cellStyle name="Standard 6 2 3" xfId="2220" xr:uid="{00000000-0005-0000-0000-0000A1900000}"/>
    <cellStyle name="Standard 6 2 3 2" xfId="2221" xr:uid="{00000000-0005-0000-0000-0000A2900000}"/>
    <cellStyle name="Standard 6 2 3 3" xfId="2222" xr:uid="{00000000-0005-0000-0000-0000A3900000}"/>
    <cellStyle name="Standard 6 2 3 3 2" xfId="4297" xr:uid="{00000000-0005-0000-0000-0000A4900000}"/>
    <cellStyle name="Standard 6 2 3 4" xfId="4296" xr:uid="{00000000-0005-0000-0000-0000A5900000}"/>
    <cellStyle name="Standard 6 2 3 5" xfId="10800" xr:uid="{00000000-0005-0000-0000-0000A6900000}"/>
    <cellStyle name="Standard 6 2 4" xfId="2223" xr:uid="{00000000-0005-0000-0000-0000A7900000}"/>
    <cellStyle name="Standard 6 2 4 2" xfId="2224" xr:uid="{00000000-0005-0000-0000-0000A8900000}"/>
    <cellStyle name="Standard 6 2 4 2 2" xfId="2225" xr:uid="{00000000-0005-0000-0000-0000A9900000}"/>
    <cellStyle name="Standard 6 2 4 2 2 2" xfId="4299" xr:uid="{00000000-0005-0000-0000-0000AA900000}"/>
    <cellStyle name="Standard 6 2 4 2 3" xfId="4298" xr:uid="{00000000-0005-0000-0000-0000AB900000}"/>
    <cellStyle name="Standard 6 2 5" xfId="2226" xr:uid="{00000000-0005-0000-0000-0000AC900000}"/>
    <cellStyle name="Standard 6 2 5 2" xfId="2227" xr:uid="{00000000-0005-0000-0000-0000AD900000}"/>
    <cellStyle name="Standard 6 2 5 2 2" xfId="4301" xr:uid="{00000000-0005-0000-0000-0000AE900000}"/>
    <cellStyle name="Standard 6 2 5 3" xfId="4300" xr:uid="{00000000-0005-0000-0000-0000AF900000}"/>
    <cellStyle name="Standard 6 2 5 4" xfId="10801" xr:uid="{00000000-0005-0000-0000-0000B0900000}"/>
    <cellStyle name="Standard 6 2 6" xfId="8741" xr:uid="{00000000-0005-0000-0000-0000B1900000}"/>
    <cellStyle name="Standard 6 2 6 2" xfId="11934" xr:uid="{00000000-0005-0000-0000-0000B2900000}"/>
    <cellStyle name="Standard 6 2 6 3" xfId="11460" xr:uid="{00000000-0005-0000-0000-0000B3900000}"/>
    <cellStyle name="Standard 6 2 7" xfId="8906" xr:uid="{00000000-0005-0000-0000-0000B4900000}"/>
    <cellStyle name="Standard 6 2 7 2" xfId="11992" xr:uid="{00000000-0005-0000-0000-0000B5900000}"/>
    <cellStyle name="Standard 6 2 7 3" xfId="11711" xr:uid="{00000000-0005-0000-0000-0000B6900000}"/>
    <cellStyle name="Standard 6 3" xfId="2228" xr:uid="{00000000-0005-0000-0000-0000B7900000}"/>
    <cellStyle name="Standard 6 3 2" xfId="2229" xr:uid="{00000000-0005-0000-0000-0000B8900000}"/>
    <cellStyle name="Standard 6 3 2 2" xfId="2230" xr:uid="{00000000-0005-0000-0000-0000B9900000}"/>
    <cellStyle name="Standard 6 3 2 3" xfId="2231" xr:uid="{00000000-0005-0000-0000-0000BA900000}"/>
    <cellStyle name="Standard 6 3 2 3 2" xfId="4303" xr:uid="{00000000-0005-0000-0000-0000BB900000}"/>
    <cellStyle name="Standard 6 3 2 4" xfId="4302" xr:uid="{00000000-0005-0000-0000-0000BC900000}"/>
    <cellStyle name="Standard 6 3 3" xfId="2232" xr:uid="{00000000-0005-0000-0000-0000BD900000}"/>
    <cellStyle name="Standard 6 3 4" xfId="8944" xr:uid="{00000000-0005-0000-0000-0000BE900000}"/>
    <cellStyle name="Standard 6 4" xfId="2233" xr:uid="{00000000-0005-0000-0000-0000BF900000}"/>
    <cellStyle name="Standard 6 4 2" xfId="2234" xr:uid="{00000000-0005-0000-0000-0000C0900000}"/>
    <cellStyle name="Standard 6 4 2 2" xfId="2235" xr:uid="{00000000-0005-0000-0000-0000C1900000}"/>
    <cellStyle name="Standard 6 4 2 2 2" xfId="4306" xr:uid="{00000000-0005-0000-0000-0000C2900000}"/>
    <cellStyle name="Standard 6 4 2 3" xfId="4305" xr:uid="{00000000-0005-0000-0000-0000C3900000}"/>
    <cellStyle name="Standard 6 4 3" xfId="2236" xr:uid="{00000000-0005-0000-0000-0000C4900000}"/>
    <cellStyle name="Standard 6 4 4" xfId="4304" xr:uid="{00000000-0005-0000-0000-0000C5900000}"/>
    <cellStyle name="Standard 6 5" xfId="2237" xr:uid="{00000000-0005-0000-0000-0000C6900000}"/>
    <cellStyle name="Standard 6 5 2" xfId="2238" xr:uid="{00000000-0005-0000-0000-0000C7900000}"/>
    <cellStyle name="Standard 6 5 3" xfId="2239" xr:uid="{00000000-0005-0000-0000-0000C8900000}"/>
    <cellStyle name="Standard 6 5 3 2" xfId="4307" xr:uid="{00000000-0005-0000-0000-0000C9900000}"/>
    <cellStyle name="Standard 6 5 4" xfId="2240" xr:uid="{00000000-0005-0000-0000-0000CA900000}"/>
    <cellStyle name="Standard 6 5 4 2" xfId="4308" xr:uid="{00000000-0005-0000-0000-0000CB900000}"/>
    <cellStyle name="Standard 6 5 5" xfId="9094" xr:uid="{00000000-0005-0000-0000-0000CC900000}"/>
    <cellStyle name="Standard 6 6" xfId="2241" xr:uid="{00000000-0005-0000-0000-0000CD900000}"/>
    <cellStyle name="Standard 6 6 2" xfId="2242" xr:uid="{00000000-0005-0000-0000-0000CE900000}"/>
    <cellStyle name="Standard 6 6 2 2" xfId="2243" xr:uid="{00000000-0005-0000-0000-0000CF900000}"/>
    <cellStyle name="Standard 6 6 2 2 2" xfId="4310" xr:uid="{00000000-0005-0000-0000-0000D0900000}"/>
    <cellStyle name="Standard 6 6 2 3" xfId="4309" xr:uid="{00000000-0005-0000-0000-0000D1900000}"/>
    <cellStyle name="Standard 6 7" xfId="2244" xr:uid="{00000000-0005-0000-0000-0000D2900000}"/>
    <cellStyle name="Standard 6 7 2" xfId="2245" xr:uid="{00000000-0005-0000-0000-0000D3900000}"/>
    <cellStyle name="Standard 6 7 2 2" xfId="4312" xr:uid="{00000000-0005-0000-0000-0000D4900000}"/>
    <cellStyle name="Standard 6 7 3" xfId="4311" xr:uid="{00000000-0005-0000-0000-0000D5900000}"/>
    <cellStyle name="Standard 6 8" xfId="2246" xr:uid="{00000000-0005-0000-0000-0000D6900000}"/>
    <cellStyle name="Standard 6 8 2" xfId="3956" xr:uid="{00000000-0005-0000-0000-0000D7900000}"/>
    <cellStyle name="Standard 6 8 3" xfId="3957" xr:uid="{00000000-0005-0000-0000-0000D8900000}"/>
    <cellStyle name="Standard 6 9" xfId="2247" xr:uid="{00000000-0005-0000-0000-0000D9900000}"/>
    <cellStyle name="Standard 6_SOFI Tab. H1.2-1A" xfId="2248" xr:uid="{00000000-0005-0000-0000-0000DA900000}"/>
    <cellStyle name="Standard 60" xfId="2249" xr:uid="{00000000-0005-0000-0000-0000DB900000}"/>
    <cellStyle name="Standard 60 2" xfId="2250" xr:uid="{00000000-0005-0000-0000-0000DC900000}"/>
    <cellStyle name="Standard 60 2 2" xfId="4313" xr:uid="{00000000-0005-0000-0000-0000DD900000}"/>
    <cellStyle name="Standard 60 3" xfId="3958" xr:uid="{00000000-0005-0000-0000-0000DE900000}"/>
    <cellStyle name="Standard 60 4" xfId="5751" xr:uid="{00000000-0005-0000-0000-0000DF900000}"/>
    <cellStyle name="Standard 600" xfId="9897" xr:uid="{00000000-0005-0000-0000-0000E0900000}"/>
    <cellStyle name="Standard 601" xfId="9898" xr:uid="{00000000-0005-0000-0000-0000E1900000}"/>
    <cellStyle name="Standard 602" xfId="9899" xr:uid="{00000000-0005-0000-0000-0000E2900000}"/>
    <cellStyle name="Standard 603" xfId="9900" xr:uid="{00000000-0005-0000-0000-0000E3900000}"/>
    <cellStyle name="Standard 604" xfId="9901" xr:uid="{00000000-0005-0000-0000-0000E4900000}"/>
    <cellStyle name="Standard 605" xfId="9902" xr:uid="{00000000-0005-0000-0000-0000E5900000}"/>
    <cellStyle name="Standard 606" xfId="9903" xr:uid="{00000000-0005-0000-0000-0000E6900000}"/>
    <cellStyle name="Standard 607" xfId="9904" xr:uid="{00000000-0005-0000-0000-0000E7900000}"/>
    <cellStyle name="Standard 608" xfId="9905" xr:uid="{00000000-0005-0000-0000-0000E8900000}"/>
    <cellStyle name="Standard 609" xfId="9906" xr:uid="{00000000-0005-0000-0000-0000E9900000}"/>
    <cellStyle name="Standard 61" xfId="2251" xr:uid="{00000000-0005-0000-0000-0000EA900000}"/>
    <cellStyle name="Standard 61 2" xfId="2252" xr:uid="{00000000-0005-0000-0000-0000EB900000}"/>
    <cellStyle name="Standard 61 2 2" xfId="4314" xr:uid="{00000000-0005-0000-0000-0000EC900000}"/>
    <cellStyle name="Standard 61 3" xfId="3959" xr:uid="{00000000-0005-0000-0000-0000ED900000}"/>
    <cellStyle name="Standard 61 4" xfId="5752" xr:uid="{00000000-0005-0000-0000-0000EE900000}"/>
    <cellStyle name="Standard 610" xfId="9907" xr:uid="{00000000-0005-0000-0000-0000EF900000}"/>
    <cellStyle name="Standard 611" xfId="9908" xr:uid="{00000000-0005-0000-0000-0000F0900000}"/>
    <cellStyle name="Standard 612" xfId="9909" xr:uid="{00000000-0005-0000-0000-0000F1900000}"/>
    <cellStyle name="Standard 613" xfId="9910" xr:uid="{00000000-0005-0000-0000-0000F2900000}"/>
    <cellStyle name="Standard 614" xfId="9911" xr:uid="{00000000-0005-0000-0000-0000F3900000}"/>
    <cellStyle name="Standard 615" xfId="9912" xr:uid="{00000000-0005-0000-0000-0000F4900000}"/>
    <cellStyle name="Standard 616" xfId="9913" xr:uid="{00000000-0005-0000-0000-0000F5900000}"/>
    <cellStyle name="Standard 617" xfId="9914" xr:uid="{00000000-0005-0000-0000-0000F6900000}"/>
    <cellStyle name="Standard 618" xfId="9915" xr:uid="{00000000-0005-0000-0000-0000F7900000}"/>
    <cellStyle name="Standard 619" xfId="9916" xr:uid="{00000000-0005-0000-0000-0000F8900000}"/>
    <cellStyle name="Standard 62" xfId="2253" xr:uid="{00000000-0005-0000-0000-0000F9900000}"/>
    <cellStyle name="Standard 62 2" xfId="2254" xr:uid="{00000000-0005-0000-0000-0000FA900000}"/>
    <cellStyle name="Standard 62 2 2" xfId="4315" xr:uid="{00000000-0005-0000-0000-0000FB900000}"/>
    <cellStyle name="Standard 62 3" xfId="3960" xr:uid="{00000000-0005-0000-0000-0000FC900000}"/>
    <cellStyle name="Standard 62 4" xfId="5753" xr:uid="{00000000-0005-0000-0000-0000FD900000}"/>
    <cellStyle name="Standard 620" xfId="9917" xr:uid="{00000000-0005-0000-0000-0000FE900000}"/>
    <cellStyle name="Standard 621" xfId="9918" xr:uid="{00000000-0005-0000-0000-0000FF900000}"/>
    <cellStyle name="Standard 622" xfId="9919" xr:uid="{00000000-0005-0000-0000-000000910000}"/>
    <cellStyle name="Standard 623" xfId="9920" xr:uid="{00000000-0005-0000-0000-000001910000}"/>
    <cellStyle name="Standard 624" xfId="9921" xr:uid="{00000000-0005-0000-0000-000002910000}"/>
    <cellStyle name="Standard 625" xfId="9922" xr:uid="{00000000-0005-0000-0000-000003910000}"/>
    <cellStyle name="Standard 626" xfId="9923" xr:uid="{00000000-0005-0000-0000-000004910000}"/>
    <cellStyle name="Standard 627" xfId="9924" xr:uid="{00000000-0005-0000-0000-000005910000}"/>
    <cellStyle name="Standard 628" xfId="9925" xr:uid="{00000000-0005-0000-0000-000006910000}"/>
    <cellStyle name="Standard 629" xfId="9926" xr:uid="{00000000-0005-0000-0000-000007910000}"/>
    <cellStyle name="Standard 63" xfId="2255" xr:uid="{00000000-0005-0000-0000-000008910000}"/>
    <cellStyle name="Standard 63 2" xfId="2256" xr:uid="{00000000-0005-0000-0000-000009910000}"/>
    <cellStyle name="Standard 63 2 2" xfId="4316" xr:uid="{00000000-0005-0000-0000-00000A910000}"/>
    <cellStyle name="Standard 63 3" xfId="3961" xr:uid="{00000000-0005-0000-0000-00000B910000}"/>
    <cellStyle name="Standard 63 4" xfId="5754" xr:uid="{00000000-0005-0000-0000-00000C910000}"/>
    <cellStyle name="Standard 630" xfId="9927" xr:uid="{00000000-0005-0000-0000-00000D910000}"/>
    <cellStyle name="Standard 631" xfId="9928" xr:uid="{00000000-0005-0000-0000-00000E910000}"/>
    <cellStyle name="Standard 632" xfId="9929" xr:uid="{00000000-0005-0000-0000-00000F910000}"/>
    <cellStyle name="Standard 633" xfId="9930" xr:uid="{00000000-0005-0000-0000-000010910000}"/>
    <cellStyle name="Standard 634" xfId="9931" xr:uid="{00000000-0005-0000-0000-000011910000}"/>
    <cellStyle name="Standard 635" xfId="9932" xr:uid="{00000000-0005-0000-0000-000012910000}"/>
    <cellStyle name="Standard 636" xfId="9933" xr:uid="{00000000-0005-0000-0000-000013910000}"/>
    <cellStyle name="Standard 637" xfId="9934" xr:uid="{00000000-0005-0000-0000-000014910000}"/>
    <cellStyle name="Standard 638" xfId="9935" xr:uid="{00000000-0005-0000-0000-000015910000}"/>
    <cellStyle name="Standard 639" xfId="9936" xr:uid="{00000000-0005-0000-0000-000016910000}"/>
    <cellStyle name="Standard 64" xfId="2257" xr:uid="{00000000-0005-0000-0000-000017910000}"/>
    <cellStyle name="Standard 64 2" xfId="2258" xr:uid="{00000000-0005-0000-0000-000018910000}"/>
    <cellStyle name="Standard 64 2 2" xfId="4317" xr:uid="{00000000-0005-0000-0000-000019910000}"/>
    <cellStyle name="Standard 64 3" xfId="3962" xr:uid="{00000000-0005-0000-0000-00001A910000}"/>
    <cellStyle name="Standard 64 4" xfId="5755" xr:uid="{00000000-0005-0000-0000-00001B910000}"/>
    <cellStyle name="Standard 640" xfId="9937" xr:uid="{00000000-0005-0000-0000-00001C910000}"/>
    <cellStyle name="Standard 641" xfId="9938" xr:uid="{00000000-0005-0000-0000-00001D910000}"/>
    <cellStyle name="Standard 642" xfId="9939" xr:uid="{00000000-0005-0000-0000-00001E910000}"/>
    <cellStyle name="Standard 643" xfId="9940" xr:uid="{00000000-0005-0000-0000-00001F910000}"/>
    <cellStyle name="Standard 644" xfId="9941" xr:uid="{00000000-0005-0000-0000-000020910000}"/>
    <cellStyle name="Standard 645" xfId="9942" xr:uid="{00000000-0005-0000-0000-000021910000}"/>
    <cellStyle name="Standard 646" xfId="9943" xr:uid="{00000000-0005-0000-0000-000022910000}"/>
    <cellStyle name="Standard 647" xfId="9944" xr:uid="{00000000-0005-0000-0000-000023910000}"/>
    <cellStyle name="Standard 648" xfId="9945" xr:uid="{00000000-0005-0000-0000-000024910000}"/>
    <cellStyle name="Standard 649" xfId="9946" xr:uid="{00000000-0005-0000-0000-000025910000}"/>
    <cellStyle name="Standard 65" xfId="2259" xr:uid="{00000000-0005-0000-0000-000026910000}"/>
    <cellStyle name="Standard 65 2" xfId="2260" xr:uid="{00000000-0005-0000-0000-000027910000}"/>
    <cellStyle name="Standard 65 2 2" xfId="4318" xr:uid="{00000000-0005-0000-0000-000028910000}"/>
    <cellStyle name="Standard 65 3" xfId="3963" xr:uid="{00000000-0005-0000-0000-000029910000}"/>
    <cellStyle name="Standard 65 4" xfId="5756" xr:uid="{00000000-0005-0000-0000-00002A910000}"/>
    <cellStyle name="Standard 650" xfId="9947" xr:uid="{00000000-0005-0000-0000-00002B910000}"/>
    <cellStyle name="Standard 651" xfId="9948" xr:uid="{00000000-0005-0000-0000-00002C910000}"/>
    <cellStyle name="Standard 652" xfId="9949" xr:uid="{00000000-0005-0000-0000-00002D910000}"/>
    <cellStyle name="Standard 653" xfId="9950" xr:uid="{00000000-0005-0000-0000-00002E910000}"/>
    <cellStyle name="Standard 654" xfId="9951" xr:uid="{00000000-0005-0000-0000-00002F910000}"/>
    <cellStyle name="Standard 655" xfId="9952" xr:uid="{00000000-0005-0000-0000-000030910000}"/>
    <cellStyle name="Standard 656" xfId="9953" xr:uid="{00000000-0005-0000-0000-000031910000}"/>
    <cellStyle name="Standard 657" xfId="9954" xr:uid="{00000000-0005-0000-0000-000032910000}"/>
    <cellStyle name="Standard 658" xfId="9955" xr:uid="{00000000-0005-0000-0000-000033910000}"/>
    <cellStyle name="Standard 659" xfId="9956" xr:uid="{00000000-0005-0000-0000-000034910000}"/>
    <cellStyle name="Standard 66" xfId="2261" xr:uid="{00000000-0005-0000-0000-000035910000}"/>
    <cellStyle name="Standard 66 2" xfId="2262" xr:uid="{00000000-0005-0000-0000-000036910000}"/>
    <cellStyle name="Standard 66 2 2" xfId="4319" xr:uid="{00000000-0005-0000-0000-000037910000}"/>
    <cellStyle name="Standard 66 3" xfId="3964" xr:uid="{00000000-0005-0000-0000-000038910000}"/>
    <cellStyle name="Standard 66 4" xfId="5757" xr:uid="{00000000-0005-0000-0000-000039910000}"/>
    <cellStyle name="Standard 660" xfId="9957" xr:uid="{00000000-0005-0000-0000-00003A910000}"/>
    <cellStyle name="Standard 661" xfId="9958" xr:uid="{00000000-0005-0000-0000-00003B910000}"/>
    <cellStyle name="Standard 662" xfId="9959" xr:uid="{00000000-0005-0000-0000-00003C910000}"/>
    <cellStyle name="Standard 663" xfId="9960" xr:uid="{00000000-0005-0000-0000-00003D910000}"/>
    <cellStyle name="Standard 664" xfId="9961" xr:uid="{00000000-0005-0000-0000-00003E910000}"/>
    <cellStyle name="Standard 665" xfId="9962" xr:uid="{00000000-0005-0000-0000-00003F910000}"/>
    <cellStyle name="Standard 666" xfId="9963" xr:uid="{00000000-0005-0000-0000-000040910000}"/>
    <cellStyle name="Standard 667" xfId="9964" xr:uid="{00000000-0005-0000-0000-000041910000}"/>
    <cellStyle name="Standard 668" xfId="9965" xr:uid="{00000000-0005-0000-0000-000042910000}"/>
    <cellStyle name="Standard 669" xfId="9966" xr:uid="{00000000-0005-0000-0000-000043910000}"/>
    <cellStyle name="Standard 67" xfId="2263" xr:uid="{00000000-0005-0000-0000-000044910000}"/>
    <cellStyle name="Standard 67 2" xfId="2264" xr:uid="{00000000-0005-0000-0000-000045910000}"/>
    <cellStyle name="Standard 67 2 2" xfId="4320" xr:uid="{00000000-0005-0000-0000-000046910000}"/>
    <cellStyle name="Standard 67 3" xfId="3965" xr:uid="{00000000-0005-0000-0000-000047910000}"/>
    <cellStyle name="Standard 67 4" xfId="5758" xr:uid="{00000000-0005-0000-0000-000048910000}"/>
    <cellStyle name="Standard 670" xfId="9967" xr:uid="{00000000-0005-0000-0000-000049910000}"/>
    <cellStyle name="Standard 671" xfId="9968" xr:uid="{00000000-0005-0000-0000-00004A910000}"/>
    <cellStyle name="Standard 672" xfId="9969" xr:uid="{00000000-0005-0000-0000-00004B910000}"/>
    <cellStyle name="Standard 673" xfId="9970" xr:uid="{00000000-0005-0000-0000-00004C910000}"/>
    <cellStyle name="Standard 674" xfId="9971" xr:uid="{00000000-0005-0000-0000-00004D910000}"/>
    <cellStyle name="Standard 675" xfId="9972" xr:uid="{00000000-0005-0000-0000-00004E910000}"/>
    <cellStyle name="Standard 676" xfId="9973" xr:uid="{00000000-0005-0000-0000-00004F910000}"/>
    <cellStyle name="Standard 677" xfId="9974" xr:uid="{00000000-0005-0000-0000-000050910000}"/>
    <cellStyle name="Standard 678" xfId="9975" xr:uid="{00000000-0005-0000-0000-000051910000}"/>
    <cellStyle name="Standard 679" xfId="9976" xr:uid="{00000000-0005-0000-0000-000052910000}"/>
    <cellStyle name="Standard 68" xfId="2265" xr:uid="{00000000-0005-0000-0000-000053910000}"/>
    <cellStyle name="Standard 68 2" xfId="2266" xr:uid="{00000000-0005-0000-0000-000054910000}"/>
    <cellStyle name="Standard 68 2 2" xfId="4321" xr:uid="{00000000-0005-0000-0000-000055910000}"/>
    <cellStyle name="Standard 68 3" xfId="3966" xr:uid="{00000000-0005-0000-0000-000056910000}"/>
    <cellStyle name="Standard 68 4" xfId="5759" xr:uid="{00000000-0005-0000-0000-000057910000}"/>
    <cellStyle name="Standard 680" xfId="9977" xr:uid="{00000000-0005-0000-0000-000058910000}"/>
    <cellStyle name="Standard 681" xfId="9978" xr:uid="{00000000-0005-0000-0000-000059910000}"/>
    <cellStyle name="Standard 682" xfId="9979" xr:uid="{00000000-0005-0000-0000-00005A910000}"/>
    <cellStyle name="Standard 683" xfId="9980" xr:uid="{00000000-0005-0000-0000-00005B910000}"/>
    <cellStyle name="Standard 684" xfId="9981" xr:uid="{00000000-0005-0000-0000-00005C910000}"/>
    <cellStyle name="Standard 685" xfId="9982" xr:uid="{00000000-0005-0000-0000-00005D910000}"/>
    <cellStyle name="Standard 686" xfId="9983" xr:uid="{00000000-0005-0000-0000-00005E910000}"/>
    <cellStyle name="Standard 687" xfId="9984" xr:uid="{00000000-0005-0000-0000-00005F910000}"/>
    <cellStyle name="Standard 688" xfId="9985" xr:uid="{00000000-0005-0000-0000-000060910000}"/>
    <cellStyle name="Standard 689" xfId="9986" xr:uid="{00000000-0005-0000-0000-000061910000}"/>
    <cellStyle name="Standard 69" xfId="2267" xr:uid="{00000000-0005-0000-0000-000062910000}"/>
    <cellStyle name="Standard 69 2" xfId="2268" xr:uid="{00000000-0005-0000-0000-000063910000}"/>
    <cellStyle name="Standard 69 2 2" xfId="4322" xr:uid="{00000000-0005-0000-0000-000064910000}"/>
    <cellStyle name="Standard 69 3" xfId="3967" xr:uid="{00000000-0005-0000-0000-000065910000}"/>
    <cellStyle name="Standard 69 4" xfId="5760" xr:uid="{00000000-0005-0000-0000-000066910000}"/>
    <cellStyle name="Standard 690" xfId="9987" xr:uid="{00000000-0005-0000-0000-000067910000}"/>
    <cellStyle name="Standard 691" xfId="9988" xr:uid="{00000000-0005-0000-0000-000068910000}"/>
    <cellStyle name="Standard 692" xfId="9989" xr:uid="{00000000-0005-0000-0000-000069910000}"/>
    <cellStyle name="Standard 693" xfId="9990" xr:uid="{00000000-0005-0000-0000-00006A910000}"/>
    <cellStyle name="Standard 694" xfId="9991" xr:uid="{00000000-0005-0000-0000-00006B910000}"/>
    <cellStyle name="Standard 695" xfId="9992" xr:uid="{00000000-0005-0000-0000-00006C910000}"/>
    <cellStyle name="Standard 696" xfId="9993" xr:uid="{00000000-0005-0000-0000-00006D910000}"/>
    <cellStyle name="Standard 697" xfId="9994" xr:uid="{00000000-0005-0000-0000-00006E910000}"/>
    <cellStyle name="Standard 698" xfId="9995" xr:uid="{00000000-0005-0000-0000-00006F910000}"/>
    <cellStyle name="Standard 699" xfId="9996" xr:uid="{00000000-0005-0000-0000-000070910000}"/>
    <cellStyle name="Standard 7" xfId="50" xr:uid="{00000000-0005-0000-0000-000071910000}"/>
    <cellStyle name="Standard 7 10" xfId="2270" xr:uid="{00000000-0005-0000-0000-000072910000}"/>
    <cellStyle name="Standard 7 10 2" xfId="4324" xr:uid="{00000000-0005-0000-0000-000073910000}"/>
    <cellStyle name="Standard 7 11" xfId="2269" xr:uid="{00000000-0005-0000-0000-000074910000}"/>
    <cellStyle name="Standard 7 11 2" xfId="4323" xr:uid="{00000000-0005-0000-0000-000075910000}"/>
    <cellStyle name="Standard 7 11 3" xfId="11712" xr:uid="{00000000-0005-0000-0000-000076910000}"/>
    <cellStyle name="Standard 7 12" xfId="2966" xr:uid="{00000000-0005-0000-0000-000077910000}"/>
    <cellStyle name="Standard 7 13" xfId="8859" xr:uid="{00000000-0005-0000-0000-000078910000}"/>
    <cellStyle name="Standard 7 14" xfId="12270" xr:uid="{00000000-0005-0000-0000-000079910000}"/>
    <cellStyle name="Standard 7 15" xfId="309" xr:uid="{00000000-0005-0000-0000-00007A910000}"/>
    <cellStyle name="Standard 7 16" xfId="42652" xr:uid="{00000000-0005-0000-0000-00007B910000}"/>
    <cellStyle name="Standard 7 16 2" xfId="42888" xr:uid="{00000000-0005-0000-0000-00007C910000}"/>
    <cellStyle name="Standard 7 16 2 2" xfId="42976" xr:uid="{00000000-0005-0000-0000-00007D910000}"/>
    <cellStyle name="Standard 7 16 2 3" xfId="42966" xr:uid="{00000000-0005-0000-0000-00007E910000}"/>
    <cellStyle name="Standard 7 16 2 3 2" xfId="42967" xr:uid="{00000000-0005-0000-0000-00007F910000}"/>
    <cellStyle name="Standard 7 16 2 3 2 2" xfId="42973" xr:uid="{00000000-0005-0000-0000-000080910000}"/>
    <cellStyle name="Standard 7 16 2 3 3" xfId="42968" xr:uid="{00000000-0005-0000-0000-000081910000}"/>
    <cellStyle name="Standard 7 16 2 3 3 2" xfId="42972" xr:uid="{00000000-0005-0000-0000-000082910000}"/>
    <cellStyle name="Standard 7 16 2 3 4" xfId="42971" xr:uid="{00000000-0005-0000-0000-000083910000}"/>
    <cellStyle name="Standard 7 16 3" xfId="42975" xr:uid="{00000000-0005-0000-0000-000084910000}"/>
    <cellStyle name="Standard 7 2" xfId="2271" xr:uid="{00000000-0005-0000-0000-000085910000}"/>
    <cellStyle name="Standard 7 2 2" xfId="2272" xr:uid="{00000000-0005-0000-0000-000086910000}"/>
    <cellStyle name="Standard 7 2 2 2" xfId="2273" xr:uid="{00000000-0005-0000-0000-000087910000}"/>
    <cellStyle name="Standard 7 2 2 3" xfId="2274" xr:uid="{00000000-0005-0000-0000-000088910000}"/>
    <cellStyle name="Standard 7 2 2 3 2" xfId="4326" xr:uid="{00000000-0005-0000-0000-000089910000}"/>
    <cellStyle name="Standard 7 2 2 4" xfId="4325" xr:uid="{00000000-0005-0000-0000-00008A910000}"/>
    <cellStyle name="Standard 7 2 2 5" xfId="42441" xr:uid="{00000000-0005-0000-0000-00008B910000}"/>
    <cellStyle name="Standard 7 2 3" xfId="8270" xr:uid="{00000000-0005-0000-0000-00008C910000}"/>
    <cellStyle name="Standard 7 2 4" xfId="8866" xr:uid="{00000000-0005-0000-0000-00008D910000}"/>
    <cellStyle name="Standard 7 2 4 2" xfId="11955" xr:uid="{00000000-0005-0000-0000-00008E910000}"/>
    <cellStyle name="Standard 7 2 4 3" xfId="11713" xr:uid="{00000000-0005-0000-0000-00008F910000}"/>
    <cellStyle name="Standard 7 2 5" xfId="12271" xr:uid="{00000000-0005-0000-0000-000090910000}"/>
    <cellStyle name="Standard 7 3" xfId="2275" xr:uid="{00000000-0005-0000-0000-000091910000}"/>
    <cellStyle name="Standard 7 3 2" xfId="2276" xr:uid="{00000000-0005-0000-0000-000092910000}"/>
    <cellStyle name="Standard 7 3 2 2" xfId="2277" xr:uid="{00000000-0005-0000-0000-000093910000}"/>
    <cellStyle name="Standard 7 3 2 2 2" xfId="4328" xr:uid="{00000000-0005-0000-0000-000094910000}"/>
    <cellStyle name="Standard 7 3 2 3" xfId="4327" xr:uid="{00000000-0005-0000-0000-000095910000}"/>
    <cellStyle name="Standard 7 3 3" xfId="2278" xr:uid="{00000000-0005-0000-0000-000096910000}"/>
    <cellStyle name="Standard 7 3 3 2" xfId="9120" xr:uid="{00000000-0005-0000-0000-000097910000}"/>
    <cellStyle name="Standard 7 3 3 3" xfId="11092" xr:uid="{00000000-0005-0000-0000-000098910000}"/>
    <cellStyle name="Standard 7 3 4" xfId="3968" xr:uid="{00000000-0005-0000-0000-000099910000}"/>
    <cellStyle name="Standard 7 3 5" xfId="8909" xr:uid="{00000000-0005-0000-0000-00009A910000}"/>
    <cellStyle name="Standard 7 3 6" xfId="10802" xr:uid="{00000000-0005-0000-0000-00009B910000}"/>
    <cellStyle name="Standard 7 4" xfId="2279" xr:uid="{00000000-0005-0000-0000-00009C910000}"/>
    <cellStyle name="Standard 7 4 2" xfId="2280" xr:uid="{00000000-0005-0000-0000-00009D910000}"/>
    <cellStyle name="Standard 7 4 2 2" xfId="10803" xr:uid="{00000000-0005-0000-0000-00009E910000}"/>
    <cellStyle name="Standard 7 4 3" xfId="2281" xr:uid="{00000000-0005-0000-0000-00009F910000}"/>
    <cellStyle name="Standard 7 4 3 2" xfId="4330" xr:uid="{00000000-0005-0000-0000-0000A0910000}"/>
    <cellStyle name="Standard 7 4 4" xfId="4329" xr:uid="{00000000-0005-0000-0000-0000A1910000}"/>
    <cellStyle name="Standard 7 4 5" xfId="9095" xr:uid="{00000000-0005-0000-0000-0000A2910000}"/>
    <cellStyle name="Standard 7 5" xfId="2282" xr:uid="{00000000-0005-0000-0000-0000A3910000}"/>
    <cellStyle name="Standard 7 5 2" xfId="2283" xr:uid="{00000000-0005-0000-0000-0000A4910000}"/>
    <cellStyle name="Standard 7 5 2 2" xfId="8271" xr:uid="{00000000-0005-0000-0000-0000A5910000}"/>
    <cellStyle name="Standard 7 6" xfId="2284" xr:uid="{00000000-0005-0000-0000-0000A6910000}"/>
    <cellStyle name="Standard 7 6 2" xfId="2285" xr:uid="{00000000-0005-0000-0000-0000A7910000}"/>
    <cellStyle name="Standard 7 6 2 2" xfId="4332" xr:uid="{00000000-0005-0000-0000-0000A8910000}"/>
    <cellStyle name="Standard 7 6 3" xfId="4331" xr:uid="{00000000-0005-0000-0000-0000A9910000}"/>
    <cellStyle name="Standard 7 7" xfId="2286" xr:uid="{00000000-0005-0000-0000-0000AA910000}"/>
    <cellStyle name="Standard 7 7 2" xfId="2287" xr:uid="{00000000-0005-0000-0000-0000AB910000}"/>
    <cellStyle name="Standard 7 7 2 2" xfId="4334" xr:uid="{00000000-0005-0000-0000-0000AC910000}"/>
    <cellStyle name="Standard 7 7 3" xfId="4333" xr:uid="{00000000-0005-0000-0000-0000AD910000}"/>
    <cellStyle name="Standard 7 7 4" xfId="10804" xr:uid="{00000000-0005-0000-0000-0000AE910000}"/>
    <cellStyle name="Standard 7 8" xfId="2288" xr:uid="{00000000-0005-0000-0000-0000AF910000}"/>
    <cellStyle name="Standard 7 8 2" xfId="3969" xr:uid="{00000000-0005-0000-0000-0000B0910000}"/>
    <cellStyle name="Standard 7 8 3" xfId="11714" xr:uid="{00000000-0005-0000-0000-0000B1910000}"/>
    <cellStyle name="Standard 7 9" xfId="2289" xr:uid="{00000000-0005-0000-0000-0000B2910000}"/>
    <cellStyle name="Standard 70" xfId="2290" xr:uid="{00000000-0005-0000-0000-0000B3910000}"/>
    <cellStyle name="Standard 70 2" xfId="2291" xr:uid="{00000000-0005-0000-0000-0000B4910000}"/>
    <cellStyle name="Standard 70 2 2" xfId="4335" xr:uid="{00000000-0005-0000-0000-0000B5910000}"/>
    <cellStyle name="Standard 70 3" xfId="3970" xr:uid="{00000000-0005-0000-0000-0000B6910000}"/>
    <cellStyle name="Standard 70 4" xfId="5761" xr:uid="{00000000-0005-0000-0000-0000B7910000}"/>
    <cellStyle name="Standard 700" xfId="9997" xr:uid="{00000000-0005-0000-0000-0000B8910000}"/>
    <cellStyle name="Standard 701" xfId="9998" xr:uid="{00000000-0005-0000-0000-0000B9910000}"/>
    <cellStyle name="Standard 702" xfId="9999" xr:uid="{00000000-0005-0000-0000-0000BA910000}"/>
    <cellStyle name="Standard 703" xfId="10000" xr:uid="{00000000-0005-0000-0000-0000BB910000}"/>
    <cellStyle name="Standard 704" xfId="10001" xr:uid="{00000000-0005-0000-0000-0000BC910000}"/>
    <cellStyle name="Standard 705" xfId="10002" xr:uid="{00000000-0005-0000-0000-0000BD910000}"/>
    <cellStyle name="Standard 706" xfId="10003" xr:uid="{00000000-0005-0000-0000-0000BE910000}"/>
    <cellStyle name="Standard 707" xfId="10004" xr:uid="{00000000-0005-0000-0000-0000BF910000}"/>
    <cellStyle name="Standard 708" xfId="10005" xr:uid="{00000000-0005-0000-0000-0000C0910000}"/>
    <cellStyle name="Standard 709" xfId="10006" xr:uid="{00000000-0005-0000-0000-0000C1910000}"/>
    <cellStyle name="Standard 71" xfId="2292" xr:uid="{00000000-0005-0000-0000-0000C2910000}"/>
    <cellStyle name="Standard 71 2" xfId="2293" xr:uid="{00000000-0005-0000-0000-0000C3910000}"/>
    <cellStyle name="Standard 71 2 2" xfId="4336" xr:uid="{00000000-0005-0000-0000-0000C4910000}"/>
    <cellStyle name="Standard 71 3" xfId="3971" xr:uid="{00000000-0005-0000-0000-0000C5910000}"/>
    <cellStyle name="Standard 71 4" xfId="5762" xr:uid="{00000000-0005-0000-0000-0000C6910000}"/>
    <cellStyle name="Standard 710" xfId="10007" xr:uid="{00000000-0005-0000-0000-0000C7910000}"/>
    <cellStyle name="Standard 711" xfId="10008" xr:uid="{00000000-0005-0000-0000-0000C8910000}"/>
    <cellStyle name="Standard 712" xfId="10009" xr:uid="{00000000-0005-0000-0000-0000C9910000}"/>
    <cellStyle name="Standard 713" xfId="10010" xr:uid="{00000000-0005-0000-0000-0000CA910000}"/>
    <cellStyle name="Standard 714" xfId="10011" xr:uid="{00000000-0005-0000-0000-0000CB910000}"/>
    <cellStyle name="Standard 715" xfId="10012" xr:uid="{00000000-0005-0000-0000-0000CC910000}"/>
    <cellStyle name="Standard 716" xfId="10013" xr:uid="{00000000-0005-0000-0000-0000CD910000}"/>
    <cellStyle name="Standard 717" xfId="10014" xr:uid="{00000000-0005-0000-0000-0000CE910000}"/>
    <cellStyle name="Standard 718" xfId="10015" xr:uid="{00000000-0005-0000-0000-0000CF910000}"/>
    <cellStyle name="Standard 719" xfId="10016" xr:uid="{00000000-0005-0000-0000-0000D0910000}"/>
    <cellStyle name="Standard 72" xfId="2294" xr:uid="{00000000-0005-0000-0000-0000D1910000}"/>
    <cellStyle name="Standard 72 2" xfId="2295" xr:uid="{00000000-0005-0000-0000-0000D2910000}"/>
    <cellStyle name="Standard 72 2 2" xfId="4337" xr:uid="{00000000-0005-0000-0000-0000D3910000}"/>
    <cellStyle name="Standard 72 3" xfId="3972" xr:uid="{00000000-0005-0000-0000-0000D4910000}"/>
    <cellStyle name="Standard 72 4" xfId="5763" xr:uid="{00000000-0005-0000-0000-0000D5910000}"/>
    <cellStyle name="Standard 720" xfId="10017" xr:uid="{00000000-0005-0000-0000-0000D6910000}"/>
    <cellStyle name="Standard 721" xfId="10018" xr:uid="{00000000-0005-0000-0000-0000D7910000}"/>
    <cellStyle name="Standard 722" xfId="10019" xr:uid="{00000000-0005-0000-0000-0000D8910000}"/>
    <cellStyle name="Standard 723" xfId="10020" xr:uid="{00000000-0005-0000-0000-0000D9910000}"/>
    <cellStyle name="Standard 724" xfId="10021" xr:uid="{00000000-0005-0000-0000-0000DA910000}"/>
    <cellStyle name="Standard 725" xfId="10022" xr:uid="{00000000-0005-0000-0000-0000DB910000}"/>
    <cellStyle name="Standard 726" xfId="10023" xr:uid="{00000000-0005-0000-0000-0000DC910000}"/>
    <cellStyle name="Standard 727" xfId="10024" xr:uid="{00000000-0005-0000-0000-0000DD910000}"/>
    <cellStyle name="Standard 728" xfId="10025" xr:uid="{00000000-0005-0000-0000-0000DE910000}"/>
    <cellStyle name="Standard 729" xfId="10026" xr:uid="{00000000-0005-0000-0000-0000DF910000}"/>
    <cellStyle name="Standard 73" xfId="2296" xr:uid="{00000000-0005-0000-0000-0000E0910000}"/>
    <cellStyle name="Standard 73 2" xfId="2297" xr:uid="{00000000-0005-0000-0000-0000E1910000}"/>
    <cellStyle name="Standard 73 2 2" xfId="4338" xr:uid="{00000000-0005-0000-0000-0000E2910000}"/>
    <cellStyle name="Standard 73 3" xfId="3973" xr:uid="{00000000-0005-0000-0000-0000E3910000}"/>
    <cellStyle name="Standard 73 4" xfId="5764" xr:uid="{00000000-0005-0000-0000-0000E4910000}"/>
    <cellStyle name="Standard 730" xfId="10027" xr:uid="{00000000-0005-0000-0000-0000E5910000}"/>
    <cellStyle name="Standard 731" xfId="10028" xr:uid="{00000000-0005-0000-0000-0000E6910000}"/>
    <cellStyle name="Standard 732" xfId="10029" xr:uid="{00000000-0005-0000-0000-0000E7910000}"/>
    <cellStyle name="Standard 733" xfId="10030" xr:uid="{00000000-0005-0000-0000-0000E8910000}"/>
    <cellStyle name="Standard 734" xfId="10031" xr:uid="{00000000-0005-0000-0000-0000E9910000}"/>
    <cellStyle name="Standard 735" xfId="10032" xr:uid="{00000000-0005-0000-0000-0000EA910000}"/>
    <cellStyle name="Standard 736" xfId="10033" xr:uid="{00000000-0005-0000-0000-0000EB910000}"/>
    <cellStyle name="Standard 737" xfId="10034" xr:uid="{00000000-0005-0000-0000-0000EC910000}"/>
    <cellStyle name="Standard 738" xfId="10035" xr:uid="{00000000-0005-0000-0000-0000ED910000}"/>
    <cellStyle name="Standard 739" xfId="10036" xr:uid="{00000000-0005-0000-0000-0000EE910000}"/>
    <cellStyle name="Standard 74" xfId="2298" xr:uid="{00000000-0005-0000-0000-0000EF910000}"/>
    <cellStyle name="Standard 74 2" xfId="2299" xr:uid="{00000000-0005-0000-0000-0000F0910000}"/>
    <cellStyle name="Standard 74 2 2" xfId="4339" xr:uid="{00000000-0005-0000-0000-0000F1910000}"/>
    <cellStyle name="Standard 74 3" xfId="3974" xr:uid="{00000000-0005-0000-0000-0000F2910000}"/>
    <cellStyle name="Standard 74 4" xfId="5765" xr:uid="{00000000-0005-0000-0000-0000F3910000}"/>
    <cellStyle name="Standard 740" xfId="10037" xr:uid="{00000000-0005-0000-0000-0000F4910000}"/>
    <cellStyle name="Standard 741" xfId="10038" xr:uid="{00000000-0005-0000-0000-0000F5910000}"/>
    <cellStyle name="Standard 742" xfId="10039" xr:uid="{00000000-0005-0000-0000-0000F6910000}"/>
    <cellStyle name="Standard 743" xfId="10040" xr:uid="{00000000-0005-0000-0000-0000F7910000}"/>
    <cellStyle name="Standard 744" xfId="10041" xr:uid="{00000000-0005-0000-0000-0000F8910000}"/>
    <cellStyle name="Standard 745" xfId="10042" xr:uid="{00000000-0005-0000-0000-0000F9910000}"/>
    <cellStyle name="Standard 746" xfId="10043" xr:uid="{00000000-0005-0000-0000-0000FA910000}"/>
    <cellStyle name="Standard 747" xfId="10044" xr:uid="{00000000-0005-0000-0000-0000FB910000}"/>
    <cellStyle name="Standard 748" xfId="10045" xr:uid="{00000000-0005-0000-0000-0000FC910000}"/>
    <cellStyle name="Standard 749" xfId="10046" xr:uid="{00000000-0005-0000-0000-0000FD910000}"/>
    <cellStyle name="Standard 75" xfId="2300" xr:uid="{00000000-0005-0000-0000-0000FE910000}"/>
    <cellStyle name="Standard 75 2" xfId="2301" xr:uid="{00000000-0005-0000-0000-0000FF910000}"/>
    <cellStyle name="Standard 75 2 2" xfId="4340" xr:uid="{00000000-0005-0000-0000-000000920000}"/>
    <cellStyle name="Standard 75 3" xfId="3975" xr:uid="{00000000-0005-0000-0000-000001920000}"/>
    <cellStyle name="Standard 75 4" xfId="5766" xr:uid="{00000000-0005-0000-0000-000002920000}"/>
    <cellStyle name="Standard 750" xfId="10047" xr:uid="{00000000-0005-0000-0000-000003920000}"/>
    <cellStyle name="Standard 751" xfId="10048" xr:uid="{00000000-0005-0000-0000-000004920000}"/>
    <cellStyle name="Standard 752" xfId="10049" xr:uid="{00000000-0005-0000-0000-000005920000}"/>
    <cellStyle name="Standard 753" xfId="10050" xr:uid="{00000000-0005-0000-0000-000006920000}"/>
    <cellStyle name="Standard 754" xfId="10051" xr:uid="{00000000-0005-0000-0000-000007920000}"/>
    <cellStyle name="Standard 755" xfId="10052" xr:uid="{00000000-0005-0000-0000-000008920000}"/>
    <cellStyle name="Standard 756" xfId="10053" xr:uid="{00000000-0005-0000-0000-000009920000}"/>
    <cellStyle name="Standard 757" xfId="10054" xr:uid="{00000000-0005-0000-0000-00000A920000}"/>
    <cellStyle name="Standard 758" xfId="10055" xr:uid="{00000000-0005-0000-0000-00000B920000}"/>
    <cellStyle name="Standard 759" xfId="10056" xr:uid="{00000000-0005-0000-0000-00000C920000}"/>
    <cellStyle name="Standard 76" xfId="2302" xr:uid="{00000000-0005-0000-0000-00000D920000}"/>
    <cellStyle name="Standard 76 2" xfId="2303" xr:uid="{00000000-0005-0000-0000-00000E920000}"/>
    <cellStyle name="Standard 76 2 2" xfId="4341" xr:uid="{00000000-0005-0000-0000-00000F920000}"/>
    <cellStyle name="Standard 76 3" xfId="3976" xr:uid="{00000000-0005-0000-0000-000010920000}"/>
    <cellStyle name="Standard 76 4" xfId="5767" xr:uid="{00000000-0005-0000-0000-000011920000}"/>
    <cellStyle name="Standard 760" xfId="10057" xr:uid="{00000000-0005-0000-0000-000012920000}"/>
    <cellStyle name="Standard 761" xfId="10058" xr:uid="{00000000-0005-0000-0000-000013920000}"/>
    <cellStyle name="Standard 762" xfId="10059" xr:uid="{00000000-0005-0000-0000-000014920000}"/>
    <cellStyle name="Standard 763" xfId="10060" xr:uid="{00000000-0005-0000-0000-000015920000}"/>
    <cellStyle name="Standard 764" xfId="10061" xr:uid="{00000000-0005-0000-0000-000016920000}"/>
    <cellStyle name="Standard 765" xfId="10062" xr:uid="{00000000-0005-0000-0000-000017920000}"/>
    <cellStyle name="Standard 766" xfId="10063" xr:uid="{00000000-0005-0000-0000-000018920000}"/>
    <cellStyle name="Standard 767" xfId="10064" xr:uid="{00000000-0005-0000-0000-000019920000}"/>
    <cellStyle name="Standard 768" xfId="10065" xr:uid="{00000000-0005-0000-0000-00001A920000}"/>
    <cellStyle name="Standard 769" xfId="10066" xr:uid="{00000000-0005-0000-0000-00001B920000}"/>
    <cellStyle name="Standard 77" xfId="2304" xr:uid="{00000000-0005-0000-0000-00001C920000}"/>
    <cellStyle name="Standard 77 2" xfId="2305" xr:uid="{00000000-0005-0000-0000-00001D920000}"/>
    <cellStyle name="Standard 77 2 2" xfId="4342" xr:uid="{00000000-0005-0000-0000-00001E920000}"/>
    <cellStyle name="Standard 77 3" xfId="3977" xr:uid="{00000000-0005-0000-0000-00001F920000}"/>
    <cellStyle name="Standard 77 4" xfId="5768" xr:uid="{00000000-0005-0000-0000-000020920000}"/>
    <cellStyle name="Standard 770" xfId="10067" xr:uid="{00000000-0005-0000-0000-000021920000}"/>
    <cellStyle name="Standard 771" xfId="10068" xr:uid="{00000000-0005-0000-0000-000022920000}"/>
    <cellStyle name="Standard 772" xfId="10069" xr:uid="{00000000-0005-0000-0000-000023920000}"/>
    <cellStyle name="Standard 773" xfId="10070" xr:uid="{00000000-0005-0000-0000-000024920000}"/>
    <cellStyle name="Standard 774" xfId="10071" xr:uid="{00000000-0005-0000-0000-000025920000}"/>
    <cellStyle name="Standard 775" xfId="10072" xr:uid="{00000000-0005-0000-0000-000026920000}"/>
    <cellStyle name="Standard 776" xfId="10073" xr:uid="{00000000-0005-0000-0000-000027920000}"/>
    <cellStyle name="Standard 777" xfId="10074" xr:uid="{00000000-0005-0000-0000-000028920000}"/>
    <cellStyle name="Standard 778" xfId="10075" xr:uid="{00000000-0005-0000-0000-000029920000}"/>
    <cellStyle name="Standard 779" xfId="10076" xr:uid="{00000000-0005-0000-0000-00002A920000}"/>
    <cellStyle name="Standard 78" xfId="2306" xr:uid="{00000000-0005-0000-0000-00002B920000}"/>
    <cellStyle name="Standard 78 2" xfId="2307" xr:uid="{00000000-0005-0000-0000-00002C920000}"/>
    <cellStyle name="Standard 78 2 2" xfId="4343" xr:uid="{00000000-0005-0000-0000-00002D920000}"/>
    <cellStyle name="Standard 78 3" xfId="3978" xr:uid="{00000000-0005-0000-0000-00002E920000}"/>
    <cellStyle name="Standard 78 4" xfId="5769" xr:uid="{00000000-0005-0000-0000-00002F920000}"/>
    <cellStyle name="Standard 780" xfId="10077" xr:uid="{00000000-0005-0000-0000-000030920000}"/>
    <cellStyle name="Standard 781" xfId="10078" xr:uid="{00000000-0005-0000-0000-000031920000}"/>
    <cellStyle name="Standard 782" xfId="10079" xr:uid="{00000000-0005-0000-0000-000032920000}"/>
    <cellStyle name="Standard 783" xfId="10080" xr:uid="{00000000-0005-0000-0000-000033920000}"/>
    <cellStyle name="Standard 784" xfId="10081" xr:uid="{00000000-0005-0000-0000-000034920000}"/>
    <cellStyle name="Standard 785" xfId="10082" xr:uid="{00000000-0005-0000-0000-000035920000}"/>
    <cellStyle name="Standard 786" xfId="10083" xr:uid="{00000000-0005-0000-0000-000036920000}"/>
    <cellStyle name="Standard 787" xfId="10084" xr:uid="{00000000-0005-0000-0000-000037920000}"/>
    <cellStyle name="Standard 788" xfId="10085" xr:uid="{00000000-0005-0000-0000-000038920000}"/>
    <cellStyle name="Standard 789" xfId="10086" xr:uid="{00000000-0005-0000-0000-000039920000}"/>
    <cellStyle name="Standard 79" xfId="2308" xr:uid="{00000000-0005-0000-0000-00003A920000}"/>
    <cellStyle name="Standard 79 2" xfId="2309" xr:uid="{00000000-0005-0000-0000-00003B920000}"/>
    <cellStyle name="Standard 79 2 2" xfId="4344" xr:uid="{00000000-0005-0000-0000-00003C920000}"/>
    <cellStyle name="Standard 79 3" xfId="3979" xr:uid="{00000000-0005-0000-0000-00003D920000}"/>
    <cellStyle name="Standard 79 4" xfId="5770" xr:uid="{00000000-0005-0000-0000-00003E920000}"/>
    <cellStyle name="Standard 790" xfId="10087" xr:uid="{00000000-0005-0000-0000-00003F920000}"/>
    <cellStyle name="Standard 791" xfId="10088" xr:uid="{00000000-0005-0000-0000-000040920000}"/>
    <cellStyle name="Standard 792" xfId="10089" xr:uid="{00000000-0005-0000-0000-000041920000}"/>
    <cellStyle name="Standard 793" xfId="10090" xr:uid="{00000000-0005-0000-0000-000042920000}"/>
    <cellStyle name="Standard 794" xfId="10091" xr:uid="{00000000-0005-0000-0000-000043920000}"/>
    <cellStyle name="Standard 795" xfId="10092" xr:uid="{00000000-0005-0000-0000-000044920000}"/>
    <cellStyle name="Standard 796" xfId="10093" xr:uid="{00000000-0005-0000-0000-000045920000}"/>
    <cellStyle name="Standard 797" xfId="10094" xr:uid="{00000000-0005-0000-0000-000046920000}"/>
    <cellStyle name="Standard 798" xfId="10095" xr:uid="{00000000-0005-0000-0000-000047920000}"/>
    <cellStyle name="Standard 799" xfId="10096" xr:uid="{00000000-0005-0000-0000-000048920000}"/>
    <cellStyle name="Standard 8" xfId="51" xr:uid="{00000000-0005-0000-0000-000049920000}"/>
    <cellStyle name="Standard 8 10" xfId="2310" xr:uid="{00000000-0005-0000-0000-00004A920000}"/>
    <cellStyle name="Standard 8 2" xfId="2311" xr:uid="{00000000-0005-0000-0000-00004B920000}"/>
    <cellStyle name="Standard 8 2 2" xfId="2312" xr:uid="{00000000-0005-0000-0000-00004C920000}"/>
    <cellStyle name="Standard 8 2 2 2" xfId="2313" xr:uid="{00000000-0005-0000-0000-00004D920000}"/>
    <cellStyle name="Standard 8 2 2 3" xfId="9057" xr:uid="{00000000-0005-0000-0000-00004E920000}"/>
    <cellStyle name="Standard 8 2 2 4" xfId="10805" xr:uid="{00000000-0005-0000-0000-00004F920000}"/>
    <cellStyle name="Standard 8 2 3" xfId="8272" xr:uid="{00000000-0005-0000-0000-000050920000}"/>
    <cellStyle name="Standard 8 2 4" xfId="8273" xr:uid="{00000000-0005-0000-0000-000051920000}"/>
    <cellStyle name="Standard 8 2 5" xfId="8957" xr:uid="{00000000-0005-0000-0000-000052920000}"/>
    <cellStyle name="Standard 8 3" xfId="2314" xr:uid="{00000000-0005-0000-0000-000053920000}"/>
    <cellStyle name="Standard 8 3 2" xfId="2315" xr:uid="{00000000-0005-0000-0000-000054920000}"/>
    <cellStyle name="Standard 8 3 2 2" xfId="10807" xr:uid="{00000000-0005-0000-0000-000055920000}"/>
    <cellStyle name="Standard 8 3 2 3" xfId="11093" xr:uid="{00000000-0005-0000-0000-000056920000}"/>
    <cellStyle name="Standard 8 3 3" xfId="2316" xr:uid="{00000000-0005-0000-0000-000057920000}"/>
    <cellStyle name="Standard 8 3 4" xfId="4345" xr:uid="{00000000-0005-0000-0000-000058920000}"/>
    <cellStyle name="Standard 8 3 5" xfId="10806" xr:uid="{00000000-0005-0000-0000-000059920000}"/>
    <cellStyle name="Standard 8 4" xfId="2317" xr:uid="{00000000-0005-0000-0000-00005A920000}"/>
    <cellStyle name="Standard 8 4 2" xfId="2318" xr:uid="{00000000-0005-0000-0000-00005B920000}"/>
    <cellStyle name="Standard 8 4 3" xfId="2319" xr:uid="{00000000-0005-0000-0000-00005C920000}"/>
    <cellStyle name="Standard 8 4 4" xfId="10808" xr:uid="{00000000-0005-0000-0000-00005D920000}"/>
    <cellStyle name="Standard 8 5" xfId="2320" xr:uid="{00000000-0005-0000-0000-00005E920000}"/>
    <cellStyle name="Standard 8 5 2" xfId="2321" xr:uid="{00000000-0005-0000-0000-00005F920000}"/>
    <cellStyle name="Standard 8 5 3" xfId="10809" xr:uid="{00000000-0005-0000-0000-000060920000}"/>
    <cellStyle name="Standard 8 6" xfId="2322" xr:uid="{00000000-0005-0000-0000-000061920000}"/>
    <cellStyle name="Standard 8 7" xfId="2323" xr:uid="{00000000-0005-0000-0000-000062920000}"/>
    <cellStyle name="Standard 8 7 2" xfId="3980" xr:uid="{00000000-0005-0000-0000-000063920000}"/>
    <cellStyle name="Standard 8 7 3" xfId="3981" xr:uid="{00000000-0005-0000-0000-000064920000}"/>
    <cellStyle name="Standard 8 8" xfId="5771" xr:uid="{00000000-0005-0000-0000-000065920000}"/>
    <cellStyle name="Standard 8 8 2" xfId="11829" xr:uid="{00000000-0005-0000-0000-000066920000}"/>
    <cellStyle name="Standard 8 8 3" xfId="11414" xr:uid="{00000000-0005-0000-0000-000067920000}"/>
    <cellStyle name="Standard 8 9" xfId="8797" xr:uid="{00000000-0005-0000-0000-000068920000}"/>
    <cellStyle name="Standard 8 9 2" xfId="11943" xr:uid="{00000000-0005-0000-0000-000069920000}"/>
    <cellStyle name="Standard 8 9 3" xfId="11427" xr:uid="{00000000-0005-0000-0000-00006A920000}"/>
    <cellStyle name="Standard 8_SOFI Tab. H1.2-1A" xfId="2324" xr:uid="{00000000-0005-0000-0000-00006B920000}"/>
    <cellStyle name="Standard 80" xfId="2325" xr:uid="{00000000-0005-0000-0000-00006C920000}"/>
    <cellStyle name="Standard 80 2" xfId="2326" xr:uid="{00000000-0005-0000-0000-00006D920000}"/>
    <cellStyle name="Standard 80 2 2" xfId="4346" xr:uid="{00000000-0005-0000-0000-00006E920000}"/>
    <cellStyle name="Standard 80 3" xfId="3982" xr:uid="{00000000-0005-0000-0000-00006F920000}"/>
    <cellStyle name="Standard 80 4" xfId="5772" xr:uid="{00000000-0005-0000-0000-000070920000}"/>
    <cellStyle name="Standard 800" xfId="10097" xr:uid="{00000000-0005-0000-0000-000071920000}"/>
    <cellStyle name="Standard 801" xfId="10098" xr:uid="{00000000-0005-0000-0000-000072920000}"/>
    <cellStyle name="Standard 802" xfId="10099" xr:uid="{00000000-0005-0000-0000-000073920000}"/>
    <cellStyle name="Standard 803" xfId="10100" xr:uid="{00000000-0005-0000-0000-000074920000}"/>
    <cellStyle name="Standard 804" xfId="10101" xr:uid="{00000000-0005-0000-0000-000075920000}"/>
    <cellStyle name="Standard 805" xfId="10102" xr:uid="{00000000-0005-0000-0000-000076920000}"/>
    <cellStyle name="Standard 806" xfId="10103" xr:uid="{00000000-0005-0000-0000-000077920000}"/>
    <cellStyle name="Standard 807" xfId="10104" xr:uid="{00000000-0005-0000-0000-000078920000}"/>
    <cellStyle name="Standard 808" xfId="10105" xr:uid="{00000000-0005-0000-0000-000079920000}"/>
    <cellStyle name="Standard 809" xfId="10106" xr:uid="{00000000-0005-0000-0000-00007A920000}"/>
    <cellStyle name="Standard 81" xfId="2327" xr:uid="{00000000-0005-0000-0000-00007B920000}"/>
    <cellStyle name="Standard 81 2" xfId="2328" xr:uid="{00000000-0005-0000-0000-00007C920000}"/>
    <cellStyle name="Standard 81 2 2" xfId="4347" xr:uid="{00000000-0005-0000-0000-00007D920000}"/>
    <cellStyle name="Standard 81 3" xfId="3983" xr:uid="{00000000-0005-0000-0000-00007E920000}"/>
    <cellStyle name="Standard 81 4" xfId="5773" xr:uid="{00000000-0005-0000-0000-00007F920000}"/>
    <cellStyle name="Standard 810" xfId="10107" xr:uid="{00000000-0005-0000-0000-000080920000}"/>
    <cellStyle name="Standard 811" xfId="10108" xr:uid="{00000000-0005-0000-0000-000081920000}"/>
    <cellStyle name="Standard 812" xfId="10109" xr:uid="{00000000-0005-0000-0000-000082920000}"/>
    <cellStyle name="Standard 813" xfId="10110" xr:uid="{00000000-0005-0000-0000-000083920000}"/>
    <cellStyle name="Standard 814" xfId="10111" xr:uid="{00000000-0005-0000-0000-000084920000}"/>
    <cellStyle name="Standard 815" xfId="10112" xr:uid="{00000000-0005-0000-0000-000085920000}"/>
    <cellStyle name="Standard 816" xfId="10113" xr:uid="{00000000-0005-0000-0000-000086920000}"/>
    <cellStyle name="Standard 817" xfId="10114" xr:uid="{00000000-0005-0000-0000-000087920000}"/>
    <cellStyle name="Standard 818" xfId="10115" xr:uid="{00000000-0005-0000-0000-000088920000}"/>
    <cellStyle name="Standard 819" xfId="10116" xr:uid="{00000000-0005-0000-0000-000089920000}"/>
    <cellStyle name="Standard 82" xfId="2329" xr:uid="{00000000-0005-0000-0000-00008A920000}"/>
    <cellStyle name="Standard 82 2" xfId="2330" xr:uid="{00000000-0005-0000-0000-00008B920000}"/>
    <cellStyle name="Standard 82 2 2" xfId="4348" xr:uid="{00000000-0005-0000-0000-00008C920000}"/>
    <cellStyle name="Standard 82 3" xfId="3984" xr:uid="{00000000-0005-0000-0000-00008D920000}"/>
    <cellStyle name="Standard 82 4" xfId="5774" xr:uid="{00000000-0005-0000-0000-00008E920000}"/>
    <cellStyle name="Standard 820" xfId="10117" xr:uid="{00000000-0005-0000-0000-00008F920000}"/>
    <cellStyle name="Standard 821" xfId="10118" xr:uid="{00000000-0005-0000-0000-000090920000}"/>
    <cellStyle name="Standard 822" xfId="10119" xr:uid="{00000000-0005-0000-0000-000091920000}"/>
    <cellStyle name="Standard 823" xfId="10120" xr:uid="{00000000-0005-0000-0000-000092920000}"/>
    <cellStyle name="Standard 824" xfId="10121" xr:uid="{00000000-0005-0000-0000-000093920000}"/>
    <cellStyle name="Standard 825" xfId="10122" xr:uid="{00000000-0005-0000-0000-000094920000}"/>
    <cellStyle name="Standard 826" xfId="10123" xr:uid="{00000000-0005-0000-0000-000095920000}"/>
    <cellStyle name="Standard 827" xfId="10124" xr:uid="{00000000-0005-0000-0000-000096920000}"/>
    <cellStyle name="Standard 828" xfId="10125" xr:uid="{00000000-0005-0000-0000-000097920000}"/>
    <cellStyle name="Standard 829" xfId="10126" xr:uid="{00000000-0005-0000-0000-000098920000}"/>
    <cellStyle name="Standard 83" xfId="2331" xr:uid="{00000000-0005-0000-0000-000099920000}"/>
    <cellStyle name="Standard 83 2" xfId="2332" xr:uid="{00000000-0005-0000-0000-00009A920000}"/>
    <cellStyle name="Standard 83 2 2" xfId="4349" xr:uid="{00000000-0005-0000-0000-00009B920000}"/>
    <cellStyle name="Standard 83 3" xfId="3985" xr:uid="{00000000-0005-0000-0000-00009C920000}"/>
    <cellStyle name="Standard 83 4" xfId="5775" xr:uid="{00000000-0005-0000-0000-00009D920000}"/>
    <cellStyle name="Standard 830" xfId="10127" xr:uid="{00000000-0005-0000-0000-00009E920000}"/>
    <cellStyle name="Standard 831" xfId="10128" xr:uid="{00000000-0005-0000-0000-00009F920000}"/>
    <cellStyle name="Standard 832" xfId="10129" xr:uid="{00000000-0005-0000-0000-0000A0920000}"/>
    <cellStyle name="Standard 833" xfId="10130" xr:uid="{00000000-0005-0000-0000-0000A1920000}"/>
    <cellStyle name="Standard 834" xfId="10131" xr:uid="{00000000-0005-0000-0000-0000A2920000}"/>
    <cellStyle name="Standard 835" xfId="10132" xr:uid="{00000000-0005-0000-0000-0000A3920000}"/>
    <cellStyle name="Standard 836" xfId="10133" xr:uid="{00000000-0005-0000-0000-0000A4920000}"/>
    <cellStyle name="Standard 837" xfId="10134" xr:uid="{00000000-0005-0000-0000-0000A5920000}"/>
    <cellStyle name="Standard 838" xfId="10135" xr:uid="{00000000-0005-0000-0000-0000A6920000}"/>
    <cellStyle name="Standard 839" xfId="10136" xr:uid="{00000000-0005-0000-0000-0000A7920000}"/>
    <cellStyle name="Standard 84" xfId="2333" xr:uid="{00000000-0005-0000-0000-0000A8920000}"/>
    <cellStyle name="Standard 84 2" xfId="2334" xr:uid="{00000000-0005-0000-0000-0000A9920000}"/>
    <cellStyle name="Standard 84 2 2" xfId="4350" xr:uid="{00000000-0005-0000-0000-0000AA920000}"/>
    <cellStyle name="Standard 84 3" xfId="3986" xr:uid="{00000000-0005-0000-0000-0000AB920000}"/>
    <cellStyle name="Standard 84 4" xfId="5776" xr:uid="{00000000-0005-0000-0000-0000AC920000}"/>
    <cellStyle name="Standard 840" xfId="10137" xr:uid="{00000000-0005-0000-0000-0000AD920000}"/>
    <cellStyle name="Standard 841" xfId="10138" xr:uid="{00000000-0005-0000-0000-0000AE920000}"/>
    <cellStyle name="Standard 842" xfId="10139" xr:uid="{00000000-0005-0000-0000-0000AF920000}"/>
    <cellStyle name="Standard 843" xfId="10140" xr:uid="{00000000-0005-0000-0000-0000B0920000}"/>
    <cellStyle name="Standard 844" xfId="10141" xr:uid="{00000000-0005-0000-0000-0000B1920000}"/>
    <cellStyle name="Standard 845" xfId="10142" xr:uid="{00000000-0005-0000-0000-0000B2920000}"/>
    <cellStyle name="Standard 846" xfId="10143" xr:uid="{00000000-0005-0000-0000-0000B3920000}"/>
    <cellStyle name="Standard 847" xfId="10144" xr:uid="{00000000-0005-0000-0000-0000B4920000}"/>
    <cellStyle name="Standard 848" xfId="10145" xr:uid="{00000000-0005-0000-0000-0000B5920000}"/>
    <cellStyle name="Standard 849" xfId="10146" xr:uid="{00000000-0005-0000-0000-0000B6920000}"/>
    <cellStyle name="Standard 85" xfId="2335" xr:uid="{00000000-0005-0000-0000-0000B7920000}"/>
    <cellStyle name="Standard 85 2" xfId="2336" xr:uid="{00000000-0005-0000-0000-0000B8920000}"/>
    <cellStyle name="Standard 85 2 2" xfId="4351" xr:uid="{00000000-0005-0000-0000-0000B9920000}"/>
    <cellStyle name="Standard 85 3" xfId="3987" xr:uid="{00000000-0005-0000-0000-0000BA920000}"/>
    <cellStyle name="Standard 85 4" xfId="5777" xr:uid="{00000000-0005-0000-0000-0000BB920000}"/>
    <cellStyle name="Standard 850" xfId="10147" xr:uid="{00000000-0005-0000-0000-0000BC920000}"/>
    <cellStyle name="Standard 851" xfId="10148" xr:uid="{00000000-0005-0000-0000-0000BD920000}"/>
    <cellStyle name="Standard 852" xfId="10149" xr:uid="{00000000-0005-0000-0000-0000BE920000}"/>
    <cellStyle name="Standard 853" xfId="10150" xr:uid="{00000000-0005-0000-0000-0000BF920000}"/>
    <cellStyle name="Standard 854" xfId="10151" xr:uid="{00000000-0005-0000-0000-0000C0920000}"/>
    <cellStyle name="Standard 855" xfId="10152" xr:uid="{00000000-0005-0000-0000-0000C1920000}"/>
    <cellStyle name="Standard 856" xfId="10153" xr:uid="{00000000-0005-0000-0000-0000C2920000}"/>
    <cellStyle name="Standard 857" xfId="10154" xr:uid="{00000000-0005-0000-0000-0000C3920000}"/>
    <cellStyle name="Standard 858" xfId="10155" xr:uid="{00000000-0005-0000-0000-0000C4920000}"/>
    <cellStyle name="Standard 859" xfId="10156" xr:uid="{00000000-0005-0000-0000-0000C5920000}"/>
    <cellStyle name="Standard 86" xfId="2337" xr:uid="{00000000-0005-0000-0000-0000C6920000}"/>
    <cellStyle name="Standard 86 2" xfId="2338" xr:uid="{00000000-0005-0000-0000-0000C7920000}"/>
    <cellStyle name="Standard 86 2 2" xfId="4352" xr:uid="{00000000-0005-0000-0000-0000C8920000}"/>
    <cellStyle name="Standard 86 3" xfId="3988" xr:uid="{00000000-0005-0000-0000-0000C9920000}"/>
    <cellStyle name="Standard 86 4" xfId="5778" xr:uid="{00000000-0005-0000-0000-0000CA920000}"/>
    <cellStyle name="Standard 860" xfId="10157" xr:uid="{00000000-0005-0000-0000-0000CB920000}"/>
    <cellStyle name="Standard 861" xfId="10158" xr:uid="{00000000-0005-0000-0000-0000CC920000}"/>
    <cellStyle name="Standard 862" xfId="10159" xr:uid="{00000000-0005-0000-0000-0000CD920000}"/>
    <cellStyle name="Standard 863" xfId="10160" xr:uid="{00000000-0005-0000-0000-0000CE920000}"/>
    <cellStyle name="Standard 864" xfId="10161" xr:uid="{00000000-0005-0000-0000-0000CF920000}"/>
    <cellStyle name="Standard 865" xfId="10162" xr:uid="{00000000-0005-0000-0000-0000D0920000}"/>
    <cellStyle name="Standard 866" xfId="10163" xr:uid="{00000000-0005-0000-0000-0000D1920000}"/>
    <cellStyle name="Standard 867" xfId="10164" xr:uid="{00000000-0005-0000-0000-0000D2920000}"/>
    <cellStyle name="Standard 868" xfId="10165" xr:uid="{00000000-0005-0000-0000-0000D3920000}"/>
    <cellStyle name="Standard 869" xfId="10166" xr:uid="{00000000-0005-0000-0000-0000D4920000}"/>
    <cellStyle name="Standard 87" xfId="2339" xr:uid="{00000000-0005-0000-0000-0000D5920000}"/>
    <cellStyle name="Standard 87 2" xfId="2340" xr:uid="{00000000-0005-0000-0000-0000D6920000}"/>
    <cellStyle name="Standard 87 2 2" xfId="4353" xr:uid="{00000000-0005-0000-0000-0000D7920000}"/>
    <cellStyle name="Standard 87 3" xfId="3989" xr:uid="{00000000-0005-0000-0000-0000D8920000}"/>
    <cellStyle name="Standard 87 4" xfId="5779" xr:uid="{00000000-0005-0000-0000-0000D9920000}"/>
    <cellStyle name="Standard 870" xfId="10167" xr:uid="{00000000-0005-0000-0000-0000DA920000}"/>
    <cellStyle name="Standard 871" xfId="10168" xr:uid="{00000000-0005-0000-0000-0000DB920000}"/>
    <cellStyle name="Standard 872" xfId="10169" xr:uid="{00000000-0005-0000-0000-0000DC920000}"/>
    <cellStyle name="Standard 873" xfId="10170" xr:uid="{00000000-0005-0000-0000-0000DD920000}"/>
    <cellStyle name="Standard 874" xfId="10171" xr:uid="{00000000-0005-0000-0000-0000DE920000}"/>
    <cellStyle name="Standard 875" xfId="10172" xr:uid="{00000000-0005-0000-0000-0000DF920000}"/>
    <cellStyle name="Standard 876" xfId="10173" xr:uid="{00000000-0005-0000-0000-0000E0920000}"/>
    <cellStyle name="Standard 877" xfId="10174" xr:uid="{00000000-0005-0000-0000-0000E1920000}"/>
    <cellStyle name="Standard 878" xfId="10175" xr:uid="{00000000-0005-0000-0000-0000E2920000}"/>
    <cellStyle name="Standard 879" xfId="10176" xr:uid="{00000000-0005-0000-0000-0000E3920000}"/>
    <cellStyle name="Standard 88" xfId="2341" xr:uid="{00000000-0005-0000-0000-0000E4920000}"/>
    <cellStyle name="Standard 88 2" xfId="2342" xr:uid="{00000000-0005-0000-0000-0000E5920000}"/>
    <cellStyle name="Standard 88 2 2" xfId="4354" xr:uid="{00000000-0005-0000-0000-0000E6920000}"/>
    <cellStyle name="Standard 88 3" xfId="3990" xr:uid="{00000000-0005-0000-0000-0000E7920000}"/>
    <cellStyle name="Standard 88 4" xfId="5780" xr:uid="{00000000-0005-0000-0000-0000E8920000}"/>
    <cellStyle name="Standard 880" xfId="10177" xr:uid="{00000000-0005-0000-0000-0000E9920000}"/>
    <cellStyle name="Standard 881" xfId="10178" xr:uid="{00000000-0005-0000-0000-0000EA920000}"/>
    <cellStyle name="Standard 882" xfId="10179" xr:uid="{00000000-0005-0000-0000-0000EB920000}"/>
    <cellStyle name="Standard 883" xfId="10180" xr:uid="{00000000-0005-0000-0000-0000EC920000}"/>
    <cellStyle name="Standard 884" xfId="10181" xr:uid="{00000000-0005-0000-0000-0000ED920000}"/>
    <cellStyle name="Standard 885" xfId="10182" xr:uid="{00000000-0005-0000-0000-0000EE920000}"/>
    <cellStyle name="Standard 886" xfId="10183" xr:uid="{00000000-0005-0000-0000-0000EF920000}"/>
    <cellStyle name="Standard 887" xfId="10184" xr:uid="{00000000-0005-0000-0000-0000F0920000}"/>
    <cellStyle name="Standard 888" xfId="10185" xr:uid="{00000000-0005-0000-0000-0000F1920000}"/>
    <cellStyle name="Standard 889" xfId="10186" xr:uid="{00000000-0005-0000-0000-0000F2920000}"/>
    <cellStyle name="Standard 89" xfId="2343" xr:uid="{00000000-0005-0000-0000-0000F3920000}"/>
    <cellStyle name="Standard 89 2" xfId="2344" xr:uid="{00000000-0005-0000-0000-0000F4920000}"/>
    <cellStyle name="Standard 89 2 2" xfId="4355" xr:uid="{00000000-0005-0000-0000-0000F5920000}"/>
    <cellStyle name="Standard 89 3" xfId="3991" xr:uid="{00000000-0005-0000-0000-0000F6920000}"/>
    <cellStyle name="Standard 890" xfId="10187" xr:uid="{00000000-0005-0000-0000-0000F7920000}"/>
    <cellStyle name="Standard 891" xfId="10188" xr:uid="{00000000-0005-0000-0000-0000F8920000}"/>
    <cellStyle name="Standard 892" xfId="10189" xr:uid="{00000000-0005-0000-0000-0000F9920000}"/>
    <cellStyle name="Standard 893" xfId="10190" xr:uid="{00000000-0005-0000-0000-0000FA920000}"/>
    <cellStyle name="Standard 894" xfId="10191" xr:uid="{00000000-0005-0000-0000-0000FB920000}"/>
    <cellStyle name="Standard 895" xfId="10192" xr:uid="{00000000-0005-0000-0000-0000FC920000}"/>
    <cellStyle name="Standard 896" xfId="10193" xr:uid="{00000000-0005-0000-0000-0000FD920000}"/>
    <cellStyle name="Standard 897" xfId="10194" xr:uid="{00000000-0005-0000-0000-0000FE920000}"/>
    <cellStyle name="Standard 898" xfId="10195" xr:uid="{00000000-0005-0000-0000-0000FF920000}"/>
    <cellStyle name="Standard 899" xfId="10196" xr:uid="{00000000-0005-0000-0000-000000930000}"/>
    <cellStyle name="Standard 9" xfId="112" xr:uid="{00000000-0005-0000-0000-000001930000}"/>
    <cellStyle name="Standard 9 10" xfId="9226" xr:uid="{00000000-0005-0000-0000-000002930000}"/>
    <cellStyle name="Standard 9 10 2" xfId="12041" xr:uid="{00000000-0005-0000-0000-000003930000}"/>
    <cellStyle name="Standard 9 10 3" xfId="11438" xr:uid="{00000000-0005-0000-0000-000004930000}"/>
    <cellStyle name="Standard 9 11" xfId="11457" xr:uid="{00000000-0005-0000-0000-000005930000}"/>
    <cellStyle name="Standard 9 12" xfId="2345" xr:uid="{00000000-0005-0000-0000-000006930000}"/>
    <cellStyle name="Standard 9 2" xfId="2346" xr:uid="{00000000-0005-0000-0000-000007930000}"/>
    <cellStyle name="Standard 9 2 2" xfId="2347" xr:uid="{00000000-0005-0000-0000-000008930000}"/>
    <cellStyle name="Standard 9 2 2 2" xfId="2348" xr:uid="{00000000-0005-0000-0000-000009930000}"/>
    <cellStyle name="Standard 9 2 2 3" xfId="2349" xr:uid="{00000000-0005-0000-0000-00000A930000}"/>
    <cellStyle name="Standard 9 2 2 3 2" xfId="4357" xr:uid="{00000000-0005-0000-0000-00000B930000}"/>
    <cellStyle name="Standard 9 2 2 4" xfId="4356" xr:uid="{00000000-0005-0000-0000-00000C930000}"/>
    <cellStyle name="Standard 9 2 2 5" xfId="42442" xr:uid="{00000000-0005-0000-0000-00000D930000}"/>
    <cellStyle name="Standard 9 2 3" xfId="2350" xr:uid="{00000000-0005-0000-0000-00000E930000}"/>
    <cellStyle name="Standard 9 2 3 2" xfId="2351" xr:uid="{00000000-0005-0000-0000-00000F930000}"/>
    <cellStyle name="Standard 9 2 3 3" xfId="10810" xr:uid="{00000000-0005-0000-0000-000010930000}"/>
    <cellStyle name="Standard 9 2 4" xfId="8274" xr:uid="{00000000-0005-0000-0000-000011930000}"/>
    <cellStyle name="Standard 9 2 5" xfId="8958" xr:uid="{00000000-0005-0000-0000-000012930000}"/>
    <cellStyle name="Standard 9 2_SOFI Tab. H1.2-1A" xfId="2352" xr:uid="{00000000-0005-0000-0000-000013930000}"/>
    <cellStyle name="Standard 9 3" xfId="2353" xr:uid="{00000000-0005-0000-0000-000014930000}"/>
    <cellStyle name="Standard 9 3 2" xfId="2354" xr:uid="{00000000-0005-0000-0000-000015930000}"/>
    <cellStyle name="Standard 9 3 2 2" xfId="2355" xr:uid="{00000000-0005-0000-0000-000016930000}"/>
    <cellStyle name="Standard 9 3 2 2 2" xfId="2356" xr:uid="{00000000-0005-0000-0000-000017930000}"/>
    <cellStyle name="Standard 9 3 2 2 2 2" xfId="4360" xr:uid="{00000000-0005-0000-0000-000018930000}"/>
    <cellStyle name="Standard 9 3 2 2 3" xfId="4359" xr:uid="{00000000-0005-0000-0000-000019930000}"/>
    <cellStyle name="Standard 9 3 2 3" xfId="2357" xr:uid="{00000000-0005-0000-0000-00001A930000}"/>
    <cellStyle name="Standard 9 3 2 4" xfId="10811" xr:uid="{00000000-0005-0000-0000-00001B930000}"/>
    <cellStyle name="Standard 9 3 3" xfId="2358" xr:uid="{00000000-0005-0000-0000-00001C930000}"/>
    <cellStyle name="Standard 9 3 3 2" xfId="2359" xr:uid="{00000000-0005-0000-0000-00001D930000}"/>
    <cellStyle name="Standard 9 3 3 2 2" xfId="4362" xr:uid="{00000000-0005-0000-0000-00001E930000}"/>
    <cellStyle name="Standard 9 3 3 3" xfId="4361" xr:uid="{00000000-0005-0000-0000-00001F930000}"/>
    <cellStyle name="Standard 9 3 4" xfId="2360" xr:uid="{00000000-0005-0000-0000-000020930000}"/>
    <cellStyle name="Standard 9 3 5" xfId="4358" xr:uid="{00000000-0005-0000-0000-000021930000}"/>
    <cellStyle name="Standard 9 4" xfId="2361" xr:uid="{00000000-0005-0000-0000-000022930000}"/>
    <cellStyle name="Standard 9 4 2" xfId="2362" xr:uid="{00000000-0005-0000-0000-000023930000}"/>
    <cellStyle name="Standard 9 4 2 2" xfId="2363" xr:uid="{00000000-0005-0000-0000-000024930000}"/>
    <cellStyle name="Standard 9 4 2 2 2" xfId="4364" xr:uid="{00000000-0005-0000-0000-000025930000}"/>
    <cellStyle name="Standard 9 4 2 3" xfId="4363" xr:uid="{00000000-0005-0000-0000-000026930000}"/>
    <cellStyle name="Standard 9 4 3" xfId="2364" xr:uid="{00000000-0005-0000-0000-000027930000}"/>
    <cellStyle name="Standard 9 5" xfId="5781" xr:uid="{00000000-0005-0000-0000-000028930000}"/>
    <cellStyle name="Standard 9 5 2" xfId="8275" xr:uid="{00000000-0005-0000-0000-000029930000}"/>
    <cellStyle name="Standard 9 5 2 2" xfId="11094" xr:uid="{00000000-0005-0000-0000-00002A930000}"/>
    <cellStyle name="Standard 9 5 2 2 2" xfId="12143" xr:uid="{00000000-0005-0000-0000-00002B930000}"/>
    <cellStyle name="Standard 9 5 2 2 3" xfId="11926" xr:uid="{00000000-0005-0000-0000-00002C930000}"/>
    <cellStyle name="Standard 9 5 2 2 4" xfId="12176" xr:uid="{00000000-0005-0000-0000-00002D930000}"/>
    <cellStyle name="Standard 9 5 2 2 5" xfId="12246" xr:uid="{00000000-0005-0000-0000-00002E930000}"/>
    <cellStyle name="Standard 9 5 2 3" xfId="11507" xr:uid="{00000000-0005-0000-0000-00002F930000}"/>
    <cellStyle name="Standard 9 5 3" xfId="11492" xr:uid="{00000000-0005-0000-0000-000030930000}"/>
    <cellStyle name="Standard 9 5 4" xfId="11482" xr:uid="{00000000-0005-0000-0000-000031930000}"/>
    <cellStyle name="Standard 9 5 5" xfId="11830" xr:uid="{00000000-0005-0000-0000-000032930000}"/>
    <cellStyle name="Standard 9 5 6" xfId="11415" xr:uid="{00000000-0005-0000-0000-000033930000}"/>
    <cellStyle name="Standard 9 6" xfId="8276" xr:uid="{00000000-0005-0000-0000-000034930000}"/>
    <cellStyle name="Standard 9 6 2" xfId="11512" xr:uid="{00000000-0005-0000-0000-000035930000}"/>
    <cellStyle name="Standard 9 6 3" xfId="11497" xr:uid="{00000000-0005-0000-0000-000036930000}"/>
    <cellStyle name="Standard 9 6 4" xfId="11487" xr:uid="{00000000-0005-0000-0000-000037930000}"/>
    <cellStyle name="Standard 9 6 5" xfId="11927" xr:uid="{00000000-0005-0000-0000-000038930000}"/>
    <cellStyle name="Standard 9 6 6" xfId="11428" xr:uid="{00000000-0005-0000-0000-000039930000}"/>
    <cellStyle name="Standard 9 7" xfId="8277" xr:uid="{00000000-0005-0000-0000-00003A930000}"/>
    <cellStyle name="Standard 9 7 2" xfId="11510" xr:uid="{00000000-0005-0000-0000-00003B930000}"/>
    <cellStyle name="Standard 9 7 3" xfId="11499" xr:uid="{00000000-0005-0000-0000-00003C930000}"/>
    <cellStyle name="Standard 9 7 4" xfId="11485" xr:uid="{00000000-0005-0000-0000-00003D930000}"/>
    <cellStyle name="Standard 9 7 5" xfId="11928" xr:uid="{00000000-0005-0000-0000-00003E930000}"/>
    <cellStyle name="Standard 9 7 6" xfId="11431" xr:uid="{00000000-0005-0000-0000-00003F930000}"/>
    <cellStyle name="Standard 9 8" xfId="8860" xr:uid="{00000000-0005-0000-0000-000040930000}"/>
    <cellStyle name="Standard 9 8 2" xfId="11511" xr:uid="{00000000-0005-0000-0000-000041930000}"/>
    <cellStyle name="Standard 9 8 3" xfId="11500" xr:uid="{00000000-0005-0000-0000-000042930000}"/>
    <cellStyle name="Standard 9 8 4" xfId="11486" xr:uid="{00000000-0005-0000-0000-000043930000}"/>
    <cellStyle name="Standard 9 8 5" xfId="11954" xr:uid="{00000000-0005-0000-0000-000044930000}"/>
    <cellStyle name="Standard 9 8 6" xfId="11439" xr:uid="{00000000-0005-0000-0000-000045930000}"/>
    <cellStyle name="Standard 9 9" xfId="9064" xr:uid="{00000000-0005-0000-0000-000046930000}"/>
    <cellStyle name="Standard 9 9 2" xfId="12018" xr:uid="{00000000-0005-0000-0000-000047930000}"/>
    <cellStyle name="Standard 9 9 3" xfId="11434" xr:uid="{00000000-0005-0000-0000-000048930000}"/>
    <cellStyle name="Standard 9_SOFI Tab. H1.2-1A" xfId="2365" xr:uid="{00000000-0005-0000-0000-000049930000}"/>
    <cellStyle name="Standard 90" xfId="2366" xr:uid="{00000000-0005-0000-0000-00004A930000}"/>
    <cellStyle name="Standard 90 2" xfId="3992" xr:uid="{00000000-0005-0000-0000-00004B930000}"/>
    <cellStyle name="Standard 90 3" xfId="10197" xr:uid="{00000000-0005-0000-0000-00004C930000}"/>
    <cellStyle name="Standard 900" xfId="10198" xr:uid="{00000000-0005-0000-0000-00004D930000}"/>
    <cellStyle name="Standard 901" xfId="10199" xr:uid="{00000000-0005-0000-0000-00004E930000}"/>
    <cellStyle name="Standard 902" xfId="10200" xr:uid="{00000000-0005-0000-0000-00004F930000}"/>
    <cellStyle name="Standard 903" xfId="10201" xr:uid="{00000000-0005-0000-0000-000050930000}"/>
    <cellStyle name="Standard 904" xfId="10202" xr:uid="{00000000-0005-0000-0000-000051930000}"/>
    <cellStyle name="Standard 905" xfId="10203" xr:uid="{00000000-0005-0000-0000-000052930000}"/>
    <cellStyle name="Standard 906" xfId="10204" xr:uid="{00000000-0005-0000-0000-000053930000}"/>
    <cellStyle name="Standard 907" xfId="10205" xr:uid="{00000000-0005-0000-0000-000054930000}"/>
    <cellStyle name="Standard 908" xfId="10206" xr:uid="{00000000-0005-0000-0000-000055930000}"/>
    <cellStyle name="Standard 909" xfId="10207" xr:uid="{00000000-0005-0000-0000-000056930000}"/>
    <cellStyle name="Standard 91" xfId="2367" xr:uid="{00000000-0005-0000-0000-000057930000}"/>
    <cellStyle name="Standard 91 2" xfId="3993" xr:uid="{00000000-0005-0000-0000-000058930000}"/>
    <cellStyle name="Standard 91 3" xfId="10208" xr:uid="{00000000-0005-0000-0000-000059930000}"/>
    <cellStyle name="Standard 910" xfId="10209" xr:uid="{00000000-0005-0000-0000-00005A930000}"/>
    <cellStyle name="Standard 911" xfId="10210" xr:uid="{00000000-0005-0000-0000-00005B930000}"/>
    <cellStyle name="Standard 912" xfId="10211" xr:uid="{00000000-0005-0000-0000-00005C930000}"/>
    <cellStyle name="Standard 913" xfId="10212" xr:uid="{00000000-0005-0000-0000-00005D930000}"/>
    <cellStyle name="Standard 914" xfId="10213" xr:uid="{00000000-0005-0000-0000-00005E930000}"/>
    <cellStyle name="Standard 915" xfId="10214" xr:uid="{00000000-0005-0000-0000-00005F930000}"/>
    <cellStyle name="Standard 916" xfId="10215" xr:uid="{00000000-0005-0000-0000-000060930000}"/>
    <cellStyle name="Standard 917" xfId="10216" xr:uid="{00000000-0005-0000-0000-000061930000}"/>
    <cellStyle name="Standard 918" xfId="10217" xr:uid="{00000000-0005-0000-0000-000062930000}"/>
    <cellStyle name="Standard 919" xfId="10218" xr:uid="{00000000-0005-0000-0000-000063930000}"/>
    <cellStyle name="Standard 92" xfId="2368" xr:uid="{00000000-0005-0000-0000-000064930000}"/>
    <cellStyle name="Standard 92 2" xfId="3994" xr:uid="{00000000-0005-0000-0000-000065930000}"/>
    <cellStyle name="Standard 92 3" xfId="10219" xr:uid="{00000000-0005-0000-0000-000066930000}"/>
    <cellStyle name="Standard 920" xfId="10220" xr:uid="{00000000-0005-0000-0000-000067930000}"/>
    <cellStyle name="Standard 921" xfId="10221" xr:uid="{00000000-0005-0000-0000-000068930000}"/>
    <cellStyle name="Standard 922" xfId="10222" xr:uid="{00000000-0005-0000-0000-000069930000}"/>
    <cellStyle name="Standard 923" xfId="10223" xr:uid="{00000000-0005-0000-0000-00006A930000}"/>
    <cellStyle name="Standard 924" xfId="10224" xr:uid="{00000000-0005-0000-0000-00006B930000}"/>
    <cellStyle name="Standard 925" xfId="10225" xr:uid="{00000000-0005-0000-0000-00006C930000}"/>
    <cellStyle name="Standard 926" xfId="10226" xr:uid="{00000000-0005-0000-0000-00006D930000}"/>
    <cellStyle name="Standard 927" xfId="10227" xr:uid="{00000000-0005-0000-0000-00006E930000}"/>
    <cellStyle name="Standard 928" xfId="10228" xr:uid="{00000000-0005-0000-0000-00006F930000}"/>
    <cellStyle name="Standard 929" xfId="10229" xr:uid="{00000000-0005-0000-0000-000070930000}"/>
    <cellStyle name="Standard 93" xfId="2369" xr:uid="{00000000-0005-0000-0000-000071930000}"/>
    <cellStyle name="Standard 93 2" xfId="3995" xr:uid="{00000000-0005-0000-0000-000072930000}"/>
    <cellStyle name="Standard 93 3" xfId="10230" xr:uid="{00000000-0005-0000-0000-000073930000}"/>
    <cellStyle name="Standard 930" xfId="10231" xr:uid="{00000000-0005-0000-0000-000074930000}"/>
    <cellStyle name="Standard 931" xfId="10232" xr:uid="{00000000-0005-0000-0000-000075930000}"/>
    <cellStyle name="Standard 932" xfId="10233" xr:uid="{00000000-0005-0000-0000-000076930000}"/>
    <cellStyle name="Standard 933" xfId="10234" xr:uid="{00000000-0005-0000-0000-000077930000}"/>
    <cellStyle name="Standard 934" xfId="10235" xr:uid="{00000000-0005-0000-0000-000078930000}"/>
    <cellStyle name="Standard 935" xfId="10236" xr:uid="{00000000-0005-0000-0000-000079930000}"/>
    <cellStyle name="Standard 936" xfId="10237" xr:uid="{00000000-0005-0000-0000-00007A930000}"/>
    <cellStyle name="Standard 937" xfId="10238" xr:uid="{00000000-0005-0000-0000-00007B930000}"/>
    <cellStyle name="Standard 938" xfId="10239" xr:uid="{00000000-0005-0000-0000-00007C930000}"/>
    <cellStyle name="Standard 939" xfId="10240" xr:uid="{00000000-0005-0000-0000-00007D930000}"/>
    <cellStyle name="Standard 94" xfId="2370" xr:uid="{00000000-0005-0000-0000-00007E930000}"/>
    <cellStyle name="Standard 94 2" xfId="3996" xr:uid="{00000000-0005-0000-0000-00007F930000}"/>
    <cellStyle name="Standard 94 3" xfId="10241" xr:uid="{00000000-0005-0000-0000-000080930000}"/>
    <cellStyle name="Standard 940" xfId="10242" xr:uid="{00000000-0005-0000-0000-000081930000}"/>
    <cellStyle name="Standard 941" xfId="10243" xr:uid="{00000000-0005-0000-0000-000082930000}"/>
    <cellStyle name="Standard 942" xfId="10244" xr:uid="{00000000-0005-0000-0000-000083930000}"/>
    <cellStyle name="Standard 943" xfId="10245" xr:uid="{00000000-0005-0000-0000-000084930000}"/>
    <cellStyle name="Standard 944" xfId="10246" xr:uid="{00000000-0005-0000-0000-000085930000}"/>
    <cellStyle name="Standard 945" xfId="10247" xr:uid="{00000000-0005-0000-0000-000086930000}"/>
    <cellStyle name="Standard 946" xfId="10248" xr:uid="{00000000-0005-0000-0000-000087930000}"/>
    <cellStyle name="Standard 947" xfId="10249" xr:uid="{00000000-0005-0000-0000-000088930000}"/>
    <cellStyle name="Standard 948" xfId="10250" xr:uid="{00000000-0005-0000-0000-000089930000}"/>
    <cellStyle name="Standard 949" xfId="10251" xr:uid="{00000000-0005-0000-0000-00008A930000}"/>
    <cellStyle name="Standard 95" xfId="2371" xr:uid="{00000000-0005-0000-0000-00008B930000}"/>
    <cellStyle name="Standard 95 2" xfId="3997" xr:uid="{00000000-0005-0000-0000-00008C930000}"/>
    <cellStyle name="Standard 95 3" xfId="10252" xr:uid="{00000000-0005-0000-0000-00008D930000}"/>
    <cellStyle name="Standard 950" xfId="10253" xr:uid="{00000000-0005-0000-0000-00008E930000}"/>
    <cellStyle name="Standard 951" xfId="10254" xr:uid="{00000000-0005-0000-0000-00008F930000}"/>
    <cellStyle name="Standard 952" xfId="10255" xr:uid="{00000000-0005-0000-0000-000090930000}"/>
    <cellStyle name="Standard 953" xfId="10256" xr:uid="{00000000-0005-0000-0000-000091930000}"/>
    <cellStyle name="Standard 954" xfId="10257" xr:uid="{00000000-0005-0000-0000-000092930000}"/>
    <cellStyle name="Standard 955" xfId="10258" xr:uid="{00000000-0005-0000-0000-000093930000}"/>
    <cellStyle name="Standard 956" xfId="10259" xr:uid="{00000000-0005-0000-0000-000094930000}"/>
    <cellStyle name="Standard 957" xfId="10260" xr:uid="{00000000-0005-0000-0000-000095930000}"/>
    <cellStyle name="Standard 958" xfId="10261" xr:uid="{00000000-0005-0000-0000-000096930000}"/>
    <cellStyle name="Standard 959" xfId="10262" xr:uid="{00000000-0005-0000-0000-000097930000}"/>
    <cellStyle name="Standard 96" xfId="2372" xr:uid="{00000000-0005-0000-0000-000098930000}"/>
    <cellStyle name="Standard 96 2" xfId="3998" xr:uid="{00000000-0005-0000-0000-000099930000}"/>
    <cellStyle name="Standard 96 3" xfId="10263" xr:uid="{00000000-0005-0000-0000-00009A930000}"/>
    <cellStyle name="Standard 960" xfId="10264" xr:uid="{00000000-0005-0000-0000-00009B930000}"/>
    <cellStyle name="Standard 961" xfId="10265" xr:uid="{00000000-0005-0000-0000-00009C930000}"/>
    <cellStyle name="Standard 962" xfId="10266" xr:uid="{00000000-0005-0000-0000-00009D930000}"/>
    <cellStyle name="Standard 963" xfId="10267" xr:uid="{00000000-0005-0000-0000-00009E930000}"/>
    <cellStyle name="Standard 964" xfId="10268" xr:uid="{00000000-0005-0000-0000-00009F930000}"/>
    <cellStyle name="Standard 965" xfId="10269" xr:uid="{00000000-0005-0000-0000-0000A0930000}"/>
    <cellStyle name="Standard 966" xfId="10270" xr:uid="{00000000-0005-0000-0000-0000A1930000}"/>
    <cellStyle name="Standard 967" xfId="10271" xr:uid="{00000000-0005-0000-0000-0000A2930000}"/>
    <cellStyle name="Standard 968" xfId="10272" xr:uid="{00000000-0005-0000-0000-0000A3930000}"/>
    <cellStyle name="Standard 969" xfId="10273" xr:uid="{00000000-0005-0000-0000-0000A4930000}"/>
    <cellStyle name="Standard 97" xfId="2373" xr:uid="{00000000-0005-0000-0000-0000A5930000}"/>
    <cellStyle name="Standard 97 2" xfId="3999" xr:uid="{00000000-0005-0000-0000-0000A6930000}"/>
    <cellStyle name="Standard 97 3" xfId="10274" xr:uid="{00000000-0005-0000-0000-0000A7930000}"/>
    <cellStyle name="Standard 970" xfId="10275" xr:uid="{00000000-0005-0000-0000-0000A8930000}"/>
    <cellStyle name="Standard 971" xfId="10276" xr:uid="{00000000-0005-0000-0000-0000A9930000}"/>
    <cellStyle name="Standard 972" xfId="10277" xr:uid="{00000000-0005-0000-0000-0000AA930000}"/>
    <cellStyle name="Standard 973" xfId="10278" xr:uid="{00000000-0005-0000-0000-0000AB930000}"/>
    <cellStyle name="Standard 974" xfId="10279" xr:uid="{00000000-0005-0000-0000-0000AC930000}"/>
    <cellStyle name="Standard 975" xfId="10280" xr:uid="{00000000-0005-0000-0000-0000AD930000}"/>
    <cellStyle name="Standard 976" xfId="10281" xr:uid="{00000000-0005-0000-0000-0000AE930000}"/>
    <cellStyle name="Standard 977" xfId="10282" xr:uid="{00000000-0005-0000-0000-0000AF930000}"/>
    <cellStyle name="Standard 978" xfId="10283" xr:uid="{00000000-0005-0000-0000-0000B0930000}"/>
    <cellStyle name="Standard 979" xfId="10284" xr:uid="{00000000-0005-0000-0000-0000B1930000}"/>
    <cellStyle name="Standard 98" xfId="2374" xr:uid="{00000000-0005-0000-0000-0000B2930000}"/>
    <cellStyle name="Standard 98 2" xfId="4000" xr:uid="{00000000-0005-0000-0000-0000B3930000}"/>
    <cellStyle name="Standard 98 3" xfId="10285" xr:uid="{00000000-0005-0000-0000-0000B4930000}"/>
    <cellStyle name="Standard 980" xfId="10286" xr:uid="{00000000-0005-0000-0000-0000B5930000}"/>
    <cellStyle name="Standard 981" xfId="10287" xr:uid="{00000000-0005-0000-0000-0000B6930000}"/>
    <cellStyle name="Standard 982" xfId="10288" xr:uid="{00000000-0005-0000-0000-0000B7930000}"/>
    <cellStyle name="Standard 983" xfId="10289" xr:uid="{00000000-0005-0000-0000-0000B8930000}"/>
    <cellStyle name="Standard 984" xfId="10290" xr:uid="{00000000-0005-0000-0000-0000B9930000}"/>
    <cellStyle name="Standard 985" xfId="10291" xr:uid="{00000000-0005-0000-0000-0000BA930000}"/>
    <cellStyle name="Standard 986" xfId="10292" xr:uid="{00000000-0005-0000-0000-0000BB930000}"/>
    <cellStyle name="Standard 987" xfId="10293" xr:uid="{00000000-0005-0000-0000-0000BC930000}"/>
    <cellStyle name="Standard 988" xfId="10294" xr:uid="{00000000-0005-0000-0000-0000BD930000}"/>
    <cellStyle name="Standard 989" xfId="10295" xr:uid="{00000000-0005-0000-0000-0000BE930000}"/>
    <cellStyle name="Standard 99" xfId="2375" xr:uid="{00000000-0005-0000-0000-0000BF930000}"/>
    <cellStyle name="Standard 99 2" xfId="4001" xr:uid="{00000000-0005-0000-0000-0000C0930000}"/>
    <cellStyle name="Standard 99 3" xfId="10296" xr:uid="{00000000-0005-0000-0000-0000C1930000}"/>
    <cellStyle name="Standard 990" xfId="10297" xr:uid="{00000000-0005-0000-0000-0000C2930000}"/>
    <cellStyle name="Standard 991" xfId="10298" xr:uid="{00000000-0005-0000-0000-0000C3930000}"/>
    <cellStyle name="Standard 992" xfId="10299" xr:uid="{00000000-0005-0000-0000-0000C4930000}"/>
    <cellStyle name="Standard 993" xfId="10300" xr:uid="{00000000-0005-0000-0000-0000C5930000}"/>
    <cellStyle name="Standard 994" xfId="10301" xr:uid="{00000000-0005-0000-0000-0000C6930000}"/>
    <cellStyle name="Standard 995" xfId="10302" xr:uid="{00000000-0005-0000-0000-0000C7930000}"/>
    <cellStyle name="Standard 996" xfId="10303" xr:uid="{00000000-0005-0000-0000-0000C8930000}"/>
    <cellStyle name="Standard 997" xfId="10304" xr:uid="{00000000-0005-0000-0000-0000C9930000}"/>
    <cellStyle name="Standard 998" xfId="10305" xr:uid="{00000000-0005-0000-0000-0000CA930000}"/>
    <cellStyle name="Standard 999" xfId="10306" xr:uid="{00000000-0005-0000-0000-0000CB930000}"/>
    <cellStyle name="Standard_Daten HF1.1.2,.3,.6,.7 u3" xfId="42980" xr:uid="{00000000-0005-0000-0000-0000CC930000}"/>
    <cellStyle name="Standard_Daten HF1.3.1" xfId="42992" xr:uid="{00000000-0005-0000-0000-0000CD930000}"/>
    <cellStyle name="Standard_leertabellen_teil_iii" xfId="42982" xr:uid="{00000000-0005-0000-0000-0000CE930000}"/>
    <cellStyle name="Standard_Tabelle1" xfId="42997" xr:uid="{00000000-0005-0000-0000-0000CF930000}"/>
    <cellStyle name="Standard_Tabelle17" xfId="42994" xr:uid="{00000000-0005-0000-0000-0000D0930000}"/>
    <cellStyle name="Standard_Tabelle3" xfId="42981" xr:uid="{00000000-0005-0000-0000-0000D1930000}"/>
    <cellStyle name="Stil 1" xfId="8278" xr:uid="{00000000-0005-0000-0000-0000D2930000}"/>
    <cellStyle name="style1385638635423" xfId="2376" xr:uid="{00000000-0005-0000-0000-0000D3930000}"/>
    <cellStyle name="style1385638635423 2" xfId="4002" xr:uid="{00000000-0005-0000-0000-0000D4930000}"/>
    <cellStyle name="style1385638635423 2 2" xfId="4366" xr:uid="{00000000-0005-0000-0000-0000D5930000}"/>
    <cellStyle name="style1385638635423 3" xfId="4365" xr:uid="{00000000-0005-0000-0000-0000D6930000}"/>
    <cellStyle name="style1385638635438" xfId="2377" xr:uid="{00000000-0005-0000-0000-0000D7930000}"/>
    <cellStyle name="style1385638635438 2" xfId="4003" xr:uid="{00000000-0005-0000-0000-0000D8930000}"/>
    <cellStyle name="style1385638635438 2 2" xfId="4368" xr:uid="{00000000-0005-0000-0000-0000D9930000}"/>
    <cellStyle name="style1385638635438 3" xfId="4367" xr:uid="{00000000-0005-0000-0000-0000DA930000}"/>
    <cellStyle name="style1385638635470" xfId="2378" xr:uid="{00000000-0005-0000-0000-0000DB930000}"/>
    <cellStyle name="style1385638635470 2" xfId="4004" xr:uid="{00000000-0005-0000-0000-0000DC930000}"/>
    <cellStyle name="style1385638635470 2 2" xfId="4370" xr:uid="{00000000-0005-0000-0000-0000DD930000}"/>
    <cellStyle name="style1385638635470 3" xfId="4369" xr:uid="{00000000-0005-0000-0000-0000DE930000}"/>
    <cellStyle name="style1390319780511" xfId="8279" xr:uid="{00000000-0005-0000-0000-0000DF930000}"/>
    <cellStyle name="style1390319780652" xfId="8280" xr:uid="{00000000-0005-0000-0000-0000E0930000}"/>
    <cellStyle name="style1390319782886" xfId="8281" xr:uid="{00000000-0005-0000-0000-0000E1930000}"/>
    <cellStyle name="style1390319783058" xfId="8282" xr:uid="{00000000-0005-0000-0000-0000E2930000}"/>
    <cellStyle name="style1390320633788" xfId="10307" xr:uid="{00000000-0005-0000-0000-0000E3930000}"/>
    <cellStyle name="style1390320633851" xfId="10308" xr:uid="{00000000-0005-0000-0000-0000E4930000}"/>
    <cellStyle name="style1390320633897" xfId="10309" xr:uid="{00000000-0005-0000-0000-0000E5930000}"/>
    <cellStyle name="style1390320633960" xfId="10310" xr:uid="{00000000-0005-0000-0000-0000E6930000}"/>
    <cellStyle name="style1390320634007" xfId="10311" xr:uid="{00000000-0005-0000-0000-0000E7930000}"/>
    <cellStyle name="style1390320634522" xfId="10312" xr:uid="{00000000-0005-0000-0000-0000E8930000}"/>
    <cellStyle name="style1390320634585" xfId="10313" xr:uid="{00000000-0005-0000-0000-0000E9930000}"/>
    <cellStyle name="style1390320634647" xfId="10314" xr:uid="{00000000-0005-0000-0000-0000EA930000}"/>
    <cellStyle name="style1390320634710" xfId="10315" xr:uid="{00000000-0005-0000-0000-0000EB930000}"/>
    <cellStyle name="style1390320635960" xfId="10316" xr:uid="{00000000-0005-0000-0000-0000EC930000}"/>
    <cellStyle name="style1390320636163" xfId="10317" xr:uid="{00000000-0005-0000-0000-0000ED930000}"/>
    <cellStyle name="style1390320636491" xfId="10318" xr:uid="{00000000-0005-0000-0000-0000EE930000}"/>
    <cellStyle name="style1390320636616" xfId="10319" xr:uid="{00000000-0005-0000-0000-0000EF930000}"/>
    <cellStyle name="style1390320637757" xfId="10320" xr:uid="{00000000-0005-0000-0000-0000F0930000}"/>
    <cellStyle name="style1390320637851" xfId="10321" xr:uid="{00000000-0005-0000-0000-0000F1930000}"/>
    <cellStyle name="style1390320637897" xfId="10322" xr:uid="{00000000-0005-0000-0000-0000F2930000}"/>
    <cellStyle name="style1390320637960" xfId="10323" xr:uid="{00000000-0005-0000-0000-0000F3930000}"/>
    <cellStyle name="style1390320638054" xfId="10324" xr:uid="{00000000-0005-0000-0000-0000F4930000}"/>
    <cellStyle name="style1390320638116" xfId="10325" xr:uid="{00000000-0005-0000-0000-0000F5930000}"/>
    <cellStyle name="style1390320641116" xfId="10326" xr:uid="{00000000-0005-0000-0000-0000F6930000}"/>
    <cellStyle name="style1390320641460" xfId="10327" xr:uid="{00000000-0005-0000-0000-0000F7930000}"/>
    <cellStyle name="style1390320641507" xfId="10328" xr:uid="{00000000-0005-0000-0000-0000F8930000}"/>
    <cellStyle name="style1390320905713" xfId="10329" xr:uid="{00000000-0005-0000-0000-0000F9930000}"/>
    <cellStyle name="style1390320905823" xfId="10330" xr:uid="{00000000-0005-0000-0000-0000FA930000}"/>
    <cellStyle name="style1390320906042" xfId="10331" xr:uid="{00000000-0005-0000-0000-0000FB930000}"/>
    <cellStyle name="style1390320906088" xfId="10332" xr:uid="{00000000-0005-0000-0000-0000FC930000}"/>
    <cellStyle name="style1390320906151" xfId="10333" xr:uid="{00000000-0005-0000-0000-0000FD930000}"/>
    <cellStyle name="style1390320906198" xfId="10334" xr:uid="{00000000-0005-0000-0000-0000FE930000}"/>
    <cellStyle name="style1390320906526" xfId="10335" xr:uid="{00000000-0005-0000-0000-0000FF930000}"/>
    <cellStyle name="style1390320906573" xfId="10336" xr:uid="{00000000-0005-0000-0000-000000940000}"/>
    <cellStyle name="style1390320906635" xfId="10337" xr:uid="{00000000-0005-0000-0000-000001940000}"/>
    <cellStyle name="style1390320906682" xfId="10338" xr:uid="{00000000-0005-0000-0000-000002940000}"/>
    <cellStyle name="style1390320906729" xfId="10339" xr:uid="{00000000-0005-0000-0000-000003940000}"/>
    <cellStyle name="style1390320906838" xfId="10340" xr:uid="{00000000-0005-0000-0000-000004940000}"/>
    <cellStyle name="style1390320906995" xfId="10341" xr:uid="{00000000-0005-0000-0000-000005940000}"/>
    <cellStyle name="style1390320909151" xfId="10342" xr:uid="{00000000-0005-0000-0000-000006940000}"/>
    <cellStyle name="style1390320910620" xfId="10343" xr:uid="{00000000-0005-0000-0000-000007940000}"/>
    <cellStyle name="style1390320910854" xfId="10344" xr:uid="{00000000-0005-0000-0000-000008940000}"/>
    <cellStyle name="style1390320910901" xfId="10345" xr:uid="{00000000-0005-0000-0000-000009940000}"/>
    <cellStyle name="style1390320912995" xfId="10346" xr:uid="{00000000-0005-0000-0000-00000A940000}"/>
    <cellStyle name="style1390320913104" xfId="10347" xr:uid="{00000000-0005-0000-0000-00000B940000}"/>
    <cellStyle name="style1390320914151" xfId="10348" xr:uid="{00000000-0005-0000-0000-00000C940000}"/>
    <cellStyle name="style1390320914198" xfId="10349" xr:uid="{00000000-0005-0000-0000-00000D940000}"/>
    <cellStyle name="style1390320914245" xfId="10350" xr:uid="{00000000-0005-0000-0000-00000E940000}"/>
    <cellStyle name="style1390320914292" xfId="10351" xr:uid="{00000000-0005-0000-0000-00000F940000}"/>
    <cellStyle name="style1390320914339" xfId="10352" xr:uid="{00000000-0005-0000-0000-000010940000}"/>
    <cellStyle name="style1390320914385" xfId="10353" xr:uid="{00000000-0005-0000-0000-000011940000}"/>
    <cellStyle name="style1390320914432" xfId="10354" xr:uid="{00000000-0005-0000-0000-000012940000}"/>
    <cellStyle name="style1390320914495" xfId="10355" xr:uid="{00000000-0005-0000-0000-000013940000}"/>
    <cellStyle name="style1390320914526" xfId="10356" xr:uid="{00000000-0005-0000-0000-000014940000}"/>
    <cellStyle name="style1390320914667" xfId="10357" xr:uid="{00000000-0005-0000-0000-000015940000}"/>
    <cellStyle name="style1390320916901" xfId="10358" xr:uid="{00000000-0005-0000-0000-000016940000}"/>
    <cellStyle name="style1390320916932" xfId="10359" xr:uid="{00000000-0005-0000-0000-000017940000}"/>
    <cellStyle name="style1390320916979" xfId="10360" xr:uid="{00000000-0005-0000-0000-000018940000}"/>
    <cellStyle name="style1390320917104" xfId="10361" xr:uid="{00000000-0005-0000-0000-000019940000}"/>
    <cellStyle name="style1390320917135" xfId="10362" xr:uid="{00000000-0005-0000-0000-00001A940000}"/>
    <cellStyle name="style1390320918432" xfId="10363" xr:uid="{00000000-0005-0000-0000-00001B940000}"/>
    <cellStyle name="style1390320918479" xfId="10364" xr:uid="{00000000-0005-0000-0000-00001C940000}"/>
    <cellStyle name="style1390321018105" xfId="10365" xr:uid="{00000000-0005-0000-0000-00001D940000}"/>
    <cellStyle name="style1390321018199" xfId="10366" xr:uid="{00000000-0005-0000-0000-00001E940000}"/>
    <cellStyle name="style1390321018262" xfId="10367" xr:uid="{00000000-0005-0000-0000-00001F940000}"/>
    <cellStyle name="style1390321018309" xfId="10368" xr:uid="{00000000-0005-0000-0000-000020940000}"/>
    <cellStyle name="style1390321018355" xfId="10369" xr:uid="{00000000-0005-0000-0000-000021940000}"/>
    <cellStyle name="style1390321018418" xfId="10370" xr:uid="{00000000-0005-0000-0000-000022940000}"/>
    <cellStyle name="style1390321018980" xfId="10371" xr:uid="{00000000-0005-0000-0000-000023940000}"/>
    <cellStyle name="style1390321019043" xfId="10372" xr:uid="{00000000-0005-0000-0000-000024940000}"/>
    <cellStyle name="style1390321019090" xfId="10373" xr:uid="{00000000-0005-0000-0000-000025940000}"/>
    <cellStyle name="style1390321019152" xfId="10374" xr:uid="{00000000-0005-0000-0000-000026940000}"/>
    <cellStyle name="style1390321019199" xfId="10375" xr:uid="{00000000-0005-0000-0000-000027940000}"/>
    <cellStyle name="style1390321019309" xfId="10376" xr:uid="{00000000-0005-0000-0000-000028940000}"/>
    <cellStyle name="style1390321019465" xfId="10377" xr:uid="{00000000-0005-0000-0000-000029940000}"/>
    <cellStyle name="style1390321021309" xfId="10378" xr:uid="{00000000-0005-0000-0000-00002A940000}"/>
    <cellStyle name="style1390321022762" xfId="10379" xr:uid="{00000000-0005-0000-0000-00002B940000}"/>
    <cellStyle name="style1390321022996" xfId="10380" xr:uid="{00000000-0005-0000-0000-00002C940000}"/>
    <cellStyle name="style1390321023043" xfId="10381" xr:uid="{00000000-0005-0000-0000-00002D940000}"/>
    <cellStyle name="style1390321025074" xfId="10382" xr:uid="{00000000-0005-0000-0000-00002E940000}"/>
    <cellStyle name="style1390321025184" xfId="10383" xr:uid="{00000000-0005-0000-0000-00002F940000}"/>
    <cellStyle name="style1390321026262" xfId="10384" xr:uid="{00000000-0005-0000-0000-000030940000}"/>
    <cellStyle name="style1390321026309" xfId="10385" xr:uid="{00000000-0005-0000-0000-000031940000}"/>
    <cellStyle name="style1390321026356" xfId="10386" xr:uid="{00000000-0005-0000-0000-000032940000}"/>
    <cellStyle name="style1390321026387" xfId="10387" xr:uid="{00000000-0005-0000-0000-000033940000}"/>
    <cellStyle name="style1390321026434" xfId="10388" xr:uid="{00000000-0005-0000-0000-000034940000}"/>
    <cellStyle name="style1390321026481" xfId="10389" xr:uid="{00000000-0005-0000-0000-000035940000}"/>
    <cellStyle name="style1390321026527" xfId="10390" xr:uid="{00000000-0005-0000-0000-000036940000}"/>
    <cellStyle name="style1390321026574" xfId="10391" xr:uid="{00000000-0005-0000-0000-000037940000}"/>
    <cellStyle name="style1390321026621" xfId="10392" xr:uid="{00000000-0005-0000-0000-000038940000}"/>
    <cellStyle name="style1390321026746" xfId="10393" xr:uid="{00000000-0005-0000-0000-000039940000}"/>
    <cellStyle name="style1390321028746" xfId="10394" xr:uid="{00000000-0005-0000-0000-00003A940000}"/>
    <cellStyle name="style1390321028793" xfId="10395" xr:uid="{00000000-0005-0000-0000-00003B940000}"/>
    <cellStyle name="style1390321028824" xfId="10396" xr:uid="{00000000-0005-0000-0000-00003C940000}"/>
    <cellStyle name="style1390321028949" xfId="10397" xr:uid="{00000000-0005-0000-0000-00003D940000}"/>
    <cellStyle name="style1390321028996" xfId="10398" xr:uid="{00000000-0005-0000-0000-00003E940000}"/>
    <cellStyle name="style1390321030152" xfId="10399" xr:uid="{00000000-0005-0000-0000-00003F940000}"/>
    <cellStyle name="style1390321030215" xfId="10400" xr:uid="{00000000-0005-0000-0000-000040940000}"/>
    <cellStyle name="style1390321093981" xfId="8283" xr:uid="{00000000-0005-0000-0000-000041940000}"/>
    <cellStyle name="style1390321094028" xfId="8284" xr:uid="{00000000-0005-0000-0000-000042940000}"/>
    <cellStyle name="style1390321094075" xfId="8285" xr:uid="{00000000-0005-0000-0000-000043940000}"/>
    <cellStyle name="style1390321094122" xfId="8286" xr:uid="{00000000-0005-0000-0000-000044940000}"/>
    <cellStyle name="style1390321094185" xfId="8287" xr:uid="{00000000-0005-0000-0000-000045940000}"/>
    <cellStyle name="style1390321094247" xfId="8288" xr:uid="{00000000-0005-0000-0000-000046940000}"/>
    <cellStyle name="style1390321094856" xfId="8289" xr:uid="{00000000-0005-0000-0000-000047940000}"/>
    <cellStyle name="style1390321094919" xfId="8290" xr:uid="{00000000-0005-0000-0000-000048940000}"/>
    <cellStyle name="style1390321094966" xfId="8291" xr:uid="{00000000-0005-0000-0000-000049940000}"/>
    <cellStyle name="style1390321095013" xfId="8292" xr:uid="{00000000-0005-0000-0000-00004A940000}"/>
    <cellStyle name="style1390321095060" xfId="8293" xr:uid="{00000000-0005-0000-0000-00004B940000}"/>
    <cellStyle name="style1390321095106" xfId="8294" xr:uid="{00000000-0005-0000-0000-00004C940000}"/>
    <cellStyle name="style1390321095247" xfId="8295" xr:uid="{00000000-0005-0000-0000-00004D940000}"/>
    <cellStyle name="style1390321099091" xfId="8296" xr:uid="{00000000-0005-0000-0000-00004E940000}"/>
    <cellStyle name="style1390321099560" xfId="8297" xr:uid="{00000000-0005-0000-0000-00004F940000}"/>
    <cellStyle name="style1390321168592" xfId="8298" xr:uid="{00000000-0005-0000-0000-000050940000}"/>
    <cellStyle name="style1390321168654" xfId="8299" xr:uid="{00000000-0005-0000-0000-000051940000}"/>
    <cellStyle name="style1390321168701" xfId="8300" xr:uid="{00000000-0005-0000-0000-000052940000}"/>
    <cellStyle name="style1390321168748" xfId="8301" xr:uid="{00000000-0005-0000-0000-000053940000}"/>
    <cellStyle name="style1390321168811" xfId="8302" xr:uid="{00000000-0005-0000-0000-000054940000}"/>
    <cellStyle name="style1390321168857" xfId="8303" xr:uid="{00000000-0005-0000-0000-000055940000}"/>
    <cellStyle name="style1390321169326" xfId="8304" xr:uid="{00000000-0005-0000-0000-000056940000}"/>
    <cellStyle name="style1390321169389" xfId="8305" xr:uid="{00000000-0005-0000-0000-000057940000}"/>
    <cellStyle name="style1390321169436" xfId="8306" xr:uid="{00000000-0005-0000-0000-000058940000}"/>
    <cellStyle name="style1390321169639" xfId="8307" xr:uid="{00000000-0005-0000-0000-000059940000}"/>
    <cellStyle name="style1390321169701" xfId="8308" xr:uid="{00000000-0005-0000-0000-00005A940000}"/>
    <cellStyle name="style1390321169748" xfId="8309" xr:uid="{00000000-0005-0000-0000-00005B940000}"/>
    <cellStyle name="style1390321170123" xfId="8310" xr:uid="{00000000-0005-0000-0000-00005C940000}"/>
    <cellStyle name="style1390321170170" xfId="8311" xr:uid="{00000000-0005-0000-0000-00005D940000}"/>
    <cellStyle name="style1390321170217" xfId="8312" xr:uid="{00000000-0005-0000-0000-00005E940000}"/>
    <cellStyle name="style1390321170248" xfId="8313" xr:uid="{00000000-0005-0000-0000-00005F940000}"/>
    <cellStyle name="style1390321170482" xfId="8314" xr:uid="{00000000-0005-0000-0000-000060940000}"/>
    <cellStyle name="style1390321170529" xfId="8315" xr:uid="{00000000-0005-0000-0000-000061940000}"/>
    <cellStyle name="style1390321170592" xfId="8316" xr:uid="{00000000-0005-0000-0000-000062940000}"/>
    <cellStyle name="style1390321170639" xfId="8317" xr:uid="{00000000-0005-0000-0000-000063940000}"/>
    <cellStyle name="style1390321170686" xfId="8318" xr:uid="{00000000-0005-0000-0000-000064940000}"/>
    <cellStyle name="style1390321170732" xfId="8319" xr:uid="{00000000-0005-0000-0000-000065940000}"/>
    <cellStyle name="style1390321170795" xfId="8320" xr:uid="{00000000-0005-0000-0000-000066940000}"/>
    <cellStyle name="style1390321170857" xfId="8321" xr:uid="{00000000-0005-0000-0000-000067940000}"/>
    <cellStyle name="style1390321170904" xfId="8322" xr:uid="{00000000-0005-0000-0000-000068940000}"/>
    <cellStyle name="style1390321171076" xfId="8323" xr:uid="{00000000-0005-0000-0000-000069940000}"/>
    <cellStyle name="style1390321171373" xfId="8324" xr:uid="{00000000-0005-0000-0000-00006A940000}"/>
    <cellStyle name="style1390321171529" xfId="8325" xr:uid="{00000000-0005-0000-0000-00006B940000}"/>
    <cellStyle name="style1390321171592" xfId="8326" xr:uid="{00000000-0005-0000-0000-00006C940000}"/>
    <cellStyle name="style1390321171639" xfId="8327" xr:uid="{00000000-0005-0000-0000-00006D940000}"/>
    <cellStyle name="style1392977568832" xfId="8328" xr:uid="{00000000-0005-0000-0000-00006E940000}"/>
    <cellStyle name="style1392977568926" xfId="8329" xr:uid="{00000000-0005-0000-0000-00006F940000}"/>
    <cellStyle name="style1392977569723" xfId="8330" xr:uid="{00000000-0005-0000-0000-000070940000}"/>
    <cellStyle name="style1392977569863" xfId="8331" xr:uid="{00000000-0005-0000-0000-000071940000}"/>
    <cellStyle name="style1392977571598" xfId="8332" xr:uid="{00000000-0005-0000-0000-000072940000}"/>
    <cellStyle name="style1392977571629" xfId="8333" xr:uid="{00000000-0005-0000-0000-000073940000}"/>
    <cellStyle name="style1392977571660" xfId="8334" xr:uid="{00000000-0005-0000-0000-000074940000}"/>
    <cellStyle name="style1392977571691" xfId="8335" xr:uid="{00000000-0005-0000-0000-000075940000}"/>
    <cellStyle name="style1409137545777" xfId="2379" xr:uid="{00000000-0005-0000-0000-000076940000}"/>
    <cellStyle name="style1409137545777 2" xfId="2380" xr:uid="{00000000-0005-0000-0000-000077940000}"/>
    <cellStyle name="style1409137545777 2 2" xfId="4372" xr:uid="{00000000-0005-0000-0000-000078940000}"/>
    <cellStyle name="style1409137545777 3" xfId="4371" xr:uid="{00000000-0005-0000-0000-000079940000}"/>
    <cellStyle name="style1409137546292" xfId="2381" xr:uid="{00000000-0005-0000-0000-00007A940000}"/>
    <cellStyle name="style1409137546292 2" xfId="2382" xr:uid="{00000000-0005-0000-0000-00007B940000}"/>
    <cellStyle name="style1409137546292 2 2" xfId="4374" xr:uid="{00000000-0005-0000-0000-00007C940000}"/>
    <cellStyle name="style1409137546292 3" xfId="4373" xr:uid="{00000000-0005-0000-0000-00007D940000}"/>
    <cellStyle name="style1410424099488" xfId="2383" xr:uid="{00000000-0005-0000-0000-00007E940000}"/>
    <cellStyle name="style1410424099488 2" xfId="2384" xr:uid="{00000000-0005-0000-0000-00007F940000}"/>
    <cellStyle name="style1410424099488 2 2" xfId="4376" xr:uid="{00000000-0005-0000-0000-000080940000}"/>
    <cellStyle name="style1410424099488 3" xfId="4375" xr:uid="{00000000-0005-0000-0000-000081940000}"/>
    <cellStyle name="style1421153551845" xfId="10684" xr:uid="{00000000-0005-0000-0000-000082940000}"/>
    <cellStyle name="style1421153551923" xfId="10683" xr:uid="{00000000-0005-0000-0000-000083940000}"/>
    <cellStyle name="style1421153551970" xfId="10682" xr:uid="{00000000-0005-0000-0000-000084940000}"/>
    <cellStyle name="style1421153552033" xfId="10681" xr:uid="{00000000-0005-0000-0000-000085940000}"/>
    <cellStyle name="style1421153552095" xfId="10680" xr:uid="{00000000-0005-0000-0000-000086940000}"/>
    <cellStyle name="style1421153552173" xfId="10679" xr:uid="{00000000-0005-0000-0000-000087940000}"/>
    <cellStyle name="style1421153552251" xfId="10678" xr:uid="{00000000-0005-0000-0000-000088940000}"/>
    <cellStyle name="style1421153552330" xfId="10677" xr:uid="{00000000-0005-0000-0000-000089940000}"/>
    <cellStyle name="style1421153552423" xfId="10676" xr:uid="{00000000-0005-0000-0000-00008A940000}"/>
    <cellStyle name="style1421153552517" xfId="10675" xr:uid="{00000000-0005-0000-0000-00008B940000}"/>
    <cellStyle name="style1421153552626" xfId="10674" xr:uid="{00000000-0005-0000-0000-00008C940000}"/>
    <cellStyle name="style1421153552720" xfId="10673" xr:uid="{00000000-0005-0000-0000-00008D940000}"/>
    <cellStyle name="style1421153552798" xfId="10672" xr:uid="{00000000-0005-0000-0000-00008E940000}"/>
    <cellStyle name="style1421153552876" xfId="10671" xr:uid="{00000000-0005-0000-0000-00008F940000}"/>
    <cellStyle name="style1421153552986" xfId="10670" xr:uid="{00000000-0005-0000-0000-000090940000}"/>
    <cellStyle name="style1421153553064" xfId="10669" xr:uid="{00000000-0005-0000-0000-000091940000}"/>
    <cellStyle name="style1421153553158" xfId="10668" xr:uid="{00000000-0005-0000-0000-000092940000}"/>
    <cellStyle name="style1421153553236" xfId="10667" xr:uid="{00000000-0005-0000-0000-000093940000}"/>
    <cellStyle name="style1421153553330" xfId="10666" xr:uid="{00000000-0005-0000-0000-000094940000}"/>
    <cellStyle name="style1421153553423" xfId="10665" xr:uid="{00000000-0005-0000-0000-000095940000}"/>
    <cellStyle name="style1421153553533" xfId="10664" xr:uid="{00000000-0005-0000-0000-000096940000}"/>
    <cellStyle name="style1421153553611" xfId="10663" xr:uid="{00000000-0005-0000-0000-000097940000}"/>
    <cellStyle name="style1421153553673" xfId="10662" xr:uid="{00000000-0005-0000-0000-000098940000}"/>
    <cellStyle name="style1421153553736" xfId="10661" xr:uid="{00000000-0005-0000-0000-000099940000}"/>
    <cellStyle name="style1421153553767" xfId="10660" xr:uid="{00000000-0005-0000-0000-00009A940000}"/>
    <cellStyle name="style1421153553830" xfId="10659" xr:uid="{00000000-0005-0000-0000-00009B940000}"/>
    <cellStyle name="style1421153553876" xfId="10658" xr:uid="{00000000-0005-0000-0000-00009C940000}"/>
    <cellStyle name="style1421153553939" xfId="10657" xr:uid="{00000000-0005-0000-0000-00009D940000}"/>
    <cellStyle name="style1421153554001" xfId="10656" xr:uid="{00000000-0005-0000-0000-00009E940000}"/>
    <cellStyle name="style1421153554064" xfId="10655" xr:uid="{00000000-0005-0000-0000-00009F940000}"/>
    <cellStyle name="style1421153554126" xfId="10654" xr:uid="{00000000-0005-0000-0000-0000A0940000}"/>
    <cellStyle name="style1421153554298" xfId="10653" xr:uid="{00000000-0005-0000-0000-0000A1940000}"/>
    <cellStyle name="style1421153554345" xfId="10652" xr:uid="{00000000-0005-0000-0000-0000A2940000}"/>
    <cellStyle name="style1421153554408" xfId="10651" xr:uid="{00000000-0005-0000-0000-0000A3940000}"/>
    <cellStyle name="style1421153554470" xfId="10650" xr:uid="{00000000-0005-0000-0000-0000A4940000}"/>
    <cellStyle name="style1421153554548" xfId="10649" xr:uid="{00000000-0005-0000-0000-0000A5940000}"/>
    <cellStyle name="style1421153554611" xfId="10648" xr:uid="{00000000-0005-0000-0000-0000A6940000}"/>
    <cellStyle name="style1421153554689" xfId="10647" xr:uid="{00000000-0005-0000-0000-0000A7940000}"/>
    <cellStyle name="style1421153554767" xfId="10646" xr:uid="{00000000-0005-0000-0000-0000A8940000}"/>
    <cellStyle name="style1421153554845" xfId="10645" xr:uid="{00000000-0005-0000-0000-0000A9940000}"/>
    <cellStyle name="style1421153554955" xfId="10644" xr:uid="{00000000-0005-0000-0000-0000AA940000}"/>
    <cellStyle name="style1421153555048" xfId="10643" xr:uid="{00000000-0005-0000-0000-0000AB940000}"/>
    <cellStyle name="style1421153555095" xfId="10642" xr:uid="{00000000-0005-0000-0000-0000AC940000}"/>
    <cellStyle name="style1421153555142" xfId="10641" xr:uid="{00000000-0005-0000-0000-0000AD940000}"/>
    <cellStyle name="style1421153555205" xfId="10640" xr:uid="{00000000-0005-0000-0000-0000AE940000}"/>
    <cellStyle name="style1421153555251" xfId="10639" xr:uid="{00000000-0005-0000-0000-0000AF940000}"/>
    <cellStyle name="style1421153555314" xfId="10638" xr:uid="{00000000-0005-0000-0000-0000B0940000}"/>
    <cellStyle name="style1421153555376" xfId="10637" xr:uid="{00000000-0005-0000-0000-0000B1940000}"/>
    <cellStyle name="style1421153555423" xfId="10636" xr:uid="{00000000-0005-0000-0000-0000B2940000}"/>
    <cellStyle name="style1421153555470" xfId="10635" xr:uid="{00000000-0005-0000-0000-0000B3940000}"/>
    <cellStyle name="style1421153555861" xfId="10634" xr:uid="{00000000-0005-0000-0000-0000B4940000}"/>
    <cellStyle name="style1421153555923" xfId="10633" xr:uid="{00000000-0005-0000-0000-0000B5940000}"/>
    <cellStyle name="style1421153555970" xfId="10632" xr:uid="{00000000-0005-0000-0000-0000B6940000}"/>
    <cellStyle name="style1421153558267" xfId="10631" xr:uid="{00000000-0005-0000-0000-0000B7940000}"/>
    <cellStyle name="style1421153558345" xfId="10630" xr:uid="{00000000-0005-0000-0000-0000B8940000}"/>
    <cellStyle name="style1421153558423" xfId="10629" xr:uid="{00000000-0005-0000-0000-0000B9940000}"/>
    <cellStyle name="style1421153558533" xfId="10628" xr:uid="{00000000-0005-0000-0000-0000BA940000}"/>
    <cellStyle name="style1421153558642" xfId="10627" xr:uid="{00000000-0005-0000-0000-0000BB940000}"/>
    <cellStyle name="style1421153558720" xfId="10626" xr:uid="{00000000-0005-0000-0000-0000BC940000}"/>
    <cellStyle name="style1421153558845" xfId="10625" xr:uid="{00000000-0005-0000-0000-0000BD940000}"/>
    <cellStyle name="style1421153558939" xfId="10624" xr:uid="{00000000-0005-0000-0000-0000BE940000}"/>
    <cellStyle name="style1421153559048" xfId="10623" xr:uid="{00000000-0005-0000-0000-0000BF940000}"/>
    <cellStyle name="style1421153559189" xfId="10622" xr:uid="{00000000-0005-0000-0000-0000C0940000}"/>
    <cellStyle name="style1421153559252" xfId="10621" xr:uid="{00000000-0005-0000-0000-0000C1940000}"/>
    <cellStyle name="style1421153559502" xfId="10620" xr:uid="{00000000-0005-0000-0000-0000C2940000}"/>
    <cellStyle name="style1421153564142" xfId="10619" xr:uid="{00000000-0005-0000-0000-0000C3940000}"/>
    <cellStyle name="style1421153564330" xfId="10618" xr:uid="{00000000-0005-0000-0000-0000C4940000}"/>
    <cellStyle name="style1421153564689" xfId="10617" xr:uid="{00000000-0005-0000-0000-0000C5940000}"/>
    <cellStyle name="style1421153564752" xfId="10616" xr:uid="{00000000-0005-0000-0000-0000C6940000}"/>
    <cellStyle name="style1421153566908" xfId="10615" xr:uid="{00000000-0005-0000-0000-0000C7940000}"/>
    <cellStyle name="style1421153567111" xfId="10614" xr:uid="{00000000-0005-0000-0000-0000C8940000}"/>
    <cellStyle name="style1421153892240" xfId="8336" xr:uid="{00000000-0005-0000-0000-0000C9940000}"/>
    <cellStyle name="style1421153892334" xfId="8337" xr:uid="{00000000-0005-0000-0000-0000CA940000}"/>
    <cellStyle name="style1421153892412" xfId="8338" xr:uid="{00000000-0005-0000-0000-0000CB940000}"/>
    <cellStyle name="style1421153892459" xfId="8339" xr:uid="{00000000-0005-0000-0000-0000CC940000}"/>
    <cellStyle name="style1421153892506" xfId="8340" xr:uid="{00000000-0005-0000-0000-0000CD940000}"/>
    <cellStyle name="style1421153892568" xfId="8341" xr:uid="{00000000-0005-0000-0000-0000CE940000}"/>
    <cellStyle name="style1421153892631" xfId="8342" xr:uid="{00000000-0005-0000-0000-0000CF940000}"/>
    <cellStyle name="style1421153892693" xfId="8343" xr:uid="{00000000-0005-0000-0000-0000D0940000}"/>
    <cellStyle name="style1421153892756" xfId="8344" xr:uid="{00000000-0005-0000-0000-0000D1940000}"/>
    <cellStyle name="style1421153892834" xfId="8345" xr:uid="{00000000-0005-0000-0000-0000D2940000}"/>
    <cellStyle name="style1421153892912" xfId="8346" xr:uid="{00000000-0005-0000-0000-0000D3940000}"/>
    <cellStyle name="style1421153893131" xfId="8347" xr:uid="{00000000-0005-0000-0000-0000D4940000}"/>
    <cellStyle name="style1421153893193" xfId="8348" xr:uid="{00000000-0005-0000-0000-0000D5940000}"/>
    <cellStyle name="style1421153893240" xfId="8349" xr:uid="{00000000-0005-0000-0000-0000D6940000}"/>
    <cellStyle name="style1421153893303" xfId="8350" xr:uid="{00000000-0005-0000-0000-0000D7940000}"/>
    <cellStyle name="style1421153893365" xfId="8351" xr:uid="{00000000-0005-0000-0000-0000D8940000}"/>
    <cellStyle name="style1421153893459" xfId="8352" xr:uid="{00000000-0005-0000-0000-0000D9940000}"/>
    <cellStyle name="style1421153893553" xfId="8353" xr:uid="{00000000-0005-0000-0000-0000DA940000}"/>
    <cellStyle name="style1421153893646" xfId="8354" xr:uid="{00000000-0005-0000-0000-0000DB940000}"/>
    <cellStyle name="style1421153893756" xfId="8355" xr:uid="{00000000-0005-0000-0000-0000DC940000}"/>
    <cellStyle name="style1421153893834" xfId="8356" xr:uid="{00000000-0005-0000-0000-0000DD940000}"/>
    <cellStyle name="style1421153893896" xfId="8357" xr:uid="{00000000-0005-0000-0000-0000DE940000}"/>
    <cellStyle name="style1421153893943" xfId="8358" xr:uid="{00000000-0005-0000-0000-0000DF940000}"/>
    <cellStyle name="style1421153894006" xfId="8359" xr:uid="{00000000-0005-0000-0000-0000E0940000}"/>
    <cellStyle name="style1421153894068" xfId="8360" xr:uid="{00000000-0005-0000-0000-0000E1940000}"/>
    <cellStyle name="style1421153894131" xfId="8361" xr:uid="{00000000-0005-0000-0000-0000E2940000}"/>
    <cellStyle name="style1421153894256" xfId="8362" xr:uid="{00000000-0005-0000-0000-0000E3940000}"/>
    <cellStyle name="style1421153894318" xfId="8363" xr:uid="{00000000-0005-0000-0000-0000E4940000}"/>
    <cellStyle name="style1421153894475" xfId="8364" xr:uid="{00000000-0005-0000-0000-0000E5940000}"/>
    <cellStyle name="style1421153894553" xfId="8365" xr:uid="{00000000-0005-0000-0000-0000E6940000}"/>
    <cellStyle name="style1421153894600" xfId="8366" xr:uid="{00000000-0005-0000-0000-0000E7940000}"/>
    <cellStyle name="style1421153894646" xfId="8367" xr:uid="{00000000-0005-0000-0000-0000E8940000}"/>
    <cellStyle name="style1421153894709" xfId="8368" xr:uid="{00000000-0005-0000-0000-0000E9940000}"/>
    <cellStyle name="style1421153894787" xfId="8369" xr:uid="{00000000-0005-0000-0000-0000EA940000}"/>
    <cellStyle name="style1421153894881" xfId="8370" xr:uid="{00000000-0005-0000-0000-0000EB940000}"/>
    <cellStyle name="style1421153895365" xfId="8371" xr:uid="{00000000-0005-0000-0000-0000EC940000}"/>
    <cellStyle name="style1421153895412" xfId="8372" xr:uid="{00000000-0005-0000-0000-0000ED940000}"/>
    <cellStyle name="style1421153895521" xfId="8373" xr:uid="{00000000-0005-0000-0000-0000EE940000}"/>
    <cellStyle name="style1421153895600" xfId="8374" xr:uid="{00000000-0005-0000-0000-0000EF940000}"/>
    <cellStyle name="style1421153896318" xfId="8375" xr:uid="{00000000-0005-0000-0000-0000F0940000}"/>
    <cellStyle name="style1421153896584" xfId="8376" xr:uid="{00000000-0005-0000-0000-0000F1940000}"/>
    <cellStyle name="style1421153896631" xfId="8377" xr:uid="{00000000-0005-0000-0000-0000F2940000}"/>
    <cellStyle name="style1421153896678" xfId="8378" xr:uid="{00000000-0005-0000-0000-0000F3940000}"/>
    <cellStyle name="style1421153896725" xfId="8379" xr:uid="{00000000-0005-0000-0000-0000F4940000}"/>
    <cellStyle name="style1421153896771" xfId="8380" xr:uid="{00000000-0005-0000-0000-0000F5940000}"/>
    <cellStyle name="style1421153896834" xfId="8381" xr:uid="{00000000-0005-0000-0000-0000F6940000}"/>
    <cellStyle name="style1421153896881" xfId="8382" xr:uid="{00000000-0005-0000-0000-0000F7940000}"/>
    <cellStyle name="style1421153896943" xfId="8383" xr:uid="{00000000-0005-0000-0000-0000F8940000}"/>
    <cellStyle name="style1421153897006" xfId="8384" xr:uid="{00000000-0005-0000-0000-0000F9940000}"/>
    <cellStyle name="style1421153897084" xfId="8385" xr:uid="{00000000-0005-0000-0000-0000FA940000}"/>
    <cellStyle name="style1421153898771" xfId="8386" xr:uid="{00000000-0005-0000-0000-0000FB940000}"/>
    <cellStyle name="style1421153898881" xfId="8387" xr:uid="{00000000-0005-0000-0000-0000FC940000}"/>
    <cellStyle name="style1421153898959" xfId="8388" xr:uid="{00000000-0005-0000-0000-0000FD940000}"/>
    <cellStyle name="style1421153899053" xfId="8389" xr:uid="{00000000-0005-0000-0000-0000FE940000}"/>
    <cellStyle name="style1421153899084" xfId="8390" xr:uid="{00000000-0005-0000-0000-0000FF940000}"/>
    <cellStyle name="style1421153899146" xfId="8391" xr:uid="{00000000-0005-0000-0000-000000950000}"/>
    <cellStyle name="style1421153899193" xfId="8392" xr:uid="{00000000-0005-0000-0000-000001950000}"/>
    <cellStyle name="style1421153899318" xfId="8393" xr:uid="{00000000-0005-0000-0000-000002950000}"/>
    <cellStyle name="style1421153899365" xfId="8394" xr:uid="{00000000-0005-0000-0000-000003950000}"/>
    <cellStyle name="style1421153899412" xfId="8395" xr:uid="{00000000-0005-0000-0000-000004950000}"/>
    <cellStyle name="style1421153899615" xfId="8396" xr:uid="{00000000-0005-0000-0000-000005950000}"/>
    <cellStyle name="style1421153899662" xfId="8397" xr:uid="{00000000-0005-0000-0000-000006950000}"/>
    <cellStyle name="style1421153900865" xfId="8398" xr:uid="{00000000-0005-0000-0000-000007950000}"/>
    <cellStyle name="style1421153900928" xfId="8399" xr:uid="{00000000-0005-0000-0000-000008950000}"/>
    <cellStyle name="style1421153900990" xfId="8400" xr:uid="{00000000-0005-0000-0000-000009950000}"/>
    <cellStyle name="style1421153901068" xfId="8401" xr:uid="{00000000-0005-0000-0000-00000A950000}"/>
    <cellStyle name="style1421153901334" xfId="8402" xr:uid="{00000000-0005-0000-0000-00000B950000}"/>
    <cellStyle name="style1421153901381" xfId="8403" xr:uid="{00000000-0005-0000-0000-00000C950000}"/>
    <cellStyle name="style1421153901443" xfId="8404" xr:uid="{00000000-0005-0000-0000-00000D950000}"/>
    <cellStyle name="style1421153901506" xfId="8405" xr:uid="{00000000-0005-0000-0000-00000E950000}"/>
    <cellStyle name="style1421153901584" xfId="8406" xr:uid="{00000000-0005-0000-0000-00000F950000}"/>
    <cellStyle name="style1421153901662" xfId="8407" xr:uid="{00000000-0005-0000-0000-000010950000}"/>
    <cellStyle name="style1421153901740" xfId="8408" xr:uid="{00000000-0005-0000-0000-000011950000}"/>
    <cellStyle name="style1421153901834" xfId="8409" xr:uid="{00000000-0005-0000-0000-000012950000}"/>
    <cellStyle name="style1421153901928" xfId="8410" xr:uid="{00000000-0005-0000-0000-000013950000}"/>
    <cellStyle name="style1421153902006" xfId="8411" xr:uid="{00000000-0005-0000-0000-000014950000}"/>
    <cellStyle name="style1421153902084" xfId="8412" xr:uid="{00000000-0005-0000-0000-000015950000}"/>
    <cellStyle name="style1421153902162" xfId="8413" xr:uid="{00000000-0005-0000-0000-000016950000}"/>
    <cellStyle name="style1421153902428" xfId="8414" xr:uid="{00000000-0005-0000-0000-000017950000}"/>
    <cellStyle name="style1421153902506" xfId="8415" xr:uid="{00000000-0005-0000-0000-000018950000}"/>
    <cellStyle name="style1421153902600" xfId="8416" xr:uid="{00000000-0005-0000-0000-000019950000}"/>
    <cellStyle name="style1421153904412" xfId="8417" xr:uid="{00000000-0005-0000-0000-00001A950000}"/>
    <cellStyle name="style1421153904490" xfId="8418" xr:uid="{00000000-0005-0000-0000-00001B950000}"/>
    <cellStyle name="style1421153904553" xfId="8419" xr:uid="{00000000-0005-0000-0000-00001C950000}"/>
    <cellStyle name="style1421153904631" xfId="8420" xr:uid="{00000000-0005-0000-0000-00001D950000}"/>
    <cellStyle name="style1421153904693" xfId="8421" xr:uid="{00000000-0005-0000-0000-00001E950000}"/>
    <cellStyle name="style1421153904756" xfId="8422" xr:uid="{00000000-0005-0000-0000-00001F950000}"/>
    <cellStyle name="style1421153904818" xfId="8423" xr:uid="{00000000-0005-0000-0000-000020950000}"/>
    <cellStyle name="style1421153904865" xfId="8424" xr:uid="{00000000-0005-0000-0000-000021950000}"/>
    <cellStyle name="style1421153904912" xfId="8425" xr:uid="{00000000-0005-0000-0000-000022950000}"/>
    <cellStyle name="style1421153905334" xfId="8426" xr:uid="{00000000-0005-0000-0000-000023950000}"/>
    <cellStyle name="style1421153908693" xfId="8427" xr:uid="{00000000-0005-0000-0000-000024950000}"/>
    <cellStyle name="style1421153908725" xfId="8428" xr:uid="{00000000-0005-0000-0000-000025950000}"/>
    <cellStyle name="style1421153908772" xfId="8429" xr:uid="{00000000-0005-0000-0000-000026950000}"/>
    <cellStyle name="style1421153909100" xfId="8430" xr:uid="{00000000-0005-0000-0000-000027950000}"/>
    <cellStyle name="style1421153909162" xfId="8431" xr:uid="{00000000-0005-0000-0000-000028950000}"/>
    <cellStyle name="style1421153911256" xfId="8432" xr:uid="{00000000-0005-0000-0000-000029950000}"/>
    <cellStyle name="style1421153911553" xfId="8433" xr:uid="{00000000-0005-0000-0000-00002A950000}"/>
    <cellStyle name="style1421153914272" xfId="8434" xr:uid="{00000000-0005-0000-0000-00002B950000}"/>
    <cellStyle name="style1421153914365" xfId="8435" xr:uid="{00000000-0005-0000-0000-00002C950000}"/>
    <cellStyle name="style1421153914444" xfId="8436" xr:uid="{00000000-0005-0000-0000-00002D950000}"/>
    <cellStyle name="style1421153992976" xfId="10613" xr:uid="{00000000-0005-0000-0000-00002E950000}"/>
    <cellStyle name="style1421153993038" xfId="10612" xr:uid="{00000000-0005-0000-0000-00002F950000}"/>
    <cellStyle name="style1421153993101" xfId="10611" xr:uid="{00000000-0005-0000-0000-000030950000}"/>
    <cellStyle name="style1421153993148" xfId="10610" xr:uid="{00000000-0005-0000-0000-000031950000}"/>
    <cellStyle name="style1421153993226" xfId="10609" xr:uid="{00000000-0005-0000-0000-000032950000}"/>
    <cellStyle name="style1421153993304" xfId="10608" xr:uid="{00000000-0005-0000-0000-000033950000}"/>
    <cellStyle name="style1421153993366" xfId="10607" xr:uid="{00000000-0005-0000-0000-000034950000}"/>
    <cellStyle name="style1421153993460" xfId="10606" xr:uid="{00000000-0005-0000-0000-000035950000}"/>
    <cellStyle name="style1421153993538" xfId="10605" xr:uid="{00000000-0005-0000-0000-000036950000}"/>
    <cellStyle name="style1421153993632" xfId="10604" xr:uid="{00000000-0005-0000-0000-000037950000}"/>
    <cellStyle name="style1421153993726" xfId="10603" xr:uid="{00000000-0005-0000-0000-000038950000}"/>
    <cellStyle name="style1421153993820" xfId="10602" xr:uid="{00000000-0005-0000-0000-000039950000}"/>
    <cellStyle name="style1421153993898" xfId="10601" xr:uid="{00000000-0005-0000-0000-00003A950000}"/>
    <cellStyle name="style1421153993960" xfId="10600" xr:uid="{00000000-0005-0000-0000-00003B950000}"/>
    <cellStyle name="style1421153994054" xfId="10599" xr:uid="{00000000-0005-0000-0000-00003C950000}"/>
    <cellStyle name="style1421153994132" xfId="10598" xr:uid="{00000000-0005-0000-0000-00003D950000}"/>
    <cellStyle name="style1421153994226" xfId="10597" xr:uid="{00000000-0005-0000-0000-00003E950000}"/>
    <cellStyle name="style1421153994320" xfId="10596" xr:uid="{00000000-0005-0000-0000-00003F950000}"/>
    <cellStyle name="style1421153994413" xfId="10595" xr:uid="{00000000-0005-0000-0000-000040950000}"/>
    <cellStyle name="style1421153994507" xfId="10594" xr:uid="{00000000-0005-0000-0000-000041950000}"/>
    <cellStyle name="style1421153994601" xfId="10593" xr:uid="{00000000-0005-0000-0000-000042950000}"/>
    <cellStyle name="style1421153994695" xfId="10592" xr:uid="{00000000-0005-0000-0000-000043950000}"/>
    <cellStyle name="style1421153994757" xfId="10591" xr:uid="{00000000-0005-0000-0000-000044950000}"/>
    <cellStyle name="style1421153994851" xfId="10590" xr:uid="{00000000-0005-0000-0000-000045950000}"/>
    <cellStyle name="style1421153994945" xfId="10589" xr:uid="{00000000-0005-0000-0000-000046950000}"/>
    <cellStyle name="style1421153995038" xfId="10588" xr:uid="{00000000-0005-0000-0000-000047950000}"/>
    <cellStyle name="style1421153995226" xfId="10587" xr:uid="{00000000-0005-0000-0000-000048950000}"/>
    <cellStyle name="style1421153995304" xfId="10586" xr:uid="{00000000-0005-0000-0000-000049950000}"/>
    <cellStyle name="style1421153995445" xfId="10585" xr:uid="{00000000-0005-0000-0000-00004A950000}"/>
    <cellStyle name="style1421153995507" xfId="10584" xr:uid="{00000000-0005-0000-0000-00004B950000}"/>
    <cellStyle name="style1421153995570" xfId="10583" xr:uid="{00000000-0005-0000-0000-00004C950000}"/>
    <cellStyle name="style1421153995632" xfId="10582" xr:uid="{00000000-0005-0000-0000-00004D950000}"/>
    <cellStyle name="style1421153995726" xfId="10581" xr:uid="{00000000-0005-0000-0000-00004E950000}"/>
    <cellStyle name="style1421153995820" xfId="10580" xr:uid="{00000000-0005-0000-0000-00004F950000}"/>
    <cellStyle name="style1421153995945" xfId="10579" xr:uid="{00000000-0005-0000-0000-000050950000}"/>
    <cellStyle name="style1421153996398" xfId="10578" xr:uid="{00000000-0005-0000-0000-000051950000}"/>
    <cellStyle name="style1421153996445" xfId="10577" xr:uid="{00000000-0005-0000-0000-000052950000}"/>
    <cellStyle name="style1421153996538" xfId="10576" xr:uid="{00000000-0005-0000-0000-000053950000}"/>
    <cellStyle name="style1421153996601" xfId="10575" xr:uid="{00000000-0005-0000-0000-000054950000}"/>
    <cellStyle name="style1421153997398" xfId="10574" xr:uid="{00000000-0005-0000-0000-000055950000}"/>
    <cellStyle name="style1421153997507" xfId="10573" xr:uid="{00000000-0005-0000-0000-000056950000}"/>
    <cellStyle name="style1421153997570" xfId="10572" xr:uid="{00000000-0005-0000-0000-000057950000}"/>
    <cellStyle name="style1421153997648" xfId="10571" xr:uid="{00000000-0005-0000-0000-000058950000}"/>
    <cellStyle name="style1421153997726" xfId="10570" xr:uid="{00000000-0005-0000-0000-000059950000}"/>
    <cellStyle name="style1421153997804" xfId="10569" xr:uid="{00000000-0005-0000-0000-00005A950000}"/>
    <cellStyle name="style1421153997882" xfId="10568" xr:uid="{00000000-0005-0000-0000-00005B950000}"/>
    <cellStyle name="style1421153997960" xfId="10567" xr:uid="{00000000-0005-0000-0000-00005C950000}"/>
    <cellStyle name="style1421153998023" xfId="10566" xr:uid="{00000000-0005-0000-0000-00005D950000}"/>
    <cellStyle name="style1421153998101" xfId="10565" xr:uid="{00000000-0005-0000-0000-00005E950000}"/>
    <cellStyle name="style1421153998195" xfId="10564" xr:uid="{00000000-0005-0000-0000-00005F950000}"/>
    <cellStyle name="style1421153999992" xfId="10563" xr:uid="{00000000-0005-0000-0000-000060950000}"/>
    <cellStyle name="style1421154000070" xfId="10562" xr:uid="{00000000-0005-0000-0000-000061950000}"/>
    <cellStyle name="style1421154000117" xfId="10561" xr:uid="{00000000-0005-0000-0000-000062950000}"/>
    <cellStyle name="style1421154000163" xfId="10560" xr:uid="{00000000-0005-0000-0000-000063950000}"/>
    <cellStyle name="style1421154000226" xfId="10559" xr:uid="{00000000-0005-0000-0000-000064950000}"/>
    <cellStyle name="style1421154000288" xfId="10558" xr:uid="{00000000-0005-0000-0000-000065950000}"/>
    <cellStyle name="style1421154000351" xfId="10557" xr:uid="{00000000-0005-0000-0000-000066950000}"/>
    <cellStyle name="style1421154000507" xfId="10556" xr:uid="{00000000-0005-0000-0000-000067950000}"/>
    <cellStyle name="style1421154000570" xfId="10555" xr:uid="{00000000-0005-0000-0000-000068950000}"/>
    <cellStyle name="style1421154000648" xfId="10554" xr:uid="{00000000-0005-0000-0000-000069950000}"/>
    <cellStyle name="style1421154000726" xfId="10553" xr:uid="{00000000-0005-0000-0000-00006A950000}"/>
    <cellStyle name="style1421154000804" xfId="10552" xr:uid="{00000000-0005-0000-0000-00006B950000}"/>
    <cellStyle name="style1421154002132" xfId="10551" xr:uid="{00000000-0005-0000-0000-00006C950000}"/>
    <cellStyle name="style1421154002195" xfId="10550" xr:uid="{00000000-0005-0000-0000-00006D950000}"/>
    <cellStyle name="style1421154002242" xfId="10549" xr:uid="{00000000-0005-0000-0000-00006E950000}"/>
    <cellStyle name="style1421154002288" xfId="10548" xr:uid="{00000000-0005-0000-0000-00006F950000}"/>
    <cellStyle name="style1421154002335" xfId="10547" xr:uid="{00000000-0005-0000-0000-000070950000}"/>
    <cellStyle name="style1421154002398" xfId="10546" xr:uid="{00000000-0005-0000-0000-000071950000}"/>
    <cellStyle name="style1421154002445" xfId="10545" xr:uid="{00000000-0005-0000-0000-000072950000}"/>
    <cellStyle name="style1421154002507" xfId="10544" xr:uid="{00000000-0005-0000-0000-000073950000}"/>
    <cellStyle name="style1421154002554" xfId="10543" xr:uid="{00000000-0005-0000-0000-000074950000}"/>
    <cellStyle name="style1421154002617" xfId="10542" xr:uid="{00000000-0005-0000-0000-000075950000}"/>
    <cellStyle name="style1421154002945" xfId="10541" xr:uid="{00000000-0005-0000-0000-000076950000}"/>
    <cellStyle name="style1421154003007" xfId="10540" xr:uid="{00000000-0005-0000-0000-000077950000}"/>
    <cellStyle name="style1421154003054" xfId="10539" xr:uid="{00000000-0005-0000-0000-000078950000}"/>
    <cellStyle name="style1421154003117" xfId="10538" xr:uid="{00000000-0005-0000-0000-000079950000}"/>
    <cellStyle name="style1421154003163" xfId="10537" xr:uid="{00000000-0005-0000-0000-00007A950000}"/>
    <cellStyle name="style1421154003210" xfId="10536" xr:uid="{00000000-0005-0000-0000-00007B950000}"/>
    <cellStyle name="style1421154003429" xfId="10535" xr:uid="{00000000-0005-0000-0000-00007C950000}"/>
    <cellStyle name="style1421154003538" xfId="10534" xr:uid="{00000000-0005-0000-0000-00007D950000}"/>
    <cellStyle name="style1421154003632" xfId="10533" xr:uid="{00000000-0005-0000-0000-00007E950000}"/>
    <cellStyle name="style1421154005960" xfId="10532" xr:uid="{00000000-0005-0000-0000-00007F950000}"/>
    <cellStyle name="style1421154006038" xfId="10531" xr:uid="{00000000-0005-0000-0000-000080950000}"/>
    <cellStyle name="style1421154006117" xfId="10530" xr:uid="{00000000-0005-0000-0000-000081950000}"/>
    <cellStyle name="style1421154006195" xfId="10529" xr:uid="{00000000-0005-0000-0000-000082950000}"/>
    <cellStyle name="style1421154006273" xfId="10528" xr:uid="{00000000-0005-0000-0000-000083950000}"/>
    <cellStyle name="style1421154006367" xfId="10527" xr:uid="{00000000-0005-0000-0000-000084950000}"/>
    <cellStyle name="style1421154006460" xfId="10526" xr:uid="{00000000-0005-0000-0000-000085950000}"/>
    <cellStyle name="style1421154006538" xfId="10525" xr:uid="{00000000-0005-0000-0000-000086950000}"/>
    <cellStyle name="style1421154006632" xfId="10524" xr:uid="{00000000-0005-0000-0000-000087950000}"/>
    <cellStyle name="style1421154006929" xfId="10523" xr:uid="{00000000-0005-0000-0000-000088950000}"/>
    <cellStyle name="style1421154010617" xfId="10522" xr:uid="{00000000-0005-0000-0000-000089950000}"/>
    <cellStyle name="style1421154010695" xfId="10521" xr:uid="{00000000-0005-0000-0000-00008A950000}"/>
    <cellStyle name="style1421154010773" xfId="10520" xr:uid="{00000000-0005-0000-0000-00008B950000}"/>
    <cellStyle name="style1421154011007" xfId="10519" xr:uid="{00000000-0005-0000-0000-00008C950000}"/>
    <cellStyle name="style1421154011085" xfId="10518" xr:uid="{00000000-0005-0000-0000-00008D950000}"/>
    <cellStyle name="style1421154013648" xfId="10517" xr:uid="{00000000-0005-0000-0000-00008E950000}"/>
    <cellStyle name="style1421154013929" xfId="10516" xr:uid="{00000000-0005-0000-0000-00008F950000}"/>
    <cellStyle name="style1421155390681" xfId="8437" xr:uid="{00000000-0005-0000-0000-000090950000}"/>
    <cellStyle name="style1421155390869" xfId="8438" xr:uid="{00000000-0005-0000-0000-000091950000}"/>
    <cellStyle name="style1421155391056" xfId="8439" xr:uid="{00000000-0005-0000-0000-000092950000}"/>
    <cellStyle name="style1421155391119" xfId="8440" xr:uid="{00000000-0005-0000-0000-000093950000}"/>
    <cellStyle name="style1421155391197" xfId="8441" xr:uid="{00000000-0005-0000-0000-000094950000}"/>
    <cellStyle name="style1421155391337" xfId="8442" xr:uid="{00000000-0005-0000-0000-000095950000}"/>
    <cellStyle name="style1421155391462" xfId="8443" xr:uid="{00000000-0005-0000-0000-000096950000}"/>
    <cellStyle name="style1421155391603" xfId="8444" xr:uid="{00000000-0005-0000-0000-000097950000}"/>
    <cellStyle name="style1421155391681" xfId="8445" xr:uid="{00000000-0005-0000-0000-000098950000}"/>
    <cellStyle name="style1421155391759" xfId="8446" xr:uid="{00000000-0005-0000-0000-000099950000}"/>
    <cellStyle name="style1421155391822" xfId="8447" xr:uid="{00000000-0005-0000-0000-00009A950000}"/>
    <cellStyle name="style1421155391947" xfId="8448" xr:uid="{00000000-0005-0000-0000-00009B950000}"/>
    <cellStyle name="style1421155392041" xfId="8449" xr:uid="{00000000-0005-0000-0000-00009C950000}"/>
    <cellStyle name="style1421155392119" xfId="8450" xr:uid="{00000000-0005-0000-0000-00009D950000}"/>
    <cellStyle name="style1421155392259" xfId="8451" xr:uid="{00000000-0005-0000-0000-00009E950000}"/>
    <cellStyle name="style1421155392337" xfId="8452" xr:uid="{00000000-0005-0000-0000-00009F950000}"/>
    <cellStyle name="style1421155392431" xfId="8453" xr:uid="{00000000-0005-0000-0000-0000A0950000}"/>
    <cellStyle name="style1421155392478" xfId="8454" xr:uid="{00000000-0005-0000-0000-0000A1950000}"/>
    <cellStyle name="style1421155392541" xfId="8455" xr:uid="{00000000-0005-0000-0000-0000A2950000}"/>
    <cellStyle name="style1421155392603" xfId="8456" xr:uid="{00000000-0005-0000-0000-0000A3950000}"/>
    <cellStyle name="style1421155392712" xfId="8457" xr:uid="{00000000-0005-0000-0000-0000A4950000}"/>
    <cellStyle name="style1421155392791" xfId="8458" xr:uid="{00000000-0005-0000-0000-0000A5950000}"/>
    <cellStyle name="style1421155392853" xfId="8459" xr:uid="{00000000-0005-0000-0000-0000A6950000}"/>
    <cellStyle name="style1421155392931" xfId="8460" xr:uid="{00000000-0005-0000-0000-0000A7950000}"/>
    <cellStyle name="style1421155392978" xfId="8461" xr:uid="{00000000-0005-0000-0000-0000A8950000}"/>
    <cellStyle name="style1421155393041" xfId="8462" xr:uid="{00000000-0005-0000-0000-0000A9950000}"/>
    <cellStyle name="style1421155393087" xfId="8463" xr:uid="{00000000-0005-0000-0000-0000AA950000}"/>
    <cellStyle name="style1421155393197" xfId="8464" xr:uid="{00000000-0005-0000-0000-0000AB950000}"/>
    <cellStyle name="style1421155393259" xfId="8465" xr:uid="{00000000-0005-0000-0000-0000AC950000}"/>
    <cellStyle name="style1421155393306" xfId="8466" xr:uid="{00000000-0005-0000-0000-0000AD950000}"/>
    <cellStyle name="style1421155393369" xfId="8467" xr:uid="{00000000-0005-0000-0000-0000AE950000}"/>
    <cellStyle name="style1421155393416" xfId="8468" xr:uid="{00000000-0005-0000-0000-0000AF950000}"/>
    <cellStyle name="style1421155393478" xfId="8469" xr:uid="{00000000-0005-0000-0000-0000B0950000}"/>
    <cellStyle name="style1421155393541" xfId="8470" xr:uid="{00000000-0005-0000-0000-0000B1950000}"/>
    <cellStyle name="style1421155393587" xfId="8471" xr:uid="{00000000-0005-0000-0000-0000B2950000}"/>
    <cellStyle name="style1421155393650" xfId="8472" xr:uid="{00000000-0005-0000-0000-0000B3950000}"/>
    <cellStyle name="style1421155393697" xfId="8473" xr:uid="{00000000-0005-0000-0000-0000B4950000}"/>
    <cellStyle name="style1421155393775" xfId="8474" xr:uid="{00000000-0005-0000-0000-0000B5950000}"/>
    <cellStyle name="style1421155393837" xfId="8475" xr:uid="{00000000-0005-0000-0000-0000B6950000}"/>
    <cellStyle name="style1421155393916" xfId="8476" xr:uid="{00000000-0005-0000-0000-0000B7950000}"/>
    <cellStyle name="style1421155394056" xfId="8477" xr:uid="{00000000-0005-0000-0000-0000B8950000}"/>
    <cellStyle name="style1421155394119" xfId="8478" xr:uid="{00000000-0005-0000-0000-0000B9950000}"/>
    <cellStyle name="style1421155394181" xfId="8479" xr:uid="{00000000-0005-0000-0000-0000BA950000}"/>
    <cellStyle name="style1421155394244" xfId="8480" xr:uid="{00000000-0005-0000-0000-0000BB950000}"/>
    <cellStyle name="style1421155394306" xfId="8481" xr:uid="{00000000-0005-0000-0000-0000BC950000}"/>
    <cellStyle name="style1421155394400" xfId="8482" xr:uid="{00000000-0005-0000-0000-0000BD950000}"/>
    <cellStyle name="style1421155394478" xfId="8483" xr:uid="{00000000-0005-0000-0000-0000BE950000}"/>
    <cellStyle name="style1421155394556" xfId="8484" xr:uid="{00000000-0005-0000-0000-0000BF950000}"/>
    <cellStyle name="style1421155394681" xfId="8485" xr:uid="{00000000-0005-0000-0000-0000C0950000}"/>
    <cellStyle name="style1421155394744" xfId="8486" xr:uid="{00000000-0005-0000-0000-0000C1950000}"/>
    <cellStyle name="style1421155394806" xfId="8487" xr:uid="{00000000-0005-0000-0000-0000C2950000}"/>
    <cellStyle name="style1421155394947" xfId="8488" xr:uid="{00000000-0005-0000-0000-0000C3950000}"/>
    <cellStyle name="style1421155395025" xfId="8489" xr:uid="{00000000-0005-0000-0000-0000C4950000}"/>
    <cellStyle name="style1421155395072" xfId="8490" xr:uid="{00000000-0005-0000-0000-0000C5950000}"/>
    <cellStyle name="style1421155395134" xfId="8491" xr:uid="{00000000-0005-0000-0000-0000C6950000}"/>
    <cellStyle name="style1421155395244" xfId="8492" xr:uid="{00000000-0005-0000-0000-0000C7950000}"/>
    <cellStyle name="style1421155395322" xfId="8493" xr:uid="{00000000-0005-0000-0000-0000C8950000}"/>
    <cellStyle name="style1421155395369" xfId="8494" xr:uid="{00000000-0005-0000-0000-0000C9950000}"/>
    <cellStyle name="style1421155395416" xfId="8495" xr:uid="{00000000-0005-0000-0000-0000CA950000}"/>
    <cellStyle name="style1421155395478" xfId="8496" xr:uid="{00000000-0005-0000-0000-0000CB950000}"/>
    <cellStyle name="style1421155395525" xfId="8497" xr:uid="{00000000-0005-0000-0000-0000CC950000}"/>
    <cellStyle name="style1421155395744" xfId="8498" xr:uid="{00000000-0005-0000-0000-0000CD950000}"/>
    <cellStyle name="style1421155395791" xfId="8499" xr:uid="{00000000-0005-0000-0000-0000CE950000}"/>
    <cellStyle name="style1421155395869" xfId="8500" xr:uid="{00000000-0005-0000-0000-0000CF950000}"/>
    <cellStyle name="style1421155395931" xfId="8501" xr:uid="{00000000-0005-0000-0000-0000D0950000}"/>
    <cellStyle name="style1421155396400" xfId="8502" xr:uid="{00000000-0005-0000-0000-0000D1950000}"/>
    <cellStyle name="style1421155396463" xfId="8503" xr:uid="{00000000-0005-0000-0000-0000D2950000}"/>
    <cellStyle name="style1421155397916" xfId="8504" xr:uid="{00000000-0005-0000-0000-0000D3950000}"/>
    <cellStyle name="style1421155403384" xfId="8505" xr:uid="{00000000-0005-0000-0000-0000D4950000}"/>
    <cellStyle name="style1421155403463" xfId="8506" xr:uid="{00000000-0005-0000-0000-0000D5950000}"/>
    <cellStyle name="style1421155403509" xfId="8507" xr:uid="{00000000-0005-0000-0000-0000D6950000}"/>
    <cellStyle name="style1421155403681" xfId="8508" xr:uid="{00000000-0005-0000-0000-0000D7950000}"/>
    <cellStyle name="style1421155403744" xfId="8509" xr:uid="{00000000-0005-0000-0000-0000D8950000}"/>
    <cellStyle name="style1421155403806" xfId="8510" xr:uid="{00000000-0005-0000-0000-0000D9950000}"/>
    <cellStyle name="style1421155403885" xfId="8511" xr:uid="{00000000-0005-0000-0000-0000DA950000}"/>
    <cellStyle name="style1421155403947" xfId="8512" xr:uid="{00000000-0005-0000-0000-0000DB950000}"/>
    <cellStyle name="style1421155404416" xfId="8513" xr:uid="{00000000-0005-0000-0000-0000DC950000}"/>
    <cellStyle name="style1421155404666" xfId="8514" xr:uid="{00000000-0005-0000-0000-0000DD950000}"/>
    <cellStyle name="style1421155404744" xfId="8515" xr:uid="{00000000-0005-0000-0000-0000DE950000}"/>
    <cellStyle name="style1421155404869" xfId="8516" xr:uid="{00000000-0005-0000-0000-0000DF950000}"/>
    <cellStyle name="style1421155404947" xfId="8517" xr:uid="{00000000-0005-0000-0000-0000E0950000}"/>
    <cellStyle name="style1432115046898" xfId="2385" xr:uid="{00000000-0005-0000-0000-0000E1950000}"/>
    <cellStyle name="style1432115046898 2" xfId="4377" xr:uid="{00000000-0005-0000-0000-0000E2950000}"/>
    <cellStyle name="style1432115046929" xfId="2386" xr:uid="{00000000-0005-0000-0000-0000E3950000}"/>
    <cellStyle name="style1432115046929 2" xfId="4378" xr:uid="{00000000-0005-0000-0000-0000E4950000}"/>
    <cellStyle name="style1432115046960" xfId="2387" xr:uid="{00000000-0005-0000-0000-0000E5950000}"/>
    <cellStyle name="style1432115046960 2" xfId="4379" xr:uid="{00000000-0005-0000-0000-0000E6950000}"/>
    <cellStyle name="style1432115047007" xfId="2388" xr:uid="{00000000-0005-0000-0000-0000E7950000}"/>
    <cellStyle name="style1432115047007 2" xfId="4380" xr:uid="{00000000-0005-0000-0000-0000E8950000}"/>
    <cellStyle name="style1432115047038" xfId="2389" xr:uid="{00000000-0005-0000-0000-0000E9950000}"/>
    <cellStyle name="style1432115047038 2" xfId="4381" xr:uid="{00000000-0005-0000-0000-0000EA950000}"/>
    <cellStyle name="style1432115047569" xfId="2390" xr:uid="{00000000-0005-0000-0000-0000EB950000}"/>
    <cellStyle name="style1432115047569 2" xfId="4382" xr:uid="{00000000-0005-0000-0000-0000EC950000}"/>
    <cellStyle name="style1432115047662" xfId="2391" xr:uid="{00000000-0005-0000-0000-0000ED950000}"/>
    <cellStyle name="style1432115047662 2" xfId="4383" xr:uid="{00000000-0005-0000-0000-0000EE950000}"/>
    <cellStyle name="style1432115047771" xfId="2392" xr:uid="{00000000-0005-0000-0000-0000EF950000}"/>
    <cellStyle name="style1432115047771 2" xfId="4384" xr:uid="{00000000-0005-0000-0000-0000F0950000}"/>
    <cellStyle name="style1432115047959" xfId="2393" xr:uid="{00000000-0005-0000-0000-0000F1950000}"/>
    <cellStyle name="style1432115047959 2" xfId="4385" xr:uid="{00000000-0005-0000-0000-0000F2950000}"/>
    <cellStyle name="style1432115047990" xfId="2394" xr:uid="{00000000-0005-0000-0000-0000F3950000}"/>
    <cellStyle name="style1432115047990 2" xfId="4386" xr:uid="{00000000-0005-0000-0000-0000F4950000}"/>
    <cellStyle name="style1432115048037" xfId="2395" xr:uid="{00000000-0005-0000-0000-0000F5950000}"/>
    <cellStyle name="style1432115048037 2" xfId="4387" xr:uid="{00000000-0005-0000-0000-0000F6950000}"/>
    <cellStyle name="style1432115048177" xfId="2396" xr:uid="{00000000-0005-0000-0000-0000F7950000}"/>
    <cellStyle name="style1432115048177 2" xfId="4388" xr:uid="{00000000-0005-0000-0000-0000F8950000}"/>
    <cellStyle name="style1432115048177 3" xfId="42957" xr:uid="{00000000-0005-0000-0000-0000F9950000}"/>
    <cellStyle name="style1432115048177 3 2" xfId="42986" xr:uid="{00000000-0005-0000-0000-0000FA950000}"/>
    <cellStyle name="style1432115048224" xfId="2397" xr:uid="{00000000-0005-0000-0000-0000FB950000}"/>
    <cellStyle name="style1432115048224 2" xfId="4389" xr:uid="{00000000-0005-0000-0000-0000FC950000}"/>
    <cellStyle name="style1432115048224 3" xfId="42955" xr:uid="{00000000-0005-0000-0000-0000FD950000}"/>
    <cellStyle name="style1432115048224 3 2" xfId="42984" xr:uid="{00000000-0005-0000-0000-0000FE950000}"/>
    <cellStyle name="style1432115048333" xfId="2398" xr:uid="{00000000-0005-0000-0000-0000FF950000}"/>
    <cellStyle name="style1432115048333 2" xfId="4390" xr:uid="{00000000-0005-0000-0000-000000960000}"/>
    <cellStyle name="style1432115048551" xfId="2399" xr:uid="{00000000-0005-0000-0000-000001960000}"/>
    <cellStyle name="style1432115048551 2" xfId="4391" xr:uid="{00000000-0005-0000-0000-000002960000}"/>
    <cellStyle name="style1432115048583" xfId="2400" xr:uid="{00000000-0005-0000-0000-000003960000}"/>
    <cellStyle name="style1432115048583 2" xfId="4392" xr:uid="{00000000-0005-0000-0000-000004960000}"/>
    <cellStyle name="style1432115048614" xfId="2401" xr:uid="{00000000-0005-0000-0000-000005960000}"/>
    <cellStyle name="style1432115048614 2" xfId="4393" xr:uid="{00000000-0005-0000-0000-000006960000}"/>
    <cellStyle name="style1432115048645" xfId="2402" xr:uid="{00000000-0005-0000-0000-000007960000}"/>
    <cellStyle name="style1432115048645 2" xfId="4394" xr:uid="{00000000-0005-0000-0000-000008960000}"/>
    <cellStyle name="style1432115048676" xfId="2403" xr:uid="{00000000-0005-0000-0000-000009960000}"/>
    <cellStyle name="style1432115048676 2" xfId="4395" xr:uid="{00000000-0005-0000-0000-00000A960000}"/>
    <cellStyle name="style1432115048707" xfId="2404" xr:uid="{00000000-0005-0000-0000-00000B960000}"/>
    <cellStyle name="style1432115048707 2" xfId="4396" xr:uid="{00000000-0005-0000-0000-00000C960000}"/>
    <cellStyle name="style1432115048739" xfId="2405" xr:uid="{00000000-0005-0000-0000-00000D960000}"/>
    <cellStyle name="style1432115048739 2" xfId="4397" xr:uid="{00000000-0005-0000-0000-00000E960000}"/>
    <cellStyle name="style1432115048770" xfId="2406" xr:uid="{00000000-0005-0000-0000-00000F960000}"/>
    <cellStyle name="style1432115048770 2" xfId="4398" xr:uid="{00000000-0005-0000-0000-000010960000}"/>
    <cellStyle name="style1432115048801" xfId="2407" xr:uid="{00000000-0005-0000-0000-000011960000}"/>
    <cellStyle name="style1432115048801 2" xfId="4399" xr:uid="{00000000-0005-0000-0000-000012960000}"/>
    <cellStyle name="style1432115048832" xfId="2408" xr:uid="{00000000-0005-0000-0000-000013960000}"/>
    <cellStyle name="style1432115048832 2" xfId="4400" xr:uid="{00000000-0005-0000-0000-000014960000}"/>
    <cellStyle name="style1432115048957" xfId="2409" xr:uid="{00000000-0005-0000-0000-000015960000}"/>
    <cellStyle name="style1432115048957 2" xfId="4401" xr:uid="{00000000-0005-0000-0000-000016960000}"/>
    <cellStyle name="style1432115049066" xfId="2410" xr:uid="{00000000-0005-0000-0000-000017960000}"/>
    <cellStyle name="style1432115049066 2" xfId="4402" xr:uid="{00000000-0005-0000-0000-000018960000}"/>
    <cellStyle name="style1432115049113" xfId="2411" xr:uid="{00000000-0005-0000-0000-000019960000}"/>
    <cellStyle name="style1432115049113 2" xfId="4403" xr:uid="{00000000-0005-0000-0000-00001A960000}"/>
    <cellStyle name="style1432115049144" xfId="2412" xr:uid="{00000000-0005-0000-0000-00001B960000}"/>
    <cellStyle name="style1432115049144 2" xfId="4404" xr:uid="{00000000-0005-0000-0000-00001C960000}"/>
    <cellStyle name="style1432115049222" xfId="2413" xr:uid="{00000000-0005-0000-0000-00001D960000}"/>
    <cellStyle name="style1432115049222 2" xfId="4405" xr:uid="{00000000-0005-0000-0000-00001E960000}"/>
    <cellStyle name="style1432115049238" xfId="2414" xr:uid="{00000000-0005-0000-0000-00001F960000}"/>
    <cellStyle name="style1432115049238 2" xfId="4406" xr:uid="{00000000-0005-0000-0000-000020960000}"/>
    <cellStyle name="style1432115049269" xfId="2415" xr:uid="{00000000-0005-0000-0000-000021960000}"/>
    <cellStyle name="style1432115049269 2" xfId="4407" xr:uid="{00000000-0005-0000-0000-000022960000}"/>
    <cellStyle name="style1432115049300" xfId="2416" xr:uid="{00000000-0005-0000-0000-000023960000}"/>
    <cellStyle name="style1432115049300 2" xfId="4408" xr:uid="{00000000-0005-0000-0000-000024960000}"/>
    <cellStyle name="style1432115049347" xfId="2417" xr:uid="{00000000-0005-0000-0000-000025960000}"/>
    <cellStyle name="style1432115049347 2" xfId="4409" xr:uid="{00000000-0005-0000-0000-000026960000}"/>
    <cellStyle name="style1432115049363" xfId="2418" xr:uid="{00000000-0005-0000-0000-000027960000}"/>
    <cellStyle name="style1432115049363 2" xfId="4410" xr:uid="{00000000-0005-0000-0000-000028960000}"/>
    <cellStyle name="style1432115049409" xfId="2419" xr:uid="{00000000-0005-0000-0000-000029960000}"/>
    <cellStyle name="style1432115049409 2" xfId="4411" xr:uid="{00000000-0005-0000-0000-00002A960000}"/>
    <cellStyle name="style1432115049441" xfId="2420" xr:uid="{00000000-0005-0000-0000-00002B960000}"/>
    <cellStyle name="style1432115049441 2" xfId="4412" xr:uid="{00000000-0005-0000-0000-00002C960000}"/>
    <cellStyle name="style1434371616151" xfId="2421" xr:uid="{00000000-0005-0000-0000-00002D960000}"/>
    <cellStyle name="style1434371616151 2" xfId="4413" xr:uid="{00000000-0005-0000-0000-00002E960000}"/>
    <cellStyle name="style1434371616306" xfId="2422" xr:uid="{00000000-0005-0000-0000-00002F960000}"/>
    <cellStyle name="style1434371616306 2" xfId="4414" xr:uid="{00000000-0005-0000-0000-000030960000}"/>
    <cellStyle name="style1434371616423" xfId="2423" xr:uid="{00000000-0005-0000-0000-000031960000}"/>
    <cellStyle name="style1434371616423 2" xfId="4415" xr:uid="{00000000-0005-0000-0000-000032960000}"/>
    <cellStyle name="style1434371634456" xfId="2424" xr:uid="{00000000-0005-0000-0000-000033960000}"/>
    <cellStyle name="style1434371634456 2" xfId="4416" xr:uid="{00000000-0005-0000-0000-000034960000}"/>
    <cellStyle name="style1434371634492" xfId="2425" xr:uid="{00000000-0005-0000-0000-000035960000}"/>
    <cellStyle name="style1434371634492 2" xfId="4417" xr:uid="{00000000-0005-0000-0000-000036960000}"/>
    <cellStyle name="style1434371634528" xfId="2426" xr:uid="{00000000-0005-0000-0000-000037960000}"/>
    <cellStyle name="style1434371634528 2" xfId="4418" xr:uid="{00000000-0005-0000-0000-000038960000}"/>
    <cellStyle name="style1434371634623" xfId="2427" xr:uid="{00000000-0005-0000-0000-000039960000}"/>
    <cellStyle name="style1434371634623 2" xfId="4419" xr:uid="{00000000-0005-0000-0000-00003A960000}"/>
    <cellStyle name="style1434371634660" xfId="2428" xr:uid="{00000000-0005-0000-0000-00003B960000}"/>
    <cellStyle name="style1434371634660 2" xfId="4420" xr:uid="{00000000-0005-0000-0000-00003C960000}"/>
    <cellStyle name="style1434371634695" xfId="2429" xr:uid="{00000000-0005-0000-0000-00003D960000}"/>
    <cellStyle name="style1434371634695 2" xfId="4421" xr:uid="{00000000-0005-0000-0000-00003E960000}"/>
    <cellStyle name="style1434371635017" xfId="2430" xr:uid="{00000000-0005-0000-0000-00003F960000}"/>
    <cellStyle name="style1434371635017 2" xfId="4422" xr:uid="{00000000-0005-0000-0000-000040960000}"/>
    <cellStyle name="style1434371635047" xfId="2431" xr:uid="{00000000-0005-0000-0000-000041960000}"/>
    <cellStyle name="style1434371635047 2" xfId="4423" xr:uid="{00000000-0005-0000-0000-000042960000}"/>
    <cellStyle name="style1434371635087" xfId="2432" xr:uid="{00000000-0005-0000-0000-000043960000}"/>
    <cellStyle name="style1434371635087 2" xfId="4424" xr:uid="{00000000-0005-0000-0000-000044960000}"/>
    <cellStyle name="style1434371635288" xfId="2433" xr:uid="{00000000-0005-0000-0000-000045960000}"/>
    <cellStyle name="style1434371635288 2" xfId="4425" xr:uid="{00000000-0005-0000-0000-000046960000}"/>
    <cellStyle name="style1434371635394" xfId="2434" xr:uid="{00000000-0005-0000-0000-000047960000}"/>
    <cellStyle name="style1434371635394 2" xfId="4426" xr:uid="{00000000-0005-0000-0000-000048960000}"/>
    <cellStyle name="style1434371635501" xfId="2435" xr:uid="{00000000-0005-0000-0000-000049960000}"/>
    <cellStyle name="style1434371635501 2" xfId="4427" xr:uid="{00000000-0005-0000-0000-00004A960000}"/>
    <cellStyle name="style1436190653413" xfId="2436" xr:uid="{00000000-0005-0000-0000-00004B960000}"/>
    <cellStyle name="style1436190653413 2" xfId="2437" xr:uid="{00000000-0005-0000-0000-00004C960000}"/>
    <cellStyle name="style1436190653413 2 2" xfId="4429" xr:uid="{00000000-0005-0000-0000-00004D960000}"/>
    <cellStyle name="style1436190653413 3" xfId="4428" xr:uid="{00000000-0005-0000-0000-00004E960000}"/>
    <cellStyle name="style1436190653538" xfId="2438" xr:uid="{00000000-0005-0000-0000-00004F960000}"/>
    <cellStyle name="style1436190653538 2" xfId="2439" xr:uid="{00000000-0005-0000-0000-000050960000}"/>
    <cellStyle name="style1436190653538 2 2" xfId="4431" xr:uid="{00000000-0005-0000-0000-000051960000}"/>
    <cellStyle name="style1436190653538 3" xfId="4430" xr:uid="{00000000-0005-0000-0000-000052960000}"/>
    <cellStyle name="style1436190653663" xfId="2440" xr:uid="{00000000-0005-0000-0000-000053960000}"/>
    <cellStyle name="style1436190653663 2" xfId="2441" xr:uid="{00000000-0005-0000-0000-000054960000}"/>
    <cellStyle name="style1436190653663 2 2" xfId="4433" xr:uid="{00000000-0005-0000-0000-000055960000}"/>
    <cellStyle name="style1436190653663 3" xfId="4432" xr:uid="{00000000-0005-0000-0000-000056960000}"/>
    <cellStyle name="style1436190653756" xfId="2442" xr:uid="{00000000-0005-0000-0000-000057960000}"/>
    <cellStyle name="style1436190653756 2" xfId="2443" xr:uid="{00000000-0005-0000-0000-000058960000}"/>
    <cellStyle name="style1436190653756 2 2" xfId="4435" xr:uid="{00000000-0005-0000-0000-000059960000}"/>
    <cellStyle name="style1436190653756 3" xfId="4434" xr:uid="{00000000-0005-0000-0000-00005A960000}"/>
    <cellStyle name="style1436190653897" xfId="2444" xr:uid="{00000000-0005-0000-0000-00005B960000}"/>
    <cellStyle name="style1436190653897 2" xfId="2445" xr:uid="{00000000-0005-0000-0000-00005C960000}"/>
    <cellStyle name="style1436190653897 2 2" xfId="4437" xr:uid="{00000000-0005-0000-0000-00005D960000}"/>
    <cellStyle name="style1436190653897 3" xfId="4436" xr:uid="{00000000-0005-0000-0000-00005E960000}"/>
    <cellStyle name="style1436190654053" xfId="2446" xr:uid="{00000000-0005-0000-0000-00005F960000}"/>
    <cellStyle name="style1436190654053 2" xfId="2447" xr:uid="{00000000-0005-0000-0000-000060960000}"/>
    <cellStyle name="style1436190654053 2 2" xfId="4439" xr:uid="{00000000-0005-0000-0000-000061960000}"/>
    <cellStyle name="style1436190654053 3" xfId="4438" xr:uid="{00000000-0005-0000-0000-000062960000}"/>
    <cellStyle name="style1436190654163" xfId="2448" xr:uid="{00000000-0005-0000-0000-000063960000}"/>
    <cellStyle name="style1436190654163 2" xfId="2449" xr:uid="{00000000-0005-0000-0000-000064960000}"/>
    <cellStyle name="style1436190654163 2 2" xfId="4441" xr:uid="{00000000-0005-0000-0000-000065960000}"/>
    <cellStyle name="style1436190654163 3" xfId="4440" xr:uid="{00000000-0005-0000-0000-000066960000}"/>
    <cellStyle name="style1436190654303" xfId="2450" xr:uid="{00000000-0005-0000-0000-000067960000}"/>
    <cellStyle name="style1436190654303 2" xfId="2451" xr:uid="{00000000-0005-0000-0000-000068960000}"/>
    <cellStyle name="style1436190654303 2 2" xfId="4443" xr:uid="{00000000-0005-0000-0000-000069960000}"/>
    <cellStyle name="style1436190654303 3" xfId="4442" xr:uid="{00000000-0005-0000-0000-00006A960000}"/>
    <cellStyle name="style1436190654444" xfId="2452" xr:uid="{00000000-0005-0000-0000-00006B960000}"/>
    <cellStyle name="style1436190654444 2" xfId="2453" xr:uid="{00000000-0005-0000-0000-00006C960000}"/>
    <cellStyle name="style1436190654444 2 2" xfId="4445" xr:uid="{00000000-0005-0000-0000-00006D960000}"/>
    <cellStyle name="style1436190654444 3" xfId="4444" xr:uid="{00000000-0005-0000-0000-00006E960000}"/>
    <cellStyle name="style1436190654600" xfId="2454" xr:uid="{00000000-0005-0000-0000-00006F960000}"/>
    <cellStyle name="style1436190654600 2" xfId="2455" xr:uid="{00000000-0005-0000-0000-000070960000}"/>
    <cellStyle name="style1436190654600 2 2" xfId="4447" xr:uid="{00000000-0005-0000-0000-000071960000}"/>
    <cellStyle name="style1436190654600 3" xfId="4446" xr:uid="{00000000-0005-0000-0000-000072960000}"/>
    <cellStyle name="style1436190654694" xfId="2456" xr:uid="{00000000-0005-0000-0000-000073960000}"/>
    <cellStyle name="style1436190654694 2" xfId="2457" xr:uid="{00000000-0005-0000-0000-000074960000}"/>
    <cellStyle name="style1436190654694 2 2" xfId="4449" xr:uid="{00000000-0005-0000-0000-000075960000}"/>
    <cellStyle name="style1436190654694 3" xfId="4448" xr:uid="{00000000-0005-0000-0000-000076960000}"/>
    <cellStyle name="style1436190654803" xfId="2458" xr:uid="{00000000-0005-0000-0000-000077960000}"/>
    <cellStyle name="style1436190654803 2" xfId="2459" xr:uid="{00000000-0005-0000-0000-000078960000}"/>
    <cellStyle name="style1436190654803 2 2" xfId="4451" xr:uid="{00000000-0005-0000-0000-000079960000}"/>
    <cellStyle name="style1436190654803 3" xfId="4450" xr:uid="{00000000-0005-0000-0000-00007A960000}"/>
    <cellStyle name="style1436190654913" xfId="2460" xr:uid="{00000000-0005-0000-0000-00007B960000}"/>
    <cellStyle name="style1436190654913 2" xfId="2461" xr:uid="{00000000-0005-0000-0000-00007C960000}"/>
    <cellStyle name="style1436190654913 2 2" xfId="4453" xr:uid="{00000000-0005-0000-0000-00007D960000}"/>
    <cellStyle name="style1436190654913 3" xfId="4452" xr:uid="{00000000-0005-0000-0000-00007E960000}"/>
    <cellStyle name="style1436190655022" xfId="2462" xr:uid="{00000000-0005-0000-0000-00007F960000}"/>
    <cellStyle name="style1436190655022 2" xfId="2463" xr:uid="{00000000-0005-0000-0000-000080960000}"/>
    <cellStyle name="style1436190655022 2 2" xfId="4455" xr:uid="{00000000-0005-0000-0000-000081960000}"/>
    <cellStyle name="style1436190655022 3" xfId="4454" xr:uid="{00000000-0005-0000-0000-000082960000}"/>
    <cellStyle name="style1436190655178" xfId="2464" xr:uid="{00000000-0005-0000-0000-000083960000}"/>
    <cellStyle name="style1436190655178 2" xfId="2465" xr:uid="{00000000-0005-0000-0000-000084960000}"/>
    <cellStyle name="style1436190655178 2 2" xfId="4457" xr:uid="{00000000-0005-0000-0000-000085960000}"/>
    <cellStyle name="style1436190655178 3" xfId="4456" xr:uid="{00000000-0005-0000-0000-000086960000}"/>
    <cellStyle name="style1436190655303" xfId="2466" xr:uid="{00000000-0005-0000-0000-000087960000}"/>
    <cellStyle name="style1436190655303 2" xfId="2467" xr:uid="{00000000-0005-0000-0000-000088960000}"/>
    <cellStyle name="style1436190655303 2 2" xfId="4459" xr:uid="{00000000-0005-0000-0000-000089960000}"/>
    <cellStyle name="style1436190655303 3" xfId="4458" xr:uid="{00000000-0005-0000-0000-00008A960000}"/>
    <cellStyle name="style1436190655397" xfId="2468" xr:uid="{00000000-0005-0000-0000-00008B960000}"/>
    <cellStyle name="style1436190655397 2" xfId="2469" xr:uid="{00000000-0005-0000-0000-00008C960000}"/>
    <cellStyle name="style1436190655397 2 2" xfId="4461" xr:uid="{00000000-0005-0000-0000-00008D960000}"/>
    <cellStyle name="style1436190655397 3" xfId="4460" xr:uid="{00000000-0005-0000-0000-00008E960000}"/>
    <cellStyle name="style1436190655460" xfId="2470" xr:uid="{00000000-0005-0000-0000-00008F960000}"/>
    <cellStyle name="style1436190655460 2" xfId="2471" xr:uid="{00000000-0005-0000-0000-000090960000}"/>
    <cellStyle name="style1436190655460 2 2" xfId="4463" xr:uid="{00000000-0005-0000-0000-000091960000}"/>
    <cellStyle name="style1436190655460 3" xfId="4462" xr:uid="{00000000-0005-0000-0000-000092960000}"/>
    <cellStyle name="style1436190655538" xfId="2472" xr:uid="{00000000-0005-0000-0000-000093960000}"/>
    <cellStyle name="style1436190655538 2" xfId="2473" xr:uid="{00000000-0005-0000-0000-000094960000}"/>
    <cellStyle name="style1436190655538 2 2" xfId="4465" xr:uid="{00000000-0005-0000-0000-000095960000}"/>
    <cellStyle name="style1436190655538 3" xfId="4464" xr:uid="{00000000-0005-0000-0000-000096960000}"/>
    <cellStyle name="style1436190655616" xfId="2474" xr:uid="{00000000-0005-0000-0000-000097960000}"/>
    <cellStyle name="style1436190655616 2" xfId="2475" xr:uid="{00000000-0005-0000-0000-000098960000}"/>
    <cellStyle name="style1436190655616 2 2" xfId="4467" xr:uid="{00000000-0005-0000-0000-000099960000}"/>
    <cellStyle name="style1436190655616 3" xfId="4466" xr:uid="{00000000-0005-0000-0000-00009A960000}"/>
    <cellStyle name="style1436190655694" xfId="2476" xr:uid="{00000000-0005-0000-0000-00009B960000}"/>
    <cellStyle name="style1436190655694 2" xfId="2477" xr:uid="{00000000-0005-0000-0000-00009C960000}"/>
    <cellStyle name="style1436190655694 2 2" xfId="4469" xr:uid="{00000000-0005-0000-0000-00009D960000}"/>
    <cellStyle name="style1436190655694 3" xfId="4468" xr:uid="{00000000-0005-0000-0000-00009E960000}"/>
    <cellStyle name="style1436190655788" xfId="2478" xr:uid="{00000000-0005-0000-0000-00009F960000}"/>
    <cellStyle name="style1436190655788 2" xfId="2479" xr:uid="{00000000-0005-0000-0000-0000A0960000}"/>
    <cellStyle name="style1436190655788 2 2" xfId="4471" xr:uid="{00000000-0005-0000-0000-0000A1960000}"/>
    <cellStyle name="style1436190655788 3" xfId="4470" xr:uid="{00000000-0005-0000-0000-0000A2960000}"/>
    <cellStyle name="style1436190655897" xfId="2480" xr:uid="{00000000-0005-0000-0000-0000A3960000}"/>
    <cellStyle name="style1436190655897 2" xfId="2481" xr:uid="{00000000-0005-0000-0000-0000A4960000}"/>
    <cellStyle name="style1436190655897 2 2" xfId="4473" xr:uid="{00000000-0005-0000-0000-0000A5960000}"/>
    <cellStyle name="style1436190655897 3" xfId="4472" xr:uid="{00000000-0005-0000-0000-0000A6960000}"/>
    <cellStyle name="style1436190655991" xfId="2482" xr:uid="{00000000-0005-0000-0000-0000A7960000}"/>
    <cellStyle name="style1436190655991 2" xfId="2483" xr:uid="{00000000-0005-0000-0000-0000A8960000}"/>
    <cellStyle name="style1436190655991 2 2" xfId="4475" xr:uid="{00000000-0005-0000-0000-0000A9960000}"/>
    <cellStyle name="style1436190655991 3" xfId="4474" xr:uid="{00000000-0005-0000-0000-0000AA960000}"/>
    <cellStyle name="style1436190656069" xfId="2484" xr:uid="{00000000-0005-0000-0000-0000AB960000}"/>
    <cellStyle name="style1436190656069 2" xfId="2485" xr:uid="{00000000-0005-0000-0000-0000AC960000}"/>
    <cellStyle name="style1436190656069 2 2" xfId="4477" xr:uid="{00000000-0005-0000-0000-0000AD960000}"/>
    <cellStyle name="style1436190656069 3" xfId="4476" xr:uid="{00000000-0005-0000-0000-0000AE960000}"/>
    <cellStyle name="style1436190656131" xfId="2486" xr:uid="{00000000-0005-0000-0000-0000AF960000}"/>
    <cellStyle name="style1436190656131 2" xfId="2487" xr:uid="{00000000-0005-0000-0000-0000B0960000}"/>
    <cellStyle name="style1436190656131 2 2" xfId="4479" xr:uid="{00000000-0005-0000-0000-0000B1960000}"/>
    <cellStyle name="style1436190656131 3" xfId="4478" xr:uid="{00000000-0005-0000-0000-0000B2960000}"/>
    <cellStyle name="style1436190656210" xfId="2488" xr:uid="{00000000-0005-0000-0000-0000B3960000}"/>
    <cellStyle name="style1436190656210 2" xfId="2489" xr:uid="{00000000-0005-0000-0000-0000B4960000}"/>
    <cellStyle name="style1436190656210 2 2" xfId="4481" xr:uid="{00000000-0005-0000-0000-0000B5960000}"/>
    <cellStyle name="style1436190656210 3" xfId="4480" xr:uid="{00000000-0005-0000-0000-0000B6960000}"/>
    <cellStyle name="style1436190656272" xfId="2490" xr:uid="{00000000-0005-0000-0000-0000B7960000}"/>
    <cellStyle name="style1436190656272 2" xfId="2491" xr:uid="{00000000-0005-0000-0000-0000B8960000}"/>
    <cellStyle name="style1436190656272 2 2" xfId="4483" xr:uid="{00000000-0005-0000-0000-0000B9960000}"/>
    <cellStyle name="style1436190656272 3" xfId="4482" xr:uid="{00000000-0005-0000-0000-0000BA960000}"/>
    <cellStyle name="style1436190656335" xfId="2492" xr:uid="{00000000-0005-0000-0000-0000BB960000}"/>
    <cellStyle name="style1436190656335 2" xfId="2493" xr:uid="{00000000-0005-0000-0000-0000BC960000}"/>
    <cellStyle name="style1436190656335 2 2" xfId="4485" xr:uid="{00000000-0005-0000-0000-0000BD960000}"/>
    <cellStyle name="style1436190656335 3" xfId="4484" xr:uid="{00000000-0005-0000-0000-0000BE960000}"/>
    <cellStyle name="style1436190656413" xfId="2494" xr:uid="{00000000-0005-0000-0000-0000BF960000}"/>
    <cellStyle name="style1436190656413 2" xfId="2495" xr:uid="{00000000-0005-0000-0000-0000C0960000}"/>
    <cellStyle name="style1436190656413 2 2" xfId="4487" xr:uid="{00000000-0005-0000-0000-0000C1960000}"/>
    <cellStyle name="style1436190656413 3" xfId="4486" xr:uid="{00000000-0005-0000-0000-0000C2960000}"/>
    <cellStyle name="style1436190656475" xfId="2496" xr:uid="{00000000-0005-0000-0000-0000C3960000}"/>
    <cellStyle name="style1436190656475 2" xfId="2497" xr:uid="{00000000-0005-0000-0000-0000C4960000}"/>
    <cellStyle name="style1436190656475 2 2" xfId="4489" xr:uid="{00000000-0005-0000-0000-0000C5960000}"/>
    <cellStyle name="style1436190656475 3" xfId="4488" xr:uid="{00000000-0005-0000-0000-0000C6960000}"/>
    <cellStyle name="style1436190656553" xfId="2498" xr:uid="{00000000-0005-0000-0000-0000C7960000}"/>
    <cellStyle name="style1436190656553 2" xfId="2499" xr:uid="{00000000-0005-0000-0000-0000C8960000}"/>
    <cellStyle name="style1436190656553 2 2" xfId="4491" xr:uid="{00000000-0005-0000-0000-0000C9960000}"/>
    <cellStyle name="style1436190656553 3" xfId="4490" xr:uid="{00000000-0005-0000-0000-0000CA960000}"/>
    <cellStyle name="style1436190656756" xfId="2500" xr:uid="{00000000-0005-0000-0000-0000CB960000}"/>
    <cellStyle name="style1436190656756 2" xfId="2501" xr:uid="{00000000-0005-0000-0000-0000CC960000}"/>
    <cellStyle name="style1436190656756 2 2" xfId="4493" xr:uid="{00000000-0005-0000-0000-0000CD960000}"/>
    <cellStyle name="style1436190656756 3" xfId="4492" xr:uid="{00000000-0005-0000-0000-0000CE960000}"/>
    <cellStyle name="style1436190656819" xfId="2502" xr:uid="{00000000-0005-0000-0000-0000CF960000}"/>
    <cellStyle name="style1436190656819 2" xfId="2503" xr:uid="{00000000-0005-0000-0000-0000D0960000}"/>
    <cellStyle name="style1436190656819 2 2" xfId="4495" xr:uid="{00000000-0005-0000-0000-0000D1960000}"/>
    <cellStyle name="style1436190656819 3" xfId="4494" xr:uid="{00000000-0005-0000-0000-0000D2960000}"/>
    <cellStyle name="style1436190656866" xfId="2504" xr:uid="{00000000-0005-0000-0000-0000D3960000}"/>
    <cellStyle name="style1436190656866 2" xfId="2505" xr:uid="{00000000-0005-0000-0000-0000D4960000}"/>
    <cellStyle name="style1436190656866 2 2" xfId="4497" xr:uid="{00000000-0005-0000-0000-0000D5960000}"/>
    <cellStyle name="style1436190656866 3" xfId="4496" xr:uid="{00000000-0005-0000-0000-0000D6960000}"/>
    <cellStyle name="style1436190656913" xfId="2506" xr:uid="{00000000-0005-0000-0000-0000D7960000}"/>
    <cellStyle name="style1436190656913 2" xfId="2507" xr:uid="{00000000-0005-0000-0000-0000D8960000}"/>
    <cellStyle name="style1436190656913 2 2" xfId="4499" xr:uid="{00000000-0005-0000-0000-0000D9960000}"/>
    <cellStyle name="style1436190656913 3" xfId="4498" xr:uid="{00000000-0005-0000-0000-0000DA960000}"/>
    <cellStyle name="style1436190656975" xfId="2508" xr:uid="{00000000-0005-0000-0000-0000DB960000}"/>
    <cellStyle name="style1436190656975 2" xfId="2509" xr:uid="{00000000-0005-0000-0000-0000DC960000}"/>
    <cellStyle name="style1436190656975 2 2" xfId="4501" xr:uid="{00000000-0005-0000-0000-0000DD960000}"/>
    <cellStyle name="style1436190656975 3" xfId="4500" xr:uid="{00000000-0005-0000-0000-0000DE960000}"/>
    <cellStyle name="style1436190657131" xfId="2510" xr:uid="{00000000-0005-0000-0000-0000DF960000}"/>
    <cellStyle name="style1436190657131 2" xfId="2511" xr:uid="{00000000-0005-0000-0000-0000E0960000}"/>
    <cellStyle name="style1436190657131 2 2" xfId="4503" xr:uid="{00000000-0005-0000-0000-0000E1960000}"/>
    <cellStyle name="style1436190657131 3" xfId="4502" xr:uid="{00000000-0005-0000-0000-0000E2960000}"/>
    <cellStyle name="style1436190657241" xfId="2512" xr:uid="{00000000-0005-0000-0000-0000E3960000}"/>
    <cellStyle name="style1436190657241 2" xfId="2513" xr:uid="{00000000-0005-0000-0000-0000E4960000}"/>
    <cellStyle name="style1436190657241 2 2" xfId="4505" xr:uid="{00000000-0005-0000-0000-0000E5960000}"/>
    <cellStyle name="style1436190657241 3" xfId="4504" xr:uid="{00000000-0005-0000-0000-0000E6960000}"/>
    <cellStyle name="style1436190657288" xfId="2514" xr:uid="{00000000-0005-0000-0000-0000E7960000}"/>
    <cellStyle name="style1436190657288 2" xfId="2515" xr:uid="{00000000-0005-0000-0000-0000E8960000}"/>
    <cellStyle name="style1436190657288 2 2" xfId="4507" xr:uid="{00000000-0005-0000-0000-0000E9960000}"/>
    <cellStyle name="style1436190657288 3" xfId="4506" xr:uid="{00000000-0005-0000-0000-0000EA960000}"/>
    <cellStyle name="style1436190657350" xfId="2516" xr:uid="{00000000-0005-0000-0000-0000EB960000}"/>
    <cellStyle name="style1436190657350 2" xfId="2517" xr:uid="{00000000-0005-0000-0000-0000EC960000}"/>
    <cellStyle name="style1436190657350 2 2" xfId="4509" xr:uid="{00000000-0005-0000-0000-0000ED960000}"/>
    <cellStyle name="style1436190657350 3" xfId="4508" xr:uid="{00000000-0005-0000-0000-0000EE960000}"/>
    <cellStyle name="style1436190657397" xfId="2518" xr:uid="{00000000-0005-0000-0000-0000EF960000}"/>
    <cellStyle name="style1436190657397 2" xfId="2519" xr:uid="{00000000-0005-0000-0000-0000F0960000}"/>
    <cellStyle name="style1436190657397 2 2" xfId="4511" xr:uid="{00000000-0005-0000-0000-0000F1960000}"/>
    <cellStyle name="style1436190657397 3" xfId="4510" xr:uid="{00000000-0005-0000-0000-0000F2960000}"/>
    <cellStyle name="style1436190657460" xfId="2520" xr:uid="{00000000-0005-0000-0000-0000F3960000}"/>
    <cellStyle name="style1436190657460 2" xfId="2521" xr:uid="{00000000-0005-0000-0000-0000F4960000}"/>
    <cellStyle name="style1436190657460 2 2" xfId="4513" xr:uid="{00000000-0005-0000-0000-0000F5960000}"/>
    <cellStyle name="style1436190657460 3" xfId="4512" xr:uid="{00000000-0005-0000-0000-0000F6960000}"/>
    <cellStyle name="style1436190657538" xfId="2522" xr:uid="{00000000-0005-0000-0000-0000F7960000}"/>
    <cellStyle name="style1436190657538 2" xfId="2523" xr:uid="{00000000-0005-0000-0000-0000F8960000}"/>
    <cellStyle name="style1436190657538 2 2" xfId="4515" xr:uid="{00000000-0005-0000-0000-0000F9960000}"/>
    <cellStyle name="style1436190657538 3" xfId="4514" xr:uid="{00000000-0005-0000-0000-0000FA960000}"/>
    <cellStyle name="style1436190657600" xfId="2524" xr:uid="{00000000-0005-0000-0000-0000FB960000}"/>
    <cellStyle name="style1436190657600 2" xfId="2525" xr:uid="{00000000-0005-0000-0000-0000FC960000}"/>
    <cellStyle name="style1436190657600 2 2" xfId="4517" xr:uid="{00000000-0005-0000-0000-0000FD960000}"/>
    <cellStyle name="style1436190657600 3" xfId="4516" xr:uid="{00000000-0005-0000-0000-0000FE960000}"/>
    <cellStyle name="style1436190657678" xfId="2526" xr:uid="{00000000-0005-0000-0000-0000FF960000}"/>
    <cellStyle name="style1436190657678 2" xfId="2527" xr:uid="{00000000-0005-0000-0000-000000970000}"/>
    <cellStyle name="style1436190657678 2 2" xfId="4519" xr:uid="{00000000-0005-0000-0000-000001970000}"/>
    <cellStyle name="style1436190657678 3" xfId="4518" xr:uid="{00000000-0005-0000-0000-000002970000}"/>
    <cellStyle name="style1436190657741" xfId="2528" xr:uid="{00000000-0005-0000-0000-000003970000}"/>
    <cellStyle name="style1436190657741 2" xfId="2529" xr:uid="{00000000-0005-0000-0000-000004970000}"/>
    <cellStyle name="style1436190657741 2 2" xfId="4521" xr:uid="{00000000-0005-0000-0000-000005970000}"/>
    <cellStyle name="style1436190657741 3" xfId="4520" xr:uid="{00000000-0005-0000-0000-000006970000}"/>
    <cellStyle name="style1436190657819" xfId="2530" xr:uid="{00000000-0005-0000-0000-000007970000}"/>
    <cellStyle name="style1436190657819 2" xfId="2531" xr:uid="{00000000-0005-0000-0000-000008970000}"/>
    <cellStyle name="style1436190657819 2 2" xfId="4523" xr:uid="{00000000-0005-0000-0000-000009970000}"/>
    <cellStyle name="style1436190657819 3" xfId="4522" xr:uid="{00000000-0005-0000-0000-00000A970000}"/>
    <cellStyle name="style1436190657881" xfId="2532" xr:uid="{00000000-0005-0000-0000-00000B970000}"/>
    <cellStyle name="style1436190657881 2" xfId="2533" xr:uid="{00000000-0005-0000-0000-00000C970000}"/>
    <cellStyle name="style1436190657881 2 2" xfId="4525" xr:uid="{00000000-0005-0000-0000-00000D970000}"/>
    <cellStyle name="style1436190657881 3" xfId="4524" xr:uid="{00000000-0005-0000-0000-00000E970000}"/>
    <cellStyle name="style1436190657944" xfId="2534" xr:uid="{00000000-0005-0000-0000-00000F970000}"/>
    <cellStyle name="style1436190657944 2" xfId="2535" xr:uid="{00000000-0005-0000-0000-000010970000}"/>
    <cellStyle name="style1436190657944 2 2" xfId="4527" xr:uid="{00000000-0005-0000-0000-000011970000}"/>
    <cellStyle name="style1436190657944 3" xfId="4526" xr:uid="{00000000-0005-0000-0000-000012970000}"/>
    <cellStyle name="style1436190658022" xfId="2536" xr:uid="{00000000-0005-0000-0000-000013970000}"/>
    <cellStyle name="style1436190658022 2" xfId="2537" xr:uid="{00000000-0005-0000-0000-000014970000}"/>
    <cellStyle name="style1436190658022 2 2" xfId="4529" xr:uid="{00000000-0005-0000-0000-000015970000}"/>
    <cellStyle name="style1436190658022 3" xfId="4528" xr:uid="{00000000-0005-0000-0000-000016970000}"/>
    <cellStyle name="style1436190658085" xfId="2538" xr:uid="{00000000-0005-0000-0000-000017970000}"/>
    <cellStyle name="style1436190658085 2" xfId="2539" xr:uid="{00000000-0005-0000-0000-000018970000}"/>
    <cellStyle name="style1436190658085 2 2" xfId="4531" xr:uid="{00000000-0005-0000-0000-000019970000}"/>
    <cellStyle name="style1436190658085 3" xfId="4530" xr:uid="{00000000-0005-0000-0000-00001A970000}"/>
    <cellStyle name="style1436190658131" xfId="2540" xr:uid="{00000000-0005-0000-0000-00001B970000}"/>
    <cellStyle name="style1436190658131 2" xfId="2541" xr:uid="{00000000-0005-0000-0000-00001C970000}"/>
    <cellStyle name="style1436190658131 2 2" xfId="4533" xr:uid="{00000000-0005-0000-0000-00001D970000}"/>
    <cellStyle name="style1436190658131 3" xfId="4532" xr:uid="{00000000-0005-0000-0000-00001E970000}"/>
    <cellStyle name="style1436190658194" xfId="2542" xr:uid="{00000000-0005-0000-0000-00001F970000}"/>
    <cellStyle name="style1436190658194 2" xfId="2543" xr:uid="{00000000-0005-0000-0000-000020970000}"/>
    <cellStyle name="style1436190658194 2 2" xfId="4535" xr:uid="{00000000-0005-0000-0000-000021970000}"/>
    <cellStyle name="style1436190658194 3" xfId="4534" xr:uid="{00000000-0005-0000-0000-000022970000}"/>
    <cellStyle name="style1436190658256" xfId="2544" xr:uid="{00000000-0005-0000-0000-000023970000}"/>
    <cellStyle name="style1436190658256 2" xfId="2545" xr:uid="{00000000-0005-0000-0000-000024970000}"/>
    <cellStyle name="style1436190658256 2 2" xfId="4537" xr:uid="{00000000-0005-0000-0000-000025970000}"/>
    <cellStyle name="style1436190658256 3" xfId="4536" xr:uid="{00000000-0005-0000-0000-000026970000}"/>
    <cellStyle name="style1436190658303" xfId="2546" xr:uid="{00000000-0005-0000-0000-000027970000}"/>
    <cellStyle name="style1436190658303 2" xfId="2547" xr:uid="{00000000-0005-0000-0000-000028970000}"/>
    <cellStyle name="style1436190658303 2 2" xfId="4539" xr:uid="{00000000-0005-0000-0000-000029970000}"/>
    <cellStyle name="style1436190658303 3" xfId="4538" xr:uid="{00000000-0005-0000-0000-00002A970000}"/>
    <cellStyle name="style1436190658366" xfId="2548" xr:uid="{00000000-0005-0000-0000-00002B970000}"/>
    <cellStyle name="style1436190658366 2" xfId="2549" xr:uid="{00000000-0005-0000-0000-00002C970000}"/>
    <cellStyle name="style1436190658366 2 2" xfId="4541" xr:uid="{00000000-0005-0000-0000-00002D970000}"/>
    <cellStyle name="style1436190658366 3" xfId="4540" xr:uid="{00000000-0005-0000-0000-00002E970000}"/>
    <cellStyle name="style1436190658413" xfId="2550" xr:uid="{00000000-0005-0000-0000-00002F970000}"/>
    <cellStyle name="style1436190658413 2" xfId="2551" xr:uid="{00000000-0005-0000-0000-000030970000}"/>
    <cellStyle name="style1436190658413 2 2" xfId="4543" xr:uid="{00000000-0005-0000-0000-000031970000}"/>
    <cellStyle name="style1436190658413 3" xfId="4542" xr:uid="{00000000-0005-0000-0000-000032970000}"/>
    <cellStyle name="style1436190658459" xfId="2552" xr:uid="{00000000-0005-0000-0000-000033970000}"/>
    <cellStyle name="style1436190658459 2" xfId="2553" xr:uid="{00000000-0005-0000-0000-000034970000}"/>
    <cellStyle name="style1436190658459 2 2" xfId="4545" xr:uid="{00000000-0005-0000-0000-000035970000}"/>
    <cellStyle name="style1436190658459 3" xfId="4544" xr:uid="{00000000-0005-0000-0000-000036970000}"/>
    <cellStyle name="style1436190658538" xfId="2554" xr:uid="{00000000-0005-0000-0000-000037970000}"/>
    <cellStyle name="style1436190658538 2" xfId="2555" xr:uid="{00000000-0005-0000-0000-000038970000}"/>
    <cellStyle name="style1436190658538 2 2" xfId="4547" xr:uid="{00000000-0005-0000-0000-000039970000}"/>
    <cellStyle name="style1436190658538 3" xfId="4546" xr:uid="{00000000-0005-0000-0000-00003A970000}"/>
    <cellStyle name="style1436190658600" xfId="2556" xr:uid="{00000000-0005-0000-0000-00003B970000}"/>
    <cellStyle name="style1436190658600 2" xfId="2557" xr:uid="{00000000-0005-0000-0000-00003C970000}"/>
    <cellStyle name="style1436190658600 2 2" xfId="4549" xr:uid="{00000000-0005-0000-0000-00003D970000}"/>
    <cellStyle name="style1436190658600 3" xfId="4548" xr:uid="{00000000-0005-0000-0000-00003E970000}"/>
    <cellStyle name="style1436190658694" xfId="2558" xr:uid="{00000000-0005-0000-0000-00003F970000}"/>
    <cellStyle name="style1436190658694 2" xfId="2559" xr:uid="{00000000-0005-0000-0000-000040970000}"/>
    <cellStyle name="style1436190658694 2 2" xfId="4551" xr:uid="{00000000-0005-0000-0000-000041970000}"/>
    <cellStyle name="style1436190658694 3" xfId="4550" xr:uid="{00000000-0005-0000-0000-000042970000}"/>
    <cellStyle name="style1436190658772" xfId="2560" xr:uid="{00000000-0005-0000-0000-000043970000}"/>
    <cellStyle name="style1436190658772 2" xfId="2561" xr:uid="{00000000-0005-0000-0000-000044970000}"/>
    <cellStyle name="style1436190658772 2 2" xfId="4553" xr:uid="{00000000-0005-0000-0000-000045970000}"/>
    <cellStyle name="style1436190658772 3" xfId="4552" xr:uid="{00000000-0005-0000-0000-000046970000}"/>
    <cellStyle name="style1436190658866" xfId="2562" xr:uid="{00000000-0005-0000-0000-000047970000}"/>
    <cellStyle name="style1436190658866 2" xfId="2563" xr:uid="{00000000-0005-0000-0000-000048970000}"/>
    <cellStyle name="style1436190658866 2 2" xfId="4555" xr:uid="{00000000-0005-0000-0000-000049970000}"/>
    <cellStyle name="style1436190658866 3" xfId="4554" xr:uid="{00000000-0005-0000-0000-00004A970000}"/>
    <cellStyle name="style1436190658991" xfId="2564" xr:uid="{00000000-0005-0000-0000-00004B970000}"/>
    <cellStyle name="style1436190658991 2" xfId="2565" xr:uid="{00000000-0005-0000-0000-00004C970000}"/>
    <cellStyle name="style1436190658991 2 2" xfId="4557" xr:uid="{00000000-0005-0000-0000-00004D970000}"/>
    <cellStyle name="style1436190658991 3" xfId="4556" xr:uid="{00000000-0005-0000-0000-00004E970000}"/>
    <cellStyle name="style1436190659100" xfId="2566" xr:uid="{00000000-0005-0000-0000-00004F970000}"/>
    <cellStyle name="style1436190659100 2" xfId="2567" xr:uid="{00000000-0005-0000-0000-000050970000}"/>
    <cellStyle name="style1436190659100 2 2" xfId="4559" xr:uid="{00000000-0005-0000-0000-000051970000}"/>
    <cellStyle name="style1436190659100 3" xfId="4558" xr:uid="{00000000-0005-0000-0000-000052970000}"/>
    <cellStyle name="style1436190659616" xfId="2568" xr:uid="{00000000-0005-0000-0000-000053970000}"/>
    <cellStyle name="style1436190659616 2" xfId="2569" xr:uid="{00000000-0005-0000-0000-000054970000}"/>
    <cellStyle name="style1436190659616 2 2" xfId="4561" xr:uid="{00000000-0005-0000-0000-000055970000}"/>
    <cellStyle name="style1436190659616 3" xfId="4560" xr:uid="{00000000-0005-0000-0000-000056970000}"/>
    <cellStyle name="style1436190659741" xfId="2570" xr:uid="{00000000-0005-0000-0000-000057970000}"/>
    <cellStyle name="style1436190659741 2" xfId="2571" xr:uid="{00000000-0005-0000-0000-000058970000}"/>
    <cellStyle name="style1436190659741 2 2" xfId="4563" xr:uid="{00000000-0005-0000-0000-000059970000}"/>
    <cellStyle name="style1436190659741 3" xfId="4562" xr:uid="{00000000-0005-0000-0000-00005A970000}"/>
    <cellStyle name="style1436190659866" xfId="2572" xr:uid="{00000000-0005-0000-0000-00005B970000}"/>
    <cellStyle name="style1436190659866 2" xfId="2573" xr:uid="{00000000-0005-0000-0000-00005C970000}"/>
    <cellStyle name="style1436190659866 2 2" xfId="4565" xr:uid="{00000000-0005-0000-0000-00005D970000}"/>
    <cellStyle name="style1436190659866 3" xfId="4564" xr:uid="{00000000-0005-0000-0000-00005E970000}"/>
    <cellStyle name="style1436190660100" xfId="2574" xr:uid="{00000000-0005-0000-0000-00005F970000}"/>
    <cellStyle name="style1436190660100 2" xfId="2575" xr:uid="{00000000-0005-0000-0000-000060970000}"/>
    <cellStyle name="style1436190660100 2 2" xfId="4567" xr:uid="{00000000-0005-0000-0000-000061970000}"/>
    <cellStyle name="style1436190660100 3" xfId="4566" xr:uid="{00000000-0005-0000-0000-000062970000}"/>
    <cellStyle name="style1436190660209" xfId="2576" xr:uid="{00000000-0005-0000-0000-000063970000}"/>
    <cellStyle name="style1436190660209 2" xfId="2577" xr:uid="{00000000-0005-0000-0000-000064970000}"/>
    <cellStyle name="style1436190660209 2 2" xfId="4569" xr:uid="{00000000-0005-0000-0000-000065970000}"/>
    <cellStyle name="style1436190660209 3" xfId="4568" xr:uid="{00000000-0005-0000-0000-000066970000}"/>
    <cellStyle name="style1436190732209" xfId="2578" xr:uid="{00000000-0005-0000-0000-000067970000}"/>
    <cellStyle name="style1436190732209 2" xfId="4570" xr:uid="{00000000-0005-0000-0000-000068970000}"/>
    <cellStyle name="style1436190732365" xfId="2579" xr:uid="{00000000-0005-0000-0000-000069970000}"/>
    <cellStyle name="style1436190732365 2" xfId="4571" xr:uid="{00000000-0005-0000-0000-00006A970000}"/>
    <cellStyle name="style1436190732490" xfId="2580" xr:uid="{00000000-0005-0000-0000-00006B970000}"/>
    <cellStyle name="style1436190732490 2" xfId="4572" xr:uid="{00000000-0005-0000-0000-00006C970000}"/>
    <cellStyle name="style1436190732615" xfId="2581" xr:uid="{00000000-0005-0000-0000-00006D970000}"/>
    <cellStyle name="style1436190732615 2" xfId="4573" xr:uid="{00000000-0005-0000-0000-00006E970000}"/>
    <cellStyle name="style1436190732772" xfId="2582" xr:uid="{00000000-0005-0000-0000-00006F970000}"/>
    <cellStyle name="style1436190732772 2" xfId="4574" xr:uid="{00000000-0005-0000-0000-000070970000}"/>
    <cellStyle name="style1436190732928" xfId="2583" xr:uid="{00000000-0005-0000-0000-000071970000}"/>
    <cellStyle name="style1436190732928 2" xfId="4575" xr:uid="{00000000-0005-0000-0000-000072970000}"/>
    <cellStyle name="style1436190733084" xfId="2584" xr:uid="{00000000-0005-0000-0000-000073970000}"/>
    <cellStyle name="style1436190733084 2" xfId="4576" xr:uid="{00000000-0005-0000-0000-000074970000}"/>
    <cellStyle name="style1436190733256" xfId="2585" xr:uid="{00000000-0005-0000-0000-000075970000}"/>
    <cellStyle name="style1436190733256 2" xfId="4577" xr:uid="{00000000-0005-0000-0000-000076970000}"/>
    <cellStyle name="style1436190733459" xfId="2586" xr:uid="{00000000-0005-0000-0000-000077970000}"/>
    <cellStyle name="style1436190733459 2" xfId="4578" xr:uid="{00000000-0005-0000-0000-000078970000}"/>
    <cellStyle name="style1436190733553" xfId="2587" xr:uid="{00000000-0005-0000-0000-000079970000}"/>
    <cellStyle name="style1436190733553 2" xfId="4579" xr:uid="{00000000-0005-0000-0000-00007A970000}"/>
    <cellStyle name="style1436190733631" xfId="2588" xr:uid="{00000000-0005-0000-0000-00007B970000}"/>
    <cellStyle name="style1436190733631 2" xfId="4580" xr:uid="{00000000-0005-0000-0000-00007C970000}"/>
    <cellStyle name="style1436190733725" xfId="2589" xr:uid="{00000000-0005-0000-0000-00007D970000}"/>
    <cellStyle name="style1436190733725 2" xfId="4581" xr:uid="{00000000-0005-0000-0000-00007E970000}"/>
    <cellStyle name="style1436190733818" xfId="2590" xr:uid="{00000000-0005-0000-0000-00007F970000}"/>
    <cellStyle name="style1436190733818 2" xfId="4582" xr:uid="{00000000-0005-0000-0000-000080970000}"/>
    <cellStyle name="style1436190733912" xfId="2591" xr:uid="{00000000-0005-0000-0000-000081970000}"/>
    <cellStyle name="style1436190733912 2" xfId="4583" xr:uid="{00000000-0005-0000-0000-000082970000}"/>
    <cellStyle name="style1436190734068" xfId="2592" xr:uid="{00000000-0005-0000-0000-000083970000}"/>
    <cellStyle name="style1436190734068 2" xfId="4584" xr:uid="{00000000-0005-0000-0000-000084970000}"/>
    <cellStyle name="style1436190734178" xfId="2593" xr:uid="{00000000-0005-0000-0000-000085970000}"/>
    <cellStyle name="style1436190734178 2" xfId="4585" xr:uid="{00000000-0005-0000-0000-000086970000}"/>
    <cellStyle name="style1436190734303" xfId="2594" xr:uid="{00000000-0005-0000-0000-000087970000}"/>
    <cellStyle name="style1436190734303 2" xfId="4586" xr:uid="{00000000-0005-0000-0000-000088970000}"/>
    <cellStyle name="style1436190734428" xfId="2595" xr:uid="{00000000-0005-0000-0000-000089970000}"/>
    <cellStyle name="style1436190734428 2" xfId="4587" xr:uid="{00000000-0005-0000-0000-00008A970000}"/>
    <cellStyle name="style1436190734537" xfId="2596" xr:uid="{00000000-0005-0000-0000-00008B970000}"/>
    <cellStyle name="style1436190734537 2" xfId="4588" xr:uid="{00000000-0005-0000-0000-00008C970000}"/>
    <cellStyle name="style1436190734678" xfId="2597" xr:uid="{00000000-0005-0000-0000-00008D970000}"/>
    <cellStyle name="style1436190734678 2" xfId="4589" xr:uid="{00000000-0005-0000-0000-00008E970000}"/>
    <cellStyle name="style1436190734834" xfId="2598" xr:uid="{00000000-0005-0000-0000-00008F970000}"/>
    <cellStyle name="style1436190734834 2" xfId="4590" xr:uid="{00000000-0005-0000-0000-000090970000}"/>
    <cellStyle name="style1436190734990" xfId="2599" xr:uid="{00000000-0005-0000-0000-000091970000}"/>
    <cellStyle name="style1436190734990 2" xfId="4591" xr:uid="{00000000-0005-0000-0000-000092970000}"/>
    <cellStyle name="style1436190735147" xfId="2600" xr:uid="{00000000-0005-0000-0000-000093970000}"/>
    <cellStyle name="style1436190735147 2" xfId="4592" xr:uid="{00000000-0005-0000-0000-000094970000}"/>
    <cellStyle name="style1436190735350" xfId="2601" xr:uid="{00000000-0005-0000-0000-000095970000}"/>
    <cellStyle name="style1436190735350 2" xfId="4593" xr:uid="{00000000-0005-0000-0000-000096970000}"/>
    <cellStyle name="style1436190735428" xfId="2602" xr:uid="{00000000-0005-0000-0000-000097970000}"/>
    <cellStyle name="style1436190735428 2" xfId="4594" xr:uid="{00000000-0005-0000-0000-000098970000}"/>
    <cellStyle name="style1436190735522" xfId="2603" xr:uid="{00000000-0005-0000-0000-000099970000}"/>
    <cellStyle name="style1436190735522 2" xfId="4595" xr:uid="{00000000-0005-0000-0000-00009A970000}"/>
    <cellStyle name="style1436190735647" xfId="2604" xr:uid="{00000000-0005-0000-0000-00009B970000}"/>
    <cellStyle name="style1436190735647 2" xfId="4596" xr:uid="{00000000-0005-0000-0000-00009C970000}"/>
    <cellStyle name="style1436190735803" xfId="2605" xr:uid="{00000000-0005-0000-0000-00009D970000}"/>
    <cellStyle name="style1436190735803 2" xfId="4597" xr:uid="{00000000-0005-0000-0000-00009E970000}"/>
    <cellStyle name="style1436190735975" xfId="2606" xr:uid="{00000000-0005-0000-0000-00009F970000}"/>
    <cellStyle name="style1436190735975 2" xfId="4598" xr:uid="{00000000-0005-0000-0000-0000A0970000}"/>
    <cellStyle name="style1436190736053" xfId="2607" xr:uid="{00000000-0005-0000-0000-0000A1970000}"/>
    <cellStyle name="style1436190736053 2" xfId="4599" xr:uid="{00000000-0005-0000-0000-0000A2970000}"/>
    <cellStyle name="style1436190736147" xfId="2608" xr:uid="{00000000-0005-0000-0000-0000A3970000}"/>
    <cellStyle name="style1436190736147 2" xfId="4600" xr:uid="{00000000-0005-0000-0000-0000A4970000}"/>
    <cellStyle name="style1436190736209" xfId="2609" xr:uid="{00000000-0005-0000-0000-0000A5970000}"/>
    <cellStyle name="style1436190736209 2" xfId="4601" xr:uid="{00000000-0005-0000-0000-0000A6970000}"/>
    <cellStyle name="style1436190736350" xfId="2610" xr:uid="{00000000-0005-0000-0000-0000A7970000}"/>
    <cellStyle name="style1436190736350 2" xfId="4602" xr:uid="{00000000-0005-0000-0000-0000A8970000}"/>
    <cellStyle name="style1436190736459" xfId="2611" xr:uid="{00000000-0005-0000-0000-0000A9970000}"/>
    <cellStyle name="style1436190736459 2" xfId="4603" xr:uid="{00000000-0005-0000-0000-0000AA970000}"/>
    <cellStyle name="style1436190736568" xfId="2612" xr:uid="{00000000-0005-0000-0000-0000AB970000}"/>
    <cellStyle name="style1436190736568 2" xfId="4604" xr:uid="{00000000-0005-0000-0000-0000AC970000}"/>
    <cellStyle name="style1436190736693" xfId="2613" xr:uid="{00000000-0005-0000-0000-0000AD970000}"/>
    <cellStyle name="style1436190736693 2" xfId="4605" xr:uid="{00000000-0005-0000-0000-0000AE970000}"/>
    <cellStyle name="style1436190736803" xfId="2614" xr:uid="{00000000-0005-0000-0000-0000AF970000}"/>
    <cellStyle name="style1436190736803 2" xfId="4606" xr:uid="{00000000-0005-0000-0000-0000B0970000}"/>
    <cellStyle name="style1436190736975" xfId="2615" xr:uid="{00000000-0005-0000-0000-0000B1970000}"/>
    <cellStyle name="style1436190736975 2" xfId="4607" xr:uid="{00000000-0005-0000-0000-0000B2970000}"/>
    <cellStyle name="style1436190737131" xfId="2616" xr:uid="{00000000-0005-0000-0000-0000B3970000}"/>
    <cellStyle name="style1436190737131 2" xfId="4608" xr:uid="{00000000-0005-0000-0000-0000B4970000}"/>
    <cellStyle name="style1436190737287" xfId="2617" xr:uid="{00000000-0005-0000-0000-0000B5970000}"/>
    <cellStyle name="style1436190737287 2" xfId="4609" xr:uid="{00000000-0005-0000-0000-0000B6970000}"/>
    <cellStyle name="style1436190737396" xfId="2618" xr:uid="{00000000-0005-0000-0000-0000B7970000}"/>
    <cellStyle name="style1436190737396 2" xfId="4610" xr:uid="{00000000-0005-0000-0000-0000B8970000}"/>
    <cellStyle name="style1436190737490" xfId="2619" xr:uid="{00000000-0005-0000-0000-0000B9970000}"/>
    <cellStyle name="style1436190737490 2" xfId="4611" xr:uid="{00000000-0005-0000-0000-0000BA970000}"/>
    <cellStyle name="style1436190737568" xfId="2620" xr:uid="{00000000-0005-0000-0000-0000BB970000}"/>
    <cellStyle name="style1436190737568 2" xfId="4612" xr:uid="{00000000-0005-0000-0000-0000BC970000}"/>
    <cellStyle name="style1436190737693" xfId="2621" xr:uid="{00000000-0005-0000-0000-0000BD970000}"/>
    <cellStyle name="style1436190737693 2" xfId="4613" xr:uid="{00000000-0005-0000-0000-0000BE970000}"/>
    <cellStyle name="style1436190737834" xfId="2622" xr:uid="{00000000-0005-0000-0000-0000BF970000}"/>
    <cellStyle name="style1436190737834 2" xfId="4614" xr:uid="{00000000-0005-0000-0000-0000C0970000}"/>
    <cellStyle name="style1436190737990" xfId="2623" xr:uid="{00000000-0005-0000-0000-0000C1970000}"/>
    <cellStyle name="style1436190737990 2" xfId="4615" xr:uid="{00000000-0005-0000-0000-0000C2970000}"/>
    <cellStyle name="style1436190738162" xfId="2624" xr:uid="{00000000-0005-0000-0000-0000C3970000}"/>
    <cellStyle name="style1436190738162 2" xfId="4616" xr:uid="{00000000-0005-0000-0000-0000C4970000}"/>
    <cellStyle name="style1436190738287" xfId="2625" xr:uid="{00000000-0005-0000-0000-0000C5970000}"/>
    <cellStyle name="style1436190738287 2" xfId="4617" xr:uid="{00000000-0005-0000-0000-0000C6970000}"/>
    <cellStyle name="style1436190738412" xfId="2626" xr:uid="{00000000-0005-0000-0000-0000C7970000}"/>
    <cellStyle name="style1436190738412 2" xfId="4618" xr:uid="{00000000-0005-0000-0000-0000C8970000}"/>
    <cellStyle name="style1436190738568" xfId="2627" xr:uid="{00000000-0005-0000-0000-0000C9970000}"/>
    <cellStyle name="style1436190738568 2" xfId="4619" xr:uid="{00000000-0005-0000-0000-0000CA970000}"/>
    <cellStyle name="style1436190738725" xfId="2628" xr:uid="{00000000-0005-0000-0000-0000CB970000}"/>
    <cellStyle name="style1436190738725 2" xfId="4620" xr:uid="{00000000-0005-0000-0000-0000CC970000}"/>
    <cellStyle name="style1436190738850" xfId="2629" xr:uid="{00000000-0005-0000-0000-0000CD970000}"/>
    <cellStyle name="style1436190738850 2" xfId="4621" xr:uid="{00000000-0005-0000-0000-0000CE970000}"/>
    <cellStyle name="style1436190738959" xfId="2630" xr:uid="{00000000-0005-0000-0000-0000CF970000}"/>
    <cellStyle name="style1436190738959 2" xfId="4622" xr:uid="{00000000-0005-0000-0000-0000D0970000}"/>
    <cellStyle name="style1436190739100" xfId="2631" xr:uid="{00000000-0005-0000-0000-0000D1970000}"/>
    <cellStyle name="style1436190739100 2" xfId="4623" xr:uid="{00000000-0005-0000-0000-0000D2970000}"/>
    <cellStyle name="style1436190739225" xfId="2632" xr:uid="{00000000-0005-0000-0000-0000D3970000}"/>
    <cellStyle name="style1436190739225 2" xfId="4624" xr:uid="{00000000-0005-0000-0000-0000D4970000}"/>
    <cellStyle name="style1436190739334" xfId="2633" xr:uid="{00000000-0005-0000-0000-0000D5970000}"/>
    <cellStyle name="style1436190739334 2" xfId="4625" xr:uid="{00000000-0005-0000-0000-0000D6970000}"/>
    <cellStyle name="style1436190739459" xfId="2634" xr:uid="{00000000-0005-0000-0000-0000D7970000}"/>
    <cellStyle name="style1436190739459 2" xfId="4626" xr:uid="{00000000-0005-0000-0000-0000D8970000}"/>
    <cellStyle name="style1436190739584" xfId="2635" xr:uid="{00000000-0005-0000-0000-0000D9970000}"/>
    <cellStyle name="style1436190739584 2" xfId="4627" xr:uid="{00000000-0005-0000-0000-0000DA970000}"/>
    <cellStyle name="style1436190739693" xfId="2636" xr:uid="{00000000-0005-0000-0000-0000DB970000}"/>
    <cellStyle name="style1436190739693 2" xfId="4628" xr:uid="{00000000-0005-0000-0000-0000DC970000}"/>
    <cellStyle name="style1436190740021" xfId="2637" xr:uid="{00000000-0005-0000-0000-0000DD970000}"/>
    <cellStyle name="style1436190740021 2" xfId="4629" xr:uid="{00000000-0005-0000-0000-0000DE970000}"/>
    <cellStyle name="style1436190740100" xfId="2638" xr:uid="{00000000-0005-0000-0000-0000DF970000}"/>
    <cellStyle name="style1436190740100 2" xfId="4630" xr:uid="{00000000-0005-0000-0000-0000E0970000}"/>
    <cellStyle name="style1436190740162" xfId="2639" xr:uid="{00000000-0005-0000-0000-0000E1970000}"/>
    <cellStyle name="style1436190740162 2" xfId="4631" xr:uid="{00000000-0005-0000-0000-0000E2970000}"/>
    <cellStyle name="style1436190740240" xfId="2640" xr:uid="{00000000-0005-0000-0000-0000E3970000}"/>
    <cellStyle name="style1436190740240 2" xfId="4632" xr:uid="{00000000-0005-0000-0000-0000E4970000}"/>
    <cellStyle name="style1436190740553" xfId="2641" xr:uid="{00000000-0005-0000-0000-0000E5970000}"/>
    <cellStyle name="style1436190740553 2" xfId="4633" xr:uid="{00000000-0005-0000-0000-0000E6970000}"/>
    <cellStyle name="style1436190740818" xfId="2642" xr:uid="{00000000-0005-0000-0000-0000E7970000}"/>
    <cellStyle name="style1436190740818 2" xfId="4634" xr:uid="{00000000-0005-0000-0000-0000E8970000}"/>
    <cellStyle name="style1436190740896" xfId="2643" xr:uid="{00000000-0005-0000-0000-0000E9970000}"/>
    <cellStyle name="style1436190740896 2" xfId="4635" xr:uid="{00000000-0005-0000-0000-0000EA970000}"/>
    <cellStyle name="style1436190741100" xfId="2644" xr:uid="{00000000-0005-0000-0000-0000EB970000}"/>
    <cellStyle name="style1436190741100 2" xfId="4636" xr:uid="{00000000-0005-0000-0000-0000EC970000}"/>
    <cellStyle name="style1436190741287" xfId="2645" xr:uid="{00000000-0005-0000-0000-0000ED970000}"/>
    <cellStyle name="style1436190741287 2" xfId="4637" xr:uid="{00000000-0005-0000-0000-0000EE970000}"/>
    <cellStyle name="style1436190741350" xfId="2646" xr:uid="{00000000-0005-0000-0000-0000EF970000}"/>
    <cellStyle name="style1436190741350 2" xfId="4638" xr:uid="{00000000-0005-0000-0000-0000F0970000}"/>
    <cellStyle name="style1447915123597" xfId="3061" xr:uid="{00000000-0005-0000-0000-0000F1970000}"/>
    <cellStyle name="style1447915123660" xfId="3062" xr:uid="{00000000-0005-0000-0000-0000F2970000}"/>
    <cellStyle name="style1447915123691" xfId="3063" xr:uid="{00000000-0005-0000-0000-0000F3970000}"/>
    <cellStyle name="style1447915123706" xfId="3064" xr:uid="{00000000-0005-0000-0000-0000F4970000}"/>
    <cellStyle name="style1447915123738" xfId="3065" xr:uid="{00000000-0005-0000-0000-0000F5970000}"/>
    <cellStyle name="style1447915123753" xfId="3066" xr:uid="{00000000-0005-0000-0000-0000F6970000}"/>
    <cellStyle name="style1447915123784" xfId="3067" xr:uid="{00000000-0005-0000-0000-0000F7970000}"/>
    <cellStyle name="style1447915123800" xfId="3068" xr:uid="{00000000-0005-0000-0000-0000F8970000}"/>
    <cellStyle name="style1447915123831" xfId="3069" xr:uid="{00000000-0005-0000-0000-0000F9970000}"/>
    <cellStyle name="style1447915123847" xfId="3070" xr:uid="{00000000-0005-0000-0000-0000FA970000}"/>
    <cellStyle name="style1447915123862" xfId="3071" xr:uid="{00000000-0005-0000-0000-0000FB970000}"/>
    <cellStyle name="style1447915123894" xfId="3072" xr:uid="{00000000-0005-0000-0000-0000FC970000}"/>
    <cellStyle name="style1447915123925" xfId="3073" xr:uid="{00000000-0005-0000-0000-0000FD970000}"/>
    <cellStyle name="style1447915123956" xfId="3074" xr:uid="{00000000-0005-0000-0000-0000FE970000}"/>
    <cellStyle name="style1447915123972" xfId="3075" xr:uid="{00000000-0005-0000-0000-0000FF970000}"/>
    <cellStyle name="style1447915123987" xfId="3076" xr:uid="{00000000-0005-0000-0000-000000980000}"/>
    <cellStyle name="style1447915124003" xfId="3077" xr:uid="{00000000-0005-0000-0000-000001980000}"/>
    <cellStyle name="style1447915124018" xfId="3078" xr:uid="{00000000-0005-0000-0000-000002980000}"/>
    <cellStyle name="style1447915124034" xfId="3079" xr:uid="{00000000-0005-0000-0000-000003980000}"/>
    <cellStyle name="style1447915124065" xfId="3080" xr:uid="{00000000-0005-0000-0000-000004980000}"/>
    <cellStyle name="style1447915124081" xfId="3081" xr:uid="{00000000-0005-0000-0000-000005980000}"/>
    <cellStyle name="style1447915124096" xfId="3082" xr:uid="{00000000-0005-0000-0000-000006980000}"/>
    <cellStyle name="style1447915124112" xfId="3083" xr:uid="{00000000-0005-0000-0000-000007980000}"/>
    <cellStyle name="style1447915124143" xfId="3084" xr:uid="{00000000-0005-0000-0000-000008980000}"/>
    <cellStyle name="style1447915124190" xfId="3085" xr:uid="{00000000-0005-0000-0000-000009980000}"/>
    <cellStyle name="style1447915124206" xfId="3086" xr:uid="{00000000-0005-0000-0000-00000A980000}"/>
    <cellStyle name="style1447915124221" xfId="3087" xr:uid="{00000000-0005-0000-0000-00000B980000}"/>
    <cellStyle name="style1447915124252" xfId="3088" xr:uid="{00000000-0005-0000-0000-00000C980000}"/>
    <cellStyle name="style1447915124268" xfId="3089" xr:uid="{00000000-0005-0000-0000-00000D980000}"/>
    <cellStyle name="style1447915124284" xfId="3090" xr:uid="{00000000-0005-0000-0000-00000E980000}"/>
    <cellStyle name="style1447915124299" xfId="3091" xr:uid="{00000000-0005-0000-0000-00000F980000}"/>
    <cellStyle name="style1447915124330" xfId="3092" xr:uid="{00000000-0005-0000-0000-000010980000}"/>
    <cellStyle name="style1447915124346" xfId="3093" xr:uid="{00000000-0005-0000-0000-000011980000}"/>
    <cellStyle name="style1447915124362" xfId="3094" xr:uid="{00000000-0005-0000-0000-000012980000}"/>
    <cellStyle name="style1447915124377" xfId="3095" xr:uid="{00000000-0005-0000-0000-000013980000}"/>
    <cellStyle name="style1447915124424" xfId="3096" xr:uid="{00000000-0005-0000-0000-000014980000}"/>
    <cellStyle name="style1447915124440" xfId="3097" xr:uid="{00000000-0005-0000-0000-000015980000}"/>
    <cellStyle name="style1447915124455" xfId="3098" xr:uid="{00000000-0005-0000-0000-000016980000}"/>
    <cellStyle name="style1447915124486" xfId="3099" xr:uid="{00000000-0005-0000-0000-000017980000}"/>
    <cellStyle name="style1447915124502" xfId="3100" xr:uid="{00000000-0005-0000-0000-000018980000}"/>
    <cellStyle name="style1447915124518" xfId="3101" xr:uid="{00000000-0005-0000-0000-000019980000}"/>
    <cellStyle name="style1447915124533" xfId="3102" xr:uid="{00000000-0005-0000-0000-00001A980000}"/>
    <cellStyle name="style1447915124549" xfId="3103" xr:uid="{00000000-0005-0000-0000-00001B980000}"/>
    <cellStyle name="style1447915124642" xfId="3104" xr:uid="{00000000-0005-0000-0000-00001C980000}"/>
    <cellStyle name="style1447915124674" xfId="3105" xr:uid="{00000000-0005-0000-0000-00001D980000}"/>
    <cellStyle name="style1447915124689" xfId="3106" xr:uid="{00000000-0005-0000-0000-00001E980000}"/>
    <cellStyle name="style1450441815830" xfId="3146" xr:uid="{00000000-0005-0000-0000-00001F980000}"/>
    <cellStyle name="style1450441815830 2" xfId="4639" xr:uid="{00000000-0005-0000-0000-000020980000}"/>
    <cellStyle name="style1450441820002" xfId="3147" xr:uid="{00000000-0005-0000-0000-000021980000}"/>
    <cellStyle name="style1450441820002 2" xfId="4640" xr:uid="{00000000-0005-0000-0000-000022980000}"/>
    <cellStyle name="style1450441822049" xfId="3148" xr:uid="{00000000-0005-0000-0000-000023980000}"/>
    <cellStyle name="style1450441822049 2" xfId="4641" xr:uid="{00000000-0005-0000-0000-000024980000}"/>
    <cellStyle name="style1450441824674" xfId="3149" xr:uid="{00000000-0005-0000-0000-000025980000}"/>
    <cellStyle name="style1450441824674 2" xfId="4642" xr:uid="{00000000-0005-0000-0000-000026980000}"/>
    <cellStyle name="style1450441824737" xfId="3150" xr:uid="{00000000-0005-0000-0000-000027980000}"/>
    <cellStyle name="style1450441824737 2" xfId="4643" xr:uid="{00000000-0005-0000-0000-000028980000}"/>
    <cellStyle name="style1450441824799" xfId="3151" xr:uid="{00000000-0005-0000-0000-000029980000}"/>
    <cellStyle name="style1450441824799 2" xfId="4644" xr:uid="{00000000-0005-0000-0000-00002A980000}"/>
    <cellStyle name="style1450441824924" xfId="3152" xr:uid="{00000000-0005-0000-0000-00002B980000}"/>
    <cellStyle name="style1450441824924 2" xfId="4645" xr:uid="{00000000-0005-0000-0000-00002C980000}"/>
    <cellStyle name="style1450441825002" xfId="3153" xr:uid="{00000000-0005-0000-0000-00002D980000}"/>
    <cellStyle name="style1450441825002 2" xfId="4646" xr:uid="{00000000-0005-0000-0000-00002E980000}"/>
    <cellStyle name="style1450441825081" xfId="3154" xr:uid="{00000000-0005-0000-0000-00002F980000}"/>
    <cellStyle name="style1450441825081 2" xfId="4647" xr:uid="{00000000-0005-0000-0000-000030980000}"/>
    <cellStyle name="style1450441984761" xfId="10401" xr:uid="{00000000-0005-0000-0000-000031980000}"/>
    <cellStyle name="style1452610070749" xfId="42443" xr:uid="{00000000-0005-0000-0000-000032980000}"/>
    <cellStyle name="style1452610070858" xfId="42444" xr:uid="{00000000-0005-0000-0000-000033980000}"/>
    <cellStyle name="style1452610070937" xfId="42445" xr:uid="{00000000-0005-0000-0000-000034980000}"/>
    <cellStyle name="style1452610070999" xfId="42446" xr:uid="{00000000-0005-0000-0000-000035980000}"/>
    <cellStyle name="style1452610071093" xfId="42447" xr:uid="{00000000-0005-0000-0000-000036980000}"/>
    <cellStyle name="style1452610071202" xfId="42448" xr:uid="{00000000-0005-0000-0000-000037980000}"/>
    <cellStyle name="style1452610071280" xfId="42449" xr:uid="{00000000-0005-0000-0000-000038980000}"/>
    <cellStyle name="style1452610071374" xfId="42450" xr:uid="{00000000-0005-0000-0000-000039980000}"/>
    <cellStyle name="style1452610071499" xfId="42451" xr:uid="{00000000-0005-0000-0000-00003A980000}"/>
    <cellStyle name="style1452610071624" xfId="42452" xr:uid="{00000000-0005-0000-0000-00003B980000}"/>
    <cellStyle name="style1452610071780" xfId="42453" xr:uid="{00000000-0005-0000-0000-00003C980000}"/>
    <cellStyle name="style1452610071937" xfId="42454" xr:uid="{00000000-0005-0000-0000-00003D980000}"/>
    <cellStyle name="style1452610071999" xfId="42455" xr:uid="{00000000-0005-0000-0000-00003E980000}"/>
    <cellStyle name="style1452610072077" xfId="42456" xr:uid="{00000000-0005-0000-0000-00003F980000}"/>
    <cellStyle name="style1452610072171" xfId="42457" xr:uid="{00000000-0005-0000-0000-000040980000}"/>
    <cellStyle name="style1452610072233" xfId="42458" xr:uid="{00000000-0005-0000-0000-000041980000}"/>
    <cellStyle name="style1452610072312" xfId="42459" xr:uid="{00000000-0005-0000-0000-000042980000}"/>
    <cellStyle name="style1452610072405" xfId="42460" xr:uid="{00000000-0005-0000-0000-000043980000}"/>
    <cellStyle name="style1452610072483" xfId="42461" xr:uid="{00000000-0005-0000-0000-000044980000}"/>
    <cellStyle name="style1452610072577" xfId="42462" xr:uid="{00000000-0005-0000-0000-000045980000}"/>
    <cellStyle name="style1452610072655" xfId="42463" xr:uid="{00000000-0005-0000-0000-000046980000}"/>
    <cellStyle name="style1452610072733" xfId="42464" xr:uid="{00000000-0005-0000-0000-000047980000}"/>
    <cellStyle name="style1452610072827" xfId="42465" xr:uid="{00000000-0005-0000-0000-000048980000}"/>
    <cellStyle name="style1452610072921" xfId="42466" xr:uid="{00000000-0005-0000-0000-000049980000}"/>
    <cellStyle name="style1452610073015" xfId="42467" xr:uid="{00000000-0005-0000-0000-00004A980000}"/>
    <cellStyle name="style1452610073109" xfId="42468" xr:uid="{00000000-0005-0000-0000-00004B980000}"/>
    <cellStyle name="style1452610073171" xfId="42469" xr:uid="{00000000-0005-0000-0000-00004C980000}"/>
    <cellStyle name="style1452610073265" xfId="42470" xr:uid="{00000000-0005-0000-0000-00004D980000}"/>
    <cellStyle name="style1452610073343" xfId="42471" xr:uid="{00000000-0005-0000-0000-00004E980000}"/>
    <cellStyle name="style1452610073421" xfId="42472" xr:uid="{00000000-0005-0000-0000-00004F980000}"/>
    <cellStyle name="style1452610073515" xfId="42473" xr:uid="{00000000-0005-0000-0000-000050980000}"/>
    <cellStyle name="style1452610073593" xfId="42474" xr:uid="{00000000-0005-0000-0000-000051980000}"/>
    <cellStyle name="style1452610073687" xfId="42475" xr:uid="{00000000-0005-0000-0000-000052980000}"/>
    <cellStyle name="style1452610073765" xfId="42476" xr:uid="{00000000-0005-0000-0000-000053980000}"/>
    <cellStyle name="style1452610073859" xfId="42477" xr:uid="{00000000-0005-0000-0000-000054980000}"/>
    <cellStyle name="style1452610073921" xfId="42478" xr:uid="{00000000-0005-0000-0000-000055980000}"/>
    <cellStyle name="style1452610073999" xfId="42479" xr:uid="{00000000-0005-0000-0000-000056980000}"/>
    <cellStyle name="style1452610074093" xfId="42480" xr:uid="{00000000-0005-0000-0000-000057980000}"/>
    <cellStyle name="style1452610074155" xfId="42481" xr:uid="{00000000-0005-0000-0000-000058980000}"/>
    <cellStyle name="style1452610074280" xfId="42482" xr:uid="{00000000-0005-0000-0000-000059980000}"/>
    <cellStyle name="style1452610074343" xfId="42483" xr:uid="{00000000-0005-0000-0000-00005A980000}"/>
    <cellStyle name="style1452610074405" xfId="42484" xr:uid="{00000000-0005-0000-0000-00005B980000}"/>
    <cellStyle name="style1452610074468" xfId="42485" xr:uid="{00000000-0005-0000-0000-00005C980000}"/>
    <cellStyle name="style1452610074562" xfId="42486" xr:uid="{00000000-0005-0000-0000-00005D980000}"/>
    <cellStyle name="style1452610074640" xfId="42487" xr:uid="{00000000-0005-0000-0000-00005E980000}"/>
    <cellStyle name="style1452610074734" xfId="42488" xr:uid="{00000000-0005-0000-0000-00005F980000}"/>
    <cellStyle name="style1452610074827" xfId="42489" xr:uid="{00000000-0005-0000-0000-000060980000}"/>
    <cellStyle name="style1452610074937" xfId="42490" xr:uid="{00000000-0005-0000-0000-000061980000}"/>
    <cellStyle name="style1452610075046" xfId="42491" xr:uid="{00000000-0005-0000-0000-000062980000}"/>
    <cellStyle name="style1452610075124" xfId="42492" xr:uid="{00000000-0005-0000-0000-000063980000}"/>
    <cellStyle name="style1452610075218" xfId="42493" xr:uid="{00000000-0005-0000-0000-000064980000}"/>
    <cellStyle name="style1452610075296" xfId="42494" xr:uid="{00000000-0005-0000-0000-000065980000}"/>
    <cellStyle name="style1452610075374" xfId="42495" xr:uid="{00000000-0005-0000-0000-000066980000}"/>
    <cellStyle name="style1452610075437" xfId="42496" xr:uid="{00000000-0005-0000-0000-000067980000}"/>
    <cellStyle name="style1452610075499" xfId="42497" xr:uid="{00000000-0005-0000-0000-000068980000}"/>
    <cellStyle name="style1452610075577" xfId="42498" xr:uid="{00000000-0005-0000-0000-000069980000}"/>
    <cellStyle name="style1452610075640" xfId="42499" xr:uid="{00000000-0005-0000-0000-00006A980000}"/>
    <cellStyle name="style1452610075718" xfId="42500" xr:uid="{00000000-0005-0000-0000-00006B980000}"/>
    <cellStyle name="style1452610075780" xfId="42501" xr:uid="{00000000-0005-0000-0000-00006C980000}"/>
    <cellStyle name="style1452610075843" xfId="42502" xr:uid="{00000000-0005-0000-0000-00006D980000}"/>
    <cellStyle name="style1452610075906" xfId="42503" xr:uid="{00000000-0005-0000-0000-00006E980000}"/>
    <cellStyle name="style1452610075968" xfId="42504" xr:uid="{00000000-0005-0000-0000-00006F980000}"/>
    <cellStyle name="style1452610076031" xfId="42505" xr:uid="{00000000-0005-0000-0000-000070980000}"/>
    <cellStyle name="style1452610076093" xfId="42506" xr:uid="{00000000-0005-0000-0000-000071980000}"/>
    <cellStyle name="style1452610076187" xfId="42507" xr:uid="{00000000-0005-0000-0000-000072980000}"/>
    <cellStyle name="style1452610076265" xfId="42508" xr:uid="{00000000-0005-0000-0000-000073980000}"/>
    <cellStyle name="style1452610076359" xfId="42509" xr:uid="{00000000-0005-0000-0000-000074980000}"/>
    <cellStyle name="style1452610076437" xfId="42510" xr:uid="{00000000-0005-0000-0000-000075980000}"/>
    <cellStyle name="style1452610076593" xfId="42511" xr:uid="{00000000-0005-0000-0000-000076980000}"/>
    <cellStyle name="style1452610076671" xfId="42512" xr:uid="{00000000-0005-0000-0000-000077980000}"/>
    <cellStyle name="style1452610076749" xfId="42513" xr:uid="{00000000-0005-0000-0000-000078980000}"/>
    <cellStyle name="style1452610076921" xfId="42514" xr:uid="{00000000-0005-0000-0000-000079980000}"/>
    <cellStyle name="style1452610076984" xfId="42515" xr:uid="{00000000-0005-0000-0000-00007A980000}"/>
    <cellStyle name="style1452610077077" xfId="42516" xr:uid="{00000000-0005-0000-0000-00007B980000}"/>
    <cellStyle name="style1452610077156" xfId="42517" xr:uid="{00000000-0005-0000-0000-00007C980000}"/>
    <cellStyle name="style1452610077265" xfId="42518" xr:uid="{00000000-0005-0000-0000-00007D980000}"/>
    <cellStyle name="style1452610077359" xfId="42519" xr:uid="{00000000-0005-0000-0000-00007E980000}"/>
    <cellStyle name="style1452610077484" xfId="42520" xr:uid="{00000000-0005-0000-0000-00007F980000}"/>
    <cellStyle name="style1452610077546" xfId="42521" xr:uid="{00000000-0005-0000-0000-000080980000}"/>
    <cellStyle name="style1452610077656" xfId="42522" xr:uid="{00000000-0005-0000-0000-000081980000}"/>
    <cellStyle name="style1452610077718" xfId="42523" xr:uid="{00000000-0005-0000-0000-000082980000}"/>
    <cellStyle name="style1452610077796" xfId="42524" xr:uid="{00000000-0005-0000-0000-000083980000}"/>
    <cellStyle name="style1452610077859" xfId="42525" xr:uid="{00000000-0005-0000-0000-000084980000}"/>
    <cellStyle name="style1452610077921" xfId="42526" xr:uid="{00000000-0005-0000-0000-000085980000}"/>
    <cellStyle name="style1452610077984" xfId="42527" xr:uid="{00000000-0005-0000-0000-000086980000}"/>
    <cellStyle name="style1452610078109" xfId="42528" xr:uid="{00000000-0005-0000-0000-000087980000}"/>
    <cellStyle name="style1452610078202" xfId="42529" xr:uid="{00000000-0005-0000-0000-000088980000}"/>
    <cellStyle name="style1452610078265" xfId="42530" xr:uid="{00000000-0005-0000-0000-000089980000}"/>
    <cellStyle name="style1452610078327" xfId="42531" xr:uid="{00000000-0005-0000-0000-00008A980000}"/>
    <cellStyle name="style1452610078390" xfId="42532" xr:uid="{00000000-0005-0000-0000-00008B980000}"/>
    <cellStyle name="style1452610078468" xfId="42533" xr:uid="{00000000-0005-0000-0000-00008C980000}"/>
    <cellStyle name="style1452610078531" xfId="42534" xr:uid="{00000000-0005-0000-0000-00008D980000}"/>
    <cellStyle name="style1452610078593" xfId="42535" xr:uid="{00000000-0005-0000-0000-00008E980000}"/>
    <cellStyle name="style1452610078640" xfId="42536" xr:uid="{00000000-0005-0000-0000-00008F980000}"/>
    <cellStyle name="style1452610078703" xfId="42537" xr:uid="{00000000-0005-0000-0000-000090980000}"/>
    <cellStyle name="style1452610078749" xfId="42538" xr:uid="{00000000-0005-0000-0000-000091980000}"/>
    <cellStyle name="style1452610078812" xfId="42539" xr:uid="{00000000-0005-0000-0000-000092980000}"/>
    <cellStyle name="style1452610078937" xfId="42540" xr:uid="{00000000-0005-0000-0000-000093980000}"/>
    <cellStyle name="style1452610078999" xfId="42541" xr:uid="{00000000-0005-0000-0000-000094980000}"/>
    <cellStyle name="style1452610079062" xfId="42542" xr:uid="{00000000-0005-0000-0000-000095980000}"/>
    <cellStyle name="style1452610079109" xfId="42543" xr:uid="{00000000-0005-0000-0000-000096980000}"/>
    <cellStyle name="style1452610079156" xfId="42544" xr:uid="{00000000-0005-0000-0000-000097980000}"/>
    <cellStyle name="style1452610079218" xfId="42545" xr:uid="{00000000-0005-0000-0000-000098980000}"/>
    <cellStyle name="style1452610079374" xfId="42546" xr:uid="{00000000-0005-0000-0000-000099980000}"/>
    <cellStyle name="style1452610079656" xfId="42547" xr:uid="{00000000-0005-0000-0000-00009A980000}"/>
    <cellStyle name="style1452610079718" xfId="42548" xr:uid="{00000000-0005-0000-0000-00009B980000}"/>
    <cellStyle name="style1454061660362" xfId="10402" xr:uid="{00000000-0005-0000-0000-00009C980000}"/>
    <cellStyle name="style1454061660440" xfId="10403" xr:uid="{00000000-0005-0000-0000-00009D980000}"/>
    <cellStyle name="style1454061660627" xfId="10404" xr:uid="{00000000-0005-0000-0000-00009E980000}"/>
    <cellStyle name="style1454061660721" xfId="10405" xr:uid="{00000000-0005-0000-0000-00009F980000}"/>
    <cellStyle name="style1454061660893" xfId="10406" xr:uid="{00000000-0005-0000-0000-0000A0980000}"/>
    <cellStyle name="style1454061660987" xfId="10407" xr:uid="{00000000-0005-0000-0000-0000A1980000}"/>
    <cellStyle name="style1454062517534" xfId="2647" xr:uid="{00000000-0005-0000-0000-0000A2980000}"/>
    <cellStyle name="style1454062517534 2" xfId="2648" xr:uid="{00000000-0005-0000-0000-0000A3980000}"/>
    <cellStyle name="style1454062517534 2 2" xfId="4649" xr:uid="{00000000-0005-0000-0000-0000A4980000}"/>
    <cellStyle name="style1454062517534 3" xfId="4648" xr:uid="{00000000-0005-0000-0000-0000A5980000}"/>
    <cellStyle name="style1454062517753" xfId="2649" xr:uid="{00000000-0005-0000-0000-0000A6980000}"/>
    <cellStyle name="style1454062517753 2" xfId="2650" xr:uid="{00000000-0005-0000-0000-0000A7980000}"/>
    <cellStyle name="style1454062517753 2 2" xfId="4651" xr:uid="{00000000-0005-0000-0000-0000A8980000}"/>
    <cellStyle name="style1454062517753 3" xfId="4650" xr:uid="{00000000-0005-0000-0000-0000A9980000}"/>
    <cellStyle name="style1454062517878" xfId="2651" xr:uid="{00000000-0005-0000-0000-0000AA980000}"/>
    <cellStyle name="style1454062517878 2" xfId="2652" xr:uid="{00000000-0005-0000-0000-0000AB980000}"/>
    <cellStyle name="style1454062517878 2 2" xfId="4653" xr:uid="{00000000-0005-0000-0000-0000AC980000}"/>
    <cellStyle name="style1454062517878 3" xfId="4652" xr:uid="{00000000-0005-0000-0000-0000AD980000}"/>
    <cellStyle name="style1454062518003" xfId="2653" xr:uid="{00000000-0005-0000-0000-0000AE980000}"/>
    <cellStyle name="style1454062518003 2" xfId="2654" xr:uid="{00000000-0005-0000-0000-0000AF980000}"/>
    <cellStyle name="style1454062518003 2 2" xfId="4655" xr:uid="{00000000-0005-0000-0000-0000B0980000}"/>
    <cellStyle name="style1454062518003 3" xfId="4654" xr:uid="{00000000-0005-0000-0000-0000B1980000}"/>
    <cellStyle name="style1454062518097" xfId="2655" xr:uid="{00000000-0005-0000-0000-0000B2980000}"/>
    <cellStyle name="style1454062518097 2" xfId="2656" xr:uid="{00000000-0005-0000-0000-0000B3980000}"/>
    <cellStyle name="style1454062518097 2 2" xfId="4657" xr:uid="{00000000-0005-0000-0000-0000B4980000}"/>
    <cellStyle name="style1454062518097 3" xfId="4656" xr:uid="{00000000-0005-0000-0000-0000B5980000}"/>
    <cellStyle name="style1454062518206" xfId="2657" xr:uid="{00000000-0005-0000-0000-0000B6980000}"/>
    <cellStyle name="style1454062518206 2" xfId="2658" xr:uid="{00000000-0005-0000-0000-0000B7980000}"/>
    <cellStyle name="style1454062518206 2 2" xfId="4659" xr:uid="{00000000-0005-0000-0000-0000B8980000}"/>
    <cellStyle name="style1454062518206 3" xfId="4658" xr:uid="{00000000-0005-0000-0000-0000B9980000}"/>
    <cellStyle name="style1454062518331" xfId="2659" xr:uid="{00000000-0005-0000-0000-0000BA980000}"/>
    <cellStyle name="style1454062518331 2" xfId="2660" xr:uid="{00000000-0005-0000-0000-0000BB980000}"/>
    <cellStyle name="style1454062518331 2 2" xfId="4661" xr:uid="{00000000-0005-0000-0000-0000BC980000}"/>
    <cellStyle name="style1454062518331 3" xfId="4660" xr:uid="{00000000-0005-0000-0000-0000BD980000}"/>
    <cellStyle name="style1454062518456" xfId="2661" xr:uid="{00000000-0005-0000-0000-0000BE980000}"/>
    <cellStyle name="style1454062518456 2" xfId="2662" xr:uid="{00000000-0005-0000-0000-0000BF980000}"/>
    <cellStyle name="style1454062518456 2 2" xfId="4663" xr:uid="{00000000-0005-0000-0000-0000C0980000}"/>
    <cellStyle name="style1454062518456 3" xfId="4662" xr:uid="{00000000-0005-0000-0000-0000C1980000}"/>
    <cellStyle name="style1454062518566" xfId="2663" xr:uid="{00000000-0005-0000-0000-0000C2980000}"/>
    <cellStyle name="style1454062518566 2" xfId="2664" xr:uid="{00000000-0005-0000-0000-0000C3980000}"/>
    <cellStyle name="style1454062518566 2 2" xfId="4665" xr:uid="{00000000-0005-0000-0000-0000C4980000}"/>
    <cellStyle name="style1454062518566 3" xfId="4664" xr:uid="{00000000-0005-0000-0000-0000C5980000}"/>
    <cellStyle name="style1454062518675" xfId="2665" xr:uid="{00000000-0005-0000-0000-0000C6980000}"/>
    <cellStyle name="style1454062518675 2" xfId="2666" xr:uid="{00000000-0005-0000-0000-0000C7980000}"/>
    <cellStyle name="style1454062518675 2 2" xfId="4667" xr:uid="{00000000-0005-0000-0000-0000C8980000}"/>
    <cellStyle name="style1454062518675 3" xfId="4666" xr:uid="{00000000-0005-0000-0000-0000C9980000}"/>
    <cellStyle name="style1454062518769" xfId="2667" xr:uid="{00000000-0005-0000-0000-0000CA980000}"/>
    <cellStyle name="style1454062518769 2" xfId="2668" xr:uid="{00000000-0005-0000-0000-0000CB980000}"/>
    <cellStyle name="style1454062518769 2 2" xfId="4669" xr:uid="{00000000-0005-0000-0000-0000CC980000}"/>
    <cellStyle name="style1454062518769 3" xfId="4668" xr:uid="{00000000-0005-0000-0000-0000CD980000}"/>
    <cellStyle name="style1454062518894" xfId="2669" xr:uid="{00000000-0005-0000-0000-0000CE980000}"/>
    <cellStyle name="style1454062518894 2" xfId="2670" xr:uid="{00000000-0005-0000-0000-0000CF980000}"/>
    <cellStyle name="style1454062518894 2 2" xfId="4671" xr:uid="{00000000-0005-0000-0000-0000D0980000}"/>
    <cellStyle name="style1454062518894 3" xfId="4670" xr:uid="{00000000-0005-0000-0000-0000D1980000}"/>
    <cellStyle name="style1454062519034" xfId="2671" xr:uid="{00000000-0005-0000-0000-0000D2980000}"/>
    <cellStyle name="style1454062519034 2" xfId="2672" xr:uid="{00000000-0005-0000-0000-0000D3980000}"/>
    <cellStyle name="style1454062519034 2 2" xfId="4673" xr:uid="{00000000-0005-0000-0000-0000D4980000}"/>
    <cellStyle name="style1454062519034 3" xfId="4672" xr:uid="{00000000-0005-0000-0000-0000D5980000}"/>
    <cellStyle name="style1454062519144" xfId="2673" xr:uid="{00000000-0005-0000-0000-0000D6980000}"/>
    <cellStyle name="style1454062519144 2" xfId="2674" xr:uid="{00000000-0005-0000-0000-0000D7980000}"/>
    <cellStyle name="style1454062519144 2 2" xfId="4675" xr:uid="{00000000-0005-0000-0000-0000D8980000}"/>
    <cellStyle name="style1454062519144 3" xfId="4674" xr:uid="{00000000-0005-0000-0000-0000D9980000}"/>
    <cellStyle name="style1454062519300" xfId="2675" xr:uid="{00000000-0005-0000-0000-0000DA980000}"/>
    <cellStyle name="style1454062519300 2" xfId="2676" xr:uid="{00000000-0005-0000-0000-0000DB980000}"/>
    <cellStyle name="style1454062519300 2 2" xfId="4677" xr:uid="{00000000-0005-0000-0000-0000DC980000}"/>
    <cellStyle name="style1454062519300 3" xfId="4676" xr:uid="{00000000-0005-0000-0000-0000DD980000}"/>
    <cellStyle name="style1454062519425" xfId="2677" xr:uid="{00000000-0005-0000-0000-0000DE980000}"/>
    <cellStyle name="style1454062519425 2" xfId="2678" xr:uid="{00000000-0005-0000-0000-0000DF980000}"/>
    <cellStyle name="style1454062519425 2 2" xfId="4679" xr:uid="{00000000-0005-0000-0000-0000E0980000}"/>
    <cellStyle name="style1454062519425 3" xfId="4678" xr:uid="{00000000-0005-0000-0000-0000E1980000}"/>
    <cellStyle name="style1454062519550" xfId="2679" xr:uid="{00000000-0005-0000-0000-0000E2980000}"/>
    <cellStyle name="style1454062519550 2" xfId="2680" xr:uid="{00000000-0005-0000-0000-0000E3980000}"/>
    <cellStyle name="style1454062519550 2 2" xfId="4681" xr:uid="{00000000-0005-0000-0000-0000E4980000}"/>
    <cellStyle name="style1454062519550 3" xfId="4680" xr:uid="{00000000-0005-0000-0000-0000E5980000}"/>
    <cellStyle name="style1454062519675" xfId="2681" xr:uid="{00000000-0005-0000-0000-0000E6980000}"/>
    <cellStyle name="style1454062519675 2" xfId="2682" xr:uid="{00000000-0005-0000-0000-0000E7980000}"/>
    <cellStyle name="style1454062519675 2 2" xfId="4683" xr:uid="{00000000-0005-0000-0000-0000E8980000}"/>
    <cellStyle name="style1454062519675 3" xfId="4682" xr:uid="{00000000-0005-0000-0000-0000E9980000}"/>
    <cellStyle name="style1454062519784" xfId="2683" xr:uid="{00000000-0005-0000-0000-0000EA980000}"/>
    <cellStyle name="style1454062519784 2" xfId="2684" xr:uid="{00000000-0005-0000-0000-0000EB980000}"/>
    <cellStyle name="style1454062519784 2 2" xfId="4685" xr:uid="{00000000-0005-0000-0000-0000EC980000}"/>
    <cellStyle name="style1454062519784 3" xfId="4684" xr:uid="{00000000-0005-0000-0000-0000ED980000}"/>
    <cellStyle name="style1454062519941" xfId="2685" xr:uid="{00000000-0005-0000-0000-0000EE980000}"/>
    <cellStyle name="style1454062519941 2" xfId="2686" xr:uid="{00000000-0005-0000-0000-0000EF980000}"/>
    <cellStyle name="style1454062519941 2 2" xfId="4687" xr:uid="{00000000-0005-0000-0000-0000F0980000}"/>
    <cellStyle name="style1454062519941 3" xfId="4686" xr:uid="{00000000-0005-0000-0000-0000F1980000}"/>
    <cellStyle name="style1454062520112" xfId="2687" xr:uid="{00000000-0005-0000-0000-0000F2980000}"/>
    <cellStyle name="style1454062520112 2" xfId="2688" xr:uid="{00000000-0005-0000-0000-0000F3980000}"/>
    <cellStyle name="style1454062520112 2 2" xfId="4689" xr:uid="{00000000-0005-0000-0000-0000F4980000}"/>
    <cellStyle name="style1454062520112 3" xfId="4688" xr:uid="{00000000-0005-0000-0000-0000F5980000}"/>
    <cellStyle name="style1454062520269" xfId="2689" xr:uid="{00000000-0005-0000-0000-0000F6980000}"/>
    <cellStyle name="style1454062520269 2" xfId="2690" xr:uid="{00000000-0005-0000-0000-0000F7980000}"/>
    <cellStyle name="style1454062520269 2 2" xfId="4691" xr:uid="{00000000-0005-0000-0000-0000F8980000}"/>
    <cellStyle name="style1454062520269 3" xfId="4690" xr:uid="{00000000-0005-0000-0000-0000F9980000}"/>
    <cellStyle name="style1454062520409" xfId="2691" xr:uid="{00000000-0005-0000-0000-0000FA980000}"/>
    <cellStyle name="style1454062520409 2" xfId="2692" xr:uid="{00000000-0005-0000-0000-0000FB980000}"/>
    <cellStyle name="style1454062520409 2 2" xfId="4693" xr:uid="{00000000-0005-0000-0000-0000FC980000}"/>
    <cellStyle name="style1454062520409 3" xfId="4692" xr:uid="{00000000-0005-0000-0000-0000FD980000}"/>
    <cellStyle name="style1454062520487" xfId="2693" xr:uid="{00000000-0005-0000-0000-0000FE980000}"/>
    <cellStyle name="style1454062520487 2" xfId="2694" xr:uid="{00000000-0005-0000-0000-0000FF980000}"/>
    <cellStyle name="style1454062520487 2 2" xfId="4695" xr:uid="{00000000-0005-0000-0000-000000990000}"/>
    <cellStyle name="style1454062520487 3" xfId="4694" xr:uid="{00000000-0005-0000-0000-000001990000}"/>
    <cellStyle name="style1454062520597" xfId="2695" xr:uid="{00000000-0005-0000-0000-000002990000}"/>
    <cellStyle name="style1454062520597 2" xfId="2696" xr:uid="{00000000-0005-0000-0000-000003990000}"/>
    <cellStyle name="style1454062520597 2 2" xfId="4697" xr:uid="{00000000-0005-0000-0000-000004990000}"/>
    <cellStyle name="style1454062520597 3" xfId="4696" xr:uid="{00000000-0005-0000-0000-000005990000}"/>
    <cellStyle name="style1454062520722" xfId="2697" xr:uid="{00000000-0005-0000-0000-000006990000}"/>
    <cellStyle name="style1454062520722 2" xfId="2698" xr:uid="{00000000-0005-0000-0000-000007990000}"/>
    <cellStyle name="style1454062520722 2 2" xfId="4699" xr:uid="{00000000-0005-0000-0000-000008990000}"/>
    <cellStyle name="style1454062520722 3" xfId="4698" xr:uid="{00000000-0005-0000-0000-000009990000}"/>
    <cellStyle name="style1454062520800" xfId="2699" xr:uid="{00000000-0005-0000-0000-00000A990000}"/>
    <cellStyle name="style1454062520800 2" xfId="2700" xr:uid="{00000000-0005-0000-0000-00000B990000}"/>
    <cellStyle name="style1454062520800 2 2" xfId="4701" xr:uid="{00000000-0005-0000-0000-00000C990000}"/>
    <cellStyle name="style1454062520800 3" xfId="4700" xr:uid="{00000000-0005-0000-0000-00000D990000}"/>
    <cellStyle name="style1454062520894" xfId="2701" xr:uid="{00000000-0005-0000-0000-00000E990000}"/>
    <cellStyle name="style1454062520894 2" xfId="2702" xr:uid="{00000000-0005-0000-0000-00000F990000}"/>
    <cellStyle name="style1454062520894 2 2" xfId="4703" xr:uid="{00000000-0005-0000-0000-000010990000}"/>
    <cellStyle name="style1454062520894 3" xfId="4702" xr:uid="{00000000-0005-0000-0000-000011990000}"/>
    <cellStyle name="style1454062520972" xfId="2703" xr:uid="{00000000-0005-0000-0000-000012990000}"/>
    <cellStyle name="style1454062520972 2" xfId="2704" xr:uid="{00000000-0005-0000-0000-000013990000}"/>
    <cellStyle name="style1454062520972 2 2" xfId="4705" xr:uid="{00000000-0005-0000-0000-000014990000}"/>
    <cellStyle name="style1454062520972 3" xfId="4704" xr:uid="{00000000-0005-0000-0000-000015990000}"/>
    <cellStyle name="style1454062521050" xfId="2705" xr:uid="{00000000-0005-0000-0000-000016990000}"/>
    <cellStyle name="style1454062521050 2" xfId="2706" xr:uid="{00000000-0005-0000-0000-000017990000}"/>
    <cellStyle name="style1454062521050 2 2" xfId="4707" xr:uid="{00000000-0005-0000-0000-000018990000}"/>
    <cellStyle name="style1454062521050 3" xfId="4706" xr:uid="{00000000-0005-0000-0000-000019990000}"/>
    <cellStyle name="style1454062521144" xfId="2707" xr:uid="{00000000-0005-0000-0000-00001A990000}"/>
    <cellStyle name="style1454062521144 2" xfId="2708" xr:uid="{00000000-0005-0000-0000-00001B990000}"/>
    <cellStyle name="style1454062521144 2 2" xfId="4709" xr:uid="{00000000-0005-0000-0000-00001C990000}"/>
    <cellStyle name="style1454062521144 3" xfId="4708" xr:uid="{00000000-0005-0000-0000-00001D990000}"/>
    <cellStyle name="style1454062521206" xfId="2709" xr:uid="{00000000-0005-0000-0000-00001E990000}"/>
    <cellStyle name="style1454062521206 2" xfId="2710" xr:uid="{00000000-0005-0000-0000-00001F990000}"/>
    <cellStyle name="style1454062521206 2 2" xfId="4711" xr:uid="{00000000-0005-0000-0000-000020990000}"/>
    <cellStyle name="style1454062521206 3" xfId="4710" xr:uid="{00000000-0005-0000-0000-000021990000}"/>
    <cellStyle name="style1454062521284" xfId="2711" xr:uid="{00000000-0005-0000-0000-000022990000}"/>
    <cellStyle name="style1454062521284 2" xfId="2712" xr:uid="{00000000-0005-0000-0000-000023990000}"/>
    <cellStyle name="style1454062521284 2 2" xfId="4713" xr:uid="{00000000-0005-0000-0000-000024990000}"/>
    <cellStyle name="style1454062521284 3" xfId="4712" xr:uid="{00000000-0005-0000-0000-000025990000}"/>
    <cellStyle name="style1454062521362" xfId="2713" xr:uid="{00000000-0005-0000-0000-000026990000}"/>
    <cellStyle name="style1454062521362 2" xfId="2714" xr:uid="{00000000-0005-0000-0000-000027990000}"/>
    <cellStyle name="style1454062521362 2 2" xfId="4715" xr:uid="{00000000-0005-0000-0000-000028990000}"/>
    <cellStyle name="style1454062521362 3" xfId="4714" xr:uid="{00000000-0005-0000-0000-000029990000}"/>
    <cellStyle name="style1454062521441" xfId="2715" xr:uid="{00000000-0005-0000-0000-00002A990000}"/>
    <cellStyle name="style1454062521441 2" xfId="2716" xr:uid="{00000000-0005-0000-0000-00002B990000}"/>
    <cellStyle name="style1454062521441 2 2" xfId="4717" xr:uid="{00000000-0005-0000-0000-00002C990000}"/>
    <cellStyle name="style1454062521441 3" xfId="4716" xr:uid="{00000000-0005-0000-0000-00002D990000}"/>
    <cellStyle name="style1454062521519" xfId="2717" xr:uid="{00000000-0005-0000-0000-00002E990000}"/>
    <cellStyle name="style1454062521519 2" xfId="2718" xr:uid="{00000000-0005-0000-0000-00002F990000}"/>
    <cellStyle name="style1454062521519 2 2" xfId="4719" xr:uid="{00000000-0005-0000-0000-000030990000}"/>
    <cellStyle name="style1454062521519 3" xfId="4718" xr:uid="{00000000-0005-0000-0000-000031990000}"/>
    <cellStyle name="style1454062521581" xfId="2719" xr:uid="{00000000-0005-0000-0000-000032990000}"/>
    <cellStyle name="style1454062521581 2" xfId="2720" xr:uid="{00000000-0005-0000-0000-000033990000}"/>
    <cellStyle name="style1454062521581 2 2" xfId="4721" xr:uid="{00000000-0005-0000-0000-000034990000}"/>
    <cellStyle name="style1454062521581 3" xfId="4720" xr:uid="{00000000-0005-0000-0000-000035990000}"/>
    <cellStyle name="style1454062521644" xfId="2721" xr:uid="{00000000-0005-0000-0000-000036990000}"/>
    <cellStyle name="style1454062521644 2" xfId="2722" xr:uid="{00000000-0005-0000-0000-000037990000}"/>
    <cellStyle name="style1454062521644 2 2" xfId="4723" xr:uid="{00000000-0005-0000-0000-000038990000}"/>
    <cellStyle name="style1454062521644 3" xfId="4722" xr:uid="{00000000-0005-0000-0000-000039990000}"/>
    <cellStyle name="style1454062521737" xfId="2723" xr:uid="{00000000-0005-0000-0000-00003A990000}"/>
    <cellStyle name="style1454062521737 2" xfId="2724" xr:uid="{00000000-0005-0000-0000-00003B990000}"/>
    <cellStyle name="style1454062521737 2 2" xfId="4725" xr:uid="{00000000-0005-0000-0000-00003C990000}"/>
    <cellStyle name="style1454062521737 3" xfId="4724" xr:uid="{00000000-0005-0000-0000-00003D990000}"/>
    <cellStyle name="style1454062521831" xfId="2725" xr:uid="{00000000-0005-0000-0000-00003E990000}"/>
    <cellStyle name="style1454062521831 2" xfId="2726" xr:uid="{00000000-0005-0000-0000-00003F990000}"/>
    <cellStyle name="style1454062521831 2 2" xfId="4727" xr:uid="{00000000-0005-0000-0000-000040990000}"/>
    <cellStyle name="style1454062521831 3" xfId="4726" xr:uid="{00000000-0005-0000-0000-000041990000}"/>
    <cellStyle name="style1454062521925" xfId="2727" xr:uid="{00000000-0005-0000-0000-000042990000}"/>
    <cellStyle name="style1454062521925 2" xfId="2728" xr:uid="{00000000-0005-0000-0000-000043990000}"/>
    <cellStyle name="style1454062521925 2 2" xfId="4729" xr:uid="{00000000-0005-0000-0000-000044990000}"/>
    <cellStyle name="style1454062521925 3" xfId="4728" xr:uid="{00000000-0005-0000-0000-000045990000}"/>
    <cellStyle name="style1454062522003" xfId="2729" xr:uid="{00000000-0005-0000-0000-000046990000}"/>
    <cellStyle name="style1454062522003 2" xfId="2730" xr:uid="{00000000-0005-0000-0000-000047990000}"/>
    <cellStyle name="style1454062522003 2 2" xfId="4731" xr:uid="{00000000-0005-0000-0000-000048990000}"/>
    <cellStyle name="style1454062522003 3" xfId="4730" xr:uid="{00000000-0005-0000-0000-000049990000}"/>
    <cellStyle name="style1454062522081" xfId="2731" xr:uid="{00000000-0005-0000-0000-00004A990000}"/>
    <cellStyle name="style1454062522081 2" xfId="2732" xr:uid="{00000000-0005-0000-0000-00004B990000}"/>
    <cellStyle name="style1454062522081 2 2" xfId="4733" xr:uid="{00000000-0005-0000-0000-00004C990000}"/>
    <cellStyle name="style1454062522081 3" xfId="4732" xr:uid="{00000000-0005-0000-0000-00004D990000}"/>
    <cellStyle name="style1454062522175" xfId="2733" xr:uid="{00000000-0005-0000-0000-00004E990000}"/>
    <cellStyle name="style1454062522175 2" xfId="2734" xr:uid="{00000000-0005-0000-0000-00004F990000}"/>
    <cellStyle name="style1454062522175 2 2" xfId="4735" xr:uid="{00000000-0005-0000-0000-000050990000}"/>
    <cellStyle name="style1454062522175 3" xfId="4734" xr:uid="{00000000-0005-0000-0000-000051990000}"/>
    <cellStyle name="style1454062522253" xfId="2735" xr:uid="{00000000-0005-0000-0000-000052990000}"/>
    <cellStyle name="style1454062522253 2" xfId="2736" xr:uid="{00000000-0005-0000-0000-000053990000}"/>
    <cellStyle name="style1454062522253 2 2" xfId="4737" xr:uid="{00000000-0005-0000-0000-000054990000}"/>
    <cellStyle name="style1454062522253 3" xfId="4736" xr:uid="{00000000-0005-0000-0000-000055990000}"/>
    <cellStyle name="style1454062522347" xfId="2737" xr:uid="{00000000-0005-0000-0000-000056990000}"/>
    <cellStyle name="style1454062522347 2" xfId="2738" xr:uid="{00000000-0005-0000-0000-000057990000}"/>
    <cellStyle name="style1454062522347 2 2" xfId="4739" xr:uid="{00000000-0005-0000-0000-000058990000}"/>
    <cellStyle name="style1454062522347 3" xfId="4738" xr:uid="{00000000-0005-0000-0000-000059990000}"/>
    <cellStyle name="style1454062522456" xfId="2739" xr:uid="{00000000-0005-0000-0000-00005A990000}"/>
    <cellStyle name="style1454062522456 2" xfId="2740" xr:uid="{00000000-0005-0000-0000-00005B990000}"/>
    <cellStyle name="style1454062522456 2 2" xfId="4741" xr:uid="{00000000-0005-0000-0000-00005C990000}"/>
    <cellStyle name="style1454062522456 3" xfId="4740" xr:uid="{00000000-0005-0000-0000-00005D990000}"/>
    <cellStyle name="style1454062522566" xfId="2741" xr:uid="{00000000-0005-0000-0000-00005E990000}"/>
    <cellStyle name="style1454062522566 2" xfId="2742" xr:uid="{00000000-0005-0000-0000-00005F990000}"/>
    <cellStyle name="style1454062522566 2 2" xfId="4743" xr:uid="{00000000-0005-0000-0000-000060990000}"/>
    <cellStyle name="style1454062522566 3" xfId="4742" xr:uid="{00000000-0005-0000-0000-000061990000}"/>
    <cellStyle name="style1454062522628" xfId="2743" xr:uid="{00000000-0005-0000-0000-000062990000}"/>
    <cellStyle name="style1454062522628 2" xfId="2744" xr:uid="{00000000-0005-0000-0000-000063990000}"/>
    <cellStyle name="style1454062522628 2 2" xfId="4745" xr:uid="{00000000-0005-0000-0000-000064990000}"/>
    <cellStyle name="style1454062522628 3" xfId="4744" xr:uid="{00000000-0005-0000-0000-000065990000}"/>
    <cellStyle name="style1454062522800" xfId="2745" xr:uid="{00000000-0005-0000-0000-000066990000}"/>
    <cellStyle name="style1454062522800 2" xfId="2746" xr:uid="{00000000-0005-0000-0000-000067990000}"/>
    <cellStyle name="style1454062522800 2 2" xfId="4747" xr:uid="{00000000-0005-0000-0000-000068990000}"/>
    <cellStyle name="style1454062522800 3" xfId="4746" xr:uid="{00000000-0005-0000-0000-000069990000}"/>
    <cellStyle name="style1454062522863" xfId="2747" xr:uid="{00000000-0005-0000-0000-00006A990000}"/>
    <cellStyle name="style1454062522863 2" xfId="2748" xr:uid="{00000000-0005-0000-0000-00006B990000}"/>
    <cellStyle name="style1454062522863 2 2" xfId="4749" xr:uid="{00000000-0005-0000-0000-00006C990000}"/>
    <cellStyle name="style1454062522863 3" xfId="4748" xr:uid="{00000000-0005-0000-0000-00006D990000}"/>
    <cellStyle name="style1454062778770" xfId="2749" xr:uid="{00000000-0005-0000-0000-00006E990000}"/>
    <cellStyle name="style1454062778770 2" xfId="4750" xr:uid="{00000000-0005-0000-0000-00006F990000}"/>
    <cellStyle name="style1454062778895" xfId="2750" xr:uid="{00000000-0005-0000-0000-000070990000}"/>
    <cellStyle name="style1454062778895 2" xfId="4751" xr:uid="{00000000-0005-0000-0000-000071990000}"/>
    <cellStyle name="style1454062779004" xfId="2751" xr:uid="{00000000-0005-0000-0000-000072990000}"/>
    <cellStyle name="style1454062779004 2" xfId="4752" xr:uid="{00000000-0005-0000-0000-000073990000}"/>
    <cellStyle name="style1454062779114" xfId="2752" xr:uid="{00000000-0005-0000-0000-000074990000}"/>
    <cellStyle name="style1454062779114 2" xfId="4753" xr:uid="{00000000-0005-0000-0000-000075990000}"/>
    <cellStyle name="style1454062779270" xfId="2753" xr:uid="{00000000-0005-0000-0000-000076990000}"/>
    <cellStyle name="style1454062779270 2" xfId="4754" xr:uid="{00000000-0005-0000-0000-000077990000}"/>
    <cellStyle name="style1454062779426" xfId="2754" xr:uid="{00000000-0005-0000-0000-000078990000}"/>
    <cellStyle name="style1454062779426 2" xfId="4755" xr:uid="{00000000-0005-0000-0000-000079990000}"/>
    <cellStyle name="style1454062779582" xfId="2755" xr:uid="{00000000-0005-0000-0000-00007A990000}"/>
    <cellStyle name="style1454062779582 2" xfId="4756" xr:uid="{00000000-0005-0000-0000-00007B990000}"/>
    <cellStyle name="style1454062779739" xfId="2756" xr:uid="{00000000-0005-0000-0000-00007C990000}"/>
    <cellStyle name="style1454062779739 2" xfId="4757" xr:uid="{00000000-0005-0000-0000-00007D990000}"/>
    <cellStyle name="style1454062779832" xfId="2757" xr:uid="{00000000-0005-0000-0000-00007E990000}"/>
    <cellStyle name="style1454062779832 2" xfId="4758" xr:uid="{00000000-0005-0000-0000-00007F990000}"/>
    <cellStyle name="style1454062779926" xfId="2758" xr:uid="{00000000-0005-0000-0000-000080990000}"/>
    <cellStyle name="style1454062779926 2" xfId="4759" xr:uid="{00000000-0005-0000-0000-000081990000}"/>
    <cellStyle name="style1454062780035" xfId="2759" xr:uid="{00000000-0005-0000-0000-000082990000}"/>
    <cellStyle name="style1454062780035 2" xfId="4760" xr:uid="{00000000-0005-0000-0000-000083990000}"/>
    <cellStyle name="style1454062780192" xfId="2760" xr:uid="{00000000-0005-0000-0000-000084990000}"/>
    <cellStyle name="style1454062780192 2" xfId="4761" xr:uid="{00000000-0005-0000-0000-000085990000}"/>
    <cellStyle name="style1454062780285" xfId="2761" xr:uid="{00000000-0005-0000-0000-000086990000}"/>
    <cellStyle name="style1454062780285 2" xfId="4762" xr:uid="{00000000-0005-0000-0000-000087990000}"/>
    <cellStyle name="style1454062780348" xfId="2762" xr:uid="{00000000-0005-0000-0000-000088990000}"/>
    <cellStyle name="style1454062780348 2" xfId="4763" xr:uid="{00000000-0005-0000-0000-000089990000}"/>
    <cellStyle name="style1454062780442" xfId="2763" xr:uid="{00000000-0005-0000-0000-00008A990000}"/>
    <cellStyle name="style1454062780442 2" xfId="4764" xr:uid="{00000000-0005-0000-0000-00008B990000}"/>
    <cellStyle name="style1454062780504" xfId="2764" xr:uid="{00000000-0005-0000-0000-00008C990000}"/>
    <cellStyle name="style1454062780504 2" xfId="4765" xr:uid="{00000000-0005-0000-0000-00008D990000}"/>
    <cellStyle name="style1454062780582" xfId="2765" xr:uid="{00000000-0005-0000-0000-00008E990000}"/>
    <cellStyle name="style1454062780582 2" xfId="4766" xr:uid="{00000000-0005-0000-0000-00008F990000}"/>
    <cellStyle name="style1454062780660" xfId="2766" xr:uid="{00000000-0005-0000-0000-000090990000}"/>
    <cellStyle name="style1454062780660 2" xfId="4767" xr:uid="{00000000-0005-0000-0000-000091990000}"/>
    <cellStyle name="style1454062780754" xfId="2767" xr:uid="{00000000-0005-0000-0000-000092990000}"/>
    <cellStyle name="style1454062780754 2" xfId="4768" xr:uid="{00000000-0005-0000-0000-000093990000}"/>
    <cellStyle name="style1454062780895" xfId="2768" xr:uid="{00000000-0005-0000-0000-000094990000}"/>
    <cellStyle name="style1454062780895 2" xfId="4769" xr:uid="{00000000-0005-0000-0000-000095990000}"/>
    <cellStyle name="style1454062781051" xfId="2769" xr:uid="{00000000-0005-0000-0000-000096990000}"/>
    <cellStyle name="style1454062781051 2" xfId="4770" xr:uid="{00000000-0005-0000-0000-000097990000}"/>
    <cellStyle name="style1454062781207" xfId="2770" xr:uid="{00000000-0005-0000-0000-000098990000}"/>
    <cellStyle name="style1454062781207 2" xfId="4771" xr:uid="{00000000-0005-0000-0000-000099990000}"/>
    <cellStyle name="style1454062781301" xfId="2771" xr:uid="{00000000-0005-0000-0000-00009A990000}"/>
    <cellStyle name="style1454062781301 2" xfId="4772" xr:uid="{00000000-0005-0000-0000-00009B990000}"/>
    <cellStyle name="style1454062781426" xfId="2772" xr:uid="{00000000-0005-0000-0000-00009C990000}"/>
    <cellStyle name="style1454062781426 2" xfId="4773" xr:uid="{00000000-0005-0000-0000-00009D990000}"/>
    <cellStyle name="style1454062781520" xfId="2773" xr:uid="{00000000-0005-0000-0000-00009E990000}"/>
    <cellStyle name="style1454062781520 2" xfId="4774" xr:uid="{00000000-0005-0000-0000-00009F990000}"/>
    <cellStyle name="style1454062781629" xfId="2774" xr:uid="{00000000-0005-0000-0000-0000A0990000}"/>
    <cellStyle name="style1454062781629 2" xfId="4775" xr:uid="{00000000-0005-0000-0000-0000A1990000}"/>
    <cellStyle name="style1454062781754" xfId="2775" xr:uid="{00000000-0005-0000-0000-0000A2990000}"/>
    <cellStyle name="style1454062781754 2" xfId="4776" xr:uid="{00000000-0005-0000-0000-0000A3990000}"/>
    <cellStyle name="style1454062781879" xfId="2776" xr:uid="{00000000-0005-0000-0000-0000A4990000}"/>
    <cellStyle name="style1454062781879 2" xfId="4777" xr:uid="{00000000-0005-0000-0000-0000A5990000}"/>
    <cellStyle name="style1454062781973" xfId="2777" xr:uid="{00000000-0005-0000-0000-0000A6990000}"/>
    <cellStyle name="style1454062781973 2" xfId="4778" xr:uid="{00000000-0005-0000-0000-0000A7990000}"/>
    <cellStyle name="style1454062782067" xfId="2778" xr:uid="{00000000-0005-0000-0000-0000A8990000}"/>
    <cellStyle name="style1454062782067 2" xfId="4779" xr:uid="{00000000-0005-0000-0000-0000A9990000}"/>
    <cellStyle name="style1454062782160" xfId="2779" xr:uid="{00000000-0005-0000-0000-0000AA990000}"/>
    <cellStyle name="style1454062782160 2" xfId="4780" xr:uid="{00000000-0005-0000-0000-0000AB990000}"/>
    <cellStyle name="style1454062782317" xfId="2780" xr:uid="{00000000-0005-0000-0000-0000AC990000}"/>
    <cellStyle name="style1454062782317 2" xfId="4781" xr:uid="{00000000-0005-0000-0000-0000AD990000}"/>
    <cellStyle name="style1454062782473" xfId="2781" xr:uid="{00000000-0005-0000-0000-0000AE990000}"/>
    <cellStyle name="style1454062782473 2" xfId="4782" xr:uid="{00000000-0005-0000-0000-0000AF990000}"/>
    <cellStyle name="style1454062782645" xfId="2782" xr:uid="{00000000-0005-0000-0000-0000B0990000}"/>
    <cellStyle name="style1454062782645 2" xfId="4783" xr:uid="{00000000-0005-0000-0000-0000B1990000}"/>
    <cellStyle name="style1454062782707" xfId="2783" xr:uid="{00000000-0005-0000-0000-0000B2990000}"/>
    <cellStyle name="style1454062782707 2" xfId="4784" xr:uid="{00000000-0005-0000-0000-0000B3990000}"/>
    <cellStyle name="style1454062782770" xfId="2784" xr:uid="{00000000-0005-0000-0000-0000B4990000}"/>
    <cellStyle name="style1454062782770 2" xfId="4785" xr:uid="{00000000-0005-0000-0000-0000B5990000}"/>
    <cellStyle name="style1454062782848" xfId="2785" xr:uid="{00000000-0005-0000-0000-0000B6990000}"/>
    <cellStyle name="style1454062782848 2" xfId="4786" xr:uid="{00000000-0005-0000-0000-0000B7990000}"/>
    <cellStyle name="style1454062782942" xfId="2786" xr:uid="{00000000-0005-0000-0000-0000B8990000}"/>
    <cellStyle name="style1454062782942 2" xfId="4787" xr:uid="{00000000-0005-0000-0000-0000B9990000}"/>
    <cellStyle name="style1454062783098" xfId="2787" xr:uid="{00000000-0005-0000-0000-0000BA990000}"/>
    <cellStyle name="style1454062783098 2" xfId="4788" xr:uid="{00000000-0005-0000-0000-0000BB990000}"/>
    <cellStyle name="style1454062783254" xfId="2788" xr:uid="{00000000-0005-0000-0000-0000BC990000}"/>
    <cellStyle name="style1454062783254 2" xfId="4789" xr:uid="{00000000-0005-0000-0000-0000BD990000}"/>
    <cellStyle name="style1454062783411" xfId="2789" xr:uid="{00000000-0005-0000-0000-0000BE990000}"/>
    <cellStyle name="style1454062783411 2" xfId="4790" xr:uid="{00000000-0005-0000-0000-0000BF990000}"/>
    <cellStyle name="style1454062783567" xfId="2790" xr:uid="{00000000-0005-0000-0000-0000C0990000}"/>
    <cellStyle name="style1454062783567 2" xfId="4791" xr:uid="{00000000-0005-0000-0000-0000C1990000}"/>
    <cellStyle name="style1454062783723" xfId="2791" xr:uid="{00000000-0005-0000-0000-0000C2990000}"/>
    <cellStyle name="style1454062783723 2" xfId="4792" xr:uid="{00000000-0005-0000-0000-0000C3990000}"/>
    <cellStyle name="style1454062783879" xfId="2792" xr:uid="{00000000-0005-0000-0000-0000C4990000}"/>
    <cellStyle name="style1454062783879 2" xfId="4793" xr:uid="{00000000-0005-0000-0000-0000C5990000}"/>
    <cellStyle name="style1454062784036" xfId="2793" xr:uid="{00000000-0005-0000-0000-0000C6990000}"/>
    <cellStyle name="style1454062784036 2" xfId="4794" xr:uid="{00000000-0005-0000-0000-0000C7990000}"/>
    <cellStyle name="style1454062784161" xfId="2794" xr:uid="{00000000-0005-0000-0000-0000C8990000}"/>
    <cellStyle name="style1454062784161 2" xfId="4795" xr:uid="{00000000-0005-0000-0000-0000C9990000}"/>
    <cellStyle name="style1454062784286" xfId="2795" xr:uid="{00000000-0005-0000-0000-0000CA990000}"/>
    <cellStyle name="style1454062784286 2" xfId="4796" xr:uid="{00000000-0005-0000-0000-0000CB990000}"/>
    <cellStyle name="style1454062784395" xfId="2796" xr:uid="{00000000-0005-0000-0000-0000CC990000}"/>
    <cellStyle name="style1454062784395 2" xfId="4797" xr:uid="{00000000-0005-0000-0000-0000CD990000}"/>
    <cellStyle name="style1454062784520" xfId="2797" xr:uid="{00000000-0005-0000-0000-0000CE990000}"/>
    <cellStyle name="style1454062784520 2" xfId="4798" xr:uid="{00000000-0005-0000-0000-0000CF990000}"/>
    <cellStyle name="style1454062784629" xfId="2798" xr:uid="{00000000-0005-0000-0000-0000D0990000}"/>
    <cellStyle name="style1454062784629 2" xfId="4799" xr:uid="{00000000-0005-0000-0000-0000D1990000}"/>
    <cellStyle name="style1454062784692" xfId="2799" xr:uid="{00000000-0005-0000-0000-0000D2990000}"/>
    <cellStyle name="style1454062784692 2" xfId="4800" xr:uid="{00000000-0005-0000-0000-0000D3990000}"/>
    <cellStyle name="style1454062784754" xfId="2800" xr:uid="{00000000-0005-0000-0000-0000D4990000}"/>
    <cellStyle name="style1454062784754 2" xfId="4801" xr:uid="{00000000-0005-0000-0000-0000D5990000}"/>
    <cellStyle name="style1454062784817" xfId="2801" xr:uid="{00000000-0005-0000-0000-0000D6990000}"/>
    <cellStyle name="style1454062784817 2" xfId="4802" xr:uid="{00000000-0005-0000-0000-0000D7990000}"/>
    <cellStyle name="style1454062784879" xfId="2802" xr:uid="{00000000-0005-0000-0000-0000D8990000}"/>
    <cellStyle name="style1454062784879 2" xfId="4803" xr:uid="{00000000-0005-0000-0000-0000D9990000}"/>
    <cellStyle name="style1454062784942" xfId="2803" xr:uid="{00000000-0005-0000-0000-0000DA990000}"/>
    <cellStyle name="style1454062784942 2" xfId="4804" xr:uid="{00000000-0005-0000-0000-0000DB990000}"/>
    <cellStyle name="style1454062785004" xfId="2804" xr:uid="{00000000-0005-0000-0000-0000DC990000}"/>
    <cellStyle name="style1454062785004 2" xfId="4805" xr:uid="{00000000-0005-0000-0000-0000DD990000}"/>
    <cellStyle name="style1454062785067" xfId="2805" xr:uid="{00000000-0005-0000-0000-0000DE990000}"/>
    <cellStyle name="style1454062785067 2" xfId="4806" xr:uid="{00000000-0005-0000-0000-0000DF990000}"/>
    <cellStyle name="style1454062785129" xfId="2806" xr:uid="{00000000-0005-0000-0000-0000E0990000}"/>
    <cellStyle name="style1454062785129 2" xfId="4807" xr:uid="{00000000-0005-0000-0000-0000E1990000}"/>
    <cellStyle name="style1454062785207" xfId="2807" xr:uid="{00000000-0005-0000-0000-0000E2990000}"/>
    <cellStyle name="style1454062785207 2" xfId="4808" xr:uid="{00000000-0005-0000-0000-0000E3990000}"/>
    <cellStyle name="style1454062785286" xfId="2808" xr:uid="{00000000-0005-0000-0000-0000E4990000}"/>
    <cellStyle name="style1454062785286 2" xfId="4809" xr:uid="{00000000-0005-0000-0000-0000E5990000}"/>
    <cellStyle name="style1456317170647" xfId="10408" xr:uid="{00000000-0005-0000-0000-0000E6990000}"/>
    <cellStyle name="style1456317170959" xfId="10409" xr:uid="{00000000-0005-0000-0000-0000E7990000}"/>
    <cellStyle name="style1456317171069" xfId="10410" xr:uid="{00000000-0005-0000-0000-0000E8990000}"/>
    <cellStyle name="style1456317171194" xfId="10411" xr:uid="{00000000-0005-0000-0000-0000E9990000}"/>
    <cellStyle name="style1456317171319" xfId="10412" xr:uid="{00000000-0005-0000-0000-0000EA990000}"/>
    <cellStyle name="style1456317171428" xfId="10413" xr:uid="{00000000-0005-0000-0000-0000EB990000}"/>
    <cellStyle name="style1456317172131" xfId="10414" xr:uid="{00000000-0005-0000-0000-0000EC990000}"/>
    <cellStyle name="style1456317172240" xfId="10415" xr:uid="{00000000-0005-0000-0000-0000ED990000}"/>
    <cellStyle name="style1456317172350" xfId="10416" xr:uid="{00000000-0005-0000-0000-0000EE990000}"/>
    <cellStyle name="style1456317172444" xfId="10417" xr:uid="{00000000-0005-0000-0000-0000EF990000}"/>
    <cellStyle name="style1456317172553" xfId="10418" xr:uid="{00000000-0005-0000-0000-0000F0990000}"/>
    <cellStyle name="style1456317172772" xfId="10419" xr:uid="{00000000-0005-0000-0000-0000F1990000}"/>
    <cellStyle name="style1456317173084" xfId="10420" xr:uid="{00000000-0005-0000-0000-0000F2990000}"/>
    <cellStyle name="style1456317177897" xfId="10421" xr:uid="{00000000-0005-0000-0000-0000F3990000}"/>
    <cellStyle name="style1456317180053" xfId="10422" xr:uid="{00000000-0005-0000-0000-0000F4990000}"/>
    <cellStyle name="style1456317180491" xfId="10423" xr:uid="{00000000-0005-0000-0000-0000F5990000}"/>
    <cellStyle name="style1456317180569" xfId="10424" xr:uid="{00000000-0005-0000-0000-0000F6990000}"/>
    <cellStyle name="style1456317184991" xfId="10425" xr:uid="{00000000-0005-0000-0000-0000F7990000}"/>
    <cellStyle name="style1456317185085" xfId="10426" xr:uid="{00000000-0005-0000-0000-0000F8990000}"/>
    <cellStyle name="style1456317185194" xfId="10427" xr:uid="{00000000-0005-0000-0000-0000F9990000}"/>
    <cellStyle name="style1456317185335" xfId="10428" xr:uid="{00000000-0005-0000-0000-0000FA990000}"/>
    <cellStyle name="style1456317185397" xfId="10429" xr:uid="{00000000-0005-0000-0000-0000FB990000}"/>
    <cellStyle name="style1456317185475" xfId="10430" xr:uid="{00000000-0005-0000-0000-0000FC990000}"/>
    <cellStyle name="style1456317185553" xfId="10431" xr:uid="{00000000-0005-0000-0000-0000FD990000}"/>
    <cellStyle name="style1456317185632" xfId="10432" xr:uid="{00000000-0005-0000-0000-0000FE990000}"/>
    <cellStyle name="style1456317185725" xfId="10433" xr:uid="{00000000-0005-0000-0000-0000FF990000}"/>
    <cellStyle name="style1456317185819" xfId="10434" xr:uid="{00000000-0005-0000-0000-0000009A0000}"/>
    <cellStyle name="style1456317185897" xfId="10435" xr:uid="{00000000-0005-0000-0000-0000019A0000}"/>
    <cellStyle name="style1456317185991" xfId="10436" xr:uid="{00000000-0005-0000-0000-0000029A0000}"/>
    <cellStyle name="style1456317186132" xfId="10437" xr:uid="{00000000-0005-0000-0000-0000039A0000}"/>
    <cellStyle name="style1456317186194" xfId="10438" xr:uid="{00000000-0005-0000-0000-0000049A0000}"/>
    <cellStyle name="style1456317186272" xfId="10439" xr:uid="{00000000-0005-0000-0000-0000059A0000}"/>
    <cellStyle name="style1456317186397" xfId="10440" xr:uid="{00000000-0005-0000-0000-0000069A0000}"/>
    <cellStyle name="style1456317188132" xfId="10441" xr:uid="{00000000-0005-0000-0000-0000079A0000}"/>
    <cellStyle name="style1456317188225" xfId="10442" xr:uid="{00000000-0005-0000-0000-0000089A0000}"/>
    <cellStyle name="style1456317188366" xfId="10443" xr:uid="{00000000-0005-0000-0000-0000099A0000}"/>
    <cellStyle name="style1456320735159" xfId="8518" xr:uid="{00000000-0005-0000-0000-00000A9A0000}"/>
    <cellStyle name="style1456320735221" xfId="8519" xr:uid="{00000000-0005-0000-0000-00000B9A0000}"/>
    <cellStyle name="style1456320735362" xfId="8520" xr:uid="{00000000-0005-0000-0000-00000C9A0000}"/>
    <cellStyle name="style1456320735471" xfId="8521" xr:uid="{00000000-0005-0000-0000-00000D9A0000}"/>
    <cellStyle name="style1456320735549" xfId="8522" xr:uid="{00000000-0005-0000-0000-00000E9A0000}"/>
    <cellStyle name="style1456320735643" xfId="8523" xr:uid="{00000000-0005-0000-0000-00000F9A0000}"/>
    <cellStyle name="style1456320735737" xfId="8524" xr:uid="{00000000-0005-0000-0000-0000109A0000}"/>
    <cellStyle name="style1456320737018" xfId="8525" xr:uid="{00000000-0005-0000-0000-0000119A0000}"/>
    <cellStyle name="style1456320737159" xfId="8526" xr:uid="{00000000-0005-0000-0000-0000129A0000}"/>
    <cellStyle name="style1456320737330" xfId="8527" xr:uid="{00000000-0005-0000-0000-0000139A0000}"/>
    <cellStyle name="style1456320737440" xfId="8528" xr:uid="{00000000-0005-0000-0000-0000149A0000}"/>
    <cellStyle name="style1456320737534" xfId="8529" xr:uid="{00000000-0005-0000-0000-0000159A0000}"/>
    <cellStyle name="style1456320737627" xfId="8530" xr:uid="{00000000-0005-0000-0000-0000169A0000}"/>
    <cellStyle name="style1456320737831" xfId="8531" xr:uid="{00000000-0005-0000-0000-0000179A0000}"/>
    <cellStyle name="style1456320738424" xfId="8532" xr:uid="{00000000-0005-0000-0000-0000189A0000}"/>
    <cellStyle name="style1456320741674" xfId="8533" xr:uid="{00000000-0005-0000-0000-0000199A0000}"/>
    <cellStyle name="style1456320741784" xfId="8534" xr:uid="{00000000-0005-0000-0000-00001A9A0000}"/>
    <cellStyle name="style1456320741909" xfId="8535" xr:uid="{00000000-0005-0000-0000-00001B9A0000}"/>
    <cellStyle name="style1456320742299" xfId="8536" xr:uid="{00000000-0005-0000-0000-00001C9A0000}"/>
    <cellStyle name="style1456320742378" xfId="8537" xr:uid="{00000000-0005-0000-0000-00001D9A0000}"/>
    <cellStyle name="style1456320742471" xfId="8538" xr:uid="{00000000-0005-0000-0000-00001E9A0000}"/>
    <cellStyle name="style1456320743018" xfId="8539" xr:uid="{00000000-0005-0000-0000-00001F9A0000}"/>
    <cellStyle name="style1456320743471" xfId="8540" xr:uid="{00000000-0005-0000-0000-0000209A0000}"/>
    <cellStyle name="style1456320743534" xfId="8541" xr:uid="{00000000-0005-0000-0000-0000219A0000}"/>
    <cellStyle name="style1456320743596" xfId="8542" xr:uid="{00000000-0005-0000-0000-0000229A0000}"/>
    <cellStyle name="style1456320743690" xfId="8543" xr:uid="{00000000-0005-0000-0000-0000239A0000}"/>
    <cellStyle name="style1456320744128" xfId="8544" xr:uid="{00000000-0005-0000-0000-0000249A0000}"/>
    <cellStyle name="style1456322007176" xfId="10444" xr:uid="{00000000-0005-0000-0000-0000259A0000}"/>
    <cellStyle name="style1456322007536" xfId="10445" xr:uid="{00000000-0005-0000-0000-0000269A0000}"/>
    <cellStyle name="style1459931500790" xfId="8545" xr:uid="{00000000-0005-0000-0000-0000279A0000}"/>
    <cellStyle name="style1459931501024" xfId="8546" xr:uid="{00000000-0005-0000-0000-0000289A0000}"/>
    <cellStyle name="style1459931501165" xfId="8547" xr:uid="{00000000-0005-0000-0000-0000299A0000}"/>
    <cellStyle name="style1459931501274" xfId="8548" xr:uid="{00000000-0005-0000-0000-00002A9A0000}"/>
    <cellStyle name="style1459931501462" xfId="8549" xr:uid="{00000000-0005-0000-0000-00002B9A0000}"/>
    <cellStyle name="style1459931501603" xfId="8550" xr:uid="{00000000-0005-0000-0000-00002C9A0000}"/>
    <cellStyle name="style1459931501712" xfId="8551" xr:uid="{00000000-0005-0000-0000-00002D9A0000}"/>
    <cellStyle name="style1459931501853" xfId="8552" xr:uid="{00000000-0005-0000-0000-00002E9A0000}"/>
    <cellStyle name="style1459931502071" xfId="8553" xr:uid="{00000000-0005-0000-0000-00002F9A0000}"/>
    <cellStyle name="style1459931502243" xfId="8554" xr:uid="{00000000-0005-0000-0000-0000309A0000}"/>
    <cellStyle name="style1459931502353" xfId="8555" xr:uid="{00000000-0005-0000-0000-0000319A0000}"/>
    <cellStyle name="style1459931502478" xfId="8556" xr:uid="{00000000-0005-0000-0000-0000329A0000}"/>
    <cellStyle name="style1459931502571" xfId="8557" xr:uid="{00000000-0005-0000-0000-0000339A0000}"/>
    <cellStyle name="style1459931502650" xfId="8558" xr:uid="{00000000-0005-0000-0000-0000349A0000}"/>
    <cellStyle name="style1459931503712" xfId="8559" xr:uid="{00000000-0005-0000-0000-0000359A0000}"/>
    <cellStyle name="style1459931504025" xfId="8560" xr:uid="{00000000-0005-0000-0000-0000369A0000}"/>
    <cellStyle name="style1459931504415" xfId="8561" xr:uid="{00000000-0005-0000-0000-0000379A0000}"/>
    <cellStyle name="style1459931507525" xfId="8562" xr:uid="{00000000-0005-0000-0000-0000389A0000}"/>
    <cellStyle name="style1459931507603" xfId="8563" xr:uid="{00000000-0005-0000-0000-0000399A0000}"/>
    <cellStyle name="style1459931507712" xfId="8564" xr:uid="{00000000-0005-0000-0000-00003A9A0000}"/>
    <cellStyle name="style1459931507790" xfId="8565" xr:uid="{00000000-0005-0000-0000-00003B9A0000}"/>
    <cellStyle name="style1459931507868" xfId="8566" xr:uid="{00000000-0005-0000-0000-00003C9A0000}"/>
    <cellStyle name="style1459931507947" xfId="8567" xr:uid="{00000000-0005-0000-0000-00003D9A0000}"/>
    <cellStyle name="style1459931508025" xfId="8568" xr:uid="{00000000-0005-0000-0000-00003E9A0000}"/>
    <cellStyle name="style1459931508087" xfId="8569" xr:uid="{00000000-0005-0000-0000-00003F9A0000}"/>
    <cellStyle name="style1459931508197" xfId="8570" xr:uid="{00000000-0005-0000-0000-0000409A0000}"/>
    <cellStyle name="style1459931508275" xfId="8571" xr:uid="{00000000-0005-0000-0000-0000419A0000}"/>
    <cellStyle name="style1459931508384" xfId="8572" xr:uid="{00000000-0005-0000-0000-0000429A0000}"/>
    <cellStyle name="style1459931508478" xfId="8573" xr:uid="{00000000-0005-0000-0000-0000439A0000}"/>
    <cellStyle name="style1459931508572" xfId="8574" xr:uid="{00000000-0005-0000-0000-0000449A0000}"/>
    <cellStyle name="style1459931508665" xfId="8575" xr:uid="{00000000-0005-0000-0000-0000459A0000}"/>
    <cellStyle name="style1459931508759" xfId="8576" xr:uid="{00000000-0005-0000-0000-0000469A0000}"/>
    <cellStyle name="style1459931508853" xfId="8577" xr:uid="{00000000-0005-0000-0000-0000479A0000}"/>
    <cellStyle name="style1459931508947" xfId="8578" xr:uid="{00000000-0005-0000-0000-0000489A0000}"/>
    <cellStyle name="style1459931509040" xfId="8579" xr:uid="{00000000-0005-0000-0000-0000499A0000}"/>
    <cellStyle name="style1459931509447" xfId="8580" xr:uid="{00000000-0005-0000-0000-00004A9A0000}"/>
    <cellStyle name="style1459931509525" xfId="8581" xr:uid="{00000000-0005-0000-0000-00004B9A0000}"/>
    <cellStyle name="style1459931511150" xfId="8582" xr:uid="{00000000-0005-0000-0000-00004C9A0000}"/>
    <cellStyle name="style1459931511228" xfId="8583" xr:uid="{00000000-0005-0000-0000-00004D9A0000}"/>
    <cellStyle name="style1459931511306" xfId="8584" xr:uid="{00000000-0005-0000-0000-00004E9A0000}"/>
    <cellStyle name="style1459931511384" xfId="8585" xr:uid="{00000000-0005-0000-0000-00004F9A0000}"/>
    <cellStyle name="style1459931511447" xfId="8586" xr:uid="{00000000-0005-0000-0000-0000509A0000}"/>
    <cellStyle name="style1459931512603" xfId="8587" xr:uid="{00000000-0005-0000-0000-0000519A0000}"/>
    <cellStyle name="style1459931512681" xfId="8588" xr:uid="{00000000-0005-0000-0000-0000529A0000}"/>
    <cellStyle name="style1459931512978" xfId="8589" xr:uid="{00000000-0005-0000-0000-0000539A0000}"/>
    <cellStyle name="style1459931513056" xfId="8590" xr:uid="{00000000-0005-0000-0000-0000549A0000}"/>
    <cellStyle name="style1460365280386" xfId="2809" xr:uid="{00000000-0005-0000-0000-0000559A0000}"/>
    <cellStyle name="style1460365280386 2" xfId="4810" xr:uid="{00000000-0005-0000-0000-0000569A0000}"/>
    <cellStyle name="style1460365283668" xfId="2810" xr:uid="{00000000-0005-0000-0000-0000579A0000}"/>
    <cellStyle name="style1460365283668 2" xfId="4811" xr:uid="{00000000-0005-0000-0000-0000589A0000}"/>
    <cellStyle name="style1460365283777" xfId="2811" xr:uid="{00000000-0005-0000-0000-0000599A0000}"/>
    <cellStyle name="style1460365283777 2" xfId="4812" xr:uid="{00000000-0005-0000-0000-00005A9A0000}"/>
    <cellStyle name="style1460365283871" xfId="2812" xr:uid="{00000000-0005-0000-0000-00005B9A0000}"/>
    <cellStyle name="style1460365283871 2" xfId="4813" xr:uid="{00000000-0005-0000-0000-00005C9A0000}"/>
    <cellStyle name="style1460365284011" xfId="2813" xr:uid="{00000000-0005-0000-0000-00005D9A0000}"/>
    <cellStyle name="style1460365284011 2" xfId="4814" xr:uid="{00000000-0005-0000-0000-00005E9A0000}"/>
    <cellStyle name="style1460365284136" xfId="2814" xr:uid="{00000000-0005-0000-0000-00005F9A0000}"/>
    <cellStyle name="style1460365284136 2" xfId="4815" xr:uid="{00000000-0005-0000-0000-0000609A0000}"/>
    <cellStyle name="style1460365284246" xfId="2815" xr:uid="{00000000-0005-0000-0000-0000619A0000}"/>
    <cellStyle name="style1460365284246 2" xfId="4816" xr:uid="{00000000-0005-0000-0000-0000629A0000}"/>
    <cellStyle name="style1460365284418" xfId="2816" xr:uid="{00000000-0005-0000-0000-0000639A0000}"/>
    <cellStyle name="style1460365284418 2" xfId="4817" xr:uid="{00000000-0005-0000-0000-0000649A0000}"/>
    <cellStyle name="style1460365284527" xfId="2817" xr:uid="{00000000-0005-0000-0000-0000659A0000}"/>
    <cellStyle name="style1460365284527 2" xfId="4818" xr:uid="{00000000-0005-0000-0000-0000669A0000}"/>
    <cellStyle name="style1460365284668" xfId="2818" xr:uid="{00000000-0005-0000-0000-0000679A0000}"/>
    <cellStyle name="style1460365284668 2" xfId="4819" xr:uid="{00000000-0005-0000-0000-0000689A0000}"/>
    <cellStyle name="style1460365284824" xfId="2819" xr:uid="{00000000-0005-0000-0000-0000699A0000}"/>
    <cellStyle name="style1460365284824 2" xfId="4820" xr:uid="{00000000-0005-0000-0000-00006A9A0000}"/>
    <cellStyle name="style1460365284933" xfId="2820" xr:uid="{00000000-0005-0000-0000-00006B9A0000}"/>
    <cellStyle name="style1460365284933 2" xfId="4821" xr:uid="{00000000-0005-0000-0000-00006C9A0000}"/>
    <cellStyle name="style1460365285027" xfId="2821" xr:uid="{00000000-0005-0000-0000-00006D9A0000}"/>
    <cellStyle name="style1460365285027 2" xfId="4822" xr:uid="{00000000-0005-0000-0000-00006E9A0000}"/>
    <cellStyle name="style1460365285105" xfId="2822" xr:uid="{00000000-0005-0000-0000-00006F9A0000}"/>
    <cellStyle name="style1460365285105 2" xfId="4823" xr:uid="{00000000-0005-0000-0000-0000709A0000}"/>
    <cellStyle name="style1460365285215" xfId="2823" xr:uid="{00000000-0005-0000-0000-0000719A0000}"/>
    <cellStyle name="style1460365285215 2" xfId="4824" xr:uid="{00000000-0005-0000-0000-0000729A0000}"/>
    <cellStyle name="style1460365285308" xfId="2824" xr:uid="{00000000-0005-0000-0000-0000739A0000}"/>
    <cellStyle name="style1460365285308 2" xfId="4825" xr:uid="{00000000-0005-0000-0000-0000749A0000}"/>
    <cellStyle name="style1460365285402" xfId="2825" xr:uid="{00000000-0005-0000-0000-0000759A0000}"/>
    <cellStyle name="style1460365285402 2" xfId="4826" xr:uid="{00000000-0005-0000-0000-0000769A0000}"/>
    <cellStyle name="style1460365285496" xfId="2826" xr:uid="{00000000-0005-0000-0000-0000779A0000}"/>
    <cellStyle name="style1460365285496 2" xfId="4827" xr:uid="{00000000-0005-0000-0000-0000789A0000}"/>
    <cellStyle name="style1460365285574" xfId="2827" xr:uid="{00000000-0005-0000-0000-0000799A0000}"/>
    <cellStyle name="style1460365285574 2" xfId="4828" xr:uid="{00000000-0005-0000-0000-00007A9A0000}"/>
    <cellStyle name="style1460365285683" xfId="2828" xr:uid="{00000000-0005-0000-0000-00007B9A0000}"/>
    <cellStyle name="style1460365285683 2" xfId="4829" xr:uid="{00000000-0005-0000-0000-00007C9A0000}"/>
    <cellStyle name="style1460365285793" xfId="2829" xr:uid="{00000000-0005-0000-0000-00007D9A0000}"/>
    <cellStyle name="style1460365285793 2" xfId="4830" xr:uid="{00000000-0005-0000-0000-00007E9A0000}"/>
    <cellStyle name="style1460365285902" xfId="2830" xr:uid="{00000000-0005-0000-0000-00007F9A0000}"/>
    <cellStyle name="style1460365285902 2" xfId="4831" xr:uid="{00000000-0005-0000-0000-0000809A0000}"/>
    <cellStyle name="style1460365286011" xfId="2831" xr:uid="{00000000-0005-0000-0000-0000819A0000}"/>
    <cellStyle name="style1460365286011 2" xfId="4832" xr:uid="{00000000-0005-0000-0000-0000829A0000}"/>
    <cellStyle name="style1460365286121" xfId="2832" xr:uid="{00000000-0005-0000-0000-0000839A0000}"/>
    <cellStyle name="style1460365286121 2" xfId="4833" xr:uid="{00000000-0005-0000-0000-0000849A0000}"/>
    <cellStyle name="style1460365286230" xfId="2833" xr:uid="{00000000-0005-0000-0000-0000859A0000}"/>
    <cellStyle name="style1460365286230 2" xfId="4834" xr:uid="{00000000-0005-0000-0000-0000869A0000}"/>
    <cellStyle name="style1460365286340" xfId="2834" xr:uid="{00000000-0005-0000-0000-0000879A0000}"/>
    <cellStyle name="style1460365286340 2" xfId="4835" xr:uid="{00000000-0005-0000-0000-0000889A0000}"/>
    <cellStyle name="style1460365286449" xfId="2835" xr:uid="{00000000-0005-0000-0000-0000899A0000}"/>
    <cellStyle name="style1460365286449 2" xfId="4836" xr:uid="{00000000-0005-0000-0000-00008A9A0000}"/>
    <cellStyle name="style1460365286558" xfId="2836" xr:uid="{00000000-0005-0000-0000-00008B9A0000}"/>
    <cellStyle name="style1460365286558 2" xfId="4837" xr:uid="{00000000-0005-0000-0000-00008C9A0000}"/>
    <cellStyle name="style1460365286668" xfId="2837" xr:uid="{00000000-0005-0000-0000-00008D9A0000}"/>
    <cellStyle name="style1460365286668 2" xfId="4838" xr:uid="{00000000-0005-0000-0000-00008E9A0000}"/>
    <cellStyle name="style1460365286762" xfId="2838" xr:uid="{00000000-0005-0000-0000-00008F9A0000}"/>
    <cellStyle name="style1460365286762 2" xfId="4839" xr:uid="{00000000-0005-0000-0000-0000909A0000}"/>
    <cellStyle name="style1460365286871" xfId="2839" xr:uid="{00000000-0005-0000-0000-0000919A0000}"/>
    <cellStyle name="style1460365286871 2" xfId="4840" xr:uid="{00000000-0005-0000-0000-0000929A0000}"/>
    <cellStyle name="style1460365286949" xfId="2840" xr:uid="{00000000-0005-0000-0000-0000939A0000}"/>
    <cellStyle name="style1460365286949 2" xfId="4841" xr:uid="{00000000-0005-0000-0000-0000949A0000}"/>
    <cellStyle name="style1460365287074" xfId="2841" xr:uid="{00000000-0005-0000-0000-0000959A0000}"/>
    <cellStyle name="style1460365287074 2" xfId="4842" xr:uid="{00000000-0005-0000-0000-0000969A0000}"/>
    <cellStyle name="style1460365287183" xfId="2842" xr:uid="{00000000-0005-0000-0000-0000979A0000}"/>
    <cellStyle name="style1460365287183 2" xfId="4843" xr:uid="{00000000-0005-0000-0000-0000989A0000}"/>
    <cellStyle name="style1460365287277" xfId="2843" xr:uid="{00000000-0005-0000-0000-0000999A0000}"/>
    <cellStyle name="style1460365287277 2" xfId="4844" xr:uid="{00000000-0005-0000-0000-00009A9A0000}"/>
    <cellStyle name="style1460365287371" xfId="2844" xr:uid="{00000000-0005-0000-0000-00009B9A0000}"/>
    <cellStyle name="style1460365287371 2" xfId="4845" xr:uid="{00000000-0005-0000-0000-00009C9A0000}"/>
    <cellStyle name="style1460365287449" xfId="2845" xr:uid="{00000000-0005-0000-0000-00009D9A0000}"/>
    <cellStyle name="style1460365287449 2" xfId="4846" xr:uid="{00000000-0005-0000-0000-00009E9A0000}"/>
    <cellStyle name="style1460365287543" xfId="2846" xr:uid="{00000000-0005-0000-0000-00009F9A0000}"/>
    <cellStyle name="style1460365287543 2" xfId="4847" xr:uid="{00000000-0005-0000-0000-0000A09A0000}"/>
    <cellStyle name="style1460365287652" xfId="2847" xr:uid="{00000000-0005-0000-0000-0000A19A0000}"/>
    <cellStyle name="style1460365287652 2" xfId="4848" xr:uid="{00000000-0005-0000-0000-0000A29A0000}"/>
    <cellStyle name="style1460365287777" xfId="2848" xr:uid="{00000000-0005-0000-0000-0000A39A0000}"/>
    <cellStyle name="style1460365287777 2" xfId="4849" xr:uid="{00000000-0005-0000-0000-0000A49A0000}"/>
    <cellStyle name="style1460365287871" xfId="2849" xr:uid="{00000000-0005-0000-0000-0000A59A0000}"/>
    <cellStyle name="style1460365287871 2" xfId="4850" xr:uid="{00000000-0005-0000-0000-0000A69A0000}"/>
    <cellStyle name="style1460365287965" xfId="2850" xr:uid="{00000000-0005-0000-0000-0000A79A0000}"/>
    <cellStyle name="style1460365287965 2" xfId="4851" xr:uid="{00000000-0005-0000-0000-0000A89A0000}"/>
    <cellStyle name="style1460365288105" xfId="2851" xr:uid="{00000000-0005-0000-0000-0000A99A0000}"/>
    <cellStyle name="style1460365288105 2" xfId="4852" xr:uid="{00000000-0005-0000-0000-0000AA9A0000}"/>
    <cellStyle name="style1460365288199" xfId="2852" xr:uid="{00000000-0005-0000-0000-0000AB9A0000}"/>
    <cellStyle name="style1460365288199 2" xfId="4853" xr:uid="{00000000-0005-0000-0000-0000AC9A0000}"/>
    <cellStyle name="style1460365288293" xfId="2853" xr:uid="{00000000-0005-0000-0000-0000AD9A0000}"/>
    <cellStyle name="style1460365288293 2" xfId="4854" xr:uid="{00000000-0005-0000-0000-0000AE9A0000}"/>
    <cellStyle name="style1460365288402" xfId="2854" xr:uid="{00000000-0005-0000-0000-0000AF9A0000}"/>
    <cellStyle name="style1460365288402 2" xfId="4855" xr:uid="{00000000-0005-0000-0000-0000B09A0000}"/>
    <cellStyle name="style1460365288543" xfId="2855" xr:uid="{00000000-0005-0000-0000-0000B19A0000}"/>
    <cellStyle name="style1460365288543 2" xfId="4856" xr:uid="{00000000-0005-0000-0000-0000B29A0000}"/>
    <cellStyle name="style1460365288621" xfId="2856" xr:uid="{00000000-0005-0000-0000-0000B39A0000}"/>
    <cellStyle name="style1460365288621 2" xfId="4857" xr:uid="{00000000-0005-0000-0000-0000B49A0000}"/>
    <cellStyle name="style1460365288699" xfId="2857" xr:uid="{00000000-0005-0000-0000-0000B59A0000}"/>
    <cellStyle name="style1460365288699 2" xfId="4858" xr:uid="{00000000-0005-0000-0000-0000B69A0000}"/>
    <cellStyle name="style1460365288808" xfId="2858" xr:uid="{00000000-0005-0000-0000-0000B79A0000}"/>
    <cellStyle name="style1460365288808 2" xfId="4859" xr:uid="{00000000-0005-0000-0000-0000B89A0000}"/>
    <cellStyle name="style1460365288918" xfId="2859" xr:uid="{00000000-0005-0000-0000-0000B99A0000}"/>
    <cellStyle name="style1460365288918 2" xfId="4860" xr:uid="{00000000-0005-0000-0000-0000BA9A0000}"/>
    <cellStyle name="style1460365288980" xfId="2860" xr:uid="{00000000-0005-0000-0000-0000BB9A0000}"/>
    <cellStyle name="style1460365288980 2" xfId="4861" xr:uid="{00000000-0005-0000-0000-0000BC9A0000}"/>
    <cellStyle name="style1460365289058" xfId="2861" xr:uid="{00000000-0005-0000-0000-0000BD9A0000}"/>
    <cellStyle name="style1460365289058 2" xfId="4862" xr:uid="{00000000-0005-0000-0000-0000BE9A0000}"/>
    <cellStyle name="style1460365289137" xfId="2862" xr:uid="{00000000-0005-0000-0000-0000BF9A0000}"/>
    <cellStyle name="style1460365289137 2" xfId="4863" xr:uid="{00000000-0005-0000-0000-0000C09A0000}"/>
    <cellStyle name="style1460365289215" xfId="2863" xr:uid="{00000000-0005-0000-0000-0000C19A0000}"/>
    <cellStyle name="style1460365289215 2" xfId="4864" xr:uid="{00000000-0005-0000-0000-0000C29A0000}"/>
    <cellStyle name="style1460365289293" xfId="2864" xr:uid="{00000000-0005-0000-0000-0000C39A0000}"/>
    <cellStyle name="style1460365289293 2" xfId="4865" xr:uid="{00000000-0005-0000-0000-0000C49A0000}"/>
    <cellStyle name="style1460365289371" xfId="2865" xr:uid="{00000000-0005-0000-0000-0000C59A0000}"/>
    <cellStyle name="style1460365289371 2" xfId="4866" xr:uid="{00000000-0005-0000-0000-0000C69A0000}"/>
    <cellStyle name="style1460365289449" xfId="2866" xr:uid="{00000000-0005-0000-0000-0000C79A0000}"/>
    <cellStyle name="style1460365289449 2" xfId="4867" xr:uid="{00000000-0005-0000-0000-0000C89A0000}"/>
    <cellStyle name="style1460365289527" xfId="2867" xr:uid="{00000000-0005-0000-0000-0000C99A0000}"/>
    <cellStyle name="style1460365289527 2" xfId="4868" xr:uid="{00000000-0005-0000-0000-0000CA9A0000}"/>
    <cellStyle name="style1460365290168" xfId="2868" xr:uid="{00000000-0005-0000-0000-0000CB9A0000}"/>
    <cellStyle name="style1460365290168 2" xfId="4869" xr:uid="{00000000-0005-0000-0000-0000CC9A0000}"/>
    <cellStyle name="style1460365290277" xfId="2869" xr:uid="{00000000-0005-0000-0000-0000CD9A0000}"/>
    <cellStyle name="style1460365290277 2" xfId="4870" xr:uid="{00000000-0005-0000-0000-0000CE9A0000}"/>
    <cellStyle name="style1460365290371" xfId="2870" xr:uid="{00000000-0005-0000-0000-0000CF9A0000}"/>
    <cellStyle name="style1460365290371 2" xfId="4871" xr:uid="{00000000-0005-0000-0000-0000D09A0000}"/>
    <cellStyle name="style1460365290449" xfId="2871" xr:uid="{00000000-0005-0000-0000-0000D19A0000}"/>
    <cellStyle name="style1460365290449 2" xfId="4872" xr:uid="{00000000-0005-0000-0000-0000D29A0000}"/>
    <cellStyle name="style1460365291246" xfId="2872" xr:uid="{00000000-0005-0000-0000-0000D39A0000}"/>
    <cellStyle name="style1460365291246 2" xfId="4873" xr:uid="{00000000-0005-0000-0000-0000D49A0000}"/>
    <cellStyle name="style1460365291871" xfId="2873" xr:uid="{00000000-0005-0000-0000-0000D59A0000}"/>
    <cellStyle name="style1460365291871 2" xfId="4874" xr:uid="{00000000-0005-0000-0000-0000D69A0000}"/>
    <cellStyle name="style1460365291934" xfId="2874" xr:uid="{00000000-0005-0000-0000-0000D79A0000}"/>
    <cellStyle name="style1460365291934 2" xfId="4875" xr:uid="{00000000-0005-0000-0000-0000D89A0000}"/>
    <cellStyle name="style1467963868888" xfId="4894" xr:uid="{00000000-0005-0000-0000-0000D99A0000}"/>
    <cellStyle name="style1467963869013" xfId="4895" xr:uid="{00000000-0005-0000-0000-0000DA9A0000}"/>
    <cellStyle name="style1467963869138" xfId="4896" xr:uid="{00000000-0005-0000-0000-0000DB9A0000}"/>
    <cellStyle name="style1467963869263" xfId="4897" xr:uid="{00000000-0005-0000-0000-0000DC9A0000}"/>
    <cellStyle name="style1467963873139" xfId="4898" xr:uid="{00000000-0005-0000-0000-0000DD9A0000}"/>
    <cellStyle name="style1467963873232" xfId="4899" xr:uid="{00000000-0005-0000-0000-0000DE9A0000}"/>
    <cellStyle name="style1467963873342" xfId="4900" xr:uid="{00000000-0005-0000-0000-0000DF9A0000}"/>
    <cellStyle name="style1467963873420" xfId="4901" xr:uid="{00000000-0005-0000-0000-0000E09A0000}"/>
    <cellStyle name="style1467963873514" xfId="4902" xr:uid="{00000000-0005-0000-0000-0000E19A0000}"/>
    <cellStyle name="style1467963873639" xfId="4903" xr:uid="{00000000-0005-0000-0000-0000E29A0000}"/>
    <cellStyle name="style1467963873764" xfId="4904" xr:uid="{00000000-0005-0000-0000-0000E39A0000}"/>
    <cellStyle name="style1467963873982" xfId="4905" xr:uid="{00000000-0005-0000-0000-0000E49A0000}"/>
    <cellStyle name="style1467963874123" xfId="4906" xr:uid="{00000000-0005-0000-0000-0000E59A0000}"/>
    <cellStyle name="style1467963874217" xfId="4907" xr:uid="{00000000-0005-0000-0000-0000E69A0000}"/>
    <cellStyle name="style1467963874342" xfId="4908" xr:uid="{00000000-0005-0000-0000-0000E79A0000}"/>
    <cellStyle name="style1467963874670" xfId="4909" xr:uid="{00000000-0005-0000-0000-0000E89A0000}"/>
    <cellStyle name="style1467963874795" xfId="4910" xr:uid="{00000000-0005-0000-0000-0000E99A0000}"/>
    <cellStyle name="style1467963874967" xfId="4911" xr:uid="{00000000-0005-0000-0000-0000EA9A0000}"/>
    <cellStyle name="style1467963876311" xfId="4912" xr:uid="{00000000-0005-0000-0000-0000EB9A0000}"/>
    <cellStyle name="style1467963876576" xfId="4913" xr:uid="{00000000-0005-0000-0000-0000EC9A0000}"/>
    <cellStyle name="style1467963876686" xfId="4914" xr:uid="{00000000-0005-0000-0000-0000ED9A0000}"/>
    <cellStyle name="style1467963876826" xfId="4915" xr:uid="{00000000-0005-0000-0000-0000EE9A0000}"/>
    <cellStyle name="style1467963876967" xfId="4916" xr:uid="{00000000-0005-0000-0000-0000EF9A0000}"/>
    <cellStyle name="style1467963877139" xfId="4917" xr:uid="{00000000-0005-0000-0000-0000F09A0000}"/>
    <cellStyle name="style1467963877326" xfId="4918" xr:uid="{00000000-0005-0000-0000-0000F19A0000}"/>
    <cellStyle name="style1468244005493" xfId="4919" xr:uid="{00000000-0005-0000-0000-0000F29A0000}"/>
    <cellStyle name="style1468244005696" xfId="4920" xr:uid="{00000000-0005-0000-0000-0000F39A0000}"/>
    <cellStyle name="style1468244005868" xfId="4921" xr:uid="{00000000-0005-0000-0000-0000F49A0000}"/>
    <cellStyle name="style1468244006025" xfId="4922" xr:uid="{00000000-0005-0000-0000-0000F59A0000}"/>
    <cellStyle name="style1468244011025" xfId="4923" xr:uid="{00000000-0005-0000-0000-0000F69A0000}"/>
    <cellStyle name="style1468244011150" xfId="4924" xr:uid="{00000000-0005-0000-0000-0000F79A0000}"/>
    <cellStyle name="style1468244011290" xfId="4925" xr:uid="{00000000-0005-0000-0000-0000F89A0000}"/>
    <cellStyle name="style1468244011384" xfId="4926" xr:uid="{00000000-0005-0000-0000-0000F99A0000}"/>
    <cellStyle name="style1468244011509" xfId="4927" xr:uid="{00000000-0005-0000-0000-0000FA9A0000}"/>
    <cellStyle name="style1468244011634" xfId="4928" xr:uid="{00000000-0005-0000-0000-0000FB9A0000}"/>
    <cellStyle name="style1468244011759" xfId="4929" xr:uid="{00000000-0005-0000-0000-0000FC9A0000}"/>
    <cellStyle name="style1468244011853" xfId="4930" xr:uid="{00000000-0005-0000-0000-0000FD9A0000}"/>
    <cellStyle name="style1468244011962" xfId="4931" xr:uid="{00000000-0005-0000-0000-0000FE9A0000}"/>
    <cellStyle name="style1468244012087" xfId="4932" xr:uid="{00000000-0005-0000-0000-0000FF9A0000}"/>
    <cellStyle name="style1468244013947" xfId="4933" xr:uid="{00000000-0005-0000-0000-0000009B0000}"/>
    <cellStyle name="style1468244014228" xfId="4934" xr:uid="{00000000-0005-0000-0000-0000019B0000}"/>
    <cellStyle name="style1468244014337" xfId="4935" xr:uid="{00000000-0005-0000-0000-0000029B0000}"/>
    <cellStyle name="style1468244014462" xfId="4936" xr:uid="{00000000-0005-0000-0000-0000039B0000}"/>
    <cellStyle name="style1468244014619" xfId="4937" xr:uid="{00000000-0005-0000-0000-0000049B0000}"/>
    <cellStyle name="style1468244014744" xfId="4938" xr:uid="{00000000-0005-0000-0000-0000059B0000}"/>
    <cellStyle name="style1468244014900" xfId="4939" xr:uid="{00000000-0005-0000-0000-0000069B0000}"/>
    <cellStyle name="style1468245796291" xfId="5782" xr:uid="{00000000-0005-0000-0000-0000079B0000}"/>
    <cellStyle name="style1468245796510" xfId="5783" xr:uid="{00000000-0005-0000-0000-0000089B0000}"/>
    <cellStyle name="style1468245796635" xfId="5784" xr:uid="{00000000-0005-0000-0000-0000099B0000}"/>
    <cellStyle name="style1468245796776" xfId="5785" xr:uid="{00000000-0005-0000-0000-00000A9B0000}"/>
    <cellStyle name="style1468245796901" xfId="5786" xr:uid="{00000000-0005-0000-0000-00000B9B0000}"/>
    <cellStyle name="style1468245797041" xfId="5787" xr:uid="{00000000-0005-0000-0000-00000C9B0000}"/>
    <cellStyle name="style1468245797135" xfId="5788" xr:uid="{00000000-0005-0000-0000-00000D9B0000}"/>
    <cellStyle name="style1468245797276" xfId="5789" xr:uid="{00000000-0005-0000-0000-00000E9B0000}"/>
    <cellStyle name="style1468245797401" xfId="5790" xr:uid="{00000000-0005-0000-0000-00000F9B0000}"/>
    <cellStyle name="style1468245797526" xfId="5791" xr:uid="{00000000-0005-0000-0000-0000109B0000}"/>
    <cellStyle name="style1468245797666" xfId="5792" xr:uid="{00000000-0005-0000-0000-0000119B0000}"/>
    <cellStyle name="style1468245797791" xfId="5793" xr:uid="{00000000-0005-0000-0000-0000129B0000}"/>
    <cellStyle name="style1468245797901" xfId="5794" xr:uid="{00000000-0005-0000-0000-0000139B0000}"/>
    <cellStyle name="style1468245798026" xfId="5795" xr:uid="{00000000-0005-0000-0000-0000149B0000}"/>
    <cellStyle name="style1468245798166" xfId="5796" xr:uid="{00000000-0005-0000-0000-0000159B0000}"/>
    <cellStyle name="style1468245798260" xfId="5797" xr:uid="{00000000-0005-0000-0000-0000169B0000}"/>
    <cellStyle name="style1468245798354" xfId="5798" xr:uid="{00000000-0005-0000-0000-0000179B0000}"/>
    <cellStyle name="style1468245798463" xfId="5799" xr:uid="{00000000-0005-0000-0000-0000189B0000}"/>
    <cellStyle name="style1468245798557" xfId="5800" xr:uid="{00000000-0005-0000-0000-0000199B0000}"/>
    <cellStyle name="style1468245798666" xfId="5801" xr:uid="{00000000-0005-0000-0000-00001A9B0000}"/>
    <cellStyle name="style1468245798776" xfId="5802" xr:uid="{00000000-0005-0000-0000-00001B9B0000}"/>
    <cellStyle name="style1468245798885" xfId="5803" xr:uid="{00000000-0005-0000-0000-00001C9B0000}"/>
    <cellStyle name="style1468245799010" xfId="5804" xr:uid="{00000000-0005-0000-0000-00001D9B0000}"/>
    <cellStyle name="style1468245799119" xfId="5805" xr:uid="{00000000-0005-0000-0000-00001E9B0000}"/>
    <cellStyle name="style1468245799244" xfId="5806" xr:uid="{00000000-0005-0000-0000-00001F9B0000}"/>
    <cellStyle name="style1468245799354" xfId="5807" xr:uid="{00000000-0005-0000-0000-0000209B0000}"/>
    <cellStyle name="style1468245799463" xfId="5808" xr:uid="{00000000-0005-0000-0000-0000219B0000}"/>
    <cellStyle name="style1468245799572" xfId="5809" xr:uid="{00000000-0005-0000-0000-0000229B0000}"/>
    <cellStyle name="style1468245799697" xfId="5810" xr:uid="{00000000-0005-0000-0000-0000239B0000}"/>
    <cellStyle name="style1468245799807" xfId="5811" xr:uid="{00000000-0005-0000-0000-0000249B0000}"/>
    <cellStyle name="style1468245799916" xfId="5812" xr:uid="{00000000-0005-0000-0000-0000259B0000}"/>
    <cellStyle name="style1468245800026" xfId="5813" xr:uid="{00000000-0005-0000-0000-0000269B0000}"/>
    <cellStyle name="style1468245800135" xfId="5814" xr:uid="{00000000-0005-0000-0000-0000279B0000}"/>
    <cellStyle name="style1468245800244" xfId="5815" xr:uid="{00000000-0005-0000-0000-0000289B0000}"/>
    <cellStyle name="style1468245800369" xfId="5816" xr:uid="{00000000-0005-0000-0000-0000299B0000}"/>
    <cellStyle name="style1468245800479" xfId="5817" xr:uid="{00000000-0005-0000-0000-00002A9B0000}"/>
    <cellStyle name="style1468245800588" xfId="5818" xr:uid="{00000000-0005-0000-0000-00002B9B0000}"/>
    <cellStyle name="style1468245800791" xfId="5819" xr:uid="{00000000-0005-0000-0000-00002C9B0000}"/>
    <cellStyle name="style1468245800947" xfId="5820" xr:uid="{00000000-0005-0000-0000-00002D9B0000}"/>
    <cellStyle name="style1468245801041" xfId="5821" xr:uid="{00000000-0005-0000-0000-00002E9B0000}"/>
    <cellStyle name="style1468245801135" xfId="5822" xr:uid="{00000000-0005-0000-0000-00002F9B0000}"/>
    <cellStyle name="style1468245801244" xfId="5823" xr:uid="{00000000-0005-0000-0000-0000309B0000}"/>
    <cellStyle name="style1468245801322" xfId="5824" xr:uid="{00000000-0005-0000-0000-0000319B0000}"/>
    <cellStyle name="style1468245801432" xfId="5825" xr:uid="{00000000-0005-0000-0000-0000329B0000}"/>
    <cellStyle name="style1468245801557" xfId="5826" xr:uid="{00000000-0005-0000-0000-0000339B0000}"/>
    <cellStyle name="style1468245801698" xfId="5827" xr:uid="{00000000-0005-0000-0000-0000349B0000}"/>
    <cellStyle name="style1468245801885" xfId="5828" xr:uid="{00000000-0005-0000-0000-0000359B0000}"/>
    <cellStyle name="style1468245801979" xfId="5829" xr:uid="{00000000-0005-0000-0000-0000369B0000}"/>
    <cellStyle name="style1468245802073" xfId="5830" xr:uid="{00000000-0005-0000-0000-0000379B0000}"/>
    <cellStyle name="style1468245802182" xfId="5831" xr:uid="{00000000-0005-0000-0000-0000389B0000}"/>
    <cellStyle name="style1468245802307" xfId="5832" xr:uid="{00000000-0005-0000-0000-0000399B0000}"/>
    <cellStyle name="style1468245802463" xfId="5833" xr:uid="{00000000-0005-0000-0000-00003A9B0000}"/>
    <cellStyle name="style1468245802651" xfId="5834" xr:uid="{00000000-0005-0000-0000-00003B9B0000}"/>
    <cellStyle name="style1468245802838" xfId="5835" xr:uid="{00000000-0005-0000-0000-00003C9B0000}"/>
    <cellStyle name="style1468245802963" xfId="5836" xr:uid="{00000000-0005-0000-0000-00003D9B0000}"/>
    <cellStyle name="style1468245803088" xfId="5837" xr:uid="{00000000-0005-0000-0000-00003E9B0000}"/>
    <cellStyle name="style1468245803213" xfId="5838" xr:uid="{00000000-0005-0000-0000-00003F9B0000}"/>
    <cellStyle name="style1468245803338" xfId="5839" xr:uid="{00000000-0005-0000-0000-0000409B0000}"/>
    <cellStyle name="style1468245803526" xfId="5840" xr:uid="{00000000-0005-0000-0000-0000419B0000}"/>
    <cellStyle name="style1468245803651" xfId="5841" xr:uid="{00000000-0005-0000-0000-0000429B0000}"/>
    <cellStyle name="style1468245803760" xfId="5842" xr:uid="{00000000-0005-0000-0000-0000439B0000}"/>
    <cellStyle name="style1468245803885" xfId="5843" xr:uid="{00000000-0005-0000-0000-0000449B0000}"/>
    <cellStyle name="style1468245804010" xfId="5844" xr:uid="{00000000-0005-0000-0000-0000459B0000}"/>
    <cellStyle name="style1468245804135" xfId="5845" xr:uid="{00000000-0005-0000-0000-0000469B0000}"/>
    <cellStyle name="style1468245804260" xfId="5846" xr:uid="{00000000-0005-0000-0000-0000479B0000}"/>
    <cellStyle name="style1468245804385" xfId="5847" xr:uid="{00000000-0005-0000-0000-0000489B0000}"/>
    <cellStyle name="style1468245804510" xfId="5848" xr:uid="{00000000-0005-0000-0000-0000499B0000}"/>
    <cellStyle name="style1468245804651" xfId="5849" xr:uid="{00000000-0005-0000-0000-00004A9B0000}"/>
    <cellStyle name="style1468245804776" xfId="5850" xr:uid="{00000000-0005-0000-0000-00004B9B0000}"/>
    <cellStyle name="style1468245804916" xfId="5851" xr:uid="{00000000-0005-0000-0000-00004C9B0000}"/>
    <cellStyle name="style1468245805057" xfId="5852" xr:uid="{00000000-0005-0000-0000-00004D9B0000}"/>
    <cellStyle name="style1468245805291" xfId="5853" xr:uid="{00000000-0005-0000-0000-00004E9B0000}"/>
    <cellStyle name="style1468245805416" xfId="5854" xr:uid="{00000000-0005-0000-0000-00004F9B0000}"/>
    <cellStyle name="style1468245805526" xfId="5855" xr:uid="{00000000-0005-0000-0000-0000509B0000}"/>
    <cellStyle name="style1468245805666" xfId="5856" xr:uid="{00000000-0005-0000-0000-0000519B0000}"/>
    <cellStyle name="style1468245805823" xfId="5857" xr:uid="{00000000-0005-0000-0000-0000529B0000}"/>
    <cellStyle name="style1468245805932" xfId="5858" xr:uid="{00000000-0005-0000-0000-0000539B0000}"/>
    <cellStyle name="style1468245806057" xfId="5859" xr:uid="{00000000-0005-0000-0000-0000549B0000}"/>
    <cellStyle name="style1468245806151" xfId="5860" xr:uid="{00000000-0005-0000-0000-0000559B0000}"/>
    <cellStyle name="style1468245806260" xfId="5861" xr:uid="{00000000-0005-0000-0000-0000569B0000}"/>
    <cellStyle name="style1468245806385" xfId="5862" xr:uid="{00000000-0005-0000-0000-0000579B0000}"/>
    <cellStyle name="style1468245806494" xfId="5863" xr:uid="{00000000-0005-0000-0000-0000589B0000}"/>
    <cellStyle name="style1468245806620" xfId="5864" xr:uid="{00000000-0005-0000-0000-0000599B0000}"/>
    <cellStyle name="style1468245806729" xfId="5865" xr:uid="{00000000-0005-0000-0000-00005A9B0000}"/>
    <cellStyle name="style1468245806932" xfId="5866" xr:uid="{00000000-0005-0000-0000-00005B9B0000}"/>
    <cellStyle name="style1468245807026" xfId="5867" xr:uid="{00000000-0005-0000-0000-00005C9B0000}"/>
    <cellStyle name="style1468245807245" xfId="5868" xr:uid="{00000000-0005-0000-0000-00005D9B0000}"/>
    <cellStyle name="style1468329697853" xfId="4940" xr:uid="{00000000-0005-0000-0000-00005E9B0000}"/>
    <cellStyle name="style1468329698103" xfId="4941" xr:uid="{00000000-0005-0000-0000-00005F9B0000}"/>
    <cellStyle name="style1468329698228" xfId="4942" xr:uid="{00000000-0005-0000-0000-0000609B0000}"/>
    <cellStyle name="style1468329698399" xfId="4943" xr:uid="{00000000-0005-0000-0000-0000619B0000}"/>
    <cellStyle name="style1468329698556" xfId="4944" xr:uid="{00000000-0005-0000-0000-0000629B0000}"/>
    <cellStyle name="style1468329698712" xfId="4945" xr:uid="{00000000-0005-0000-0000-0000639B0000}"/>
    <cellStyle name="style1468329698837" xfId="4946" xr:uid="{00000000-0005-0000-0000-0000649B0000}"/>
    <cellStyle name="style1468329699009" xfId="4947" xr:uid="{00000000-0005-0000-0000-0000659B0000}"/>
    <cellStyle name="style1468329699149" xfId="4948" xr:uid="{00000000-0005-0000-0000-0000669B0000}"/>
    <cellStyle name="style1468329699274" xfId="4949" xr:uid="{00000000-0005-0000-0000-0000679B0000}"/>
    <cellStyle name="style1468329699415" xfId="4950" xr:uid="{00000000-0005-0000-0000-0000689B0000}"/>
    <cellStyle name="style1468329699540" xfId="4951" xr:uid="{00000000-0005-0000-0000-0000699B0000}"/>
    <cellStyle name="style1468329699649" xfId="4952" xr:uid="{00000000-0005-0000-0000-00006A9B0000}"/>
    <cellStyle name="style1468329699774" xfId="4953" xr:uid="{00000000-0005-0000-0000-00006B9B0000}"/>
    <cellStyle name="style1468329699915" xfId="4954" xr:uid="{00000000-0005-0000-0000-00006C9B0000}"/>
    <cellStyle name="style1468329699993" xfId="4955" xr:uid="{00000000-0005-0000-0000-00006D9B0000}"/>
    <cellStyle name="style1468329700087" xfId="4956" xr:uid="{00000000-0005-0000-0000-00006E9B0000}"/>
    <cellStyle name="style1468329700196" xfId="4957" xr:uid="{00000000-0005-0000-0000-00006F9B0000}"/>
    <cellStyle name="style1468329700290" xfId="4958" xr:uid="{00000000-0005-0000-0000-0000709B0000}"/>
    <cellStyle name="style1468329700399" xfId="4959" xr:uid="{00000000-0005-0000-0000-0000719B0000}"/>
    <cellStyle name="style1468329700540" xfId="4960" xr:uid="{00000000-0005-0000-0000-0000729B0000}"/>
    <cellStyle name="style1468329700649" xfId="4961" xr:uid="{00000000-0005-0000-0000-0000739B0000}"/>
    <cellStyle name="style1468329700759" xfId="4962" xr:uid="{00000000-0005-0000-0000-0000749B0000}"/>
    <cellStyle name="style1468329700868" xfId="4963" xr:uid="{00000000-0005-0000-0000-0000759B0000}"/>
    <cellStyle name="style1468329700993" xfId="4964" xr:uid="{00000000-0005-0000-0000-0000769B0000}"/>
    <cellStyle name="style1468329701103" xfId="4965" xr:uid="{00000000-0005-0000-0000-0000779B0000}"/>
    <cellStyle name="style1468329701259" xfId="4966" xr:uid="{00000000-0005-0000-0000-0000789B0000}"/>
    <cellStyle name="style1468329701368" xfId="4967" xr:uid="{00000000-0005-0000-0000-0000799B0000}"/>
    <cellStyle name="style1468329701493" xfId="4968" xr:uid="{00000000-0005-0000-0000-00007A9B0000}"/>
    <cellStyle name="style1468329701603" xfId="4969" xr:uid="{00000000-0005-0000-0000-00007B9B0000}"/>
    <cellStyle name="style1468329701728" xfId="4970" xr:uid="{00000000-0005-0000-0000-00007C9B0000}"/>
    <cellStyle name="style1468329701853" xfId="4971" xr:uid="{00000000-0005-0000-0000-00007D9B0000}"/>
    <cellStyle name="style1468329701978" xfId="4972" xr:uid="{00000000-0005-0000-0000-00007E9B0000}"/>
    <cellStyle name="style1468329702087" xfId="4973" xr:uid="{00000000-0005-0000-0000-00007F9B0000}"/>
    <cellStyle name="style1468329702212" xfId="4974" xr:uid="{00000000-0005-0000-0000-0000809B0000}"/>
    <cellStyle name="style1468329702337" xfId="4975" xr:uid="{00000000-0005-0000-0000-0000819B0000}"/>
    <cellStyle name="style1468329702446" xfId="4976" xr:uid="{00000000-0005-0000-0000-0000829B0000}"/>
    <cellStyle name="style1468329702556" xfId="4977" xr:uid="{00000000-0005-0000-0000-0000839B0000}"/>
    <cellStyle name="style1468329702696" xfId="4978" xr:uid="{00000000-0005-0000-0000-0000849B0000}"/>
    <cellStyle name="style1468329702790" xfId="4979" xr:uid="{00000000-0005-0000-0000-0000859B0000}"/>
    <cellStyle name="style1468329702868" xfId="4980" xr:uid="{00000000-0005-0000-0000-0000869B0000}"/>
    <cellStyle name="style1468329702946" xfId="4981" xr:uid="{00000000-0005-0000-0000-0000879B0000}"/>
    <cellStyle name="style1468329703087" xfId="4982" xr:uid="{00000000-0005-0000-0000-0000889B0000}"/>
    <cellStyle name="style1468329703212" xfId="4983" xr:uid="{00000000-0005-0000-0000-0000899B0000}"/>
    <cellStyle name="style1468329703368" xfId="4984" xr:uid="{00000000-0005-0000-0000-00008A9B0000}"/>
    <cellStyle name="style1468329703587" xfId="4985" xr:uid="{00000000-0005-0000-0000-00008B9B0000}"/>
    <cellStyle name="style1468329703743" xfId="4986" xr:uid="{00000000-0005-0000-0000-00008C9B0000}"/>
    <cellStyle name="style1468329703837" xfId="4987" xr:uid="{00000000-0005-0000-0000-00008D9B0000}"/>
    <cellStyle name="style1468329703931" xfId="4988" xr:uid="{00000000-0005-0000-0000-00008E9B0000}"/>
    <cellStyle name="style1468329704040" xfId="4989" xr:uid="{00000000-0005-0000-0000-00008F9B0000}"/>
    <cellStyle name="style1468329704165" xfId="4990" xr:uid="{00000000-0005-0000-0000-0000909B0000}"/>
    <cellStyle name="style1468329704290" xfId="4991" xr:uid="{00000000-0005-0000-0000-0000919B0000}"/>
    <cellStyle name="style1468329704384" xfId="4992" xr:uid="{00000000-0005-0000-0000-0000929B0000}"/>
    <cellStyle name="style1468329704509" xfId="4993" xr:uid="{00000000-0005-0000-0000-0000939B0000}"/>
    <cellStyle name="style1468329704650" xfId="4994" xr:uid="{00000000-0005-0000-0000-0000949B0000}"/>
    <cellStyle name="style1468329704775" xfId="4995" xr:uid="{00000000-0005-0000-0000-0000959B0000}"/>
    <cellStyle name="style1468329704868" xfId="4996" xr:uid="{00000000-0005-0000-0000-0000969B0000}"/>
    <cellStyle name="style1468329704993" xfId="4997" xr:uid="{00000000-0005-0000-0000-0000979B0000}"/>
    <cellStyle name="style1468329705118" xfId="4998" xr:uid="{00000000-0005-0000-0000-0000989B0000}"/>
    <cellStyle name="style1468329705400" xfId="4999" xr:uid="{00000000-0005-0000-0000-0000999B0000}"/>
    <cellStyle name="style1468329705525" xfId="5000" xr:uid="{00000000-0005-0000-0000-00009A9B0000}"/>
    <cellStyle name="style1468329705743" xfId="5001" xr:uid="{00000000-0005-0000-0000-00009B9B0000}"/>
    <cellStyle name="style1468329705868" xfId="5002" xr:uid="{00000000-0005-0000-0000-00009C9B0000}"/>
    <cellStyle name="style1468329705993" xfId="5003" xr:uid="{00000000-0005-0000-0000-00009D9B0000}"/>
    <cellStyle name="style1468329706118" xfId="5004" xr:uid="{00000000-0005-0000-0000-00009E9B0000}"/>
    <cellStyle name="style1468329706243" xfId="5005" xr:uid="{00000000-0005-0000-0000-00009F9B0000}"/>
    <cellStyle name="style1468329706368" xfId="5006" xr:uid="{00000000-0005-0000-0000-0000A09B0000}"/>
    <cellStyle name="style1468329706618" xfId="5007" xr:uid="{00000000-0005-0000-0000-0000A19B0000}"/>
    <cellStyle name="style1468329706712" xfId="5008" xr:uid="{00000000-0005-0000-0000-0000A29B0000}"/>
    <cellStyle name="style1468329706962" xfId="5009" xr:uid="{00000000-0005-0000-0000-0000A39B0000}"/>
    <cellStyle name="style1468329707056" xfId="5010" xr:uid="{00000000-0005-0000-0000-0000A49B0000}"/>
    <cellStyle name="style1468329707150" xfId="5011" xr:uid="{00000000-0005-0000-0000-0000A59B0000}"/>
    <cellStyle name="style1468329707243" xfId="5012" xr:uid="{00000000-0005-0000-0000-0000A69B0000}"/>
    <cellStyle name="style1468329707337" xfId="5013" xr:uid="{00000000-0005-0000-0000-0000A79B0000}"/>
    <cellStyle name="style1468329707478" xfId="5014" xr:uid="{00000000-0005-0000-0000-0000A89B0000}"/>
    <cellStyle name="style1468329707634" xfId="5015" xr:uid="{00000000-0005-0000-0000-0000A99B0000}"/>
    <cellStyle name="style1468329708259" xfId="5016" xr:uid="{00000000-0005-0000-0000-0000AA9B0000}"/>
    <cellStyle name="style1468329708353" xfId="5017" xr:uid="{00000000-0005-0000-0000-0000AB9B0000}"/>
    <cellStyle name="style1468329708447" xfId="5018" xr:uid="{00000000-0005-0000-0000-0000AC9B0000}"/>
    <cellStyle name="style1468329709009" xfId="5019" xr:uid="{00000000-0005-0000-0000-0000AD9B0000}"/>
    <cellStyle name="style1468329709103" xfId="5020" xr:uid="{00000000-0005-0000-0000-0000AE9B0000}"/>
    <cellStyle name="style1468329709259" xfId="5021" xr:uid="{00000000-0005-0000-0000-0000AF9B0000}"/>
    <cellStyle name="style1468329709993" xfId="5022" xr:uid="{00000000-0005-0000-0000-0000B09B0000}"/>
    <cellStyle name="style1468329710072" xfId="5023" xr:uid="{00000000-0005-0000-0000-0000B19B0000}"/>
    <cellStyle name="style1468329710165" xfId="5024" xr:uid="{00000000-0005-0000-0000-0000B29B0000}"/>
    <cellStyle name="style1468329710275" xfId="5025" xr:uid="{00000000-0005-0000-0000-0000B39B0000}"/>
    <cellStyle name="style1468329710384" xfId="5026" xr:uid="{00000000-0005-0000-0000-0000B49B0000}"/>
    <cellStyle name="style1468329710478" xfId="5027" xr:uid="{00000000-0005-0000-0000-0000B59B0000}"/>
    <cellStyle name="style1468329710587" xfId="5028" xr:uid="{00000000-0005-0000-0000-0000B69B0000}"/>
    <cellStyle name="style1468329710681" xfId="5029" xr:uid="{00000000-0005-0000-0000-0000B79B0000}"/>
    <cellStyle name="style1468329710775" xfId="5030" xr:uid="{00000000-0005-0000-0000-0000B89B0000}"/>
    <cellStyle name="style1468329710884" xfId="5031" xr:uid="{00000000-0005-0000-0000-0000B99B0000}"/>
    <cellStyle name="style1468329711603" xfId="5032" xr:uid="{00000000-0005-0000-0000-0000BA9B0000}"/>
    <cellStyle name="style1468329711712" xfId="5033" xr:uid="{00000000-0005-0000-0000-0000BB9B0000}"/>
    <cellStyle name="style1468329711806" xfId="5034" xr:uid="{00000000-0005-0000-0000-0000BC9B0000}"/>
    <cellStyle name="style1468329711915" xfId="5035" xr:uid="{00000000-0005-0000-0000-0000BD9B0000}"/>
    <cellStyle name="style1468329712478" xfId="5036" xr:uid="{00000000-0005-0000-0000-0000BE9B0000}"/>
    <cellStyle name="style1468329712572" xfId="5037" xr:uid="{00000000-0005-0000-0000-0000BF9B0000}"/>
    <cellStyle name="style1468329712681" xfId="5038" xr:uid="{00000000-0005-0000-0000-0000C09B0000}"/>
    <cellStyle name="style1468329712744" xfId="5039" xr:uid="{00000000-0005-0000-0000-0000C19B0000}"/>
    <cellStyle name="style1468329713072" xfId="5040" xr:uid="{00000000-0005-0000-0000-0000C29B0000}"/>
    <cellStyle name="style1468329713150" xfId="5041" xr:uid="{00000000-0005-0000-0000-0000C39B0000}"/>
    <cellStyle name="style1468329713415" xfId="5042" xr:uid="{00000000-0005-0000-0000-0000C49B0000}"/>
    <cellStyle name="style1468329713556" xfId="5043" xr:uid="{00000000-0005-0000-0000-0000C59B0000}"/>
    <cellStyle name="style1468329713697" xfId="5044" xr:uid="{00000000-0005-0000-0000-0000C69B0000}"/>
    <cellStyle name="style1468329713790" xfId="5045" xr:uid="{00000000-0005-0000-0000-0000C79B0000}"/>
    <cellStyle name="style1468329713869" xfId="5046" xr:uid="{00000000-0005-0000-0000-0000C89B0000}"/>
    <cellStyle name="style1468329714509" xfId="5047" xr:uid="{00000000-0005-0000-0000-0000C99B0000}"/>
    <cellStyle name="style1468329714572" xfId="5048" xr:uid="{00000000-0005-0000-0000-0000CA9B0000}"/>
    <cellStyle name="style1468329714650" xfId="5049" xr:uid="{00000000-0005-0000-0000-0000CB9B0000}"/>
    <cellStyle name="style1468329714728" xfId="5050" xr:uid="{00000000-0005-0000-0000-0000CC9B0000}"/>
    <cellStyle name="style1468329714822" xfId="5051" xr:uid="{00000000-0005-0000-0000-0000CD9B0000}"/>
    <cellStyle name="style1468329714900" xfId="5052" xr:uid="{00000000-0005-0000-0000-0000CE9B0000}"/>
    <cellStyle name="style1468330557046" xfId="5869" xr:uid="{00000000-0005-0000-0000-0000CF9B0000}"/>
    <cellStyle name="style1468330557187" xfId="5870" xr:uid="{00000000-0005-0000-0000-0000D09B0000}"/>
    <cellStyle name="style1468330557281" xfId="5871" xr:uid="{00000000-0005-0000-0000-0000D19B0000}"/>
    <cellStyle name="style1468330557437" xfId="5872" xr:uid="{00000000-0005-0000-0000-0000D29B0000}"/>
    <cellStyle name="style1468330557593" xfId="5873" xr:uid="{00000000-0005-0000-0000-0000D39B0000}"/>
    <cellStyle name="style1468330557718" xfId="5874" xr:uid="{00000000-0005-0000-0000-0000D49B0000}"/>
    <cellStyle name="style1468330557812" xfId="5875" xr:uid="{00000000-0005-0000-0000-0000D59B0000}"/>
    <cellStyle name="style1468330557953" xfId="5876" xr:uid="{00000000-0005-0000-0000-0000D69B0000}"/>
    <cellStyle name="style1468330558062" xfId="5877" xr:uid="{00000000-0005-0000-0000-0000D79B0000}"/>
    <cellStyle name="style1468330558203" xfId="5878" xr:uid="{00000000-0005-0000-0000-0000D89B0000}"/>
    <cellStyle name="style1468330558312" xfId="5879" xr:uid="{00000000-0005-0000-0000-0000D99B0000}"/>
    <cellStyle name="style1468330558421" xfId="5880" xr:uid="{00000000-0005-0000-0000-0000DA9B0000}"/>
    <cellStyle name="style1468330558531" xfId="5881" xr:uid="{00000000-0005-0000-0000-0000DB9B0000}"/>
    <cellStyle name="style1468330558640" xfId="5882" xr:uid="{00000000-0005-0000-0000-0000DC9B0000}"/>
    <cellStyle name="style1468330558765" xfId="5883" xr:uid="{00000000-0005-0000-0000-0000DD9B0000}"/>
    <cellStyle name="style1468330558859" xfId="5884" xr:uid="{00000000-0005-0000-0000-0000DE9B0000}"/>
    <cellStyle name="style1468330558953" xfId="5885" xr:uid="{00000000-0005-0000-0000-0000DF9B0000}"/>
    <cellStyle name="style1468330559093" xfId="5886" xr:uid="{00000000-0005-0000-0000-0000E09B0000}"/>
    <cellStyle name="style1468330559234" xfId="5887" xr:uid="{00000000-0005-0000-0000-0000E19B0000}"/>
    <cellStyle name="style1468330559453" xfId="5888" xr:uid="{00000000-0005-0000-0000-0000E29B0000}"/>
    <cellStyle name="style1468330559593" xfId="5889" xr:uid="{00000000-0005-0000-0000-0000E39B0000}"/>
    <cellStyle name="style1468330559703" xfId="5890" xr:uid="{00000000-0005-0000-0000-0000E49B0000}"/>
    <cellStyle name="style1468330559812" xfId="5891" xr:uid="{00000000-0005-0000-0000-0000E59B0000}"/>
    <cellStyle name="style1468330559937" xfId="5892" xr:uid="{00000000-0005-0000-0000-0000E69B0000}"/>
    <cellStyle name="style1468330560046" xfId="5893" xr:uid="{00000000-0005-0000-0000-0000E79B0000}"/>
    <cellStyle name="style1468330560171" xfId="5894" xr:uid="{00000000-0005-0000-0000-0000E89B0000}"/>
    <cellStyle name="style1468330560281" xfId="5895" xr:uid="{00000000-0005-0000-0000-0000E99B0000}"/>
    <cellStyle name="style1468330560390" xfId="5896" xr:uid="{00000000-0005-0000-0000-0000EA9B0000}"/>
    <cellStyle name="style1468330560515" xfId="5897" xr:uid="{00000000-0005-0000-0000-0000EB9B0000}"/>
    <cellStyle name="style1468330560625" xfId="5898" xr:uid="{00000000-0005-0000-0000-0000EC9B0000}"/>
    <cellStyle name="style1468330560781" xfId="5899" xr:uid="{00000000-0005-0000-0000-0000ED9B0000}"/>
    <cellStyle name="style1468330560968" xfId="5900" xr:uid="{00000000-0005-0000-0000-0000EE9B0000}"/>
    <cellStyle name="style1468330561172" xfId="5901" xr:uid="{00000000-0005-0000-0000-0000EF9B0000}"/>
    <cellStyle name="style1468330561281" xfId="5902" xr:uid="{00000000-0005-0000-0000-0000F09B0000}"/>
    <cellStyle name="style1468330561390" xfId="5903" xr:uid="{00000000-0005-0000-0000-0000F19B0000}"/>
    <cellStyle name="style1468330561500" xfId="5904" xr:uid="{00000000-0005-0000-0000-0000F29B0000}"/>
    <cellStyle name="style1468330561609" xfId="5905" xr:uid="{00000000-0005-0000-0000-0000F39B0000}"/>
    <cellStyle name="style1468330561750" xfId="5906" xr:uid="{00000000-0005-0000-0000-0000F49B0000}"/>
    <cellStyle name="style1468330561859" xfId="5907" xr:uid="{00000000-0005-0000-0000-0000F59B0000}"/>
    <cellStyle name="style1468330561968" xfId="5908" xr:uid="{00000000-0005-0000-0000-0000F69B0000}"/>
    <cellStyle name="style1468330562047" xfId="5909" xr:uid="{00000000-0005-0000-0000-0000F79B0000}"/>
    <cellStyle name="style1468330562140" xfId="5910" xr:uid="{00000000-0005-0000-0000-0000F89B0000}"/>
    <cellStyle name="style1468330562250" xfId="5911" xr:uid="{00000000-0005-0000-0000-0000F99B0000}"/>
    <cellStyle name="style1468330562375" xfId="5912" xr:uid="{00000000-0005-0000-0000-0000FA9B0000}"/>
    <cellStyle name="style1468330562484" xfId="5913" xr:uid="{00000000-0005-0000-0000-0000FB9B0000}"/>
    <cellStyle name="style1468330562593" xfId="5914" xr:uid="{00000000-0005-0000-0000-0000FC9B0000}"/>
    <cellStyle name="style1468330562718" xfId="5915" xr:uid="{00000000-0005-0000-0000-0000FD9B0000}"/>
    <cellStyle name="style1468330562797" xfId="5916" xr:uid="{00000000-0005-0000-0000-0000FE9B0000}"/>
    <cellStyle name="style1468330562890" xfId="5917" xr:uid="{00000000-0005-0000-0000-0000FF9B0000}"/>
    <cellStyle name="style1468330563000" xfId="5918" xr:uid="{00000000-0005-0000-0000-0000009C0000}"/>
    <cellStyle name="style1468330563172" xfId="5919" xr:uid="{00000000-0005-0000-0000-0000019C0000}"/>
    <cellStyle name="style1468330563281" xfId="5920" xr:uid="{00000000-0005-0000-0000-0000029C0000}"/>
    <cellStyle name="style1468330563359" xfId="5921" xr:uid="{00000000-0005-0000-0000-0000039C0000}"/>
    <cellStyle name="style1468330563500" xfId="5922" xr:uid="{00000000-0005-0000-0000-0000049C0000}"/>
    <cellStyle name="style1468330563625" xfId="5923" xr:uid="{00000000-0005-0000-0000-0000059C0000}"/>
    <cellStyle name="style1468330563765" xfId="5924" xr:uid="{00000000-0005-0000-0000-0000069C0000}"/>
    <cellStyle name="style1468330563859" xfId="5925" xr:uid="{00000000-0005-0000-0000-0000079C0000}"/>
    <cellStyle name="style1468330564000" xfId="5926" xr:uid="{00000000-0005-0000-0000-0000089C0000}"/>
    <cellStyle name="style1468330564140" xfId="5927" xr:uid="{00000000-0005-0000-0000-0000099C0000}"/>
    <cellStyle name="style1468330564328" xfId="5928" xr:uid="{00000000-0005-0000-0000-00000A9C0000}"/>
    <cellStyle name="style1468330564406" xfId="5929" xr:uid="{00000000-0005-0000-0000-00000B9C0000}"/>
    <cellStyle name="style1468330564500" xfId="5930" xr:uid="{00000000-0005-0000-0000-00000C9C0000}"/>
    <cellStyle name="style1468330564640" xfId="5931" xr:uid="{00000000-0005-0000-0000-00000D9C0000}"/>
    <cellStyle name="style1468330564812" xfId="5932" xr:uid="{00000000-0005-0000-0000-00000E9C0000}"/>
    <cellStyle name="style1468330565015" xfId="5933" xr:uid="{00000000-0005-0000-0000-00000F9C0000}"/>
    <cellStyle name="style1468330565218" xfId="5934" xr:uid="{00000000-0005-0000-0000-0000109C0000}"/>
    <cellStyle name="style1468330565359" xfId="5935" xr:uid="{00000000-0005-0000-0000-0000119C0000}"/>
    <cellStyle name="style1468330565515" xfId="5936" xr:uid="{00000000-0005-0000-0000-0000129C0000}"/>
    <cellStyle name="style1468330565609" xfId="5937" xr:uid="{00000000-0005-0000-0000-0000139C0000}"/>
    <cellStyle name="style1468330565828" xfId="5938" xr:uid="{00000000-0005-0000-0000-0000149C0000}"/>
    <cellStyle name="style1468330565984" xfId="5939" xr:uid="{00000000-0005-0000-0000-0000159C0000}"/>
    <cellStyle name="style1468330566140" xfId="5940" xr:uid="{00000000-0005-0000-0000-0000169C0000}"/>
    <cellStyle name="style1468330566234" xfId="5941" xr:uid="{00000000-0005-0000-0000-0000179C0000}"/>
    <cellStyle name="style1468330566312" xfId="5942" xr:uid="{00000000-0005-0000-0000-0000189C0000}"/>
    <cellStyle name="style1468330566422" xfId="5943" xr:uid="{00000000-0005-0000-0000-0000199C0000}"/>
    <cellStyle name="style1468330566547" xfId="5944" xr:uid="{00000000-0005-0000-0000-00001A9C0000}"/>
    <cellStyle name="style1468330566781" xfId="5945" xr:uid="{00000000-0005-0000-0000-00001B9C0000}"/>
    <cellStyle name="style1468330566890" xfId="5946" xr:uid="{00000000-0005-0000-0000-00001C9C0000}"/>
    <cellStyle name="style1468330566984" xfId="5947" xr:uid="{00000000-0005-0000-0000-00001D9C0000}"/>
    <cellStyle name="style1468330567219" xfId="5948" xr:uid="{00000000-0005-0000-0000-00001E9C0000}"/>
    <cellStyle name="style1468330567312" xfId="5949" xr:uid="{00000000-0005-0000-0000-00001F9C0000}"/>
    <cellStyle name="style1468330567469" xfId="5950" xr:uid="{00000000-0005-0000-0000-0000209C0000}"/>
    <cellStyle name="style1468330568078" xfId="5951" xr:uid="{00000000-0005-0000-0000-0000219C0000}"/>
    <cellStyle name="style1468330568203" xfId="5952" xr:uid="{00000000-0005-0000-0000-0000229C0000}"/>
    <cellStyle name="style1468330568422" xfId="5953" xr:uid="{00000000-0005-0000-0000-0000239C0000}"/>
    <cellStyle name="style1468330568625" xfId="5954" xr:uid="{00000000-0005-0000-0000-0000249C0000}"/>
    <cellStyle name="style1468330568828" xfId="5955" xr:uid="{00000000-0005-0000-0000-0000259C0000}"/>
    <cellStyle name="style1468330568969" xfId="5956" xr:uid="{00000000-0005-0000-0000-0000269C0000}"/>
    <cellStyle name="style1468330569125" xfId="5957" xr:uid="{00000000-0005-0000-0000-0000279C0000}"/>
    <cellStyle name="style1468330569297" xfId="5958" xr:uid="{00000000-0005-0000-0000-0000289C0000}"/>
    <cellStyle name="style1468330569437" xfId="5959" xr:uid="{00000000-0005-0000-0000-0000299C0000}"/>
    <cellStyle name="style1468330569640" xfId="5960" xr:uid="{00000000-0005-0000-0000-00002A9C0000}"/>
    <cellStyle name="style1468330570844" xfId="5961" xr:uid="{00000000-0005-0000-0000-00002B9C0000}"/>
    <cellStyle name="style1468330571047" xfId="5962" xr:uid="{00000000-0005-0000-0000-00002C9C0000}"/>
    <cellStyle name="style1468330571203" xfId="5963" xr:uid="{00000000-0005-0000-0000-00002D9C0000}"/>
    <cellStyle name="style1468330571312" xfId="5964" xr:uid="{00000000-0005-0000-0000-00002E9C0000}"/>
    <cellStyle name="style1468330571437" xfId="5965" xr:uid="{00000000-0005-0000-0000-00002F9C0000}"/>
    <cellStyle name="style1468330571641" xfId="5966" xr:uid="{00000000-0005-0000-0000-0000309C0000}"/>
    <cellStyle name="style1468330571859" xfId="5967" xr:uid="{00000000-0005-0000-0000-0000319C0000}"/>
    <cellStyle name="style1468330572016" xfId="5968" xr:uid="{00000000-0005-0000-0000-0000329C0000}"/>
    <cellStyle name="style1468330572375" xfId="5969" xr:uid="{00000000-0005-0000-0000-0000339C0000}"/>
    <cellStyle name="style1468330572484" xfId="5970" xr:uid="{00000000-0005-0000-0000-0000349C0000}"/>
    <cellStyle name="style1468330573062" xfId="5971" xr:uid="{00000000-0005-0000-0000-0000359C0000}"/>
    <cellStyle name="style1468330573281" xfId="5972" xr:uid="{00000000-0005-0000-0000-0000369C0000}"/>
    <cellStyle name="style1468330573469" xfId="5973" xr:uid="{00000000-0005-0000-0000-0000379C0000}"/>
    <cellStyle name="style1468330573594" xfId="5974" xr:uid="{00000000-0005-0000-0000-0000389C0000}"/>
    <cellStyle name="style1468330573687" xfId="5975" xr:uid="{00000000-0005-0000-0000-0000399C0000}"/>
    <cellStyle name="style1468330574734" xfId="5976" xr:uid="{00000000-0005-0000-0000-00003A9C0000}"/>
    <cellStyle name="style1468330574875" xfId="5977" xr:uid="{00000000-0005-0000-0000-00003B9C0000}"/>
    <cellStyle name="style1468330575031" xfId="5978" xr:uid="{00000000-0005-0000-0000-00003C9C0000}"/>
    <cellStyle name="style1468330575125" xfId="5979" xr:uid="{00000000-0005-0000-0000-00003D9C0000}"/>
    <cellStyle name="style1468330575219" xfId="5980" xr:uid="{00000000-0005-0000-0000-00003E9C0000}"/>
    <cellStyle name="style1468330575313" xfId="5981" xr:uid="{00000000-0005-0000-0000-00003F9C0000}"/>
    <cellStyle name="style1468330738817" xfId="5053" xr:uid="{00000000-0005-0000-0000-0000409C0000}"/>
    <cellStyle name="style1468330738957" xfId="5054" xr:uid="{00000000-0005-0000-0000-0000419C0000}"/>
    <cellStyle name="style1468330739051" xfId="5055" xr:uid="{00000000-0005-0000-0000-0000429C0000}"/>
    <cellStyle name="style1468330739207" xfId="5056" xr:uid="{00000000-0005-0000-0000-0000439C0000}"/>
    <cellStyle name="style1468330739364" xfId="5057" xr:uid="{00000000-0005-0000-0000-0000449C0000}"/>
    <cellStyle name="style1468330739489" xfId="5058" xr:uid="{00000000-0005-0000-0000-0000459C0000}"/>
    <cellStyle name="style1468330739598" xfId="5059" xr:uid="{00000000-0005-0000-0000-0000469C0000}"/>
    <cellStyle name="style1468330739754" xfId="5060" xr:uid="{00000000-0005-0000-0000-0000479C0000}"/>
    <cellStyle name="style1468330739910" xfId="5061" xr:uid="{00000000-0005-0000-0000-0000489C0000}"/>
    <cellStyle name="style1468330740020" xfId="5062" xr:uid="{00000000-0005-0000-0000-0000499C0000}"/>
    <cellStyle name="style1468330740129" xfId="5063" xr:uid="{00000000-0005-0000-0000-00004A9C0000}"/>
    <cellStyle name="style1468330740254" xfId="5064" xr:uid="{00000000-0005-0000-0000-00004B9C0000}"/>
    <cellStyle name="style1468330740379" xfId="5065" xr:uid="{00000000-0005-0000-0000-00004C9C0000}"/>
    <cellStyle name="style1468330740504" xfId="5066" xr:uid="{00000000-0005-0000-0000-00004D9C0000}"/>
    <cellStyle name="style1468330740629" xfId="5067" xr:uid="{00000000-0005-0000-0000-00004E9C0000}"/>
    <cellStyle name="style1468330740754" xfId="5068" xr:uid="{00000000-0005-0000-0000-00004F9C0000}"/>
    <cellStyle name="style1468330740848" xfId="5069" xr:uid="{00000000-0005-0000-0000-0000509C0000}"/>
    <cellStyle name="style1468330740957" xfId="5070" xr:uid="{00000000-0005-0000-0000-0000519C0000}"/>
    <cellStyle name="style1468330741051" xfId="5071" xr:uid="{00000000-0005-0000-0000-0000529C0000}"/>
    <cellStyle name="style1468330741192" xfId="5072" xr:uid="{00000000-0005-0000-0000-0000539C0000}"/>
    <cellStyle name="style1468330741332" xfId="5073" xr:uid="{00000000-0005-0000-0000-0000549C0000}"/>
    <cellStyle name="style1468330741473" xfId="5074" xr:uid="{00000000-0005-0000-0000-0000559C0000}"/>
    <cellStyle name="style1468330741598" xfId="5075" xr:uid="{00000000-0005-0000-0000-0000569C0000}"/>
    <cellStyle name="style1468330741786" xfId="5076" xr:uid="{00000000-0005-0000-0000-0000579C0000}"/>
    <cellStyle name="style1468330741989" xfId="5077" xr:uid="{00000000-0005-0000-0000-0000589C0000}"/>
    <cellStyle name="style1468330742129" xfId="5078" xr:uid="{00000000-0005-0000-0000-0000599C0000}"/>
    <cellStyle name="style1468330742270" xfId="5079" xr:uid="{00000000-0005-0000-0000-00005A9C0000}"/>
    <cellStyle name="style1468330742379" xfId="5080" xr:uid="{00000000-0005-0000-0000-00005B9C0000}"/>
    <cellStyle name="style1468330742504" xfId="5081" xr:uid="{00000000-0005-0000-0000-00005C9C0000}"/>
    <cellStyle name="style1468330742614" xfId="5082" xr:uid="{00000000-0005-0000-0000-00005D9C0000}"/>
    <cellStyle name="style1468330742754" xfId="5083" xr:uid="{00000000-0005-0000-0000-00005E9C0000}"/>
    <cellStyle name="style1468330742911" xfId="5084" xr:uid="{00000000-0005-0000-0000-00005F9C0000}"/>
    <cellStyle name="style1468330743067" xfId="5085" xr:uid="{00000000-0005-0000-0000-0000609C0000}"/>
    <cellStyle name="style1468330743270" xfId="5086" xr:uid="{00000000-0005-0000-0000-0000619C0000}"/>
    <cellStyle name="style1468330743442" xfId="5087" xr:uid="{00000000-0005-0000-0000-0000629C0000}"/>
    <cellStyle name="style1468330743582" xfId="5088" xr:uid="{00000000-0005-0000-0000-0000639C0000}"/>
    <cellStyle name="style1468330743723" xfId="5089" xr:uid="{00000000-0005-0000-0000-0000649C0000}"/>
    <cellStyle name="style1468330743864" xfId="5090" xr:uid="{00000000-0005-0000-0000-0000659C0000}"/>
    <cellStyle name="style1468330744004" xfId="5091" xr:uid="{00000000-0005-0000-0000-0000669C0000}"/>
    <cellStyle name="style1468330744129" xfId="5092" xr:uid="{00000000-0005-0000-0000-0000679C0000}"/>
    <cellStyle name="style1468330744223" xfId="5093" xr:uid="{00000000-0005-0000-0000-0000689C0000}"/>
    <cellStyle name="style1468330744301" xfId="5094" xr:uid="{00000000-0005-0000-0000-0000699C0000}"/>
    <cellStyle name="style1468330744457" xfId="5095" xr:uid="{00000000-0005-0000-0000-00006A9C0000}"/>
    <cellStyle name="style1468330744598" xfId="5096" xr:uid="{00000000-0005-0000-0000-00006B9C0000}"/>
    <cellStyle name="style1468330744707" xfId="5097" xr:uid="{00000000-0005-0000-0000-00006C9C0000}"/>
    <cellStyle name="style1468330744832" xfId="5098" xr:uid="{00000000-0005-0000-0000-00006D9C0000}"/>
    <cellStyle name="style1468330744957" xfId="5099" xr:uid="{00000000-0005-0000-0000-00006E9C0000}"/>
    <cellStyle name="style1468330745161" xfId="5100" xr:uid="{00000000-0005-0000-0000-00006F9C0000}"/>
    <cellStyle name="style1468330745317" xfId="5101" xr:uid="{00000000-0005-0000-0000-0000709C0000}"/>
    <cellStyle name="style1468330745411" xfId="5102" xr:uid="{00000000-0005-0000-0000-0000719C0000}"/>
    <cellStyle name="style1468330745536" xfId="5103" xr:uid="{00000000-0005-0000-0000-0000729C0000}"/>
    <cellStyle name="style1468330745707" xfId="5104" xr:uid="{00000000-0005-0000-0000-0000739C0000}"/>
    <cellStyle name="style1468330745895" xfId="5105" xr:uid="{00000000-0005-0000-0000-0000749C0000}"/>
    <cellStyle name="style1468330746051" xfId="5106" xr:uid="{00000000-0005-0000-0000-0000759C0000}"/>
    <cellStyle name="style1468330746208" xfId="5107" xr:uid="{00000000-0005-0000-0000-0000769C0000}"/>
    <cellStyle name="style1468330746333" xfId="5108" xr:uid="{00000000-0005-0000-0000-0000779C0000}"/>
    <cellStyle name="style1468330746442" xfId="5109" xr:uid="{00000000-0005-0000-0000-0000789C0000}"/>
    <cellStyle name="style1468330746551" xfId="5110" xr:uid="{00000000-0005-0000-0000-0000799C0000}"/>
    <cellStyle name="style1468330746692" xfId="5111" xr:uid="{00000000-0005-0000-0000-00007A9C0000}"/>
    <cellStyle name="style1468330746817" xfId="5112" xr:uid="{00000000-0005-0000-0000-00007B9C0000}"/>
    <cellStyle name="style1468330746958" xfId="5113" xr:uid="{00000000-0005-0000-0000-00007C9C0000}"/>
    <cellStyle name="style1468330747083" xfId="5114" xr:uid="{00000000-0005-0000-0000-00007D9C0000}"/>
    <cellStyle name="style1468330747223" xfId="5115" xr:uid="{00000000-0005-0000-0000-00007E9C0000}"/>
    <cellStyle name="style1468330747442" xfId="5116" xr:uid="{00000000-0005-0000-0000-00007F9C0000}"/>
    <cellStyle name="style1468330747598" xfId="5117" xr:uid="{00000000-0005-0000-0000-0000809C0000}"/>
    <cellStyle name="style1468330747801" xfId="5118" xr:uid="{00000000-0005-0000-0000-0000819C0000}"/>
    <cellStyle name="style1468330747911" xfId="5119" xr:uid="{00000000-0005-0000-0000-0000829C0000}"/>
    <cellStyle name="style1468330748083" xfId="5120" xr:uid="{00000000-0005-0000-0000-0000839C0000}"/>
    <cellStyle name="style1468330748176" xfId="5121" xr:uid="{00000000-0005-0000-0000-0000849C0000}"/>
    <cellStyle name="style1468330748333" xfId="5122" xr:uid="{00000000-0005-0000-0000-0000859C0000}"/>
    <cellStyle name="style1468330748536" xfId="5123" xr:uid="{00000000-0005-0000-0000-0000869C0000}"/>
    <cellStyle name="style1468330748708" xfId="5124" xr:uid="{00000000-0005-0000-0000-0000879C0000}"/>
    <cellStyle name="style1468330748817" xfId="5125" xr:uid="{00000000-0005-0000-0000-0000889C0000}"/>
    <cellStyle name="style1468330748942" xfId="5126" xr:uid="{00000000-0005-0000-0000-0000899C0000}"/>
    <cellStyle name="style1468330749083" xfId="5127" xr:uid="{00000000-0005-0000-0000-00008A9C0000}"/>
    <cellStyle name="style1468330749239" xfId="5128" xr:uid="{00000000-0005-0000-0000-00008B9C0000}"/>
    <cellStyle name="style1468330749395" xfId="5129" xr:uid="{00000000-0005-0000-0000-00008C9C0000}"/>
    <cellStyle name="style1468330749520" xfId="5130" xr:uid="{00000000-0005-0000-0000-00008D9C0000}"/>
    <cellStyle name="style1468330749645" xfId="5131" xr:uid="{00000000-0005-0000-0000-00008E9C0000}"/>
    <cellStyle name="style1468330749770" xfId="5132" xr:uid="{00000000-0005-0000-0000-00008F9C0000}"/>
    <cellStyle name="style1468330749848" xfId="5133" xr:uid="{00000000-0005-0000-0000-0000909C0000}"/>
    <cellStyle name="style1468330749926" xfId="5134" xr:uid="{00000000-0005-0000-0000-0000919C0000}"/>
    <cellStyle name="style1468330750036" xfId="5135" xr:uid="{00000000-0005-0000-0000-0000929C0000}"/>
    <cellStyle name="style1468330750192" xfId="5136" xr:uid="{00000000-0005-0000-0000-0000939C0000}"/>
    <cellStyle name="style1468330750426" xfId="5137" xr:uid="{00000000-0005-0000-0000-0000949C0000}"/>
    <cellStyle name="style1468330750504" xfId="5138" xr:uid="{00000000-0005-0000-0000-0000959C0000}"/>
    <cellStyle name="style1468330750911" xfId="5139" xr:uid="{00000000-0005-0000-0000-0000969C0000}"/>
    <cellStyle name="style1468330751020" xfId="5140" xr:uid="{00000000-0005-0000-0000-0000979C0000}"/>
    <cellStyle name="style1468330751161" xfId="5141" xr:uid="{00000000-0005-0000-0000-0000989C0000}"/>
    <cellStyle name="style1468330751286" xfId="5142" xr:uid="{00000000-0005-0000-0000-0000999C0000}"/>
    <cellStyle name="style1468330751411" xfId="5143" xr:uid="{00000000-0005-0000-0000-00009A9C0000}"/>
    <cellStyle name="style1468330751536" xfId="5144" xr:uid="{00000000-0005-0000-0000-00009B9C0000}"/>
    <cellStyle name="style1468330751676" xfId="5145" xr:uid="{00000000-0005-0000-0000-00009C9C0000}"/>
    <cellStyle name="style1468330751817" xfId="5146" xr:uid="{00000000-0005-0000-0000-00009D9C0000}"/>
    <cellStyle name="style1468330751926" xfId="5147" xr:uid="{00000000-0005-0000-0000-00009E9C0000}"/>
    <cellStyle name="style1468330752005" xfId="5148" xr:uid="{00000000-0005-0000-0000-00009F9C0000}"/>
    <cellStyle name="style1468330752098" xfId="5149" xr:uid="{00000000-0005-0000-0000-0000A09C0000}"/>
    <cellStyle name="style1468330752176" xfId="5150" xr:uid="{00000000-0005-0000-0000-0000A19C0000}"/>
    <cellStyle name="style1468330752255" xfId="5151" xr:uid="{00000000-0005-0000-0000-0000A29C0000}"/>
    <cellStyle name="style1468330752348" xfId="5152" xr:uid="{00000000-0005-0000-0000-0000A39C0000}"/>
    <cellStyle name="style1468330752426" xfId="5153" xr:uid="{00000000-0005-0000-0000-0000A49C0000}"/>
    <cellStyle name="style1468330752551" xfId="5154" xr:uid="{00000000-0005-0000-0000-0000A59C0000}"/>
    <cellStyle name="style1468330752661" xfId="5155" xr:uid="{00000000-0005-0000-0000-0000A69C0000}"/>
    <cellStyle name="style1468330755411" xfId="5156" xr:uid="{00000000-0005-0000-0000-0000A79C0000}"/>
    <cellStyle name="style1468330755598" xfId="5157" xr:uid="{00000000-0005-0000-0000-0000A89C0000}"/>
    <cellStyle name="style1468330756880" xfId="5158" xr:uid="{00000000-0005-0000-0000-0000A99C0000}"/>
    <cellStyle name="style1468330757036" xfId="5159" xr:uid="{00000000-0005-0000-0000-0000AA9C0000}"/>
    <cellStyle name="style1468330757505" xfId="5160" xr:uid="{00000000-0005-0000-0000-0000AB9C0000}"/>
    <cellStyle name="style1468330758005" xfId="5161" xr:uid="{00000000-0005-0000-0000-0000AC9C0000}"/>
    <cellStyle name="style1468330759098" xfId="5162" xr:uid="{00000000-0005-0000-0000-0000AD9C0000}"/>
    <cellStyle name="style1468330759208" xfId="5163" xr:uid="{00000000-0005-0000-0000-0000AE9C0000}"/>
    <cellStyle name="style1468330759302" xfId="5164" xr:uid="{00000000-0005-0000-0000-0000AF9C0000}"/>
    <cellStyle name="style1468330759395" xfId="5165" xr:uid="{00000000-0005-0000-0000-0000B09C0000}"/>
    <cellStyle name="style1468330759489" xfId="5166" xr:uid="{00000000-0005-0000-0000-0000B19C0000}"/>
    <cellStyle name="style1471329767287" xfId="5982" xr:uid="{00000000-0005-0000-0000-0000B29C0000}"/>
    <cellStyle name="style1471329767506" xfId="5983" xr:uid="{00000000-0005-0000-0000-0000B39C0000}"/>
    <cellStyle name="style1471329767756" xfId="5984" xr:uid="{00000000-0005-0000-0000-0000B49C0000}"/>
    <cellStyle name="style1471329767896" xfId="5985" xr:uid="{00000000-0005-0000-0000-0000B59C0000}"/>
    <cellStyle name="style1471329768068" xfId="5986" xr:uid="{00000000-0005-0000-0000-0000B69C0000}"/>
    <cellStyle name="style1471329768318" xfId="5987" xr:uid="{00000000-0005-0000-0000-0000B79C0000}"/>
    <cellStyle name="style1471329768490" xfId="5988" xr:uid="{00000000-0005-0000-0000-0000B89C0000}"/>
    <cellStyle name="style1471329768615" xfId="5989" xr:uid="{00000000-0005-0000-0000-0000B99C0000}"/>
    <cellStyle name="style1471329768787" xfId="5990" xr:uid="{00000000-0005-0000-0000-0000BA9C0000}"/>
    <cellStyle name="style1471329768943" xfId="5991" xr:uid="{00000000-0005-0000-0000-0000BB9C0000}"/>
    <cellStyle name="style1471329769115" xfId="5992" xr:uid="{00000000-0005-0000-0000-0000BC9C0000}"/>
    <cellStyle name="style1471329769287" xfId="5993" xr:uid="{00000000-0005-0000-0000-0000BD9C0000}"/>
    <cellStyle name="style1471329769443" xfId="5994" xr:uid="{00000000-0005-0000-0000-0000BE9C0000}"/>
    <cellStyle name="style1471329769599" xfId="5995" xr:uid="{00000000-0005-0000-0000-0000BF9C0000}"/>
    <cellStyle name="style1471329769756" xfId="5996" xr:uid="{00000000-0005-0000-0000-0000C09C0000}"/>
    <cellStyle name="style1471329769912" xfId="5997" xr:uid="{00000000-0005-0000-0000-0000C19C0000}"/>
    <cellStyle name="style1471329770021" xfId="5998" xr:uid="{00000000-0005-0000-0000-0000C29C0000}"/>
    <cellStyle name="style1471329770146" xfId="5999" xr:uid="{00000000-0005-0000-0000-0000C39C0000}"/>
    <cellStyle name="style1471329770287" xfId="6000" xr:uid="{00000000-0005-0000-0000-0000C49C0000}"/>
    <cellStyle name="style1471329770396" xfId="6001" xr:uid="{00000000-0005-0000-0000-0000C59C0000}"/>
    <cellStyle name="style1471329770552" xfId="6002" xr:uid="{00000000-0005-0000-0000-0000C69C0000}"/>
    <cellStyle name="style1471329770709" xfId="6003" xr:uid="{00000000-0005-0000-0000-0000C79C0000}"/>
    <cellStyle name="style1471329770849" xfId="6004" xr:uid="{00000000-0005-0000-0000-0000C89C0000}"/>
    <cellStyle name="style1471329770990" xfId="6005" xr:uid="{00000000-0005-0000-0000-0000C99C0000}"/>
    <cellStyle name="style1471329771131" xfId="6006" xr:uid="{00000000-0005-0000-0000-0000CA9C0000}"/>
    <cellStyle name="style1471329771287" xfId="6007" xr:uid="{00000000-0005-0000-0000-0000CB9C0000}"/>
    <cellStyle name="style1471329771443" xfId="6008" xr:uid="{00000000-0005-0000-0000-0000CC9C0000}"/>
    <cellStyle name="style1471329771599" xfId="6009" xr:uid="{00000000-0005-0000-0000-0000CD9C0000}"/>
    <cellStyle name="style1471329771740" xfId="6010" xr:uid="{00000000-0005-0000-0000-0000CE9C0000}"/>
    <cellStyle name="style1471329771881" xfId="6011" xr:uid="{00000000-0005-0000-0000-0000CF9C0000}"/>
    <cellStyle name="style1471329772021" xfId="6012" xr:uid="{00000000-0005-0000-0000-0000D09C0000}"/>
    <cellStyle name="style1471329772146" xfId="6013" xr:uid="{00000000-0005-0000-0000-0000D19C0000}"/>
    <cellStyle name="style1471329772365" xfId="6014" xr:uid="{00000000-0005-0000-0000-0000D29C0000}"/>
    <cellStyle name="style1471329772506" xfId="6015" xr:uid="{00000000-0005-0000-0000-0000D39C0000}"/>
    <cellStyle name="style1471329772646" xfId="6016" xr:uid="{00000000-0005-0000-0000-0000D49C0000}"/>
    <cellStyle name="style1471329772803" xfId="6017" xr:uid="{00000000-0005-0000-0000-0000D59C0000}"/>
    <cellStyle name="style1471329772959" xfId="6018" xr:uid="{00000000-0005-0000-0000-0000D69C0000}"/>
    <cellStyle name="style1471329773099" xfId="6019" xr:uid="{00000000-0005-0000-0000-0000D79C0000}"/>
    <cellStyle name="style1471329773256" xfId="6020" xr:uid="{00000000-0005-0000-0000-0000D89C0000}"/>
    <cellStyle name="style1471329773428" xfId="6021" xr:uid="{00000000-0005-0000-0000-0000D99C0000}"/>
    <cellStyle name="style1471329773553" xfId="6022" xr:uid="{00000000-0005-0000-0000-0000DA9C0000}"/>
    <cellStyle name="style1471329773771" xfId="6023" xr:uid="{00000000-0005-0000-0000-0000DB9C0000}"/>
    <cellStyle name="style1471329773896" xfId="6024" xr:uid="{00000000-0005-0000-0000-0000DC9C0000}"/>
    <cellStyle name="style1471329774037" xfId="6025" xr:uid="{00000000-0005-0000-0000-0000DD9C0000}"/>
    <cellStyle name="style1471329774162" xfId="6026" xr:uid="{00000000-0005-0000-0000-0000DE9C0000}"/>
    <cellStyle name="style1471329774349" xfId="6027" xr:uid="{00000000-0005-0000-0000-0000DF9C0000}"/>
    <cellStyle name="style1471329774490" xfId="6028" xr:uid="{00000000-0005-0000-0000-0000E09C0000}"/>
    <cellStyle name="style1471329774631" xfId="6029" xr:uid="{00000000-0005-0000-0000-0000E19C0000}"/>
    <cellStyle name="style1471329774756" xfId="6030" xr:uid="{00000000-0005-0000-0000-0000E29C0000}"/>
    <cellStyle name="style1471329774896" xfId="6031" xr:uid="{00000000-0005-0000-0000-0000E39C0000}"/>
    <cellStyle name="style1471329775006" xfId="6032" xr:uid="{00000000-0005-0000-0000-0000E49C0000}"/>
    <cellStyle name="style1471329775131" xfId="6033" xr:uid="{00000000-0005-0000-0000-0000E59C0000}"/>
    <cellStyle name="style1471329775287" xfId="6034" xr:uid="{00000000-0005-0000-0000-0000E69C0000}"/>
    <cellStyle name="style1471329775428" xfId="6035" xr:uid="{00000000-0005-0000-0000-0000E79C0000}"/>
    <cellStyle name="style1471329775521" xfId="6036" xr:uid="{00000000-0005-0000-0000-0000E89C0000}"/>
    <cellStyle name="style1471329775662" xfId="6037" xr:uid="{00000000-0005-0000-0000-0000E99C0000}"/>
    <cellStyle name="style1471329775803" xfId="6038" xr:uid="{00000000-0005-0000-0000-0000EA9C0000}"/>
    <cellStyle name="style1471329775990" xfId="6039" xr:uid="{00000000-0005-0000-0000-0000EB9C0000}"/>
    <cellStyle name="style1471329776084" xfId="6040" xr:uid="{00000000-0005-0000-0000-0000EC9C0000}"/>
    <cellStyle name="style1471329776224" xfId="6041" xr:uid="{00000000-0005-0000-0000-0000ED9C0000}"/>
    <cellStyle name="style1471329776365" xfId="6042" xr:uid="{00000000-0005-0000-0000-0000EE9C0000}"/>
    <cellStyle name="style1471329776537" xfId="6043" xr:uid="{00000000-0005-0000-0000-0000EF9C0000}"/>
    <cellStyle name="style1471329776787" xfId="6044" xr:uid="{00000000-0005-0000-0000-0000F09C0000}"/>
    <cellStyle name="style1471329776896" xfId="6045" xr:uid="{00000000-0005-0000-0000-0000F19C0000}"/>
    <cellStyle name="style1471329777053" xfId="6046" xr:uid="{00000000-0005-0000-0000-0000F29C0000}"/>
    <cellStyle name="style1471329777193" xfId="6047" xr:uid="{00000000-0005-0000-0000-0000F39C0000}"/>
    <cellStyle name="style1471329777412" xfId="6048" xr:uid="{00000000-0005-0000-0000-0000F49C0000}"/>
    <cellStyle name="style1471329777662" xfId="6049" xr:uid="{00000000-0005-0000-0000-0000F59C0000}"/>
    <cellStyle name="style1471329777803" xfId="6050" xr:uid="{00000000-0005-0000-0000-0000F69C0000}"/>
    <cellStyle name="style1471329777943" xfId="6051" xr:uid="{00000000-0005-0000-0000-0000F79C0000}"/>
    <cellStyle name="style1471329778084" xfId="6052" xr:uid="{00000000-0005-0000-0000-0000F89C0000}"/>
    <cellStyle name="style1471329778240" xfId="6053" xr:uid="{00000000-0005-0000-0000-0000F99C0000}"/>
    <cellStyle name="style1471329778459" xfId="6054" xr:uid="{00000000-0005-0000-0000-0000FA9C0000}"/>
    <cellStyle name="style1471329778709" xfId="6055" xr:uid="{00000000-0005-0000-0000-0000FB9C0000}"/>
    <cellStyle name="style1471329778850" xfId="6056" xr:uid="{00000000-0005-0000-0000-0000FC9C0000}"/>
    <cellStyle name="style1471329778990" xfId="6057" xr:uid="{00000000-0005-0000-0000-0000FD9C0000}"/>
    <cellStyle name="style1471329779115" xfId="6058" xr:uid="{00000000-0005-0000-0000-0000FE9C0000}"/>
    <cellStyle name="style1471329779240" xfId="6059" xr:uid="{00000000-0005-0000-0000-0000FF9C0000}"/>
    <cellStyle name="style1471329779521" xfId="6060" xr:uid="{00000000-0005-0000-0000-0000009D0000}"/>
    <cellStyle name="style1471329780553" xfId="6061" xr:uid="{00000000-0005-0000-0000-0000019D0000}"/>
    <cellStyle name="style1471329780662" xfId="6062" xr:uid="{00000000-0005-0000-0000-0000029D0000}"/>
    <cellStyle name="style1471329781225" xfId="6063" xr:uid="{00000000-0005-0000-0000-0000039D0000}"/>
    <cellStyle name="style1471329781537" xfId="6064" xr:uid="{00000000-0005-0000-0000-0000049D0000}"/>
    <cellStyle name="style1471329782334" xfId="6065" xr:uid="{00000000-0005-0000-0000-0000059D0000}"/>
    <cellStyle name="style1471329782428" xfId="6066" xr:uid="{00000000-0005-0000-0000-0000069D0000}"/>
    <cellStyle name="style1471329782521" xfId="6067" xr:uid="{00000000-0005-0000-0000-0000079D0000}"/>
    <cellStyle name="style1471329783615" xfId="6068" xr:uid="{00000000-0005-0000-0000-0000089D0000}"/>
    <cellStyle name="style1471329783709" xfId="6069" xr:uid="{00000000-0005-0000-0000-0000099D0000}"/>
    <cellStyle name="style1471329784990" xfId="6070" xr:uid="{00000000-0005-0000-0000-00000A9D0000}"/>
    <cellStyle name="style1471329785100" xfId="6071" xr:uid="{00000000-0005-0000-0000-00000B9D0000}"/>
    <cellStyle name="style1471329785178" xfId="6072" xr:uid="{00000000-0005-0000-0000-00000C9D0000}"/>
    <cellStyle name="style1471329785318" xfId="6073" xr:uid="{00000000-0005-0000-0000-00000D9D0000}"/>
    <cellStyle name="style1471329785443" xfId="6074" xr:uid="{00000000-0005-0000-0000-00000E9D0000}"/>
    <cellStyle name="style1471329785647" xfId="6075" xr:uid="{00000000-0005-0000-0000-00000F9D0000}"/>
    <cellStyle name="style1471329785865" xfId="6076" xr:uid="{00000000-0005-0000-0000-0000109D0000}"/>
    <cellStyle name="style1471329786022" xfId="6077" xr:uid="{00000000-0005-0000-0000-0000119D0000}"/>
    <cellStyle name="style1471329786147" xfId="6078" xr:uid="{00000000-0005-0000-0000-0000129D0000}"/>
    <cellStyle name="style1471329786240" xfId="6079" xr:uid="{00000000-0005-0000-0000-0000139D0000}"/>
    <cellStyle name="style1471329786334" xfId="6080" xr:uid="{00000000-0005-0000-0000-0000149D0000}"/>
    <cellStyle name="style1471329786428" xfId="6081" xr:uid="{00000000-0005-0000-0000-0000159D0000}"/>
    <cellStyle name="style1471329786522" xfId="6082" xr:uid="{00000000-0005-0000-0000-0000169D0000}"/>
    <cellStyle name="style1471329786615" xfId="6083" xr:uid="{00000000-0005-0000-0000-0000179D0000}"/>
    <cellStyle name="style1471329786709" xfId="6084" xr:uid="{00000000-0005-0000-0000-0000189D0000}"/>
    <cellStyle name="style1471329786834" xfId="6085" xr:uid="{00000000-0005-0000-0000-0000199D0000}"/>
    <cellStyle name="style1471329786975" xfId="6086" xr:uid="{00000000-0005-0000-0000-00001A9D0000}"/>
    <cellStyle name="style1471329856148" xfId="6087" xr:uid="{00000000-0005-0000-0000-00001B9D0000}"/>
    <cellStyle name="style1471329856398" xfId="6088" xr:uid="{00000000-0005-0000-0000-00001C9D0000}"/>
    <cellStyle name="style1471329856539" xfId="6089" xr:uid="{00000000-0005-0000-0000-00001D9D0000}"/>
    <cellStyle name="style1471329856648" xfId="6090" xr:uid="{00000000-0005-0000-0000-00001E9D0000}"/>
    <cellStyle name="style1471329856835" xfId="6091" xr:uid="{00000000-0005-0000-0000-00001F9D0000}"/>
    <cellStyle name="style1471329857007" xfId="6092" xr:uid="{00000000-0005-0000-0000-0000209D0000}"/>
    <cellStyle name="style1471329857132" xfId="6093" xr:uid="{00000000-0005-0000-0000-0000219D0000}"/>
    <cellStyle name="style1471329857210" xfId="6094" xr:uid="{00000000-0005-0000-0000-0000229D0000}"/>
    <cellStyle name="style1471329857351" xfId="6095" xr:uid="{00000000-0005-0000-0000-0000239D0000}"/>
    <cellStyle name="style1471329857492" xfId="6096" xr:uid="{00000000-0005-0000-0000-0000249D0000}"/>
    <cellStyle name="style1471329857710" xfId="6097" xr:uid="{00000000-0005-0000-0000-0000259D0000}"/>
    <cellStyle name="style1471329857914" xfId="6098" xr:uid="{00000000-0005-0000-0000-0000269D0000}"/>
    <cellStyle name="style1471329858054" xfId="6099" xr:uid="{00000000-0005-0000-0000-0000279D0000}"/>
    <cellStyle name="style1471329858164" xfId="6100" xr:uid="{00000000-0005-0000-0000-0000289D0000}"/>
    <cellStyle name="style1471329858289" xfId="6101" xr:uid="{00000000-0005-0000-0000-0000299D0000}"/>
    <cellStyle name="style1471329858414" xfId="6102" xr:uid="{00000000-0005-0000-0000-00002A9D0000}"/>
    <cellStyle name="style1471329858523" xfId="6103" xr:uid="{00000000-0005-0000-0000-00002B9D0000}"/>
    <cellStyle name="style1471329858601" xfId="6104" xr:uid="{00000000-0005-0000-0000-00002C9D0000}"/>
    <cellStyle name="style1471329858773" xfId="6105" xr:uid="{00000000-0005-0000-0000-00002D9D0000}"/>
    <cellStyle name="style1471329858929" xfId="6106" xr:uid="{00000000-0005-0000-0000-00002E9D0000}"/>
    <cellStyle name="style1471329859164" xfId="6107" xr:uid="{00000000-0005-0000-0000-00002F9D0000}"/>
    <cellStyle name="style1471329859320" xfId="6108" xr:uid="{00000000-0005-0000-0000-0000309D0000}"/>
    <cellStyle name="style1471329859429" xfId="6109" xr:uid="{00000000-0005-0000-0000-0000319D0000}"/>
    <cellStyle name="style1471329859601" xfId="6110" xr:uid="{00000000-0005-0000-0000-0000329D0000}"/>
    <cellStyle name="style1471329859820" xfId="6111" xr:uid="{00000000-0005-0000-0000-0000339D0000}"/>
    <cellStyle name="style1471329860039" xfId="6112" xr:uid="{00000000-0005-0000-0000-0000349D0000}"/>
    <cellStyle name="style1471329860179" xfId="6113" xr:uid="{00000000-0005-0000-0000-0000359D0000}"/>
    <cellStyle name="style1471329860320" xfId="6114" xr:uid="{00000000-0005-0000-0000-0000369D0000}"/>
    <cellStyle name="style1471329860523" xfId="6115" xr:uid="{00000000-0005-0000-0000-0000379D0000}"/>
    <cellStyle name="style1471329860664" xfId="6116" xr:uid="{00000000-0005-0000-0000-0000389D0000}"/>
    <cellStyle name="style1471329860898" xfId="6117" xr:uid="{00000000-0005-0000-0000-0000399D0000}"/>
    <cellStyle name="style1471329861117" xfId="6118" xr:uid="{00000000-0005-0000-0000-00003A9D0000}"/>
    <cellStyle name="style1471329861320" xfId="6119" xr:uid="{00000000-0005-0000-0000-00003B9D0000}"/>
    <cellStyle name="style1471329861539" xfId="6120" xr:uid="{00000000-0005-0000-0000-00003C9D0000}"/>
    <cellStyle name="style1471329861757" xfId="6121" xr:uid="{00000000-0005-0000-0000-00003D9D0000}"/>
    <cellStyle name="style1471329861961" xfId="6122" xr:uid="{00000000-0005-0000-0000-00003E9D0000}"/>
    <cellStyle name="style1471329862148" xfId="6123" xr:uid="{00000000-0005-0000-0000-00003F9D0000}"/>
    <cellStyle name="style1471329862351" xfId="6124" xr:uid="{00000000-0005-0000-0000-0000409D0000}"/>
    <cellStyle name="style1471329862570" xfId="6125" xr:uid="{00000000-0005-0000-0000-0000419D0000}"/>
    <cellStyle name="style1471329862695" xfId="6126" xr:uid="{00000000-0005-0000-0000-0000429D0000}"/>
    <cellStyle name="style1471329862836" xfId="6127" xr:uid="{00000000-0005-0000-0000-0000439D0000}"/>
    <cellStyle name="style1471329862992" xfId="6128" xr:uid="{00000000-0005-0000-0000-0000449D0000}"/>
    <cellStyle name="style1471329863132" xfId="6129" xr:uid="{00000000-0005-0000-0000-0000459D0000}"/>
    <cellStyle name="style1471329863336" xfId="6130" xr:uid="{00000000-0005-0000-0000-0000469D0000}"/>
    <cellStyle name="style1471329863554" xfId="6131" xr:uid="{00000000-0005-0000-0000-0000479D0000}"/>
    <cellStyle name="style1471329863757" xfId="6132" xr:uid="{00000000-0005-0000-0000-0000489D0000}"/>
    <cellStyle name="style1471329863976" xfId="6133" xr:uid="{00000000-0005-0000-0000-0000499D0000}"/>
    <cellStyle name="style1471329864179" xfId="6134" xr:uid="{00000000-0005-0000-0000-00004A9D0000}"/>
    <cellStyle name="style1471329864414" xfId="6135" xr:uid="{00000000-0005-0000-0000-00004B9D0000}"/>
    <cellStyle name="style1471329864617" xfId="6136" xr:uid="{00000000-0005-0000-0000-00004C9D0000}"/>
    <cellStyle name="style1471329864695" xfId="6137" xr:uid="{00000000-0005-0000-0000-00004D9D0000}"/>
    <cellStyle name="style1471329864851" xfId="6138" xr:uid="{00000000-0005-0000-0000-00004E9D0000}"/>
    <cellStyle name="style1471329865070" xfId="6139" xr:uid="{00000000-0005-0000-0000-00004F9D0000}"/>
    <cellStyle name="style1471329865273" xfId="6140" xr:uid="{00000000-0005-0000-0000-0000509D0000}"/>
    <cellStyle name="style1471329865429" xfId="6141" xr:uid="{00000000-0005-0000-0000-0000519D0000}"/>
    <cellStyle name="style1471329865570" xfId="6142" xr:uid="{00000000-0005-0000-0000-0000529D0000}"/>
    <cellStyle name="style1471329865711" xfId="6143" xr:uid="{00000000-0005-0000-0000-0000539D0000}"/>
    <cellStyle name="style1471329865867" xfId="6144" xr:uid="{00000000-0005-0000-0000-0000549D0000}"/>
    <cellStyle name="style1471329866023" xfId="6145" xr:uid="{00000000-0005-0000-0000-0000559D0000}"/>
    <cellStyle name="style1471329866242" xfId="6146" xr:uid="{00000000-0005-0000-0000-0000569D0000}"/>
    <cellStyle name="style1471329866445" xfId="6147" xr:uid="{00000000-0005-0000-0000-0000579D0000}"/>
    <cellStyle name="style1471329866664" xfId="6148" xr:uid="{00000000-0005-0000-0000-0000589D0000}"/>
    <cellStyle name="style1471329866804" xfId="6149" xr:uid="{00000000-0005-0000-0000-0000599D0000}"/>
    <cellStyle name="style1471329866961" xfId="6150" xr:uid="{00000000-0005-0000-0000-00005A9D0000}"/>
    <cellStyle name="style1471329867179" xfId="6151" xr:uid="{00000000-0005-0000-0000-00005B9D0000}"/>
    <cellStyle name="style1471329867382" xfId="6152" xr:uid="{00000000-0005-0000-0000-00005C9D0000}"/>
    <cellStyle name="style1471329867601" xfId="6153" xr:uid="{00000000-0005-0000-0000-00005D9D0000}"/>
    <cellStyle name="style1471329867804" xfId="6154" xr:uid="{00000000-0005-0000-0000-00005E9D0000}"/>
    <cellStyle name="style1471329868007" xfId="6155" xr:uid="{00000000-0005-0000-0000-00005F9D0000}"/>
    <cellStyle name="style1471329868211" xfId="6156" xr:uid="{00000000-0005-0000-0000-0000609D0000}"/>
    <cellStyle name="style1471329868336" xfId="6157" xr:uid="{00000000-0005-0000-0000-0000619D0000}"/>
    <cellStyle name="style1471329868461" xfId="6158" xr:uid="{00000000-0005-0000-0000-0000629D0000}"/>
    <cellStyle name="style1471329868633" xfId="6159" xr:uid="{00000000-0005-0000-0000-0000639D0000}"/>
    <cellStyle name="style1471329868851" xfId="6160" xr:uid="{00000000-0005-0000-0000-0000649D0000}"/>
    <cellStyle name="style1471329869070" xfId="6161" xr:uid="{00000000-0005-0000-0000-0000659D0000}"/>
    <cellStyle name="style1471329869289" xfId="6162" xr:uid="{00000000-0005-0000-0000-0000669D0000}"/>
    <cellStyle name="style1471329869492" xfId="6163" xr:uid="{00000000-0005-0000-0000-0000679D0000}"/>
    <cellStyle name="style1471329869695" xfId="6164" xr:uid="{00000000-0005-0000-0000-0000689D0000}"/>
    <cellStyle name="style1471329869945" xfId="6165" xr:uid="{00000000-0005-0000-0000-0000699D0000}"/>
    <cellStyle name="style1471329870726" xfId="6166" xr:uid="{00000000-0005-0000-0000-00006A9D0000}"/>
    <cellStyle name="style1471329870883" xfId="6167" xr:uid="{00000000-0005-0000-0000-00006B9D0000}"/>
    <cellStyle name="style1471329872867" xfId="6168" xr:uid="{00000000-0005-0000-0000-00006C9D0000}"/>
    <cellStyle name="style1471329915977" xfId="6169" xr:uid="{00000000-0005-0000-0000-00006D9D0000}"/>
    <cellStyle name="style1471329916133" xfId="6170" xr:uid="{00000000-0005-0000-0000-00006E9D0000}"/>
    <cellStyle name="style1471329916227" xfId="6171" xr:uid="{00000000-0005-0000-0000-00006F9D0000}"/>
    <cellStyle name="style1471329916352" xfId="6172" xr:uid="{00000000-0005-0000-0000-0000709D0000}"/>
    <cellStyle name="style1471329916571" xfId="6173" xr:uid="{00000000-0005-0000-0000-0000719D0000}"/>
    <cellStyle name="style1471329916790" xfId="6174" xr:uid="{00000000-0005-0000-0000-0000729D0000}"/>
    <cellStyle name="style1471329916993" xfId="6175" xr:uid="{00000000-0005-0000-0000-0000739D0000}"/>
    <cellStyle name="style1471329917149" xfId="6176" xr:uid="{00000000-0005-0000-0000-0000749D0000}"/>
    <cellStyle name="style1471329917415" xfId="6177" xr:uid="{00000000-0005-0000-0000-0000759D0000}"/>
    <cellStyle name="style1471329917633" xfId="6178" xr:uid="{00000000-0005-0000-0000-0000769D0000}"/>
    <cellStyle name="style1471329917837" xfId="6179" xr:uid="{00000000-0005-0000-0000-0000779D0000}"/>
    <cellStyle name="style1471329917977" xfId="6180" xr:uid="{00000000-0005-0000-0000-0000789D0000}"/>
    <cellStyle name="style1471329918180" xfId="6181" xr:uid="{00000000-0005-0000-0000-0000799D0000}"/>
    <cellStyle name="style1471329918383" xfId="6182" xr:uid="{00000000-0005-0000-0000-00007A9D0000}"/>
    <cellStyle name="style1471329918555" xfId="6183" xr:uid="{00000000-0005-0000-0000-00007B9D0000}"/>
    <cellStyle name="style1471329918774" xfId="6184" xr:uid="{00000000-0005-0000-0000-00007C9D0000}"/>
    <cellStyle name="style1471329918930" xfId="6185" xr:uid="{00000000-0005-0000-0000-00007D9D0000}"/>
    <cellStyle name="style1471329919087" xfId="6186" xr:uid="{00000000-0005-0000-0000-00007E9D0000}"/>
    <cellStyle name="style1471329919212" xfId="6187" xr:uid="{00000000-0005-0000-0000-00007F9D0000}"/>
    <cellStyle name="style1471329919321" xfId="6188" xr:uid="{00000000-0005-0000-0000-0000809D0000}"/>
    <cellStyle name="style1471329919493" xfId="6189" xr:uid="{00000000-0005-0000-0000-0000819D0000}"/>
    <cellStyle name="style1471329919602" xfId="6190" xr:uid="{00000000-0005-0000-0000-0000829D0000}"/>
    <cellStyle name="style1471329919727" xfId="6191" xr:uid="{00000000-0005-0000-0000-0000839D0000}"/>
    <cellStyle name="style1471329919930" xfId="6192" xr:uid="{00000000-0005-0000-0000-0000849D0000}"/>
    <cellStyle name="style1471329920149" xfId="6193" xr:uid="{00000000-0005-0000-0000-0000859D0000}"/>
    <cellStyle name="style1471329920352" xfId="6194" xr:uid="{00000000-0005-0000-0000-0000869D0000}"/>
    <cellStyle name="style1471329920571" xfId="6195" xr:uid="{00000000-0005-0000-0000-0000879D0000}"/>
    <cellStyle name="style1471329920790" xfId="6196" xr:uid="{00000000-0005-0000-0000-0000889D0000}"/>
    <cellStyle name="style1471329921009" xfId="6197" xr:uid="{00000000-0005-0000-0000-0000899D0000}"/>
    <cellStyle name="style1471329921212" xfId="6198" xr:uid="{00000000-0005-0000-0000-00008A9D0000}"/>
    <cellStyle name="style1471329921430" xfId="6199" xr:uid="{00000000-0005-0000-0000-00008B9D0000}"/>
    <cellStyle name="style1471329921618" xfId="6200" xr:uid="{00000000-0005-0000-0000-00008C9D0000}"/>
    <cellStyle name="style1471329921805" xfId="6201" xr:uid="{00000000-0005-0000-0000-00008D9D0000}"/>
    <cellStyle name="style1471329922009" xfId="6202" xr:uid="{00000000-0005-0000-0000-00008E9D0000}"/>
    <cellStyle name="style1471329922227" xfId="6203" xr:uid="{00000000-0005-0000-0000-00008F9D0000}"/>
    <cellStyle name="style1471329922430" xfId="6204" xr:uid="{00000000-0005-0000-0000-0000909D0000}"/>
    <cellStyle name="style1471329922634" xfId="6205" xr:uid="{00000000-0005-0000-0000-0000919D0000}"/>
    <cellStyle name="style1471329922852" xfId="6206" xr:uid="{00000000-0005-0000-0000-0000929D0000}"/>
    <cellStyle name="style1471329923055" xfId="6207" xr:uid="{00000000-0005-0000-0000-0000939D0000}"/>
    <cellStyle name="style1471329923259" xfId="6208" xr:uid="{00000000-0005-0000-0000-0000949D0000}"/>
    <cellStyle name="style1471329923384" xfId="6209" xr:uid="{00000000-0005-0000-0000-0000959D0000}"/>
    <cellStyle name="style1471329923493" xfId="6210" xr:uid="{00000000-0005-0000-0000-0000969D0000}"/>
    <cellStyle name="style1471329923649" xfId="6211" xr:uid="{00000000-0005-0000-0000-0000979D0000}"/>
    <cellStyle name="style1471329923852" xfId="6212" xr:uid="{00000000-0005-0000-0000-0000989D0000}"/>
    <cellStyle name="style1471329924071" xfId="6213" xr:uid="{00000000-0005-0000-0000-0000999D0000}"/>
    <cellStyle name="style1471329924243" xfId="6214" xr:uid="{00000000-0005-0000-0000-00009A9D0000}"/>
    <cellStyle name="style1471329924368" xfId="6215" xr:uid="{00000000-0005-0000-0000-00009B9D0000}"/>
    <cellStyle name="style1471329924477" xfId="6216" xr:uid="{00000000-0005-0000-0000-00009C9D0000}"/>
    <cellStyle name="style1471329924587" xfId="6217" xr:uid="{00000000-0005-0000-0000-00009D9D0000}"/>
    <cellStyle name="style1471329924774" xfId="6218" xr:uid="{00000000-0005-0000-0000-00009E9D0000}"/>
    <cellStyle name="style1471329924930" xfId="6219" xr:uid="{00000000-0005-0000-0000-00009F9D0000}"/>
    <cellStyle name="style1471329925118" xfId="6220" xr:uid="{00000000-0005-0000-0000-0000A09D0000}"/>
    <cellStyle name="style1471329925227" xfId="6221" xr:uid="{00000000-0005-0000-0000-0000A19D0000}"/>
    <cellStyle name="style1471329925384" xfId="6222" xr:uid="{00000000-0005-0000-0000-0000A29D0000}"/>
    <cellStyle name="style1471329925524" xfId="6223" xr:uid="{00000000-0005-0000-0000-0000A39D0000}"/>
    <cellStyle name="style1471329925743" xfId="6224" xr:uid="{00000000-0005-0000-0000-0000A49D0000}"/>
    <cellStyle name="style1471329925962" xfId="6225" xr:uid="{00000000-0005-0000-0000-0000A59D0000}"/>
    <cellStyle name="style1471329926180" xfId="6226" xr:uid="{00000000-0005-0000-0000-0000A69D0000}"/>
    <cellStyle name="style1471329926352" xfId="6227" xr:uid="{00000000-0005-0000-0000-0000A79D0000}"/>
    <cellStyle name="style1471329926555" xfId="6228" xr:uid="{00000000-0005-0000-0000-0000A89D0000}"/>
    <cellStyle name="style1471329926759" xfId="6229" xr:uid="{00000000-0005-0000-0000-0000A99D0000}"/>
    <cellStyle name="style1471329926977" xfId="6230" xr:uid="{00000000-0005-0000-0000-0000AA9D0000}"/>
    <cellStyle name="style1471329927165" xfId="6231" xr:uid="{00000000-0005-0000-0000-0000AB9D0000}"/>
    <cellStyle name="style1471329927321" xfId="6232" xr:uid="{00000000-0005-0000-0000-0000AC9D0000}"/>
    <cellStyle name="style1471329927540" xfId="6233" xr:uid="{00000000-0005-0000-0000-0000AD9D0000}"/>
    <cellStyle name="style1471329927727" xfId="6234" xr:uid="{00000000-0005-0000-0000-0000AE9D0000}"/>
    <cellStyle name="style1471329927852" xfId="6235" xr:uid="{00000000-0005-0000-0000-0000AF9D0000}"/>
    <cellStyle name="style1471329928009" xfId="6236" xr:uid="{00000000-0005-0000-0000-0000B09D0000}"/>
    <cellStyle name="style1471329928212" xfId="6237" xr:uid="{00000000-0005-0000-0000-0000B19D0000}"/>
    <cellStyle name="style1471329928431" xfId="6238" xr:uid="{00000000-0005-0000-0000-0000B29D0000}"/>
    <cellStyle name="style1471329928649" xfId="6239" xr:uid="{00000000-0005-0000-0000-0000B39D0000}"/>
    <cellStyle name="style1471329928868" xfId="6240" xr:uid="{00000000-0005-0000-0000-0000B49D0000}"/>
    <cellStyle name="style1471329929087" xfId="6241" xr:uid="{00000000-0005-0000-0000-0000B59D0000}"/>
    <cellStyle name="style1471329929259" xfId="6242" xr:uid="{00000000-0005-0000-0000-0000B69D0000}"/>
    <cellStyle name="style1471329929368" xfId="6243" xr:uid="{00000000-0005-0000-0000-0000B79D0000}"/>
    <cellStyle name="style1471329929493" xfId="6244" xr:uid="{00000000-0005-0000-0000-0000B89D0000}"/>
    <cellStyle name="style1471329929602" xfId="6245" xr:uid="{00000000-0005-0000-0000-0000B99D0000}"/>
    <cellStyle name="style1471329929712" xfId="6246" xr:uid="{00000000-0005-0000-0000-0000BA9D0000}"/>
    <cellStyle name="style1471329929852" xfId="6247" xr:uid="{00000000-0005-0000-0000-0000BB9D0000}"/>
    <cellStyle name="style1471329930243" xfId="6248" xr:uid="{00000000-0005-0000-0000-0000BC9D0000}"/>
    <cellStyle name="style1471329930337" xfId="6249" xr:uid="{00000000-0005-0000-0000-0000BD9D0000}"/>
    <cellStyle name="style1471329975619" xfId="6250" xr:uid="{00000000-0005-0000-0000-0000BE9D0000}"/>
    <cellStyle name="style1471329975853" xfId="6251" xr:uid="{00000000-0005-0000-0000-0000BF9D0000}"/>
    <cellStyle name="style1471329975947" xfId="6252" xr:uid="{00000000-0005-0000-0000-0000C09D0000}"/>
    <cellStyle name="style1471329976072" xfId="6253" xr:uid="{00000000-0005-0000-0000-0000C19D0000}"/>
    <cellStyle name="style1471329976275" xfId="6254" xr:uid="{00000000-0005-0000-0000-0000C29D0000}"/>
    <cellStyle name="style1471329976478" xfId="6255" xr:uid="{00000000-0005-0000-0000-0000C39D0000}"/>
    <cellStyle name="style1471329976619" xfId="6256" xr:uid="{00000000-0005-0000-0000-0000C49D0000}"/>
    <cellStyle name="style1471329976775" xfId="6257" xr:uid="{00000000-0005-0000-0000-0000C59D0000}"/>
    <cellStyle name="style1471329976994" xfId="6258" xr:uid="{00000000-0005-0000-0000-0000C69D0000}"/>
    <cellStyle name="style1471329977213" xfId="6259" xr:uid="{00000000-0005-0000-0000-0000C79D0000}"/>
    <cellStyle name="style1471329977416" xfId="6260" xr:uid="{00000000-0005-0000-0000-0000C89D0000}"/>
    <cellStyle name="style1471329977635" xfId="6261" xr:uid="{00000000-0005-0000-0000-0000C99D0000}"/>
    <cellStyle name="style1471329977838" xfId="6262" xr:uid="{00000000-0005-0000-0000-0000CA9D0000}"/>
    <cellStyle name="style1471329978025" xfId="6263" xr:uid="{00000000-0005-0000-0000-0000CB9D0000}"/>
    <cellStyle name="style1471329978181" xfId="6264" xr:uid="{00000000-0005-0000-0000-0000CC9D0000}"/>
    <cellStyle name="style1471329978416" xfId="6265" xr:uid="{00000000-0005-0000-0000-0000CD9D0000}"/>
    <cellStyle name="style1471329978572" xfId="6266" xr:uid="{00000000-0005-0000-0000-0000CE9D0000}"/>
    <cellStyle name="style1471329978681" xfId="6267" xr:uid="{00000000-0005-0000-0000-0000CF9D0000}"/>
    <cellStyle name="style1471329978838" xfId="6268" xr:uid="{00000000-0005-0000-0000-0000D09D0000}"/>
    <cellStyle name="style1471329978994" xfId="6269" xr:uid="{00000000-0005-0000-0000-0000D19D0000}"/>
    <cellStyle name="style1471329979197" xfId="6270" xr:uid="{00000000-0005-0000-0000-0000D29D0000}"/>
    <cellStyle name="style1471329979416" xfId="6271" xr:uid="{00000000-0005-0000-0000-0000D39D0000}"/>
    <cellStyle name="style1471329979650" xfId="6272" xr:uid="{00000000-0005-0000-0000-0000D49D0000}"/>
    <cellStyle name="style1471329979853" xfId="6273" xr:uid="{00000000-0005-0000-0000-0000D59D0000}"/>
    <cellStyle name="style1471329980057" xfId="6274" xr:uid="{00000000-0005-0000-0000-0000D69D0000}"/>
    <cellStyle name="style1471329980291" xfId="6275" xr:uid="{00000000-0005-0000-0000-0000D79D0000}"/>
    <cellStyle name="style1471329980510" xfId="6276" xr:uid="{00000000-0005-0000-0000-0000D89D0000}"/>
    <cellStyle name="style1471329980650" xfId="6277" xr:uid="{00000000-0005-0000-0000-0000D99D0000}"/>
    <cellStyle name="style1471329980822" xfId="6278" xr:uid="{00000000-0005-0000-0000-0000DA9D0000}"/>
    <cellStyle name="style1471329981025" xfId="6279" xr:uid="{00000000-0005-0000-0000-0000DB9D0000}"/>
    <cellStyle name="style1471329981228" xfId="6280" xr:uid="{00000000-0005-0000-0000-0000DC9D0000}"/>
    <cellStyle name="style1471329981447" xfId="6281" xr:uid="{00000000-0005-0000-0000-0000DD9D0000}"/>
    <cellStyle name="style1471329981650" xfId="6282" xr:uid="{00000000-0005-0000-0000-0000DE9D0000}"/>
    <cellStyle name="style1471329981869" xfId="6283" xr:uid="{00000000-0005-0000-0000-0000DF9D0000}"/>
    <cellStyle name="style1471329982072" xfId="6284" xr:uid="{00000000-0005-0000-0000-0000E09D0000}"/>
    <cellStyle name="style1471329982291" xfId="6285" xr:uid="{00000000-0005-0000-0000-0000E19D0000}"/>
    <cellStyle name="style1471329982494" xfId="6286" xr:uid="{00000000-0005-0000-0000-0000E29D0000}"/>
    <cellStyle name="style1471329982713" xfId="6287" xr:uid="{00000000-0005-0000-0000-0000E39D0000}"/>
    <cellStyle name="style1471329982916" xfId="6288" xr:uid="{00000000-0005-0000-0000-0000E49D0000}"/>
    <cellStyle name="style1471329983135" xfId="6289" xr:uid="{00000000-0005-0000-0000-0000E59D0000}"/>
    <cellStyle name="style1471329983322" xfId="6290" xr:uid="{00000000-0005-0000-0000-0000E69D0000}"/>
    <cellStyle name="style1471329983478" xfId="6291" xr:uid="{00000000-0005-0000-0000-0000E79D0000}"/>
    <cellStyle name="style1471329983635" xfId="6292" xr:uid="{00000000-0005-0000-0000-0000E89D0000}"/>
    <cellStyle name="style1471329983853" xfId="6293" xr:uid="{00000000-0005-0000-0000-0000E99D0000}"/>
    <cellStyle name="style1471329984010" xfId="6294" xr:uid="{00000000-0005-0000-0000-0000EA9D0000}"/>
    <cellStyle name="style1471329984119" xfId="6295" xr:uid="{00000000-0005-0000-0000-0000EB9D0000}"/>
    <cellStyle name="style1471329984244" xfId="6296" xr:uid="{00000000-0005-0000-0000-0000EC9D0000}"/>
    <cellStyle name="style1471329984353" xfId="6297" xr:uid="{00000000-0005-0000-0000-0000ED9D0000}"/>
    <cellStyle name="style1471329984478" xfId="6298" xr:uid="{00000000-0005-0000-0000-0000EE9D0000}"/>
    <cellStyle name="style1471329984588" xfId="6299" xr:uid="{00000000-0005-0000-0000-0000EF9D0000}"/>
    <cellStyle name="style1471329984682" xfId="6300" xr:uid="{00000000-0005-0000-0000-0000F09D0000}"/>
    <cellStyle name="style1471329984853" xfId="6301" xr:uid="{00000000-0005-0000-0000-0000F19D0000}"/>
    <cellStyle name="style1471329985057" xfId="6302" xr:uid="{00000000-0005-0000-0000-0000F29D0000}"/>
    <cellStyle name="style1471329985275" xfId="6303" xr:uid="{00000000-0005-0000-0000-0000F39D0000}"/>
    <cellStyle name="style1471329985432" xfId="6304" xr:uid="{00000000-0005-0000-0000-0000F49D0000}"/>
    <cellStyle name="style1471329985635" xfId="6305" xr:uid="{00000000-0005-0000-0000-0000F59D0000}"/>
    <cellStyle name="style1471329985838" xfId="6306" xr:uid="{00000000-0005-0000-0000-0000F69D0000}"/>
    <cellStyle name="style1471329986072" xfId="6307" xr:uid="{00000000-0005-0000-0000-0000F79D0000}"/>
    <cellStyle name="style1471329986229" xfId="6308" xr:uid="{00000000-0005-0000-0000-0000F89D0000}"/>
    <cellStyle name="style1471329986432" xfId="6309" xr:uid="{00000000-0005-0000-0000-0000F99D0000}"/>
    <cellStyle name="style1471329986650" xfId="6310" xr:uid="{00000000-0005-0000-0000-0000FA9D0000}"/>
    <cellStyle name="style1471329986854" xfId="6311" xr:uid="{00000000-0005-0000-0000-0000FB9D0000}"/>
    <cellStyle name="style1471329987041" xfId="6312" xr:uid="{00000000-0005-0000-0000-0000FC9D0000}"/>
    <cellStyle name="style1471329987197" xfId="6313" xr:uid="{00000000-0005-0000-0000-0000FD9D0000}"/>
    <cellStyle name="style1471329987416" xfId="6314" xr:uid="{00000000-0005-0000-0000-0000FE9D0000}"/>
    <cellStyle name="style1471329987635" xfId="6315" xr:uid="{00000000-0005-0000-0000-0000FF9D0000}"/>
    <cellStyle name="style1471329987838" xfId="6316" xr:uid="{00000000-0005-0000-0000-0000009E0000}"/>
    <cellStyle name="style1471329988057" xfId="6317" xr:uid="{00000000-0005-0000-0000-0000019E0000}"/>
    <cellStyle name="style1471329988260" xfId="6318" xr:uid="{00000000-0005-0000-0000-0000029E0000}"/>
    <cellStyle name="style1471329988463" xfId="6319" xr:uid="{00000000-0005-0000-0000-0000039E0000}"/>
    <cellStyle name="style1471329988682" xfId="6320" xr:uid="{00000000-0005-0000-0000-0000049E0000}"/>
    <cellStyle name="style1471329988900" xfId="6321" xr:uid="{00000000-0005-0000-0000-0000059E0000}"/>
    <cellStyle name="style1471329989119" xfId="6322" xr:uid="{00000000-0005-0000-0000-0000069E0000}"/>
    <cellStyle name="style1471329989338" xfId="6323" xr:uid="{00000000-0005-0000-0000-0000079E0000}"/>
    <cellStyle name="style1471329989510" xfId="6324" xr:uid="{00000000-0005-0000-0000-0000089E0000}"/>
    <cellStyle name="style1471329989682" xfId="6325" xr:uid="{00000000-0005-0000-0000-0000099E0000}"/>
    <cellStyle name="style1471329989885" xfId="6326" xr:uid="{00000000-0005-0000-0000-00000A9E0000}"/>
    <cellStyle name="style1471329990041" xfId="6327" xr:uid="{00000000-0005-0000-0000-00000B9E0000}"/>
    <cellStyle name="style1471329990166" xfId="6328" xr:uid="{00000000-0005-0000-0000-00000C9E0000}"/>
    <cellStyle name="style1471329990900" xfId="6329" xr:uid="{00000000-0005-0000-0000-00000D9E0000}"/>
    <cellStyle name="style1471329991057" xfId="6330" xr:uid="{00000000-0005-0000-0000-00000E9E0000}"/>
    <cellStyle name="style1471330189139" xfId="6331" xr:uid="{00000000-0005-0000-0000-00000F9E0000}"/>
    <cellStyle name="style1471330189139 2" xfId="6332" xr:uid="{00000000-0005-0000-0000-0000109E0000}"/>
    <cellStyle name="style1471330189342" xfId="6333" xr:uid="{00000000-0005-0000-0000-0000119E0000}"/>
    <cellStyle name="style1471330189342 2" xfId="6334" xr:uid="{00000000-0005-0000-0000-0000129E0000}"/>
    <cellStyle name="style1471330189467" xfId="6335" xr:uid="{00000000-0005-0000-0000-0000139E0000}"/>
    <cellStyle name="style1471330189467 2" xfId="6336" xr:uid="{00000000-0005-0000-0000-0000149E0000}"/>
    <cellStyle name="style1471330189592" xfId="6337" xr:uid="{00000000-0005-0000-0000-0000159E0000}"/>
    <cellStyle name="style1471330189592 2" xfId="6338" xr:uid="{00000000-0005-0000-0000-0000169E0000}"/>
    <cellStyle name="style1471330189717" xfId="6339" xr:uid="{00000000-0005-0000-0000-0000179E0000}"/>
    <cellStyle name="style1471330189717 2" xfId="6340" xr:uid="{00000000-0005-0000-0000-0000189E0000}"/>
    <cellStyle name="style1471330189873" xfId="6341" xr:uid="{00000000-0005-0000-0000-0000199E0000}"/>
    <cellStyle name="style1471330189873 2" xfId="6342" xr:uid="{00000000-0005-0000-0000-00001A9E0000}"/>
    <cellStyle name="style1471330190076" xfId="6343" xr:uid="{00000000-0005-0000-0000-00001B9E0000}"/>
    <cellStyle name="style1471330190076 2" xfId="6344" xr:uid="{00000000-0005-0000-0000-00001C9E0000}"/>
    <cellStyle name="style1471330190232" xfId="6345" xr:uid="{00000000-0005-0000-0000-00001D9E0000}"/>
    <cellStyle name="style1471330190232 2" xfId="6346" xr:uid="{00000000-0005-0000-0000-00001E9E0000}"/>
    <cellStyle name="style1471330190373" xfId="6347" xr:uid="{00000000-0005-0000-0000-00001F9E0000}"/>
    <cellStyle name="style1471330190373 2" xfId="6348" xr:uid="{00000000-0005-0000-0000-0000209E0000}"/>
    <cellStyle name="style1471330190545" xfId="6349" xr:uid="{00000000-0005-0000-0000-0000219E0000}"/>
    <cellStyle name="style1471330190545 2" xfId="6350" xr:uid="{00000000-0005-0000-0000-0000229E0000}"/>
    <cellStyle name="style1471330190764" xfId="6351" xr:uid="{00000000-0005-0000-0000-0000239E0000}"/>
    <cellStyle name="style1471330190764 2" xfId="6352" xr:uid="{00000000-0005-0000-0000-0000249E0000}"/>
    <cellStyle name="style1471330190982" xfId="6353" xr:uid="{00000000-0005-0000-0000-0000259E0000}"/>
    <cellStyle name="style1471330190982 2" xfId="6354" xr:uid="{00000000-0005-0000-0000-0000269E0000}"/>
    <cellStyle name="style1471330191201" xfId="6355" xr:uid="{00000000-0005-0000-0000-0000279E0000}"/>
    <cellStyle name="style1471330191201 2" xfId="6356" xr:uid="{00000000-0005-0000-0000-0000289E0000}"/>
    <cellStyle name="style1471330191420" xfId="6357" xr:uid="{00000000-0005-0000-0000-0000299E0000}"/>
    <cellStyle name="style1471330191420 2" xfId="6358" xr:uid="{00000000-0005-0000-0000-00002A9E0000}"/>
    <cellStyle name="style1471330191623" xfId="6359" xr:uid="{00000000-0005-0000-0000-00002B9E0000}"/>
    <cellStyle name="style1471330191623 2" xfId="6360" xr:uid="{00000000-0005-0000-0000-00002C9E0000}"/>
    <cellStyle name="style1471330191842" xfId="6361" xr:uid="{00000000-0005-0000-0000-00002D9E0000}"/>
    <cellStyle name="style1471330191842 2" xfId="6362" xr:uid="{00000000-0005-0000-0000-00002E9E0000}"/>
    <cellStyle name="style1471330191998" xfId="6363" xr:uid="{00000000-0005-0000-0000-00002F9E0000}"/>
    <cellStyle name="style1471330191998 2" xfId="6364" xr:uid="{00000000-0005-0000-0000-0000309E0000}"/>
    <cellStyle name="style1471330192154" xfId="6365" xr:uid="{00000000-0005-0000-0000-0000319E0000}"/>
    <cellStyle name="style1471330192154 2" xfId="6366" xr:uid="{00000000-0005-0000-0000-0000329E0000}"/>
    <cellStyle name="style1471330192357" xfId="6367" xr:uid="{00000000-0005-0000-0000-0000339E0000}"/>
    <cellStyle name="style1471330192357 2" xfId="6368" xr:uid="{00000000-0005-0000-0000-0000349E0000}"/>
    <cellStyle name="style1471330192529" xfId="6369" xr:uid="{00000000-0005-0000-0000-0000359E0000}"/>
    <cellStyle name="style1471330192529 2" xfId="6370" xr:uid="{00000000-0005-0000-0000-0000369E0000}"/>
    <cellStyle name="style1471330192732" xfId="6371" xr:uid="{00000000-0005-0000-0000-0000379E0000}"/>
    <cellStyle name="style1471330192732 2" xfId="6372" xr:uid="{00000000-0005-0000-0000-0000389E0000}"/>
    <cellStyle name="style1471330192936" xfId="6373" xr:uid="{00000000-0005-0000-0000-0000399E0000}"/>
    <cellStyle name="style1471330192936 2" xfId="6374" xr:uid="{00000000-0005-0000-0000-00003A9E0000}"/>
    <cellStyle name="style1471330193154" xfId="6375" xr:uid="{00000000-0005-0000-0000-00003B9E0000}"/>
    <cellStyle name="style1471330193154 2" xfId="6376" xr:uid="{00000000-0005-0000-0000-00003C9E0000}"/>
    <cellStyle name="style1471330193389" xfId="6377" xr:uid="{00000000-0005-0000-0000-00003D9E0000}"/>
    <cellStyle name="style1471330193389 2" xfId="6378" xr:uid="{00000000-0005-0000-0000-00003E9E0000}"/>
    <cellStyle name="style1471330193592" xfId="6379" xr:uid="{00000000-0005-0000-0000-00003F9E0000}"/>
    <cellStyle name="style1471330193592 2" xfId="6380" xr:uid="{00000000-0005-0000-0000-0000409E0000}"/>
    <cellStyle name="style1471330193811" xfId="6381" xr:uid="{00000000-0005-0000-0000-0000419E0000}"/>
    <cellStyle name="style1471330193811 2" xfId="6382" xr:uid="{00000000-0005-0000-0000-0000429E0000}"/>
    <cellStyle name="style1471330193998" xfId="6383" xr:uid="{00000000-0005-0000-0000-0000439E0000}"/>
    <cellStyle name="style1471330193998 2" xfId="6384" xr:uid="{00000000-0005-0000-0000-0000449E0000}"/>
    <cellStyle name="style1471330194123" xfId="6385" xr:uid="{00000000-0005-0000-0000-0000459E0000}"/>
    <cellStyle name="style1471330194123 2" xfId="6386" xr:uid="{00000000-0005-0000-0000-0000469E0000}"/>
    <cellStyle name="style1471330194326" xfId="6387" xr:uid="{00000000-0005-0000-0000-0000479E0000}"/>
    <cellStyle name="style1471330194326 2" xfId="6388" xr:uid="{00000000-0005-0000-0000-0000489E0000}"/>
    <cellStyle name="style1471330194545" xfId="6389" xr:uid="{00000000-0005-0000-0000-0000499E0000}"/>
    <cellStyle name="style1471330194545 2" xfId="6390" xr:uid="{00000000-0005-0000-0000-00004A9E0000}"/>
    <cellStyle name="style1471330194748" xfId="6391" xr:uid="{00000000-0005-0000-0000-00004B9E0000}"/>
    <cellStyle name="style1471330194748 2" xfId="6392" xr:uid="{00000000-0005-0000-0000-00004C9E0000}"/>
    <cellStyle name="style1471330194967" xfId="6393" xr:uid="{00000000-0005-0000-0000-00004D9E0000}"/>
    <cellStyle name="style1471330194967 2" xfId="6394" xr:uid="{00000000-0005-0000-0000-00004E9E0000}"/>
    <cellStyle name="style1471330195170" xfId="6395" xr:uid="{00000000-0005-0000-0000-00004F9E0000}"/>
    <cellStyle name="style1471330195170 2" xfId="6396" xr:uid="{00000000-0005-0000-0000-0000509E0000}"/>
    <cellStyle name="style1471330195373" xfId="6397" xr:uid="{00000000-0005-0000-0000-0000519E0000}"/>
    <cellStyle name="style1471330195373 2" xfId="6398" xr:uid="{00000000-0005-0000-0000-0000529E0000}"/>
    <cellStyle name="style1471330195608" xfId="6399" xr:uid="{00000000-0005-0000-0000-0000539E0000}"/>
    <cellStyle name="style1471330195608 2" xfId="6400" xr:uid="{00000000-0005-0000-0000-0000549E0000}"/>
    <cellStyle name="style1471330195811" xfId="6401" xr:uid="{00000000-0005-0000-0000-0000559E0000}"/>
    <cellStyle name="style1471330195811 2" xfId="6402" xr:uid="{00000000-0005-0000-0000-0000569E0000}"/>
    <cellStyle name="style1471330196029" xfId="6403" xr:uid="{00000000-0005-0000-0000-0000579E0000}"/>
    <cellStyle name="style1471330196029 2" xfId="6404" xr:uid="{00000000-0005-0000-0000-0000589E0000}"/>
    <cellStyle name="style1471330196233" xfId="6405" xr:uid="{00000000-0005-0000-0000-0000599E0000}"/>
    <cellStyle name="style1471330196233 2" xfId="6406" xr:uid="{00000000-0005-0000-0000-00005A9E0000}"/>
    <cellStyle name="style1471330196451" xfId="6407" xr:uid="{00000000-0005-0000-0000-00005B9E0000}"/>
    <cellStyle name="style1471330196451 2" xfId="6408" xr:uid="{00000000-0005-0000-0000-00005C9E0000}"/>
    <cellStyle name="style1471330196654" xfId="6409" xr:uid="{00000000-0005-0000-0000-00005D9E0000}"/>
    <cellStyle name="style1471330196654 2" xfId="6410" xr:uid="{00000000-0005-0000-0000-00005E9E0000}"/>
    <cellStyle name="style1471330196858" xfId="6411" xr:uid="{00000000-0005-0000-0000-00005F9E0000}"/>
    <cellStyle name="style1471330196858 2" xfId="6412" xr:uid="{00000000-0005-0000-0000-0000609E0000}"/>
    <cellStyle name="style1471330197014" xfId="6413" xr:uid="{00000000-0005-0000-0000-0000619E0000}"/>
    <cellStyle name="style1471330197014 2" xfId="6414" xr:uid="{00000000-0005-0000-0000-0000629E0000}"/>
    <cellStyle name="style1471330197170" xfId="6415" xr:uid="{00000000-0005-0000-0000-0000639E0000}"/>
    <cellStyle name="style1471330197170 2" xfId="6416" xr:uid="{00000000-0005-0000-0000-0000649E0000}"/>
    <cellStyle name="style1471330197373" xfId="6417" xr:uid="{00000000-0005-0000-0000-0000659E0000}"/>
    <cellStyle name="style1471330197373 2" xfId="6418" xr:uid="{00000000-0005-0000-0000-0000669E0000}"/>
    <cellStyle name="style1471330197592" xfId="6419" xr:uid="{00000000-0005-0000-0000-0000679E0000}"/>
    <cellStyle name="style1471330197592 2" xfId="6420" xr:uid="{00000000-0005-0000-0000-0000689E0000}"/>
    <cellStyle name="style1471330197795" xfId="6421" xr:uid="{00000000-0005-0000-0000-0000699E0000}"/>
    <cellStyle name="style1471330197795 2" xfId="6422" xr:uid="{00000000-0005-0000-0000-00006A9E0000}"/>
    <cellStyle name="style1471330198014" xfId="6423" xr:uid="{00000000-0005-0000-0000-00006B9E0000}"/>
    <cellStyle name="style1471330198014 2" xfId="6424" xr:uid="{00000000-0005-0000-0000-00006C9E0000}"/>
    <cellStyle name="style1471330198217" xfId="6425" xr:uid="{00000000-0005-0000-0000-00006D9E0000}"/>
    <cellStyle name="style1471330198217 2" xfId="6426" xr:uid="{00000000-0005-0000-0000-00006E9E0000}"/>
    <cellStyle name="style1471330198436" xfId="6427" xr:uid="{00000000-0005-0000-0000-00006F9E0000}"/>
    <cellStyle name="style1471330198436 2" xfId="6428" xr:uid="{00000000-0005-0000-0000-0000709E0000}"/>
    <cellStyle name="style1471330198654" xfId="6429" xr:uid="{00000000-0005-0000-0000-0000719E0000}"/>
    <cellStyle name="style1471330198654 2" xfId="6430" xr:uid="{00000000-0005-0000-0000-0000729E0000}"/>
    <cellStyle name="style1471330198811" xfId="6431" xr:uid="{00000000-0005-0000-0000-0000739E0000}"/>
    <cellStyle name="style1471330198811 2" xfId="6432" xr:uid="{00000000-0005-0000-0000-0000749E0000}"/>
    <cellStyle name="style1471330199029" xfId="6433" xr:uid="{00000000-0005-0000-0000-0000759E0000}"/>
    <cellStyle name="style1471330199029 2" xfId="6434" xr:uid="{00000000-0005-0000-0000-0000769E0000}"/>
    <cellStyle name="style1471330199233" xfId="6435" xr:uid="{00000000-0005-0000-0000-0000779E0000}"/>
    <cellStyle name="style1471330199233 2" xfId="6436" xr:uid="{00000000-0005-0000-0000-0000789E0000}"/>
    <cellStyle name="style1471330199451" xfId="6437" xr:uid="{00000000-0005-0000-0000-0000799E0000}"/>
    <cellStyle name="style1471330199451 2" xfId="6438" xr:uid="{00000000-0005-0000-0000-00007A9E0000}"/>
    <cellStyle name="style1471330199608" xfId="6439" xr:uid="{00000000-0005-0000-0000-00007B9E0000}"/>
    <cellStyle name="style1471330199608 2" xfId="6440" xr:uid="{00000000-0005-0000-0000-00007C9E0000}"/>
    <cellStyle name="style1471330199811" xfId="6441" xr:uid="{00000000-0005-0000-0000-00007D9E0000}"/>
    <cellStyle name="style1471330199811 2" xfId="6442" xr:uid="{00000000-0005-0000-0000-00007E9E0000}"/>
    <cellStyle name="style1471330200029" xfId="6443" xr:uid="{00000000-0005-0000-0000-00007F9E0000}"/>
    <cellStyle name="style1471330200029 2" xfId="6444" xr:uid="{00000000-0005-0000-0000-0000809E0000}"/>
    <cellStyle name="style1471330200217" xfId="6445" xr:uid="{00000000-0005-0000-0000-0000819E0000}"/>
    <cellStyle name="style1471330200217 2" xfId="6446" xr:uid="{00000000-0005-0000-0000-0000829E0000}"/>
    <cellStyle name="style1471330200358" xfId="6447" xr:uid="{00000000-0005-0000-0000-0000839E0000}"/>
    <cellStyle name="style1471330200358 2" xfId="6448" xr:uid="{00000000-0005-0000-0000-0000849E0000}"/>
    <cellStyle name="style1471330200514" xfId="6449" xr:uid="{00000000-0005-0000-0000-0000859E0000}"/>
    <cellStyle name="style1471330200514 2" xfId="6450" xr:uid="{00000000-0005-0000-0000-0000869E0000}"/>
    <cellStyle name="style1471330200686" xfId="6451" xr:uid="{00000000-0005-0000-0000-0000879E0000}"/>
    <cellStyle name="style1471330200686 2" xfId="6452" xr:uid="{00000000-0005-0000-0000-0000889E0000}"/>
    <cellStyle name="style1471330200905" xfId="6453" xr:uid="{00000000-0005-0000-0000-0000899E0000}"/>
    <cellStyle name="style1471330200905 2" xfId="6454" xr:uid="{00000000-0005-0000-0000-00008A9E0000}"/>
    <cellStyle name="style1471330201092" xfId="6455" xr:uid="{00000000-0005-0000-0000-00008B9E0000}"/>
    <cellStyle name="style1471330201092 2" xfId="6456" xr:uid="{00000000-0005-0000-0000-00008C9E0000}"/>
    <cellStyle name="style1471330201233" xfId="6457" xr:uid="{00000000-0005-0000-0000-00008D9E0000}"/>
    <cellStyle name="style1471330201233 2" xfId="6458" xr:uid="{00000000-0005-0000-0000-00008E9E0000}"/>
    <cellStyle name="style1471330201451" xfId="6459" xr:uid="{00000000-0005-0000-0000-00008F9E0000}"/>
    <cellStyle name="style1471330201451 2" xfId="6460" xr:uid="{00000000-0005-0000-0000-0000909E0000}"/>
    <cellStyle name="style1471330201655" xfId="6461" xr:uid="{00000000-0005-0000-0000-0000919E0000}"/>
    <cellStyle name="style1471330201655 2" xfId="6462" xr:uid="{00000000-0005-0000-0000-0000929E0000}"/>
    <cellStyle name="style1471330201795" xfId="6463" xr:uid="{00000000-0005-0000-0000-0000939E0000}"/>
    <cellStyle name="style1471330201795 2" xfId="6464" xr:uid="{00000000-0005-0000-0000-0000949E0000}"/>
    <cellStyle name="style1471330201936" xfId="6465" xr:uid="{00000000-0005-0000-0000-0000959E0000}"/>
    <cellStyle name="style1471330201936 2" xfId="6466" xr:uid="{00000000-0005-0000-0000-0000969E0000}"/>
    <cellStyle name="style1471330202108" xfId="6467" xr:uid="{00000000-0005-0000-0000-0000979E0000}"/>
    <cellStyle name="style1471330202108 2" xfId="6468" xr:uid="{00000000-0005-0000-0000-0000989E0000}"/>
    <cellStyle name="style1471330202311" xfId="6469" xr:uid="{00000000-0005-0000-0000-0000999E0000}"/>
    <cellStyle name="style1471330202311 2" xfId="6470" xr:uid="{00000000-0005-0000-0000-00009A9E0000}"/>
    <cellStyle name="style1471330202530" xfId="6471" xr:uid="{00000000-0005-0000-0000-00009B9E0000}"/>
    <cellStyle name="style1471330202530 2" xfId="6472" xr:uid="{00000000-0005-0000-0000-00009C9E0000}"/>
    <cellStyle name="style1471330202748" xfId="6473" xr:uid="{00000000-0005-0000-0000-00009D9E0000}"/>
    <cellStyle name="style1471330202748 2" xfId="6474" xr:uid="{00000000-0005-0000-0000-00009E9E0000}"/>
    <cellStyle name="style1471330202967" xfId="6475" xr:uid="{00000000-0005-0000-0000-00009F9E0000}"/>
    <cellStyle name="style1471330202967 2" xfId="6476" xr:uid="{00000000-0005-0000-0000-0000A09E0000}"/>
    <cellStyle name="style1471330203186" xfId="6477" xr:uid="{00000000-0005-0000-0000-0000A19E0000}"/>
    <cellStyle name="style1471330203186 2" xfId="6478" xr:uid="{00000000-0005-0000-0000-0000A29E0000}"/>
    <cellStyle name="style1471330203405" xfId="6479" xr:uid="{00000000-0005-0000-0000-0000A39E0000}"/>
    <cellStyle name="style1471330203405 2" xfId="6480" xr:uid="{00000000-0005-0000-0000-0000A49E0000}"/>
    <cellStyle name="style1471330203608" xfId="6481" xr:uid="{00000000-0005-0000-0000-0000A59E0000}"/>
    <cellStyle name="style1471330203608 2" xfId="6482" xr:uid="{00000000-0005-0000-0000-0000A69E0000}"/>
    <cellStyle name="style1471330203826" xfId="6483" xr:uid="{00000000-0005-0000-0000-0000A79E0000}"/>
    <cellStyle name="style1471330203826 2" xfId="6484" xr:uid="{00000000-0005-0000-0000-0000A89E0000}"/>
    <cellStyle name="style1471330204045" xfId="6485" xr:uid="{00000000-0005-0000-0000-0000A99E0000}"/>
    <cellStyle name="style1471330204045 2" xfId="6486" xr:uid="{00000000-0005-0000-0000-0000AA9E0000}"/>
    <cellStyle name="style1471330204280" xfId="6487" xr:uid="{00000000-0005-0000-0000-0000AB9E0000}"/>
    <cellStyle name="style1471330204280 2" xfId="6488" xr:uid="{00000000-0005-0000-0000-0000AC9E0000}"/>
    <cellStyle name="style1471330205014" xfId="6489" xr:uid="{00000000-0005-0000-0000-0000AD9E0000}"/>
    <cellStyle name="style1471330205014 2" xfId="6490" xr:uid="{00000000-0005-0000-0000-0000AE9E0000}"/>
    <cellStyle name="style1471330205123" xfId="6491" xr:uid="{00000000-0005-0000-0000-0000AF9E0000}"/>
    <cellStyle name="style1471330205123 2" xfId="6492" xr:uid="{00000000-0005-0000-0000-0000B09E0000}"/>
    <cellStyle name="style1471330205686" xfId="6493" xr:uid="{00000000-0005-0000-0000-0000B19E0000}"/>
    <cellStyle name="style1471330205686 2" xfId="6494" xr:uid="{00000000-0005-0000-0000-0000B29E0000}"/>
    <cellStyle name="style1471330206092" xfId="6495" xr:uid="{00000000-0005-0000-0000-0000B39E0000}"/>
    <cellStyle name="style1471330206092 2" xfId="6496" xr:uid="{00000000-0005-0000-0000-0000B49E0000}"/>
    <cellStyle name="style1471330211108" xfId="6497" xr:uid="{00000000-0005-0000-0000-0000B59E0000}"/>
    <cellStyle name="style1471330211108 2" xfId="6498" xr:uid="{00000000-0005-0000-0000-0000B69E0000}"/>
    <cellStyle name="style1471330211264" xfId="6499" xr:uid="{00000000-0005-0000-0000-0000B79E0000}"/>
    <cellStyle name="style1471330211264 2" xfId="6500" xr:uid="{00000000-0005-0000-0000-0000B89E0000}"/>
    <cellStyle name="style1471330211420" xfId="6501" xr:uid="{00000000-0005-0000-0000-0000B99E0000}"/>
    <cellStyle name="style1471330211420 2" xfId="6502" xr:uid="{00000000-0005-0000-0000-0000BA9E0000}"/>
    <cellStyle name="style1471330213170" xfId="6503" xr:uid="{00000000-0005-0000-0000-0000BB9E0000}"/>
    <cellStyle name="style1471330213170 2" xfId="6504" xr:uid="{00000000-0005-0000-0000-0000BC9E0000}"/>
    <cellStyle name="style1471330213342" xfId="6505" xr:uid="{00000000-0005-0000-0000-0000BD9E0000}"/>
    <cellStyle name="style1471330213342 2" xfId="6506" xr:uid="{00000000-0005-0000-0000-0000BE9E0000}"/>
    <cellStyle name="style1471330214811" xfId="6507" xr:uid="{00000000-0005-0000-0000-0000BF9E0000}"/>
    <cellStyle name="style1471330214811 2" xfId="6508" xr:uid="{00000000-0005-0000-0000-0000C09E0000}"/>
    <cellStyle name="style1471330214967" xfId="6509" xr:uid="{00000000-0005-0000-0000-0000C19E0000}"/>
    <cellStyle name="style1471330214967 2" xfId="6510" xr:uid="{00000000-0005-0000-0000-0000C29E0000}"/>
    <cellStyle name="style1471330215124" xfId="6511" xr:uid="{00000000-0005-0000-0000-0000C39E0000}"/>
    <cellStyle name="style1471330215124 2" xfId="6512" xr:uid="{00000000-0005-0000-0000-0000C49E0000}"/>
    <cellStyle name="style1471330215342" xfId="6513" xr:uid="{00000000-0005-0000-0000-0000C59E0000}"/>
    <cellStyle name="style1471330215342 2" xfId="6514" xr:uid="{00000000-0005-0000-0000-0000C69E0000}"/>
    <cellStyle name="style1471330215561" xfId="6515" xr:uid="{00000000-0005-0000-0000-0000C79E0000}"/>
    <cellStyle name="style1471330215561 2" xfId="6516" xr:uid="{00000000-0005-0000-0000-0000C89E0000}"/>
    <cellStyle name="style1471330215764" xfId="6517" xr:uid="{00000000-0005-0000-0000-0000C99E0000}"/>
    <cellStyle name="style1471330215764 2" xfId="6518" xr:uid="{00000000-0005-0000-0000-0000CA9E0000}"/>
    <cellStyle name="style1471330215983" xfId="6519" xr:uid="{00000000-0005-0000-0000-0000CB9E0000}"/>
    <cellStyle name="style1471330215983 2" xfId="6520" xr:uid="{00000000-0005-0000-0000-0000CC9E0000}"/>
    <cellStyle name="style1471330216186" xfId="6521" xr:uid="{00000000-0005-0000-0000-0000CD9E0000}"/>
    <cellStyle name="style1471330216186 2" xfId="6522" xr:uid="{00000000-0005-0000-0000-0000CE9E0000}"/>
    <cellStyle name="style1471330216405" xfId="6523" xr:uid="{00000000-0005-0000-0000-0000CF9E0000}"/>
    <cellStyle name="style1471330216405 2" xfId="6524" xr:uid="{00000000-0005-0000-0000-0000D09E0000}"/>
    <cellStyle name="style1471330216561" xfId="6525" xr:uid="{00000000-0005-0000-0000-0000D19E0000}"/>
    <cellStyle name="style1471330216561 2" xfId="6526" xr:uid="{00000000-0005-0000-0000-0000D29E0000}"/>
    <cellStyle name="style1471330216717" xfId="6527" xr:uid="{00000000-0005-0000-0000-0000D39E0000}"/>
    <cellStyle name="style1471330216717 2" xfId="6528" xr:uid="{00000000-0005-0000-0000-0000D49E0000}"/>
    <cellStyle name="style1471330216874" xfId="6529" xr:uid="{00000000-0005-0000-0000-0000D59E0000}"/>
    <cellStyle name="style1471330216874 2" xfId="6530" xr:uid="{00000000-0005-0000-0000-0000D69E0000}"/>
    <cellStyle name="style1471330217045" xfId="6531" xr:uid="{00000000-0005-0000-0000-0000D79E0000}"/>
    <cellStyle name="style1471330217045 2" xfId="6532" xr:uid="{00000000-0005-0000-0000-0000D89E0000}"/>
    <cellStyle name="style1471330217202" xfId="6533" xr:uid="{00000000-0005-0000-0000-0000D99E0000}"/>
    <cellStyle name="style1471330217202 2" xfId="6534" xr:uid="{00000000-0005-0000-0000-0000DA9E0000}"/>
    <cellStyle name="style1471330217358" xfId="6535" xr:uid="{00000000-0005-0000-0000-0000DB9E0000}"/>
    <cellStyle name="style1471330217358 2" xfId="6536" xr:uid="{00000000-0005-0000-0000-0000DC9E0000}"/>
    <cellStyle name="style1471330217514" xfId="6537" xr:uid="{00000000-0005-0000-0000-0000DD9E0000}"/>
    <cellStyle name="style1471330217514 2" xfId="6538" xr:uid="{00000000-0005-0000-0000-0000DE9E0000}"/>
    <cellStyle name="style1471330217670" xfId="6539" xr:uid="{00000000-0005-0000-0000-0000DF9E0000}"/>
    <cellStyle name="style1471330217670 2" xfId="6540" xr:uid="{00000000-0005-0000-0000-0000E09E0000}"/>
    <cellStyle name="style1471440499498" xfId="5167" xr:uid="{00000000-0005-0000-0000-0000E19E0000}"/>
    <cellStyle name="style1471440499779" xfId="5168" xr:uid="{00000000-0005-0000-0000-0000E29E0000}"/>
    <cellStyle name="style1471440499951" xfId="5169" xr:uid="{00000000-0005-0000-0000-0000E39E0000}"/>
    <cellStyle name="style1471440500185" xfId="5170" xr:uid="{00000000-0005-0000-0000-0000E49E0000}"/>
    <cellStyle name="style1471440500373" xfId="5171" xr:uid="{00000000-0005-0000-0000-0000E59E0000}"/>
    <cellStyle name="style1471440500545" xfId="5172" xr:uid="{00000000-0005-0000-0000-0000E69E0000}"/>
    <cellStyle name="style1471440500654" xfId="5173" xr:uid="{00000000-0005-0000-0000-0000E79E0000}"/>
    <cellStyle name="style1471440500857" xfId="5174" xr:uid="{00000000-0005-0000-0000-0000E89E0000}"/>
    <cellStyle name="style1471440501092" xfId="5175" xr:uid="{00000000-0005-0000-0000-0000E99E0000}"/>
    <cellStyle name="style1471440501295" xfId="5176" xr:uid="{00000000-0005-0000-0000-0000EA9E0000}"/>
    <cellStyle name="style1471440501513" xfId="5177" xr:uid="{00000000-0005-0000-0000-0000EB9E0000}"/>
    <cellStyle name="style1471440501732" xfId="5178" xr:uid="{00000000-0005-0000-0000-0000EC9E0000}"/>
    <cellStyle name="style1471440501951" xfId="5179" xr:uid="{00000000-0005-0000-0000-0000ED9E0000}"/>
    <cellStyle name="style1471440502154" xfId="5180" xr:uid="{00000000-0005-0000-0000-0000EE9E0000}"/>
    <cellStyle name="style1471440502373" xfId="5181" xr:uid="{00000000-0005-0000-0000-0000EF9E0000}"/>
    <cellStyle name="style1471440502607" xfId="5182" xr:uid="{00000000-0005-0000-0000-0000F09E0000}"/>
    <cellStyle name="style1471440502701" xfId="5183" xr:uid="{00000000-0005-0000-0000-0000F19E0000}"/>
    <cellStyle name="style1471440502826" xfId="5184" xr:uid="{00000000-0005-0000-0000-0000F29E0000}"/>
    <cellStyle name="style1471440502967" xfId="5185" xr:uid="{00000000-0005-0000-0000-0000F39E0000}"/>
    <cellStyle name="style1471440503185" xfId="5186" xr:uid="{00000000-0005-0000-0000-0000F49E0000}"/>
    <cellStyle name="style1471440503420" xfId="5187" xr:uid="{00000000-0005-0000-0000-0000F59E0000}"/>
    <cellStyle name="style1471440503638" xfId="5188" xr:uid="{00000000-0005-0000-0000-0000F69E0000}"/>
    <cellStyle name="style1471440503857" xfId="5189" xr:uid="{00000000-0005-0000-0000-0000F79E0000}"/>
    <cellStyle name="style1471440504076" xfId="5190" xr:uid="{00000000-0005-0000-0000-0000F89E0000}"/>
    <cellStyle name="style1471440504295" xfId="5191" xr:uid="{00000000-0005-0000-0000-0000F99E0000}"/>
    <cellStyle name="style1471440504513" xfId="5192" xr:uid="{00000000-0005-0000-0000-0000FA9E0000}"/>
    <cellStyle name="style1471440504717" xfId="5193" xr:uid="{00000000-0005-0000-0000-0000FB9E0000}"/>
    <cellStyle name="style1471440504935" xfId="5194" xr:uid="{00000000-0005-0000-0000-0000FC9E0000}"/>
    <cellStyle name="style1471440505154" xfId="5195" xr:uid="{00000000-0005-0000-0000-0000FD9E0000}"/>
    <cellStyle name="style1471440505357" xfId="5196" xr:uid="{00000000-0005-0000-0000-0000FE9E0000}"/>
    <cellStyle name="style1471440505576" xfId="5197" xr:uid="{00000000-0005-0000-0000-0000FF9E0000}"/>
    <cellStyle name="style1471440505810" xfId="5198" xr:uid="{00000000-0005-0000-0000-0000009F0000}"/>
    <cellStyle name="style1471440506014" xfId="5199" xr:uid="{00000000-0005-0000-0000-0000019F0000}"/>
    <cellStyle name="style1471440506232" xfId="5200" xr:uid="{00000000-0005-0000-0000-0000029F0000}"/>
    <cellStyle name="style1471440506451" xfId="5201" xr:uid="{00000000-0005-0000-0000-0000039F0000}"/>
    <cellStyle name="style1471440506654" xfId="5202" xr:uid="{00000000-0005-0000-0000-0000049F0000}"/>
    <cellStyle name="style1471440506873" xfId="5203" xr:uid="{00000000-0005-0000-0000-0000059F0000}"/>
    <cellStyle name="style1471440507076" xfId="5204" xr:uid="{00000000-0005-0000-0000-0000069F0000}"/>
    <cellStyle name="style1471440507295" xfId="5205" xr:uid="{00000000-0005-0000-0000-0000079F0000}"/>
    <cellStyle name="style1471440507498" xfId="5206" xr:uid="{00000000-0005-0000-0000-0000089F0000}"/>
    <cellStyle name="style1471440507654" xfId="5207" xr:uid="{00000000-0005-0000-0000-0000099F0000}"/>
    <cellStyle name="style1471440507810" xfId="5208" xr:uid="{00000000-0005-0000-0000-00000A9F0000}"/>
    <cellStyle name="style1471440508029" xfId="5209" xr:uid="{00000000-0005-0000-0000-00000B9F0000}"/>
    <cellStyle name="style1471440508248" xfId="5210" xr:uid="{00000000-0005-0000-0000-00000C9F0000}"/>
    <cellStyle name="style1471440508451" xfId="5211" xr:uid="{00000000-0005-0000-0000-00000D9F0000}"/>
    <cellStyle name="style1471440508685" xfId="5212" xr:uid="{00000000-0005-0000-0000-00000E9F0000}"/>
    <cellStyle name="style1471440508889" xfId="5213" xr:uid="{00000000-0005-0000-0000-00000F9F0000}"/>
    <cellStyle name="style1471440509060" xfId="5214" xr:uid="{00000000-0005-0000-0000-0000109F0000}"/>
    <cellStyle name="style1471440509232" xfId="5215" xr:uid="{00000000-0005-0000-0000-0000119F0000}"/>
    <cellStyle name="style1471440509342" xfId="5216" xr:uid="{00000000-0005-0000-0000-0000129F0000}"/>
    <cellStyle name="style1471440509529" xfId="5217" xr:uid="{00000000-0005-0000-0000-0000139F0000}"/>
    <cellStyle name="style1471440509748" xfId="5218" xr:uid="{00000000-0005-0000-0000-0000149F0000}"/>
    <cellStyle name="style1471440509967" xfId="5219" xr:uid="{00000000-0005-0000-0000-0000159F0000}"/>
    <cellStyle name="style1471440510123" xfId="5220" xr:uid="{00000000-0005-0000-0000-0000169F0000}"/>
    <cellStyle name="style1471440510342" xfId="5221" xr:uid="{00000000-0005-0000-0000-0000179F0000}"/>
    <cellStyle name="style1471440510560" xfId="5222" xr:uid="{00000000-0005-0000-0000-0000189F0000}"/>
    <cellStyle name="style1471440510779" xfId="5223" xr:uid="{00000000-0005-0000-0000-0000199F0000}"/>
    <cellStyle name="style1471440510935" xfId="5224" xr:uid="{00000000-0005-0000-0000-00001A9F0000}"/>
    <cellStyle name="style1471440511154" xfId="5225" xr:uid="{00000000-0005-0000-0000-00001B9F0000}"/>
    <cellStyle name="style1471440511373" xfId="5226" xr:uid="{00000000-0005-0000-0000-00001C9F0000}"/>
    <cellStyle name="style1471523383888" xfId="10446" xr:uid="{00000000-0005-0000-0000-00001D9F0000}"/>
    <cellStyle name="style1471523383997" xfId="10447" xr:uid="{00000000-0005-0000-0000-00001E9F0000}"/>
    <cellStyle name="style1471523384169" xfId="10448" xr:uid="{00000000-0005-0000-0000-00001F9F0000}"/>
    <cellStyle name="style1471523384404" xfId="10449" xr:uid="{00000000-0005-0000-0000-0000209F0000}"/>
    <cellStyle name="style1471523384638" xfId="10450" xr:uid="{00000000-0005-0000-0000-0000219F0000}"/>
    <cellStyle name="style1471523384747" xfId="10451" xr:uid="{00000000-0005-0000-0000-0000229F0000}"/>
    <cellStyle name="style1471523384872" xfId="10452" xr:uid="{00000000-0005-0000-0000-0000239F0000}"/>
    <cellStyle name="style1471523384997" xfId="10453" xr:uid="{00000000-0005-0000-0000-0000249F0000}"/>
    <cellStyle name="style1471523470390" xfId="10454" xr:uid="{00000000-0005-0000-0000-0000259F0000}"/>
    <cellStyle name="style1471523470530" xfId="10455" xr:uid="{00000000-0005-0000-0000-0000269F0000}"/>
    <cellStyle name="style1471523470624" xfId="10456" xr:uid="{00000000-0005-0000-0000-0000279F0000}"/>
    <cellStyle name="style1471523470702" xfId="10457" xr:uid="{00000000-0005-0000-0000-0000289F0000}"/>
    <cellStyle name="style1471523470796" xfId="10458" xr:uid="{00000000-0005-0000-0000-0000299F0000}"/>
    <cellStyle name="style1471523470874" xfId="10459" xr:uid="{00000000-0005-0000-0000-00002A9F0000}"/>
    <cellStyle name="style1472469724693" xfId="6541" xr:uid="{00000000-0005-0000-0000-00002B9F0000}"/>
    <cellStyle name="style1472469724693 2" xfId="6542" xr:uid="{00000000-0005-0000-0000-00002C9F0000}"/>
    <cellStyle name="style1472469724958" xfId="6543" xr:uid="{00000000-0005-0000-0000-00002D9F0000}"/>
    <cellStyle name="style1472469724958 2" xfId="6544" xr:uid="{00000000-0005-0000-0000-00002E9F0000}"/>
    <cellStyle name="style1472469725614" xfId="6545" xr:uid="{00000000-0005-0000-0000-00002F9F0000}"/>
    <cellStyle name="style1472469725614 2" xfId="6546" xr:uid="{00000000-0005-0000-0000-0000309F0000}"/>
    <cellStyle name="style1472469725755" xfId="6547" xr:uid="{00000000-0005-0000-0000-0000319F0000}"/>
    <cellStyle name="style1472469725755 2" xfId="6548" xr:uid="{00000000-0005-0000-0000-0000329F0000}"/>
    <cellStyle name="style1472469725927" xfId="6549" xr:uid="{00000000-0005-0000-0000-0000339F0000}"/>
    <cellStyle name="style1472469725927 2" xfId="6550" xr:uid="{00000000-0005-0000-0000-0000349F0000}"/>
    <cellStyle name="style1472469726099" xfId="6551" xr:uid="{00000000-0005-0000-0000-0000359F0000}"/>
    <cellStyle name="style1472469726099 2" xfId="6552" xr:uid="{00000000-0005-0000-0000-0000369F0000}"/>
    <cellStyle name="style1472469726255" xfId="6553" xr:uid="{00000000-0005-0000-0000-0000379F0000}"/>
    <cellStyle name="style1472469726255 2" xfId="6554" xr:uid="{00000000-0005-0000-0000-0000389F0000}"/>
    <cellStyle name="style1472469726396" xfId="6555" xr:uid="{00000000-0005-0000-0000-0000399F0000}"/>
    <cellStyle name="style1472469726396 2" xfId="6556" xr:uid="{00000000-0005-0000-0000-00003A9F0000}"/>
    <cellStyle name="style1472469726599" xfId="6557" xr:uid="{00000000-0005-0000-0000-00003B9F0000}"/>
    <cellStyle name="style1472469726599 2" xfId="6558" xr:uid="{00000000-0005-0000-0000-00003C9F0000}"/>
    <cellStyle name="style1472469726739" xfId="6559" xr:uid="{00000000-0005-0000-0000-00003D9F0000}"/>
    <cellStyle name="style1472469726739 2" xfId="6560" xr:uid="{00000000-0005-0000-0000-00003E9F0000}"/>
    <cellStyle name="style1472469726896" xfId="6561" xr:uid="{00000000-0005-0000-0000-00003F9F0000}"/>
    <cellStyle name="style1472469726896 2" xfId="6562" xr:uid="{00000000-0005-0000-0000-0000409F0000}"/>
    <cellStyle name="style1472469727052" xfId="6563" xr:uid="{00000000-0005-0000-0000-0000419F0000}"/>
    <cellStyle name="style1472469727052 2" xfId="6564" xr:uid="{00000000-0005-0000-0000-0000429F0000}"/>
    <cellStyle name="style1472469727208" xfId="6565" xr:uid="{00000000-0005-0000-0000-0000439F0000}"/>
    <cellStyle name="style1472469727208 2" xfId="6566" xr:uid="{00000000-0005-0000-0000-0000449F0000}"/>
    <cellStyle name="style1472469727364" xfId="6567" xr:uid="{00000000-0005-0000-0000-0000459F0000}"/>
    <cellStyle name="style1472469727364 2" xfId="6568" xr:uid="{00000000-0005-0000-0000-0000469F0000}"/>
    <cellStyle name="style1472469727521" xfId="6569" xr:uid="{00000000-0005-0000-0000-0000479F0000}"/>
    <cellStyle name="style1472469727521 2" xfId="6570" xr:uid="{00000000-0005-0000-0000-0000489F0000}"/>
    <cellStyle name="style1472469727661" xfId="6571" xr:uid="{00000000-0005-0000-0000-0000499F0000}"/>
    <cellStyle name="style1472469727661 2" xfId="6572" xr:uid="{00000000-0005-0000-0000-00004A9F0000}"/>
    <cellStyle name="style1472469727771" xfId="6573" xr:uid="{00000000-0005-0000-0000-00004B9F0000}"/>
    <cellStyle name="style1472469727771 2" xfId="6574" xr:uid="{00000000-0005-0000-0000-00004C9F0000}"/>
    <cellStyle name="style1472469727880" xfId="6575" xr:uid="{00000000-0005-0000-0000-00004D9F0000}"/>
    <cellStyle name="style1472469727880 2" xfId="6576" xr:uid="{00000000-0005-0000-0000-00004E9F0000}"/>
    <cellStyle name="style1472469728036" xfId="6577" xr:uid="{00000000-0005-0000-0000-00004F9F0000}"/>
    <cellStyle name="style1472469728036 2" xfId="6578" xr:uid="{00000000-0005-0000-0000-0000509F0000}"/>
    <cellStyle name="style1472469728146" xfId="6579" xr:uid="{00000000-0005-0000-0000-0000519F0000}"/>
    <cellStyle name="style1472469728146 2" xfId="6580" xr:uid="{00000000-0005-0000-0000-0000529F0000}"/>
    <cellStyle name="style1472469728302" xfId="6581" xr:uid="{00000000-0005-0000-0000-0000539F0000}"/>
    <cellStyle name="style1472469728302 2" xfId="6582" xr:uid="{00000000-0005-0000-0000-0000549F0000}"/>
    <cellStyle name="style1472469728458" xfId="6583" xr:uid="{00000000-0005-0000-0000-0000559F0000}"/>
    <cellStyle name="style1472469728458 2" xfId="6584" xr:uid="{00000000-0005-0000-0000-0000569F0000}"/>
    <cellStyle name="style1472469728615" xfId="6585" xr:uid="{00000000-0005-0000-0000-0000579F0000}"/>
    <cellStyle name="style1472469728615 2" xfId="6586" xr:uid="{00000000-0005-0000-0000-0000589F0000}"/>
    <cellStyle name="style1472469728771" xfId="6587" xr:uid="{00000000-0005-0000-0000-0000599F0000}"/>
    <cellStyle name="style1472469728771 2" xfId="6588" xr:uid="{00000000-0005-0000-0000-00005A9F0000}"/>
    <cellStyle name="style1472469728911" xfId="6589" xr:uid="{00000000-0005-0000-0000-00005B9F0000}"/>
    <cellStyle name="style1472469728911 2" xfId="6590" xr:uid="{00000000-0005-0000-0000-00005C9F0000}"/>
    <cellStyle name="style1472469729052" xfId="6591" xr:uid="{00000000-0005-0000-0000-00005D9F0000}"/>
    <cellStyle name="style1472469729052 2" xfId="6592" xr:uid="{00000000-0005-0000-0000-00005E9F0000}"/>
    <cellStyle name="style1472469729193" xfId="6593" xr:uid="{00000000-0005-0000-0000-00005F9F0000}"/>
    <cellStyle name="style1472469729193 2" xfId="6594" xr:uid="{00000000-0005-0000-0000-0000609F0000}"/>
    <cellStyle name="style1472469729333" xfId="6595" xr:uid="{00000000-0005-0000-0000-0000619F0000}"/>
    <cellStyle name="style1472469729333 2" xfId="6596" xr:uid="{00000000-0005-0000-0000-0000629F0000}"/>
    <cellStyle name="style1472469729490" xfId="6597" xr:uid="{00000000-0005-0000-0000-0000639F0000}"/>
    <cellStyle name="style1472469729490 2" xfId="6598" xr:uid="{00000000-0005-0000-0000-0000649F0000}"/>
    <cellStyle name="style1472469729661" xfId="6599" xr:uid="{00000000-0005-0000-0000-0000659F0000}"/>
    <cellStyle name="style1472469729661 2" xfId="6600" xr:uid="{00000000-0005-0000-0000-0000669F0000}"/>
    <cellStyle name="style1472469729911" xfId="6601" xr:uid="{00000000-0005-0000-0000-0000679F0000}"/>
    <cellStyle name="style1472469729911 2" xfId="6602" xr:uid="{00000000-0005-0000-0000-0000689F0000}"/>
    <cellStyle name="style1472469730115" xfId="6603" xr:uid="{00000000-0005-0000-0000-0000699F0000}"/>
    <cellStyle name="style1472469730115 2" xfId="6604" xr:uid="{00000000-0005-0000-0000-00006A9F0000}"/>
    <cellStyle name="style1472469730255" xfId="6605" xr:uid="{00000000-0005-0000-0000-00006B9F0000}"/>
    <cellStyle name="style1472469730255 2" xfId="6606" xr:uid="{00000000-0005-0000-0000-00006C9F0000}"/>
    <cellStyle name="style1472469730474" xfId="6607" xr:uid="{00000000-0005-0000-0000-00006D9F0000}"/>
    <cellStyle name="style1472469730474 2" xfId="6608" xr:uid="{00000000-0005-0000-0000-00006E9F0000}"/>
    <cellStyle name="style1472469730693" xfId="6609" xr:uid="{00000000-0005-0000-0000-00006F9F0000}"/>
    <cellStyle name="style1472469730693 2" xfId="6610" xr:uid="{00000000-0005-0000-0000-0000709F0000}"/>
    <cellStyle name="style1472469730865" xfId="6611" xr:uid="{00000000-0005-0000-0000-0000719F0000}"/>
    <cellStyle name="style1472469730865 2" xfId="6612" xr:uid="{00000000-0005-0000-0000-0000729F0000}"/>
    <cellStyle name="style1472469731099" xfId="6613" xr:uid="{00000000-0005-0000-0000-0000739F0000}"/>
    <cellStyle name="style1472469731099 2" xfId="6614" xr:uid="{00000000-0005-0000-0000-0000749F0000}"/>
    <cellStyle name="style1472469731224" xfId="6615" xr:uid="{00000000-0005-0000-0000-0000759F0000}"/>
    <cellStyle name="style1472469731224 2" xfId="6616" xr:uid="{00000000-0005-0000-0000-0000769F0000}"/>
    <cellStyle name="style1472469731349" xfId="6617" xr:uid="{00000000-0005-0000-0000-0000779F0000}"/>
    <cellStyle name="style1472469731349 2" xfId="6618" xr:uid="{00000000-0005-0000-0000-0000789F0000}"/>
    <cellStyle name="style1472469731505" xfId="6619" xr:uid="{00000000-0005-0000-0000-0000799F0000}"/>
    <cellStyle name="style1472469731505 2" xfId="6620" xr:uid="{00000000-0005-0000-0000-00007A9F0000}"/>
    <cellStyle name="style1472469731630" xfId="6621" xr:uid="{00000000-0005-0000-0000-00007B9F0000}"/>
    <cellStyle name="style1472469731630 2" xfId="6622" xr:uid="{00000000-0005-0000-0000-00007C9F0000}"/>
    <cellStyle name="style1472469731740" xfId="6623" xr:uid="{00000000-0005-0000-0000-00007D9F0000}"/>
    <cellStyle name="style1472469731740 2" xfId="6624" xr:uid="{00000000-0005-0000-0000-00007E9F0000}"/>
    <cellStyle name="style1472469731833" xfId="6625" xr:uid="{00000000-0005-0000-0000-00007F9F0000}"/>
    <cellStyle name="style1472469731833 2" xfId="6626" xr:uid="{00000000-0005-0000-0000-0000809F0000}"/>
    <cellStyle name="style1472469731958" xfId="6627" xr:uid="{00000000-0005-0000-0000-0000819F0000}"/>
    <cellStyle name="style1472469731958 2" xfId="6628" xr:uid="{00000000-0005-0000-0000-0000829F0000}"/>
    <cellStyle name="style1472469732099" xfId="6629" xr:uid="{00000000-0005-0000-0000-0000839F0000}"/>
    <cellStyle name="style1472469732099 2" xfId="6630" xr:uid="{00000000-0005-0000-0000-0000849F0000}"/>
    <cellStyle name="style1472469732224" xfId="6631" xr:uid="{00000000-0005-0000-0000-0000859F0000}"/>
    <cellStyle name="style1472469732224 2" xfId="6632" xr:uid="{00000000-0005-0000-0000-0000869F0000}"/>
    <cellStyle name="style1472469732365" xfId="6633" xr:uid="{00000000-0005-0000-0000-0000879F0000}"/>
    <cellStyle name="style1472469732365 2" xfId="6634" xr:uid="{00000000-0005-0000-0000-0000889F0000}"/>
    <cellStyle name="style1472469732521" xfId="6635" xr:uid="{00000000-0005-0000-0000-0000899F0000}"/>
    <cellStyle name="style1472469732521 2" xfId="6636" xr:uid="{00000000-0005-0000-0000-00008A9F0000}"/>
    <cellStyle name="style1472469732693" xfId="6637" xr:uid="{00000000-0005-0000-0000-00008B9F0000}"/>
    <cellStyle name="style1472469732693 2" xfId="6638" xr:uid="{00000000-0005-0000-0000-00008C9F0000}"/>
    <cellStyle name="style1472469732849" xfId="6639" xr:uid="{00000000-0005-0000-0000-00008D9F0000}"/>
    <cellStyle name="style1472469732849 2" xfId="6640" xr:uid="{00000000-0005-0000-0000-00008E9F0000}"/>
    <cellStyle name="style1472469732943" xfId="6641" xr:uid="{00000000-0005-0000-0000-00008F9F0000}"/>
    <cellStyle name="style1472469732943 2" xfId="6642" xr:uid="{00000000-0005-0000-0000-0000909F0000}"/>
    <cellStyle name="style1472469733083" xfId="6643" xr:uid="{00000000-0005-0000-0000-0000919F0000}"/>
    <cellStyle name="style1472469733083 2" xfId="6644" xr:uid="{00000000-0005-0000-0000-0000929F0000}"/>
    <cellStyle name="style1472469733224" xfId="6645" xr:uid="{00000000-0005-0000-0000-0000939F0000}"/>
    <cellStyle name="style1472469733224 2" xfId="6646" xr:uid="{00000000-0005-0000-0000-0000949F0000}"/>
    <cellStyle name="style1472469733318" xfId="6647" xr:uid="{00000000-0005-0000-0000-0000959F0000}"/>
    <cellStyle name="style1472469733318 2" xfId="6648" xr:uid="{00000000-0005-0000-0000-0000969F0000}"/>
    <cellStyle name="style1472469733474" xfId="6649" xr:uid="{00000000-0005-0000-0000-0000979F0000}"/>
    <cellStyle name="style1472469733474 2" xfId="6650" xr:uid="{00000000-0005-0000-0000-0000989F0000}"/>
    <cellStyle name="style1472469733724" xfId="6651" xr:uid="{00000000-0005-0000-0000-0000999F0000}"/>
    <cellStyle name="style1472469733724 2" xfId="6652" xr:uid="{00000000-0005-0000-0000-00009A9F0000}"/>
    <cellStyle name="style1472469733896" xfId="6653" xr:uid="{00000000-0005-0000-0000-00009B9F0000}"/>
    <cellStyle name="style1472469733896 2" xfId="6654" xr:uid="{00000000-0005-0000-0000-00009C9F0000}"/>
    <cellStyle name="style1472469733990" xfId="6655" xr:uid="{00000000-0005-0000-0000-00009D9F0000}"/>
    <cellStyle name="style1472469733990 2" xfId="6656" xr:uid="{00000000-0005-0000-0000-00009E9F0000}"/>
    <cellStyle name="style1472469734115" xfId="6657" xr:uid="{00000000-0005-0000-0000-00009F9F0000}"/>
    <cellStyle name="style1472469734115 2" xfId="6658" xr:uid="{00000000-0005-0000-0000-0000A09F0000}"/>
    <cellStyle name="style1472469734240" xfId="6659" xr:uid="{00000000-0005-0000-0000-0000A19F0000}"/>
    <cellStyle name="style1472469734240 2" xfId="6660" xr:uid="{00000000-0005-0000-0000-0000A29F0000}"/>
    <cellStyle name="style1472469734458" xfId="6661" xr:uid="{00000000-0005-0000-0000-0000A39F0000}"/>
    <cellStyle name="style1472469734458 2" xfId="6662" xr:uid="{00000000-0005-0000-0000-0000A49F0000}"/>
    <cellStyle name="style1472469734552" xfId="6663" xr:uid="{00000000-0005-0000-0000-0000A59F0000}"/>
    <cellStyle name="style1472469734552 2" xfId="6664" xr:uid="{00000000-0005-0000-0000-0000A69F0000}"/>
    <cellStyle name="style1472469734661" xfId="6665" xr:uid="{00000000-0005-0000-0000-0000A79F0000}"/>
    <cellStyle name="style1472469734661 2" xfId="6666" xr:uid="{00000000-0005-0000-0000-0000A89F0000}"/>
    <cellStyle name="style1472469734802" xfId="6667" xr:uid="{00000000-0005-0000-0000-0000A99F0000}"/>
    <cellStyle name="style1472469734802 2" xfId="6668" xr:uid="{00000000-0005-0000-0000-0000AA9F0000}"/>
    <cellStyle name="style1472469735630" xfId="6669" xr:uid="{00000000-0005-0000-0000-0000AB9F0000}"/>
    <cellStyle name="style1472469735630 2" xfId="6670" xr:uid="{00000000-0005-0000-0000-0000AC9F0000}"/>
    <cellStyle name="style1472469735818" xfId="6671" xr:uid="{00000000-0005-0000-0000-0000AD9F0000}"/>
    <cellStyle name="style1472469735818 2" xfId="6672" xr:uid="{00000000-0005-0000-0000-0000AE9F0000}"/>
    <cellStyle name="style1472469735912" xfId="6673" xr:uid="{00000000-0005-0000-0000-0000AF9F0000}"/>
    <cellStyle name="style1472469735912 2" xfId="6674" xr:uid="{00000000-0005-0000-0000-0000B09F0000}"/>
    <cellStyle name="style1472469736052" xfId="6675" xr:uid="{00000000-0005-0000-0000-0000B19F0000}"/>
    <cellStyle name="style1472469736052 2" xfId="6676" xr:uid="{00000000-0005-0000-0000-0000B29F0000}"/>
    <cellStyle name="style1472469736271" xfId="6677" xr:uid="{00000000-0005-0000-0000-0000B39F0000}"/>
    <cellStyle name="style1472469736271 2" xfId="6678" xr:uid="{00000000-0005-0000-0000-0000B49F0000}"/>
    <cellStyle name="style1472469736412" xfId="6679" xr:uid="{00000000-0005-0000-0000-0000B59F0000}"/>
    <cellStyle name="style1472469736412 2" xfId="6680" xr:uid="{00000000-0005-0000-0000-0000B69F0000}"/>
    <cellStyle name="style1472469736537" xfId="6681" xr:uid="{00000000-0005-0000-0000-0000B79F0000}"/>
    <cellStyle name="style1472469736537 2" xfId="6682" xr:uid="{00000000-0005-0000-0000-0000B89F0000}"/>
    <cellStyle name="style1472469736662" xfId="6683" xr:uid="{00000000-0005-0000-0000-0000B99F0000}"/>
    <cellStyle name="style1472469736662 2" xfId="6684" xr:uid="{00000000-0005-0000-0000-0000BA9F0000}"/>
    <cellStyle name="style1472469736771" xfId="6685" xr:uid="{00000000-0005-0000-0000-0000BB9F0000}"/>
    <cellStyle name="style1472469736771 2" xfId="6686" xr:uid="{00000000-0005-0000-0000-0000BC9F0000}"/>
    <cellStyle name="style1472469736912" xfId="6687" xr:uid="{00000000-0005-0000-0000-0000BD9F0000}"/>
    <cellStyle name="style1472469736912 2" xfId="6688" xr:uid="{00000000-0005-0000-0000-0000BE9F0000}"/>
    <cellStyle name="style1472469737068" xfId="6689" xr:uid="{00000000-0005-0000-0000-0000BF9F0000}"/>
    <cellStyle name="style1472469737068 2" xfId="6690" xr:uid="{00000000-0005-0000-0000-0000C09F0000}"/>
    <cellStyle name="style1472469737193" xfId="6691" xr:uid="{00000000-0005-0000-0000-0000C19F0000}"/>
    <cellStyle name="style1472469737193 2" xfId="6692" xr:uid="{00000000-0005-0000-0000-0000C29F0000}"/>
    <cellStyle name="style1472469737318" xfId="6693" xr:uid="{00000000-0005-0000-0000-0000C39F0000}"/>
    <cellStyle name="style1472469737318 2" xfId="6694" xr:uid="{00000000-0005-0000-0000-0000C49F0000}"/>
    <cellStyle name="style1472469737458" xfId="6695" xr:uid="{00000000-0005-0000-0000-0000C59F0000}"/>
    <cellStyle name="style1472469737458 2" xfId="6696" xr:uid="{00000000-0005-0000-0000-0000C69F0000}"/>
    <cellStyle name="style1472469737568" xfId="6697" xr:uid="{00000000-0005-0000-0000-0000C79F0000}"/>
    <cellStyle name="style1472469737568 2" xfId="6698" xr:uid="{00000000-0005-0000-0000-0000C89F0000}"/>
    <cellStyle name="style1472469737693" xfId="6699" xr:uid="{00000000-0005-0000-0000-0000C99F0000}"/>
    <cellStyle name="style1472469737693 2" xfId="6700" xr:uid="{00000000-0005-0000-0000-0000CA9F0000}"/>
    <cellStyle name="style1472469737802" xfId="6701" xr:uid="{00000000-0005-0000-0000-0000CB9F0000}"/>
    <cellStyle name="style1472469737802 2" xfId="6702" xr:uid="{00000000-0005-0000-0000-0000CC9F0000}"/>
    <cellStyle name="style1472469737974" xfId="6703" xr:uid="{00000000-0005-0000-0000-0000CD9F0000}"/>
    <cellStyle name="style1472469737974 2" xfId="6704" xr:uid="{00000000-0005-0000-0000-0000CE9F0000}"/>
    <cellStyle name="style1472469738974" xfId="6705" xr:uid="{00000000-0005-0000-0000-0000CF9F0000}"/>
    <cellStyle name="style1472469738974 2" xfId="6706" xr:uid="{00000000-0005-0000-0000-0000D09F0000}"/>
    <cellStyle name="style1472469739099" xfId="6707" xr:uid="{00000000-0005-0000-0000-0000D19F0000}"/>
    <cellStyle name="style1472469739099 2" xfId="6708" xr:uid="{00000000-0005-0000-0000-0000D29F0000}"/>
    <cellStyle name="style1475238138840" xfId="5227" xr:uid="{00000000-0005-0000-0000-0000D39F0000}"/>
    <cellStyle name="style1475238138840 2" xfId="5228" xr:uid="{00000000-0005-0000-0000-0000D49F0000}"/>
    <cellStyle name="style1475238138981" xfId="5229" xr:uid="{00000000-0005-0000-0000-0000D59F0000}"/>
    <cellStyle name="style1475238138981 2" xfId="5230" xr:uid="{00000000-0005-0000-0000-0000D69F0000}"/>
    <cellStyle name="style1475238139215" xfId="5231" xr:uid="{00000000-0005-0000-0000-0000D79F0000}"/>
    <cellStyle name="style1475238139215 2" xfId="5232" xr:uid="{00000000-0005-0000-0000-0000D89F0000}"/>
    <cellStyle name="style1475238139309" xfId="5233" xr:uid="{00000000-0005-0000-0000-0000D99F0000}"/>
    <cellStyle name="style1475238139309 2" xfId="5234" xr:uid="{00000000-0005-0000-0000-0000DA9F0000}"/>
    <cellStyle name="style1475238139434" xfId="5235" xr:uid="{00000000-0005-0000-0000-0000DB9F0000}"/>
    <cellStyle name="style1475238139434 2" xfId="5236" xr:uid="{00000000-0005-0000-0000-0000DC9F0000}"/>
    <cellStyle name="style1475238139559" xfId="5237" xr:uid="{00000000-0005-0000-0000-0000DD9F0000}"/>
    <cellStyle name="style1475238139559 2" xfId="5238" xr:uid="{00000000-0005-0000-0000-0000DE9F0000}"/>
    <cellStyle name="style1475238139668" xfId="5239" xr:uid="{00000000-0005-0000-0000-0000DF9F0000}"/>
    <cellStyle name="style1475238139668 2" xfId="5240" xr:uid="{00000000-0005-0000-0000-0000E09F0000}"/>
    <cellStyle name="style1475238139762" xfId="5241" xr:uid="{00000000-0005-0000-0000-0000E19F0000}"/>
    <cellStyle name="style1475238139762 2" xfId="5242" xr:uid="{00000000-0005-0000-0000-0000E29F0000}"/>
    <cellStyle name="style1475238139903" xfId="5243" xr:uid="{00000000-0005-0000-0000-0000E39F0000}"/>
    <cellStyle name="style1475238139903 2" xfId="5244" xr:uid="{00000000-0005-0000-0000-0000E49F0000}"/>
    <cellStyle name="style1475238140012" xfId="5245" xr:uid="{00000000-0005-0000-0000-0000E59F0000}"/>
    <cellStyle name="style1475238140012 2" xfId="5246" xr:uid="{00000000-0005-0000-0000-0000E69F0000}"/>
    <cellStyle name="style1475238140137" xfId="5247" xr:uid="{00000000-0005-0000-0000-0000E79F0000}"/>
    <cellStyle name="style1475238140137 2" xfId="5248" xr:uid="{00000000-0005-0000-0000-0000E89F0000}"/>
    <cellStyle name="style1475238140262" xfId="5249" xr:uid="{00000000-0005-0000-0000-0000E99F0000}"/>
    <cellStyle name="style1475238140262 2" xfId="5250" xr:uid="{00000000-0005-0000-0000-0000EA9F0000}"/>
    <cellStyle name="style1475238140372" xfId="5251" xr:uid="{00000000-0005-0000-0000-0000EB9F0000}"/>
    <cellStyle name="style1475238140372 2" xfId="5252" xr:uid="{00000000-0005-0000-0000-0000EC9F0000}"/>
    <cellStyle name="style1475238140497" xfId="5253" xr:uid="{00000000-0005-0000-0000-0000ED9F0000}"/>
    <cellStyle name="style1475238140497 2" xfId="5254" xr:uid="{00000000-0005-0000-0000-0000EE9F0000}"/>
    <cellStyle name="style1475238140653" xfId="5255" xr:uid="{00000000-0005-0000-0000-0000EF9F0000}"/>
    <cellStyle name="style1475238140653 2" xfId="5256" xr:uid="{00000000-0005-0000-0000-0000F09F0000}"/>
    <cellStyle name="style1475238140778" xfId="5257" xr:uid="{00000000-0005-0000-0000-0000F19F0000}"/>
    <cellStyle name="style1475238140778 2" xfId="5258" xr:uid="{00000000-0005-0000-0000-0000F29F0000}"/>
    <cellStyle name="style1475238140872" xfId="5259" xr:uid="{00000000-0005-0000-0000-0000F39F0000}"/>
    <cellStyle name="style1475238140872 2" xfId="5260" xr:uid="{00000000-0005-0000-0000-0000F49F0000}"/>
    <cellStyle name="style1475238140965" xfId="5261" xr:uid="{00000000-0005-0000-0000-0000F59F0000}"/>
    <cellStyle name="style1475238140965 2" xfId="5262" xr:uid="{00000000-0005-0000-0000-0000F69F0000}"/>
    <cellStyle name="style1475238141075" xfId="5263" xr:uid="{00000000-0005-0000-0000-0000F79F0000}"/>
    <cellStyle name="style1475238141075 2" xfId="5264" xr:uid="{00000000-0005-0000-0000-0000F89F0000}"/>
    <cellStyle name="style1475238141168" xfId="5265" xr:uid="{00000000-0005-0000-0000-0000F99F0000}"/>
    <cellStyle name="style1475238141168 2" xfId="5266" xr:uid="{00000000-0005-0000-0000-0000FA9F0000}"/>
    <cellStyle name="style1475238141293" xfId="5267" xr:uid="{00000000-0005-0000-0000-0000FB9F0000}"/>
    <cellStyle name="style1475238141293 2" xfId="5268" xr:uid="{00000000-0005-0000-0000-0000FC9F0000}"/>
    <cellStyle name="style1475238141403" xfId="5269" xr:uid="{00000000-0005-0000-0000-0000FD9F0000}"/>
    <cellStyle name="style1475238141403 2" xfId="5270" xr:uid="{00000000-0005-0000-0000-0000FE9F0000}"/>
    <cellStyle name="style1475238141528" xfId="5271" xr:uid="{00000000-0005-0000-0000-0000FF9F0000}"/>
    <cellStyle name="style1475238141528 2" xfId="5272" xr:uid="{00000000-0005-0000-0000-000000A00000}"/>
    <cellStyle name="style1475238141637" xfId="5273" xr:uid="{00000000-0005-0000-0000-000001A00000}"/>
    <cellStyle name="style1475238141637 2" xfId="5274" xr:uid="{00000000-0005-0000-0000-000002A00000}"/>
    <cellStyle name="style1475238141762" xfId="5275" xr:uid="{00000000-0005-0000-0000-000003A00000}"/>
    <cellStyle name="style1475238141762 2" xfId="5276" xr:uid="{00000000-0005-0000-0000-000004A00000}"/>
    <cellStyle name="style1475238141872" xfId="5277" xr:uid="{00000000-0005-0000-0000-000005A00000}"/>
    <cellStyle name="style1475238141872 2" xfId="5278" xr:uid="{00000000-0005-0000-0000-000006A00000}"/>
    <cellStyle name="style1475238141997" xfId="5279" xr:uid="{00000000-0005-0000-0000-000007A00000}"/>
    <cellStyle name="style1475238141997 2" xfId="5280" xr:uid="{00000000-0005-0000-0000-000008A00000}"/>
    <cellStyle name="style1475238142122" xfId="5281" xr:uid="{00000000-0005-0000-0000-000009A00000}"/>
    <cellStyle name="style1475238142122 2" xfId="5282" xr:uid="{00000000-0005-0000-0000-00000AA00000}"/>
    <cellStyle name="style1475238142247" xfId="5283" xr:uid="{00000000-0005-0000-0000-00000BA00000}"/>
    <cellStyle name="style1475238142247 2" xfId="5284" xr:uid="{00000000-0005-0000-0000-00000CA00000}"/>
    <cellStyle name="style1475238142356" xfId="5285" xr:uid="{00000000-0005-0000-0000-00000DA00000}"/>
    <cellStyle name="style1475238142356 2" xfId="5286" xr:uid="{00000000-0005-0000-0000-00000EA00000}"/>
    <cellStyle name="style1475238142481" xfId="5287" xr:uid="{00000000-0005-0000-0000-00000FA00000}"/>
    <cellStyle name="style1475238142481 2" xfId="5288" xr:uid="{00000000-0005-0000-0000-000010A00000}"/>
    <cellStyle name="style1475238142590" xfId="5289" xr:uid="{00000000-0005-0000-0000-000011A00000}"/>
    <cellStyle name="style1475238142590 2" xfId="5290" xr:uid="{00000000-0005-0000-0000-000012A00000}"/>
    <cellStyle name="style1475238142700" xfId="5291" xr:uid="{00000000-0005-0000-0000-000013A00000}"/>
    <cellStyle name="style1475238142700 2" xfId="5292" xr:uid="{00000000-0005-0000-0000-000014A00000}"/>
    <cellStyle name="style1475238142825" xfId="5293" xr:uid="{00000000-0005-0000-0000-000015A00000}"/>
    <cellStyle name="style1475238142825 2" xfId="5294" xr:uid="{00000000-0005-0000-0000-000016A00000}"/>
    <cellStyle name="style1475238142965" xfId="5295" xr:uid="{00000000-0005-0000-0000-000017A00000}"/>
    <cellStyle name="style1475238142965 2" xfId="5296" xr:uid="{00000000-0005-0000-0000-000018A00000}"/>
    <cellStyle name="style1475238143122" xfId="5297" xr:uid="{00000000-0005-0000-0000-000019A00000}"/>
    <cellStyle name="style1475238143122 2" xfId="5298" xr:uid="{00000000-0005-0000-0000-00001AA00000}"/>
    <cellStyle name="style1475238143340" xfId="5299" xr:uid="{00000000-0005-0000-0000-00001BA00000}"/>
    <cellStyle name="style1475238143340 2" xfId="5300" xr:uid="{00000000-0005-0000-0000-00001CA00000}"/>
    <cellStyle name="style1475238143528" xfId="5301" xr:uid="{00000000-0005-0000-0000-00001DA00000}"/>
    <cellStyle name="style1475238143528 2" xfId="5302" xr:uid="{00000000-0005-0000-0000-00001EA00000}"/>
    <cellStyle name="style1475238143668" xfId="5303" xr:uid="{00000000-0005-0000-0000-00001FA00000}"/>
    <cellStyle name="style1475238143668 2" xfId="5304" xr:uid="{00000000-0005-0000-0000-000020A00000}"/>
    <cellStyle name="style1475238143793" xfId="5305" xr:uid="{00000000-0005-0000-0000-000021A00000}"/>
    <cellStyle name="style1475238143793 2" xfId="5306" xr:uid="{00000000-0005-0000-0000-000022A00000}"/>
    <cellStyle name="style1475238143903" xfId="5307" xr:uid="{00000000-0005-0000-0000-000023A00000}"/>
    <cellStyle name="style1475238143903 2" xfId="5308" xr:uid="{00000000-0005-0000-0000-000024A00000}"/>
    <cellStyle name="style1475238143997" xfId="5309" xr:uid="{00000000-0005-0000-0000-000025A00000}"/>
    <cellStyle name="style1475238143997 2" xfId="5310" xr:uid="{00000000-0005-0000-0000-000026A00000}"/>
    <cellStyle name="style1475238144106" xfId="5311" xr:uid="{00000000-0005-0000-0000-000027A00000}"/>
    <cellStyle name="style1475238144106 2" xfId="5312" xr:uid="{00000000-0005-0000-0000-000028A00000}"/>
    <cellStyle name="style1475238144200" xfId="5313" xr:uid="{00000000-0005-0000-0000-000029A00000}"/>
    <cellStyle name="style1475238144200 2" xfId="5314" xr:uid="{00000000-0005-0000-0000-00002AA00000}"/>
    <cellStyle name="style1475238144387" xfId="5315" xr:uid="{00000000-0005-0000-0000-00002BA00000}"/>
    <cellStyle name="style1475238144387 2" xfId="5316" xr:uid="{00000000-0005-0000-0000-00002CA00000}"/>
    <cellStyle name="style1475238144590" xfId="5317" xr:uid="{00000000-0005-0000-0000-00002DA00000}"/>
    <cellStyle name="style1475238144590 2" xfId="5318" xr:uid="{00000000-0005-0000-0000-00002EA00000}"/>
    <cellStyle name="style1475238144715" xfId="5319" xr:uid="{00000000-0005-0000-0000-00002FA00000}"/>
    <cellStyle name="style1475238144715 2" xfId="5320" xr:uid="{00000000-0005-0000-0000-000030A00000}"/>
    <cellStyle name="style1475238144825" xfId="5321" xr:uid="{00000000-0005-0000-0000-000031A00000}"/>
    <cellStyle name="style1475238144825 2" xfId="5322" xr:uid="{00000000-0005-0000-0000-000032A00000}"/>
    <cellStyle name="style1475238144950" xfId="5323" xr:uid="{00000000-0005-0000-0000-000033A00000}"/>
    <cellStyle name="style1475238144950 2" xfId="5324" xr:uid="{00000000-0005-0000-0000-000034A00000}"/>
    <cellStyle name="style1475238145059" xfId="5325" xr:uid="{00000000-0005-0000-0000-000035A00000}"/>
    <cellStyle name="style1475238145059 2" xfId="5326" xr:uid="{00000000-0005-0000-0000-000036A00000}"/>
    <cellStyle name="style1475238145184" xfId="5327" xr:uid="{00000000-0005-0000-0000-000037A00000}"/>
    <cellStyle name="style1475238145184 2" xfId="5328" xr:uid="{00000000-0005-0000-0000-000038A00000}"/>
    <cellStyle name="style1475238145387" xfId="5329" xr:uid="{00000000-0005-0000-0000-000039A00000}"/>
    <cellStyle name="style1475238145387 2" xfId="5330" xr:uid="{00000000-0005-0000-0000-00003AA00000}"/>
    <cellStyle name="style1475238145543" xfId="5331" xr:uid="{00000000-0005-0000-0000-00003BA00000}"/>
    <cellStyle name="style1475238145543 2" xfId="5332" xr:uid="{00000000-0005-0000-0000-00003CA00000}"/>
    <cellStyle name="style1475238145653" xfId="5333" xr:uid="{00000000-0005-0000-0000-00003DA00000}"/>
    <cellStyle name="style1475238145653 2" xfId="5334" xr:uid="{00000000-0005-0000-0000-00003EA00000}"/>
    <cellStyle name="style1475238145762" xfId="5335" xr:uid="{00000000-0005-0000-0000-00003FA00000}"/>
    <cellStyle name="style1475238145762 2" xfId="5336" xr:uid="{00000000-0005-0000-0000-000040A00000}"/>
    <cellStyle name="style1475238145887" xfId="5337" xr:uid="{00000000-0005-0000-0000-000041A00000}"/>
    <cellStyle name="style1475238145887 2" xfId="5338" xr:uid="{00000000-0005-0000-0000-000042A00000}"/>
    <cellStyle name="style1475238146012" xfId="5339" xr:uid="{00000000-0005-0000-0000-000043A00000}"/>
    <cellStyle name="style1475238146012 2" xfId="5340" xr:uid="{00000000-0005-0000-0000-000044A00000}"/>
    <cellStyle name="style1475238146137" xfId="5341" xr:uid="{00000000-0005-0000-0000-000045A00000}"/>
    <cellStyle name="style1475238146137 2" xfId="5342" xr:uid="{00000000-0005-0000-0000-000046A00000}"/>
    <cellStyle name="style1475238146247" xfId="5343" xr:uid="{00000000-0005-0000-0000-000047A00000}"/>
    <cellStyle name="style1475238146247 2" xfId="5344" xr:uid="{00000000-0005-0000-0000-000048A00000}"/>
    <cellStyle name="style1475238146372" xfId="5345" xr:uid="{00000000-0005-0000-0000-000049A00000}"/>
    <cellStyle name="style1475238146372 2" xfId="5346" xr:uid="{00000000-0005-0000-0000-00004AA00000}"/>
    <cellStyle name="style1475238146481" xfId="5347" xr:uid="{00000000-0005-0000-0000-00004BA00000}"/>
    <cellStyle name="style1475238146481 2" xfId="5348" xr:uid="{00000000-0005-0000-0000-00004CA00000}"/>
    <cellStyle name="style1475238146606" xfId="5349" xr:uid="{00000000-0005-0000-0000-00004DA00000}"/>
    <cellStyle name="style1475238146606 2" xfId="5350" xr:uid="{00000000-0005-0000-0000-00004EA00000}"/>
    <cellStyle name="style1475238146731" xfId="5351" xr:uid="{00000000-0005-0000-0000-00004FA00000}"/>
    <cellStyle name="style1475238146731 2" xfId="5352" xr:uid="{00000000-0005-0000-0000-000050A00000}"/>
    <cellStyle name="style1475238146903" xfId="5353" xr:uid="{00000000-0005-0000-0000-000051A00000}"/>
    <cellStyle name="style1475238146903 2" xfId="5354" xr:uid="{00000000-0005-0000-0000-000052A00000}"/>
    <cellStyle name="style1475238147059" xfId="5355" xr:uid="{00000000-0005-0000-0000-000053A00000}"/>
    <cellStyle name="style1475238147059 2" xfId="5356" xr:uid="{00000000-0005-0000-0000-000054A00000}"/>
    <cellStyle name="style1475238147184" xfId="5357" xr:uid="{00000000-0005-0000-0000-000055A00000}"/>
    <cellStyle name="style1475238147184 2" xfId="5358" xr:uid="{00000000-0005-0000-0000-000056A00000}"/>
    <cellStyle name="style1475238147293" xfId="5359" xr:uid="{00000000-0005-0000-0000-000057A00000}"/>
    <cellStyle name="style1475238147293 2" xfId="5360" xr:uid="{00000000-0005-0000-0000-000058A00000}"/>
    <cellStyle name="style1475238147418" xfId="5361" xr:uid="{00000000-0005-0000-0000-000059A00000}"/>
    <cellStyle name="style1475238147418 2" xfId="5362" xr:uid="{00000000-0005-0000-0000-00005AA00000}"/>
    <cellStyle name="style1475238147528" xfId="5363" xr:uid="{00000000-0005-0000-0000-00005BA00000}"/>
    <cellStyle name="style1475238147528 2" xfId="5364" xr:uid="{00000000-0005-0000-0000-00005CA00000}"/>
    <cellStyle name="style1475238147668" xfId="5365" xr:uid="{00000000-0005-0000-0000-00005DA00000}"/>
    <cellStyle name="style1475238147668 2" xfId="5366" xr:uid="{00000000-0005-0000-0000-00005EA00000}"/>
    <cellStyle name="style1475238147793" xfId="5367" xr:uid="{00000000-0005-0000-0000-00005FA00000}"/>
    <cellStyle name="style1475238147793 2" xfId="5368" xr:uid="{00000000-0005-0000-0000-000060A00000}"/>
    <cellStyle name="style1475238147903" xfId="5369" xr:uid="{00000000-0005-0000-0000-000061A00000}"/>
    <cellStyle name="style1475238147903 2" xfId="5370" xr:uid="{00000000-0005-0000-0000-000062A00000}"/>
    <cellStyle name="style1475238148028" xfId="5371" xr:uid="{00000000-0005-0000-0000-000063A00000}"/>
    <cellStyle name="style1475238148028 2" xfId="5372" xr:uid="{00000000-0005-0000-0000-000064A00000}"/>
    <cellStyle name="style1475238148153" xfId="5373" xr:uid="{00000000-0005-0000-0000-000065A00000}"/>
    <cellStyle name="style1475238148153 2" xfId="5374" xr:uid="{00000000-0005-0000-0000-000066A00000}"/>
    <cellStyle name="style1475238148512" xfId="5375" xr:uid="{00000000-0005-0000-0000-000067A00000}"/>
    <cellStyle name="style1475238148512 2" xfId="5376" xr:uid="{00000000-0005-0000-0000-000068A00000}"/>
    <cellStyle name="style1475238148622" xfId="5377" xr:uid="{00000000-0005-0000-0000-000069A00000}"/>
    <cellStyle name="style1475238148622 2" xfId="5378" xr:uid="{00000000-0005-0000-0000-00006AA00000}"/>
    <cellStyle name="style1475238148809" xfId="5379" xr:uid="{00000000-0005-0000-0000-00006BA00000}"/>
    <cellStyle name="style1475238148809 2" xfId="5380" xr:uid="{00000000-0005-0000-0000-00006CA00000}"/>
    <cellStyle name="style1475238148934" xfId="5381" xr:uid="{00000000-0005-0000-0000-00006DA00000}"/>
    <cellStyle name="style1475238148934 2" xfId="5382" xr:uid="{00000000-0005-0000-0000-00006EA00000}"/>
    <cellStyle name="style1475238149059" xfId="5383" xr:uid="{00000000-0005-0000-0000-00006FA00000}"/>
    <cellStyle name="style1475238149059 2" xfId="5384" xr:uid="{00000000-0005-0000-0000-000070A00000}"/>
    <cellStyle name="style1475238149153" xfId="5385" xr:uid="{00000000-0005-0000-0000-000071A00000}"/>
    <cellStyle name="style1475238149153 2" xfId="5386" xr:uid="{00000000-0005-0000-0000-000072A00000}"/>
    <cellStyle name="style1475238149309" xfId="5387" xr:uid="{00000000-0005-0000-0000-000073A00000}"/>
    <cellStyle name="style1475238149309 2" xfId="5388" xr:uid="{00000000-0005-0000-0000-000074A00000}"/>
    <cellStyle name="style1475238177200" xfId="5389" xr:uid="{00000000-0005-0000-0000-000075A00000}"/>
    <cellStyle name="style1475238177372" xfId="5390" xr:uid="{00000000-0005-0000-0000-000076A00000}"/>
    <cellStyle name="style1475238177622" xfId="5391" xr:uid="{00000000-0005-0000-0000-000077A00000}"/>
    <cellStyle name="style1475238177763" xfId="5392" xr:uid="{00000000-0005-0000-0000-000078A00000}"/>
    <cellStyle name="style1475238177934" xfId="5393" xr:uid="{00000000-0005-0000-0000-000079A00000}"/>
    <cellStyle name="style1475238178106" xfId="5394" xr:uid="{00000000-0005-0000-0000-00007AA00000}"/>
    <cellStyle name="style1475238178263" xfId="5395" xr:uid="{00000000-0005-0000-0000-00007BA00000}"/>
    <cellStyle name="style1475238178372" xfId="5396" xr:uid="{00000000-0005-0000-0000-00007CA00000}"/>
    <cellStyle name="style1475238178513" xfId="5397" xr:uid="{00000000-0005-0000-0000-00007DA00000}"/>
    <cellStyle name="style1475238178669" xfId="5398" xr:uid="{00000000-0005-0000-0000-00007EA00000}"/>
    <cellStyle name="style1475238178903" xfId="5399" xr:uid="{00000000-0005-0000-0000-00007FA00000}"/>
    <cellStyle name="style1475238179122" xfId="5400" xr:uid="{00000000-0005-0000-0000-000080A00000}"/>
    <cellStyle name="style1475238179325" xfId="5401" xr:uid="{00000000-0005-0000-0000-000081A00000}"/>
    <cellStyle name="style1475238179560" xfId="5402" xr:uid="{00000000-0005-0000-0000-000082A00000}"/>
    <cellStyle name="style1475238179747" xfId="5403" xr:uid="{00000000-0005-0000-0000-000083A00000}"/>
    <cellStyle name="style1475238179903" xfId="5404" xr:uid="{00000000-0005-0000-0000-000084A00000}"/>
    <cellStyle name="style1475238180044" xfId="5405" xr:uid="{00000000-0005-0000-0000-000085A00000}"/>
    <cellStyle name="style1475238180153" xfId="5406" xr:uid="{00000000-0005-0000-0000-000086A00000}"/>
    <cellStyle name="style1475238180263" xfId="5407" xr:uid="{00000000-0005-0000-0000-000087A00000}"/>
    <cellStyle name="style1475238180341" xfId="5408" xr:uid="{00000000-0005-0000-0000-000088A00000}"/>
    <cellStyle name="style1475238180466" xfId="5409" xr:uid="{00000000-0005-0000-0000-000089A00000}"/>
    <cellStyle name="style1475238180575" xfId="5410" xr:uid="{00000000-0005-0000-0000-00008AA00000}"/>
    <cellStyle name="style1475238180685" xfId="5411" xr:uid="{00000000-0005-0000-0000-00008BA00000}"/>
    <cellStyle name="style1475238180794" xfId="5412" xr:uid="{00000000-0005-0000-0000-00008CA00000}"/>
    <cellStyle name="style1475238180935" xfId="5413" xr:uid="{00000000-0005-0000-0000-00008DA00000}"/>
    <cellStyle name="style1475238181044" xfId="5414" xr:uid="{00000000-0005-0000-0000-00008EA00000}"/>
    <cellStyle name="style1475238181169" xfId="5415" xr:uid="{00000000-0005-0000-0000-00008FA00000}"/>
    <cellStyle name="style1475238181294" xfId="5416" xr:uid="{00000000-0005-0000-0000-000090A00000}"/>
    <cellStyle name="style1475238181560" xfId="5417" xr:uid="{00000000-0005-0000-0000-000091A00000}"/>
    <cellStyle name="style1475238181716" xfId="5418" xr:uid="{00000000-0005-0000-0000-000092A00000}"/>
    <cellStyle name="style1475238181935" xfId="5419" xr:uid="{00000000-0005-0000-0000-000093A00000}"/>
    <cellStyle name="style1475238182075" xfId="5420" xr:uid="{00000000-0005-0000-0000-000094A00000}"/>
    <cellStyle name="style1475238182216" xfId="5421" xr:uid="{00000000-0005-0000-0000-000095A00000}"/>
    <cellStyle name="style1475238182341" xfId="5422" xr:uid="{00000000-0005-0000-0000-000096A00000}"/>
    <cellStyle name="style1475238182497" xfId="5423" xr:uid="{00000000-0005-0000-0000-000097A00000}"/>
    <cellStyle name="style1475238182653" xfId="5424" xr:uid="{00000000-0005-0000-0000-000098A00000}"/>
    <cellStyle name="style1475238182763" xfId="5425" xr:uid="{00000000-0005-0000-0000-000099A00000}"/>
    <cellStyle name="style1475238182888" xfId="5426" xr:uid="{00000000-0005-0000-0000-00009AA00000}"/>
    <cellStyle name="style1475238183013" xfId="5427" xr:uid="{00000000-0005-0000-0000-00009BA00000}"/>
    <cellStyle name="style1475238183138" xfId="5428" xr:uid="{00000000-0005-0000-0000-00009CA00000}"/>
    <cellStyle name="style1475238183294" xfId="5429" xr:uid="{00000000-0005-0000-0000-00009DA00000}"/>
    <cellStyle name="style1475238183403" xfId="5430" xr:uid="{00000000-0005-0000-0000-00009EA00000}"/>
    <cellStyle name="style1475238183497" xfId="5431" xr:uid="{00000000-0005-0000-0000-00009FA00000}"/>
    <cellStyle name="style1475238183591" xfId="5432" xr:uid="{00000000-0005-0000-0000-0000A0A00000}"/>
    <cellStyle name="style1475238183716" xfId="5433" xr:uid="{00000000-0005-0000-0000-0000A1A00000}"/>
    <cellStyle name="style1475238183841" xfId="5434" xr:uid="{00000000-0005-0000-0000-0000A2A00000}"/>
    <cellStyle name="style1475238183950" xfId="5435" xr:uid="{00000000-0005-0000-0000-0000A3A00000}"/>
    <cellStyle name="style1475238184153" xfId="5436" xr:uid="{00000000-0005-0000-0000-0000A4A00000}"/>
    <cellStyle name="style1475238184341" xfId="5437" xr:uid="{00000000-0005-0000-0000-0000A5A00000}"/>
    <cellStyle name="style1475238184466" xfId="5438" xr:uid="{00000000-0005-0000-0000-0000A6A00000}"/>
    <cellStyle name="style1475238184591" xfId="5439" xr:uid="{00000000-0005-0000-0000-0000A7A00000}"/>
    <cellStyle name="style1475238184700" xfId="5440" xr:uid="{00000000-0005-0000-0000-0000A8A00000}"/>
    <cellStyle name="style1475238184841" xfId="5441" xr:uid="{00000000-0005-0000-0000-0000A9A00000}"/>
    <cellStyle name="style1475238184981" xfId="5442" xr:uid="{00000000-0005-0000-0000-0000AAA00000}"/>
    <cellStyle name="style1475238185122" xfId="5443" xr:uid="{00000000-0005-0000-0000-0000ABA00000}"/>
    <cellStyle name="style1475238185247" xfId="5444" xr:uid="{00000000-0005-0000-0000-0000ACA00000}"/>
    <cellStyle name="style1475238185388" xfId="5445" xr:uid="{00000000-0005-0000-0000-0000ADA00000}"/>
    <cellStyle name="style1475238185513" xfId="5446" xr:uid="{00000000-0005-0000-0000-0000AEA00000}"/>
    <cellStyle name="style1475238185638" xfId="5447" xr:uid="{00000000-0005-0000-0000-0000AFA00000}"/>
    <cellStyle name="style1475238185763" xfId="5448" xr:uid="{00000000-0005-0000-0000-0000B0A00000}"/>
    <cellStyle name="style1475238185888" xfId="5449" xr:uid="{00000000-0005-0000-0000-0000B1A00000}"/>
    <cellStyle name="style1475238186013" xfId="5450" xr:uid="{00000000-0005-0000-0000-0000B2A00000}"/>
    <cellStyle name="style1475238186122" xfId="5451" xr:uid="{00000000-0005-0000-0000-0000B3A00000}"/>
    <cellStyle name="style1475238186310" xfId="5452" xr:uid="{00000000-0005-0000-0000-0000B4A00000}"/>
    <cellStyle name="style1475238186497" xfId="5453" xr:uid="{00000000-0005-0000-0000-0000B5A00000}"/>
    <cellStyle name="style1475238186638" xfId="5454" xr:uid="{00000000-0005-0000-0000-0000B6A00000}"/>
    <cellStyle name="style1475238186763" xfId="5455" xr:uid="{00000000-0005-0000-0000-0000B7A00000}"/>
    <cellStyle name="style1475238186872" xfId="5456" xr:uid="{00000000-0005-0000-0000-0000B8A00000}"/>
    <cellStyle name="style1475238186997" xfId="5457" xr:uid="{00000000-0005-0000-0000-0000B9A00000}"/>
    <cellStyle name="style1475238187169" xfId="5458" xr:uid="{00000000-0005-0000-0000-0000BAA00000}"/>
    <cellStyle name="style1475238187372" xfId="5459" xr:uid="{00000000-0005-0000-0000-0000BBA00000}"/>
    <cellStyle name="style1475238187591" xfId="5460" xr:uid="{00000000-0005-0000-0000-0000BCA00000}"/>
    <cellStyle name="style1475238187778" xfId="5461" xr:uid="{00000000-0005-0000-0000-0000BDA00000}"/>
    <cellStyle name="style1475238187981" xfId="5462" xr:uid="{00000000-0005-0000-0000-0000BEA00000}"/>
    <cellStyle name="style1475238188497" xfId="5463" xr:uid="{00000000-0005-0000-0000-0000BFA00000}"/>
    <cellStyle name="style1475238188591" xfId="5464" xr:uid="{00000000-0005-0000-0000-0000C0A00000}"/>
    <cellStyle name="style1475238188857" xfId="5465" xr:uid="{00000000-0005-0000-0000-0000C1A00000}"/>
    <cellStyle name="style1475238189060" xfId="5466" xr:uid="{00000000-0005-0000-0000-0000C2A00000}"/>
    <cellStyle name="style1475238189278" xfId="5467" xr:uid="{00000000-0005-0000-0000-0000C3A00000}"/>
    <cellStyle name="style1475238189450" xfId="5468" xr:uid="{00000000-0005-0000-0000-0000C4A00000}"/>
    <cellStyle name="style1475238189622" xfId="5469" xr:uid="{00000000-0005-0000-0000-0000C5A00000}"/>
    <cellStyle name="style1486048832357" xfId="6709" xr:uid="{00000000-0005-0000-0000-0000C6A00000}"/>
    <cellStyle name="style1486048832670" xfId="6710" xr:uid="{00000000-0005-0000-0000-0000C7A00000}"/>
    <cellStyle name="style1486048832857" xfId="6711" xr:uid="{00000000-0005-0000-0000-0000C8A00000}"/>
    <cellStyle name="style1486048833045" xfId="6712" xr:uid="{00000000-0005-0000-0000-0000C9A00000}"/>
    <cellStyle name="style1486048833217" xfId="6713" xr:uid="{00000000-0005-0000-0000-0000CAA00000}"/>
    <cellStyle name="style1486048833373" xfId="6714" xr:uid="{00000000-0005-0000-0000-0000CBA00000}"/>
    <cellStyle name="style1486048833482" xfId="6715" xr:uid="{00000000-0005-0000-0000-0000CCA00000}"/>
    <cellStyle name="style1486048833701" xfId="6716" xr:uid="{00000000-0005-0000-0000-0000CDA00000}"/>
    <cellStyle name="style1486048833842" xfId="6717" xr:uid="{00000000-0005-0000-0000-0000CEA00000}"/>
    <cellStyle name="style1486048834014" xfId="6718" xr:uid="{00000000-0005-0000-0000-0000CFA00000}"/>
    <cellStyle name="style1486048834170" xfId="6719" xr:uid="{00000000-0005-0000-0000-0000D0A00000}"/>
    <cellStyle name="style1486048834326" xfId="6720" xr:uid="{00000000-0005-0000-0000-0000D1A00000}"/>
    <cellStyle name="style1486048834467" xfId="6721" xr:uid="{00000000-0005-0000-0000-0000D2A00000}"/>
    <cellStyle name="style1486048834607" xfId="6722" xr:uid="{00000000-0005-0000-0000-0000D3A00000}"/>
    <cellStyle name="style1486048834748" xfId="6723" xr:uid="{00000000-0005-0000-0000-0000D4A00000}"/>
    <cellStyle name="style1486048834857" xfId="6724" xr:uid="{00000000-0005-0000-0000-0000D5A00000}"/>
    <cellStyle name="style1486048834951" xfId="6725" xr:uid="{00000000-0005-0000-0000-0000D6A00000}"/>
    <cellStyle name="style1486048835123" xfId="6726" xr:uid="{00000000-0005-0000-0000-0000D7A00000}"/>
    <cellStyle name="style1486048835232" xfId="6727" xr:uid="{00000000-0005-0000-0000-0000D8A00000}"/>
    <cellStyle name="style1486048835373" xfId="6728" xr:uid="{00000000-0005-0000-0000-0000D9A00000}"/>
    <cellStyle name="style1486048835514" xfId="6729" xr:uid="{00000000-0005-0000-0000-0000DAA00000}"/>
    <cellStyle name="style1486048835639" xfId="6730" xr:uid="{00000000-0005-0000-0000-0000DBA00000}"/>
    <cellStyle name="style1486048835842" xfId="6731" xr:uid="{00000000-0005-0000-0000-0000DCA00000}"/>
    <cellStyle name="style1486048836092" xfId="6732" xr:uid="{00000000-0005-0000-0000-0000DDA00000}"/>
    <cellStyle name="style1486048836232" xfId="6733" xr:uid="{00000000-0005-0000-0000-0000DEA00000}"/>
    <cellStyle name="style1486048836373" xfId="6734" xr:uid="{00000000-0005-0000-0000-0000DFA00000}"/>
    <cellStyle name="style1486048836545" xfId="6735" xr:uid="{00000000-0005-0000-0000-0000E0A00000}"/>
    <cellStyle name="style1486048836764" xfId="6736" xr:uid="{00000000-0005-0000-0000-0000E1A00000}"/>
    <cellStyle name="style1486048836904" xfId="6737" xr:uid="{00000000-0005-0000-0000-0000E2A00000}"/>
    <cellStyle name="style1486048837029" xfId="6738" xr:uid="{00000000-0005-0000-0000-0000E3A00000}"/>
    <cellStyle name="style1486048837186" xfId="6739" xr:uid="{00000000-0005-0000-0000-0000E4A00000}"/>
    <cellStyle name="style1486048837326" xfId="6740" xr:uid="{00000000-0005-0000-0000-0000E5A00000}"/>
    <cellStyle name="style1486048837467" xfId="6741" xr:uid="{00000000-0005-0000-0000-0000E6A00000}"/>
    <cellStyle name="style1486048837639" xfId="6742" xr:uid="{00000000-0005-0000-0000-0000E7A00000}"/>
    <cellStyle name="style1486048837764" xfId="6743" xr:uid="{00000000-0005-0000-0000-0000E8A00000}"/>
    <cellStyle name="style1486048837904" xfId="6744" xr:uid="{00000000-0005-0000-0000-0000E9A00000}"/>
    <cellStyle name="style1486048838029" xfId="6745" xr:uid="{00000000-0005-0000-0000-0000EAA00000}"/>
    <cellStyle name="style1486048838154" xfId="6746" xr:uid="{00000000-0005-0000-0000-0000EBA00000}"/>
    <cellStyle name="style1486048838311" xfId="6747" xr:uid="{00000000-0005-0000-0000-0000ECA00000}"/>
    <cellStyle name="style1486048838420" xfId="6748" xr:uid="{00000000-0005-0000-0000-0000EDA00000}"/>
    <cellStyle name="style1486048838529" xfId="6749" xr:uid="{00000000-0005-0000-0000-0000EEA00000}"/>
    <cellStyle name="style1486048838623" xfId="6750" xr:uid="{00000000-0005-0000-0000-0000EFA00000}"/>
    <cellStyle name="style1486048838717" xfId="6751" xr:uid="{00000000-0005-0000-0000-0000F0A00000}"/>
    <cellStyle name="style1486048838842" xfId="6752" xr:uid="{00000000-0005-0000-0000-0000F1A00000}"/>
    <cellStyle name="style1486048838967" xfId="6753" xr:uid="{00000000-0005-0000-0000-0000F2A00000}"/>
    <cellStyle name="style1486048839092" xfId="6754" xr:uid="{00000000-0005-0000-0000-0000F3A00000}"/>
    <cellStyle name="style1486048839217" xfId="6755" xr:uid="{00000000-0005-0000-0000-0000F4A00000}"/>
    <cellStyle name="style1486048839326" xfId="6756" xr:uid="{00000000-0005-0000-0000-0000F5A00000}"/>
    <cellStyle name="style1486048839467" xfId="6757" xr:uid="{00000000-0005-0000-0000-0000F6A00000}"/>
    <cellStyle name="style1486048839639" xfId="6758" xr:uid="{00000000-0005-0000-0000-0000F7A00000}"/>
    <cellStyle name="style1486048839764" xfId="6759" xr:uid="{00000000-0005-0000-0000-0000F8A00000}"/>
    <cellStyle name="style1486048839889" xfId="6760" xr:uid="{00000000-0005-0000-0000-0000F9A00000}"/>
    <cellStyle name="style1486048840014" xfId="6761" xr:uid="{00000000-0005-0000-0000-0000FAA00000}"/>
    <cellStyle name="style1486048840139" xfId="6762" xr:uid="{00000000-0005-0000-0000-0000FBA00000}"/>
    <cellStyle name="style1486048840279" xfId="6763" xr:uid="{00000000-0005-0000-0000-0000FCA00000}"/>
    <cellStyle name="style1486048840404" xfId="6764" xr:uid="{00000000-0005-0000-0000-0000FDA00000}"/>
    <cellStyle name="style1486048840608" xfId="6765" xr:uid="{00000000-0005-0000-0000-0000FEA00000}"/>
    <cellStyle name="style1486048840795" xfId="6766" xr:uid="{00000000-0005-0000-0000-0000FFA00000}"/>
    <cellStyle name="style1486048840983" xfId="6767" xr:uid="{00000000-0005-0000-0000-000000A10000}"/>
    <cellStyle name="style1486048841108" xfId="6768" xr:uid="{00000000-0005-0000-0000-000001A10000}"/>
    <cellStyle name="style1486048841217" xfId="6769" xr:uid="{00000000-0005-0000-0000-000002A10000}"/>
    <cellStyle name="style1486048841342" xfId="6770" xr:uid="{00000000-0005-0000-0000-000003A10000}"/>
    <cellStyle name="style1486048841530" xfId="6771" xr:uid="{00000000-0005-0000-0000-000004A10000}"/>
    <cellStyle name="style1486048841748" xfId="6772" xr:uid="{00000000-0005-0000-0000-000005A10000}"/>
    <cellStyle name="style1486048841936" xfId="6773" xr:uid="{00000000-0005-0000-0000-000006A10000}"/>
    <cellStyle name="style1486048842045" xfId="6774" xr:uid="{00000000-0005-0000-0000-000007A10000}"/>
    <cellStyle name="style1486048842186" xfId="6775" xr:uid="{00000000-0005-0000-0000-000008A10000}"/>
    <cellStyle name="style1486048842311" xfId="6776" xr:uid="{00000000-0005-0000-0000-000009A10000}"/>
    <cellStyle name="style1486048842436" xfId="6777" xr:uid="{00000000-0005-0000-0000-00000AA10000}"/>
    <cellStyle name="style1486048842576" xfId="6778" xr:uid="{00000000-0005-0000-0000-00000BA10000}"/>
    <cellStyle name="style1486048842764" xfId="6779" xr:uid="{00000000-0005-0000-0000-00000CA10000}"/>
    <cellStyle name="style1486048843014" xfId="6780" xr:uid="{00000000-0005-0000-0000-00000DA10000}"/>
    <cellStyle name="style1486048843139" xfId="6781" xr:uid="{00000000-0005-0000-0000-00000EA10000}"/>
    <cellStyle name="style1486048843311" xfId="6782" xr:uid="{00000000-0005-0000-0000-00000FA10000}"/>
    <cellStyle name="style1486048843467" xfId="6783" xr:uid="{00000000-0005-0000-0000-000010A10000}"/>
    <cellStyle name="style1486048843592" xfId="6784" xr:uid="{00000000-0005-0000-0000-000011A10000}"/>
    <cellStyle name="style1486048843701" xfId="6785" xr:uid="{00000000-0005-0000-0000-000012A10000}"/>
    <cellStyle name="style1486048843826" xfId="6786" xr:uid="{00000000-0005-0000-0000-000013A10000}"/>
    <cellStyle name="style1486048843905" xfId="6787" xr:uid="{00000000-0005-0000-0000-000014A10000}"/>
    <cellStyle name="style1486048844030" xfId="6788" xr:uid="{00000000-0005-0000-0000-000015A10000}"/>
    <cellStyle name="style1486048844155" xfId="6789" xr:uid="{00000000-0005-0000-0000-000016A10000}"/>
    <cellStyle name="style1486048844233" xfId="6790" xr:uid="{00000000-0005-0000-0000-000017A10000}"/>
    <cellStyle name="style1486048844326" xfId="6791" xr:uid="{00000000-0005-0000-0000-000018A10000}"/>
    <cellStyle name="style1486048844420" xfId="6792" xr:uid="{00000000-0005-0000-0000-000019A10000}"/>
    <cellStyle name="style1486048844608" xfId="6793" xr:uid="{00000000-0005-0000-0000-00001AA10000}"/>
    <cellStyle name="style1486048844701" xfId="6794" xr:uid="{00000000-0005-0000-0000-00001BA10000}"/>
    <cellStyle name="style1486048844905" xfId="6795" xr:uid="{00000000-0005-0000-0000-00001CA10000}"/>
    <cellStyle name="style1486048846170" xfId="6796" xr:uid="{00000000-0005-0000-0000-00001DA10000}"/>
    <cellStyle name="style1486048896991" xfId="5470" xr:uid="{00000000-0005-0000-0000-00001EA10000}"/>
    <cellStyle name="style1486048897132" xfId="5471" xr:uid="{00000000-0005-0000-0000-00001FA10000}"/>
    <cellStyle name="style1486048897319" xfId="5472" xr:uid="{00000000-0005-0000-0000-000020A10000}"/>
    <cellStyle name="style1486048897413" xfId="5473" xr:uid="{00000000-0005-0000-0000-000021A10000}"/>
    <cellStyle name="style1486048897538" xfId="5474" xr:uid="{00000000-0005-0000-0000-000022A10000}"/>
    <cellStyle name="style1486048897663" xfId="5475" xr:uid="{00000000-0005-0000-0000-000023A10000}"/>
    <cellStyle name="style1486048897773" xfId="5476" xr:uid="{00000000-0005-0000-0000-000024A10000}"/>
    <cellStyle name="style1486048897882" xfId="5477" xr:uid="{00000000-0005-0000-0000-000025A10000}"/>
    <cellStyle name="style1486048898038" xfId="5478" xr:uid="{00000000-0005-0000-0000-000026A10000}"/>
    <cellStyle name="style1486048898163" xfId="5479" xr:uid="{00000000-0005-0000-0000-000027A10000}"/>
    <cellStyle name="style1486048898273" xfId="5480" xr:uid="{00000000-0005-0000-0000-000028A10000}"/>
    <cellStyle name="style1486048898398" xfId="5481" xr:uid="{00000000-0005-0000-0000-000029A10000}"/>
    <cellStyle name="style1486048898507" xfId="5482" xr:uid="{00000000-0005-0000-0000-00002AA10000}"/>
    <cellStyle name="style1486048898616" xfId="5483" xr:uid="{00000000-0005-0000-0000-00002BA10000}"/>
    <cellStyle name="style1486048898741" xfId="5484" xr:uid="{00000000-0005-0000-0000-00002CA10000}"/>
    <cellStyle name="style1486048898866" xfId="5485" xr:uid="{00000000-0005-0000-0000-00002DA10000}"/>
    <cellStyle name="style1486048898960" xfId="5486" xr:uid="{00000000-0005-0000-0000-00002EA10000}"/>
    <cellStyle name="style1486048899069" xfId="5487" xr:uid="{00000000-0005-0000-0000-00002FA10000}"/>
    <cellStyle name="style1486048899194" xfId="5488" xr:uid="{00000000-0005-0000-0000-000030A10000}"/>
    <cellStyle name="style1486048899304" xfId="5489" xr:uid="{00000000-0005-0000-0000-000031A10000}"/>
    <cellStyle name="style1486048899429" xfId="5490" xr:uid="{00000000-0005-0000-0000-000032A10000}"/>
    <cellStyle name="style1486048899554" xfId="5491" xr:uid="{00000000-0005-0000-0000-000033A10000}"/>
    <cellStyle name="style1486048899679" xfId="5492" xr:uid="{00000000-0005-0000-0000-000034A10000}"/>
    <cellStyle name="style1486048899788" xfId="5493" xr:uid="{00000000-0005-0000-0000-000035A10000}"/>
    <cellStyle name="style1486048899898" xfId="5494" xr:uid="{00000000-0005-0000-0000-000036A10000}"/>
    <cellStyle name="style1486048900007" xfId="5495" xr:uid="{00000000-0005-0000-0000-000037A10000}"/>
    <cellStyle name="style1486048900116" xfId="5496" xr:uid="{00000000-0005-0000-0000-000038A10000}"/>
    <cellStyle name="style1486048900241" xfId="5497" xr:uid="{00000000-0005-0000-0000-000039A10000}"/>
    <cellStyle name="style1486048900351" xfId="5498" xr:uid="{00000000-0005-0000-0000-00003AA10000}"/>
    <cellStyle name="style1486048900476" xfId="5499" xr:uid="{00000000-0005-0000-0000-00003BA10000}"/>
    <cellStyle name="style1486048900679" xfId="5500" xr:uid="{00000000-0005-0000-0000-00003CA10000}"/>
    <cellStyle name="style1486048900882" xfId="5501" xr:uid="{00000000-0005-0000-0000-00003DA10000}"/>
    <cellStyle name="style1486048900991" xfId="5502" xr:uid="{00000000-0005-0000-0000-00003EA10000}"/>
    <cellStyle name="style1486048901116" xfId="5503" xr:uid="{00000000-0005-0000-0000-00003FA10000}"/>
    <cellStyle name="style1486048901226" xfId="5504" xr:uid="{00000000-0005-0000-0000-000040A10000}"/>
    <cellStyle name="style1486048901335" xfId="5505" xr:uid="{00000000-0005-0000-0000-000041A10000}"/>
    <cellStyle name="style1486048901523" xfId="5506" xr:uid="{00000000-0005-0000-0000-000042A10000}"/>
    <cellStyle name="style1486048901695" xfId="5507" xr:uid="{00000000-0005-0000-0000-000043A10000}"/>
    <cellStyle name="style1486048901804" xfId="5508" xr:uid="{00000000-0005-0000-0000-000044A10000}"/>
    <cellStyle name="style1486048901929" xfId="5509" xr:uid="{00000000-0005-0000-0000-000045A10000}"/>
    <cellStyle name="style1486048902038" xfId="5510" xr:uid="{00000000-0005-0000-0000-000046A10000}"/>
    <cellStyle name="style1486048902148" xfId="5511" xr:uid="{00000000-0005-0000-0000-000047A10000}"/>
    <cellStyle name="style1486048902226" xfId="5512" xr:uid="{00000000-0005-0000-0000-000048A10000}"/>
    <cellStyle name="style1486048902351" xfId="5513" xr:uid="{00000000-0005-0000-0000-000049A10000}"/>
    <cellStyle name="style1486048902476" xfId="5514" xr:uid="{00000000-0005-0000-0000-00004AA10000}"/>
    <cellStyle name="style1486048902648" xfId="5515" xr:uid="{00000000-0005-0000-0000-00004BA10000}"/>
    <cellStyle name="style1486048902866" xfId="5516" xr:uid="{00000000-0005-0000-0000-00004CA10000}"/>
    <cellStyle name="style1486048903038" xfId="5517" xr:uid="{00000000-0005-0000-0000-00004DA10000}"/>
    <cellStyle name="style1486048903148" xfId="5518" xr:uid="{00000000-0005-0000-0000-00004EA10000}"/>
    <cellStyle name="style1486048903273" xfId="5519" xr:uid="{00000000-0005-0000-0000-00004FA10000}"/>
    <cellStyle name="style1486048903351" xfId="5520" xr:uid="{00000000-0005-0000-0000-000050A10000}"/>
    <cellStyle name="style1486048903476" xfId="5521" xr:uid="{00000000-0005-0000-0000-000051A10000}"/>
    <cellStyle name="style1486048903585" xfId="5522" xr:uid="{00000000-0005-0000-0000-000052A10000}"/>
    <cellStyle name="style1486048903710" xfId="5523" xr:uid="{00000000-0005-0000-0000-000053A10000}"/>
    <cellStyle name="style1486048903851" xfId="5524" xr:uid="{00000000-0005-0000-0000-000054A10000}"/>
    <cellStyle name="style1486048904023" xfId="5525" xr:uid="{00000000-0005-0000-0000-000055A10000}"/>
    <cellStyle name="style1486048904163" xfId="5526" xr:uid="{00000000-0005-0000-0000-000056A10000}"/>
    <cellStyle name="style1486048904382" xfId="5527" xr:uid="{00000000-0005-0000-0000-000057A10000}"/>
    <cellStyle name="style1486048904523" xfId="5528" xr:uid="{00000000-0005-0000-0000-000058A10000}"/>
    <cellStyle name="style1486048904632" xfId="5529" xr:uid="{00000000-0005-0000-0000-000059A10000}"/>
    <cellStyle name="style1486048904742" xfId="5530" xr:uid="{00000000-0005-0000-0000-00005AA10000}"/>
    <cellStyle name="style1486048904867" xfId="5531" xr:uid="{00000000-0005-0000-0000-00005BA10000}"/>
    <cellStyle name="style1486048905101" xfId="5532" xr:uid="{00000000-0005-0000-0000-00005CA10000}"/>
    <cellStyle name="style1486048905226" xfId="5533" xr:uid="{00000000-0005-0000-0000-00005DA10000}"/>
    <cellStyle name="style1486048905413" xfId="5534" xr:uid="{00000000-0005-0000-0000-00005EA10000}"/>
    <cellStyle name="style1486048905538" xfId="5535" xr:uid="{00000000-0005-0000-0000-00005FA10000}"/>
    <cellStyle name="style1486048905648" xfId="5536" xr:uid="{00000000-0005-0000-0000-000060A10000}"/>
    <cellStyle name="style1486048905757" xfId="5537" xr:uid="{00000000-0005-0000-0000-000061A10000}"/>
    <cellStyle name="style1486048905945" xfId="5538" xr:uid="{00000000-0005-0000-0000-000062A10000}"/>
    <cellStyle name="style1486048906085" xfId="5539" xr:uid="{00000000-0005-0000-0000-000063A10000}"/>
    <cellStyle name="style1486048906210" xfId="5540" xr:uid="{00000000-0005-0000-0000-000064A10000}"/>
    <cellStyle name="style1486048906351" xfId="5541" xr:uid="{00000000-0005-0000-0000-000065A10000}"/>
    <cellStyle name="style1486048906507" xfId="5542" xr:uid="{00000000-0005-0000-0000-000066A10000}"/>
    <cellStyle name="style1486048906726" xfId="5543" xr:uid="{00000000-0005-0000-0000-000067A10000}"/>
    <cellStyle name="style1486048906945" xfId="5544" xr:uid="{00000000-0005-0000-0000-000068A10000}"/>
    <cellStyle name="style1486048907148" xfId="5545" xr:uid="{00000000-0005-0000-0000-000069A10000}"/>
    <cellStyle name="style1486048907320" xfId="5546" xr:uid="{00000000-0005-0000-0000-00006AA10000}"/>
    <cellStyle name="style1486048907429" xfId="5547" xr:uid="{00000000-0005-0000-0000-00006BA10000}"/>
    <cellStyle name="style1486048907632" xfId="5548" xr:uid="{00000000-0005-0000-0000-00006CA10000}"/>
    <cellStyle name="style1486048908367" xfId="5549" xr:uid="{00000000-0005-0000-0000-00006DA10000}"/>
    <cellStyle name="style1486462674140" xfId="6797" xr:uid="{00000000-0005-0000-0000-00006EA10000}"/>
    <cellStyle name="style1486462674343" xfId="6798" xr:uid="{00000000-0005-0000-0000-00006FA10000}"/>
    <cellStyle name="style1486462674624" xfId="6799" xr:uid="{00000000-0005-0000-0000-000070A10000}"/>
    <cellStyle name="style1486462674765" xfId="6800" xr:uid="{00000000-0005-0000-0000-000071A10000}"/>
    <cellStyle name="style1486462674936" xfId="6801" xr:uid="{00000000-0005-0000-0000-000072A10000}"/>
    <cellStyle name="style1486462675093" xfId="6802" xr:uid="{00000000-0005-0000-0000-000073A10000}"/>
    <cellStyle name="style1486462675249" xfId="6803" xr:uid="{00000000-0005-0000-0000-000074A10000}"/>
    <cellStyle name="style1486462675374" xfId="6804" xr:uid="{00000000-0005-0000-0000-000075A10000}"/>
    <cellStyle name="style1486462675546" xfId="6805" xr:uid="{00000000-0005-0000-0000-000076A10000}"/>
    <cellStyle name="style1486462675702" xfId="6806" xr:uid="{00000000-0005-0000-0000-000077A10000}"/>
    <cellStyle name="style1486462675843" xfId="6807" xr:uid="{00000000-0005-0000-0000-000078A10000}"/>
    <cellStyle name="style1486462676015" xfId="6808" xr:uid="{00000000-0005-0000-0000-000079A10000}"/>
    <cellStyle name="style1486462676171" xfId="6809" xr:uid="{00000000-0005-0000-0000-00007AA10000}"/>
    <cellStyle name="style1486462676327" xfId="6810" xr:uid="{00000000-0005-0000-0000-00007BA10000}"/>
    <cellStyle name="style1486462676468" xfId="6811" xr:uid="{00000000-0005-0000-0000-00007CA10000}"/>
    <cellStyle name="style1486462676718" xfId="6812" xr:uid="{00000000-0005-0000-0000-00007DA10000}"/>
    <cellStyle name="style1486462676921" xfId="6813" xr:uid="{00000000-0005-0000-0000-00007EA10000}"/>
    <cellStyle name="style1486462677108" xfId="6814" xr:uid="{00000000-0005-0000-0000-00007FA10000}"/>
    <cellStyle name="style1486462677358" xfId="6815" xr:uid="{00000000-0005-0000-0000-000080A10000}"/>
    <cellStyle name="style1486462677483" xfId="6816" xr:uid="{00000000-0005-0000-0000-000081A10000}"/>
    <cellStyle name="style1486462677640" xfId="6817" xr:uid="{00000000-0005-0000-0000-000082A10000}"/>
    <cellStyle name="style1486462677796" xfId="6818" xr:uid="{00000000-0005-0000-0000-000083A10000}"/>
    <cellStyle name="style1486462677937" xfId="6819" xr:uid="{00000000-0005-0000-0000-000084A10000}"/>
    <cellStyle name="style1486462678062" xfId="6820" xr:uid="{00000000-0005-0000-0000-000085A10000}"/>
    <cellStyle name="style1486462678202" xfId="6821" xr:uid="{00000000-0005-0000-0000-000086A10000}"/>
    <cellStyle name="style1486462678358" xfId="6822" xr:uid="{00000000-0005-0000-0000-000087A10000}"/>
    <cellStyle name="style1486462678515" xfId="6823" xr:uid="{00000000-0005-0000-0000-000088A10000}"/>
    <cellStyle name="style1486462678655" xfId="6824" xr:uid="{00000000-0005-0000-0000-000089A10000}"/>
    <cellStyle name="style1486462678796" xfId="6825" xr:uid="{00000000-0005-0000-0000-00008AA10000}"/>
    <cellStyle name="style1486462678937" xfId="6826" xr:uid="{00000000-0005-0000-0000-00008BA10000}"/>
    <cellStyle name="style1486462679093" xfId="6827" xr:uid="{00000000-0005-0000-0000-00008CA10000}"/>
    <cellStyle name="style1486462679280" xfId="6828" xr:uid="{00000000-0005-0000-0000-00008DA10000}"/>
    <cellStyle name="style1486462679530" xfId="6829" xr:uid="{00000000-0005-0000-0000-00008EA10000}"/>
    <cellStyle name="style1486462679718" xfId="6830" xr:uid="{00000000-0005-0000-0000-00008FA10000}"/>
    <cellStyle name="style1486462679858" xfId="6831" xr:uid="{00000000-0005-0000-0000-000090A10000}"/>
    <cellStyle name="style1486462679983" xfId="6832" xr:uid="{00000000-0005-0000-0000-000091A10000}"/>
    <cellStyle name="style1486462680124" xfId="6833" xr:uid="{00000000-0005-0000-0000-000092A10000}"/>
    <cellStyle name="style1486462680265" xfId="6834" xr:uid="{00000000-0005-0000-0000-000093A10000}"/>
    <cellStyle name="style1486462680405" xfId="6835" xr:uid="{00000000-0005-0000-0000-000094A10000}"/>
    <cellStyle name="style1486462680671" xfId="6836" xr:uid="{00000000-0005-0000-0000-000095A10000}"/>
    <cellStyle name="style1486462680890" xfId="6837" xr:uid="{00000000-0005-0000-0000-000096A10000}"/>
    <cellStyle name="style1486462681077" xfId="6838" xr:uid="{00000000-0005-0000-0000-000097A10000}"/>
    <cellStyle name="style1486462681265" xfId="6839" xr:uid="{00000000-0005-0000-0000-000098A10000}"/>
    <cellStyle name="style1486462681390" xfId="6840" xr:uid="{00000000-0005-0000-0000-000099A10000}"/>
    <cellStyle name="style1486462681515" xfId="6841" xr:uid="{00000000-0005-0000-0000-00009AA10000}"/>
    <cellStyle name="style1486462681655" xfId="6842" xr:uid="{00000000-0005-0000-0000-00009BA10000}"/>
    <cellStyle name="style1486462681780" xfId="6843" xr:uid="{00000000-0005-0000-0000-00009CA10000}"/>
    <cellStyle name="style1486462681921" xfId="6844" xr:uid="{00000000-0005-0000-0000-00009DA10000}"/>
    <cellStyle name="style1486462682062" xfId="6845" xr:uid="{00000000-0005-0000-0000-00009EA10000}"/>
    <cellStyle name="style1486462682202" xfId="6846" xr:uid="{00000000-0005-0000-0000-00009FA10000}"/>
    <cellStyle name="style1486462682312" xfId="6847" xr:uid="{00000000-0005-0000-0000-0000A0A10000}"/>
    <cellStyle name="style1486462682437" xfId="6848" xr:uid="{00000000-0005-0000-0000-0000A1A10000}"/>
    <cellStyle name="style1486462682593" xfId="6849" xr:uid="{00000000-0005-0000-0000-0000A2A10000}"/>
    <cellStyle name="style1486462682796" xfId="6850" xr:uid="{00000000-0005-0000-0000-0000A3A10000}"/>
    <cellStyle name="style1486462682937" xfId="6851" xr:uid="{00000000-0005-0000-0000-0000A4A10000}"/>
    <cellStyle name="style1486462683077" xfId="6852" xr:uid="{00000000-0005-0000-0000-0000A5A10000}"/>
    <cellStyle name="style1486462683202" xfId="6853" xr:uid="{00000000-0005-0000-0000-0000A6A10000}"/>
    <cellStyle name="style1486462683374" xfId="6854" xr:uid="{00000000-0005-0000-0000-0000A7A10000}"/>
    <cellStyle name="style1486462683484" xfId="6855" xr:uid="{00000000-0005-0000-0000-0000A8A10000}"/>
    <cellStyle name="style1486462683640" xfId="6856" xr:uid="{00000000-0005-0000-0000-0000A9A10000}"/>
    <cellStyle name="style1486462683874" xfId="6857" xr:uid="{00000000-0005-0000-0000-0000AAA10000}"/>
    <cellStyle name="style1486462684062" xfId="6858" xr:uid="{00000000-0005-0000-0000-0000ABA10000}"/>
    <cellStyle name="style1486462684234" xfId="6859" xr:uid="{00000000-0005-0000-0000-0000ACA10000}"/>
    <cellStyle name="style1486462684327" xfId="6860" xr:uid="{00000000-0005-0000-0000-0000ADA10000}"/>
    <cellStyle name="style1486462684468" xfId="6861" xr:uid="{00000000-0005-0000-0000-0000AEA10000}"/>
    <cellStyle name="style1486462684593" xfId="6862" xr:uid="{00000000-0005-0000-0000-0000AFA10000}"/>
    <cellStyle name="style1486462684718" xfId="6863" xr:uid="{00000000-0005-0000-0000-0000B0A10000}"/>
    <cellStyle name="style1486462684843" xfId="6864" xr:uid="{00000000-0005-0000-0000-0000B1A10000}"/>
    <cellStyle name="style1486462684968" xfId="6865" xr:uid="{00000000-0005-0000-0000-0000B2A10000}"/>
    <cellStyle name="style1486462685093" xfId="6866" xr:uid="{00000000-0005-0000-0000-0000B3A10000}"/>
    <cellStyle name="style1486462685218" xfId="6867" xr:uid="{00000000-0005-0000-0000-0000B4A10000}"/>
    <cellStyle name="style1486462685374" xfId="6868" xr:uid="{00000000-0005-0000-0000-0000B5A10000}"/>
    <cellStyle name="style1486462685515" xfId="6869" xr:uid="{00000000-0005-0000-0000-0000B6A10000}"/>
    <cellStyle name="style1486462685640" xfId="6870" xr:uid="{00000000-0005-0000-0000-0000B7A10000}"/>
    <cellStyle name="style1486462685796" xfId="6871" xr:uid="{00000000-0005-0000-0000-0000B8A10000}"/>
    <cellStyle name="style1486462685906" xfId="6872" xr:uid="{00000000-0005-0000-0000-0000B9A10000}"/>
    <cellStyle name="style1486462686031" xfId="6873" xr:uid="{00000000-0005-0000-0000-0000BAA10000}"/>
    <cellStyle name="style1486462686156" xfId="6874" xr:uid="{00000000-0005-0000-0000-0000BBA10000}"/>
    <cellStyle name="style1486462686343" xfId="6875" xr:uid="{00000000-0005-0000-0000-0000BCA10000}"/>
    <cellStyle name="style1486462687640" xfId="6876" xr:uid="{00000000-0005-0000-0000-0000BDA10000}"/>
    <cellStyle name="style1486462687734" xfId="6877" xr:uid="{00000000-0005-0000-0000-0000BEA10000}"/>
    <cellStyle name="style1486462688859" xfId="6878" xr:uid="{00000000-0005-0000-0000-0000BFA10000}"/>
    <cellStyle name="style1486462689359" xfId="6879" xr:uid="{00000000-0005-0000-0000-0000C0A10000}"/>
    <cellStyle name="style1486462689468" xfId="6880" xr:uid="{00000000-0005-0000-0000-0000C1A10000}"/>
    <cellStyle name="style1486462690156" xfId="6881" xr:uid="{00000000-0005-0000-0000-0000C2A10000}"/>
    <cellStyle name="style1486462690328" xfId="6882" xr:uid="{00000000-0005-0000-0000-0000C3A10000}"/>
    <cellStyle name="style1486462690437" xfId="6883" xr:uid="{00000000-0005-0000-0000-0000C4A10000}"/>
    <cellStyle name="style1486462690562" xfId="6884" xr:uid="{00000000-0005-0000-0000-0000C5A10000}"/>
    <cellStyle name="style1486462690687" xfId="6885" xr:uid="{00000000-0005-0000-0000-0000C6A10000}"/>
    <cellStyle name="style1486462690812" xfId="6886" xr:uid="{00000000-0005-0000-0000-0000C7A10000}"/>
    <cellStyle name="style1486462690937" xfId="6887" xr:uid="{00000000-0005-0000-0000-0000C8A10000}"/>
    <cellStyle name="style1486462691062" xfId="6888" xr:uid="{00000000-0005-0000-0000-0000C9A10000}"/>
    <cellStyle name="style1486462691187" xfId="6889" xr:uid="{00000000-0005-0000-0000-0000CAA10000}"/>
    <cellStyle name="style1486462691265" xfId="6890" xr:uid="{00000000-0005-0000-0000-0000CBA10000}"/>
    <cellStyle name="style1486462691359" xfId="6891" xr:uid="{00000000-0005-0000-0000-0000CCA10000}"/>
    <cellStyle name="style1486462691453" xfId="6892" xr:uid="{00000000-0005-0000-0000-0000CDA10000}"/>
    <cellStyle name="style1486462691531" xfId="6893" xr:uid="{00000000-0005-0000-0000-0000CEA10000}"/>
    <cellStyle name="style1486462691624" xfId="6894" xr:uid="{00000000-0005-0000-0000-0000CFA10000}"/>
    <cellStyle name="style1486462691718" xfId="6895" xr:uid="{00000000-0005-0000-0000-0000D0A10000}"/>
    <cellStyle name="style1486462691796" xfId="6896" xr:uid="{00000000-0005-0000-0000-0000D1A10000}"/>
    <cellStyle name="style1486462691890" xfId="6897" xr:uid="{00000000-0005-0000-0000-0000D2A10000}"/>
    <cellStyle name="style1486462944289" xfId="3005" xr:uid="{00000000-0005-0000-0000-0000D3A10000}"/>
    <cellStyle name="style1486462944476" xfId="2998" xr:uid="{00000000-0005-0000-0000-0000D4A10000}"/>
    <cellStyle name="style1486462944586" xfId="3039" xr:uid="{00000000-0005-0000-0000-0000D5A10000}"/>
    <cellStyle name="style1486462944726" xfId="2982" xr:uid="{00000000-0005-0000-0000-0000D6A10000}"/>
    <cellStyle name="style1486462944867" xfId="3040" xr:uid="{00000000-0005-0000-0000-0000D7A10000}"/>
    <cellStyle name="style1486462944976" xfId="2991" xr:uid="{00000000-0005-0000-0000-0000D8A10000}"/>
    <cellStyle name="style1486462945070" xfId="3037" xr:uid="{00000000-0005-0000-0000-0000D9A10000}"/>
    <cellStyle name="style1486462945195" xfId="2990" xr:uid="{00000000-0005-0000-0000-0000DAA10000}"/>
    <cellStyle name="style1486462945320" xfId="3041" xr:uid="{00000000-0005-0000-0000-0000DBA10000}"/>
    <cellStyle name="style1486462945429" xfId="3042" xr:uid="{00000000-0005-0000-0000-0000DCA10000}"/>
    <cellStyle name="style1486462945570" xfId="3038" xr:uid="{00000000-0005-0000-0000-0000DDA10000}"/>
    <cellStyle name="style1486462945711" xfId="3006" xr:uid="{00000000-0005-0000-0000-0000DEA10000}"/>
    <cellStyle name="style1486462945898" xfId="2997" xr:uid="{00000000-0005-0000-0000-0000DFA10000}"/>
    <cellStyle name="style1486462946055" xfId="3043" xr:uid="{00000000-0005-0000-0000-0000E0A10000}"/>
    <cellStyle name="style1486462946180" xfId="3032" xr:uid="{00000000-0005-0000-0000-0000E1A10000}"/>
    <cellStyle name="style1486462946273" xfId="2987" xr:uid="{00000000-0005-0000-0000-0000E2A10000}"/>
    <cellStyle name="style1486462946367" xfId="2988" xr:uid="{00000000-0005-0000-0000-0000E3A10000}"/>
    <cellStyle name="style1486462946492" xfId="3013" xr:uid="{00000000-0005-0000-0000-0000E4A10000}"/>
    <cellStyle name="style1486462946601" xfId="3007" xr:uid="{00000000-0005-0000-0000-0000E5A10000}"/>
    <cellStyle name="style1486462946773" xfId="2999" xr:uid="{00000000-0005-0000-0000-0000E6A10000}"/>
    <cellStyle name="style1486462946945" xfId="2989" xr:uid="{00000000-0005-0000-0000-0000E7A10000}"/>
    <cellStyle name="style1486462947164" xfId="3033" xr:uid="{00000000-0005-0000-0000-0000E8A10000}"/>
    <cellStyle name="style1486462947305" xfId="3014" xr:uid="{00000000-0005-0000-0000-0000E9A10000}"/>
    <cellStyle name="style1486462947445" xfId="2985" xr:uid="{00000000-0005-0000-0000-0000EAA10000}"/>
    <cellStyle name="style1486462947555" xfId="3012" xr:uid="{00000000-0005-0000-0000-0000EBA10000}"/>
    <cellStyle name="style1486462947664" xfId="3000" xr:uid="{00000000-0005-0000-0000-0000ECA10000}"/>
    <cellStyle name="style1486462947820" xfId="3036" xr:uid="{00000000-0005-0000-0000-0000EDA10000}"/>
    <cellStyle name="style1486462948023" xfId="3035" xr:uid="{00000000-0005-0000-0000-0000EEA10000}"/>
    <cellStyle name="style1486462948226" xfId="3015" xr:uid="{00000000-0005-0000-0000-0000EFA10000}"/>
    <cellStyle name="style1486462948414" xfId="3008" xr:uid="{00000000-0005-0000-0000-0000F0A10000}"/>
    <cellStyle name="style1486462948539" xfId="3001" xr:uid="{00000000-0005-0000-0000-0000F1A10000}"/>
    <cellStyle name="style1486462948680" xfId="3049" xr:uid="{00000000-0005-0000-0000-0000F2A10000}"/>
    <cellStyle name="style1486462948789" xfId="2984" xr:uid="{00000000-0005-0000-0000-0000F3A10000}"/>
    <cellStyle name="style1486462948930" xfId="3054" xr:uid="{00000000-0005-0000-0000-0000F4A10000}"/>
    <cellStyle name="style1486462949117" xfId="3009" xr:uid="{00000000-0005-0000-0000-0000F5A10000}"/>
    <cellStyle name="style1486462949320" xfId="3002" xr:uid="{00000000-0005-0000-0000-0000F6A10000}"/>
    <cellStyle name="style1486462949461" xfId="3052" xr:uid="{00000000-0005-0000-0000-0000F7A10000}"/>
    <cellStyle name="style1486462949555" xfId="3016" xr:uid="{00000000-0005-0000-0000-0000F8A10000}"/>
    <cellStyle name="style1486462949680" xfId="3017" xr:uid="{00000000-0005-0000-0000-0000F9A10000}"/>
    <cellStyle name="style1486462949836" xfId="3010" xr:uid="{00000000-0005-0000-0000-0000FAA10000}"/>
    <cellStyle name="style1486462949992" xfId="3003" xr:uid="{00000000-0005-0000-0000-0000FBA10000}"/>
    <cellStyle name="style1486462950180" xfId="3031" xr:uid="{00000000-0005-0000-0000-0000FCA10000}"/>
    <cellStyle name="style1486462950398" xfId="2983" xr:uid="{00000000-0005-0000-0000-0000FDA10000}"/>
    <cellStyle name="style1486462950492" xfId="3018" xr:uid="{00000000-0005-0000-0000-0000FEA10000}"/>
    <cellStyle name="style1486462950664" xfId="3011" xr:uid="{00000000-0005-0000-0000-0000FFA10000}"/>
    <cellStyle name="style1486462950867" xfId="3004" xr:uid="{00000000-0005-0000-0000-000000A20000}"/>
    <cellStyle name="style1486462950992" xfId="3034" xr:uid="{00000000-0005-0000-0000-000001A20000}"/>
    <cellStyle name="style1486462951117" xfId="3046" xr:uid="{00000000-0005-0000-0000-000002A20000}"/>
    <cellStyle name="style1486462951242" xfId="2993" xr:uid="{00000000-0005-0000-0000-000003A20000}"/>
    <cellStyle name="style1486462951352" xfId="2976" xr:uid="{00000000-0005-0000-0000-000004A20000}"/>
    <cellStyle name="style1486462951461" xfId="2981" xr:uid="{00000000-0005-0000-0000-000005A20000}"/>
    <cellStyle name="style1486462951586" xfId="2979" xr:uid="{00000000-0005-0000-0000-000006A20000}"/>
    <cellStyle name="style1486462951758" xfId="3019" xr:uid="{00000000-0005-0000-0000-000007A20000}"/>
    <cellStyle name="style1486462951961" xfId="3045" xr:uid="{00000000-0005-0000-0000-000008A20000}"/>
    <cellStyle name="style1486462952164" xfId="2970" xr:uid="{00000000-0005-0000-0000-000009A20000}"/>
    <cellStyle name="style1486462952273" xfId="2975" xr:uid="{00000000-0005-0000-0000-00000AA20000}"/>
    <cellStyle name="style1486462952398" xfId="3021" xr:uid="{00000000-0005-0000-0000-00000BA20000}"/>
    <cellStyle name="style1486462952508" xfId="2977" xr:uid="{00000000-0005-0000-0000-00000CA20000}"/>
    <cellStyle name="style1486462952617" xfId="3056" xr:uid="{00000000-0005-0000-0000-00000DA20000}"/>
    <cellStyle name="style1486462952727" xfId="3044" xr:uid="{00000000-0005-0000-0000-00000EA20000}"/>
    <cellStyle name="style1486462952867" xfId="3053" xr:uid="{00000000-0005-0000-0000-00000FA20000}"/>
    <cellStyle name="style1486462953039" xfId="3020" xr:uid="{00000000-0005-0000-0000-000010A20000}"/>
    <cellStyle name="style1486462953242" xfId="3022" xr:uid="{00000000-0005-0000-0000-000011A20000}"/>
    <cellStyle name="style1486462953336" xfId="2971" xr:uid="{00000000-0005-0000-0000-000012A20000}"/>
    <cellStyle name="style1486462953445" xfId="3024" xr:uid="{00000000-0005-0000-0000-000013A20000}"/>
    <cellStyle name="style1486462953539" xfId="2996" xr:uid="{00000000-0005-0000-0000-000014A20000}"/>
    <cellStyle name="style1486462953617" xfId="3057" xr:uid="{00000000-0005-0000-0000-000015A20000}"/>
    <cellStyle name="style1486462953774" xfId="3030" xr:uid="{00000000-0005-0000-0000-000016A20000}"/>
    <cellStyle name="style1486462953914" xfId="2974" xr:uid="{00000000-0005-0000-0000-000017A20000}"/>
    <cellStyle name="style1486462954055" xfId="2980" xr:uid="{00000000-0005-0000-0000-000018A20000}"/>
    <cellStyle name="style1486462954149" xfId="3050" xr:uid="{00000000-0005-0000-0000-000019A20000}"/>
    <cellStyle name="style1486462954227" xfId="3051" xr:uid="{00000000-0005-0000-0000-00001AA20000}"/>
    <cellStyle name="style1486462954352" xfId="3047" xr:uid="{00000000-0005-0000-0000-00001BA20000}"/>
    <cellStyle name="style1486462954461" xfId="3023" xr:uid="{00000000-0005-0000-0000-00001CA20000}"/>
    <cellStyle name="style1486462954570" xfId="2995" xr:uid="{00000000-0005-0000-0000-00001DA20000}"/>
    <cellStyle name="style1486462954758" xfId="3048" xr:uid="{00000000-0005-0000-0000-00001EA20000}"/>
    <cellStyle name="style1486462954977" xfId="3025" xr:uid="{00000000-0005-0000-0000-00001FA20000}"/>
    <cellStyle name="style1486462955133" xfId="2972" xr:uid="{00000000-0005-0000-0000-000020A20000}"/>
    <cellStyle name="style1486462955289" xfId="3027" xr:uid="{00000000-0005-0000-0000-000021A20000}"/>
    <cellStyle name="style1486462955445" xfId="3058" xr:uid="{00000000-0005-0000-0000-000022A20000}"/>
    <cellStyle name="style1486462955555" xfId="3055" xr:uid="{00000000-0005-0000-0000-000023A20000}"/>
    <cellStyle name="style1486462955649" xfId="2986" xr:uid="{00000000-0005-0000-0000-000024A20000}"/>
    <cellStyle name="style1486462955742" xfId="2994" xr:uid="{00000000-0005-0000-0000-000025A20000}"/>
    <cellStyle name="style1486462955883" xfId="3026" xr:uid="{00000000-0005-0000-0000-000026A20000}"/>
    <cellStyle name="style1486462956008" xfId="2992" xr:uid="{00000000-0005-0000-0000-000027A20000}"/>
    <cellStyle name="style1486462956133" xfId="3028" xr:uid="{00000000-0005-0000-0000-000028A20000}"/>
    <cellStyle name="style1486462956227" xfId="2973" xr:uid="{00000000-0005-0000-0000-000029A20000}"/>
    <cellStyle name="style1486462956305" xfId="2978" xr:uid="{00000000-0005-0000-0000-00002AA20000}"/>
    <cellStyle name="style1486462956399" xfId="3029" xr:uid="{00000000-0005-0000-0000-00002BA20000}"/>
    <cellStyle name="style1487861852893" xfId="5550" xr:uid="{00000000-0005-0000-0000-00002CA20000}"/>
    <cellStyle name="style1487861853112" xfId="5551" xr:uid="{00000000-0005-0000-0000-00002DA20000}"/>
    <cellStyle name="style1487861853612" xfId="5552" xr:uid="{00000000-0005-0000-0000-00002EA20000}"/>
    <cellStyle name="style1487861853737" xfId="5553" xr:uid="{00000000-0005-0000-0000-00002FA20000}"/>
    <cellStyle name="style1487861853893" xfId="5554" xr:uid="{00000000-0005-0000-0000-000030A20000}"/>
    <cellStyle name="style1487861854050" xfId="5555" xr:uid="{00000000-0005-0000-0000-000031A20000}"/>
    <cellStyle name="style1487861854206" xfId="5556" xr:uid="{00000000-0005-0000-0000-000032A20000}"/>
    <cellStyle name="style1487861854315" xfId="5557" xr:uid="{00000000-0005-0000-0000-000033A20000}"/>
    <cellStyle name="style1487861854503" xfId="5558" xr:uid="{00000000-0005-0000-0000-000034A20000}"/>
    <cellStyle name="style1487861854643" xfId="5559" xr:uid="{00000000-0005-0000-0000-000035A20000}"/>
    <cellStyle name="style1487861854784" xfId="5560" xr:uid="{00000000-0005-0000-0000-000036A20000}"/>
    <cellStyle name="style1487861854940" xfId="5561" xr:uid="{00000000-0005-0000-0000-000037A20000}"/>
    <cellStyle name="style1487861855096" xfId="5562" xr:uid="{00000000-0005-0000-0000-000038A20000}"/>
    <cellStyle name="style1487861855237" xfId="5563" xr:uid="{00000000-0005-0000-0000-000039A20000}"/>
    <cellStyle name="style1487861855393" xfId="5564" xr:uid="{00000000-0005-0000-0000-00003AA20000}"/>
    <cellStyle name="style1487861855534" xfId="5565" xr:uid="{00000000-0005-0000-0000-00003BA20000}"/>
    <cellStyle name="style1487861855643" xfId="5566" xr:uid="{00000000-0005-0000-0000-00003CA20000}"/>
    <cellStyle name="style1487861855753" xfId="5567" xr:uid="{00000000-0005-0000-0000-00003DA20000}"/>
    <cellStyle name="style1487861855893" xfId="5568" xr:uid="{00000000-0005-0000-0000-00003EA20000}"/>
    <cellStyle name="style1487861856003" xfId="5569" xr:uid="{00000000-0005-0000-0000-00003FA20000}"/>
    <cellStyle name="style1487861856159" xfId="5570" xr:uid="{00000000-0005-0000-0000-000040A20000}"/>
    <cellStyle name="style1487861856284" xfId="5571" xr:uid="{00000000-0005-0000-0000-000041A20000}"/>
    <cellStyle name="style1487861856425" xfId="5572" xr:uid="{00000000-0005-0000-0000-000042A20000}"/>
    <cellStyle name="style1487861856565" xfId="5573" xr:uid="{00000000-0005-0000-0000-000043A20000}"/>
    <cellStyle name="style1487861856706" xfId="5574" xr:uid="{00000000-0005-0000-0000-000044A20000}"/>
    <cellStyle name="style1487861856846" xfId="5575" xr:uid="{00000000-0005-0000-0000-000045A20000}"/>
    <cellStyle name="style1487861856987" xfId="5576" xr:uid="{00000000-0005-0000-0000-000046A20000}"/>
    <cellStyle name="style1487861857190" xfId="5577" xr:uid="{00000000-0005-0000-0000-000047A20000}"/>
    <cellStyle name="style1487861857346" xfId="5578" xr:uid="{00000000-0005-0000-0000-000048A20000}"/>
    <cellStyle name="style1487861857487" xfId="5579" xr:uid="{00000000-0005-0000-0000-000049A20000}"/>
    <cellStyle name="style1487861857628" xfId="5580" xr:uid="{00000000-0005-0000-0000-00004AA20000}"/>
    <cellStyle name="style1487861857784" xfId="5581" xr:uid="{00000000-0005-0000-0000-00004BA20000}"/>
    <cellStyle name="style1487861857925" xfId="5582" xr:uid="{00000000-0005-0000-0000-00004CA20000}"/>
    <cellStyle name="style1487861858065" xfId="5583" xr:uid="{00000000-0005-0000-0000-00004DA20000}"/>
    <cellStyle name="style1487861858206" xfId="5584" xr:uid="{00000000-0005-0000-0000-00004EA20000}"/>
    <cellStyle name="style1487861858331" xfId="5585" xr:uid="{00000000-0005-0000-0000-00004FA20000}"/>
    <cellStyle name="style1487861858471" xfId="5586" xr:uid="{00000000-0005-0000-0000-000050A20000}"/>
    <cellStyle name="style1487861858596" xfId="5587" xr:uid="{00000000-0005-0000-0000-000051A20000}"/>
    <cellStyle name="style1487861858721" xfId="5588" xr:uid="{00000000-0005-0000-0000-000052A20000}"/>
    <cellStyle name="style1487861858878" xfId="5589" xr:uid="{00000000-0005-0000-0000-000053A20000}"/>
    <cellStyle name="style1487861859003" xfId="5590" xr:uid="{00000000-0005-0000-0000-000054A20000}"/>
    <cellStyle name="style1487861859096" xfId="5591" xr:uid="{00000000-0005-0000-0000-000055A20000}"/>
    <cellStyle name="style1487861859221" xfId="5592" xr:uid="{00000000-0005-0000-0000-000056A20000}"/>
    <cellStyle name="style1487861859346" xfId="5593" xr:uid="{00000000-0005-0000-0000-000057A20000}"/>
    <cellStyle name="style1487861859487" xfId="5594" xr:uid="{00000000-0005-0000-0000-000058A20000}"/>
    <cellStyle name="style1487861859612" xfId="5595" xr:uid="{00000000-0005-0000-0000-000059A20000}"/>
    <cellStyle name="style1487861859768" xfId="5596" xr:uid="{00000000-0005-0000-0000-00005AA20000}"/>
    <cellStyle name="style1487861859909" xfId="5597" xr:uid="{00000000-0005-0000-0000-00005BA20000}"/>
    <cellStyle name="style1487861860034" xfId="5598" xr:uid="{00000000-0005-0000-0000-00005CA20000}"/>
    <cellStyle name="style1487861860175" xfId="5599" xr:uid="{00000000-0005-0000-0000-00005DA20000}"/>
    <cellStyle name="style1487861860268" xfId="5600" xr:uid="{00000000-0005-0000-0000-00005EA20000}"/>
    <cellStyle name="style1487861860409" xfId="5601" xr:uid="{00000000-0005-0000-0000-00005FA20000}"/>
    <cellStyle name="style1487861860534" xfId="5602" xr:uid="{00000000-0005-0000-0000-000060A20000}"/>
    <cellStyle name="style1487861860659" xfId="5603" xr:uid="{00000000-0005-0000-0000-000061A20000}"/>
    <cellStyle name="style1487861860815" xfId="5604" xr:uid="{00000000-0005-0000-0000-000062A20000}"/>
    <cellStyle name="style1487861860940" xfId="5605" xr:uid="{00000000-0005-0000-0000-000063A20000}"/>
    <cellStyle name="style1487861861081" xfId="5606" xr:uid="{00000000-0005-0000-0000-000064A20000}"/>
    <cellStyle name="style1487861861237" xfId="5607" xr:uid="{00000000-0005-0000-0000-000065A20000}"/>
    <cellStyle name="style1487861861346" xfId="5608" xr:uid="{00000000-0005-0000-0000-000066A20000}"/>
    <cellStyle name="style1487861861471" xfId="5609" xr:uid="{00000000-0005-0000-0000-000067A20000}"/>
    <cellStyle name="style1487861861596" xfId="5610" xr:uid="{00000000-0005-0000-0000-000068A20000}"/>
    <cellStyle name="style1487861861721" xfId="5611" xr:uid="{00000000-0005-0000-0000-000069A20000}"/>
    <cellStyle name="style1487861862175" xfId="5612" xr:uid="{00000000-0005-0000-0000-00006AA20000}"/>
    <cellStyle name="style1487861862284" xfId="5613" xr:uid="{00000000-0005-0000-0000-00006BA20000}"/>
    <cellStyle name="style1487861862440" xfId="5614" xr:uid="{00000000-0005-0000-0000-00006CA20000}"/>
    <cellStyle name="style1487861862565" xfId="5615" xr:uid="{00000000-0005-0000-0000-00006DA20000}"/>
    <cellStyle name="style1487861862690" xfId="5616" xr:uid="{00000000-0005-0000-0000-00006EA20000}"/>
    <cellStyle name="style1487861862893" xfId="5617" xr:uid="{00000000-0005-0000-0000-00006FA20000}"/>
    <cellStyle name="style1487861863128" xfId="5618" xr:uid="{00000000-0005-0000-0000-000070A20000}"/>
    <cellStyle name="style1487861863315" xfId="5619" xr:uid="{00000000-0005-0000-0000-000071A20000}"/>
    <cellStyle name="style1487861863440" xfId="5620" xr:uid="{00000000-0005-0000-0000-000072A20000}"/>
    <cellStyle name="style1487861863581" xfId="5621" xr:uid="{00000000-0005-0000-0000-000073A20000}"/>
    <cellStyle name="style1487861863721" xfId="5622" xr:uid="{00000000-0005-0000-0000-000074A20000}"/>
    <cellStyle name="style1487861863846" xfId="5623" xr:uid="{00000000-0005-0000-0000-000075A20000}"/>
    <cellStyle name="style1487861863987" xfId="5624" xr:uid="{00000000-0005-0000-0000-000076A20000}"/>
    <cellStyle name="style1487861864206" xfId="5625" xr:uid="{00000000-0005-0000-0000-000077A20000}"/>
    <cellStyle name="style1487861864346" xfId="5626" xr:uid="{00000000-0005-0000-0000-000078A20000}"/>
    <cellStyle name="style1487861864456" xfId="5627" xr:uid="{00000000-0005-0000-0000-000079A20000}"/>
    <cellStyle name="style1487861864628" xfId="5628" xr:uid="{00000000-0005-0000-0000-00007AA20000}"/>
    <cellStyle name="style1487861865721" xfId="5629" xr:uid="{00000000-0005-0000-0000-00007BA20000}"/>
    <cellStyle name="style1488440705773" xfId="5630" xr:uid="{00000000-0005-0000-0000-00007CA20000}"/>
    <cellStyle name="style1488440706116" xfId="5631" xr:uid="{00000000-0005-0000-0000-00007DA20000}"/>
    <cellStyle name="style1488440706616" xfId="5632" xr:uid="{00000000-0005-0000-0000-00007EA20000}"/>
    <cellStyle name="style1488440706757" xfId="5633" xr:uid="{00000000-0005-0000-0000-00007FA20000}"/>
    <cellStyle name="style1488440706929" xfId="5634" xr:uid="{00000000-0005-0000-0000-000080A20000}"/>
    <cellStyle name="style1488440707085" xfId="5635" xr:uid="{00000000-0005-0000-0000-000081A20000}"/>
    <cellStyle name="style1488440707241" xfId="5636" xr:uid="{00000000-0005-0000-0000-000082A20000}"/>
    <cellStyle name="style1488440707366" xfId="5637" xr:uid="{00000000-0005-0000-0000-000083A20000}"/>
    <cellStyle name="style1488440707538" xfId="5638" xr:uid="{00000000-0005-0000-0000-000084A20000}"/>
    <cellStyle name="style1488440707679" xfId="5639" xr:uid="{00000000-0005-0000-0000-000085A20000}"/>
    <cellStyle name="style1488440707835" xfId="5640" xr:uid="{00000000-0005-0000-0000-000086A20000}"/>
    <cellStyle name="style1488440708007" xfId="5641" xr:uid="{00000000-0005-0000-0000-000087A20000}"/>
    <cellStyle name="style1488440708163" xfId="5642" xr:uid="{00000000-0005-0000-0000-000088A20000}"/>
    <cellStyle name="style1488440708304" xfId="5643" xr:uid="{00000000-0005-0000-0000-000089A20000}"/>
    <cellStyle name="style1488440708460" xfId="5644" xr:uid="{00000000-0005-0000-0000-00008AA20000}"/>
    <cellStyle name="style1488440708632" xfId="5645" xr:uid="{00000000-0005-0000-0000-00008BA20000}"/>
    <cellStyle name="style1488440708741" xfId="5646" xr:uid="{00000000-0005-0000-0000-00008CA20000}"/>
    <cellStyle name="style1488440708851" xfId="5647" xr:uid="{00000000-0005-0000-0000-00008DA20000}"/>
    <cellStyle name="style1488440708991" xfId="5648" xr:uid="{00000000-0005-0000-0000-00008EA20000}"/>
    <cellStyle name="style1488440709116" xfId="5649" xr:uid="{00000000-0005-0000-0000-00008FA20000}"/>
    <cellStyle name="style1488440709257" xfId="5650" xr:uid="{00000000-0005-0000-0000-000090A20000}"/>
    <cellStyle name="style1488440709398" xfId="5651" xr:uid="{00000000-0005-0000-0000-000091A20000}"/>
    <cellStyle name="style1488440709554" xfId="5652" xr:uid="{00000000-0005-0000-0000-000092A20000}"/>
    <cellStyle name="style1488440709820" xfId="5653" xr:uid="{00000000-0005-0000-0000-000093A20000}"/>
    <cellStyle name="style1488440709960" xfId="5654" xr:uid="{00000000-0005-0000-0000-000094A20000}"/>
    <cellStyle name="style1488440710132" xfId="5655" xr:uid="{00000000-0005-0000-0000-000095A20000}"/>
    <cellStyle name="style1488440710304" xfId="5656" xr:uid="{00000000-0005-0000-0000-000096A20000}"/>
    <cellStyle name="style1488440710445" xfId="5657" xr:uid="{00000000-0005-0000-0000-000097A20000}"/>
    <cellStyle name="style1488440710585" xfId="5658" xr:uid="{00000000-0005-0000-0000-000098A20000}"/>
    <cellStyle name="style1488440710726" xfId="5659" xr:uid="{00000000-0005-0000-0000-000099A20000}"/>
    <cellStyle name="style1488440710866" xfId="5660" xr:uid="{00000000-0005-0000-0000-00009AA20000}"/>
    <cellStyle name="style1488440711007" xfId="5661" xr:uid="{00000000-0005-0000-0000-00009BA20000}"/>
    <cellStyle name="style1488440711148" xfId="5662" xr:uid="{00000000-0005-0000-0000-00009CA20000}"/>
    <cellStyle name="style1488440711304" xfId="5663" xr:uid="{00000000-0005-0000-0000-00009DA20000}"/>
    <cellStyle name="style1488440711429" xfId="5664" xr:uid="{00000000-0005-0000-0000-00009EA20000}"/>
    <cellStyle name="style1488440711632" xfId="5665" xr:uid="{00000000-0005-0000-0000-00009FA20000}"/>
    <cellStyle name="style1488440711882" xfId="5666" xr:uid="{00000000-0005-0000-0000-0000A0A20000}"/>
    <cellStyle name="style1488440712101" xfId="5667" xr:uid="{00000000-0005-0000-0000-0000A1A20000}"/>
    <cellStyle name="style1488440712226" xfId="5668" xr:uid="{00000000-0005-0000-0000-0000A2A20000}"/>
    <cellStyle name="style1488440712398" xfId="5669" xr:uid="{00000000-0005-0000-0000-0000A3A20000}"/>
    <cellStyle name="style1488440712538" xfId="5670" xr:uid="{00000000-0005-0000-0000-0000A4A20000}"/>
    <cellStyle name="style1488440712632" xfId="5671" xr:uid="{00000000-0005-0000-0000-0000A5A20000}"/>
    <cellStyle name="style1488440712726" xfId="5672" xr:uid="{00000000-0005-0000-0000-0000A6A20000}"/>
    <cellStyle name="style1488440712866" xfId="5673" xr:uid="{00000000-0005-0000-0000-0000A7A20000}"/>
    <cellStyle name="style1488440712991" xfId="5674" xr:uid="{00000000-0005-0000-0000-0000A8A20000}"/>
    <cellStyle name="style1488440713116" xfId="5675" xr:uid="{00000000-0005-0000-0000-0000A9A20000}"/>
    <cellStyle name="style1488440713257" xfId="5676" xr:uid="{00000000-0005-0000-0000-0000AAA20000}"/>
    <cellStyle name="style1488440713429" xfId="5677" xr:uid="{00000000-0005-0000-0000-0000ABA20000}"/>
    <cellStyle name="style1488440713601" xfId="5678" xr:uid="{00000000-0005-0000-0000-0000ACA20000}"/>
    <cellStyle name="style1488440713741" xfId="5679" xr:uid="{00000000-0005-0000-0000-0000ADA20000}"/>
    <cellStyle name="style1488440713851" xfId="5680" xr:uid="{00000000-0005-0000-0000-0000AEA20000}"/>
    <cellStyle name="style1488440713976" xfId="5681" xr:uid="{00000000-0005-0000-0000-0000AFA20000}"/>
    <cellStyle name="style1488440714101" xfId="5682" xr:uid="{00000000-0005-0000-0000-0000B0A20000}"/>
    <cellStyle name="style1488440714241" xfId="5683" xr:uid="{00000000-0005-0000-0000-0000B1A20000}"/>
    <cellStyle name="style1488440714335" xfId="5684" xr:uid="{00000000-0005-0000-0000-0000B2A20000}"/>
    <cellStyle name="style1488440714491" xfId="5685" xr:uid="{00000000-0005-0000-0000-0000B3A20000}"/>
    <cellStyle name="style1488440714710" xfId="5686" xr:uid="{00000000-0005-0000-0000-0000B4A20000}"/>
    <cellStyle name="style1488440714960" xfId="5687" xr:uid="{00000000-0005-0000-0000-0000B5A20000}"/>
    <cellStyle name="style1488440715070" xfId="5688" xr:uid="{00000000-0005-0000-0000-0000B6A20000}"/>
    <cellStyle name="style1488440715210" xfId="5689" xr:uid="{00000000-0005-0000-0000-0000B7A20000}"/>
    <cellStyle name="style1488440715335" xfId="5690" xr:uid="{00000000-0005-0000-0000-0000B8A20000}"/>
    <cellStyle name="style1488440715460" xfId="5691" xr:uid="{00000000-0005-0000-0000-0000B9A20000}"/>
    <cellStyle name="style1488440716038" xfId="5692" xr:uid="{00000000-0005-0000-0000-0000BAA20000}"/>
    <cellStyle name="style1488440716148" xfId="5693" xr:uid="{00000000-0005-0000-0000-0000BBA20000}"/>
    <cellStyle name="style1488440716288" xfId="5694" xr:uid="{00000000-0005-0000-0000-0000BCA20000}"/>
    <cellStyle name="style1488440716429" xfId="5695" xr:uid="{00000000-0005-0000-0000-0000BDA20000}"/>
    <cellStyle name="style1488440716570" xfId="5696" xr:uid="{00000000-0005-0000-0000-0000BEA20000}"/>
    <cellStyle name="style1488440716788" xfId="5697" xr:uid="{00000000-0005-0000-0000-0000BFA20000}"/>
    <cellStyle name="style1488440717038" xfId="5698" xr:uid="{00000000-0005-0000-0000-0000C0A20000}"/>
    <cellStyle name="style1488440717179" xfId="5699" xr:uid="{00000000-0005-0000-0000-0000C1A20000}"/>
    <cellStyle name="style1488440717304" xfId="5700" xr:uid="{00000000-0005-0000-0000-0000C2A20000}"/>
    <cellStyle name="style1488440717445" xfId="5701" xr:uid="{00000000-0005-0000-0000-0000C3A20000}"/>
    <cellStyle name="style1488440717570" xfId="5702" xr:uid="{00000000-0005-0000-0000-0000C4A20000}"/>
    <cellStyle name="style1488440717710" xfId="5703" xr:uid="{00000000-0005-0000-0000-0000C5A20000}"/>
    <cellStyle name="style1488440717835" xfId="5704" xr:uid="{00000000-0005-0000-0000-0000C6A20000}"/>
    <cellStyle name="style1488440717976" xfId="5705" xr:uid="{00000000-0005-0000-0000-0000C7A20000}"/>
    <cellStyle name="style1488440718101" xfId="5706" xr:uid="{00000000-0005-0000-0000-0000C8A20000}"/>
    <cellStyle name="style1488440718226" xfId="5707" xr:uid="{00000000-0005-0000-0000-0000C9A20000}"/>
    <cellStyle name="style1488440718398" xfId="5708" xr:uid="{00000000-0005-0000-0000-0000CAA20000}"/>
    <cellStyle name="style1488440719476" xfId="5709" xr:uid="{00000000-0005-0000-0000-0000CBA20000}"/>
    <cellStyle name="style1488440753902" xfId="6898" xr:uid="{00000000-0005-0000-0000-0000CCA20000}"/>
    <cellStyle name="style1488440754043" xfId="6899" xr:uid="{00000000-0005-0000-0000-0000CDA20000}"/>
    <cellStyle name="style1488440754168" xfId="6900" xr:uid="{00000000-0005-0000-0000-0000CEA20000}"/>
    <cellStyle name="style1488440754262" xfId="6901" xr:uid="{00000000-0005-0000-0000-0000CFA20000}"/>
    <cellStyle name="style1488440754449" xfId="6902" xr:uid="{00000000-0005-0000-0000-0000D0A20000}"/>
    <cellStyle name="style1488440754637" xfId="6903" xr:uid="{00000000-0005-0000-0000-0000D1A20000}"/>
    <cellStyle name="style1488440754746" xfId="6904" xr:uid="{00000000-0005-0000-0000-0000D2A20000}"/>
    <cellStyle name="style1488440754840" xfId="6905" xr:uid="{00000000-0005-0000-0000-0000D3A20000}"/>
    <cellStyle name="style1488440754980" xfId="6906" xr:uid="{00000000-0005-0000-0000-0000D4A20000}"/>
    <cellStyle name="style1488440755090" xfId="6907" xr:uid="{00000000-0005-0000-0000-0000D5A20000}"/>
    <cellStyle name="style1488440755230" xfId="6908" xr:uid="{00000000-0005-0000-0000-0000D6A20000}"/>
    <cellStyle name="style1488440755449" xfId="6909" xr:uid="{00000000-0005-0000-0000-0000D7A20000}"/>
    <cellStyle name="style1488440755605" xfId="6910" xr:uid="{00000000-0005-0000-0000-0000D8A20000}"/>
    <cellStyle name="style1488440755730" xfId="6911" xr:uid="{00000000-0005-0000-0000-0000D9A20000}"/>
    <cellStyle name="style1488440755840" xfId="6912" xr:uid="{00000000-0005-0000-0000-0000DAA20000}"/>
    <cellStyle name="style1488440755965" xfId="6913" xr:uid="{00000000-0005-0000-0000-0000DBA20000}"/>
    <cellStyle name="style1488440756043" xfId="6914" xr:uid="{00000000-0005-0000-0000-0000DCA20000}"/>
    <cellStyle name="style1488440756137" xfId="6915" xr:uid="{00000000-0005-0000-0000-0000DDA20000}"/>
    <cellStyle name="style1488440756262" xfId="6916" xr:uid="{00000000-0005-0000-0000-0000DEA20000}"/>
    <cellStyle name="style1488440756418" xfId="6917" xr:uid="{00000000-0005-0000-0000-0000DFA20000}"/>
    <cellStyle name="style1488440756590" xfId="6918" xr:uid="{00000000-0005-0000-0000-0000E0A20000}"/>
    <cellStyle name="style1488440756699" xfId="6919" xr:uid="{00000000-0005-0000-0000-0000E1A20000}"/>
    <cellStyle name="style1488440756824" xfId="6920" xr:uid="{00000000-0005-0000-0000-0000E2A20000}"/>
    <cellStyle name="style1488440756933" xfId="6921" xr:uid="{00000000-0005-0000-0000-0000E3A20000}"/>
    <cellStyle name="style1488440757043" xfId="6922" xr:uid="{00000000-0005-0000-0000-0000E4A20000}"/>
    <cellStyle name="style1488440757168" xfId="6923" xr:uid="{00000000-0005-0000-0000-0000E5A20000}"/>
    <cellStyle name="style1488440757293" xfId="6924" xr:uid="{00000000-0005-0000-0000-0000E6A20000}"/>
    <cellStyle name="style1488440757433" xfId="6925" xr:uid="{00000000-0005-0000-0000-0000E7A20000}"/>
    <cellStyle name="style1488440757652" xfId="6926" xr:uid="{00000000-0005-0000-0000-0000E8A20000}"/>
    <cellStyle name="style1488440757840" xfId="6927" xr:uid="{00000000-0005-0000-0000-0000E9A20000}"/>
    <cellStyle name="style1488440757949" xfId="6928" xr:uid="{00000000-0005-0000-0000-0000EAA20000}"/>
    <cellStyle name="style1488440758074" xfId="6929" xr:uid="{00000000-0005-0000-0000-0000EBA20000}"/>
    <cellStyle name="style1488440758183" xfId="6930" xr:uid="{00000000-0005-0000-0000-0000ECA20000}"/>
    <cellStyle name="style1488440758293" xfId="6931" xr:uid="{00000000-0005-0000-0000-0000EDA20000}"/>
    <cellStyle name="style1488440758418" xfId="6932" xr:uid="{00000000-0005-0000-0000-0000EEA20000}"/>
    <cellStyle name="style1488440758527" xfId="6933" xr:uid="{00000000-0005-0000-0000-0000EFA20000}"/>
    <cellStyle name="style1488440758637" xfId="6934" xr:uid="{00000000-0005-0000-0000-0000F0A20000}"/>
    <cellStyle name="style1488440758777" xfId="6935" xr:uid="{00000000-0005-0000-0000-0000F1A20000}"/>
    <cellStyle name="style1488440758933" xfId="6936" xr:uid="{00000000-0005-0000-0000-0000F2A20000}"/>
    <cellStyle name="style1488440759121" xfId="6937" xr:uid="{00000000-0005-0000-0000-0000F3A20000}"/>
    <cellStyle name="style1488440759230" xfId="6938" xr:uid="{00000000-0005-0000-0000-0000F4A20000}"/>
    <cellStyle name="style1488440759324" xfId="6939" xr:uid="{00000000-0005-0000-0000-0000F5A20000}"/>
    <cellStyle name="style1488440759418" xfId="6940" xr:uid="{00000000-0005-0000-0000-0000F6A20000}"/>
    <cellStyle name="style1488440759527" xfId="6941" xr:uid="{00000000-0005-0000-0000-0000F7A20000}"/>
    <cellStyle name="style1488440759652" xfId="6942" xr:uid="{00000000-0005-0000-0000-0000F8A20000}"/>
    <cellStyle name="style1488440759762" xfId="6943" xr:uid="{00000000-0005-0000-0000-0000F9A20000}"/>
    <cellStyle name="style1488440759887" xfId="6944" xr:uid="{00000000-0005-0000-0000-0000FAA20000}"/>
    <cellStyle name="style1488440759996" xfId="6945" xr:uid="{00000000-0005-0000-0000-0000FBA20000}"/>
    <cellStyle name="style1488440760105" xfId="6946" xr:uid="{00000000-0005-0000-0000-0000FCA20000}"/>
    <cellStyle name="style1488440760230" xfId="6947" xr:uid="{00000000-0005-0000-0000-0000FDA20000}"/>
    <cellStyle name="style1488440760340" xfId="6948" xr:uid="{00000000-0005-0000-0000-0000FEA20000}"/>
    <cellStyle name="style1488440760465" xfId="6949" xr:uid="{00000000-0005-0000-0000-0000FFA20000}"/>
    <cellStyle name="style1488440760574" xfId="6950" xr:uid="{00000000-0005-0000-0000-000000A30000}"/>
    <cellStyle name="style1488440760699" xfId="6951" xr:uid="{00000000-0005-0000-0000-000001A30000}"/>
    <cellStyle name="style1488440760808" xfId="6952" xr:uid="{00000000-0005-0000-0000-000002A30000}"/>
    <cellStyle name="style1488440760933" xfId="6953" xr:uid="{00000000-0005-0000-0000-000003A30000}"/>
    <cellStyle name="style1488440761058" xfId="6954" xr:uid="{00000000-0005-0000-0000-000004A30000}"/>
    <cellStyle name="style1488440761168" xfId="6955" xr:uid="{00000000-0005-0000-0000-000005A30000}"/>
    <cellStyle name="style1488440761324" xfId="6956" xr:uid="{00000000-0005-0000-0000-000006A30000}"/>
    <cellStyle name="style1488440761449" xfId="6957" xr:uid="{00000000-0005-0000-0000-000007A30000}"/>
    <cellStyle name="style1488440761543" xfId="6958" xr:uid="{00000000-0005-0000-0000-000008A30000}"/>
    <cellStyle name="style1488440761652" xfId="6959" xr:uid="{00000000-0005-0000-0000-000009A30000}"/>
    <cellStyle name="style1488440761762" xfId="6960" xr:uid="{00000000-0005-0000-0000-00000AA30000}"/>
    <cellStyle name="style1488440761887" xfId="6961" xr:uid="{00000000-0005-0000-0000-00000BA30000}"/>
    <cellStyle name="style1488440761980" xfId="6962" xr:uid="{00000000-0005-0000-0000-00000CA30000}"/>
    <cellStyle name="style1488440762090" xfId="6963" xr:uid="{00000000-0005-0000-0000-00000DA30000}"/>
    <cellStyle name="style1488440762215" xfId="6964" xr:uid="{00000000-0005-0000-0000-00000EA30000}"/>
    <cellStyle name="style1488440762340" xfId="6965" xr:uid="{00000000-0005-0000-0000-00000FA30000}"/>
    <cellStyle name="style1488440762449" xfId="6966" xr:uid="{00000000-0005-0000-0000-000010A30000}"/>
    <cellStyle name="style1488440762652" xfId="6967" xr:uid="{00000000-0005-0000-0000-000011A30000}"/>
    <cellStyle name="style1488440762840" xfId="6968" xr:uid="{00000000-0005-0000-0000-000012A30000}"/>
    <cellStyle name="style1488440763012" xfId="6969" xr:uid="{00000000-0005-0000-0000-000013A30000}"/>
    <cellStyle name="style1488440763137" xfId="6970" xr:uid="{00000000-0005-0000-0000-000014A30000}"/>
    <cellStyle name="style1488440763340" xfId="6971" xr:uid="{00000000-0005-0000-0000-000015A30000}"/>
    <cellStyle name="style1488440763449" xfId="6972" xr:uid="{00000000-0005-0000-0000-000016A30000}"/>
    <cellStyle name="style1488440763590" xfId="6973" xr:uid="{00000000-0005-0000-0000-000017A30000}"/>
    <cellStyle name="style1492605061261" xfId="11215" xr:uid="{00000000-0005-0000-0000-000018A30000}"/>
    <cellStyle name="style1492605061527" xfId="11216" xr:uid="{00000000-0005-0000-0000-000019A30000}"/>
    <cellStyle name="style1492605061668" xfId="11217" xr:uid="{00000000-0005-0000-0000-00001AA30000}"/>
    <cellStyle name="style1492605061855" xfId="11218" xr:uid="{00000000-0005-0000-0000-00001BA30000}"/>
    <cellStyle name="style1492605062027" xfId="11219" xr:uid="{00000000-0005-0000-0000-00001CA30000}"/>
    <cellStyle name="style1492605062183" xfId="11220" xr:uid="{00000000-0005-0000-0000-00001DA30000}"/>
    <cellStyle name="style1492605062308" xfId="11221" xr:uid="{00000000-0005-0000-0000-00001EA30000}"/>
    <cellStyle name="style1492605062511" xfId="11222" xr:uid="{00000000-0005-0000-0000-00001FA30000}"/>
    <cellStyle name="style1492605062668" xfId="11223" xr:uid="{00000000-0005-0000-0000-000020A30000}"/>
    <cellStyle name="style1492605062824" xfId="11224" xr:uid="{00000000-0005-0000-0000-000021A30000}"/>
    <cellStyle name="style1492605063011" xfId="11225" xr:uid="{00000000-0005-0000-0000-000022A30000}"/>
    <cellStyle name="style1492605063152" xfId="11226" xr:uid="{00000000-0005-0000-0000-000023A30000}"/>
    <cellStyle name="style1492605063308" xfId="11227" xr:uid="{00000000-0005-0000-0000-000024A30000}"/>
    <cellStyle name="style1492605063464" xfId="11228" xr:uid="{00000000-0005-0000-0000-000025A30000}"/>
    <cellStyle name="style1492605063621" xfId="11229" xr:uid="{00000000-0005-0000-0000-000026A30000}"/>
    <cellStyle name="style1492605063730" xfId="11230" xr:uid="{00000000-0005-0000-0000-000027A30000}"/>
    <cellStyle name="style1492605063839" xfId="11231" xr:uid="{00000000-0005-0000-0000-000028A30000}"/>
    <cellStyle name="style1492605063980" xfId="11232" xr:uid="{00000000-0005-0000-0000-000029A30000}"/>
    <cellStyle name="style1492605064105" xfId="11233" xr:uid="{00000000-0005-0000-0000-00002AA30000}"/>
    <cellStyle name="style1492605064246" xfId="11285" xr:uid="{00000000-0005-0000-0000-00002BA30000}"/>
    <cellStyle name="style1492605064355" xfId="11234" xr:uid="{00000000-0005-0000-0000-00002CA30000}"/>
    <cellStyle name="style1492605064465" xfId="11284" xr:uid="{00000000-0005-0000-0000-00002DA30000}"/>
    <cellStyle name="style1492605064605" xfId="11235" xr:uid="{00000000-0005-0000-0000-00002EA30000}"/>
    <cellStyle name="style1492605064746" xfId="11283" xr:uid="{00000000-0005-0000-0000-00002FA30000}"/>
    <cellStyle name="style1492605064886" xfId="11236" xr:uid="{00000000-0005-0000-0000-000030A30000}"/>
    <cellStyle name="style1492605065027" xfId="11282" xr:uid="{00000000-0005-0000-0000-000031A30000}"/>
    <cellStyle name="style1492605065168" xfId="11237" xr:uid="{00000000-0005-0000-0000-000032A30000}"/>
    <cellStyle name="style1492605065308" xfId="11281" xr:uid="{00000000-0005-0000-0000-000033A30000}"/>
    <cellStyle name="style1492605065465" xfId="11238" xr:uid="{00000000-0005-0000-0000-000034A30000}"/>
    <cellStyle name="style1492605065621" xfId="11280" xr:uid="{00000000-0005-0000-0000-000035A30000}"/>
    <cellStyle name="style1492605065808" xfId="11239" xr:uid="{00000000-0005-0000-0000-000036A30000}"/>
    <cellStyle name="style1492605065953" xfId="11279" xr:uid="{00000000-0005-0000-0000-000037A30000}"/>
    <cellStyle name="style1492605066094" xfId="11240" xr:uid="{00000000-0005-0000-0000-000038A30000}"/>
    <cellStyle name="style1492605066248" xfId="11278" xr:uid="{00000000-0005-0000-0000-000039A30000}"/>
    <cellStyle name="style1492605066404" xfId="11241" xr:uid="{00000000-0005-0000-0000-00003AA30000}"/>
    <cellStyle name="style1492605066591" xfId="11277" xr:uid="{00000000-0005-0000-0000-00003BA30000}"/>
    <cellStyle name="style1492605066806" xfId="11242" xr:uid="{00000000-0005-0000-0000-00003CA30000}"/>
    <cellStyle name="style1492605067158" xfId="11276" xr:uid="{00000000-0005-0000-0000-00003DA30000}"/>
    <cellStyle name="style1492605067329" xfId="11243" xr:uid="{00000000-0005-0000-0000-00003EA30000}"/>
    <cellStyle name="style1492605067563" xfId="11275" xr:uid="{00000000-0005-0000-0000-00003FA30000}"/>
    <cellStyle name="style1492605067813" xfId="11244" xr:uid="{00000000-0005-0000-0000-000040A30000}"/>
    <cellStyle name="style1492605068032" xfId="11274" xr:uid="{00000000-0005-0000-0000-000041A30000}"/>
    <cellStyle name="style1492605068157" xfId="11245" xr:uid="{00000000-0005-0000-0000-000042A30000}"/>
    <cellStyle name="style1492605068298" xfId="11273" xr:uid="{00000000-0005-0000-0000-000043A30000}"/>
    <cellStyle name="style1492605068423" xfId="11246" xr:uid="{00000000-0005-0000-0000-000044A30000}"/>
    <cellStyle name="style1492605068563" xfId="11272" xr:uid="{00000000-0005-0000-0000-000045A30000}"/>
    <cellStyle name="style1492605068688" xfId="11247" xr:uid="{00000000-0005-0000-0000-000046A30000}"/>
    <cellStyle name="style1492605068829" xfId="11271" xr:uid="{00000000-0005-0000-0000-000047A30000}"/>
    <cellStyle name="style1492605068954" xfId="11248" xr:uid="{00000000-0005-0000-0000-000048A30000}"/>
    <cellStyle name="style1492605069079" xfId="11270" xr:uid="{00000000-0005-0000-0000-000049A30000}"/>
    <cellStyle name="style1492605069204" xfId="11249" xr:uid="{00000000-0005-0000-0000-00004AA30000}"/>
    <cellStyle name="style1492605069344" xfId="11269" xr:uid="{00000000-0005-0000-0000-00004BA30000}"/>
    <cellStyle name="style1492605069485" xfId="11250" xr:uid="{00000000-0005-0000-0000-00004CA30000}"/>
    <cellStyle name="style1492605069610" xfId="11268" xr:uid="{00000000-0005-0000-0000-00004DA30000}"/>
    <cellStyle name="style1492605069751" xfId="11251" xr:uid="{00000000-0005-0000-0000-00004EA30000}"/>
    <cellStyle name="style1492605069876" xfId="11267" xr:uid="{00000000-0005-0000-0000-00004FA30000}"/>
    <cellStyle name="style1492605070016" xfId="11252" xr:uid="{00000000-0005-0000-0000-000050A30000}"/>
    <cellStyle name="style1492605070157" xfId="11266" xr:uid="{00000000-0005-0000-0000-000051A30000}"/>
    <cellStyle name="style1492605070251" xfId="11253" xr:uid="{00000000-0005-0000-0000-000052A30000}"/>
    <cellStyle name="style1492605070360" xfId="11265" xr:uid="{00000000-0005-0000-0000-000053A30000}"/>
    <cellStyle name="style1492605070485" xfId="11254" xr:uid="{00000000-0005-0000-0000-000054A30000}"/>
    <cellStyle name="style1492605070610" xfId="11264" xr:uid="{00000000-0005-0000-0000-000055A30000}"/>
    <cellStyle name="style1492605070751" xfId="11255" xr:uid="{00000000-0005-0000-0000-000056A30000}"/>
    <cellStyle name="style1492605070891" xfId="11263" xr:uid="{00000000-0005-0000-0000-000057A30000}"/>
    <cellStyle name="style1492605071079" xfId="11256" xr:uid="{00000000-0005-0000-0000-000058A30000}"/>
    <cellStyle name="style1492605071251" xfId="11262" xr:uid="{00000000-0005-0000-0000-000059A30000}"/>
    <cellStyle name="style1492605071438" xfId="11257" xr:uid="{00000000-0005-0000-0000-00005AA30000}"/>
    <cellStyle name="style1492605071594" xfId="11210" xr:uid="{00000000-0005-0000-0000-00005BA30000}"/>
    <cellStyle name="style1492605071688" xfId="11258" xr:uid="{00000000-0005-0000-0000-00005CA30000}"/>
    <cellStyle name="style1492605071798" xfId="11211" xr:uid="{00000000-0005-0000-0000-00005DA30000}"/>
    <cellStyle name="style1492605071891" xfId="11259" xr:uid="{00000000-0005-0000-0000-00005EA30000}"/>
    <cellStyle name="style1492605072032" xfId="11212" xr:uid="{00000000-0005-0000-0000-00005FA30000}"/>
    <cellStyle name="style1492605072251" xfId="11260" xr:uid="{00000000-0005-0000-0000-000060A30000}"/>
    <cellStyle name="style1492605072391" xfId="11213" xr:uid="{00000000-0005-0000-0000-000061A30000}"/>
    <cellStyle name="style1492605072563" xfId="11261" xr:uid="{00000000-0005-0000-0000-000062A30000}"/>
    <cellStyle name="style1492605072719" xfId="11214" xr:uid="{00000000-0005-0000-0000-000063A30000}"/>
    <cellStyle name="style1494397312690" xfId="10460" xr:uid="{00000000-0005-0000-0000-000064A30000}"/>
    <cellStyle name="style1494397312893" xfId="10461" xr:uid="{00000000-0005-0000-0000-000065A30000}"/>
    <cellStyle name="style1494397313127" xfId="10462" xr:uid="{00000000-0005-0000-0000-000066A30000}"/>
    <cellStyle name="style1494397313627" xfId="10463" xr:uid="{00000000-0005-0000-0000-000067A30000}"/>
    <cellStyle name="style1494397313736" xfId="10464" xr:uid="{00000000-0005-0000-0000-000068A30000}"/>
    <cellStyle name="style1494397313893" xfId="10465" xr:uid="{00000000-0005-0000-0000-000069A30000}"/>
    <cellStyle name="style1494397314080" xfId="10466" xr:uid="{00000000-0005-0000-0000-00006AA30000}"/>
    <cellStyle name="style1494397315424" xfId="10467" xr:uid="{00000000-0005-0000-0000-00006BA30000}"/>
    <cellStyle name="style1494397315658" xfId="10468" xr:uid="{00000000-0005-0000-0000-00006CA30000}"/>
    <cellStyle name="style1494397316643" xfId="10469" xr:uid="{00000000-0005-0000-0000-00006DA30000}"/>
    <cellStyle name="style1494397316861" xfId="10470" xr:uid="{00000000-0005-0000-0000-00006EA30000}"/>
    <cellStyle name="style1494397317174" xfId="10471" xr:uid="{00000000-0005-0000-0000-00006FA30000}"/>
    <cellStyle name="style1494397318033" xfId="10472" xr:uid="{00000000-0005-0000-0000-000070A30000}"/>
    <cellStyle name="style1494397318143" xfId="10473" xr:uid="{00000000-0005-0000-0000-000071A30000}"/>
    <cellStyle name="style1494397318252" xfId="10474" xr:uid="{00000000-0005-0000-0000-000072A30000}"/>
    <cellStyle name="style1494397318408" xfId="10475" xr:uid="{00000000-0005-0000-0000-000073A30000}"/>
    <cellStyle name="style1494397318518" xfId="10476" xr:uid="{00000000-0005-0000-0000-000074A30000}"/>
    <cellStyle name="style1494397319190" xfId="10477" xr:uid="{00000000-0005-0000-0000-000075A30000}"/>
    <cellStyle name="style1494397319674" xfId="10478" xr:uid="{00000000-0005-0000-0000-000076A30000}"/>
    <cellStyle name="style1494397320252" xfId="10479" xr:uid="{00000000-0005-0000-0000-000077A30000}"/>
    <cellStyle name="style1494397320690" xfId="10480" xr:uid="{00000000-0005-0000-0000-000078A30000}"/>
    <cellStyle name="style1494397320908" xfId="10481" xr:uid="{00000000-0005-0000-0000-000079A30000}"/>
    <cellStyle name="style1494397323377" xfId="10482" xr:uid="{00000000-0005-0000-0000-00007AA30000}"/>
    <cellStyle name="style1494397323471" xfId="10483" xr:uid="{00000000-0005-0000-0000-00007BA30000}"/>
    <cellStyle name="style1494397323612" xfId="10484" xr:uid="{00000000-0005-0000-0000-00007CA30000}"/>
    <cellStyle name="style1494397323815" xfId="10485" xr:uid="{00000000-0005-0000-0000-00007DA30000}"/>
    <cellStyle name="style1494397324143" xfId="10486" xr:uid="{00000000-0005-0000-0000-00007EA30000}"/>
    <cellStyle name="style1494397324252" xfId="10487" xr:uid="{00000000-0005-0000-0000-00007FA30000}"/>
    <cellStyle name="style1494397324377" xfId="10488" xr:uid="{00000000-0005-0000-0000-000080A30000}"/>
    <cellStyle name="style1494397324502" xfId="10489" xr:uid="{00000000-0005-0000-0000-000081A30000}"/>
    <cellStyle name="style1494397324643" xfId="10490" xr:uid="{00000000-0005-0000-0000-000082A30000}"/>
    <cellStyle name="style1494397324768" xfId="10491" xr:uid="{00000000-0005-0000-0000-000083A30000}"/>
    <cellStyle name="style1494397324877" xfId="10492" xr:uid="{00000000-0005-0000-0000-000084A30000}"/>
    <cellStyle name="style1494397324987" xfId="10493" xr:uid="{00000000-0005-0000-0000-000085A30000}"/>
    <cellStyle name="style1494397325190" xfId="10494" xr:uid="{00000000-0005-0000-0000-000086A30000}"/>
    <cellStyle name="style1494397325362" xfId="10495" xr:uid="{00000000-0005-0000-0000-000087A30000}"/>
    <cellStyle name="style1494397325471" xfId="10496" xr:uid="{00000000-0005-0000-0000-000088A30000}"/>
    <cellStyle name="style1494397325596" xfId="10497" xr:uid="{00000000-0005-0000-0000-000089A30000}"/>
    <cellStyle name="style1494397325784" xfId="10498" xr:uid="{00000000-0005-0000-0000-00008AA30000}"/>
    <cellStyle name="style1494397325955" xfId="10499" xr:uid="{00000000-0005-0000-0000-00008BA30000}"/>
    <cellStyle name="style1494404915282" xfId="10500" xr:uid="{00000000-0005-0000-0000-00008CA30000}"/>
    <cellStyle name="style1494404915438" xfId="10501" xr:uid="{00000000-0005-0000-0000-00008DA30000}"/>
    <cellStyle name="style1494404915860" xfId="10502" xr:uid="{00000000-0005-0000-0000-00008EA30000}"/>
    <cellStyle name="style1494404915938" xfId="10503" xr:uid="{00000000-0005-0000-0000-00008FA30000}"/>
    <cellStyle name="style1494404916313" xfId="10504" xr:uid="{00000000-0005-0000-0000-000090A30000}"/>
    <cellStyle name="style1494404916438" xfId="10505" xr:uid="{00000000-0005-0000-0000-000091A30000}"/>
    <cellStyle name="style1494405092463" xfId="10506" xr:uid="{00000000-0005-0000-0000-000092A30000}"/>
    <cellStyle name="style1494405092869" xfId="10507" xr:uid="{00000000-0005-0000-0000-000093A30000}"/>
    <cellStyle name="style1494405104572" xfId="10508" xr:uid="{00000000-0005-0000-0000-000094A30000}"/>
    <cellStyle name="style1494405104681" xfId="10509" xr:uid="{00000000-0005-0000-0000-000095A30000}"/>
    <cellStyle name="style1494405105040" xfId="10510" xr:uid="{00000000-0005-0000-0000-000096A30000}"/>
    <cellStyle name="style1494405105228" xfId="10511" xr:uid="{00000000-0005-0000-0000-000097A30000}"/>
    <cellStyle name="style1494405105462" xfId="10512" xr:uid="{00000000-0005-0000-0000-000098A30000}"/>
    <cellStyle name="style1494405105775" xfId="10513" xr:uid="{00000000-0005-0000-0000-000099A30000}"/>
    <cellStyle name="style1497865246655" xfId="12211" xr:uid="{00000000-0005-0000-0000-00009AA30000}"/>
    <cellStyle name="style1497865246858" xfId="12212" xr:uid="{00000000-0005-0000-0000-00009BA30000}"/>
    <cellStyle name="style1497865248218" xfId="12214" xr:uid="{00000000-0005-0000-0000-00009CA30000}"/>
    <cellStyle name="style1497865248421" xfId="12215" xr:uid="{00000000-0005-0000-0000-00009DA30000}"/>
    <cellStyle name="style1497865250124" xfId="12210" xr:uid="{00000000-0005-0000-0000-00009EA30000}"/>
    <cellStyle name="style1497865250311" xfId="12213" xr:uid="{00000000-0005-0000-0000-00009FA30000}"/>
    <cellStyle name="style1507628869728" xfId="10820" xr:uid="{00000000-0005-0000-0000-0000A0A30000}"/>
    <cellStyle name="style1507628870251" xfId="10821" xr:uid="{00000000-0005-0000-0000-0000A1A30000}"/>
    <cellStyle name="style1507628870474" xfId="10822" xr:uid="{00000000-0005-0000-0000-0000A2A30000}"/>
    <cellStyle name="style1507628870638" xfId="10823" xr:uid="{00000000-0005-0000-0000-0000A3A30000}"/>
    <cellStyle name="style1507628870786" xfId="10824" xr:uid="{00000000-0005-0000-0000-0000A4A30000}"/>
    <cellStyle name="style1507628870884" xfId="10825" xr:uid="{00000000-0005-0000-0000-0000A5A30000}"/>
    <cellStyle name="style1507628871021" xfId="10826" xr:uid="{00000000-0005-0000-0000-0000A6A30000}"/>
    <cellStyle name="style1507628871153" xfId="10827" xr:uid="{00000000-0005-0000-0000-0000A7A30000}"/>
    <cellStyle name="style1507628871282" xfId="6" xr:uid="{00000000-0005-0000-0000-0000A8A30000}"/>
    <cellStyle name="style1507628871282 2" xfId="34" xr:uid="{00000000-0005-0000-0000-0000A9A30000}"/>
    <cellStyle name="style1507628871282 3" xfId="10828" xr:uid="{00000000-0005-0000-0000-0000AAA30000}"/>
    <cellStyle name="style1507628871411" xfId="10829" xr:uid="{00000000-0005-0000-0000-0000ABA30000}"/>
    <cellStyle name="style1507628871532" xfId="10830" xr:uid="{00000000-0005-0000-0000-0000ACA30000}"/>
    <cellStyle name="style1507628871646" xfId="10831" xr:uid="{00000000-0005-0000-0000-0000ADA30000}"/>
    <cellStyle name="style1507628871759" xfId="10832" xr:uid="{00000000-0005-0000-0000-0000AEA30000}"/>
    <cellStyle name="style1507628871880" xfId="10833" xr:uid="{00000000-0005-0000-0000-0000AFA30000}"/>
    <cellStyle name="style1507628871966" xfId="10834" xr:uid="{00000000-0005-0000-0000-0000B0A30000}"/>
    <cellStyle name="style1507628872056" xfId="10835" xr:uid="{00000000-0005-0000-0000-0000B1A30000}"/>
    <cellStyle name="style1507628872181" xfId="10836" xr:uid="{00000000-0005-0000-0000-0000B2A30000}"/>
    <cellStyle name="style1507628872294" xfId="10837" xr:uid="{00000000-0005-0000-0000-0000B3A30000}"/>
    <cellStyle name="style1507628872403" xfId="10838" xr:uid="{00000000-0005-0000-0000-0000B4A30000}"/>
    <cellStyle name="style1507628872517" xfId="10839" xr:uid="{00000000-0005-0000-0000-0000B5A30000}"/>
    <cellStyle name="style1507628872630" xfId="10840" xr:uid="{00000000-0005-0000-0000-0000B6A30000}"/>
    <cellStyle name="style1507628872739" xfId="10841" xr:uid="{00000000-0005-0000-0000-0000B7A30000}"/>
    <cellStyle name="style1507628872853" xfId="10842" xr:uid="{00000000-0005-0000-0000-0000B8A30000}"/>
    <cellStyle name="style1507628872962" xfId="10843" xr:uid="{00000000-0005-0000-0000-0000B9A30000}"/>
    <cellStyle name="style1507628873071" xfId="10844" xr:uid="{00000000-0005-0000-0000-0000BAA30000}"/>
    <cellStyle name="style1507628873208" xfId="10845" xr:uid="{00000000-0005-0000-0000-0000BBA30000}"/>
    <cellStyle name="style1507628873325" xfId="10846" xr:uid="{00000000-0005-0000-0000-0000BCA30000}"/>
    <cellStyle name="style1507628873450" xfId="10847" xr:uid="{00000000-0005-0000-0000-0000BDA30000}"/>
    <cellStyle name="style1507628873563" xfId="10848" xr:uid="{00000000-0005-0000-0000-0000BEA30000}"/>
    <cellStyle name="style1507628873688" xfId="16" xr:uid="{00000000-0005-0000-0000-0000BFA30000}"/>
    <cellStyle name="style1507628873688 2" xfId="44" xr:uid="{00000000-0005-0000-0000-0000C0A30000}"/>
    <cellStyle name="style1507628873688 3" xfId="10849" xr:uid="{00000000-0005-0000-0000-0000C1A30000}"/>
    <cellStyle name="style1507628873809" xfId="10850" xr:uid="{00000000-0005-0000-0000-0000C2A30000}"/>
    <cellStyle name="style1507628873919" xfId="10851" xr:uid="{00000000-0005-0000-0000-0000C3A30000}"/>
    <cellStyle name="style1507628874028" xfId="10852" xr:uid="{00000000-0005-0000-0000-0000C4A30000}"/>
    <cellStyle name="style1507628874153" xfId="10853" xr:uid="{00000000-0005-0000-0000-0000C5A30000}"/>
    <cellStyle name="style1507628874263" xfId="10854" xr:uid="{00000000-0005-0000-0000-0000C6A30000}"/>
    <cellStyle name="style1507628874388" xfId="10855" xr:uid="{00000000-0005-0000-0000-0000C7A30000}"/>
    <cellStyle name="style1507628874509" xfId="10856" xr:uid="{00000000-0005-0000-0000-0000C8A30000}"/>
    <cellStyle name="style1507628874622" xfId="10857" xr:uid="{00000000-0005-0000-0000-0000C9A30000}"/>
    <cellStyle name="style1507628874704" xfId="10858" xr:uid="{00000000-0005-0000-0000-0000CAA30000}"/>
    <cellStyle name="style1507628874790" xfId="10859" xr:uid="{00000000-0005-0000-0000-0000CBA30000}"/>
    <cellStyle name="style1507628874946" xfId="10860" xr:uid="{00000000-0005-0000-0000-0000CCA30000}"/>
    <cellStyle name="style1507628875130" xfId="10861" xr:uid="{00000000-0005-0000-0000-0000CDA30000}"/>
    <cellStyle name="style1507628875294" xfId="10862" xr:uid="{00000000-0005-0000-0000-0000CEA30000}"/>
    <cellStyle name="style1507628875438" xfId="15" xr:uid="{00000000-0005-0000-0000-0000CFA30000}"/>
    <cellStyle name="style1507628875438 2" xfId="43" xr:uid="{00000000-0005-0000-0000-0000D0A30000}"/>
    <cellStyle name="style1507628875438 3" xfId="10863" xr:uid="{00000000-0005-0000-0000-0000D1A30000}"/>
    <cellStyle name="style1507628875587" xfId="10864" xr:uid="{00000000-0005-0000-0000-0000D2A30000}"/>
    <cellStyle name="style1507628875727" xfId="1" xr:uid="{00000000-0005-0000-0000-0000D3A30000}"/>
    <cellStyle name="style1507628875727 2" xfId="29" xr:uid="{00000000-0005-0000-0000-0000D4A30000}"/>
    <cellStyle name="style1507628875727 3" xfId="10865" xr:uid="{00000000-0005-0000-0000-0000D5A30000}"/>
    <cellStyle name="style1507628875872" xfId="2" xr:uid="{00000000-0005-0000-0000-0000D6A30000}"/>
    <cellStyle name="style1507628875872 2" xfId="30" xr:uid="{00000000-0005-0000-0000-0000D7A30000}"/>
    <cellStyle name="style1507628875872 3" xfId="10866" xr:uid="{00000000-0005-0000-0000-0000D8A30000}"/>
    <cellStyle name="style1507628875977" xfId="3" xr:uid="{00000000-0005-0000-0000-0000D9A30000}"/>
    <cellStyle name="style1507628875977 2" xfId="31" xr:uid="{00000000-0005-0000-0000-0000DAA30000}"/>
    <cellStyle name="style1507628875977 3" xfId="10867" xr:uid="{00000000-0005-0000-0000-0000DBA30000}"/>
    <cellStyle name="style1507628876114" xfId="4" xr:uid="{00000000-0005-0000-0000-0000DCA30000}"/>
    <cellStyle name="style1507628876114 2" xfId="32" xr:uid="{00000000-0005-0000-0000-0000DDA30000}"/>
    <cellStyle name="style1507628876114 3" xfId="10868" xr:uid="{00000000-0005-0000-0000-0000DEA30000}"/>
    <cellStyle name="style1507628876302" xfId="5" xr:uid="{00000000-0005-0000-0000-0000DFA30000}"/>
    <cellStyle name="style1507628876302 2" xfId="33" xr:uid="{00000000-0005-0000-0000-0000E0A30000}"/>
    <cellStyle name="style1507628876302 3" xfId="10869" xr:uid="{00000000-0005-0000-0000-0000E1A30000}"/>
    <cellStyle name="style1507628876462" xfId="7" xr:uid="{00000000-0005-0000-0000-0000E2A30000}"/>
    <cellStyle name="style1507628876462 2" xfId="35" xr:uid="{00000000-0005-0000-0000-0000E3A30000}"/>
    <cellStyle name="style1507628876462 3" xfId="10870" xr:uid="{00000000-0005-0000-0000-0000E4A30000}"/>
    <cellStyle name="style1507628876567" xfId="8" xr:uid="{00000000-0005-0000-0000-0000E5A30000}"/>
    <cellStyle name="style1507628876567 2" xfId="36" xr:uid="{00000000-0005-0000-0000-0000E6A30000}"/>
    <cellStyle name="style1507628876567 3" xfId="10871" xr:uid="{00000000-0005-0000-0000-0000E7A30000}"/>
    <cellStyle name="style1507628876700" xfId="9" xr:uid="{00000000-0005-0000-0000-0000E8A30000}"/>
    <cellStyle name="style1507628876700 2" xfId="37" xr:uid="{00000000-0005-0000-0000-0000E9A30000}"/>
    <cellStyle name="style1507628876700 3" xfId="10872" xr:uid="{00000000-0005-0000-0000-0000EAA30000}"/>
    <cellStyle name="style1507628876837" xfId="10" xr:uid="{00000000-0005-0000-0000-0000EBA30000}"/>
    <cellStyle name="style1507628876837 2" xfId="38" xr:uid="{00000000-0005-0000-0000-0000ECA30000}"/>
    <cellStyle name="style1507628876837 3" xfId="10873" xr:uid="{00000000-0005-0000-0000-0000EDA30000}"/>
    <cellStyle name="style1507628876977" xfId="11" xr:uid="{00000000-0005-0000-0000-0000EEA30000}"/>
    <cellStyle name="style1507628876977 2" xfId="39" xr:uid="{00000000-0005-0000-0000-0000EFA30000}"/>
    <cellStyle name="style1507628876977 3" xfId="10874" xr:uid="{00000000-0005-0000-0000-0000F0A30000}"/>
    <cellStyle name="style1507628877091" xfId="12" xr:uid="{00000000-0005-0000-0000-0000F1A30000}"/>
    <cellStyle name="style1507628877091 2" xfId="40" xr:uid="{00000000-0005-0000-0000-0000F2A30000}"/>
    <cellStyle name="style1507628877091 3" xfId="10875" xr:uid="{00000000-0005-0000-0000-0000F3A30000}"/>
    <cellStyle name="style1507628877262" xfId="13" xr:uid="{00000000-0005-0000-0000-0000F4A30000}"/>
    <cellStyle name="style1507628877262 2" xfId="41" xr:uid="{00000000-0005-0000-0000-0000F5A30000}"/>
    <cellStyle name="style1507628877262 3" xfId="10876" xr:uid="{00000000-0005-0000-0000-0000F6A30000}"/>
    <cellStyle name="style1507628877477" xfId="14" xr:uid="{00000000-0005-0000-0000-0000F7A30000}"/>
    <cellStyle name="style1507628877477 2" xfId="42" xr:uid="{00000000-0005-0000-0000-0000F8A30000}"/>
    <cellStyle name="style1507628877477 3" xfId="10877" xr:uid="{00000000-0005-0000-0000-0000F9A30000}"/>
    <cellStyle name="style1507628877676" xfId="10878" xr:uid="{00000000-0005-0000-0000-0000FAA30000}"/>
    <cellStyle name="style1513342763879" xfId="12462" xr:uid="{00000000-0005-0000-0000-0000FBA30000}"/>
    <cellStyle name="style1513342764156" xfId="12461" xr:uid="{00000000-0005-0000-0000-0000FCA30000}"/>
    <cellStyle name="style1513342764308" xfId="12460" xr:uid="{00000000-0005-0000-0000-0000FDA30000}"/>
    <cellStyle name="style1513342764441" xfId="12459" xr:uid="{00000000-0005-0000-0000-0000FEA30000}"/>
    <cellStyle name="style1513342764574" xfId="12458" xr:uid="{00000000-0005-0000-0000-0000FFA30000}"/>
    <cellStyle name="style1513342764726" xfId="12457" xr:uid="{00000000-0005-0000-0000-000000A40000}"/>
    <cellStyle name="style1513342764871" xfId="12456" xr:uid="{00000000-0005-0000-0000-000001A40000}"/>
    <cellStyle name="style1513342764992" xfId="12455" xr:uid="{00000000-0005-0000-0000-000002A40000}"/>
    <cellStyle name="style1513342765109" xfId="12454" xr:uid="{00000000-0005-0000-0000-000003A40000}"/>
    <cellStyle name="style1513342765246" xfId="12453" xr:uid="{00000000-0005-0000-0000-000004A40000}"/>
    <cellStyle name="style1513342765367" xfId="12452" xr:uid="{00000000-0005-0000-0000-000005A40000}"/>
    <cellStyle name="style1513342765484" xfId="12451" xr:uid="{00000000-0005-0000-0000-000006A40000}"/>
    <cellStyle name="style1513342765601" xfId="12450" xr:uid="{00000000-0005-0000-0000-000007A40000}"/>
    <cellStyle name="style1513342765742" xfId="12449" xr:uid="{00000000-0005-0000-0000-000008A40000}"/>
    <cellStyle name="style1513342765836" xfId="12448" xr:uid="{00000000-0005-0000-0000-000009A40000}"/>
    <cellStyle name="style1513342765922" xfId="12447" xr:uid="{00000000-0005-0000-0000-00000AA40000}"/>
    <cellStyle name="style1513342766047" xfId="12446" xr:uid="{00000000-0005-0000-0000-00000BA40000}"/>
    <cellStyle name="style1513342766164" xfId="12445" xr:uid="{00000000-0005-0000-0000-00000CA40000}"/>
    <cellStyle name="style1513342766285" xfId="12444" xr:uid="{00000000-0005-0000-0000-00000DA40000}"/>
    <cellStyle name="style1513342766398" xfId="12443" xr:uid="{00000000-0005-0000-0000-00000EA40000}"/>
    <cellStyle name="style1513342766511" xfId="12442" xr:uid="{00000000-0005-0000-0000-00000FA40000}"/>
    <cellStyle name="style1513342766629" xfId="12441" xr:uid="{00000000-0005-0000-0000-000010A40000}"/>
    <cellStyle name="style1513342766750" xfId="12440" xr:uid="{00000000-0005-0000-0000-000011A40000}"/>
    <cellStyle name="style1513342766863" xfId="12439" xr:uid="{00000000-0005-0000-0000-000012A40000}"/>
    <cellStyle name="style1513342766976" xfId="12438" xr:uid="{00000000-0005-0000-0000-000013A40000}"/>
    <cellStyle name="style1513342767089" xfId="12437" xr:uid="{00000000-0005-0000-0000-000014A40000}"/>
    <cellStyle name="style1513342767218" xfId="12436" xr:uid="{00000000-0005-0000-0000-000015A40000}"/>
    <cellStyle name="style1513342767367" xfId="12435" xr:uid="{00000000-0005-0000-0000-000016A40000}"/>
    <cellStyle name="style1513342767480" xfId="12434" xr:uid="{00000000-0005-0000-0000-000017A40000}"/>
    <cellStyle name="style1513342767589" xfId="12433" xr:uid="{00000000-0005-0000-0000-000018A40000}"/>
    <cellStyle name="style1513342767703" xfId="12432" xr:uid="{00000000-0005-0000-0000-000019A40000}"/>
    <cellStyle name="style1513342767816" xfId="12431" xr:uid="{00000000-0005-0000-0000-00001AA40000}"/>
    <cellStyle name="style1513342767933" xfId="12430" xr:uid="{00000000-0005-0000-0000-00001BA40000}"/>
    <cellStyle name="style1513342768058" xfId="12429" xr:uid="{00000000-0005-0000-0000-00001CA40000}"/>
    <cellStyle name="style1513342768214" xfId="12428" xr:uid="{00000000-0005-0000-0000-00001DA40000}"/>
    <cellStyle name="style1513342768379" xfId="12427" xr:uid="{00000000-0005-0000-0000-00001EA40000}"/>
    <cellStyle name="style1513342768558" xfId="12426" xr:uid="{00000000-0005-0000-0000-00001FA40000}"/>
    <cellStyle name="style1513342768703" xfId="12425" xr:uid="{00000000-0005-0000-0000-000020A40000}"/>
    <cellStyle name="style1513342768808" xfId="12424" xr:uid="{00000000-0005-0000-0000-000021A40000}"/>
    <cellStyle name="style1513342768914" xfId="12423" xr:uid="{00000000-0005-0000-0000-000022A40000}"/>
    <cellStyle name="style1513342769074" xfId="12422" xr:uid="{00000000-0005-0000-0000-000023A40000}"/>
    <cellStyle name="style1513342769218" xfId="12421" xr:uid="{00000000-0005-0000-0000-000024A40000}"/>
    <cellStyle name="style1513342769379" xfId="12420" xr:uid="{00000000-0005-0000-0000-000025A40000}"/>
    <cellStyle name="style1513342769539" xfId="12419" xr:uid="{00000000-0005-0000-0000-000026A40000}"/>
    <cellStyle name="style1513342769679" xfId="12418" xr:uid="{00000000-0005-0000-0000-000027A40000}"/>
    <cellStyle name="style1513342769820" xfId="12417" xr:uid="{00000000-0005-0000-0000-000028A40000}"/>
    <cellStyle name="style1513342769925" xfId="12416" xr:uid="{00000000-0005-0000-0000-000029A40000}"/>
    <cellStyle name="style1513342770062" xfId="12415" xr:uid="{00000000-0005-0000-0000-00002AA40000}"/>
    <cellStyle name="style1513342770199" xfId="12414" xr:uid="{00000000-0005-0000-0000-00002BA40000}"/>
    <cellStyle name="style1513342770300" xfId="12413" xr:uid="{00000000-0005-0000-0000-00002CA40000}"/>
    <cellStyle name="style1513342770437" xfId="12412" xr:uid="{00000000-0005-0000-0000-00002DA40000}"/>
    <cellStyle name="style1513342770582" xfId="12411" xr:uid="{00000000-0005-0000-0000-00002EA40000}"/>
    <cellStyle name="style1513342770695" xfId="12410" xr:uid="{00000000-0005-0000-0000-00002FA40000}"/>
    <cellStyle name="style1513342770898" xfId="12409" xr:uid="{00000000-0005-0000-0000-000030A40000}"/>
    <cellStyle name="style1513342771175" xfId="12408" xr:uid="{00000000-0005-0000-0000-000031A40000}"/>
    <cellStyle name="style1513342771402" xfId="12407" xr:uid="{00000000-0005-0000-0000-000032A40000}"/>
    <cellStyle name="style1513342771566" xfId="12406" xr:uid="{00000000-0005-0000-0000-000033A40000}"/>
    <cellStyle name="style1513342771668" xfId="12405" xr:uid="{00000000-0005-0000-0000-000034A40000}"/>
    <cellStyle name="style1513342772054" xfId="12404" xr:uid="{00000000-0005-0000-0000-000035A40000}"/>
    <cellStyle name="style1513342772195" xfId="12403" xr:uid="{00000000-0005-0000-0000-000036A40000}"/>
    <cellStyle name="style1513342772336" xfId="12402" xr:uid="{00000000-0005-0000-0000-000037A40000}"/>
    <cellStyle name="style1513342772488" xfId="12401" xr:uid="{00000000-0005-0000-0000-000038A40000}"/>
    <cellStyle name="style1513342772636" xfId="12400" xr:uid="{00000000-0005-0000-0000-000039A40000}"/>
    <cellStyle name="style1513342772773" xfId="12399" xr:uid="{00000000-0005-0000-0000-00003AA40000}"/>
    <cellStyle name="style1513342772910" xfId="12398" xr:uid="{00000000-0005-0000-0000-00003BA40000}"/>
    <cellStyle name="style1513342773058" xfId="12397" xr:uid="{00000000-0005-0000-0000-00003CA40000}"/>
    <cellStyle name="style1513342773195" xfId="12396" xr:uid="{00000000-0005-0000-0000-00003DA40000}"/>
    <cellStyle name="style1513342773410" xfId="12395" xr:uid="{00000000-0005-0000-0000-00003EA40000}"/>
    <cellStyle name="style1513342773578" xfId="12394" xr:uid="{00000000-0005-0000-0000-00003FA40000}"/>
    <cellStyle name="style1513342773855" xfId="12393" xr:uid="{00000000-0005-0000-0000-000040A40000}"/>
    <cellStyle name="style1513342773976" xfId="12392" xr:uid="{00000000-0005-0000-0000-000041A40000}"/>
    <cellStyle name="style1513342774242" xfId="12391" xr:uid="{00000000-0005-0000-0000-000042A40000}"/>
    <cellStyle name="style1513342774324" xfId="12390" xr:uid="{00000000-0005-0000-0000-000043A40000}"/>
    <cellStyle name="style1513342774445" xfId="12389" xr:uid="{00000000-0005-0000-0000-000044A40000}"/>
    <cellStyle name="style1513342774523" xfId="12388" xr:uid="{00000000-0005-0000-0000-000045A40000}"/>
    <cellStyle name="style1513342774621" xfId="12387" xr:uid="{00000000-0005-0000-0000-000046A40000}"/>
    <cellStyle name="style1513342774722" xfId="12386" xr:uid="{00000000-0005-0000-0000-000047A40000}"/>
    <cellStyle name="style1513342774835" xfId="12463" xr:uid="{00000000-0005-0000-0000-000048A40000}"/>
    <cellStyle name="style1513342774937" xfId="12464" xr:uid="{00000000-0005-0000-0000-000049A40000}"/>
    <cellStyle name="style1513342775011" xfId="12465" xr:uid="{00000000-0005-0000-0000-00004AA40000}"/>
    <cellStyle name="style1513342775156" xfId="12466" xr:uid="{00000000-0005-0000-0000-00004BA40000}"/>
    <cellStyle name="style1513342775570" xfId="12467" xr:uid="{00000000-0005-0000-0000-00004CA40000}"/>
    <cellStyle name="style1513342775707" xfId="12468" xr:uid="{00000000-0005-0000-0000-00004DA40000}"/>
    <cellStyle name="style1513342775843" xfId="12469" xr:uid="{00000000-0005-0000-0000-00004EA40000}"/>
    <cellStyle name="style1513342775972" xfId="12470" xr:uid="{00000000-0005-0000-0000-00004FA40000}"/>
    <cellStyle name="style1513342776250" xfId="12471" xr:uid="{00000000-0005-0000-0000-000050A40000}"/>
    <cellStyle name="style1513342776496" xfId="12472" xr:uid="{00000000-0005-0000-0000-000051A40000}"/>
    <cellStyle name="style1513342777078" xfId="12473" xr:uid="{00000000-0005-0000-0000-000052A40000}"/>
    <cellStyle name="style1513342777160" xfId="12474" xr:uid="{00000000-0005-0000-0000-000053A40000}"/>
    <cellStyle name="style1513343203616" xfId="12299" xr:uid="{00000000-0005-0000-0000-000054A40000}"/>
    <cellStyle name="style1513343203807" xfId="12300" xr:uid="{00000000-0005-0000-0000-000055A40000}"/>
    <cellStyle name="style1513343203925" xfId="12301" xr:uid="{00000000-0005-0000-0000-000056A40000}"/>
    <cellStyle name="style1513343204022" xfId="12302" xr:uid="{00000000-0005-0000-0000-000057A40000}"/>
    <cellStyle name="style1513343204116" xfId="12303" xr:uid="{00000000-0005-0000-0000-000058A40000}"/>
    <cellStyle name="style1513343204190" xfId="12304" xr:uid="{00000000-0005-0000-0000-000059A40000}"/>
    <cellStyle name="style1513343204300" xfId="12305" xr:uid="{00000000-0005-0000-0000-00005AA40000}"/>
    <cellStyle name="style1513343204397" xfId="12306" xr:uid="{00000000-0005-0000-0000-00005BA40000}"/>
    <cellStyle name="style1513343204491" xfId="12307" xr:uid="{00000000-0005-0000-0000-00005CA40000}"/>
    <cellStyle name="style1513343204589" xfId="12308" xr:uid="{00000000-0005-0000-0000-00005DA40000}"/>
    <cellStyle name="style1513343204679" xfId="12309" xr:uid="{00000000-0005-0000-0000-00005EA40000}"/>
    <cellStyle name="style1513343204776" xfId="12310" xr:uid="{00000000-0005-0000-0000-00005FA40000}"/>
    <cellStyle name="style1513343204882" xfId="12311" xr:uid="{00000000-0005-0000-0000-000060A40000}"/>
    <cellStyle name="style1513343204983" xfId="12312" xr:uid="{00000000-0005-0000-0000-000061A40000}"/>
    <cellStyle name="style1513343205057" xfId="12313" xr:uid="{00000000-0005-0000-0000-000062A40000}"/>
    <cellStyle name="style1513343205139" xfId="12314" xr:uid="{00000000-0005-0000-0000-000063A40000}"/>
    <cellStyle name="style1513343205268" xfId="12315" xr:uid="{00000000-0005-0000-0000-000064A40000}"/>
    <cellStyle name="style1513343205393" xfId="12316" xr:uid="{00000000-0005-0000-0000-000065A40000}"/>
    <cellStyle name="style1513343205530" xfId="12317" xr:uid="{00000000-0005-0000-0000-000066A40000}"/>
    <cellStyle name="style1513343205667" xfId="12318" xr:uid="{00000000-0005-0000-0000-000067A40000}"/>
    <cellStyle name="style1513343205835" xfId="12319" xr:uid="{00000000-0005-0000-0000-000068A40000}"/>
    <cellStyle name="style1513343205971" xfId="12320" xr:uid="{00000000-0005-0000-0000-000069A40000}"/>
    <cellStyle name="style1513343206128" xfId="12321" xr:uid="{00000000-0005-0000-0000-00006AA40000}"/>
    <cellStyle name="style1513343206253" xfId="12322" xr:uid="{00000000-0005-0000-0000-00006BA40000}"/>
    <cellStyle name="style1513343206393" xfId="12323" xr:uid="{00000000-0005-0000-0000-00006CA40000}"/>
    <cellStyle name="style1513343206546" xfId="12324" xr:uid="{00000000-0005-0000-0000-00006DA40000}"/>
    <cellStyle name="style1513343206698" xfId="12325" xr:uid="{00000000-0005-0000-0000-00006EA40000}"/>
    <cellStyle name="style1513343206835" xfId="12326" xr:uid="{00000000-0005-0000-0000-00006FA40000}"/>
    <cellStyle name="style1513343207003" xfId="12327" xr:uid="{00000000-0005-0000-0000-000070A40000}"/>
    <cellStyle name="style1513343207186" xfId="12328" xr:uid="{00000000-0005-0000-0000-000071A40000}"/>
    <cellStyle name="style1513343207366" xfId="12329" xr:uid="{00000000-0005-0000-0000-000072A40000}"/>
    <cellStyle name="style1513343207487" xfId="12330" xr:uid="{00000000-0005-0000-0000-000073A40000}"/>
    <cellStyle name="style1513343207612" xfId="12331" xr:uid="{00000000-0005-0000-0000-000074A40000}"/>
    <cellStyle name="style1513343207733" xfId="12332" xr:uid="{00000000-0005-0000-0000-000075A40000}"/>
    <cellStyle name="style1513343207862" xfId="12333" xr:uid="{00000000-0005-0000-0000-000076A40000}"/>
    <cellStyle name="style1513343207987" xfId="12334" xr:uid="{00000000-0005-0000-0000-000077A40000}"/>
    <cellStyle name="style1513343208120" xfId="12335" xr:uid="{00000000-0005-0000-0000-000078A40000}"/>
    <cellStyle name="style1513343208249" xfId="12336" xr:uid="{00000000-0005-0000-0000-000079A40000}"/>
    <cellStyle name="style1513343208374" xfId="12337" xr:uid="{00000000-0005-0000-0000-00007AA40000}"/>
    <cellStyle name="style1513343208479" xfId="12338" xr:uid="{00000000-0005-0000-0000-00007BA40000}"/>
    <cellStyle name="style1513343208620" xfId="12339" xr:uid="{00000000-0005-0000-0000-00007CA40000}"/>
    <cellStyle name="style1513343208768" xfId="12340" xr:uid="{00000000-0005-0000-0000-00007DA40000}"/>
    <cellStyle name="style1513343208909" xfId="12341" xr:uid="{00000000-0005-0000-0000-00007EA40000}"/>
    <cellStyle name="style1513343209034" xfId="12342" xr:uid="{00000000-0005-0000-0000-00007FA40000}"/>
    <cellStyle name="style1513343209159" xfId="12343" xr:uid="{00000000-0005-0000-0000-000080A40000}"/>
    <cellStyle name="style1513343209280" xfId="12344" xr:uid="{00000000-0005-0000-0000-000081A40000}"/>
    <cellStyle name="style1513343209382" xfId="12345" xr:uid="{00000000-0005-0000-0000-000082A40000}"/>
    <cellStyle name="style1513343209503" xfId="12346" xr:uid="{00000000-0005-0000-0000-000083A40000}"/>
    <cellStyle name="style1513343209628" xfId="12347" xr:uid="{00000000-0005-0000-0000-000084A40000}"/>
    <cellStyle name="style1513343209733" xfId="12348" xr:uid="{00000000-0005-0000-0000-000085A40000}"/>
    <cellStyle name="style1513343209901" xfId="12349" xr:uid="{00000000-0005-0000-0000-000086A40000}"/>
    <cellStyle name="style1513343210038" xfId="12350" xr:uid="{00000000-0005-0000-0000-000087A40000}"/>
    <cellStyle name="style1513343210147" xfId="12351" xr:uid="{00000000-0005-0000-0000-000088A40000}"/>
    <cellStyle name="style1513343210272" xfId="12352" xr:uid="{00000000-0005-0000-0000-000089A40000}"/>
    <cellStyle name="style1513343210401" xfId="12353" xr:uid="{00000000-0005-0000-0000-00008AA40000}"/>
    <cellStyle name="style1513343210514" xfId="12354" xr:uid="{00000000-0005-0000-0000-00008BA40000}"/>
    <cellStyle name="style1513343210647" xfId="12355" xr:uid="{00000000-0005-0000-0000-00008CA40000}"/>
    <cellStyle name="style1513343210745" xfId="12356" xr:uid="{00000000-0005-0000-0000-00008DA40000}"/>
    <cellStyle name="style1513343210870" xfId="12357" xr:uid="{00000000-0005-0000-0000-00008EA40000}"/>
    <cellStyle name="style1513343210995" xfId="12358" xr:uid="{00000000-0005-0000-0000-00008FA40000}"/>
    <cellStyle name="style1513343211132" xfId="12359" xr:uid="{00000000-0005-0000-0000-000090A40000}"/>
    <cellStyle name="style1513343211319" xfId="12360" xr:uid="{00000000-0005-0000-0000-000091A40000}"/>
    <cellStyle name="style1513343211487" xfId="12361" xr:uid="{00000000-0005-0000-0000-000092A40000}"/>
    <cellStyle name="style1513343211632" xfId="12362" xr:uid="{00000000-0005-0000-0000-000093A40000}"/>
    <cellStyle name="style1513343211760" xfId="12363" xr:uid="{00000000-0005-0000-0000-000094A40000}"/>
    <cellStyle name="style1513343211901" xfId="12364" xr:uid="{00000000-0005-0000-0000-000095A40000}"/>
    <cellStyle name="style1513343212053" xfId="12365" xr:uid="{00000000-0005-0000-0000-000096A40000}"/>
    <cellStyle name="style1513343212217" xfId="12366" xr:uid="{00000000-0005-0000-0000-000097A40000}"/>
    <cellStyle name="style1513343212397" xfId="12367" xr:uid="{00000000-0005-0000-0000-000098A40000}"/>
    <cellStyle name="style1513343212596" xfId="12368" xr:uid="{00000000-0005-0000-0000-000099A40000}"/>
    <cellStyle name="style1513343212764" xfId="12369" xr:uid="{00000000-0005-0000-0000-00009AA40000}"/>
    <cellStyle name="style1513343212971" xfId="12370" xr:uid="{00000000-0005-0000-0000-00009BA40000}"/>
    <cellStyle name="style1513343213108" xfId="12371" xr:uid="{00000000-0005-0000-0000-00009CA40000}"/>
    <cellStyle name="style1513343213225" xfId="12372" xr:uid="{00000000-0005-0000-0000-00009DA40000}"/>
    <cellStyle name="style1513343213354" xfId="12373" xr:uid="{00000000-0005-0000-0000-00009EA40000}"/>
    <cellStyle name="style1513343213483" xfId="12374" xr:uid="{00000000-0005-0000-0000-00009FA40000}"/>
    <cellStyle name="style1513343213616" xfId="12375" xr:uid="{00000000-0005-0000-0000-0000A0A40000}"/>
    <cellStyle name="style1513343213745" xfId="12376" xr:uid="{00000000-0005-0000-0000-0000A1A40000}"/>
    <cellStyle name="style1513343213870" xfId="12377" xr:uid="{00000000-0005-0000-0000-0000A2A40000}"/>
    <cellStyle name="style1513343213983" xfId="12378" xr:uid="{00000000-0005-0000-0000-0000A3A40000}"/>
    <cellStyle name="style1513343214143" xfId="12379" xr:uid="{00000000-0005-0000-0000-0000A4A40000}"/>
    <cellStyle name="style1513343214409" xfId="12380" xr:uid="{00000000-0005-0000-0000-0000A5A40000}"/>
    <cellStyle name="style1513343214592" xfId="12381" xr:uid="{00000000-0005-0000-0000-0000A6A40000}"/>
    <cellStyle name="style1513343214839" xfId="12382" xr:uid="{00000000-0005-0000-0000-0000A7A40000}"/>
    <cellStyle name="style1513343215003" xfId="12383" xr:uid="{00000000-0005-0000-0000-0000A8A40000}"/>
    <cellStyle name="style1513343215233" xfId="12384" xr:uid="{00000000-0005-0000-0000-0000A9A40000}"/>
    <cellStyle name="style1513343215549" xfId="12385" xr:uid="{00000000-0005-0000-0000-0000AAA40000}"/>
    <cellStyle name="style1515050496971" xfId="12477" xr:uid="{00000000-0005-0000-0000-0000ABA40000}"/>
    <cellStyle name="style1515050497264" xfId="12478" xr:uid="{00000000-0005-0000-0000-0000ACA40000}"/>
    <cellStyle name="style1515050497412" xfId="12479" xr:uid="{00000000-0005-0000-0000-0000ADA40000}"/>
    <cellStyle name="style1515050497592" xfId="12480" xr:uid="{00000000-0005-0000-0000-0000AEA40000}"/>
    <cellStyle name="style1515050497775" xfId="12481" xr:uid="{00000000-0005-0000-0000-0000AFA40000}"/>
    <cellStyle name="style1515050497955" xfId="12482" xr:uid="{00000000-0005-0000-0000-0000B0A40000}"/>
    <cellStyle name="style1515050498104" xfId="12483" xr:uid="{00000000-0005-0000-0000-0000B1A40000}"/>
    <cellStyle name="style1515050498287" xfId="12484" xr:uid="{00000000-0005-0000-0000-0000B2A40000}"/>
    <cellStyle name="style1515050498436" xfId="12485" xr:uid="{00000000-0005-0000-0000-0000B3A40000}"/>
    <cellStyle name="style1515050498627" xfId="12486" xr:uid="{00000000-0005-0000-0000-0000B4A40000}"/>
    <cellStyle name="style1515050498799" xfId="12487" xr:uid="{00000000-0005-0000-0000-0000B5A40000}"/>
    <cellStyle name="style1515050498959" xfId="12488" xr:uid="{00000000-0005-0000-0000-0000B6A40000}"/>
    <cellStyle name="style1515050499107" xfId="12489" xr:uid="{00000000-0005-0000-0000-0000B7A40000}"/>
    <cellStyle name="style1515050499279" xfId="12490" xr:uid="{00000000-0005-0000-0000-0000B8A40000}"/>
    <cellStyle name="style1515050499436" xfId="12491" xr:uid="{00000000-0005-0000-0000-0000B9A40000}"/>
    <cellStyle name="style1515050499549" xfId="12492" xr:uid="{00000000-0005-0000-0000-0000BAA40000}"/>
    <cellStyle name="style1515050499662" xfId="12493" xr:uid="{00000000-0005-0000-0000-0000BBA40000}"/>
    <cellStyle name="style1515050499822" xfId="12494" xr:uid="{00000000-0005-0000-0000-0000BCA40000}"/>
    <cellStyle name="style1515050499971" xfId="12495" xr:uid="{00000000-0005-0000-0000-0000BDA40000}"/>
    <cellStyle name="style1515050500123" xfId="12496" xr:uid="{00000000-0005-0000-0000-0000BEA40000}"/>
    <cellStyle name="style1515050500271" xfId="12497" xr:uid="{00000000-0005-0000-0000-0000BFA40000}"/>
    <cellStyle name="style1515050500463" xfId="12498" xr:uid="{00000000-0005-0000-0000-0000C0A40000}"/>
    <cellStyle name="style1515050500611" xfId="12499" xr:uid="{00000000-0005-0000-0000-0000C1A40000}"/>
    <cellStyle name="style1515050500756" xfId="12500" xr:uid="{00000000-0005-0000-0000-0000C2A40000}"/>
    <cellStyle name="style1515050500904" xfId="12501" xr:uid="{00000000-0005-0000-0000-0000C3A40000}"/>
    <cellStyle name="style1515050501061" xfId="12502" xr:uid="{00000000-0005-0000-0000-0000C4A40000}"/>
    <cellStyle name="style1515050501291" xfId="12503" xr:uid="{00000000-0005-0000-0000-0000C5A40000}"/>
    <cellStyle name="style1515050501467" xfId="12504" xr:uid="{00000000-0005-0000-0000-0000C6A40000}"/>
    <cellStyle name="style1515050501627" xfId="12505" xr:uid="{00000000-0005-0000-0000-0000C7A40000}"/>
    <cellStyle name="style1515050501768" xfId="12506" xr:uid="{00000000-0005-0000-0000-0000C8A40000}"/>
    <cellStyle name="style1515050501908" xfId="12507" xr:uid="{00000000-0005-0000-0000-0000C9A40000}"/>
    <cellStyle name="style1515050502072" xfId="12508" xr:uid="{00000000-0005-0000-0000-0000CAA40000}"/>
    <cellStyle name="style1515050502307" xfId="12509" xr:uid="{00000000-0005-0000-0000-0000CBA40000}"/>
    <cellStyle name="style1515050502564" xfId="12510" xr:uid="{00000000-0005-0000-0000-0000CCA40000}"/>
    <cellStyle name="style1515050502822" xfId="12511" xr:uid="{00000000-0005-0000-0000-0000CDA40000}"/>
    <cellStyle name="style1515050503076" xfId="12512" xr:uid="{00000000-0005-0000-0000-0000CEA40000}"/>
    <cellStyle name="style1515050503283" xfId="12513" xr:uid="{00000000-0005-0000-0000-0000CFA40000}"/>
    <cellStyle name="style1515050503443" xfId="12514" xr:uid="{00000000-0005-0000-0000-0000D0A40000}"/>
    <cellStyle name="style1515050503588" xfId="12515" xr:uid="{00000000-0005-0000-0000-0000D1A40000}"/>
    <cellStyle name="style1515050503740" xfId="12516" xr:uid="{00000000-0005-0000-0000-0000D2A40000}"/>
    <cellStyle name="style1515050503881" xfId="12517" xr:uid="{00000000-0005-0000-0000-0000D3A40000}"/>
    <cellStyle name="style1515050504080" xfId="12518" xr:uid="{00000000-0005-0000-0000-0000D4A40000}"/>
    <cellStyle name="style1515050504318" xfId="12519" xr:uid="{00000000-0005-0000-0000-0000D5A40000}"/>
    <cellStyle name="style1515050504580" xfId="12520" xr:uid="{00000000-0005-0000-0000-0000D6A40000}"/>
    <cellStyle name="style1515050504721" xfId="12521" xr:uid="{00000000-0005-0000-0000-0000D7A40000}"/>
    <cellStyle name="style1515050504869" xfId="12522" xr:uid="{00000000-0005-0000-0000-0000D8A40000}"/>
    <cellStyle name="style1515050505006" xfId="12523" xr:uid="{00000000-0005-0000-0000-0000D9A40000}"/>
    <cellStyle name="style1515050505162" xfId="12524" xr:uid="{00000000-0005-0000-0000-0000DAA40000}"/>
    <cellStyle name="style1515050505279" xfId="12525" xr:uid="{00000000-0005-0000-0000-0000DBA40000}"/>
    <cellStyle name="style1515050505416" xfId="12526" xr:uid="{00000000-0005-0000-0000-0000DCA40000}"/>
    <cellStyle name="style1515050505557" xfId="12527" xr:uid="{00000000-0005-0000-0000-0000DDA40000}"/>
    <cellStyle name="style1515050505717" xfId="12528" xr:uid="{00000000-0005-0000-0000-0000DEA40000}"/>
    <cellStyle name="style1515050505834" xfId="12529" xr:uid="{00000000-0005-0000-0000-0000DFA40000}"/>
    <cellStyle name="style1515050505971" xfId="12530" xr:uid="{00000000-0005-0000-0000-0000E0A40000}"/>
    <cellStyle name="style1515050506107" xfId="12531" xr:uid="{00000000-0005-0000-0000-0000E1A40000}"/>
    <cellStyle name="style1515050506248" xfId="12532" xr:uid="{00000000-0005-0000-0000-0000E2A40000}"/>
    <cellStyle name="style1515050506365" xfId="12533" xr:uid="{00000000-0005-0000-0000-0000E3A40000}"/>
    <cellStyle name="style1515050506553" xfId="12534" xr:uid="{00000000-0005-0000-0000-0000E4A40000}"/>
    <cellStyle name="style1515050506799" xfId="12535" xr:uid="{00000000-0005-0000-0000-0000E5A40000}"/>
    <cellStyle name="style1533710832073" xfId="42655" xr:uid="{00000000-0005-0000-0000-0000E6A40000}"/>
    <cellStyle name="style1533710832206" xfId="42656" xr:uid="{00000000-0005-0000-0000-0000E7A40000}"/>
    <cellStyle name="style1533710832335" xfId="42657" xr:uid="{00000000-0005-0000-0000-0000E8A40000}"/>
    <cellStyle name="style1533710832698" xfId="42658" xr:uid="{00000000-0005-0000-0000-0000E9A40000}"/>
    <cellStyle name="style1533710832816" xfId="42659" xr:uid="{00000000-0005-0000-0000-0000EAA40000}"/>
    <cellStyle name="style1533710832945" xfId="42660" xr:uid="{00000000-0005-0000-0000-0000EBA40000}"/>
    <cellStyle name="style1533710833066" xfId="42661" xr:uid="{00000000-0005-0000-0000-0000ECA40000}"/>
    <cellStyle name="style1533710834195" xfId="42662" xr:uid="{00000000-0005-0000-0000-0000EDA40000}"/>
    <cellStyle name="style1533710834308" xfId="42663" xr:uid="{00000000-0005-0000-0000-0000EEA40000}"/>
    <cellStyle name="style1533710835198" xfId="42664" xr:uid="{00000000-0005-0000-0000-0000EFA40000}"/>
    <cellStyle name="style1533710835312" xfId="42665" xr:uid="{00000000-0005-0000-0000-0000F0A40000}"/>
    <cellStyle name="style1533710836124" xfId="42666" xr:uid="{00000000-0005-0000-0000-0000F1A40000}"/>
    <cellStyle name="style1533710836253" xfId="42667" xr:uid="{00000000-0005-0000-0000-0000F2A40000}"/>
    <cellStyle name="style1533710836359" xfId="42668" xr:uid="{00000000-0005-0000-0000-0000F3A40000}"/>
    <cellStyle name="style1533710836464" xfId="42669" xr:uid="{00000000-0005-0000-0000-0000F4A40000}"/>
    <cellStyle name="style1533710836605" xfId="42670" xr:uid="{00000000-0005-0000-0000-0000F5A40000}"/>
    <cellStyle name="style1533710836757" xfId="42671" xr:uid="{00000000-0005-0000-0000-0000F6A40000}"/>
    <cellStyle name="style1533710836898" xfId="42672" xr:uid="{00000000-0005-0000-0000-0000F7A40000}"/>
    <cellStyle name="style1533710837042" xfId="42673" xr:uid="{00000000-0005-0000-0000-0000F8A40000}"/>
    <cellStyle name="style1533710837281" xfId="42674" xr:uid="{00000000-0005-0000-0000-0000F9A40000}"/>
    <cellStyle name="style1533710837484" xfId="42675" xr:uid="{00000000-0005-0000-0000-0000FAA40000}"/>
    <cellStyle name="style1533710837585" xfId="42676" xr:uid="{00000000-0005-0000-0000-0000FBA40000}"/>
    <cellStyle name="style1533710837734" xfId="42677" xr:uid="{00000000-0005-0000-0000-0000FCA40000}"/>
    <cellStyle name="style1533710837878" xfId="42678" xr:uid="{00000000-0005-0000-0000-0000FDA40000}"/>
    <cellStyle name="style1533710837991" xfId="42679" xr:uid="{00000000-0005-0000-0000-0000FEA40000}"/>
    <cellStyle name="style1533710838136" xfId="42680" xr:uid="{00000000-0005-0000-0000-0000FFA40000}"/>
    <cellStyle name="style1533710838304" xfId="42681" xr:uid="{00000000-0005-0000-0000-000000A50000}"/>
    <cellStyle name="style1533710838433" xfId="42682" xr:uid="{00000000-0005-0000-0000-000001A50000}"/>
    <cellStyle name="style1533710838589" xfId="42683" xr:uid="{00000000-0005-0000-0000-000002A50000}"/>
    <cellStyle name="style1550935441166" xfId="42558" xr:uid="{00000000-0005-0000-0000-000003A50000}"/>
    <cellStyle name="style1550935442947" xfId="42556" xr:uid="{00000000-0005-0000-0000-000004A50000}"/>
    <cellStyle name="style1550935447958" xfId="42557" xr:uid="{00000000-0005-0000-0000-000005A50000}"/>
    <cellStyle name="style1553257679820" xfId="42568" xr:uid="{00000000-0005-0000-0000-000006A50000}"/>
    <cellStyle name="style1553257680160" xfId="42567" xr:uid="{00000000-0005-0000-0000-000007A50000}"/>
    <cellStyle name="style1553257682523" xfId="42569" xr:uid="{00000000-0005-0000-0000-000008A50000}"/>
    <cellStyle name="style1553257682863" xfId="42571" xr:uid="{00000000-0005-0000-0000-000009A50000}"/>
    <cellStyle name="style1553257683199" xfId="42574" xr:uid="{00000000-0005-0000-0000-00000AA50000}"/>
    <cellStyle name="style1553257683355" xfId="42570" xr:uid="{00000000-0005-0000-0000-00000BA50000}"/>
    <cellStyle name="style1553257683886" xfId="42572" xr:uid="{00000000-0005-0000-0000-00000CA50000}"/>
    <cellStyle name="style1553257684058" xfId="42573" xr:uid="{00000000-0005-0000-0000-00000DA50000}"/>
    <cellStyle name="style1553257684664" xfId="42575" xr:uid="{00000000-0005-0000-0000-00000EA50000}"/>
    <cellStyle name="style1553850893311 3" xfId="42563" xr:uid="{00000000-0005-0000-0000-00000FA50000}"/>
    <cellStyle name="style1553850893447 3" xfId="42561" xr:uid="{00000000-0005-0000-0000-000010A50000}"/>
    <cellStyle name="style1553850893588 3" xfId="42562" xr:uid="{00000000-0005-0000-0000-000011A50000}"/>
    <cellStyle name="style1553850894096 3" xfId="42565" xr:uid="{00000000-0005-0000-0000-000012A50000}"/>
    <cellStyle name="style1553850894338 3" xfId="42566" xr:uid="{00000000-0005-0000-0000-000013A50000}"/>
    <cellStyle name="style1553850895760 3" xfId="42559" xr:uid="{00000000-0005-0000-0000-000014A50000}"/>
    <cellStyle name="style1553850896412 3" xfId="42560" xr:uid="{00000000-0005-0000-0000-000015A50000}"/>
    <cellStyle name="style1553850897486 3" xfId="42564" xr:uid="{00000000-0005-0000-0000-000016A50000}"/>
    <cellStyle name="style1563515551580" xfId="52" xr:uid="{00000000-0005-0000-0000-000017A50000}"/>
    <cellStyle name="style1563515551580 2" xfId="113" xr:uid="{00000000-0005-0000-0000-000018A50000}"/>
    <cellStyle name="style1563515551916" xfId="53" xr:uid="{00000000-0005-0000-0000-000019A50000}"/>
    <cellStyle name="style1563515551916 2" xfId="114" xr:uid="{00000000-0005-0000-0000-00001AA50000}"/>
    <cellStyle name="style1563515552096" xfId="54" xr:uid="{00000000-0005-0000-0000-00001BA50000}"/>
    <cellStyle name="style1563515552096 2" xfId="115" xr:uid="{00000000-0005-0000-0000-00001CA50000}"/>
    <cellStyle name="style1563515552287" xfId="55" xr:uid="{00000000-0005-0000-0000-00001DA50000}"/>
    <cellStyle name="style1563515552287 2" xfId="116" xr:uid="{00000000-0005-0000-0000-00001EA50000}"/>
    <cellStyle name="style1563515552479" xfId="56" xr:uid="{00000000-0005-0000-0000-00001FA50000}"/>
    <cellStyle name="style1563515552479 2" xfId="117" xr:uid="{00000000-0005-0000-0000-000020A50000}"/>
    <cellStyle name="style1563515552643" xfId="57" xr:uid="{00000000-0005-0000-0000-000021A50000}"/>
    <cellStyle name="style1563515552643 2" xfId="118" xr:uid="{00000000-0005-0000-0000-000022A50000}"/>
    <cellStyle name="style1563515552827" xfId="58" xr:uid="{00000000-0005-0000-0000-000023A50000}"/>
    <cellStyle name="style1563515552827 2" xfId="119" xr:uid="{00000000-0005-0000-0000-000024A50000}"/>
    <cellStyle name="style1563515553014" xfId="59" xr:uid="{00000000-0005-0000-0000-000025A50000}"/>
    <cellStyle name="style1563515553014 2" xfId="120" xr:uid="{00000000-0005-0000-0000-000026A50000}"/>
    <cellStyle name="style1563515553217" xfId="60" xr:uid="{00000000-0005-0000-0000-000027A50000}"/>
    <cellStyle name="style1563515553217 2" xfId="121" xr:uid="{00000000-0005-0000-0000-000028A50000}"/>
    <cellStyle name="style1563515553448" xfId="61" xr:uid="{00000000-0005-0000-0000-000029A50000}"/>
    <cellStyle name="style1563515553448 2" xfId="122" xr:uid="{00000000-0005-0000-0000-00002AA50000}"/>
    <cellStyle name="style1563515553651" xfId="62" xr:uid="{00000000-0005-0000-0000-00002BA50000}"/>
    <cellStyle name="style1563515553651 2" xfId="123" xr:uid="{00000000-0005-0000-0000-00002CA50000}"/>
    <cellStyle name="style1563515553877" xfId="63" xr:uid="{00000000-0005-0000-0000-00002DA50000}"/>
    <cellStyle name="style1563515553877 2" xfId="124" xr:uid="{00000000-0005-0000-0000-00002EA50000}"/>
    <cellStyle name="style1563515554034" xfId="64" xr:uid="{00000000-0005-0000-0000-00002FA50000}"/>
    <cellStyle name="style1563515554034 2" xfId="125" xr:uid="{00000000-0005-0000-0000-000030A50000}"/>
    <cellStyle name="style1563515554194" xfId="65" xr:uid="{00000000-0005-0000-0000-000031A50000}"/>
    <cellStyle name="style1563515554194 2" xfId="126" xr:uid="{00000000-0005-0000-0000-000032A50000}"/>
    <cellStyle name="style1563515554342" xfId="66" xr:uid="{00000000-0005-0000-0000-000033A50000}"/>
    <cellStyle name="style1563515554342 2" xfId="127" xr:uid="{00000000-0005-0000-0000-000034A50000}"/>
    <cellStyle name="style1563515554495" xfId="67" xr:uid="{00000000-0005-0000-0000-000035A50000}"/>
    <cellStyle name="style1563515554495 2" xfId="128" xr:uid="{00000000-0005-0000-0000-000036A50000}"/>
    <cellStyle name="style1563515554690" xfId="68" xr:uid="{00000000-0005-0000-0000-000037A50000}"/>
    <cellStyle name="style1563515554690 2" xfId="129" xr:uid="{00000000-0005-0000-0000-000038A50000}"/>
    <cellStyle name="style1563515554854" xfId="69" xr:uid="{00000000-0005-0000-0000-000039A50000}"/>
    <cellStyle name="style1563515554854 2" xfId="130" xr:uid="{00000000-0005-0000-0000-00003AA50000}"/>
    <cellStyle name="style1563515554983" xfId="70" xr:uid="{00000000-0005-0000-0000-00003BA50000}"/>
    <cellStyle name="style1563515554983 2" xfId="131" xr:uid="{00000000-0005-0000-0000-00003CA50000}"/>
    <cellStyle name="style1563515555120" xfId="71" xr:uid="{00000000-0005-0000-0000-00003DA50000}"/>
    <cellStyle name="style1563515555120 2" xfId="132" xr:uid="{00000000-0005-0000-0000-00003EA50000}"/>
    <cellStyle name="style1563515555338" xfId="72" xr:uid="{00000000-0005-0000-0000-00003FA50000}"/>
    <cellStyle name="style1563515555338 2" xfId="133" xr:uid="{00000000-0005-0000-0000-000040A50000}"/>
    <cellStyle name="style1563515555522" xfId="73" xr:uid="{00000000-0005-0000-0000-000041A50000}"/>
    <cellStyle name="style1563515555522 2" xfId="134" xr:uid="{00000000-0005-0000-0000-000042A50000}"/>
    <cellStyle name="style1563515555682" xfId="74" xr:uid="{00000000-0005-0000-0000-000043A50000}"/>
    <cellStyle name="style1563515555682 2" xfId="135" xr:uid="{00000000-0005-0000-0000-000044A50000}"/>
    <cellStyle name="style1563515555850" xfId="75" xr:uid="{00000000-0005-0000-0000-000045A50000}"/>
    <cellStyle name="style1563515555850 2" xfId="136" xr:uid="{00000000-0005-0000-0000-000046A50000}"/>
    <cellStyle name="style1563515556010" xfId="76" xr:uid="{00000000-0005-0000-0000-000047A50000}"/>
    <cellStyle name="style1563515556010 2" xfId="137" xr:uid="{00000000-0005-0000-0000-000048A50000}"/>
    <cellStyle name="style1563515556233" xfId="77" xr:uid="{00000000-0005-0000-0000-000049A50000}"/>
    <cellStyle name="style1563515556233 2" xfId="138" xr:uid="{00000000-0005-0000-0000-00004AA50000}"/>
    <cellStyle name="style1563515556401" xfId="78" xr:uid="{00000000-0005-0000-0000-00004BA50000}"/>
    <cellStyle name="style1563515556401 2" xfId="139" xr:uid="{00000000-0005-0000-0000-00004CA50000}"/>
    <cellStyle name="style1563515556569" xfId="79" xr:uid="{00000000-0005-0000-0000-00004DA50000}"/>
    <cellStyle name="style1563515556569 2" xfId="140" xr:uid="{00000000-0005-0000-0000-00004EA50000}"/>
    <cellStyle name="style1563515556725" xfId="80" xr:uid="{00000000-0005-0000-0000-00004FA50000}"/>
    <cellStyle name="style1563515556725 2" xfId="141" xr:uid="{00000000-0005-0000-0000-000050A50000}"/>
    <cellStyle name="style1563515556889" xfId="81" xr:uid="{00000000-0005-0000-0000-000051A50000}"/>
    <cellStyle name="style1563515556889 2" xfId="142" xr:uid="{00000000-0005-0000-0000-000052A50000}"/>
    <cellStyle name="style1563515557065" xfId="82" xr:uid="{00000000-0005-0000-0000-000053A50000}"/>
    <cellStyle name="style1563515557065 2" xfId="143" xr:uid="{00000000-0005-0000-0000-000054A50000}"/>
    <cellStyle name="style1563515557229" xfId="83" xr:uid="{00000000-0005-0000-0000-000055A50000}"/>
    <cellStyle name="style1563515557229 2" xfId="144" xr:uid="{00000000-0005-0000-0000-000056A50000}"/>
    <cellStyle name="style1563515557487" xfId="84" xr:uid="{00000000-0005-0000-0000-000057A50000}"/>
    <cellStyle name="style1563515557487 2" xfId="145" xr:uid="{00000000-0005-0000-0000-000058A50000}"/>
    <cellStyle name="style1563515557608" xfId="85" xr:uid="{00000000-0005-0000-0000-000059A50000}"/>
    <cellStyle name="style1563515557608 2" xfId="146" xr:uid="{00000000-0005-0000-0000-00005AA50000}"/>
    <cellStyle name="style1563515557737" xfId="86" xr:uid="{00000000-0005-0000-0000-00005BA50000}"/>
    <cellStyle name="style1563515557737 2" xfId="147" xr:uid="{00000000-0005-0000-0000-00005CA50000}"/>
    <cellStyle name="style1563515557893" xfId="87" xr:uid="{00000000-0005-0000-0000-00005DA50000}"/>
    <cellStyle name="style1563515557893 2" xfId="148" xr:uid="{00000000-0005-0000-0000-00005EA50000}"/>
    <cellStyle name="style1563515558151" xfId="88" xr:uid="{00000000-0005-0000-0000-00005FA50000}"/>
    <cellStyle name="style1563515558151 2" xfId="149" xr:uid="{00000000-0005-0000-0000-000060A50000}"/>
    <cellStyle name="style1563515558299" xfId="89" xr:uid="{00000000-0005-0000-0000-000061A50000}"/>
    <cellStyle name="style1563515558299 2" xfId="150" xr:uid="{00000000-0005-0000-0000-000062A50000}"/>
    <cellStyle name="style1563515558495" xfId="90" xr:uid="{00000000-0005-0000-0000-000063A50000}"/>
    <cellStyle name="style1563515558495 2" xfId="151" xr:uid="{00000000-0005-0000-0000-000064A50000}"/>
    <cellStyle name="style1563515558756" xfId="91" xr:uid="{00000000-0005-0000-0000-000065A50000}"/>
    <cellStyle name="style1563515558756 2" xfId="152" xr:uid="{00000000-0005-0000-0000-000066A50000}"/>
    <cellStyle name="style1563515558944" xfId="92" xr:uid="{00000000-0005-0000-0000-000067A50000}"/>
    <cellStyle name="style1563515558944 2" xfId="153" xr:uid="{00000000-0005-0000-0000-000068A50000}"/>
    <cellStyle name="style1563515559166" xfId="93" xr:uid="{00000000-0005-0000-0000-000069A50000}"/>
    <cellStyle name="style1563515559166 2" xfId="154" xr:uid="{00000000-0005-0000-0000-00006AA50000}"/>
    <cellStyle name="style1563515559330" xfId="94" xr:uid="{00000000-0005-0000-0000-00006BA50000}"/>
    <cellStyle name="style1563515559330 2" xfId="155" xr:uid="{00000000-0005-0000-0000-00006CA50000}"/>
    <cellStyle name="style1563515559502" xfId="95" xr:uid="{00000000-0005-0000-0000-00006DA50000}"/>
    <cellStyle name="style1563515559502 2" xfId="156" xr:uid="{00000000-0005-0000-0000-00006EA50000}"/>
    <cellStyle name="style1563515559666" xfId="96" xr:uid="{00000000-0005-0000-0000-00006FA50000}"/>
    <cellStyle name="style1563515559666 2" xfId="157" xr:uid="{00000000-0005-0000-0000-000070A50000}"/>
    <cellStyle name="style1563515559811" xfId="97" xr:uid="{00000000-0005-0000-0000-000071A50000}"/>
    <cellStyle name="style1563515559811 2" xfId="158" xr:uid="{00000000-0005-0000-0000-000072A50000}"/>
    <cellStyle name="style1563515559991" xfId="98" xr:uid="{00000000-0005-0000-0000-000073A50000}"/>
    <cellStyle name="style1563515559991 2" xfId="159" xr:uid="{00000000-0005-0000-0000-000074A50000}"/>
    <cellStyle name="style1563515560174" xfId="99" xr:uid="{00000000-0005-0000-0000-000075A50000}"/>
    <cellStyle name="style1563515560174 2" xfId="160" xr:uid="{00000000-0005-0000-0000-000076A50000}"/>
    <cellStyle name="style1563515560354" xfId="100" xr:uid="{00000000-0005-0000-0000-000077A50000}"/>
    <cellStyle name="style1563515560354 2" xfId="161" xr:uid="{00000000-0005-0000-0000-000078A50000}"/>
    <cellStyle name="style1563515560514" xfId="101" xr:uid="{00000000-0005-0000-0000-000079A50000}"/>
    <cellStyle name="style1563515560514 2" xfId="162" xr:uid="{00000000-0005-0000-0000-00007AA50000}"/>
    <cellStyle name="style1563515560678" xfId="102" xr:uid="{00000000-0005-0000-0000-00007BA50000}"/>
    <cellStyle name="style1563515560678 2" xfId="163" xr:uid="{00000000-0005-0000-0000-00007CA50000}"/>
    <cellStyle name="style1563515560850" xfId="103" xr:uid="{00000000-0005-0000-0000-00007DA50000}"/>
    <cellStyle name="style1563515560850 2" xfId="164" xr:uid="{00000000-0005-0000-0000-00007EA50000}"/>
    <cellStyle name="style1563515560998" xfId="104" xr:uid="{00000000-0005-0000-0000-00007FA50000}"/>
    <cellStyle name="style1563515560998 2" xfId="165" xr:uid="{00000000-0005-0000-0000-000080A50000}"/>
    <cellStyle name="style1563515561163" xfId="105" xr:uid="{00000000-0005-0000-0000-000081A50000}"/>
    <cellStyle name="style1563515561163 2" xfId="166" xr:uid="{00000000-0005-0000-0000-000082A50000}"/>
    <cellStyle name="style1563515561436" xfId="106" xr:uid="{00000000-0005-0000-0000-000083A50000}"/>
    <cellStyle name="style1563515561436 2" xfId="167" xr:uid="{00000000-0005-0000-0000-000084A50000}"/>
    <cellStyle name="style1563515561565" xfId="107" xr:uid="{00000000-0005-0000-0000-000085A50000}"/>
    <cellStyle name="style1563515561565 2" xfId="168" xr:uid="{00000000-0005-0000-0000-000086A50000}"/>
    <cellStyle name="style1563515561698" xfId="108" xr:uid="{00000000-0005-0000-0000-000087A50000}"/>
    <cellStyle name="style1563515561698 2" xfId="169" xr:uid="{00000000-0005-0000-0000-000088A50000}"/>
    <cellStyle name="style1563515561819" xfId="109" xr:uid="{00000000-0005-0000-0000-000089A50000}"/>
    <cellStyle name="style1563515561819 2" xfId="170" xr:uid="{00000000-0005-0000-0000-00008AA50000}"/>
    <cellStyle name="style1563515562010" xfId="110" xr:uid="{00000000-0005-0000-0000-00008BA50000}"/>
    <cellStyle name="style1563515562010 2" xfId="171" xr:uid="{00000000-0005-0000-0000-00008CA50000}"/>
    <cellStyle name="style1563515562178" xfId="111" xr:uid="{00000000-0005-0000-0000-00008DA50000}"/>
    <cellStyle name="style1563515562178 2" xfId="172" xr:uid="{00000000-0005-0000-0000-00008EA50000}"/>
    <cellStyle name="style1580453344439" xfId="258" xr:uid="{00000000-0005-0000-0000-00008FA50000}"/>
    <cellStyle name="style1580453344638" xfId="261" xr:uid="{00000000-0005-0000-0000-000090A50000}"/>
    <cellStyle name="style1580453345060" xfId="257" xr:uid="{00000000-0005-0000-0000-000091A50000}"/>
    <cellStyle name="style1580453345259" xfId="260" xr:uid="{00000000-0005-0000-0000-000092A50000}"/>
    <cellStyle name="style1580457793849" xfId="42684" xr:uid="{00000000-0005-0000-0000-000093A50000}"/>
    <cellStyle name="style1580457794357" xfId="42685" xr:uid="{00000000-0005-0000-0000-000094A50000}"/>
    <cellStyle name="style1580457795661" xfId="42686" xr:uid="{00000000-0005-0000-0000-000095A50000}"/>
    <cellStyle name="style1580457796193" xfId="42687" xr:uid="{00000000-0005-0000-0000-000096A50000}"/>
    <cellStyle name="style1580457796415" xfId="42688" xr:uid="{00000000-0005-0000-0000-000097A50000}"/>
    <cellStyle name="style1580457797665" xfId="42689" xr:uid="{00000000-0005-0000-0000-000098A50000}"/>
    <cellStyle name="style1580457797868" xfId="42690" xr:uid="{00000000-0005-0000-0000-000099A50000}"/>
    <cellStyle name="style1580457798114" xfId="42691" xr:uid="{00000000-0005-0000-0000-00009AA50000}"/>
    <cellStyle name="style1580457798333" xfId="42692" xr:uid="{00000000-0005-0000-0000-00009BA50000}"/>
    <cellStyle name="style1580457798677" xfId="42693" xr:uid="{00000000-0005-0000-0000-00009CA50000}"/>
    <cellStyle name="style1580457798841" xfId="42694" xr:uid="{00000000-0005-0000-0000-00009DA50000}"/>
    <cellStyle name="style1580457799044" xfId="42695" xr:uid="{00000000-0005-0000-0000-00009EA50000}"/>
    <cellStyle name="style1580457799482" xfId="42696" xr:uid="{00000000-0005-0000-0000-00009FA50000}"/>
    <cellStyle name="style1580457799685" xfId="42697" xr:uid="{00000000-0005-0000-0000-0000A0A50000}"/>
    <cellStyle name="style1580457799919" xfId="42698" xr:uid="{00000000-0005-0000-0000-0000A1A50000}"/>
    <cellStyle name="style1580457832443" xfId="42699" xr:uid="{00000000-0005-0000-0000-0000A2A50000}"/>
    <cellStyle name="style1580457832689" xfId="42700" xr:uid="{00000000-0005-0000-0000-0000A3A50000}"/>
    <cellStyle name="style1580457834611" xfId="42701" xr:uid="{00000000-0005-0000-0000-0000A4A50000}"/>
    <cellStyle name="style1580457834783" xfId="42702" xr:uid="{00000000-0005-0000-0000-0000A5A50000}"/>
    <cellStyle name="style1580457835916" xfId="42703" xr:uid="{00000000-0005-0000-0000-0000A6A50000}"/>
    <cellStyle name="style1580457836131" xfId="42704" xr:uid="{00000000-0005-0000-0000-0000A7A50000}"/>
    <cellStyle name="style1580457836334" xfId="42705" xr:uid="{00000000-0005-0000-0000-0000A8A50000}"/>
    <cellStyle name="style1580457836549" xfId="42706" xr:uid="{00000000-0005-0000-0000-0000A9A50000}"/>
    <cellStyle name="style1580457836826" xfId="42707" xr:uid="{00000000-0005-0000-0000-0000AAA50000}"/>
    <cellStyle name="style1580457837049" xfId="42708" xr:uid="{00000000-0005-0000-0000-0000ABA50000}"/>
    <cellStyle name="style1580457837252" xfId="173" xr:uid="{00000000-0005-0000-0000-0000ACA50000}"/>
    <cellStyle name="style1580457837252 2" xfId="42896" xr:uid="{00000000-0005-0000-0000-0000ADA50000}"/>
    <cellStyle name="style1580457837252 3" xfId="42995" xr:uid="{00000000-0005-0000-0000-0000AEA50000}"/>
    <cellStyle name="style1580457837646" xfId="42709" xr:uid="{00000000-0005-0000-0000-0000AFA50000}"/>
    <cellStyle name="style1580457837877" xfId="42710" xr:uid="{00000000-0005-0000-0000-0000B0A50000}"/>
    <cellStyle name="style1580457838099" xfId="174" xr:uid="{00000000-0005-0000-0000-0000B1A50000}"/>
    <cellStyle name="style1580457838099 2" xfId="42897" xr:uid="{00000000-0005-0000-0000-0000B2A50000}"/>
    <cellStyle name="style1580457838099 3" xfId="42996" xr:uid="{00000000-0005-0000-0000-0000B3A50000}"/>
    <cellStyle name="style1585237610746 3" xfId="42958" xr:uid="{00000000-0005-0000-0000-0000B4A50000}"/>
    <cellStyle name="style1585237610746 3 2" xfId="42987" xr:uid="{00000000-0005-0000-0000-0000B5A50000}"/>
    <cellStyle name="style1585237611039 3" xfId="42956" xr:uid="{00000000-0005-0000-0000-0000B6A50000}"/>
    <cellStyle name="style1585237611039 3 2" xfId="42985" xr:uid="{00000000-0005-0000-0000-0000B7A50000}"/>
    <cellStyle name="style1585237611340 3" xfId="42959" xr:uid="{00000000-0005-0000-0000-0000B8A50000}"/>
    <cellStyle name="style1585237611340 3 2" xfId="42988" xr:uid="{00000000-0005-0000-0000-0000B9A50000}"/>
    <cellStyle name="style1589955225522" xfId="42711" xr:uid="{00000000-0005-0000-0000-0000BAA50000}"/>
    <cellStyle name="style1589955225663" xfId="42712" xr:uid="{00000000-0005-0000-0000-0000BBA50000}"/>
    <cellStyle name="style1589955225757" xfId="42713" xr:uid="{00000000-0005-0000-0000-0000BCA50000}"/>
    <cellStyle name="style1589955225847" xfId="42714" xr:uid="{00000000-0005-0000-0000-0000BDA50000}"/>
    <cellStyle name="style1589955225933" xfId="42715" xr:uid="{00000000-0005-0000-0000-0000BEA50000}"/>
    <cellStyle name="style1589955226022" xfId="42716" xr:uid="{00000000-0005-0000-0000-0000BFA50000}"/>
    <cellStyle name="style1589955226093" xfId="42717" xr:uid="{00000000-0005-0000-0000-0000C0A50000}"/>
    <cellStyle name="style1589955226186" xfId="42718" xr:uid="{00000000-0005-0000-0000-0000C1A50000}"/>
    <cellStyle name="style1589955226269" xfId="42719" xr:uid="{00000000-0005-0000-0000-0000C2A50000}"/>
    <cellStyle name="style1589955226354" xfId="42720" xr:uid="{00000000-0005-0000-0000-0000C3A50000}"/>
    <cellStyle name="style1589955226444" xfId="42721" xr:uid="{00000000-0005-0000-0000-0000C4A50000}"/>
    <cellStyle name="style1589955226522" xfId="42722" xr:uid="{00000000-0005-0000-0000-0000C5A50000}"/>
    <cellStyle name="style1589955226601" xfId="42723" xr:uid="{00000000-0005-0000-0000-0000C6A50000}"/>
    <cellStyle name="style1589955226698" xfId="42724" xr:uid="{00000000-0005-0000-0000-0000C7A50000}"/>
    <cellStyle name="style1589955226776" xfId="42725" xr:uid="{00000000-0005-0000-0000-0000C8A50000}"/>
    <cellStyle name="style1589955226847" xfId="42726" xr:uid="{00000000-0005-0000-0000-0000C9A50000}"/>
    <cellStyle name="style1589955226905" xfId="42727" xr:uid="{00000000-0005-0000-0000-0000CAA50000}"/>
    <cellStyle name="style1589955226995" xfId="42728" xr:uid="{00000000-0005-0000-0000-0000CBA50000}"/>
    <cellStyle name="style1589955227065" xfId="42729" xr:uid="{00000000-0005-0000-0000-0000CCA50000}"/>
    <cellStyle name="style1589955227128" xfId="42730" xr:uid="{00000000-0005-0000-0000-0000CDA50000}"/>
    <cellStyle name="style1589955227198" xfId="42731" xr:uid="{00000000-0005-0000-0000-0000CEA50000}"/>
    <cellStyle name="style1589955227276" xfId="42732" xr:uid="{00000000-0005-0000-0000-0000CFA50000}"/>
    <cellStyle name="style1589955227354" xfId="42733" xr:uid="{00000000-0005-0000-0000-0000D0A50000}"/>
    <cellStyle name="style1589955227436" xfId="42734" xr:uid="{00000000-0005-0000-0000-0000D1A50000}"/>
    <cellStyle name="style1589955227515" xfId="42735" xr:uid="{00000000-0005-0000-0000-0000D2A50000}"/>
    <cellStyle name="style1589955227593" xfId="42736" xr:uid="{00000000-0005-0000-0000-0000D3A50000}"/>
    <cellStyle name="style1589955227671" xfId="42737" xr:uid="{00000000-0005-0000-0000-0000D4A50000}"/>
    <cellStyle name="style1589955227765" xfId="42738" xr:uid="{00000000-0005-0000-0000-0000D5A50000}"/>
    <cellStyle name="style1589955227765 2" xfId="42739" xr:uid="{00000000-0005-0000-0000-0000D6A50000}"/>
    <cellStyle name="style1589955227843" xfId="42740" xr:uid="{00000000-0005-0000-0000-0000D7A50000}"/>
    <cellStyle name="style1589955227921" xfId="42741" xr:uid="{00000000-0005-0000-0000-0000D8A50000}"/>
    <cellStyle name="style1589955227999" xfId="42742" xr:uid="{00000000-0005-0000-0000-0000D9A50000}"/>
    <cellStyle name="style1589955227999 2" xfId="42743" xr:uid="{00000000-0005-0000-0000-0000DAA50000}"/>
    <cellStyle name="style1589955228077" xfId="42744" xr:uid="{00000000-0005-0000-0000-0000DBA50000}"/>
    <cellStyle name="style1589955228151" xfId="42745" xr:uid="{00000000-0005-0000-0000-0000DCA50000}"/>
    <cellStyle name="style1589955228226" xfId="42746" xr:uid="{00000000-0005-0000-0000-0000DDA50000}"/>
    <cellStyle name="style1589955228226 2" xfId="42747" xr:uid="{00000000-0005-0000-0000-0000DEA50000}"/>
    <cellStyle name="style1589955228300" xfId="42748" xr:uid="{00000000-0005-0000-0000-0000DFA50000}"/>
    <cellStyle name="style1589955228370" xfId="42749" xr:uid="{00000000-0005-0000-0000-0000E0A50000}"/>
    <cellStyle name="style1589955228468" xfId="42750" xr:uid="{00000000-0005-0000-0000-0000E1A50000}"/>
    <cellStyle name="style1589955228534" xfId="42751" xr:uid="{00000000-0005-0000-0000-0000E2A50000}"/>
    <cellStyle name="style1589955228593" xfId="42752" xr:uid="{00000000-0005-0000-0000-0000E3A50000}"/>
    <cellStyle name="style1589955228675" xfId="42753" xr:uid="{00000000-0005-0000-0000-0000E4A50000}"/>
    <cellStyle name="style1589955228761" xfId="42754" xr:uid="{00000000-0005-0000-0000-0000E5A50000}"/>
    <cellStyle name="style1589955228831" xfId="42755" xr:uid="{00000000-0005-0000-0000-0000E6A50000}"/>
    <cellStyle name="style1589955228897" xfId="42756" xr:uid="{00000000-0005-0000-0000-0000E7A50000}"/>
    <cellStyle name="style1589955228968" xfId="42757" xr:uid="{00000000-0005-0000-0000-0000E8A50000}"/>
    <cellStyle name="style1589955229038" xfId="42758" xr:uid="{00000000-0005-0000-0000-0000E9A50000}"/>
    <cellStyle name="style1589955229108" xfId="42759" xr:uid="{00000000-0005-0000-0000-0000EAA50000}"/>
    <cellStyle name="style1589955229183" xfId="42760" xr:uid="{00000000-0005-0000-0000-0000EBA50000}"/>
    <cellStyle name="style1589955229253" xfId="42761" xr:uid="{00000000-0005-0000-0000-0000ECA50000}"/>
    <cellStyle name="style1589955229327" xfId="42762" xr:uid="{00000000-0005-0000-0000-0000EDA50000}"/>
    <cellStyle name="style1589955229397" xfId="42763" xr:uid="{00000000-0005-0000-0000-0000EEA50000}"/>
    <cellStyle name="style1589955229468" xfId="42764" xr:uid="{00000000-0005-0000-0000-0000EFA50000}"/>
    <cellStyle name="style1589955229546" xfId="42765" xr:uid="{00000000-0005-0000-0000-0000F0A50000}"/>
    <cellStyle name="style1589955229546 2" xfId="42766" xr:uid="{00000000-0005-0000-0000-0000F1A50000}"/>
    <cellStyle name="style1589955229601" xfId="42648" xr:uid="{00000000-0005-0000-0000-0000F2A50000}"/>
    <cellStyle name="style1589955229601 2" xfId="42767" xr:uid="{00000000-0005-0000-0000-0000F3A50000}"/>
    <cellStyle name="style1589955229651" xfId="42649" xr:uid="{00000000-0005-0000-0000-0000F4A50000}"/>
    <cellStyle name="style1589955229651 2" xfId="42768" xr:uid="{00000000-0005-0000-0000-0000F5A50000}"/>
    <cellStyle name="style1589955229706" xfId="42769" xr:uid="{00000000-0005-0000-0000-0000F6A50000}"/>
    <cellStyle name="style1589955229761" xfId="42646" xr:uid="{00000000-0005-0000-0000-0000F7A50000}"/>
    <cellStyle name="style1589955229761 2" xfId="42770" xr:uid="{00000000-0005-0000-0000-0000F8A50000}"/>
    <cellStyle name="style1589955229815" xfId="42647" xr:uid="{00000000-0005-0000-0000-0000F9A50000}"/>
    <cellStyle name="style1589955229890" xfId="42771" xr:uid="{00000000-0005-0000-0000-0000FAA50000}"/>
    <cellStyle name="style1589955229948" xfId="42651" xr:uid="{00000000-0005-0000-0000-0000FBA50000}"/>
    <cellStyle name="style1589955229948 2" xfId="42772" xr:uid="{00000000-0005-0000-0000-0000FCA50000}"/>
    <cellStyle name="style1589955230007" xfId="42650" xr:uid="{00000000-0005-0000-0000-0000FDA50000}"/>
    <cellStyle name="style1589955230366" xfId="42773" xr:uid="{00000000-0005-0000-0000-0000FEA50000}"/>
    <cellStyle name="style1589955230456" xfId="42774" xr:uid="{00000000-0005-0000-0000-0000FFA50000}"/>
    <cellStyle name="style1589955230511" xfId="42775" xr:uid="{00000000-0005-0000-0000-000000A60000}"/>
    <cellStyle name="style1589955266585" xfId="42776" xr:uid="{00000000-0005-0000-0000-000001A60000}"/>
    <cellStyle name="style1589955267832" xfId="42777" xr:uid="{00000000-0005-0000-0000-000002A60000}"/>
    <cellStyle name="style1589955267906" xfId="42778" xr:uid="{00000000-0005-0000-0000-000003A60000}"/>
    <cellStyle name="style1589955268121" xfId="42779" xr:uid="{00000000-0005-0000-0000-000004A60000}"/>
    <cellStyle name="style1589955269668" xfId="42780" xr:uid="{00000000-0005-0000-0000-000005A60000}"/>
    <cellStyle name="style1589955269828" xfId="42781" xr:uid="{00000000-0005-0000-0000-000006A60000}"/>
    <cellStyle name="style1590133046451" xfId="42782" xr:uid="{00000000-0005-0000-0000-000007A60000}"/>
    <cellStyle name="style1590133046514" xfId="42783" xr:uid="{00000000-0005-0000-0000-000008A60000}"/>
    <cellStyle name="style1590133046561" xfId="42784" xr:uid="{00000000-0005-0000-0000-000009A60000}"/>
    <cellStyle name="style1590133046623" xfId="42785" xr:uid="{00000000-0005-0000-0000-00000AA60000}"/>
    <cellStyle name="style1590133046686" xfId="42786" xr:uid="{00000000-0005-0000-0000-00000BA60000}"/>
    <cellStyle name="style1590133046748" xfId="42787" xr:uid="{00000000-0005-0000-0000-00000CA60000}"/>
    <cellStyle name="style1590133046811" xfId="42788" xr:uid="{00000000-0005-0000-0000-00000DA60000}"/>
    <cellStyle name="style1590133046873" xfId="42789" xr:uid="{00000000-0005-0000-0000-00000EA60000}"/>
    <cellStyle name="style1590133046951" xfId="42790" xr:uid="{00000000-0005-0000-0000-00000FA60000}"/>
    <cellStyle name="style1590133047014" xfId="42791" xr:uid="{00000000-0005-0000-0000-000010A60000}"/>
    <cellStyle name="style1590133047076" xfId="42792" xr:uid="{00000000-0005-0000-0000-000011A60000}"/>
    <cellStyle name="style1590133047123" xfId="42793" xr:uid="{00000000-0005-0000-0000-000012A60000}"/>
    <cellStyle name="style1590133085131" xfId="42794" xr:uid="{00000000-0005-0000-0000-000013A60000}"/>
    <cellStyle name="style1590133085194" xfId="42795" xr:uid="{00000000-0005-0000-0000-000014A60000}"/>
    <cellStyle name="style1590133085256" xfId="42796" xr:uid="{00000000-0005-0000-0000-000015A60000}"/>
    <cellStyle name="style1590133085287" xfId="42797" xr:uid="{00000000-0005-0000-0000-000016A60000}"/>
    <cellStyle name="style1590133085350" xfId="42798" xr:uid="{00000000-0005-0000-0000-000017A60000}"/>
    <cellStyle name="style1590133085412" xfId="42799" xr:uid="{00000000-0005-0000-0000-000018A60000}"/>
    <cellStyle name="style1590133085475" xfId="42800" xr:uid="{00000000-0005-0000-0000-000019A60000}"/>
    <cellStyle name="style1590133085522" xfId="42801" xr:uid="{00000000-0005-0000-0000-00001AA60000}"/>
    <cellStyle name="style1590133085584" xfId="42802" xr:uid="{00000000-0005-0000-0000-00001BA60000}"/>
    <cellStyle name="style1590133085647" xfId="42803" xr:uid="{00000000-0005-0000-0000-00001CA60000}"/>
    <cellStyle name="style1590133085709" xfId="42804" xr:uid="{00000000-0005-0000-0000-00001DA60000}"/>
    <cellStyle name="style1590133085740" xfId="42805" xr:uid="{00000000-0005-0000-0000-00001EA60000}"/>
    <cellStyle name="style1590133162177" xfId="42806" xr:uid="{00000000-0005-0000-0000-00001FA60000}"/>
    <cellStyle name="style1590133162240" xfId="42807" xr:uid="{00000000-0005-0000-0000-000020A60000}"/>
    <cellStyle name="style1590133162287" xfId="42808" xr:uid="{00000000-0005-0000-0000-000021A60000}"/>
    <cellStyle name="style1590133162396" xfId="42809" xr:uid="{00000000-0005-0000-0000-000022A60000}"/>
    <cellStyle name="style1590133162443" xfId="42810" xr:uid="{00000000-0005-0000-0000-000023A60000}"/>
    <cellStyle name="style1590133162505" xfId="42811" xr:uid="{00000000-0005-0000-0000-000024A60000}"/>
    <cellStyle name="style1590133162625" xfId="42812" xr:uid="{00000000-0005-0000-0000-000025A60000}"/>
    <cellStyle name="style1590133162685" xfId="42813" xr:uid="{00000000-0005-0000-0000-000026A60000}"/>
    <cellStyle name="style1590133162741" xfId="42814" xr:uid="{00000000-0005-0000-0000-000027A60000}"/>
    <cellStyle name="style1590133184220" xfId="42815" xr:uid="{00000000-0005-0000-0000-000028A60000}"/>
    <cellStyle name="style1590133184283" xfId="42816" xr:uid="{00000000-0005-0000-0000-000029A60000}"/>
    <cellStyle name="style1590133184345" xfId="42817" xr:uid="{00000000-0005-0000-0000-00002AA60000}"/>
    <cellStyle name="style1590133184439" xfId="42818" xr:uid="{00000000-0005-0000-0000-00002BA60000}"/>
    <cellStyle name="style1590133184502" xfId="42819" xr:uid="{00000000-0005-0000-0000-00002CA60000}"/>
    <cellStyle name="style1590133184564" xfId="42820" xr:uid="{00000000-0005-0000-0000-00002DA60000}"/>
    <cellStyle name="style1590133184689" xfId="42821" xr:uid="{00000000-0005-0000-0000-00002EA60000}"/>
    <cellStyle name="style1590133184736" xfId="42822" xr:uid="{00000000-0005-0000-0000-00002FA60000}"/>
    <cellStyle name="style1590133184798" xfId="42823" xr:uid="{00000000-0005-0000-0000-000030A60000}"/>
    <cellStyle name="style1590475656025" xfId="42824" xr:uid="{00000000-0005-0000-0000-000031A60000}"/>
    <cellStyle name="style1590475656183" xfId="42825" xr:uid="{00000000-0005-0000-0000-000032A60000}"/>
    <cellStyle name="style1590475657797" xfId="42826" xr:uid="{00000000-0005-0000-0000-000033A60000}"/>
    <cellStyle name="style1590475657885" xfId="42827" xr:uid="{00000000-0005-0000-0000-000034A60000}"/>
    <cellStyle name="style1590475657963" xfId="42828" xr:uid="{00000000-0005-0000-0000-000035A60000}"/>
    <cellStyle name="style1590475658036" xfId="42829" xr:uid="{00000000-0005-0000-0000-000036A60000}"/>
    <cellStyle name="style1590475658089" xfId="42830" xr:uid="{00000000-0005-0000-0000-000037A60000}"/>
    <cellStyle name="style1590475658162" xfId="42831" xr:uid="{00000000-0005-0000-0000-000038A60000}"/>
    <cellStyle name="style1590475658232" xfId="42832" xr:uid="{00000000-0005-0000-0000-000039A60000}"/>
    <cellStyle name="style1590475658303" xfId="42833" xr:uid="{00000000-0005-0000-0000-00003AA60000}"/>
    <cellStyle name="style1590475658357" xfId="42834" xr:uid="{00000000-0005-0000-0000-00003BA60000}"/>
    <cellStyle name="style1590475658447" xfId="42835" xr:uid="{00000000-0005-0000-0000-00003CA60000}"/>
    <cellStyle name="style1590475658512" xfId="42836" xr:uid="{00000000-0005-0000-0000-00003DA60000}"/>
    <cellStyle name="style1590475658578" xfId="42837" xr:uid="{00000000-0005-0000-0000-00003EA60000}"/>
    <cellStyle name="style1590475658629" xfId="42838" xr:uid="{00000000-0005-0000-0000-00003FA60000}"/>
    <cellStyle name="style1590475700749" xfId="42839" xr:uid="{00000000-0005-0000-0000-000040A60000}"/>
    <cellStyle name="style1590475700875" xfId="42840" xr:uid="{00000000-0005-0000-0000-000041A60000}"/>
    <cellStyle name="style1590475702317" xfId="42841" xr:uid="{00000000-0005-0000-0000-000042A60000}"/>
    <cellStyle name="style1590475702393" xfId="42842" xr:uid="{00000000-0005-0000-0000-000043A60000}"/>
    <cellStyle name="style1590475702456" xfId="42843" xr:uid="{00000000-0005-0000-0000-000044A60000}"/>
    <cellStyle name="style1590475702515" xfId="42844" xr:uid="{00000000-0005-0000-0000-000045A60000}"/>
    <cellStyle name="style1590475702560" xfId="42845" xr:uid="{00000000-0005-0000-0000-000046A60000}"/>
    <cellStyle name="style1590475702618" xfId="42846" xr:uid="{00000000-0005-0000-0000-000047A60000}"/>
    <cellStyle name="style1590475702681" xfId="42847" xr:uid="{00000000-0005-0000-0000-000048A60000}"/>
    <cellStyle name="style1590475702741" xfId="42848" xr:uid="{00000000-0005-0000-0000-000049A60000}"/>
    <cellStyle name="style1590475702794" xfId="42849" xr:uid="{00000000-0005-0000-0000-00004AA60000}"/>
    <cellStyle name="style1590475702871" xfId="42850" xr:uid="{00000000-0005-0000-0000-00004BA60000}"/>
    <cellStyle name="style1590475702932" xfId="42851" xr:uid="{00000000-0005-0000-0000-00004CA60000}"/>
    <cellStyle name="style1590475702993" xfId="42852" xr:uid="{00000000-0005-0000-0000-00004DA60000}"/>
    <cellStyle name="style1590475703064" xfId="42853" xr:uid="{00000000-0005-0000-0000-00004EA60000}"/>
    <cellStyle name="style1590475755954" xfId="42854" xr:uid="{00000000-0005-0000-0000-00004FA60000}"/>
    <cellStyle name="style1590475756206" xfId="42855" xr:uid="{00000000-0005-0000-0000-000050A60000}"/>
    <cellStyle name="style1590475758428" xfId="42856" xr:uid="{00000000-0005-0000-0000-000051A60000}"/>
    <cellStyle name="style1590475758506" xfId="42857" xr:uid="{00000000-0005-0000-0000-000052A60000}"/>
    <cellStyle name="style1590475758587" xfId="42858" xr:uid="{00000000-0005-0000-0000-000053A60000}"/>
    <cellStyle name="style1590475758677" xfId="42859" xr:uid="{00000000-0005-0000-0000-000054A60000}"/>
    <cellStyle name="style1590475758838" xfId="42860" xr:uid="{00000000-0005-0000-0000-000055A60000}"/>
    <cellStyle name="style1590475758979" xfId="42861" xr:uid="{00000000-0005-0000-0000-000056A60000}"/>
    <cellStyle name="style1590475759106" xfId="42862" xr:uid="{00000000-0005-0000-0000-000057A60000}"/>
    <cellStyle name="style1590475759311" xfId="42863" xr:uid="{00000000-0005-0000-0000-000058A60000}"/>
    <cellStyle name="style1590475759403" xfId="42864" xr:uid="{00000000-0005-0000-0000-000059A60000}"/>
    <cellStyle name="style1590475759488" xfId="42865" xr:uid="{00000000-0005-0000-0000-00005AA60000}"/>
    <cellStyle name="style1590475791392" xfId="42866" xr:uid="{00000000-0005-0000-0000-00005BA60000}"/>
    <cellStyle name="style1590475791555" xfId="42867" xr:uid="{00000000-0005-0000-0000-00005CA60000}"/>
    <cellStyle name="style1590475792872" xfId="42868" xr:uid="{00000000-0005-0000-0000-00005DA60000}"/>
    <cellStyle name="style1590475792933" xfId="42869" xr:uid="{00000000-0005-0000-0000-00005EA60000}"/>
    <cellStyle name="style1590475792993" xfId="42870" xr:uid="{00000000-0005-0000-0000-00005FA60000}"/>
    <cellStyle name="style1590475793051" xfId="42871" xr:uid="{00000000-0005-0000-0000-000060A60000}"/>
    <cellStyle name="style1590475793160" xfId="42872" xr:uid="{00000000-0005-0000-0000-000061A60000}"/>
    <cellStyle name="style1590475793220" xfId="42873" xr:uid="{00000000-0005-0000-0000-000062A60000}"/>
    <cellStyle name="style1590475793277" xfId="42874" xr:uid="{00000000-0005-0000-0000-000063A60000}"/>
    <cellStyle name="style1590475793394" xfId="42875" xr:uid="{00000000-0005-0000-0000-000064A60000}"/>
    <cellStyle name="style1590475793454" xfId="42876" xr:uid="{00000000-0005-0000-0000-000065A60000}"/>
    <cellStyle name="style1590475793515" xfId="42877" xr:uid="{00000000-0005-0000-0000-000066A60000}"/>
    <cellStyle name="style1590674803384" xfId="42597" xr:uid="{00000000-0005-0000-0000-000067A60000}"/>
    <cellStyle name="style1590674803447" xfId="42598" xr:uid="{00000000-0005-0000-0000-000068A60000}"/>
    <cellStyle name="style1590674803505" xfId="42602" xr:uid="{00000000-0005-0000-0000-000069A60000}"/>
    <cellStyle name="style1590674803568" xfId="42603" xr:uid="{00000000-0005-0000-0000-00006AA60000}"/>
    <cellStyle name="style1590674803931" xfId="42576" xr:uid="{00000000-0005-0000-0000-00006BA60000}"/>
    <cellStyle name="style1590674803974" xfId="42577" xr:uid="{00000000-0005-0000-0000-00006CA60000}"/>
    <cellStyle name="style1590674804021" xfId="42581" xr:uid="{00000000-0005-0000-0000-00006DA60000}"/>
    <cellStyle name="style1590674804083" xfId="42582" xr:uid="{00000000-0005-0000-0000-00006EA60000}"/>
    <cellStyle name="style1590674804150" xfId="42586" xr:uid="{00000000-0005-0000-0000-00006FA60000}"/>
    <cellStyle name="style1590674804220" xfId="42587" xr:uid="{00000000-0005-0000-0000-000070A60000}"/>
    <cellStyle name="style1590674804283" xfId="42578" xr:uid="{00000000-0005-0000-0000-000071A60000}"/>
    <cellStyle name="style1590674804345" xfId="42579" xr:uid="{00000000-0005-0000-0000-000072A60000}"/>
    <cellStyle name="style1590674804412" xfId="42580" xr:uid="{00000000-0005-0000-0000-000073A60000}"/>
    <cellStyle name="style1590674804470" xfId="42583" xr:uid="{00000000-0005-0000-0000-000074A60000}"/>
    <cellStyle name="style1590674804533" xfId="42584" xr:uid="{00000000-0005-0000-0000-000075A60000}"/>
    <cellStyle name="style1590674804599" xfId="42585" xr:uid="{00000000-0005-0000-0000-000076A60000}"/>
    <cellStyle name="style1590674804673" xfId="42588" xr:uid="{00000000-0005-0000-0000-000077A60000}"/>
    <cellStyle name="style1590674804740" xfId="42589" xr:uid="{00000000-0005-0000-0000-000078A60000}"/>
    <cellStyle name="style1590674804810" xfId="42590" xr:uid="{00000000-0005-0000-0000-000079A60000}"/>
    <cellStyle name="style1590674804884" xfId="42591" xr:uid="{00000000-0005-0000-0000-00007AA60000}"/>
    <cellStyle name="style1590674804947" xfId="42592" xr:uid="{00000000-0005-0000-0000-00007BA60000}"/>
    <cellStyle name="style1590674805076" xfId="42595" xr:uid="{00000000-0005-0000-0000-00007CA60000}"/>
    <cellStyle name="style1590674805134" xfId="42594" xr:uid="{00000000-0005-0000-0000-00007DA60000}"/>
    <cellStyle name="style1590674805185" xfId="42596" xr:uid="{00000000-0005-0000-0000-00007EA60000}"/>
    <cellStyle name="style1590674805247" xfId="42601" xr:uid="{00000000-0005-0000-0000-00007FA60000}"/>
    <cellStyle name="style1590674805310" xfId="42599" xr:uid="{00000000-0005-0000-0000-000080A60000}"/>
    <cellStyle name="style1590674805372" xfId="42593" xr:uid="{00000000-0005-0000-0000-000081A60000}"/>
    <cellStyle name="style1590674805423" xfId="42600" xr:uid="{00000000-0005-0000-0000-000082A60000}"/>
    <cellStyle name="style1590674805583" xfId="42604" xr:uid="{00000000-0005-0000-0000-000083A60000}"/>
    <cellStyle name="style1590674805646" xfId="42605" xr:uid="{00000000-0005-0000-0000-000084A60000}"/>
    <cellStyle name="style1590674805705" xfId="42606" xr:uid="{00000000-0005-0000-0000-000085A60000}"/>
    <cellStyle name="style1590674805755" xfId="42607" xr:uid="{00000000-0005-0000-0000-000086A60000}"/>
    <cellStyle name="style1590674805892" xfId="42609" xr:uid="{00000000-0005-0000-0000-000087A60000}"/>
    <cellStyle name="style1590674805955" xfId="42610" xr:uid="{00000000-0005-0000-0000-000088A60000}"/>
    <cellStyle name="style1590674806017" xfId="42608" xr:uid="{00000000-0005-0000-0000-000089A60000}"/>
    <cellStyle name="style1591194960693" xfId="263" xr:uid="{00000000-0005-0000-0000-00008AA60000}"/>
    <cellStyle name="style1591194960759" xfId="262" xr:uid="{00000000-0005-0000-0000-00008BA60000}"/>
    <cellStyle name="style1613981086301" xfId="42878" xr:uid="{00000000-0005-0000-0000-00008CA60000}"/>
    <cellStyle name="style1613981086413" xfId="42879" xr:uid="{00000000-0005-0000-0000-00008DA60000}"/>
    <cellStyle name="style1613981086515" xfId="42880" xr:uid="{00000000-0005-0000-0000-00008EA60000}"/>
    <cellStyle name="style1613981086633" xfId="42881" xr:uid="{00000000-0005-0000-0000-00008FA60000}"/>
    <cellStyle name="style1613981086749" xfId="42882" xr:uid="{00000000-0005-0000-0000-000090A60000}"/>
    <cellStyle name="style1613981086865" xfId="42883" xr:uid="{00000000-0005-0000-0000-000091A60000}"/>
    <cellStyle name="style1634127484431" xfId="42891" xr:uid="{00000000-0005-0000-0000-000092A60000}"/>
    <cellStyle name="style1634127484810" xfId="42890" xr:uid="{00000000-0005-0000-0000-000093A60000}"/>
    <cellStyle name="style1634127485384" xfId="42892" xr:uid="{00000000-0005-0000-0000-000094A60000}"/>
    <cellStyle name="style1663143232008" xfId="42893" xr:uid="{00000000-0005-0000-0000-000095A60000}"/>
    <cellStyle name="style1663143232189" xfId="42894" xr:uid="{00000000-0005-0000-0000-000096A60000}"/>
    <cellStyle name="Tabelle Weiss" xfId="8591" xr:uid="{00000000-0005-0000-0000-000097A60000}"/>
    <cellStyle name="Table No." xfId="8592" xr:uid="{00000000-0005-0000-0000-000098A60000}"/>
    <cellStyle name="Table Title" xfId="8593" xr:uid="{00000000-0005-0000-0000-000099A60000}"/>
    <cellStyle name="Tausender" xfId="8594" xr:uid="{00000000-0005-0000-0000-00009AA60000}"/>
    <cellStyle name="Tausender 2" xfId="11095" xr:uid="{00000000-0005-0000-0000-00009BA60000}"/>
    <cellStyle name="temp" xfId="4006" xr:uid="{00000000-0005-0000-0000-00009CA60000}"/>
    <cellStyle name="Titel" xfId="8595" xr:uid="{00000000-0005-0000-0000-00009DA60000}"/>
    <cellStyle name="Title" xfId="8596" xr:uid="{00000000-0005-0000-0000-00009EA60000}"/>
    <cellStyle name="Title 2" xfId="42915" xr:uid="{00000000-0005-0000-0000-00009FA60000}"/>
    <cellStyle name="title1" xfId="2875" xr:uid="{00000000-0005-0000-0000-0000A0A60000}"/>
    <cellStyle name="Total 2" xfId="8598" xr:uid="{00000000-0005-0000-0000-0000A1A60000}"/>
    <cellStyle name="Total 2 2" xfId="11096" xr:uid="{00000000-0005-0000-0000-0000A2A60000}"/>
    <cellStyle name="Total 2 3" xfId="14111" xr:uid="{00000000-0005-0000-0000-0000A3A60000}"/>
    <cellStyle name="Total 2 3 2" xfId="14939" xr:uid="{00000000-0005-0000-0000-0000A4A60000}"/>
    <cellStyle name="Total 2 3 2 2" xfId="17296" xr:uid="{00000000-0005-0000-0000-0000A5A60000}"/>
    <cellStyle name="Total 2 3 2 2 2" xfId="24433" xr:uid="{00000000-0005-0000-0000-0000A6A60000}"/>
    <cellStyle name="Total 2 3 2 2 2 2" xfId="38748" xr:uid="{00000000-0005-0000-0000-0000A7A60000}"/>
    <cellStyle name="Total 2 3 2 2 3" xfId="31611" xr:uid="{00000000-0005-0000-0000-0000A8A60000}"/>
    <cellStyle name="Total 2 3 2 3" xfId="19650" xr:uid="{00000000-0005-0000-0000-0000A9A60000}"/>
    <cellStyle name="Total 2 3 2 3 2" xfId="26787" xr:uid="{00000000-0005-0000-0000-0000AAA60000}"/>
    <cellStyle name="Total 2 3 2 3 2 2" xfId="41102" xr:uid="{00000000-0005-0000-0000-0000ABA60000}"/>
    <cellStyle name="Total 2 3 2 3 3" xfId="33965" xr:uid="{00000000-0005-0000-0000-0000ACA60000}"/>
    <cellStyle name="Total 2 3 2 4" xfId="20926" xr:uid="{00000000-0005-0000-0000-0000ADA60000}"/>
    <cellStyle name="Total 2 3 2 4 2" xfId="28063" xr:uid="{00000000-0005-0000-0000-0000AEA60000}"/>
    <cellStyle name="Total 2 3 2 4 2 2" xfId="42378" xr:uid="{00000000-0005-0000-0000-0000AFA60000}"/>
    <cellStyle name="Total 2 3 2 4 3" xfId="35241" xr:uid="{00000000-0005-0000-0000-0000B0A60000}"/>
    <cellStyle name="Total 2 3 2 5" xfId="22102" xr:uid="{00000000-0005-0000-0000-0000B1A60000}"/>
    <cellStyle name="Total 2 3 2 5 2" xfId="36417" xr:uid="{00000000-0005-0000-0000-0000B2A60000}"/>
    <cellStyle name="Total 2 3 2 6" xfId="29258" xr:uid="{00000000-0005-0000-0000-0000B3A60000}"/>
    <cellStyle name="Total 2 3 3" xfId="16480" xr:uid="{00000000-0005-0000-0000-0000B4A60000}"/>
    <cellStyle name="Total 2 3 3 2" xfId="23639" xr:uid="{00000000-0005-0000-0000-0000B5A60000}"/>
    <cellStyle name="Total 2 3 3 2 2" xfId="37954" xr:uid="{00000000-0005-0000-0000-0000B6A60000}"/>
    <cellStyle name="Total 2 3 3 3" xfId="30795" xr:uid="{00000000-0005-0000-0000-0000B7A60000}"/>
    <cellStyle name="Total 2 3 4" xfId="18834" xr:uid="{00000000-0005-0000-0000-0000B8A60000}"/>
    <cellStyle name="Total 2 3 4 2" xfId="25971" xr:uid="{00000000-0005-0000-0000-0000B9A60000}"/>
    <cellStyle name="Total 2 3 4 2 2" xfId="40286" xr:uid="{00000000-0005-0000-0000-0000BAA60000}"/>
    <cellStyle name="Total 2 3 4 3" xfId="33149" xr:uid="{00000000-0005-0000-0000-0000BBA60000}"/>
    <cellStyle name="Total 3" xfId="8599" xr:uid="{00000000-0005-0000-0000-0000BCA60000}"/>
    <cellStyle name="Total 3 2" xfId="14112" xr:uid="{00000000-0005-0000-0000-0000BDA60000}"/>
    <cellStyle name="Total 3 2 2" xfId="14940" xr:uid="{00000000-0005-0000-0000-0000BEA60000}"/>
    <cellStyle name="Total 3 2 2 2" xfId="17297" xr:uid="{00000000-0005-0000-0000-0000BFA60000}"/>
    <cellStyle name="Total 3 2 2 2 2" xfId="24434" xr:uid="{00000000-0005-0000-0000-0000C0A60000}"/>
    <cellStyle name="Total 3 2 2 2 2 2" xfId="38749" xr:uid="{00000000-0005-0000-0000-0000C1A60000}"/>
    <cellStyle name="Total 3 2 2 2 3" xfId="31612" xr:uid="{00000000-0005-0000-0000-0000C2A60000}"/>
    <cellStyle name="Total 3 2 2 3" xfId="19651" xr:uid="{00000000-0005-0000-0000-0000C3A60000}"/>
    <cellStyle name="Total 3 2 2 3 2" xfId="26788" xr:uid="{00000000-0005-0000-0000-0000C4A60000}"/>
    <cellStyle name="Total 3 2 2 3 2 2" xfId="41103" xr:uid="{00000000-0005-0000-0000-0000C5A60000}"/>
    <cellStyle name="Total 3 2 2 3 3" xfId="33966" xr:uid="{00000000-0005-0000-0000-0000C6A60000}"/>
    <cellStyle name="Total 3 2 2 4" xfId="20927" xr:uid="{00000000-0005-0000-0000-0000C7A60000}"/>
    <cellStyle name="Total 3 2 2 4 2" xfId="28064" xr:uid="{00000000-0005-0000-0000-0000C8A60000}"/>
    <cellStyle name="Total 3 2 2 4 2 2" xfId="42379" xr:uid="{00000000-0005-0000-0000-0000C9A60000}"/>
    <cellStyle name="Total 3 2 2 4 3" xfId="35242" xr:uid="{00000000-0005-0000-0000-0000CAA60000}"/>
    <cellStyle name="Total 3 2 2 5" xfId="22103" xr:uid="{00000000-0005-0000-0000-0000CBA60000}"/>
    <cellStyle name="Total 3 2 2 5 2" xfId="36418" xr:uid="{00000000-0005-0000-0000-0000CCA60000}"/>
    <cellStyle name="Total 3 2 2 6" xfId="29259" xr:uid="{00000000-0005-0000-0000-0000CDA60000}"/>
    <cellStyle name="Total 3 2 3" xfId="16481" xr:uid="{00000000-0005-0000-0000-0000CEA60000}"/>
    <cellStyle name="Total 3 2 3 2" xfId="23640" xr:uid="{00000000-0005-0000-0000-0000CFA60000}"/>
    <cellStyle name="Total 3 2 3 2 2" xfId="37955" xr:uid="{00000000-0005-0000-0000-0000D0A60000}"/>
    <cellStyle name="Total 3 2 3 3" xfId="30796" xr:uid="{00000000-0005-0000-0000-0000D1A60000}"/>
    <cellStyle name="Total 3 2 4" xfId="18835" xr:uid="{00000000-0005-0000-0000-0000D2A60000}"/>
    <cellStyle name="Total 3 2 4 2" xfId="25972" xr:uid="{00000000-0005-0000-0000-0000D3A60000}"/>
    <cellStyle name="Total 3 2 4 2 2" xfId="40287" xr:uid="{00000000-0005-0000-0000-0000D4A60000}"/>
    <cellStyle name="Total 3 2 4 3" xfId="33150" xr:uid="{00000000-0005-0000-0000-0000D5A60000}"/>
    <cellStyle name="Total 4" xfId="14110" xr:uid="{00000000-0005-0000-0000-0000D6A60000}"/>
    <cellStyle name="Total 4 2" xfId="14938" xr:uid="{00000000-0005-0000-0000-0000D7A60000}"/>
    <cellStyle name="Total 4 2 2" xfId="17295" xr:uid="{00000000-0005-0000-0000-0000D8A60000}"/>
    <cellStyle name="Total 4 2 2 2" xfId="24432" xr:uid="{00000000-0005-0000-0000-0000D9A60000}"/>
    <cellStyle name="Total 4 2 2 2 2" xfId="38747" xr:uid="{00000000-0005-0000-0000-0000DAA60000}"/>
    <cellStyle name="Total 4 2 2 3" xfId="31610" xr:uid="{00000000-0005-0000-0000-0000DBA60000}"/>
    <cellStyle name="Total 4 2 3" xfId="19649" xr:uid="{00000000-0005-0000-0000-0000DCA60000}"/>
    <cellStyle name="Total 4 2 3 2" xfId="26786" xr:uid="{00000000-0005-0000-0000-0000DDA60000}"/>
    <cellStyle name="Total 4 2 3 2 2" xfId="41101" xr:uid="{00000000-0005-0000-0000-0000DEA60000}"/>
    <cellStyle name="Total 4 2 3 3" xfId="33964" xr:uid="{00000000-0005-0000-0000-0000DFA60000}"/>
    <cellStyle name="Total 4 2 4" xfId="20925" xr:uid="{00000000-0005-0000-0000-0000E0A60000}"/>
    <cellStyle name="Total 4 2 4 2" xfId="28062" xr:uid="{00000000-0005-0000-0000-0000E1A60000}"/>
    <cellStyle name="Total 4 2 4 2 2" xfId="42377" xr:uid="{00000000-0005-0000-0000-0000E2A60000}"/>
    <cellStyle name="Total 4 2 4 3" xfId="35240" xr:uid="{00000000-0005-0000-0000-0000E3A60000}"/>
    <cellStyle name="Total 4 2 5" xfId="22101" xr:uid="{00000000-0005-0000-0000-0000E4A60000}"/>
    <cellStyle name="Total 4 2 5 2" xfId="36416" xr:uid="{00000000-0005-0000-0000-0000E5A60000}"/>
    <cellStyle name="Total 4 2 6" xfId="29257" xr:uid="{00000000-0005-0000-0000-0000E6A60000}"/>
    <cellStyle name="Total 4 3" xfId="16479" xr:uid="{00000000-0005-0000-0000-0000E7A60000}"/>
    <cellStyle name="Total 4 3 2" xfId="23638" xr:uid="{00000000-0005-0000-0000-0000E8A60000}"/>
    <cellStyle name="Total 4 3 2 2" xfId="37953" xr:uid="{00000000-0005-0000-0000-0000E9A60000}"/>
    <cellStyle name="Total 4 3 3" xfId="30794" xr:uid="{00000000-0005-0000-0000-0000EAA60000}"/>
    <cellStyle name="Total 4 4" xfId="18833" xr:uid="{00000000-0005-0000-0000-0000EBA60000}"/>
    <cellStyle name="Total 4 4 2" xfId="25970" xr:uid="{00000000-0005-0000-0000-0000ECA60000}"/>
    <cellStyle name="Total 4 4 2 2" xfId="40285" xr:uid="{00000000-0005-0000-0000-0000EDA60000}"/>
    <cellStyle name="Total 4 4 3" xfId="33148" xr:uid="{00000000-0005-0000-0000-0000EEA60000}"/>
    <cellStyle name="Total 5" xfId="42930" xr:uid="{00000000-0005-0000-0000-0000EFA60000}"/>
    <cellStyle name="Tsd" xfId="4007" xr:uid="{00000000-0005-0000-0000-0000F0A60000}"/>
    <cellStyle name="Überschrift 1 2" xfId="250" xr:uid="{00000000-0005-0000-0000-0000F1A60000}"/>
    <cellStyle name="Überschrift 1 2 2" xfId="2950" xr:uid="{00000000-0005-0000-0000-0000F2A60000}"/>
    <cellStyle name="Überschrift 1 2 2 2" xfId="8600" xr:uid="{00000000-0005-0000-0000-0000F3A60000}"/>
    <cellStyle name="Überschrift 1 2 2 2 2" xfId="11097" xr:uid="{00000000-0005-0000-0000-0000F4A60000}"/>
    <cellStyle name="Überschrift 1 2 2 3" xfId="11748" xr:uid="{00000000-0005-0000-0000-0000F5A60000}"/>
    <cellStyle name="Überschrift 1 2 2 4" xfId="11416" xr:uid="{00000000-0005-0000-0000-0000F6A60000}"/>
    <cellStyle name="Überschrift 1 2 2 5" xfId="42549" xr:uid="{00000000-0005-0000-0000-0000F7A60000}"/>
    <cellStyle name="Überschrift 1 2 3" xfId="2917" xr:uid="{00000000-0005-0000-0000-0000F8A60000}"/>
    <cellStyle name="Überschrift 1 2 3 2" xfId="8757" xr:uid="{00000000-0005-0000-0000-0000F9A60000}"/>
    <cellStyle name="Überschrift 1 2 3 3" xfId="8601" xr:uid="{00000000-0005-0000-0000-0000FAA60000}"/>
    <cellStyle name="Überschrift 1 2 3 4" xfId="11098" xr:uid="{00000000-0005-0000-0000-0000FBA60000}"/>
    <cellStyle name="Überschrift 1 2 4" xfId="2876" xr:uid="{00000000-0005-0000-0000-0000FCA60000}"/>
    <cellStyle name="Überschrift 1 2 4 2" xfId="11099" xr:uid="{00000000-0005-0000-0000-0000FDA60000}"/>
    <cellStyle name="Überschrift 1 2 5" xfId="8602" xr:uid="{00000000-0005-0000-0000-0000FEA60000}"/>
    <cellStyle name="Überschrift 1 2 5 2" xfId="11100" xr:uid="{00000000-0005-0000-0000-0000FFA60000}"/>
    <cellStyle name="Überschrift 1 2 6" xfId="8603" xr:uid="{00000000-0005-0000-0000-000000A70000}"/>
    <cellStyle name="Überschrift 1 2 7" xfId="8720" xr:uid="{00000000-0005-0000-0000-000001A70000}"/>
    <cellStyle name="Überschrift 1 2 8" xfId="8861" xr:uid="{00000000-0005-0000-0000-000002A70000}"/>
    <cellStyle name="Überschrift 1 3" xfId="2877" xr:uid="{00000000-0005-0000-0000-000003A70000}"/>
    <cellStyle name="Überschrift 1 3 2" xfId="4008" xr:uid="{00000000-0005-0000-0000-000004A70000}"/>
    <cellStyle name="Überschrift 1 3 2 2" xfId="8604" xr:uid="{00000000-0005-0000-0000-000005A70000}"/>
    <cellStyle name="Überschrift 1 3 2 3" xfId="9058" xr:uid="{00000000-0005-0000-0000-000006A70000}"/>
    <cellStyle name="Überschrift 1 3 3" xfId="8911" xr:uid="{00000000-0005-0000-0000-000007A70000}"/>
    <cellStyle name="Überschrift 1 3 3 2" xfId="11993" xr:uid="{00000000-0005-0000-0000-000008A70000}"/>
    <cellStyle name="Überschrift 1 3 3 3" xfId="11715" xr:uid="{00000000-0005-0000-0000-000009A70000}"/>
    <cellStyle name="Überschrift 10" xfId="8605" xr:uid="{00000000-0005-0000-0000-00000AA70000}"/>
    <cellStyle name="Überschrift 10 2" xfId="11101" xr:uid="{00000000-0005-0000-0000-00000BA70000}"/>
    <cellStyle name="Überschrift 11" xfId="282" xr:uid="{00000000-0005-0000-0000-00000CA70000}"/>
    <cellStyle name="Überschrift 2 2" xfId="251" xr:uid="{00000000-0005-0000-0000-00000DA70000}"/>
    <cellStyle name="Überschrift 2 2 2" xfId="2951" xr:uid="{00000000-0005-0000-0000-00000EA70000}"/>
    <cellStyle name="Überschrift 2 2 2 2" xfId="8606" xr:uid="{00000000-0005-0000-0000-00000FA70000}"/>
    <cellStyle name="Überschrift 2 2 2 2 2" xfId="11102" xr:uid="{00000000-0005-0000-0000-000010A70000}"/>
    <cellStyle name="Überschrift 2 2 2 3" xfId="11749" xr:uid="{00000000-0005-0000-0000-000011A70000}"/>
    <cellStyle name="Überschrift 2 2 2 4" xfId="11417" xr:uid="{00000000-0005-0000-0000-000012A70000}"/>
    <cellStyle name="Überschrift 2 2 2 5" xfId="42550" xr:uid="{00000000-0005-0000-0000-000013A70000}"/>
    <cellStyle name="Überschrift 2 2 3" xfId="2918" xr:uid="{00000000-0005-0000-0000-000014A70000}"/>
    <cellStyle name="Überschrift 2 2 3 2" xfId="8758" xr:uid="{00000000-0005-0000-0000-000015A70000}"/>
    <cellStyle name="Überschrift 2 2 3 3" xfId="8607" xr:uid="{00000000-0005-0000-0000-000016A70000}"/>
    <cellStyle name="Überschrift 2 2 3 4" xfId="11103" xr:uid="{00000000-0005-0000-0000-000017A70000}"/>
    <cellStyle name="Überschrift 2 2 4" xfId="2878" xr:uid="{00000000-0005-0000-0000-000018A70000}"/>
    <cellStyle name="Überschrift 2 2 4 2" xfId="8608" xr:uid="{00000000-0005-0000-0000-000019A70000}"/>
    <cellStyle name="Überschrift 2 2 4 3" xfId="11104" xr:uid="{00000000-0005-0000-0000-00001AA70000}"/>
    <cellStyle name="Überschrift 2 2 5" xfId="8609" xr:uid="{00000000-0005-0000-0000-00001BA70000}"/>
    <cellStyle name="Überschrift 2 2 5 2" xfId="11105" xr:uid="{00000000-0005-0000-0000-00001CA70000}"/>
    <cellStyle name="Überschrift 2 2 6" xfId="8610" xr:uid="{00000000-0005-0000-0000-00001DA70000}"/>
    <cellStyle name="Überschrift 2 2 7" xfId="8721" xr:uid="{00000000-0005-0000-0000-00001EA70000}"/>
    <cellStyle name="Überschrift 2 2 8" xfId="8862" xr:uid="{00000000-0005-0000-0000-00001FA70000}"/>
    <cellStyle name="Überschrift 2 3" xfId="2879" xr:uid="{00000000-0005-0000-0000-000020A70000}"/>
    <cellStyle name="Überschrift 2 3 2" xfId="4009" xr:uid="{00000000-0005-0000-0000-000021A70000}"/>
    <cellStyle name="Überschrift 2 3 2 2" xfId="8611" xr:uid="{00000000-0005-0000-0000-000022A70000}"/>
    <cellStyle name="Überschrift 2 3 2 3" xfId="9059" xr:uid="{00000000-0005-0000-0000-000023A70000}"/>
    <cellStyle name="Überschrift 2 3 3" xfId="8912" xr:uid="{00000000-0005-0000-0000-000024A70000}"/>
    <cellStyle name="Überschrift 2 3 3 2" xfId="11994" xr:uid="{00000000-0005-0000-0000-000025A70000}"/>
    <cellStyle name="Überschrift 2 3 3 3" xfId="11716" xr:uid="{00000000-0005-0000-0000-000026A70000}"/>
    <cellStyle name="Überschrift 3 2" xfId="252" xr:uid="{00000000-0005-0000-0000-000027A70000}"/>
    <cellStyle name="Überschrift 3 2 2" xfId="2952" xr:uid="{00000000-0005-0000-0000-000028A70000}"/>
    <cellStyle name="Überschrift 3 2 2 2" xfId="8612" xr:uid="{00000000-0005-0000-0000-000029A70000}"/>
    <cellStyle name="Überschrift 3 2 2 2 2" xfId="11106" xr:uid="{00000000-0005-0000-0000-00002AA70000}"/>
    <cellStyle name="Überschrift 3 2 2 3" xfId="11750" xr:uid="{00000000-0005-0000-0000-00002BA70000}"/>
    <cellStyle name="Überschrift 3 2 2 4" xfId="11418" xr:uid="{00000000-0005-0000-0000-00002CA70000}"/>
    <cellStyle name="Überschrift 3 2 2 5" xfId="42551" xr:uid="{00000000-0005-0000-0000-00002DA70000}"/>
    <cellStyle name="Überschrift 3 2 3" xfId="2919" xr:uid="{00000000-0005-0000-0000-00002EA70000}"/>
    <cellStyle name="Überschrift 3 2 3 2" xfId="8759" xr:uid="{00000000-0005-0000-0000-00002FA70000}"/>
    <cellStyle name="Überschrift 3 2 3 3" xfId="8613" xr:uid="{00000000-0005-0000-0000-000030A70000}"/>
    <cellStyle name="Überschrift 3 2 3 4" xfId="11107" xr:uid="{00000000-0005-0000-0000-000031A70000}"/>
    <cellStyle name="Überschrift 3 2 4" xfId="2880" xr:uid="{00000000-0005-0000-0000-000032A70000}"/>
    <cellStyle name="Überschrift 3 2 4 2" xfId="8614" xr:uid="{00000000-0005-0000-0000-000033A70000}"/>
    <cellStyle name="Überschrift 3 2 4 3" xfId="11108" xr:uid="{00000000-0005-0000-0000-000034A70000}"/>
    <cellStyle name="Überschrift 3 2 5" xfId="8615" xr:uid="{00000000-0005-0000-0000-000035A70000}"/>
    <cellStyle name="Überschrift 3 2 5 2" xfId="11109" xr:uid="{00000000-0005-0000-0000-000036A70000}"/>
    <cellStyle name="Überschrift 3 2 6" xfId="8616" xr:uid="{00000000-0005-0000-0000-000037A70000}"/>
    <cellStyle name="Überschrift 3 2 7" xfId="8722" xr:uid="{00000000-0005-0000-0000-000038A70000}"/>
    <cellStyle name="Überschrift 3 2 8" xfId="8863" xr:uid="{00000000-0005-0000-0000-000039A70000}"/>
    <cellStyle name="Überschrift 3 3" xfId="2881" xr:uid="{00000000-0005-0000-0000-00003AA70000}"/>
    <cellStyle name="Überschrift 3 3 2" xfId="4010" xr:uid="{00000000-0005-0000-0000-00003BA70000}"/>
    <cellStyle name="Überschrift 3 3 2 2" xfId="8617" xr:uid="{00000000-0005-0000-0000-00003CA70000}"/>
    <cellStyle name="Überschrift 3 3 2 3" xfId="9060" xr:uid="{00000000-0005-0000-0000-00003DA70000}"/>
    <cellStyle name="Überschrift 3 3 3" xfId="8913" xr:uid="{00000000-0005-0000-0000-00003EA70000}"/>
    <cellStyle name="Überschrift 3 3 3 2" xfId="11995" xr:uid="{00000000-0005-0000-0000-00003FA70000}"/>
    <cellStyle name="Überschrift 3 3 3 3" xfId="11717" xr:uid="{00000000-0005-0000-0000-000040A70000}"/>
    <cellStyle name="Überschrift 4 2" xfId="253" xr:uid="{00000000-0005-0000-0000-000041A70000}"/>
    <cellStyle name="Überschrift 4 2 2" xfId="2953" xr:uid="{00000000-0005-0000-0000-000042A70000}"/>
    <cellStyle name="Überschrift 4 2 2 2" xfId="8618" xr:uid="{00000000-0005-0000-0000-000043A70000}"/>
    <cellStyle name="Überschrift 4 2 2 2 2" xfId="11110" xr:uid="{00000000-0005-0000-0000-000044A70000}"/>
    <cellStyle name="Überschrift 4 2 2 3" xfId="11751" xr:uid="{00000000-0005-0000-0000-000045A70000}"/>
    <cellStyle name="Überschrift 4 2 2 4" xfId="11419" xr:uid="{00000000-0005-0000-0000-000046A70000}"/>
    <cellStyle name="Überschrift 4 2 2 5" xfId="42552" xr:uid="{00000000-0005-0000-0000-000047A70000}"/>
    <cellStyle name="Überschrift 4 2 3" xfId="2920" xr:uid="{00000000-0005-0000-0000-000048A70000}"/>
    <cellStyle name="Überschrift 4 2 3 2" xfId="8760" xr:uid="{00000000-0005-0000-0000-000049A70000}"/>
    <cellStyle name="Überschrift 4 2 3 3" xfId="8619" xr:uid="{00000000-0005-0000-0000-00004AA70000}"/>
    <cellStyle name="Überschrift 4 2 3 4" xfId="11111" xr:uid="{00000000-0005-0000-0000-00004BA70000}"/>
    <cellStyle name="Überschrift 4 2 4" xfId="2882" xr:uid="{00000000-0005-0000-0000-00004CA70000}"/>
    <cellStyle name="Überschrift 4 2 4 2" xfId="11112" xr:uid="{00000000-0005-0000-0000-00004DA70000}"/>
    <cellStyle name="Überschrift 4 2 5" xfId="8620" xr:uid="{00000000-0005-0000-0000-00004EA70000}"/>
    <cellStyle name="Überschrift 4 2 5 2" xfId="11113" xr:uid="{00000000-0005-0000-0000-00004FA70000}"/>
    <cellStyle name="Überschrift 4 2 6" xfId="8621" xr:uid="{00000000-0005-0000-0000-000050A70000}"/>
    <cellStyle name="Überschrift 4 2 7" xfId="8723" xr:uid="{00000000-0005-0000-0000-000051A70000}"/>
    <cellStyle name="Überschrift 4 2 8" xfId="8864" xr:uid="{00000000-0005-0000-0000-000052A70000}"/>
    <cellStyle name="Überschrift 4 3" xfId="2883" xr:uid="{00000000-0005-0000-0000-000053A70000}"/>
    <cellStyle name="Überschrift 4 3 2" xfId="4011" xr:uid="{00000000-0005-0000-0000-000054A70000}"/>
    <cellStyle name="Überschrift 4 3 2 2" xfId="8622" xr:uid="{00000000-0005-0000-0000-000055A70000}"/>
    <cellStyle name="Überschrift 4 3 2 3" xfId="9061" xr:uid="{00000000-0005-0000-0000-000056A70000}"/>
    <cellStyle name="Überschrift 4 3 3" xfId="8914" xr:uid="{00000000-0005-0000-0000-000057A70000}"/>
    <cellStyle name="Überschrift 4 3 3 2" xfId="11996" xr:uid="{00000000-0005-0000-0000-000058A70000}"/>
    <cellStyle name="Überschrift 4 3 3 3" xfId="11718" xr:uid="{00000000-0005-0000-0000-000059A70000}"/>
    <cellStyle name="Überschrift 5" xfId="249" xr:uid="{00000000-0005-0000-0000-00005AA70000}"/>
    <cellStyle name="Überschrift 5 10" xfId="8623" xr:uid="{00000000-0005-0000-0000-00005BA70000}"/>
    <cellStyle name="Überschrift 5 11" xfId="8800" xr:uid="{00000000-0005-0000-0000-00005CA70000}"/>
    <cellStyle name="Überschrift 5 2" xfId="2954" xr:uid="{00000000-0005-0000-0000-00005DA70000}"/>
    <cellStyle name="überschrift 5 2 10" xfId="8804" xr:uid="{00000000-0005-0000-0000-00005EA70000}"/>
    <cellStyle name="Überschrift 5 2 2" xfId="8780" xr:uid="{00000000-0005-0000-0000-00005FA70000}"/>
    <cellStyle name="überschrift 5 2 3" xfId="8624" xr:uid="{00000000-0005-0000-0000-000060A70000}"/>
    <cellStyle name="überschrift 5 2 4" xfId="8808" xr:uid="{00000000-0005-0000-0000-000061A70000}"/>
    <cellStyle name="überschrift 5 2 5" xfId="8806" xr:uid="{00000000-0005-0000-0000-000062A70000}"/>
    <cellStyle name="überschrift 5 2 6" xfId="8801" xr:uid="{00000000-0005-0000-0000-000063A70000}"/>
    <cellStyle name="überschrift 5 2 7" xfId="8802" xr:uid="{00000000-0005-0000-0000-000064A70000}"/>
    <cellStyle name="überschrift 5 2 8" xfId="8805" xr:uid="{00000000-0005-0000-0000-000065A70000}"/>
    <cellStyle name="überschrift 5 2 9" xfId="3107" xr:uid="{00000000-0005-0000-0000-000066A70000}"/>
    <cellStyle name="Überschrift 5 3" xfId="2916" xr:uid="{00000000-0005-0000-0000-000067A70000}"/>
    <cellStyle name="überschrift 5 3 2" xfId="8626" xr:uid="{00000000-0005-0000-0000-000068A70000}"/>
    <cellStyle name="Überschrift 5 3 3" xfId="8756" xr:uid="{00000000-0005-0000-0000-000069A70000}"/>
    <cellStyle name="Überschrift 5 3 4" xfId="8788" xr:uid="{00000000-0005-0000-0000-00006AA70000}"/>
    <cellStyle name="Überschrift 5 3 5" xfId="8799" xr:uid="{00000000-0005-0000-0000-00006BA70000}"/>
    <cellStyle name="überschrift 5 3 6" xfId="8625" xr:uid="{00000000-0005-0000-0000-00006CA70000}"/>
    <cellStyle name="Überschrift 5 4" xfId="2884" xr:uid="{00000000-0005-0000-0000-00006DA70000}"/>
    <cellStyle name="Überschrift 5 4 2" xfId="11114" xr:uid="{00000000-0005-0000-0000-00006EA70000}"/>
    <cellStyle name="Überschrift 5 5" xfId="8627" xr:uid="{00000000-0005-0000-0000-00006FA70000}"/>
    <cellStyle name="Überschrift 5 6" xfId="8628" xr:uid="{00000000-0005-0000-0000-000070A70000}"/>
    <cellStyle name="Überschrift 5 7" xfId="8629" xr:uid="{00000000-0005-0000-0000-000071A70000}"/>
    <cellStyle name="Überschrift 5 8" xfId="8630" xr:uid="{00000000-0005-0000-0000-000072A70000}"/>
    <cellStyle name="Überschrift 5 9" xfId="8631" xr:uid="{00000000-0005-0000-0000-000073A70000}"/>
    <cellStyle name="Überschrift 6" xfId="2885" xr:uid="{00000000-0005-0000-0000-000074A70000}"/>
    <cellStyle name="Überschrift 6 2" xfId="4012" xr:uid="{00000000-0005-0000-0000-000075A70000}"/>
    <cellStyle name="Überschrift 6 3" xfId="8632" xr:uid="{00000000-0005-0000-0000-000076A70000}"/>
    <cellStyle name="Überschrift 6 4" xfId="11115" xr:uid="{00000000-0005-0000-0000-000077A70000}"/>
    <cellStyle name="Überschrift 6 4 2" xfId="12144" xr:uid="{00000000-0005-0000-0000-000078A70000}"/>
    <cellStyle name="Überschrift 6 4 3" xfId="11719" xr:uid="{00000000-0005-0000-0000-000079A70000}"/>
    <cellStyle name="Überschrift 6 4 4" xfId="12177" xr:uid="{00000000-0005-0000-0000-00007AA70000}"/>
    <cellStyle name="Überschrift 6 4 5" xfId="12247" xr:uid="{00000000-0005-0000-0000-00007BA70000}"/>
    <cellStyle name="Überschrift 7" xfId="8633" xr:uid="{00000000-0005-0000-0000-00007CA70000}"/>
    <cellStyle name="Überschrift 7 2" xfId="11116" xr:uid="{00000000-0005-0000-0000-00007DA70000}"/>
    <cellStyle name="Überschrift 8" xfId="8634" xr:uid="{00000000-0005-0000-0000-00007EA70000}"/>
    <cellStyle name="Überschrift 8 2" xfId="11117" xr:uid="{00000000-0005-0000-0000-00007FA70000}"/>
    <cellStyle name="Überschrift 9" xfId="8635" xr:uid="{00000000-0005-0000-0000-000080A70000}"/>
    <cellStyle name="Überschrift 9 2" xfId="11118" xr:uid="{00000000-0005-0000-0000-000081A70000}"/>
    <cellStyle name="Überschrift Hintergrund Grau" xfId="8636" xr:uid="{00000000-0005-0000-0000-000082A70000}"/>
    <cellStyle name="Überschrift Hintergrund Grau 2" xfId="11119" xr:uid="{00000000-0005-0000-0000-000083A70000}"/>
    <cellStyle name="Überschrift Hintergrund Grau 3" xfId="13911" xr:uid="{00000000-0005-0000-0000-000084A70000}"/>
    <cellStyle name="Überschrift Hintergrund Grau 3 2" xfId="16280" xr:uid="{00000000-0005-0000-0000-000085A70000}"/>
    <cellStyle name="Überschrift Hintergrund Grau 3 2 2" xfId="23439" xr:uid="{00000000-0005-0000-0000-000086A70000}"/>
    <cellStyle name="Überschrift Hintergrund Grau 3 2 2 2" xfId="37754" xr:uid="{00000000-0005-0000-0000-000087A70000}"/>
    <cellStyle name="Überschrift Hintergrund Grau 3 2 3" xfId="30595" xr:uid="{00000000-0005-0000-0000-000088A70000}"/>
    <cellStyle name="Überschrift Hintergrund Grau 3 3" xfId="18634" xr:uid="{00000000-0005-0000-0000-000089A70000}"/>
    <cellStyle name="Überschrift Hintergrund Grau 3 3 2" xfId="25771" xr:uid="{00000000-0005-0000-0000-00008AA70000}"/>
    <cellStyle name="Überschrift Hintergrund Grau 3 3 2 2" xfId="40086" xr:uid="{00000000-0005-0000-0000-00008BA70000}"/>
    <cellStyle name="Überschrift Hintergrund Grau 3 3 3" xfId="32949" xr:uid="{00000000-0005-0000-0000-00008CA70000}"/>
    <cellStyle name="Überschrift Hintergrund Grau 4" xfId="17334" xr:uid="{00000000-0005-0000-0000-00008DA70000}"/>
    <cellStyle name="Überschrift Hintergrund Grau 4 2" xfId="24471" xr:uid="{00000000-0005-0000-0000-00008EA70000}"/>
    <cellStyle name="Überschrift Hintergrund Grau 4 2 2" xfId="38786" xr:uid="{00000000-0005-0000-0000-00008FA70000}"/>
    <cellStyle name="Überschrift Hintergrund Grau 4 3" xfId="31649" xr:uid="{00000000-0005-0000-0000-000090A70000}"/>
    <cellStyle name="Verknüpfte Zelle 2" xfId="254" xr:uid="{00000000-0005-0000-0000-000091A70000}"/>
    <cellStyle name="Verknüpfte Zelle 2 2" xfId="2887" xr:uid="{00000000-0005-0000-0000-000092A70000}"/>
    <cellStyle name="Verknüpfte Zelle 2 2 2" xfId="8638" xr:uid="{00000000-0005-0000-0000-000093A70000}"/>
    <cellStyle name="Verknüpfte Zelle 2 2 2 2" xfId="11120" xr:uid="{00000000-0005-0000-0000-000094A70000}"/>
    <cellStyle name="Verknüpfte Zelle 2 2 3" xfId="8637" xr:uid="{00000000-0005-0000-0000-000095A70000}"/>
    <cellStyle name="Verknüpfte Zelle 2 2 4" xfId="42553" xr:uid="{00000000-0005-0000-0000-000096A70000}"/>
    <cellStyle name="Verknüpfte Zelle 2 3" xfId="2955" xr:uid="{00000000-0005-0000-0000-000097A70000}"/>
    <cellStyle name="Verknüpfte Zelle 2 3 2" xfId="8781" xr:uid="{00000000-0005-0000-0000-000098A70000}"/>
    <cellStyle name="Verknüpfte Zelle 2 3 3" xfId="8639" xr:uid="{00000000-0005-0000-0000-000099A70000}"/>
    <cellStyle name="Verknüpfte Zelle 2 3 4" xfId="11121" xr:uid="{00000000-0005-0000-0000-00009AA70000}"/>
    <cellStyle name="Verknüpfte Zelle 2 3 4 2" xfId="12145" xr:uid="{00000000-0005-0000-0000-00009BA70000}"/>
    <cellStyle name="Verknüpfte Zelle 2 3 4 3" xfId="11752" xr:uid="{00000000-0005-0000-0000-00009CA70000}"/>
    <cellStyle name="Verknüpfte Zelle 2 3 4 4" xfId="12178" xr:uid="{00000000-0005-0000-0000-00009DA70000}"/>
    <cellStyle name="Verknüpfte Zelle 2 3 4 5" xfId="12248" xr:uid="{00000000-0005-0000-0000-00009EA70000}"/>
    <cellStyle name="Verknüpfte Zelle 2 3 5" xfId="11420" xr:uid="{00000000-0005-0000-0000-00009FA70000}"/>
    <cellStyle name="Verknüpfte Zelle 2 4" xfId="2921" xr:uid="{00000000-0005-0000-0000-0000A0A70000}"/>
    <cellStyle name="Verknüpfte Zelle 2 4 2" xfId="8761" xr:uid="{00000000-0005-0000-0000-0000A1A70000}"/>
    <cellStyle name="Verknüpfte Zelle 2 4 3" xfId="8640" xr:uid="{00000000-0005-0000-0000-0000A2A70000}"/>
    <cellStyle name="Verknüpfte Zelle 2 4 4" xfId="11122" xr:uid="{00000000-0005-0000-0000-0000A3A70000}"/>
    <cellStyle name="Verknüpfte Zelle 2 5" xfId="2886" xr:uid="{00000000-0005-0000-0000-0000A4A70000}"/>
    <cellStyle name="Verknüpfte Zelle 2 5 2" xfId="8641" xr:uid="{00000000-0005-0000-0000-0000A5A70000}"/>
    <cellStyle name="Verknüpfte Zelle 2 5 3" xfId="11123" xr:uid="{00000000-0005-0000-0000-0000A6A70000}"/>
    <cellStyle name="Verknüpfte Zelle 2 6" xfId="8642" xr:uid="{00000000-0005-0000-0000-0000A7A70000}"/>
    <cellStyle name="Verknüpfte Zelle 2 7" xfId="8724" xr:uid="{00000000-0005-0000-0000-0000A8A70000}"/>
    <cellStyle name="Verknüpfte Zelle 2 8" xfId="8865" xr:uid="{00000000-0005-0000-0000-0000A9A70000}"/>
    <cellStyle name="Verknüpfte Zelle 3" xfId="2888" xr:uid="{00000000-0005-0000-0000-0000AAA70000}"/>
    <cellStyle name="Verknüpfte Zelle 3 2" xfId="4013" xr:uid="{00000000-0005-0000-0000-0000ABA70000}"/>
    <cellStyle name="Verknüpfte Zelle 3 2 2" xfId="9062" xr:uid="{00000000-0005-0000-0000-0000ACA70000}"/>
    <cellStyle name="Verknüpfte Zelle 3 2 2 2" xfId="12016" xr:uid="{00000000-0005-0000-0000-0000ADA70000}"/>
    <cellStyle name="Verknüpfte Zelle 3 2 2 3" xfId="11825" xr:uid="{00000000-0005-0000-0000-0000AEA70000}"/>
    <cellStyle name="Verknüpfte Zelle 3 3" xfId="8643" xr:uid="{00000000-0005-0000-0000-0000AFA70000}"/>
    <cellStyle name="Verknüpfte Zelle 3 4" xfId="8920" xr:uid="{00000000-0005-0000-0000-0000B0A70000}"/>
    <cellStyle name="Verknüpfte Zelle 3 4 2" xfId="12001" xr:uid="{00000000-0005-0000-0000-0000B1A70000}"/>
    <cellStyle name="Verknüpfte Zelle 3 4 3" xfId="11720" xr:uid="{00000000-0005-0000-0000-0000B2A70000}"/>
    <cellStyle name="Vorspalte" xfId="2889" xr:uid="{00000000-0005-0000-0000-0000B3A70000}"/>
    <cellStyle name="vorspalte 2" xfId="8644" xr:uid="{00000000-0005-0000-0000-0000B4A70000}"/>
    <cellStyle name="vorspalte 2 2" xfId="8645" xr:uid="{00000000-0005-0000-0000-0000B5A70000}"/>
    <cellStyle name="vorspalte 3" xfId="8646" xr:uid="{00000000-0005-0000-0000-0000B6A70000}"/>
    <cellStyle name="vorspalte_Absolventen bzw. Abgänger" xfId="8647" xr:uid="{00000000-0005-0000-0000-0000B7A70000}"/>
    <cellStyle name="Währung [0] 2" xfId="4014" xr:uid="{00000000-0005-0000-0000-0000B8A70000}"/>
    <cellStyle name="Währung 2" xfId="8648" xr:uid="{00000000-0005-0000-0000-0000B9A70000}"/>
    <cellStyle name="Warnender Text" xfId="8658" builtinId="11" customBuiltin="1"/>
    <cellStyle name="Warnender Text 2" xfId="255" xr:uid="{00000000-0005-0000-0000-0000BBA70000}"/>
    <cellStyle name="Warnender Text 2 2" xfId="2891" xr:uid="{00000000-0005-0000-0000-0000BCA70000}"/>
    <cellStyle name="Warnender Text 2 2 2" xfId="8650" xr:uid="{00000000-0005-0000-0000-0000BDA70000}"/>
    <cellStyle name="Warnender Text 2 2 2 2" xfId="11124" xr:uid="{00000000-0005-0000-0000-0000BEA70000}"/>
    <cellStyle name="Warnender Text 2 2 3" xfId="8649" xr:uid="{00000000-0005-0000-0000-0000BFA70000}"/>
    <cellStyle name="Warnender Text 2 2 4" xfId="42554" xr:uid="{00000000-0005-0000-0000-0000C0A70000}"/>
    <cellStyle name="Warnender Text 2 3" xfId="2956" xr:uid="{00000000-0005-0000-0000-0000C1A70000}"/>
    <cellStyle name="Warnender Text 2 3 2" xfId="8782" xr:uid="{00000000-0005-0000-0000-0000C2A70000}"/>
    <cellStyle name="Warnender Text 2 3 3" xfId="8651" xr:uid="{00000000-0005-0000-0000-0000C3A70000}"/>
    <cellStyle name="Warnender Text 2 3 4" xfId="11753" xr:uid="{00000000-0005-0000-0000-0000C4A70000}"/>
    <cellStyle name="Warnender Text 2 3 5" xfId="11421" xr:uid="{00000000-0005-0000-0000-0000C5A70000}"/>
    <cellStyle name="Warnender Text 2 4" xfId="2922" xr:uid="{00000000-0005-0000-0000-0000C6A70000}"/>
    <cellStyle name="Warnender Text 2 4 2" xfId="8762" xr:uid="{00000000-0005-0000-0000-0000C7A70000}"/>
    <cellStyle name="Warnender Text 2 4 3" xfId="8652" xr:uid="{00000000-0005-0000-0000-0000C8A70000}"/>
    <cellStyle name="Warnender Text 2 5" xfId="2890" xr:uid="{00000000-0005-0000-0000-0000C9A70000}"/>
    <cellStyle name="Warnender Text 2 5 2" xfId="8653" xr:uid="{00000000-0005-0000-0000-0000CAA70000}"/>
    <cellStyle name="Warnender Text 2 6" xfId="8654" xr:uid="{00000000-0005-0000-0000-0000CBA70000}"/>
    <cellStyle name="Warnender Text 3" xfId="2892" xr:uid="{00000000-0005-0000-0000-0000CCA70000}"/>
    <cellStyle name="Warnender Text 3 2" xfId="4015" xr:uid="{00000000-0005-0000-0000-0000CDA70000}"/>
    <cellStyle name="Warnender Text 3 2 2" xfId="8656" xr:uid="{00000000-0005-0000-0000-0000CEA70000}"/>
    <cellStyle name="Warnender Text 3 2 3" xfId="11826" xr:uid="{00000000-0005-0000-0000-0000CFA70000}"/>
    <cellStyle name="Warnender Text 3 3" xfId="8657" xr:uid="{00000000-0005-0000-0000-0000D0A70000}"/>
    <cellStyle name="Warnender Text 3 4" xfId="8655" xr:uid="{00000000-0005-0000-0000-0000D1A70000}"/>
    <cellStyle name="Warnender Text 3 5" xfId="8922" xr:uid="{00000000-0005-0000-0000-0000D2A70000}"/>
    <cellStyle name="Warnender Text 3 5 2" xfId="12003" xr:uid="{00000000-0005-0000-0000-0000D3A70000}"/>
    <cellStyle name="Warnender Text 3 5 3" xfId="11721" xr:uid="{00000000-0005-0000-0000-0000D4A70000}"/>
    <cellStyle name="Warning Text 2" xfId="8659" xr:uid="{00000000-0005-0000-0000-0000D5A70000}"/>
    <cellStyle name="Warning Text 3" xfId="42927" xr:uid="{00000000-0005-0000-0000-0000D6A70000}"/>
    <cellStyle name="XLConnect.Boolean" xfId="2893" xr:uid="{00000000-0005-0000-0000-0000D7A70000}"/>
    <cellStyle name="XLConnect.DateTime" xfId="2894" xr:uid="{00000000-0005-0000-0000-0000D8A70000}"/>
    <cellStyle name="XLConnect.Header" xfId="2895" xr:uid="{00000000-0005-0000-0000-0000D9A70000}"/>
    <cellStyle name="XLConnect.Numeric" xfId="2896" xr:uid="{00000000-0005-0000-0000-0000DAA70000}"/>
    <cellStyle name="XLConnect.String" xfId="2897" xr:uid="{00000000-0005-0000-0000-0000DBA70000}"/>
    <cellStyle name="Zelle überprüfen 2" xfId="256" xr:uid="{00000000-0005-0000-0000-0000DCA70000}"/>
    <cellStyle name="Zelle überprüfen 2 2" xfId="2899" xr:uid="{00000000-0005-0000-0000-0000DDA70000}"/>
    <cellStyle name="Zelle überprüfen 2 2 2" xfId="8661" xr:uid="{00000000-0005-0000-0000-0000DEA70000}"/>
    <cellStyle name="Zelle überprüfen 2 2 2 2" xfId="11125" xr:uid="{00000000-0005-0000-0000-0000DFA70000}"/>
    <cellStyle name="Zelle überprüfen 2 2 3" xfId="8660" xr:uid="{00000000-0005-0000-0000-0000E0A70000}"/>
    <cellStyle name="Zelle überprüfen 2 2 4" xfId="42555" xr:uid="{00000000-0005-0000-0000-0000E1A70000}"/>
    <cellStyle name="Zelle überprüfen 2 3" xfId="2957" xr:uid="{00000000-0005-0000-0000-0000E2A70000}"/>
    <cellStyle name="Zelle überprüfen 2 3 2" xfId="8783" xr:uid="{00000000-0005-0000-0000-0000E3A70000}"/>
    <cellStyle name="Zelle überprüfen 2 3 3" xfId="8662" xr:uid="{00000000-0005-0000-0000-0000E4A70000}"/>
    <cellStyle name="Zelle überprüfen 2 3 4" xfId="11754" xr:uid="{00000000-0005-0000-0000-0000E5A70000}"/>
    <cellStyle name="Zelle überprüfen 2 3 5" xfId="11422" xr:uid="{00000000-0005-0000-0000-0000E6A70000}"/>
    <cellStyle name="Zelle überprüfen 2 4" xfId="2923" xr:uid="{00000000-0005-0000-0000-0000E7A70000}"/>
    <cellStyle name="Zelle überprüfen 2 4 2" xfId="8763" xr:uid="{00000000-0005-0000-0000-0000E8A70000}"/>
    <cellStyle name="Zelle überprüfen 2 4 3" xfId="8663" xr:uid="{00000000-0005-0000-0000-0000E9A70000}"/>
    <cellStyle name="Zelle überprüfen 2 5" xfId="2898" xr:uid="{00000000-0005-0000-0000-0000EAA70000}"/>
    <cellStyle name="Zelle überprüfen 2 5 2" xfId="8664" xr:uid="{00000000-0005-0000-0000-0000EBA70000}"/>
    <cellStyle name="Zelle überprüfen 2 6" xfId="8665" xr:uid="{00000000-0005-0000-0000-0000ECA70000}"/>
    <cellStyle name="Zelle überprüfen 3" xfId="2900" xr:uid="{00000000-0005-0000-0000-0000EDA70000}"/>
    <cellStyle name="Zelle überprüfen 3 2" xfId="4016" xr:uid="{00000000-0005-0000-0000-0000EEA70000}"/>
    <cellStyle name="Zelle überprüfen 3 2 2" xfId="8667" xr:uid="{00000000-0005-0000-0000-0000EFA70000}"/>
    <cellStyle name="Zelle überprüfen 3 2 3" xfId="11827" xr:uid="{00000000-0005-0000-0000-0000F0A70000}"/>
    <cellStyle name="Zelle überprüfen 3 3" xfId="8668" xr:uid="{00000000-0005-0000-0000-0000F1A70000}"/>
    <cellStyle name="Zelle überprüfen 3 4" xfId="8666" xr:uid="{00000000-0005-0000-0000-0000F2A70000}"/>
    <cellStyle name="Zelle überprüfen 3 5" xfId="8921" xr:uid="{00000000-0005-0000-0000-0000F3A70000}"/>
    <cellStyle name="Zelle überprüfen 3 5 2" xfId="12002" xr:uid="{00000000-0005-0000-0000-0000F4A70000}"/>
    <cellStyle name="Zelle überprüfen 3 5 3" xfId="11722" xr:uid="{00000000-0005-0000-0000-0000F5A70000}"/>
  </cellStyles>
  <dxfs count="2">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1" defaultTableStyle="TableStyleMedium2" defaultPivotStyle="PivotStyleLight16">
    <tableStyle name="Tabellenformat 1" pivot="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C5D9F1"/>
      <color rgb="FFF2F2F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43657</xdr:colOff>
      <xdr:row>0</xdr:row>
      <xdr:rowOff>15874</xdr:rowOff>
    </xdr:from>
    <xdr:to>
      <xdr:col>2</xdr:col>
      <xdr:colOff>26399</xdr:colOff>
      <xdr:row>4</xdr:row>
      <xdr:rowOff>154639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657" y="15874"/>
          <a:ext cx="2048080" cy="8753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rschungsverbund.tu-dortmund.de/forschungsfelder/kindertagesbetreuung/aktuelle-projekte/kindertagesbetreuung-indikatorengestuetzte-dauerbeobachtung-mit-amtlichen-daten-k-ida/" TargetMode="External"/><Relationship Id="rId2" Type="http://schemas.openxmlformats.org/officeDocument/2006/relationships/hyperlink" Target="https://www.dji.de/ueber-uns/projekte/projekte/entwicklung-von-rahmenbedingungen-in-der-kindertagesbetreuung-erik/aktueller-stand-des-forschungsprojektes.html" TargetMode="External"/><Relationship Id="rId1" Type="http://schemas.openxmlformats.org/officeDocument/2006/relationships/hyperlink" Target="https://www.dji.de/ueber-uns/projekte/projekte/entwicklung-von-rahmenbedingungen-in-der-kindertagesbetreuung-erik.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D9F1"/>
  </sheetPr>
  <dimension ref="A1:N105"/>
  <sheetViews>
    <sheetView showGridLines="0" tabSelected="1" zoomScale="80" zoomScaleNormal="80" workbookViewId="0">
      <pane ySplit="14" topLeftCell="A33" activePane="bottomLeft" state="frozen"/>
      <selection pane="bottomLeft" activeCell="A9" sqref="A9:M9"/>
    </sheetView>
  </sheetViews>
  <sheetFormatPr baseColWidth="10" defaultColWidth="11" defaultRowHeight="15"/>
  <cols>
    <col min="1" max="1" width="5.625" style="764" customWidth="1"/>
    <col min="2" max="2" width="21.625" style="764" customWidth="1"/>
    <col min="3" max="3" width="7.625" style="793" customWidth="1"/>
    <col min="4" max="4" width="45.625" style="794" customWidth="1"/>
    <col min="5" max="5" width="22.625" style="794" customWidth="1"/>
    <col min="6" max="6" width="26.625" style="764" customWidth="1"/>
    <col min="7" max="7" width="19.375" style="764" bestFit="1" customWidth="1"/>
    <col min="8" max="13" width="8.625" style="764" customWidth="1"/>
    <col min="14" max="16384" width="11" style="764"/>
  </cols>
  <sheetData>
    <row r="1" spans="1:14">
      <c r="A1" s="763"/>
      <c r="B1" s="763"/>
      <c r="C1" s="763"/>
      <c r="D1" s="763"/>
      <c r="E1" s="763"/>
      <c r="F1" s="763"/>
      <c r="G1" s="763"/>
      <c r="H1" s="763"/>
      <c r="I1" s="763"/>
      <c r="J1" s="763"/>
      <c r="K1" s="763"/>
      <c r="L1" s="763"/>
      <c r="M1" s="763"/>
    </row>
    <row r="2" spans="1:14">
      <c r="A2" s="763"/>
      <c r="B2" s="763"/>
      <c r="C2" s="763"/>
      <c r="D2" s="763"/>
      <c r="E2" s="763"/>
      <c r="F2" s="763"/>
      <c r="G2" s="763"/>
      <c r="H2" s="763"/>
      <c r="I2" s="763"/>
      <c r="J2" s="763"/>
      <c r="K2" s="763"/>
      <c r="L2" s="763"/>
      <c r="M2" s="763"/>
    </row>
    <row r="3" spans="1:14">
      <c r="A3" s="763"/>
      <c r="B3" s="763"/>
      <c r="C3" s="763"/>
      <c r="D3" s="763"/>
      <c r="E3" s="763"/>
      <c r="F3" s="763"/>
      <c r="G3" s="763"/>
      <c r="H3" s="763"/>
      <c r="I3" s="763"/>
      <c r="J3" s="763"/>
      <c r="K3" s="763"/>
      <c r="L3" s="763"/>
      <c r="M3" s="763"/>
    </row>
    <row r="4" spans="1:14">
      <c r="A4" s="763"/>
      <c r="B4" s="763"/>
      <c r="C4" s="763"/>
      <c r="D4" s="763"/>
      <c r="E4" s="763"/>
      <c r="F4" s="763"/>
      <c r="G4" s="763"/>
      <c r="H4" s="763"/>
      <c r="I4" s="763"/>
      <c r="J4" s="763"/>
      <c r="K4" s="763"/>
      <c r="L4" s="763"/>
      <c r="M4" s="763"/>
    </row>
    <row r="5" spans="1:14">
      <c r="A5" s="763"/>
      <c r="B5" s="763"/>
      <c r="C5" s="763"/>
      <c r="D5" s="763"/>
      <c r="E5" s="763"/>
      <c r="F5" s="763"/>
      <c r="G5" s="763"/>
      <c r="H5" s="763"/>
      <c r="I5" s="763"/>
      <c r="J5" s="763"/>
      <c r="K5" s="763"/>
      <c r="L5" s="763"/>
      <c r="M5" s="763"/>
    </row>
    <row r="6" spans="1:14">
      <c r="A6" s="763"/>
      <c r="B6" s="763"/>
      <c r="C6" s="763"/>
      <c r="D6" s="763"/>
      <c r="E6" s="763"/>
      <c r="F6" s="763"/>
      <c r="G6" s="763"/>
      <c r="H6" s="763"/>
      <c r="I6" s="763"/>
      <c r="J6" s="763"/>
      <c r="K6" s="763"/>
      <c r="L6" s="763"/>
      <c r="M6" s="763"/>
    </row>
    <row r="7" spans="1:14" ht="30" customHeight="1">
      <c r="A7" s="1820" t="s">
        <v>764</v>
      </c>
      <c r="B7" s="1820"/>
      <c r="C7" s="1820"/>
      <c r="D7" s="1820"/>
      <c r="E7" s="1820"/>
      <c r="F7" s="1820"/>
      <c r="G7" s="1820"/>
      <c r="H7" s="1820"/>
      <c r="I7" s="1820"/>
      <c r="J7" s="1820"/>
      <c r="K7" s="1820"/>
      <c r="L7" s="1820"/>
      <c r="M7" s="1820"/>
    </row>
    <row r="8" spans="1:14">
      <c r="A8" s="763"/>
      <c r="B8" s="763"/>
      <c r="C8" s="763"/>
      <c r="D8" s="763"/>
      <c r="E8" s="763"/>
      <c r="F8" s="763"/>
      <c r="G8" s="763"/>
      <c r="H8" s="763"/>
      <c r="I8" s="763"/>
      <c r="J8" s="763"/>
      <c r="K8" s="763"/>
      <c r="L8" s="763"/>
      <c r="M8" s="763"/>
    </row>
    <row r="9" spans="1:14">
      <c r="A9" s="1751" t="s">
        <v>406</v>
      </c>
      <c r="B9" s="1751"/>
      <c r="C9" s="1751"/>
      <c r="D9" s="1751"/>
      <c r="E9" s="1751"/>
      <c r="F9" s="1751"/>
      <c r="G9" s="1751"/>
      <c r="H9" s="1751"/>
      <c r="I9" s="1751"/>
      <c r="J9" s="1751"/>
      <c r="K9" s="1751"/>
      <c r="L9" s="1751"/>
      <c r="M9" s="1751"/>
    </row>
    <row r="10" spans="1:14" ht="15.75" thickBot="1">
      <c r="A10" s="763"/>
      <c r="B10" s="763"/>
      <c r="C10" s="763"/>
      <c r="D10" s="763"/>
      <c r="E10" s="763"/>
      <c r="F10" s="763"/>
      <c r="G10" s="763"/>
      <c r="H10" s="763"/>
      <c r="I10" s="763"/>
      <c r="J10" s="763"/>
      <c r="K10" s="1499"/>
      <c r="L10" s="1499"/>
      <c r="M10" s="1499"/>
    </row>
    <row r="11" spans="1:14" ht="15.75">
      <c r="A11" s="1752" t="s">
        <v>458</v>
      </c>
      <c r="B11" s="1753"/>
      <c r="C11" s="1756" t="s">
        <v>456</v>
      </c>
      <c r="D11" s="1756"/>
      <c r="E11" s="1756" t="s">
        <v>766</v>
      </c>
      <c r="F11" s="1756" t="s">
        <v>412</v>
      </c>
      <c r="G11" s="1765" t="s">
        <v>457</v>
      </c>
      <c r="H11" s="1758" t="s">
        <v>455</v>
      </c>
      <c r="I11" s="1759"/>
      <c r="J11" s="1759"/>
      <c r="K11" s="1759"/>
      <c r="L11" s="1759"/>
      <c r="M11" s="1760"/>
      <c r="N11" s="1509"/>
    </row>
    <row r="12" spans="1:14">
      <c r="A12" s="1754"/>
      <c r="B12" s="1755"/>
      <c r="C12" s="1757"/>
      <c r="D12" s="1757"/>
      <c r="E12" s="1757"/>
      <c r="F12" s="1757"/>
      <c r="G12" s="1766"/>
      <c r="H12" s="1761">
        <v>2018</v>
      </c>
      <c r="I12" s="1761">
        <v>2019</v>
      </c>
      <c r="J12" s="1761">
        <v>2020</v>
      </c>
      <c r="K12" s="1761">
        <v>2021</v>
      </c>
      <c r="L12" s="1761">
        <v>2022</v>
      </c>
      <c r="M12" s="1763">
        <v>2023</v>
      </c>
      <c r="N12" s="1510"/>
    </row>
    <row r="13" spans="1:14">
      <c r="A13" s="1754"/>
      <c r="B13" s="1755"/>
      <c r="C13" s="1757"/>
      <c r="D13" s="1757"/>
      <c r="E13" s="1757"/>
      <c r="F13" s="1757"/>
      <c r="G13" s="1767"/>
      <c r="H13" s="1762"/>
      <c r="I13" s="1762"/>
      <c r="J13" s="1762"/>
      <c r="K13" s="1762"/>
      <c r="L13" s="1762"/>
      <c r="M13" s="1764"/>
      <c r="N13" s="1509"/>
    </row>
    <row r="14" spans="1:14" ht="20.100000000000001" customHeight="1">
      <c r="A14" s="1729" t="s">
        <v>459</v>
      </c>
      <c r="B14" s="1730"/>
      <c r="C14" s="1730"/>
      <c r="D14" s="1730"/>
      <c r="E14" s="1730"/>
      <c r="F14" s="1730"/>
      <c r="G14" s="1730"/>
      <c r="H14" s="1730"/>
      <c r="I14" s="1730"/>
      <c r="J14" s="1730"/>
      <c r="K14" s="1730"/>
      <c r="L14" s="1730"/>
      <c r="M14" s="1730"/>
      <c r="N14" s="1511"/>
    </row>
    <row r="15" spans="1:14" ht="14.45" customHeight="1">
      <c r="A15" s="1741" t="s">
        <v>769</v>
      </c>
      <c r="B15" s="1739" t="s">
        <v>768</v>
      </c>
      <c r="C15" s="1731" t="s">
        <v>421</v>
      </c>
      <c r="D15" s="1733" t="s">
        <v>36</v>
      </c>
      <c r="E15" s="1513" t="s">
        <v>4</v>
      </c>
      <c r="F15" s="765" t="s">
        <v>1</v>
      </c>
      <c r="G15" s="765" t="s">
        <v>782</v>
      </c>
      <c r="H15" s="766" t="s">
        <v>0</v>
      </c>
      <c r="I15" s="766" t="s">
        <v>0</v>
      </c>
      <c r="J15" s="766" t="s">
        <v>0</v>
      </c>
      <c r="K15" s="766" t="s">
        <v>0</v>
      </c>
      <c r="L15" s="808" t="s">
        <v>0</v>
      </c>
      <c r="M15" s="1496" t="s">
        <v>0</v>
      </c>
      <c r="N15" s="1509"/>
    </row>
    <row r="16" spans="1:14">
      <c r="A16" s="1742"/>
      <c r="B16" s="1739"/>
      <c r="C16" s="1731"/>
      <c r="D16" s="1733"/>
      <c r="E16" s="1513" t="s">
        <v>788</v>
      </c>
      <c r="F16" s="765" t="s">
        <v>1</v>
      </c>
      <c r="G16" s="1545" t="s">
        <v>782</v>
      </c>
      <c r="H16" s="808" t="s">
        <v>0</v>
      </c>
      <c r="I16" s="766" t="s">
        <v>0</v>
      </c>
      <c r="J16" s="809" t="s">
        <v>0</v>
      </c>
      <c r="K16" s="766" t="s">
        <v>0</v>
      </c>
      <c r="L16" s="808" t="s">
        <v>0</v>
      </c>
      <c r="M16" s="1496" t="s">
        <v>0</v>
      </c>
      <c r="N16" s="1512"/>
    </row>
    <row r="17" spans="1:14">
      <c r="A17" s="1742"/>
      <c r="B17" s="1739"/>
      <c r="C17" s="1732"/>
      <c r="D17" s="1734"/>
      <c r="E17" s="1514" t="s">
        <v>3</v>
      </c>
      <c r="F17" s="767" t="s">
        <v>1</v>
      </c>
      <c r="G17" s="767" t="s">
        <v>782</v>
      </c>
      <c r="H17" s="1501" t="s">
        <v>0</v>
      </c>
      <c r="I17" s="1501" t="s">
        <v>0</v>
      </c>
      <c r="J17" s="766" t="s">
        <v>0</v>
      </c>
      <c r="K17" s="1501" t="s">
        <v>0</v>
      </c>
      <c r="L17" s="1505" t="s">
        <v>0</v>
      </c>
      <c r="M17" s="1503" t="s">
        <v>0</v>
      </c>
      <c r="N17" s="1509"/>
    </row>
    <row r="18" spans="1:14">
      <c r="A18" s="1742"/>
      <c r="B18" s="1739"/>
      <c r="C18" s="1735" t="s">
        <v>422</v>
      </c>
      <c r="D18" s="1737" t="s">
        <v>64</v>
      </c>
      <c r="E18" s="1515" t="s">
        <v>4</v>
      </c>
      <c r="F18" s="790" t="s">
        <v>1</v>
      </c>
      <c r="G18" s="779" t="s">
        <v>782</v>
      </c>
      <c r="H18" s="780" t="s">
        <v>0</v>
      </c>
      <c r="I18" s="780" t="s">
        <v>0</v>
      </c>
      <c r="J18" s="791" t="s">
        <v>0</v>
      </c>
      <c r="K18" s="780" t="s">
        <v>0</v>
      </c>
      <c r="L18" s="1506" t="s">
        <v>0</v>
      </c>
      <c r="M18" s="1497" t="s">
        <v>0</v>
      </c>
      <c r="N18" s="1509"/>
    </row>
    <row r="19" spans="1:14">
      <c r="A19" s="1742"/>
      <c r="B19" s="1739"/>
      <c r="C19" s="1735"/>
      <c r="D19" s="1737"/>
      <c r="E19" s="1541" t="s">
        <v>788</v>
      </c>
      <c r="F19" s="779" t="s">
        <v>1</v>
      </c>
      <c r="G19" s="779" t="s">
        <v>782</v>
      </c>
      <c r="H19" s="780" t="s">
        <v>0</v>
      </c>
      <c r="I19" s="780" t="s">
        <v>0</v>
      </c>
      <c r="J19" s="780" t="s">
        <v>0</v>
      </c>
      <c r="K19" s="780" t="s">
        <v>0</v>
      </c>
      <c r="L19" s="1506" t="s">
        <v>0</v>
      </c>
      <c r="M19" s="1497" t="s">
        <v>0</v>
      </c>
      <c r="N19" s="1509"/>
    </row>
    <row r="20" spans="1:14">
      <c r="A20" s="1742"/>
      <c r="B20" s="1739"/>
      <c r="C20" s="1736"/>
      <c r="D20" s="1738"/>
      <c r="E20" s="1517" t="s">
        <v>3</v>
      </c>
      <c r="F20" s="781" t="s">
        <v>1</v>
      </c>
      <c r="G20" s="781" t="s">
        <v>782</v>
      </c>
      <c r="H20" s="782" t="s">
        <v>0</v>
      </c>
      <c r="I20" s="782" t="s">
        <v>0</v>
      </c>
      <c r="J20" s="782" t="s">
        <v>0</v>
      </c>
      <c r="K20" s="782" t="s">
        <v>0</v>
      </c>
      <c r="L20" s="1507" t="s">
        <v>0</v>
      </c>
      <c r="M20" s="1495" t="s">
        <v>0</v>
      </c>
      <c r="N20" s="1509"/>
    </row>
    <row r="21" spans="1:14">
      <c r="A21" s="1742"/>
      <c r="B21" s="1739"/>
      <c r="C21" s="1740" t="s">
        <v>423</v>
      </c>
      <c r="D21" s="1733" t="s">
        <v>65</v>
      </c>
      <c r="E21" s="1518" t="s">
        <v>4</v>
      </c>
      <c r="F21" s="768" t="s">
        <v>1</v>
      </c>
      <c r="G21" s="765" t="s">
        <v>782</v>
      </c>
      <c r="H21" s="766" t="s">
        <v>0</v>
      </c>
      <c r="I21" s="766" t="s">
        <v>0</v>
      </c>
      <c r="J21" s="766" t="s">
        <v>0</v>
      </c>
      <c r="K21" s="766" t="s">
        <v>0</v>
      </c>
      <c r="L21" s="808" t="s">
        <v>0</v>
      </c>
      <c r="M21" s="1496" t="s">
        <v>0</v>
      </c>
      <c r="N21" s="1509"/>
    </row>
    <row r="22" spans="1:14">
      <c r="A22" s="1742"/>
      <c r="B22" s="1739"/>
      <c r="C22" s="1731"/>
      <c r="D22" s="1733"/>
      <c r="E22" s="1543" t="s">
        <v>788</v>
      </c>
      <c r="F22" s="765" t="s">
        <v>1</v>
      </c>
      <c r="G22" s="765" t="s">
        <v>782</v>
      </c>
      <c r="H22" s="766" t="s">
        <v>0</v>
      </c>
      <c r="I22" s="766" t="s">
        <v>0</v>
      </c>
      <c r="J22" s="766" t="s">
        <v>0</v>
      </c>
      <c r="K22" s="766" t="s">
        <v>0</v>
      </c>
      <c r="L22" s="808" t="s">
        <v>0</v>
      </c>
      <c r="M22" s="1496" t="s">
        <v>0</v>
      </c>
      <c r="N22" s="1509"/>
    </row>
    <row r="23" spans="1:14">
      <c r="A23" s="1742"/>
      <c r="B23" s="1739"/>
      <c r="C23" s="1732"/>
      <c r="D23" s="1734"/>
      <c r="E23" s="1514" t="s">
        <v>3</v>
      </c>
      <c r="F23" s="767" t="s">
        <v>1</v>
      </c>
      <c r="G23" s="767" t="s">
        <v>782</v>
      </c>
      <c r="H23" s="1501" t="s">
        <v>0</v>
      </c>
      <c r="I23" s="1501" t="s">
        <v>0</v>
      </c>
      <c r="J23" s="1501" t="s">
        <v>0</v>
      </c>
      <c r="K23" s="1501" t="s">
        <v>0</v>
      </c>
      <c r="L23" s="1505" t="s">
        <v>0</v>
      </c>
      <c r="M23" s="1503" t="s">
        <v>0</v>
      </c>
      <c r="N23" s="1509"/>
    </row>
    <row r="24" spans="1:14">
      <c r="A24" s="1742"/>
      <c r="B24" s="1739"/>
      <c r="C24" s="1750" t="s">
        <v>424</v>
      </c>
      <c r="D24" s="1737" t="s">
        <v>5</v>
      </c>
      <c r="E24" s="1516" t="s">
        <v>4</v>
      </c>
      <c r="F24" s="779" t="s">
        <v>1</v>
      </c>
      <c r="G24" s="779" t="s">
        <v>784</v>
      </c>
      <c r="H24" s="780" t="s">
        <v>0</v>
      </c>
      <c r="I24" s="780" t="s">
        <v>0</v>
      </c>
      <c r="J24" s="780" t="s">
        <v>0</v>
      </c>
      <c r="K24" s="780" t="s">
        <v>0</v>
      </c>
      <c r="L24" s="1506" t="s">
        <v>0</v>
      </c>
      <c r="M24" s="1497" t="s">
        <v>0</v>
      </c>
      <c r="N24" s="1509"/>
    </row>
    <row r="25" spans="1:14">
      <c r="A25" s="1742"/>
      <c r="B25" s="1739"/>
      <c r="C25" s="1736"/>
      <c r="D25" s="1737"/>
      <c r="E25" s="1520" t="s">
        <v>788</v>
      </c>
      <c r="F25" s="781" t="s">
        <v>1</v>
      </c>
      <c r="G25" s="781" t="s">
        <v>784</v>
      </c>
      <c r="H25" s="782" t="s">
        <v>0</v>
      </c>
      <c r="I25" s="782" t="s">
        <v>0</v>
      </c>
      <c r="J25" s="782" t="s">
        <v>0</v>
      </c>
      <c r="K25" s="782" t="s">
        <v>0</v>
      </c>
      <c r="L25" s="1507" t="s">
        <v>0</v>
      </c>
      <c r="M25" s="1495" t="s">
        <v>0</v>
      </c>
      <c r="N25" s="1509"/>
    </row>
    <row r="26" spans="1:14" ht="25.5">
      <c r="A26" s="1742"/>
      <c r="B26" s="1739"/>
      <c r="C26" s="1740" t="s">
        <v>425</v>
      </c>
      <c r="D26" s="1768" t="s">
        <v>30</v>
      </c>
      <c r="E26" s="1521" t="s">
        <v>4</v>
      </c>
      <c r="F26" s="765" t="s">
        <v>2</v>
      </c>
      <c r="G26" s="765" t="s">
        <v>783</v>
      </c>
      <c r="H26" s="766" t="s">
        <v>0</v>
      </c>
      <c r="I26" s="766" t="s">
        <v>0</v>
      </c>
      <c r="J26" s="766" t="s">
        <v>0</v>
      </c>
      <c r="K26" s="766" t="s">
        <v>0</v>
      </c>
      <c r="L26" s="808" t="s">
        <v>0</v>
      </c>
      <c r="M26" s="1496" t="s">
        <v>0</v>
      </c>
      <c r="N26" s="1509"/>
    </row>
    <row r="27" spans="1:14" ht="28.5" customHeight="1">
      <c r="A27" s="1742"/>
      <c r="B27" s="1739"/>
      <c r="C27" s="1731"/>
      <c r="D27" s="1734"/>
      <c r="E27" s="1513" t="s">
        <v>788</v>
      </c>
      <c r="F27" s="765" t="s">
        <v>2</v>
      </c>
      <c r="G27" s="765" t="s">
        <v>783</v>
      </c>
      <c r="H27" s="766" t="s">
        <v>0</v>
      </c>
      <c r="I27" s="766" t="s">
        <v>0</v>
      </c>
      <c r="J27" s="766" t="s">
        <v>0</v>
      </c>
      <c r="K27" s="766" t="s">
        <v>0</v>
      </c>
      <c r="L27" s="808" t="s">
        <v>0</v>
      </c>
      <c r="M27" s="1503" t="s">
        <v>0</v>
      </c>
      <c r="N27" s="1509"/>
    </row>
    <row r="28" spans="1:14" ht="25.5">
      <c r="A28" s="1742"/>
      <c r="B28" s="1739"/>
      <c r="C28" s="1750" t="s">
        <v>426</v>
      </c>
      <c r="D28" s="1737" t="s">
        <v>38</v>
      </c>
      <c r="E28" s="1522" t="s">
        <v>4</v>
      </c>
      <c r="F28" s="790" t="s">
        <v>2</v>
      </c>
      <c r="G28" s="790" t="s">
        <v>783</v>
      </c>
      <c r="H28" s="791" t="s">
        <v>0</v>
      </c>
      <c r="I28" s="791" t="s">
        <v>0</v>
      </c>
      <c r="J28" s="791" t="s">
        <v>0</v>
      </c>
      <c r="K28" s="791" t="s">
        <v>0</v>
      </c>
      <c r="L28" s="791" t="s">
        <v>0</v>
      </c>
      <c r="M28" s="1497" t="s">
        <v>0</v>
      </c>
      <c r="N28" s="1509"/>
    </row>
    <row r="29" spans="1:14" ht="25.5">
      <c r="A29" s="1742"/>
      <c r="B29" s="1739"/>
      <c r="C29" s="1735"/>
      <c r="D29" s="1737"/>
      <c r="E29" s="1520" t="s">
        <v>788</v>
      </c>
      <c r="F29" s="779" t="s">
        <v>2</v>
      </c>
      <c r="G29" s="779" t="s">
        <v>783</v>
      </c>
      <c r="H29" s="780" t="s">
        <v>0</v>
      </c>
      <c r="I29" s="780" t="s">
        <v>0</v>
      </c>
      <c r="J29" s="780" t="s">
        <v>0</v>
      </c>
      <c r="K29" s="780" t="s">
        <v>0</v>
      </c>
      <c r="L29" s="1506" t="s">
        <v>0</v>
      </c>
      <c r="M29" s="1497" t="s">
        <v>0</v>
      </c>
      <c r="N29" s="1509"/>
    </row>
    <row r="30" spans="1:14" ht="25.5">
      <c r="A30" s="1742"/>
      <c r="B30" s="1739"/>
      <c r="C30" s="1735"/>
      <c r="D30" s="1737"/>
      <c r="E30" s="1541" t="s">
        <v>4</v>
      </c>
      <c r="F30" s="779" t="s">
        <v>45</v>
      </c>
      <c r="G30" s="779" t="s">
        <v>782</v>
      </c>
      <c r="H30" s="780" t="s">
        <v>0</v>
      </c>
      <c r="I30" s="780" t="s">
        <v>0</v>
      </c>
      <c r="J30" s="780" t="s">
        <v>0</v>
      </c>
      <c r="K30" s="780" t="s">
        <v>0</v>
      </c>
      <c r="L30" s="1506" t="s">
        <v>0</v>
      </c>
      <c r="M30" s="1497" t="s">
        <v>0</v>
      </c>
      <c r="N30" s="1509"/>
    </row>
    <row r="31" spans="1:14" ht="27.75" customHeight="1">
      <c r="A31" s="1742"/>
      <c r="B31" s="1739"/>
      <c r="C31" s="1736"/>
      <c r="D31" s="1738"/>
      <c r="E31" s="1520" t="s">
        <v>3</v>
      </c>
      <c r="F31" s="781" t="s">
        <v>45</v>
      </c>
      <c r="G31" s="781" t="s">
        <v>782</v>
      </c>
      <c r="H31" s="782" t="s">
        <v>0</v>
      </c>
      <c r="I31" s="782" t="s">
        <v>0</v>
      </c>
      <c r="J31" s="782" t="s">
        <v>0</v>
      </c>
      <c r="K31" s="782" t="s">
        <v>0</v>
      </c>
      <c r="L31" s="1507" t="s">
        <v>0</v>
      </c>
      <c r="M31" s="1495" t="s">
        <v>0</v>
      </c>
      <c r="N31" s="1509"/>
    </row>
    <row r="32" spans="1:14" ht="25.5">
      <c r="A32" s="1742"/>
      <c r="B32" s="1739"/>
      <c r="C32" s="1740" t="s">
        <v>427</v>
      </c>
      <c r="D32" s="1768" t="s">
        <v>39</v>
      </c>
      <c r="E32" s="1542" t="s">
        <v>4</v>
      </c>
      <c r="F32" s="768" t="s">
        <v>2</v>
      </c>
      <c r="G32" s="765" t="s">
        <v>783</v>
      </c>
      <c r="H32" s="766" t="s">
        <v>0</v>
      </c>
      <c r="I32" s="766" t="s">
        <v>0</v>
      </c>
      <c r="J32" s="766" t="s">
        <v>0</v>
      </c>
      <c r="K32" s="766" t="s">
        <v>0</v>
      </c>
      <c r="L32" s="808" t="s">
        <v>0</v>
      </c>
      <c r="M32" s="1496" t="s">
        <v>0</v>
      </c>
      <c r="N32" s="1509"/>
    </row>
    <row r="33" spans="1:14" ht="25.5">
      <c r="A33" s="1742"/>
      <c r="B33" s="1739"/>
      <c r="C33" s="1731"/>
      <c r="D33" s="1733"/>
      <c r="E33" s="1513" t="s">
        <v>788</v>
      </c>
      <c r="F33" s="765" t="s">
        <v>2</v>
      </c>
      <c r="G33" s="765" t="s">
        <v>783</v>
      </c>
      <c r="H33" s="766" t="s">
        <v>0</v>
      </c>
      <c r="I33" s="766" t="s">
        <v>0</v>
      </c>
      <c r="J33" s="766" t="s">
        <v>0</v>
      </c>
      <c r="K33" s="766" t="s">
        <v>0</v>
      </c>
      <c r="L33" s="808" t="s">
        <v>0</v>
      </c>
      <c r="M33" s="1496" t="s">
        <v>0</v>
      </c>
      <c r="N33" s="1509"/>
    </row>
    <row r="34" spans="1:14" ht="27.6" customHeight="1">
      <c r="A34" s="1742"/>
      <c r="B34" s="1739"/>
      <c r="C34" s="1731"/>
      <c r="D34" s="1733"/>
      <c r="E34" s="1543" t="s">
        <v>4</v>
      </c>
      <c r="F34" s="765" t="s">
        <v>45</v>
      </c>
      <c r="G34" s="765" t="s">
        <v>782</v>
      </c>
      <c r="H34" s="766" t="s">
        <v>0</v>
      </c>
      <c r="I34" s="766" t="s">
        <v>0</v>
      </c>
      <c r="J34" s="766" t="s">
        <v>0</v>
      </c>
      <c r="K34" s="766" t="s">
        <v>0</v>
      </c>
      <c r="L34" s="808" t="s">
        <v>0</v>
      </c>
      <c r="M34" s="1496" t="s">
        <v>0</v>
      </c>
      <c r="N34" s="1509"/>
    </row>
    <row r="35" spans="1:14" ht="27.6" customHeight="1">
      <c r="A35" s="1742"/>
      <c r="B35" s="1739"/>
      <c r="C35" s="1732"/>
      <c r="D35" s="1734"/>
      <c r="E35" s="1513" t="s">
        <v>3</v>
      </c>
      <c r="F35" s="765" t="s">
        <v>45</v>
      </c>
      <c r="G35" s="765" t="s">
        <v>782</v>
      </c>
      <c r="H35" s="1501" t="s">
        <v>0</v>
      </c>
      <c r="I35" s="1501" t="s">
        <v>0</v>
      </c>
      <c r="J35" s="1501" t="s">
        <v>0</v>
      </c>
      <c r="K35" s="1501" t="s">
        <v>0</v>
      </c>
      <c r="L35" s="1505" t="s">
        <v>0</v>
      </c>
      <c r="M35" s="1503" t="s">
        <v>0</v>
      </c>
      <c r="N35" s="1509"/>
    </row>
    <row r="36" spans="1:14" ht="25.5">
      <c r="A36" s="1742"/>
      <c r="B36" s="1739"/>
      <c r="C36" s="1750" t="s">
        <v>428</v>
      </c>
      <c r="D36" s="1746" t="s">
        <v>40</v>
      </c>
      <c r="E36" s="1522" t="s">
        <v>4</v>
      </c>
      <c r="F36" s="790" t="s">
        <v>6</v>
      </c>
      <c r="G36" s="1502" t="s">
        <v>783</v>
      </c>
      <c r="H36" s="1504" t="s">
        <v>0</v>
      </c>
      <c r="I36" s="780" t="s">
        <v>0</v>
      </c>
      <c r="J36" s="780" t="s">
        <v>0</v>
      </c>
      <c r="K36" s="780" t="s">
        <v>0</v>
      </c>
      <c r="L36" s="1506" t="s">
        <v>0</v>
      </c>
      <c r="M36" s="1497" t="s">
        <v>0</v>
      </c>
      <c r="N36" s="1509"/>
    </row>
    <row r="37" spans="1:14" ht="25.5">
      <c r="A37" s="1742"/>
      <c r="B37" s="1739"/>
      <c r="C37" s="1736"/>
      <c r="D37" s="1746"/>
      <c r="E37" s="1520" t="s">
        <v>3</v>
      </c>
      <c r="F37" s="781" t="s">
        <v>6</v>
      </c>
      <c r="G37" s="781" t="s">
        <v>783</v>
      </c>
      <c r="H37" s="810" t="s">
        <v>0</v>
      </c>
      <c r="I37" s="782" t="s">
        <v>0</v>
      </c>
      <c r="J37" s="782" t="s">
        <v>0</v>
      </c>
      <c r="K37" s="782" t="s">
        <v>0</v>
      </c>
      <c r="L37" s="1507" t="s">
        <v>0</v>
      </c>
      <c r="M37" s="1495" t="s">
        <v>0</v>
      </c>
      <c r="N37" s="1509"/>
    </row>
    <row r="38" spans="1:14">
      <c r="A38" s="1742"/>
      <c r="B38" s="1739"/>
      <c r="C38" s="1740" t="s">
        <v>429</v>
      </c>
      <c r="D38" s="1782" t="s">
        <v>290</v>
      </c>
      <c r="E38" s="1777" t="s">
        <v>4</v>
      </c>
      <c r="F38" s="769" t="s">
        <v>1</v>
      </c>
      <c r="G38" s="769" t="s">
        <v>782</v>
      </c>
      <c r="H38" s="766" t="s">
        <v>0</v>
      </c>
      <c r="I38" s="766" t="s">
        <v>0</v>
      </c>
      <c r="J38" s="766" t="s">
        <v>0</v>
      </c>
      <c r="K38" s="766" t="s">
        <v>0</v>
      </c>
      <c r="L38" s="808" t="s">
        <v>0</v>
      </c>
      <c r="M38" s="1496" t="s">
        <v>0</v>
      </c>
      <c r="N38" s="1509"/>
    </row>
    <row r="39" spans="1:14" ht="25.5">
      <c r="A39" s="1742"/>
      <c r="B39" s="1739"/>
      <c r="C39" s="1731"/>
      <c r="D39" s="1783"/>
      <c r="E39" s="1778"/>
      <c r="F39" s="769" t="s">
        <v>2</v>
      </c>
      <c r="G39" s="769" t="s">
        <v>783</v>
      </c>
      <c r="H39" s="766" t="s">
        <v>0</v>
      </c>
      <c r="I39" s="766" t="s">
        <v>0</v>
      </c>
      <c r="J39" s="766" t="s">
        <v>0</v>
      </c>
      <c r="K39" s="766" t="s">
        <v>0</v>
      </c>
      <c r="L39" s="808" t="s">
        <v>0</v>
      </c>
      <c r="M39" s="1496" t="s">
        <v>0</v>
      </c>
      <c r="N39" s="1509"/>
    </row>
    <row r="40" spans="1:14">
      <c r="A40" s="1742"/>
      <c r="B40" s="1739"/>
      <c r="C40" s="1731"/>
      <c r="D40" s="1783"/>
      <c r="E40" s="1778" t="s">
        <v>788</v>
      </c>
      <c r="F40" s="769" t="s">
        <v>1</v>
      </c>
      <c r="G40" s="769" t="s">
        <v>782</v>
      </c>
      <c r="H40" s="766" t="s">
        <v>0</v>
      </c>
      <c r="I40" s="766" t="s">
        <v>0</v>
      </c>
      <c r="J40" s="766" t="s">
        <v>0</v>
      </c>
      <c r="K40" s="766" t="s">
        <v>0</v>
      </c>
      <c r="L40" s="808" t="s">
        <v>0</v>
      </c>
      <c r="M40" s="1496" t="s">
        <v>0</v>
      </c>
      <c r="N40" s="1509"/>
    </row>
    <row r="41" spans="1:14" ht="28.5" customHeight="1">
      <c r="A41" s="1742"/>
      <c r="B41" s="1739"/>
      <c r="C41" s="1732"/>
      <c r="D41" s="1784"/>
      <c r="E41" s="1779"/>
      <c r="F41" s="769" t="s">
        <v>2</v>
      </c>
      <c r="G41" s="769" t="s">
        <v>783</v>
      </c>
      <c r="H41" s="1501" t="s">
        <v>0</v>
      </c>
      <c r="I41" s="1501" t="s">
        <v>0</v>
      </c>
      <c r="J41" s="1501" t="s">
        <v>0</v>
      </c>
      <c r="K41" s="1501" t="s">
        <v>0</v>
      </c>
      <c r="L41" s="1505" t="s">
        <v>0</v>
      </c>
      <c r="M41" s="1503" t="s">
        <v>0</v>
      </c>
      <c r="N41" s="1509"/>
    </row>
    <row r="42" spans="1:14" ht="30.6" customHeight="1">
      <c r="A42" s="1742"/>
      <c r="B42" s="1739"/>
      <c r="C42" s="1668" t="s">
        <v>430</v>
      </c>
      <c r="D42" s="771" t="s">
        <v>41</v>
      </c>
      <c r="E42" s="805" t="s">
        <v>4</v>
      </c>
      <c r="F42" s="771" t="s">
        <v>6</v>
      </c>
      <c r="G42" s="771" t="s">
        <v>820</v>
      </c>
      <c r="H42" s="772"/>
      <c r="I42" s="773"/>
      <c r="J42" s="773"/>
      <c r="K42" s="2225" t="s">
        <v>952</v>
      </c>
      <c r="L42" s="2226"/>
      <c r="M42" s="2227"/>
      <c r="N42" s="1509"/>
    </row>
    <row r="43" spans="1:14" ht="25.5">
      <c r="A43" s="1742"/>
      <c r="B43" s="1739"/>
      <c r="C43" s="1780" t="s">
        <v>431</v>
      </c>
      <c r="D43" s="1744" t="s">
        <v>42</v>
      </c>
      <c r="E43" s="1666" t="s">
        <v>4</v>
      </c>
      <c r="F43" s="765" t="s">
        <v>6</v>
      </c>
      <c r="G43" s="796" t="s">
        <v>851</v>
      </c>
      <c r="H43" s="766" t="s">
        <v>0</v>
      </c>
      <c r="I43" s="766" t="s">
        <v>0</v>
      </c>
      <c r="J43" s="766" t="s">
        <v>0</v>
      </c>
      <c r="K43" s="766" t="s">
        <v>0</v>
      </c>
      <c r="L43" s="808" t="s">
        <v>0</v>
      </c>
      <c r="M43" s="1496" t="s">
        <v>0</v>
      </c>
      <c r="N43" s="1509"/>
    </row>
    <row r="44" spans="1:14" ht="26.25" customHeight="1">
      <c r="A44" s="1742"/>
      <c r="B44" s="1739"/>
      <c r="C44" s="1781"/>
      <c r="D44" s="1745"/>
      <c r="E44" s="1513" t="s">
        <v>788</v>
      </c>
      <c r="F44" s="1535" t="s">
        <v>6</v>
      </c>
      <c r="G44" s="798" t="s">
        <v>851</v>
      </c>
      <c r="H44" s="766" t="s">
        <v>0</v>
      </c>
      <c r="I44" s="766" t="s">
        <v>0</v>
      </c>
      <c r="J44" s="766" t="s">
        <v>0</v>
      </c>
      <c r="K44" s="766" t="s">
        <v>0</v>
      </c>
      <c r="L44" s="1505" t="s">
        <v>0</v>
      </c>
      <c r="M44" s="1532" t="s">
        <v>0</v>
      </c>
      <c r="N44" s="1509"/>
    </row>
    <row r="45" spans="1:14" ht="29.25" customHeight="1">
      <c r="A45" s="1742"/>
      <c r="B45" s="1739"/>
      <c r="C45" s="770" t="s">
        <v>432</v>
      </c>
      <c r="D45" s="1669" t="s">
        <v>43</v>
      </c>
      <c r="E45" s="801" t="s">
        <v>4</v>
      </c>
      <c r="F45" s="777" t="s">
        <v>6</v>
      </c>
      <c r="G45" s="777" t="s">
        <v>820</v>
      </c>
      <c r="H45" s="778"/>
      <c r="I45" s="778"/>
      <c r="J45" s="778"/>
      <c r="K45" s="2228" t="s">
        <v>952</v>
      </c>
      <c r="L45" s="2229"/>
      <c r="M45" s="2230"/>
      <c r="N45" s="1509"/>
    </row>
    <row r="46" spans="1:14" ht="29.25" customHeight="1">
      <c r="A46" s="1742"/>
      <c r="B46" s="1739"/>
      <c r="C46" s="776" t="s">
        <v>433</v>
      </c>
      <c r="D46" s="775" t="s">
        <v>44</v>
      </c>
      <c r="E46" s="803" t="s">
        <v>4</v>
      </c>
      <c r="F46" s="775" t="s">
        <v>6</v>
      </c>
      <c r="G46" s="775" t="s">
        <v>820</v>
      </c>
      <c r="H46" s="774"/>
      <c r="I46" s="774"/>
      <c r="J46" s="774"/>
      <c r="K46" s="2231" t="s">
        <v>952</v>
      </c>
      <c r="L46" s="2232"/>
      <c r="M46" s="2233"/>
      <c r="N46" s="1509"/>
    </row>
    <row r="47" spans="1:14">
      <c r="A47" s="1742"/>
      <c r="B47" s="1739"/>
      <c r="C47" s="1735" t="s">
        <v>434</v>
      </c>
      <c r="D47" s="1746" t="s">
        <v>853</v>
      </c>
      <c r="E47" s="1748" t="s">
        <v>4</v>
      </c>
      <c r="F47" s="779" t="s">
        <v>1</v>
      </c>
      <c r="G47" s="779" t="s">
        <v>782</v>
      </c>
      <c r="H47" s="780" t="s">
        <v>0</v>
      </c>
      <c r="I47" s="780" t="s">
        <v>0</v>
      </c>
      <c r="J47" s="780" t="s">
        <v>0</v>
      </c>
      <c r="K47" s="780" t="s">
        <v>0</v>
      </c>
      <c r="L47" s="1506" t="s">
        <v>0</v>
      </c>
      <c r="M47" s="1497" t="s">
        <v>0</v>
      </c>
      <c r="N47" s="1509"/>
    </row>
    <row r="48" spans="1:14" ht="25.5">
      <c r="A48" s="1742"/>
      <c r="B48" s="1739"/>
      <c r="C48" s="1735"/>
      <c r="D48" s="1746"/>
      <c r="E48" s="1748"/>
      <c r="F48" s="779" t="s">
        <v>6</v>
      </c>
      <c r="G48" s="779" t="s">
        <v>782</v>
      </c>
      <c r="H48" s="780" t="s">
        <v>0</v>
      </c>
      <c r="I48" s="780" t="s">
        <v>0</v>
      </c>
      <c r="J48" s="780" t="s">
        <v>0</v>
      </c>
      <c r="K48" s="780" t="s">
        <v>0</v>
      </c>
      <c r="L48" s="1506" t="s">
        <v>0</v>
      </c>
      <c r="M48" s="1497" t="s">
        <v>0</v>
      </c>
      <c r="N48" s="1509"/>
    </row>
    <row r="49" spans="1:14">
      <c r="A49" s="1742"/>
      <c r="B49" s="1739"/>
      <c r="C49" s="1735"/>
      <c r="D49" s="1746"/>
      <c r="E49" s="1748" t="s">
        <v>3</v>
      </c>
      <c r="F49" s="779" t="s">
        <v>1</v>
      </c>
      <c r="G49" s="779" t="s">
        <v>782</v>
      </c>
      <c r="H49" s="780" t="s">
        <v>0</v>
      </c>
      <c r="I49" s="780" t="s">
        <v>0</v>
      </c>
      <c r="J49" s="780" t="s">
        <v>0</v>
      </c>
      <c r="K49" s="780" t="s">
        <v>0</v>
      </c>
      <c r="L49" s="1506" t="s">
        <v>0</v>
      </c>
      <c r="M49" s="1497" t="s">
        <v>0</v>
      </c>
      <c r="N49" s="1509"/>
    </row>
    <row r="50" spans="1:14" ht="25.5">
      <c r="A50" s="1742"/>
      <c r="B50" s="1739"/>
      <c r="C50" s="1736"/>
      <c r="D50" s="1747"/>
      <c r="E50" s="1749"/>
      <c r="F50" s="781" t="s">
        <v>6</v>
      </c>
      <c r="G50" s="781" t="s">
        <v>782</v>
      </c>
      <c r="H50" s="782" t="s">
        <v>0</v>
      </c>
      <c r="I50" s="782" t="s">
        <v>0</v>
      </c>
      <c r="J50" s="782" t="s">
        <v>0</v>
      </c>
      <c r="K50" s="782" t="s">
        <v>0</v>
      </c>
      <c r="L50" s="1507" t="s">
        <v>0</v>
      </c>
      <c r="M50" s="1495" t="s">
        <v>0</v>
      </c>
      <c r="N50" s="1509"/>
    </row>
    <row r="51" spans="1:14">
      <c r="A51" s="1742"/>
      <c r="B51" s="1739"/>
      <c r="C51" s="1740" t="s">
        <v>435</v>
      </c>
      <c r="D51" s="1774" t="s">
        <v>47</v>
      </c>
      <c r="E51" s="1521" t="s">
        <v>4</v>
      </c>
      <c r="F51" s="768" t="s">
        <v>46</v>
      </c>
      <c r="G51" s="768" t="s">
        <v>777</v>
      </c>
      <c r="H51" s="1769"/>
      <c r="I51" s="1769"/>
      <c r="J51" s="1500" t="s">
        <v>0</v>
      </c>
      <c r="K51" s="1500" t="s">
        <v>0</v>
      </c>
      <c r="L51" s="808" t="s">
        <v>0</v>
      </c>
      <c r="M51" s="1496" t="s">
        <v>0</v>
      </c>
      <c r="N51" s="1509"/>
    </row>
    <row r="52" spans="1:14">
      <c r="A52" s="1742"/>
      <c r="B52" s="1739"/>
      <c r="C52" s="1732"/>
      <c r="D52" s="1774"/>
      <c r="E52" s="1525" t="s">
        <v>3</v>
      </c>
      <c r="F52" s="767" t="s">
        <v>46</v>
      </c>
      <c r="G52" s="767" t="s">
        <v>777</v>
      </c>
      <c r="H52" s="1770"/>
      <c r="I52" s="1770"/>
      <c r="J52" s="1501" t="s">
        <v>0</v>
      </c>
      <c r="K52" s="1501" t="s">
        <v>0</v>
      </c>
      <c r="L52" s="1505" t="s">
        <v>0</v>
      </c>
      <c r="M52" s="1503" t="s">
        <v>0</v>
      </c>
      <c r="N52" s="1509"/>
    </row>
    <row r="53" spans="1:14">
      <c r="A53" s="1742"/>
      <c r="B53" s="1739"/>
      <c r="C53" s="1546" t="s">
        <v>436</v>
      </c>
      <c r="D53" s="1523" t="s">
        <v>66</v>
      </c>
      <c r="E53" s="804"/>
      <c r="F53" s="804" t="s">
        <v>1</v>
      </c>
      <c r="G53" s="785" t="s">
        <v>782</v>
      </c>
      <c r="H53" s="778" t="s">
        <v>0</v>
      </c>
      <c r="I53" s="778" t="s">
        <v>0</v>
      </c>
      <c r="J53" s="778" t="s">
        <v>0</v>
      </c>
      <c r="K53" s="778" t="s">
        <v>0</v>
      </c>
      <c r="L53" s="1507" t="s">
        <v>0</v>
      </c>
      <c r="M53" s="1495" t="s">
        <v>0</v>
      </c>
      <c r="N53" s="1509"/>
    </row>
    <row r="54" spans="1:14">
      <c r="A54" s="1742"/>
      <c r="B54" s="1739"/>
      <c r="C54" s="1537" t="s">
        <v>437</v>
      </c>
      <c r="D54" s="1524" t="s">
        <v>62</v>
      </c>
      <c r="E54" s="803"/>
      <c r="F54" s="803" t="s">
        <v>1</v>
      </c>
      <c r="G54" s="784" t="s">
        <v>782</v>
      </c>
      <c r="H54" s="1556"/>
      <c r="I54" s="774" t="s">
        <v>0</v>
      </c>
      <c r="J54" s="774" t="s">
        <v>0</v>
      </c>
      <c r="K54" s="774" t="s">
        <v>0</v>
      </c>
      <c r="L54" s="1505" t="s">
        <v>0</v>
      </c>
      <c r="M54" s="1532" t="s">
        <v>0</v>
      </c>
      <c r="N54" s="1509"/>
    </row>
    <row r="55" spans="1:14" ht="118.5" customHeight="1">
      <c r="A55" s="1742"/>
      <c r="B55" s="1739"/>
      <c r="C55" s="1546" t="s">
        <v>778</v>
      </c>
      <c r="D55" s="1523" t="s">
        <v>786</v>
      </c>
      <c r="E55" s="804" t="s">
        <v>787</v>
      </c>
      <c r="F55" s="804" t="s">
        <v>781</v>
      </c>
      <c r="G55" s="785" t="s">
        <v>785</v>
      </c>
      <c r="H55" s="778" t="s">
        <v>0</v>
      </c>
      <c r="I55" s="778" t="s">
        <v>0</v>
      </c>
      <c r="J55" s="778" t="s">
        <v>0</v>
      </c>
      <c r="K55" s="778" t="s">
        <v>0</v>
      </c>
      <c r="L55" s="1507" t="s">
        <v>0</v>
      </c>
      <c r="M55" s="1495" t="s">
        <v>0</v>
      </c>
      <c r="N55" s="1509"/>
    </row>
    <row r="56" spans="1:14">
      <c r="A56" s="1743"/>
      <c r="B56" s="1739"/>
      <c r="C56" s="1537" t="s">
        <v>779</v>
      </c>
      <c r="D56" s="1524" t="s">
        <v>5</v>
      </c>
      <c r="E56" s="803" t="s">
        <v>780</v>
      </c>
      <c r="F56" s="803" t="s">
        <v>1</v>
      </c>
      <c r="G56" s="803" t="s">
        <v>784</v>
      </c>
      <c r="H56" s="1556"/>
      <c r="I56" s="774" t="s">
        <v>0</v>
      </c>
      <c r="J56" s="774" t="s">
        <v>0</v>
      </c>
      <c r="K56" s="774" t="s">
        <v>0</v>
      </c>
      <c r="L56" s="1505" t="s">
        <v>0</v>
      </c>
      <c r="M56" s="1532" t="s">
        <v>0</v>
      </c>
      <c r="N56" s="1509"/>
    </row>
    <row r="57" spans="1:14">
      <c r="A57" s="1786" t="s">
        <v>770</v>
      </c>
      <c r="B57" s="1788" t="s">
        <v>773</v>
      </c>
      <c r="C57" s="1771" t="s">
        <v>438</v>
      </c>
      <c r="D57" s="1773" t="s">
        <v>49</v>
      </c>
      <c r="E57" s="1547" t="s">
        <v>104</v>
      </c>
      <c r="F57" s="811" t="s">
        <v>46</v>
      </c>
      <c r="G57" s="788" t="s">
        <v>777</v>
      </c>
      <c r="H57" s="791"/>
      <c r="I57" s="791" t="s">
        <v>0</v>
      </c>
      <c r="J57" s="791" t="s">
        <v>0</v>
      </c>
      <c r="K57" s="791" t="s">
        <v>0</v>
      </c>
      <c r="L57" s="1506" t="s">
        <v>0</v>
      </c>
      <c r="M57" s="1497" t="s">
        <v>0</v>
      </c>
      <c r="N57" s="1509"/>
    </row>
    <row r="58" spans="1:14">
      <c r="A58" s="1787"/>
      <c r="B58" s="1789"/>
      <c r="C58" s="1772"/>
      <c r="D58" s="1773"/>
      <c r="E58" s="1548" t="s">
        <v>3</v>
      </c>
      <c r="F58" s="1539" t="s">
        <v>46</v>
      </c>
      <c r="G58" s="779" t="s">
        <v>777</v>
      </c>
      <c r="H58" s="780"/>
      <c r="I58" s="780" t="s">
        <v>0</v>
      </c>
      <c r="J58" s="780" t="s">
        <v>0</v>
      </c>
      <c r="K58" s="780" t="s">
        <v>0</v>
      </c>
      <c r="L58" s="1506" t="s">
        <v>0</v>
      </c>
      <c r="M58" s="1497" t="s">
        <v>0</v>
      </c>
      <c r="N58" s="1509"/>
    </row>
    <row r="59" spans="1:14">
      <c r="A59" s="1787"/>
      <c r="B59" s="1789"/>
      <c r="C59" s="1772"/>
      <c r="D59" s="1549" t="s">
        <v>152</v>
      </c>
      <c r="E59" s="1541"/>
      <c r="F59" s="802" t="s">
        <v>46</v>
      </c>
      <c r="G59" s="779" t="s">
        <v>777</v>
      </c>
      <c r="H59" s="780"/>
      <c r="I59" s="780" t="s">
        <v>0</v>
      </c>
      <c r="J59" s="780" t="s">
        <v>0</v>
      </c>
      <c r="K59" s="780" t="s">
        <v>0</v>
      </c>
      <c r="L59" s="1506" t="s">
        <v>0</v>
      </c>
      <c r="M59" s="1495" t="s">
        <v>0</v>
      </c>
      <c r="N59" s="1509"/>
    </row>
    <row r="60" spans="1:14">
      <c r="A60" s="1787"/>
      <c r="B60" s="1789"/>
      <c r="C60" s="1740" t="s">
        <v>439</v>
      </c>
      <c r="D60" s="1775" t="s">
        <v>56</v>
      </c>
      <c r="E60" s="1542" t="s">
        <v>4</v>
      </c>
      <c r="F60" s="1536" t="s">
        <v>46</v>
      </c>
      <c r="G60" s="786" t="s">
        <v>777</v>
      </c>
      <c r="H60" s="1529"/>
      <c r="I60" s="1529" t="s">
        <v>0</v>
      </c>
      <c r="J60" s="1529" t="s">
        <v>0</v>
      </c>
      <c r="K60" s="1529" t="s">
        <v>0</v>
      </c>
      <c r="L60" s="1529" t="s">
        <v>0</v>
      </c>
      <c r="M60" s="1496" t="s">
        <v>0</v>
      </c>
      <c r="N60" s="1509"/>
    </row>
    <row r="61" spans="1:14">
      <c r="A61" s="1787"/>
      <c r="B61" s="1789"/>
      <c r="C61" s="1732"/>
      <c r="D61" s="1776"/>
      <c r="E61" s="1544" t="s">
        <v>3</v>
      </c>
      <c r="F61" s="1535" t="s">
        <v>46</v>
      </c>
      <c r="G61" s="1540" t="s">
        <v>777</v>
      </c>
      <c r="H61" s="1530"/>
      <c r="I61" s="1530" t="s">
        <v>0</v>
      </c>
      <c r="J61" s="1530" t="s">
        <v>0</v>
      </c>
      <c r="K61" s="1530" t="s">
        <v>0</v>
      </c>
      <c r="L61" s="1505" t="s">
        <v>0</v>
      </c>
      <c r="M61" s="1532" t="s">
        <v>0</v>
      </c>
      <c r="N61" s="1509"/>
    </row>
    <row r="62" spans="1:14" ht="25.5">
      <c r="A62" s="1787"/>
      <c r="B62" s="1789"/>
      <c r="C62" s="1550" t="s">
        <v>440</v>
      </c>
      <c r="D62" s="1538" t="s">
        <v>50</v>
      </c>
      <c r="E62" s="1547"/>
      <c r="F62" s="1551" t="s">
        <v>767</v>
      </c>
      <c r="G62" s="806" t="s">
        <v>777</v>
      </c>
      <c r="H62" s="780"/>
      <c r="I62" s="780" t="s">
        <v>0</v>
      </c>
      <c r="J62" s="780" t="s">
        <v>0</v>
      </c>
      <c r="K62" s="780"/>
      <c r="L62" s="1506" t="s">
        <v>0</v>
      </c>
      <c r="M62" s="1497" t="s">
        <v>0</v>
      </c>
      <c r="N62" s="1509"/>
    </row>
    <row r="63" spans="1:14">
      <c r="A63" s="1787"/>
      <c r="B63" s="1789"/>
      <c r="C63" s="1795" t="s">
        <v>441</v>
      </c>
      <c r="D63" s="1782" t="s">
        <v>51</v>
      </c>
      <c r="E63" s="1533" t="s">
        <v>104</v>
      </c>
      <c r="F63" s="1536" t="s">
        <v>46</v>
      </c>
      <c r="G63" s="786" t="s">
        <v>777</v>
      </c>
      <c r="H63" s="1529"/>
      <c r="I63" s="1529" t="s">
        <v>0</v>
      </c>
      <c r="J63" s="1529" t="s">
        <v>0</v>
      </c>
      <c r="K63" s="1529"/>
      <c r="L63" s="1529" t="s">
        <v>0</v>
      </c>
      <c r="M63" s="1531" t="s">
        <v>0</v>
      </c>
      <c r="N63" s="1509"/>
    </row>
    <row r="64" spans="1:14">
      <c r="A64" s="1787"/>
      <c r="B64" s="1789"/>
      <c r="C64" s="1796"/>
      <c r="D64" s="1783"/>
      <c r="E64" s="1534" t="s">
        <v>3</v>
      </c>
      <c r="F64" s="1535" t="s">
        <v>46</v>
      </c>
      <c r="G64" s="1540" t="s">
        <v>777</v>
      </c>
      <c r="H64" s="1530"/>
      <c r="I64" s="1530" t="s">
        <v>0</v>
      </c>
      <c r="J64" s="1530" t="s">
        <v>0</v>
      </c>
      <c r="K64" s="1530"/>
      <c r="L64" s="1505" t="s">
        <v>0</v>
      </c>
      <c r="M64" s="1532" t="s">
        <v>0</v>
      </c>
      <c r="N64" s="1509"/>
    </row>
    <row r="65" spans="1:14">
      <c r="A65" s="1787"/>
      <c r="B65" s="1789"/>
      <c r="C65" s="1771" t="s">
        <v>442</v>
      </c>
      <c r="D65" s="1810" t="s">
        <v>52</v>
      </c>
      <c r="E65" s="1812" t="s">
        <v>48</v>
      </c>
      <c r="F65" s="1814" t="s">
        <v>46</v>
      </c>
      <c r="G65" s="788" t="s">
        <v>777</v>
      </c>
      <c r="H65" s="1805"/>
      <c r="I65" s="1805" t="s">
        <v>0</v>
      </c>
      <c r="J65" s="1805" t="s">
        <v>0</v>
      </c>
      <c r="K65" s="1805" t="s">
        <v>0</v>
      </c>
      <c r="L65" s="1805" t="s">
        <v>0</v>
      </c>
      <c r="M65" s="1807" t="s">
        <v>0</v>
      </c>
      <c r="N65" s="1509"/>
    </row>
    <row r="66" spans="1:14">
      <c r="A66" s="1787"/>
      <c r="B66" s="1789"/>
      <c r="C66" s="1809"/>
      <c r="D66" s="1811"/>
      <c r="E66" s="1813"/>
      <c r="F66" s="1815"/>
      <c r="G66" s="1554" t="s">
        <v>777</v>
      </c>
      <c r="H66" s="1806"/>
      <c r="I66" s="1806"/>
      <c r="J66" s="1806"/>
      <c r="K66" s="1806"/>
      <c r="L66" s="1806"/>
      <c r="M66" s="1808"/>
      <c r="N66" s="1509"/>
    </row>
    <row r="67" spans="1:14">
      <c r="A67" s="1786" t="s">
        <v>771</v>
      </c>
      <c r="B67" s="1788" t="s">
        <v>774</v>
      </c>
      <c r="C67" s="1740" t="s">
        <v>443</v>
      </c>
      <c r="D67" s="1802" t="s">
        <v>61</v>
      </c>
      <c r="E67" s="1777" t="s">
        <v>4</v>
      </c>
      <c r="F67" s="807" t="s">
        <v>1</v>
      </c>
      <c r="G67" s="769" t="s">
        <v>782</v>
      </c>
      <c r="H67" s="766" t="s">
        <v>0</v>
      </c>
      <c r="I67" s="766" t="s">
        <v>0</v>
      </c>
      <c r="J67" s="766" t="s">
        <v>0</v>
      </c>
      <c r="K67" s="766" t="s">
        <v>0</v>
      </c>
      <c r="L67" s="808" t="s">
        <v>0</v>
      </c>
      <c r="M67" s="1496" t="s">
        <v>0</v>
      </c>
      <c r="N67" s="1509"/>
    </row>
    <row r="68" spans="1:14" ht="25.5">
      <c r="A68" s="1787"/>
      <c r="B68" s="1789"/>
      <c r="C68" s="1731"/>
      <c r="D68" s="1774"/>
      <c r="E68" s="1778"/>
      <c r="F68" s="765" t="s">
        <v>6</v>
      </c>
      <c r="G68" s="765" t="s">
        <v>782</v>
      </c>
      <c r="H68" s="766" t="s">
        <v>0</v>
      </c>
      <c r="I68" s="766" t="s">
        <v>0</v>
      </c>
      <c r="J68" s="766" t="s">
        <v>0</v>
      </c>
      <c r="K68" s="766" t="s">
        <v>0</v>
      </c>
      <c r="L68" s="808" t="s">
        <v>0</v>
      </c>
      <c r="M68" s="1496" t="s">
        <v>0</v>
      </c>
      <c r="N68" s="1509"/>
    </row>
    <row r="69" spans="1:14">
      <c r="A69" s="1787"/>
      <c r="B69" s="1789"/>
      <c r="C69" s="1731"/>
      <c r="D69" s="1774"/>
      <c r="E69" s="1778"/>
      <c r="F69" s="769" t="s">
        <v>37</v>
      </c>
      <c r="G69" s="769" t="s">
        <v>782</v>
      </c>
      <c r="H69" s="766" t="s">
        <v>0</v>
      </c>
      <c r="I69" s="766" t="s">
        <v>0</v>
      </c>
      <c r="J69" s="766" t="s">
        <v>0</v>
      </c>
      <c r="K69" s="766" t="s">
        <v>0</v>
      </c>
      <c r="L69" s="808" t="s">
        <v>0</v>
      </c>
      <c r="M69" s="1496" t="s">
        <v>0</v>
      </c>
      <c r="N69" s="1509"/>
    </row>
    <row r="70" spans="1:14">
      <c r="A70" s="1787"/>
      <c r="B70" s="1789"/>
      <c r="C70" s="1731"/>
      <c r="D70" s="1774"/>
      <c r="E70" s="1778" t="s">
        <v>3</v>
      </c>
      <c r="F70" s="765" t="s">
        <v>1</v>
      </c>
      <c r="G70" s="765" t="s">
        <v>782</v>
      </c>
      <c r="H70" s="766" t="s">
        <v>0</v>
      </c>
      <c r="I70" s="766" t="s">
        <v>0</v>
      </c>
      <c r="J70" s="766" t="s">
        <v>0</v>
      </c>
      <c r="K70" s="766" t="s">
        <v>0</v>
      </c>
      <c r="L70" s="808" t="s">
        <v>0</v>
      </c>
      <c r="M70" s="1496" t="s">
        <v>0</v>
      </c>
      <c r="N70" s="1509"/>
    </row>
    <row r="71" spans="1:14" ht="25.5">
      <c r="A71" s="1787"/>
      <c r="B71" s="1789"/>
      <c r="C71" s="1731"/>
      <c r="D71" s="1774"/>
      <c r="E71" s="1778"/>
      <c r="F71" s="765" t="s">
        <v>6</v>
      </c>
      <c r="G71" s="765" t="s">
        <v>782</v>
      </c>
      <c r="H71" s="766" t="s">
        <v>0</v>
      </c>
      <c r="I71" s="766" t="s">
        <v>0</v>
      </c>
      <c r="J71" s="766" t="s">
        <v>0</v>
      </c>
      <c r="K71" s="766" t="s">
        <v>0</v>
      </c>
      <c r="L71" s="808" t="s">
        <v>0</v>
      </c>
      <c r="M71" s="1496" t="s">
        <v>0</v>
      </c>
      <c r="N71" s="1509"/>
    </row>
    <row r="72" spans="1:14">
      <c r="A72" s="1787"/>
      <c r="B72" s="1789"/>
      <c r="C72" s="1732"/>
      <c r="D72" s="1803"/>
      <c r="E72" s="1779"/>
      <c r="F72" s="767" t="s">
        <v>37</v>
      </c>
      <c r="G72" s="767" t="s">
        <v>782</v>
      </c>
      <c r="H72" s="1501" t="s">
        <v>0</v>
      </c>
      <c r="I72" s="1501" t="s">
        <v>0</v>
      </c>
      <c r="J72" s="1501" t="s">
        <v>0</v>
      </c>
      <c r="K72" s="1501" t="s">
        <v>0</v>
      </c>
      <c r="L72" s="1505" t="s">
        <v>0</v>
      </c>
      <c r="M72" s="1503" t="s">
        <v>0</v>
      </c>
      <c r="N72" s="1509"/>
    </row>
    <row r="73" spans="1:14">
      <c r="A73" s="1787"/>
      <c r="B73" s="1789"/>
      <c r="C73" s="1818" t="s">
        <v>444</v>
      </c>
      <c r="D73" s="1737" t="s">
        <v>57</v>
      </c>
      <c r="E73" s="1522" t="s">
        <v>4</v>
      </c>
      <c r="F73" s="788" t="s">
        <v>46</v>
      </c>
      <c r="G73" s="806" t="s">
        <v>777</v>
      </c>
      <c r="H73" s="780"/>
      <c r="I73" s="780" t="s">
        <v>0</v>
      </c>
      <c r="J73" s="780" t="s">
        <v>0</v>
      </c>
      <c r="K73" s="780" t="s">
        <v>0</v>
      </c>
      <c r="L73" s="1506" t="s">
        <v>0</v>
      </c>
      <c r="M73" s="1497" t="s">
        <v>0</v>
      </c>
      <c r="N73" s="1509"/>
    </row>
    <row r="74" spans="1:14">
      <c r="A74" s="1787"/>
      <c r="B74" s="1789"/>
      <c r="C74" s="1819"/>
      <c r="D74" s="1737"/>
      <c r="E74" s="1516" t="s">
        <v>3</v>
      </c>
      <c r="F74" s="781" t="s">
        <v>46</v>
      </c>
      <c r="G74" s="781" t="s">
        <v>777</v>
      </c>
      <c r="H74" s="782"/>
      <c r="I74" s="782" t="s">
        <v>0</v>
      </c>
      <c r="J74" s="782" t="s">
        <v>0</v>
      </c>
      <c r="K74" s="782" t="s">
        <v>0</v>
      </c>
      <c r="L74" s="1507" t="s">
        <v>0</v>
      </c>
      <c r="M74" s="1495" t="s">
        <v>0</v>
      </c>
      <c r="N74" s="1509"/>
    </row>
    <row r="75" spans="1:14">
      <c r="A75" s="1787"/>
      <c r="B75" s="1789"/>
      <c r="C75" s="1740" t="s">
        <v>445</v>
      </c>
      <c r="D75" s="1768" t="s">
        <v>53</v>
      </c>
      <c r="E75" s="1521" t="s">
        <v>4</v>
      </c>
      <c r="F75" s="786" t="s">
        <v>46</v>
      </c>
      <c r="G75" s="787" t="s">
        <v>777</v>
      </c>
      <c r="H75" s="766"/>
      <c r="I75" s="766"/>
      <c r="J75" s="766" t="s">
        <v>0</v>
      </c>
      <c r="K75" s="766" t="s">
        <v>0</v>
      </c>
      <c r="L75" s="808" t="s">
        <v>0</v>
      </c>
      <c r="M75" s="1496" t="s">
        <v>0</v>
      </c>
      <c r="N75" s="1509"/>
    </row>
    <row r="76" spans="1:14">
      <c r="A76" s="1787"/>
      <c r="B76" s="1789"/>
      <c r="C76" s="1732"/>
      <c r="D76" s="1734"/>
      <c r="E76" s="1519" t="s">
        <v>3</v>
      </c>
      <c r="F76" s="767" t="s">
        <v>46</v>
      </c>
      <c r="G76" s="767" t="s">
        <v>777</v>
      </c>
      <c r="H76" s="1501"/>
      <c r="I76" s="1501"/>
      <c r="J76" s="1501" t="s">
        <v>0</v>
      </c>
      <c r="K76" s="1501" t="s">
        <v>0</v>
      </c>
      <c r="L76" s="808" t="s">
        <v>0</v>
      </c>
      <c r="M76" s="1496" t="s">
        <v>0</v>
      </c>
      <c r="N76" s="1509"/>
    </row>
    <row r="77" spans="1:14">
      <c r="A77" s="1787"/>
      <c r="B77" s="1789"/>
      <c r="C77" s="1750" t="s">
        <v>446</v>
      </c>
      <c r="D77" s="1810" t="s">
        <v>32</v>
      </c>
      <c r="E77" s="1812"/>
      <c r="F77" s="812" t="s">
        <v>1</v>
      </c>
      <c r="G77" s="812" t="s">
        <v>782</v>
      </c>
      <c r="H77" s="780" t="s">
        <v>0</v>
      </c>
      <c r="I77" s="780" t="s">
        <v>0</v>
      </c>
      <c r="J77" s="791" t="s">
        <v>0</v>
      </c>
      <c r="K77" s="791" t="s">
        <v>0</v>
      </c>
      <c r="L77" s="1508" t="s">
        <v>0</v>
      </c>
      <c r="M77" s="1498" t="s">
        <v>0</v>
      </c>
      <c r="N77" s="1509"/>
    </row>
    <row r="78" spans="1:14">
      <c r="A78" s="1787"/>
      <c r="B78" s="1789"/>
      <c r="C78" s="1735"/>
      <c r="D78" s="1816"/>
      <c r="E78" s="1817"/>
      <c r="F78" s="779" t="s">
        <v>7</v>
      </c>
      <c r="G78" s="779" t="s">
        <v>782</v>
      </c>
      <c r="H78" s="780" t="s">
        <v>0</v>
      </c>
      <c r="I78" s="780" t="s">
        <v>0</v>
      </c>
      <c r="J78" s="782" t="s">
        <v>0</v>
      </c>
      <c r="K78" s="782" t="s">
        <v>0</v>
      </c>
      <c r="L78" s="1507" t="s">
        <v>0</v>
      </c>
      <c r="M78" s="1495" t="s">
        <v>0</v>
      </c>
      <c r="N78" s="1509"/>
    </row>
    <row r="79" spans="1:14">
      <c r="A79" s="1787"/>
      <c r="B79" s="1789"/>
      <c r="C79" s="1740" t="s">
        <v>447</v>
      </c>
      <c r="D79" s="1797" t="s">
        <v>31</v>
      </c>
      <c r="E79" s="796"/>
      <c r="F79" s="789" t="s">
        <v>1</v>
      </c>
      <c r="G79" s="789" t="s">
        <v>782</v>
      </c>
      <c r="H79" s="1500" t="s">
        <v>0</v>
      </c>
      <c r="I79" s="1500" t="s">
        <v>0</v>
      </c>
      <c r="J79" s="1500" t="s">
        <v>0</v>
      </c>
      <c r="K79" s="766" t="s">
        <v>0</v>
      </c>
      <c r="L79" s="808" t="s">
        <v>0</v>
      </c>
      <c r="M79" s="1496" t="s">
        <v>0</v>
      </c>
      <c r="N79" s="1509"/>
    </row>
    <row r="80" spans="1:14">
      <c r="A80" s="1787"/>
      <c r="B80" s="1789"/>
      <c r="C80" s="1731"/>
      <c r="D80" s="1798"/>
      <c r="E80" s="797"/>
      <c r="F80" s="765" t="s">
        <v>7</v>
      </c>
      <c r="G80" s="765" t="s">
        <v>782</v>
      </c>
      <c r="H80" s="766" t="s">
        <v>0</v>
      </c>
      <c r="I80" s="766" t="s">
        <v>0</v>
      </c>
      <c r="J80" s="766" t="s">
        <v>0</v>
      </c>
      <c r="K80" s="766" t="s">
        <v>0</v>
      </c>
      <c r="L80" s="808" t="s">
        <v>0</v>
      </c>
      <c r="M80" s="1496" t="s">
        <v>0</v>
      </c>
      <c r="N80" s="1509"/>
    </row>
    <row r="81" spans="1:14">
      <c r="A81" s="1787"/>
      <c r="B81" s="1789"/>
      <c r="C81" s="1732"/>
      <c r="D81" s="1799"/>
      <c r="E81" s="798"/>
      <c r="F81" s="767" t="s">
        <v>37</v>
      </c>
      <c r="G81" s="767" t="s">
        <v>782</v>
      </c>
      <c r="H81" s="1501" t="s">
        <v>0</v>
      </c>
      <c r="I81" s="1501" t="s">
        <v>0</v>
      </c>
      <c r="J81" s="1501" t="s">
        <v>0</v>
      </c>
      <c r="K81" s="1501" t="s">
        <v>0</v>
      </c>
      <c r="L81" s="1505" t="s">
        <v>0</v>
      </c>
      <c r="M81" s="1503" t="s">
        <v>0</v>
      </c>
      <c r="N81" s="1509"/>
    </row>
    <row r="82" spans="1:14">
      <c r="A82" s="1787"/>
      <c r="B82" s="1789"/>
      <c r="C82" s="1800" t="s">
        <v>448</v>
      </c>
      <c r="D82" s="1737" t="s">
        <v>67</v>
      </c>
      <c r="E82" s="1520" t="s">
        <v>4</v>
      </c>
      <c r="F82" s="790" t="s">
        <v>1</v>
      </c>
      <c r="G82" s="790" t="s">
        <v>782</v>
      </c>
      <c r="H82" s="791" t="s">
        <v>0</v>
      </c>
      <c r="I82" s="791" t="s">
        <v>0</v>
      </c>
      <c r="J82" s="791" t="s">
        <v>0</v>
      </c>
      <c r="K82" s="791" t="s">
        <v>0</v>
      </c>
      <c r="L82" s="1508" t="s">
        <v>0</v>
      </c>
      <c r="M82" s="1498" t="s">
        <v>0</v>
      </c>
      <c r="N82" s="1509"/>
    </row>
    <row r="83" spans="1:14">
      <c r="A83" s="1787"/>
      <c r="B83" s="1789"/>
      <c r="C83" s="1801"/>
      <c r="D83" s="1737"/>
      <c r="E83" s="1520" t="s">
        <v>3</v>
      </c>
      <c r="F83" s="781" t="s">
        <v>7</v>
      </c>
      <c r="G83" s="781" t="s">
        <v>782</v>
      </c>
      <c r="H83" s="782" t="s">
        <v>0</v>
      </c>
      <c r="I83" s="782" t="s">
        <v>0</v>
      </c>
      <c r="J83" s="782" t="s">
        <v>0</v>
      </c>
      <c r="K83" s="782" t="s">
        <v>0</v>
      </c>
      <c r="L83" s="1507" t="s">
        <v>0</v>
      </c>
      <c r="M83" s="1495" t="s">
        <v>0</v>
      </c>
      <c r="N83" s="1509"/>
    </row>
    <row r="84" spans="1:14">
      <c r="A84" s="1787"/>
      <c r="B84" s="1789"/>
      <c r="C84" s="1795" t="s">
        <v>449</v>
      </c>
      <c r="D84" s="1768" t="s">
        <v>54</v>
      </c>
      <c r="E84" s="1521" t="s">
        <v>4</v>
      </c>
      <c r="F84" s="765" t="s">
        <v>46</v>
      </c>
      <c r="G84" s="765" t="s">
        <v>777</v>
      </c>
      <c r="H84" s="766"/>
      <c r="I84" s="766" t="s">
        <v>0</v>
      </c>
      <c r="J84" s="766" t="s">
        <v>0</v>
      </c>
      <c r="K84" s="766" t="s">
        <v>0</v>
      </c>
      <c r="L84" s="808" t="s">
        <v>0</v>
      </c>
      <c r="M84" s="1496" t="s">
        <v>0</v>
      </c>
      <c r="N84" s="1509"/>
    </row>
    <row r="85" spans="1:14">
      <c r="A85" s="1787"/>
      <c r="B85" s="1789"/>
      <c r="C85" s="1796"/>
      <c r="D85" s="1734"/>
      <c r="E85" s="1525" t="s">
        <v>3</v>
      </c>
      <c r="F85" s="767" t="s">
        <v>46</v>
      </c>
      <c r="G85" s="767" t="s">
        <v>777</v>
      </c>
      <c r="H85" s="1501"/>
      <c r="I85" s="1501" t="s">
        <v>0</v>
      </c>
      <c r="J85" s="1501" t="s">
        <v>0</v>
      </c>
      <c r="K85" s="1501" t="s">
        <v>0</v>
      </c>
      <c r="L85" s="1505" t="s">
        <v>0</v>
      </c>
      <c r="M85" s="1503" t="s">
        <v>0</v>
      </c>
      <c r="N85" s="1509"/>
    </row>
    <row r="86" spans="1:14">
      <c r="A86" s="1787"/>
      <c r="B86" s="1789"/>
      <c r="C86" s="792" t="s">
        <v>450</v>
      </c>
      <c r="D86" s="1526" t="s">
        <v>55</v>
      </c>
      <c r="E86" s="799"/>
      <c r="F86" s="777" t="s">
        <v>1</v>
      </c>
      <c r="G86" s="777" t="s">
        <v>782</v>
      </c>
      <c r="H86" s="778"/>
      <c r="I86" s="778"/>
      <c r="J86" s="778"/>
      <c r="K86" s="778"/>
      <c r="L86" s="1507" t="s">
        <v>0</v>
      </c>
      <c r="M86" s="1495" t="s">
        <v>0</v>
      </c>
      <c r="N86" s="1509"/>
    </row>
    <row r="87" spans="1:14" ht="25.5">
      <c r="A87" s="1790"/>
      <c r="B87" s="1791"/>
      <c r="C87" s="783" t="s">
        <v>451</v>
      </c>
      <c r="D87" s="1524" t="s">
        <v>63</v>
      </c>
      <c r="E87" s="800"/>
      <c r="F87" s="775" t="s">
        <v>1</v>
      </c>
      <c r="G87" s="767" t="s">
        <v>782</v>
      </c>
      <c r="H87" s="1501" t="s">
        <v>0</v>
      </c>
      <c r="I87" s="1501" t="s">
        <v>0</v>
      </c>
      <c r="J87" s="1501" t="s">
        <v>0</v>
      </c>
      <c r="K87" s="1501" t="s">
        <v>0</v>
      </c>
      <c r="L87" s="1505" t="s">
        <v>0</v>
      </c>
      <c r="M87" s="1503" t="s">
        <v>0</v>
      </c>
      <c r="N87" s="1509"/>
    </row>
    <row r="88" spans="1:14" ht="15" customHeight="1">
      <c r="A88" s="1786" t="s">
        <v>772</v>
      </c>
      <c r="B88" s="1788" t="s">
        <v>775</v>
      </c>
      <c r="C88" s="1750" t="s">
        <v>452</v>
      </c>
      <c r="D88" s="1823" t="s">
        <v>58</v>
      </c>
      <c r="E88" s="1558" t="s">
        <v>4</v>
      </c>
      <c r="F88" s="1558" t="s">
        <v>1</v>
      </c>
      <c r="G88" s="1558" t="s">
        <v>820</v>
      </c>
      <c r="H88" s="1552"/>
      <c r="I88" s="1552"/>
      <c r="J88" s="1552"/>
      <c r="K88" s="2234" t="s">
        <v>952</v>
      </c>
      <c r="L88" s="2235"/>
      <c r="M88" s="2236"/>
      <c r="N88" s="1509"/>
    </row>
    <row r="89" spans="1:14" ht="15" customHeight="1">
      <c r="A89" s="1792"/>
      <c r="B89" s="1789"/>
      <c r="C89" s="1735"/>
      <c r="D89" s="1824"/>
      <c r="E89" s="779" t="s">
        <v>788</v>
      </c>
      <c r="F89" s="779" t="s">
        <v>1</v>
      </c>
      <c r="G89" s="1553" t="s">
        <v>820</v>
      </c>
      <c r="H89" s="1555"/>
      <c r="I89" s="1555"/>
      <c r="J89" s="1555"/>
      <c r="K89" s="2237"/>
      <c r="L89" s="2238"/>
      <c r="M89" s="2239"/>
      <c r="N89" s="1509"/>
    </row>
    <row r="90" spans="1:14" ht="15" customHeight="1">
      <c r="A90" s="1787"/>
      <c r="B90" s="1789"/>
      <c r="C90" s="1740" t="s">
        <v>453</v>
      </c>
      <c r="D90" s="1825" t="s">
        <v>59</v>
      </c>
      <c r="E90" s="786" t="s">
        <v>4</v>
      </c>
      <c r="F90" s="786" t="s">
        <v>1</v>
      </c>
      <c r="G90" s="789" t="s">
        <v>820</v>
      </c>
      <c r="H90" s="766"/>
      <c r="I90" s="766"/>
      <c r="J90" s="766"/>
      <c r="K90" s="2240" t="s">
        <v>952</v>
      </c>
      <c r="L90" s="2241"/>
      <c r="M90" s="2242"/>
      <c r="N90" s="1509"/>
    </row>
    <row r="91" spans="1:14" ht="15" customHeight="1">
      <c r="A91" s="1787"/>
      <c r="B91" s="1789"/>
      <c r="C91" s="1732"/>
      <c r="D91" s="1826"/>
      <c r="E91" s="767" t="s">
        <v>788</v>
      </c>
      <c r="F91" s="767" t="s">
        <v>1</v>
      </c>
      <c r="G91" s="1535" t="s">
        <v>820</v>
      </c>
      <c r="H91" s="1530"/>
      <c r="I91" s="1530"/>
      <c r="J91" s="1530"/>
      <c r="K91" s="2243"/>
      <c r="L91" s="2244"/>
      <c r="M91" s="2245"/>
      <c r="N91" s="1509"/>
    </row>
    <row r="92" spans="1:14" ht="15" customHeight="1">
      <c r="A92" s="1787"/>
      <c r="B92" s="1789"/>
      <c r="C92" s="1750" t="s">
        <v>454</v>
      </c>
      <c r="D92" s="1823" t="s">
        <v>60</v>
      </c>
      <c r="E92" s="812" t="s">
        <v>4</v>
      </c>
      <c r="F92" s="812" t="s">
        <v>1</v>
      </c>
      <c r="G92" s="1558" t="s">
        <v>820</v>
      </c>
      <c r="H92" s="780"/>
      <c r="I92" s="780"/>
      <c r="J92" s="1552"/>
      <c r="K92" s="2234" t="s">
        <v>952</v>
      </c>
      <c r="L92" s="2235"/>
      <c r="M92" s="2236"/>
      <c r="N92" s="1509"/>
    </row>
    <row r="93" spans="1:14" ht="15" customHeight="1" thickBot="1">
      <c r="A93" s="1793"/>
      <c r="B93" s="1794"/>
      <c r="C93" s="1827"/>
      <c r="D93" s="1828"/>
      <c r="E93" s="1559" t="s">
        <v>788</v>
      </c>
      <c r="F93" s="1559" t="s">
        <v>1</v>
      </c>
      <c r="G93" s="1665" t="s">
        <v>820</v>
      </c>
      <c r="H93" s="1560"/>
      <c r="I93" s="1560"/>
      <c r="J93" s="1560"/>
      <c r="K93" s="2246"/>
      <c r="L93" s="2247"/>
      <c r="M93" s="2248"/>
      <c r="N93" s="1509"/>
    </row>
    <row r="94" spans="1:14">
      <c r="A94" s="795"/>
      <c r="B94" s="1557"/>
    </row>
    <row r="95" spans="1:14">
      <c r="A95" s="1822" t="s">
        <v>776</v>
      </c>
      <c r="B95" s="1822"/>
      <c r="C95" s="1822"/>
      <c r="D95" s="1822"/>
      <c r="E95" s="1822"/>
      <c r="F95" s="1822"/>
      <c r="G95" s="1822"/>
      <c r="H95" s="1822"/>
      <c r="I95" s="1822"/>
      <c r="J95" s="1822"/>
      <c r="K95" s="1822"/>
      <c r="L95" s="1822"/>
      <c r="M95" s="1822"/>
    </row>
    <row r="96" spans="1:14">
      <c r="A96" s="1494" t="s">
        <v>852</v>
      </c>
      <c r="B96" s="1494"/>
      <c r="C96" s="1494"/>
      <c r="D96" s="1494"/>
      <c r="E96" s="1494"/>
      <c r="F96" s="1494"/>
      <c r="G96" s="1494"/>
      <c r="H96" s="1494"/>
      <c r="I96" s="1494"/>
      <c r="J96" s="1494"/>
      <c r="K96" s="1494"/>
      <c r="L96" s="1494"/>
      <c r="M96" s="1494"/>
    </row>
    <row r="97" spans="1:13">
      <c r="C97" s="794"/>
      <c r="F97" s="794"/>
      <c r="G97" s="794"/>
      <c r="H97" s="794"/>
      <c r="M97" s="1492"/>
    </row>
    <row r="98" spans="1:13">
      <c r="A98" s="1492" t="s">
        <v>407</v>
      </c>
      <c r="B98" s="1492"/>
      <c r="C98" s="1492"/>
      <c r="D98" s="1492"/>
      <c r="E98" s="1492"/>
      <c r="F98" s="1492"/>
      <c r="G98" s="1492"/>
      <c r="H98" s="1492"/>
      <c r="I98" s="1492"/>
      <c r="J98" s="1492"/>
      <c r="K98" s="1492"/>
      <c r="L98" s="1493"/>
      <c r="M98" s="1491"/>
    </row>
    <row r="99" spans="1:13">
      <c r="A99" s="1821" t="s">
        <v>408</v>
      </c>
      <c r="B99" s="1821"/>
      <c r="C99" s="1821"/>
      <c r="D99" s="1821"/>
      <c r="E99" s="1821"/>
      <c r="F99" s="1821"/>
      <c r="G99" s="1821"/>
      <c r="H99" s="1821"/>
      <c r="I99" s="1821"/>
      <c r="J99" s="1821"/>
      <c r="K99" s="1821"/>
      <c r="L99" s="1821"/>
      <c r="M99" s="1821"/>
    </row>
    <row r="100" spans="1:13">
      <c r="A100" s="1821" t="s">
        <v>409</v>
      </c>
      <c r="B100" s="1821"/>
      <c r="C100" s="1821"/>
      <c r="D100" s="1821"/>
      <c r="E100" s="1821"/>
      <c r="F100" s="1821"/>
      <c r="G100" s="1821"/>
      <c r="H100" s="1821"/>
      <c r="I100" s="1821"/>
      <c r="J100" s="1821"/>
      <c r="K100" s="1821"/>
      <c r="L100" s="1821"/>
      <c r="M100" s="1821"/>
    </row>
    <row r="101" spans="1:13">
      <c r="A101" s="1821" t="s">
        <v>410</v>
      </c>
      <c r="B101" s="1821"/>
      <c r="C101" s="1821"/>
      <c r="D101" s="1821"/>
      <c r="E101" s="1821"/>
      <c r="F101" s="1821"/>
      <c r="G101" s="1821"/>
      <c r="H101" s="1821"/>
      <c r="I101" s="1821"/>
      <c r="J101" s="1821"/>
      <c r="K101" s="1821"/>
      <c r="L101" s="1821"/>
      <c r="M101" s="1821"/>
    </row>
    <row r="104" spans="1:13">
      <c r="A104" s="1804" t="s">
        <v>765</v>
      </c>
      <c r="B104" s="1785"/>
      <c r="C104" s="1785"/>
      <c r="D104" s="1785"/>
    </row>
    <row r="105" spans="1:13">
      <c r="A105" s="1785" t="s">
        <v>411</v>
      </c>
      <c r="B105" s="1785"/>
      <c r="C105" s="1785"/>
      <c r="D105" s="1785"/>
    </row>
  </sheetData>
  <mergeCells count="104">
    <mergeCell ref="K92:M93"/>
    <mergeCell ref="K42:M42"/>
    <mergeCell ref="K45:M45"/>
    <mergeCell ref="K46:M46"/>
    <mergeCell ref="K88:M89"/>
    <mergeCell ref="K90:M91"/>
    <mergeCell ref="A7:M7"/>
    <mergeCell ref="D63:D64"/>
    <mergeCell ref="A99:M99"/>
    <mergeCell ref="A100:M100"/>
    <mergeCell ref="A101:M101"/>
    <mergeCell ref="L65:L66"/>
    <mergeCell ref="A95:M95"/>
    <mergeCell ref="D73:D74"/>
    <mergeCell ref="C75:C76"/>
    <mergeCell ref="D75:D76"/>
    <mergeCell ref="C88:C89"/>
    <mergeCell ref="D88:D89"/>
    <mergeCell ref="D90:D91"/>
    <mergeCell ref="C90:C91"/>
    <mergeCell ref="C92:C93"/>
    <mergeCell ref="D92:D93"/>
    <mergeCell ref="A104:D104"/>
    <mergeCell ref="K65:K66"/>
    <mergeCell ref="M65:M66"/>
    <mergeCell ref="E67:E69"/>
    <mergeCell ref="E70:E72"/>
    <mergeCell ref="C65:C66"/>
    <mergeCell ref="D65:D66"/>
    <mergeCell ref="E65:E66"/>
    <mergeCell ref="F65:F66"/>
    <mergeCell ref="H65:H66"/>
    <mergeCell ref="I65:I66"/>
    <mergeCell ref="C77:C78"/>
    <mergeCell ref="D77:D78"/>
    <mergeCell ref="J65:J66"/>
    <mergeCell ref="E77:E78"/>
    <mergeCell ref="C73:C74"/>
    <mergeCell ref="A105:D105"/>
    <mergeCell ref="A57:A66"/>
    <mergeCell ref="B57:B66"/>
    <mergeCell ref="A67:A87"/>
    <mergeCell ref="B67:B87"/>
    <mergeCell ref="A88:A93"/>
    <mergeCell ref="B88:B93"/>
    <mergeCell ref="C79:C81"/>
    <mergeCell ref="C63:C64"/>
    <mergeCell ref="D79:D81"/>
    <mergeCell ref="C82:C83"/>
    <mergeCell ref="D82:D83"/>
    <mergeCell ref="C84:C85"/>
    <mergeCell ref="D84:D85"/>
    <mergeCell ref="C67:C72"/>
    <mergeCell ref="D67:D72"/>
    <mergeCell ref="C32:C35"/>
    <mergeCell ref="D32:D35"/>
    <mergeCell ref="C60:C61"/>
    <mergeCell ref="D60:D61"/>
    <mergeCell ref="H51:H52"/>
    <mergeCell ref="E38:E39"/>
    <mergeCell ref="E40:E41"/>
    <mergeCell ref="C43:C44"/>
    <mergeCell ref="D36:D37"/>
    <mergeCell ref="C38:C41"/>
    <mergeCell ref="D38:D41"/>
    <mergeCell ref="I51:I52"/>
    <mergeCell ref="C57:C59"/>
    <mergeCell ref="D57:D58"/>
    <mergeCell ref="C51:C52"/>
    <mergeCell ref="D51:D52"/>
    <mergeCell ref="D21:D23"/>
    <mergeCell ref="C24:C25"/>
    <mergeCell ref="D24:D25"/>
    <mergeCell ref="D26:D27"/>
    <mergeCell ref="C28:C31"/>
    <mergeCell ref="A9:M9"/>
    <mergeCell ref="A11:B13"/>
    <mergeCell ref="C11:D13"/>
    <mergeCell ref="E11:E13"/>
    <mergeCell ref="F11:F13"/>
    <mergeCell ref="H11:M11"/>
    <mergeCell ref="H12:H13"/>
    <mergeCell ref="I12:I13"/>
    <mergeCell ref="J12:J13"/>
    <mergeCell ref="K12:K13"/>
    <mergeCell ref="M12:M13"/>
    <mergeCell ref="G11:G13"/>
    <mergeCell ref="L12:L13"/>
    <mergeCell ref="A14:M14"/>
    <mergeCell ref="C15:C17"/>
    <mergeCell ref="D15:D17"/>
    <mergeCell ref="C18:C20"/>
    <mergeCell ref="D18:D20"/>
    <mergeCell ref="B15:B56"/>
    <mergeCell ref="C26:C27"/>
    <mergeCell ref="A15:A56"/>
    <mergeCell ref="C21:C23"/>
    <mergeCell ref="D43:D44"/>
    <mergeCell ref="C47:C50"/>
    <mergeCell ref="D47:D50"/>
    <mergeCell ref="E47:E48"/>
    <mergeCell ref="E49:E50"/>
    <mergeCell ref="D28:D31"/>
    <mergeCell ref="C36:C37"/>
  </mergeCells>
  <hyperlinks>
    <hyperlink ref="E21" location="'Daten HF-01.1.2,.3,.4,.6,.7 u3'!A1" display="unter 3-Jährige" xr:uid="{00000000-0004-0000-0000-000000000000}"/>
    <hyperlink ref="E22" location="'Daten HF-01.1.2,.3,.4,.6,.7 ü3'!A1" display="3-Jährige bis 5-Jährige " xr:uid="{00000000-0004-0000-0000-000001000000}"/>
    <hyperlink ref="E23" location="'Daten HF-01.1.1,.2,.3,.6,.7'!A1" display="3 Jahre bis Schuleintritt" xr:uid="{00000000-0004-0000-0000-000002000000}"/>
    <hyperlink ref="E24" location="'Daten HF-01.1.1,.4,.5'!A1" display="unter 3-Jährige" xr:uid="{00000000-0004-0000-0000-000003000000}"/>
    <hyperlink ref="E25" location="'Daten HF-01.1.1,.4,.5'!A1" display="3-Jährige bis 5-Jährige " xr:uid="{00000000-0004-0000-0000-000004000000}"/>
    <hyperlink ref="E26" location="'Daten HF-01.1.1,.4,.5'!A1" display="unter 3-Jährige" xr:uid="{00000000-0004-0000-0000-000005000000}"/>
    <hyperlink ref="E27" location="'Daten HF-01.1.1,.4,.5'!A1" display="3-Jährige bis 5-Jährige " xr:uid="{00000000-0004-0000-0000-000006000000}"/>
    <hyperlink ref="E28" location="'Daten HF-01.1.2,.3,.4,.6,.7 u3'!A1" display="unter 3-Jährige" xr:uid="{00000000-0004-0000-0000-000007000000}"/>
    <hyperlink ref="E29" location="'Daten HF-01.1.2,.3,.4,.6,.7 ü3'!A1" display="3-Jährige bis 5-Jährige " xr:uid="{00000000-0004-0000-0000-000008000000}"/>
    <hyperlink ref="E32" location="'Daten HF-01.1.2,.3,.4,.6,.7 u3'!A1" display="unter 3-Jährige" xr:uid="{00000000-0004-0000-0000-000009000000}"/>
    <hyperlink ref="E33" location="'Daten HF-01.1.2,.3,.4,.6,.7 ü3'!A1" display="3-Jährige bis 5-Jährige " xr:uid="{00000000-0004-0000-0000-00000A000000}"/>
    <hyperlink ref="E30" location="'Daten HF-01.1.1,.2,.3,.6,.7'!A1" display="unter 3-Jährige" xr:uid="{00000000-0004-0000-0000-00000B000000}"/>
    <hyperlink ref="E31" location="'Daten HF-01.1.1,.2,.3,.6,.7'!A1" display="3 Jahre bis Schuleintritt" xr:uid="{00000000-0004-0000-0000-00000C000000}"/>
    <hyperlink ref="E34" location="'Daten HF-01.1.1,.2,.3,.6,.7'!A1" display="unter 3-Jährige" xr:uid="{00000000-0004-0000-0000-00000D000000}"/>
    <hyperlink ref="E35" location="'Daten HF-01.1.1,.2,.3,.6,.7'!A1" display="3 Jahre bis Schuleintritt" xr:uid="{00000000-0004-0000-0000-00000E000000}"/>
    <hyperlink ref="E36:E37" location="'Daten HF-01.1.8'!A1" display="unter 3-Jährige" xr:uid="{00000000-0004-0000-0000-00000F000000}"/>
    <hyperlink ref="E40:E41" location="'Daten HF-01.1.9'!A1" display="3-Jährige bis 5-Jährige " xr:uid="{00000000-0004-0000-0000-000010000000}"/>
    <hyperlink ref="E38:E39" location="'Daten HF-01.1.9'!A1" display="unter 3-Jährige" xr:uid="{00000000-0004-0000-0000-000011000000}"/>
    <hyperlink ref="E47:E50" location="'Daten HF-01.1.14'!A1" display="unter 3-Jährige" xr:uid="{00000000-0004-0000-0000-000012000000}"/>
    <hyperlink ref="D77:D78" location="'Daten HF-01.3.4'!A1" display="Öffnungszeiten der Kindertageseinrichtungen" xr:uid="{00000000-0004-0000-0000-000013000000}"/>
    <hyperlink ref="E24:E25" location="'Daten HF-01.1.1,.4,.5'!A1" display="unter 3-Jährige" xr:uid="{00000000-0004-0000-0000-000014000000}"/>
    <hyperlink ref="D63:D64" location="'Daten HF-01.2.4'!A1" display="Wechsel der Betreuung in den letzten 12 Monaten " xr:uid="{00000000-0004-0000-0000-000015000000}"/>
    <hyperlink ref="D65:D66" location="'Daten HF-01.2.5'!A1" display="Gleichzeitige Nutzung von Kita und weiteren Betreuungsangeboten" xr:uid="{00000000-0004-0000-0000-000016000000}"/>
    <hyperlink ref="E70:E72" location="'Daten HF-01.3.1 ü3'!A1" display="3 Jahre bis Schuleintritt" xr:uid="{00000000-0004-0000-0000-000017000000}"/>
    <hyperlink ref="E67:E68" location="'Daten HF1.3.1 u3'!A1" display="unter 3-Jährige" xr:uid="{00000000-0004-0000-0000-000018000000}"/>
    <hyperlink ref="D53" location="'Daten HF-01.1.20'!A1" display="Kindertageseinrichtungen (ohne Horte)" xr:uid="{00000000-0004-0000-0000-000019000000}"/>
    <hyperlink ref="D87" location="'Daten HF-01.3.5,.10'!A1" display="Kindertageseinrichtungen mit Unterbrechung der Betreuung über Mittag" xr:uid="{00000000-0004-0000-0000-00001A000000}"/>
    <hyperlink ref="D79:D81" location="'Daten HF-01.3.5,.10'!A1" display="Öffnungsdauer der Kindertageseinrichtungen" xr:uid="{00000000-0004-0000-0000-00001B000000}"/>
    <hyperlink ref="D59" location="'Daten HF-01.2.1-2'!A1" display="Elternbedarfe - Wichtigkeit Auswahlkriterien" xr:uid="{00000000-0004-0000-0000-00001C000000}"/>
    <hyperlink ref="D21:D23" location="'Daten HF-01.1.2,.3,.6,.7'!A1" display="Kinder in KTP" xr:uid="{00000000-0004-0000-0000-00001D000000}"/>
    <hyperlink ref="D24:D25" location="'Daten HF-01.1.1,.4,.5'!A1" display="Kinder in der Bevölkerung" xr:uid="{00000000-0004-0000-0000-00001E000000}"/>
    <hyperlink ref="E26:E27" location="'Daten HF-01.1.1,.4,.5'!A1" display="unter 3-Jährige" xr:uid="{00000000-0004-0000-0000-00001F000000}"/>
    <hyperlink ref="E38:E41" location="'Daten HF-01.1.9'!A1" display="unter 3-Jährige" xr:uid="{00000000-0004-0000-0000-000020000000}"/>
    <hyperlink ref="E67:E69" location="'Daten HF-01.3.1 u3'!A1" display="unter 3-Jährige" xr:uid="{00000000-0004-0000-0000-000021000000}"/>
    <hyperlink ref="E84:E85" location="'Daten HF-01.3.7'!A1" display="Unter 3 Jahre" xr:uid="{00000000-0004-0000-0000-000022000000}"/>
    <hyperlink ref="D86" location="'Daten HF-01.3.8'!A1" display="Urlaubs- und Schließtage der Einrichtung" xr:uid="{00000000-0004-0000-0000-000023000000}"/>
    <hyperlink ref="D18:D20" location="'Daten HF-01.1.2,.3,.6,.7'!A1" display="Kinder in Kitas" xr:uid="{00000000-0004-0000-0000-000024000000}"/>
    <hyperlink ref="A99" r:id="rId1" display="Projekt-Webseite" xr:uid="{00000000-0004-0000-0000-000025000000}"/>
    <hyperlink ref="A101" r:id="rId2" xr:uid="{00000000-0004-0000-0000-000026000000}"/>
    <hyperlink ref="A100" r:id="rId3" xr:uid="{00000000-0004-0000-0000-000027000000}"/>
    <hyperlink ref="E17" location="'Daten HF-01.1.1,.2,.3,.6,.7'!A1" display="3 Jahre bis Schuleintritt" xr:uid="{00000000-0004-0000-0000-000028000000}"/>
    <hyperlink ref="E20" location="'Daten HF-01.1.1,.2,.3,.6,.7'!A1" display="3 Jahre bis Schuleintritt" xr:uid="{00000000-0004-0000-0000-000029000000}"/>
    <hyperlink ref="E19" location="'Daten HF-01.1.2,.3,.4,.6,.7 ü3'!A1" display="3-Jährige bis 5-Jährige " xr:uid="{00000000-0004-0000-0000-00002A000000}"/>
    <hyperlink ref="E18" location="'Daten HF-01.1.2,.3,.4,.6,.7 u3'!A1" display="unter 3-Jährige" xr:uid="{00000000-0004-0000-0000-00002B000000}"/>
    <hyperlink ref="E15" location="'Daten HF-01.1.1,.4,.5'!A1" display="unter 3-Jährige" xr:uid="{00000000-0004-0000-0000-00002C000000}"/>
    <hyperlink ref="E16" location="'Daten HF-01.1.1,.4,.5'!A1" display="3-Jährige bis 5-Jährige " xr:uid="{00000000-0004-0000-0000-00002D000000}"/>
    <hyperlink ref="E82" location="'Daten HF-01.3.6'!A1" display="unter 3 Jahre" xr:uid="{00000000-0004-0000-0000-00002E000000}"/>
    <hyperlink ref="E83" location="'Daten HF-01.3.6'!A1" display="3 Jahre bis Schuleintritt" xr:uid="{00000000-0004-0000-0000-00002F000000}"/>
    <hyperlink ref="D62" location="'Daten HF-01.2.3'!A1" display="Alter des Kindes beim ersten Besuch einer Kindertagesbetreuung" xr:uid="{00000000-0004-0000-0000-000030000000}"/>
    <hyperlink ref="E85" location="'Daten HF-01.3.7'!A1" display="3 Jahre bis Schuleintritt" xr:uid="{00000000-0004-0000-0000-000031000000}"/>
    <hyperlink ref="E84" location="'Daten HF-01.3.7'!A1" display="unter 3 Jahre" xr:uid="{00000000-0004-0000-0000-000032000000}"/>
    <hyperlink ref="E49:E50" location="'Daten HF-01.1.14'!A1" display="3 Jahre bis Schuleintritt" xr:uid="{00000000-0004-0000-0000-000033000000}"/>
    <hyperlink ref="E47:E48" location="'Daten HF-01.1.14'!A1" display="unter 3-Jährige" xr:uid="{00000000-0004-0000-0000-000034000000}"/>
    <hyperlink ref="E37" location="'Daten HF-01.1.8'!A1" display="3 Jahre bis Schuleintritt" xr:uid="{00000000-0004-0000-0000-000035000000}"/>
    <hyperlink ref="E36" location="'Daten HF-01.1.8'!A1" display="unter 3-Jährige" xr:uid="{00000000-0004-0000-0000-000036000000}"/>
    <hyperlink ref="D54" location="'Daten HF-01.1.21'!A1" display="Größe der Kindertageseinrichtungen" xr:uid="{00000000-0004-0000-0000-000037000000}"/>
    <hyperlink ref="D55" location="'Daten HF-01.1.22'!A1" display="Kinder in Kindertagesbetreuung" xr:uid="{00000000-0004-0000-0000-000038000000}"/>
    <hyperlink ref="D56" location="'Daten HF-01.1.23'!A1" display="Kinder in der Bevölkerung" xr:uid="{00000000-0004-0000-0000-000039000000}"/>
    <hyperlink ref="E75" location="'Daten HF-01.3.3'!A1" display="unter 3 Jahre" xr:uid="{00000000-0004-0000-0000-000040000000}"/>
    <hyperlink ref="E76" location="'Daten HF-01.3.3'!A1" display="3 Jahre bis Schuleintritt" xr:uid="{00000000-0004-0000-0000-000041000000}"/>
    <hyperlink ref="E75:E76" location="'Daten HF-01.3.3'!A1" display="Unter 3 Jahre" xr:uid="{00000000-0004-0000-0000-000042000000}"/>
    <hyperlink ref="E73" location="'Daten HF-01.3.2'!A1" display="unter 3 Jahre" xr:uid="{00000000-0004-0000-0000-000043000000}"/>
    <hyperlink ref="E74" location="'Daten HF-01.3.2'!A1" display="3 Jahre bis Schuleintritt" xr:uid="{00000000-0004-0000-0000-000044000000}"/>
    <hyperlink ref="E73:E74" location="'Daten HF-01.3.2'!A1" display="Unter 3 Jahre" xr:uid="{00000000-0004-0000-0000-000045000000}"/>
    <hyperlink ref="E63" location="'Daten HF-01.2.4'!A1" display="Unter 3 Jahre" xr:uid="{00000000-0004-0000-0000-000046000000}"/>
    <hyperlink ref="E64" location="'Daten HF-01.2.4'!A1" display="3 Jahre bis Schuleintritt" xr:uid="{00000000-0004-0000-0000-000047000000}"/>
    <hyperlink ref="E63:E64" location="'Daten HF-01.2.4'!A1" display="Unter 3 Jahre" xr:uid="{00000000-0004-0000-0000-000048000000}"/>
    <hyperlink ref="E61" location="'Daten HF-01.2.2'!A1" display="3 Jahre bis Schuleintritt" xr:uid="{00000000-0004-0000-0000-000049000000}"/>
    <hyperlink ref="E60" location="'Daten HF-01.2.2'!A1" display="unter 3 Jahre" xr:uid="{00000000-0004-0000-0000-00004A000000}"/>
    <hyperlink ref="E57" location="'Daten HF-01.2.1-1'!A1" display="Unter 3 Jahre" xr:uid="{00000000-0004-0000-0000-00004B000000}"/>
    <hyperlink ref="E58" location="'Daten HF-01.2.1-1'!A1" display="3 Jahre bis Schuleintritt" xr:uid="{00000000-0004-0000-0000-00004C000000}"/>
    <hyperlink ref="E57:E58" location="'Daten HF-01.2.1-1'!A1" display="Unter 3 Jahre" xr:uid="{00000000-0004-0000-0000-00004D000000}"/>
    <hyperlink ref="E51" location="'Daten HF-01.1.15'!A1" display="unter 3 Jahre" xr:uid="{00000000-0004-0000-0000-00004E000000}"/>
    <hyperlink ref="E52" location="'Daten HF-01.1.15'!A1" display="3 Jahre bis Schuleintritt" xr:uid="{00000000-0004-0000-0000-00004F000000}"/>
    <hyperlink ref="E51:E52" location="'Daten HF-01.1.15'!A1" display="Unter 3 Jahre" xr:uid="{00000000-0004-0000-0000-000050000000}"/>
    <hyperlink ref="E43" location="'Daten HF-01.1.11'!A1" display="unter 3-Jährige" xr:uid="{BE538EC6-AB00-4763-9B10-5448989600E7}"/>
    <hyperlink ref="E44" location="'Daten HF-01.1.11'!A1" display="3-Jährige bis unter 6-Jährige" xr:uid="{5BBF42DE-783B-499A-A2D6-C847A951D4F9}"/>
  </hyperlinks>
  <pageMargins left="0.70866141732283472" right="0.70866141732283472" top="0.78740157480314965" bottom="0.78740157480314965" header="0.31496062992125984" footer="0.31496062992125984"/>
  <pageSetup paperSize="9" scale="67" orientation="landscape" r:id="rId4"/>
  <rowBreaks count="1" manualBreakCount="1">
    <brk id="64" max="11" man="1"/>
  </rowBreaks>
  <ignoredErrors>
    <ignoredError sqref="C15 C18 C21:C93" twoDigitTextYear="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N596"/>
  <sheetViews>
    <sheetView zoomScale="80" zoomScaleNormal="80" workbookViewId="0"/>
  </sheetViews>
  <sheetFormatPr baseColWidth="10" defaultColWidth="10.625" defaultRowHeight="15"/>
  <cols>
    <col min="1" max="1" width="23.5" style="216" customWidth="1"/>
    <col min="2" max="13" width="10.625" style="216"/>
    <col min="14" max="14" width="11.25" style="216" customWidth="1"/>
    <col min="15" max="15" width="11.125" style="216" customWidth="1"/>
    <col min="16" max="16384" width="10.625" style="216"/>
  </cols>
  <sheetData>
    <row r="1" spans="1:115">
      <c r="A1" s="1527" t="s">
        <v>176</v>
      </c>
    </row>
    <row r="3" spans="1:115" ht="23.25">
      <c r="A3" s="1842">
        <v>2023</v>
      </c>
      <c r="B3" s="1842"/>
      <c r="C3" s="1842"/>
      <c r="D3" s="1842"/>
      <c r="E3" s="1842"/>
      <c r="F3" s="1842"/>
      <c r="G3" s="1842"/>
      <c r="H3" s="1842"/>
      <c r="I3" s="1842"/>
      <c r="J3" s="1842"/>
      <c r="K3" s="1842"/>
      <c r="L3" s="1842"/>
      <c r="M3" s="1842"/>
      <c r="N3" s="1842"/>
      <c r="O3" s="1842"/>
      <c r="P3" s="1842"/>
      <c r="Q3" s="1842"/>
      <c r="R3" s="1842"/>
      <c r="S3" s="1842"/>
      <c r="T3" s="1842"/>
      <c r="U3" s="1842"/>
      <c r="V3" s="1842"/>
      <c r="W3" s="1842"/>
      <c r="X3" s="1842"/>
      <c r="Y3" s="1842"/>
      <c r="Z3" s="1842"/>
      <c r="AA3" s="1842"/>
      <c r="AB3" s="1842"/>
      <c r="AC3" s="1842"/>
      <c r="AD3" s="1842"/>
      <c r="AE3" s="1991"/>
      <c r="AF3" s="1991"/>
      <c r="AG3" s="1991"/>
      <c r="AH3" s="1991"/>
      <c r="AI3" s="1991"/>
      <c r="AJ3" s="1991"/>
      <c r="AK3" s="1991"/>
      <c r="AL3" s="1991"/>
      <c r="AM3" s="1991"/>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c r="CF3" s="1991"/>
      <c r="CG3" s="1991"/>
      <c r="CH3" s="1991"/>
      <c r="CI3" s="1991"/>
      <c r="CJ3" s="1991"/>
      <c r="CK3" s="1991"/>
      <c r="CL3" s="1991"/>
      <c r="CM3" s="1991"/>
      <c r="CN3" s="1991"/>
      <c r="CO3" s="1991"/>
      <c r="CP3" s="1991"/>
      <c r="CQ3" s="1991"/>
      <c r="CR3" s="1991"/>
      <c r="CS3" s="1991"/>
      <c r="CT3" s="1991"/>
      <c r="CU3" s="1991"/>
      <c r="CV3" s="1991"/>
      <c r="CW3" s="1991"/>
      <c r="CX3" s="1991"/>
      <c r="CY3" s="1991"/>
      <c r="CZ3" s="1991"/>
      <c r="DA3" s="1991"/>
      <c r="DB3" s="1991"/>
      <c r="DC3" s="1991"/>
      <c r="DD3" s="1991"/>
      <c r="DE3" s="1991"/>
      <c r="DF3" s="1991"/>
      <c r="DG3" s="1991"/>
      <c r="DH3" s="1991"/>
      <c r="DI3" s="1991"/>
      <c r="DJ3" s="1991"/>
      <c r="DK3" s="1991"/>
    </row>
    <row r="5" spans="1:115">
      <c r="A5" s="217" t="s">
        <v>303</v>
      </c>
    </row>
    <row r="6" spans="1:115">
      <c r="A6" s="528" t="s">
        <v>8</v>
      </c>
      <c r="B6" s="2009" t="s">
        <v>156</v>
      </c>
      <c r="C6" s="2010"/>
      <c r="D6" s="2010"/>
      <c r="E6" s="2010"/>
      <c r="F6" s="2010"/>
      <c r="G6" s="2011"/>
      <c r="H6" s="2009" t="s">
        <v>28</v>
      </c>
      <c r="I6" s="2010"/>
      <c r="J6" s="2010"/>
      <c r="K6" s="2010"/>
      <c r="L6" s="2010"/>
      <c r="M6" s="2011"/>
      <c r="N6" s="2009" t="s">
        <v>27</v>
      </c>
      <c r="O6" s="2010"/>
      <c r="P6" s="2010"/>
      <c r="Q6" s="2010"/>
      <c r="R6" s="2010"/>
      <c r="S6" s="2011"/>
      <c r="T6" s="2009" t="s">
        <v>9</v>
      </c>
      <c r="U6" s="2010"/>
      <c r="V6" s="2010"/>
      <c r="W6" s="2010"/>
      <c r="X6" s="2010"/>
      <c r="Y6" s="2011"/>
      <c r="Z6" s="2009" t="s">
        <v>10</v>
      </c>
      <c r="AA6" s="2010"/>
      <c r="AB6" s="2010"/>
      <c r="AC6" s="2010"/>
      <c r="AD6" s="2010"/>
      <c r="AE6" s="2011"/>
      <c r="AF6" s="2012" t="s">
        <v>11</v>
      </c>
      <c r="AG6" s="2010"/>
      <c r="AH6" s="2010"/>
      <c r="AI6" s="2010"/>
      <c r="AJ6" s="2010"/>
      <c r="AK6" s="2011"/>
      <c r="AL6" s="2012" t="s">
        <v>12</v>
      </c>
      <c r="AM6" s="2010"/>
      <c r="AN6" s="2010"/>
      <c r="AO6" s="2010"/>
      <c r="AP6" s="2010"/>
      <c r="AQ6" s="2011"/>
      <c r="AR6" s="2012" t="s">
        <v>13</v>
      </c>
      <c r="AS6" s="2010"/>
      <c r="AT6" s="2010"/>
      <c r="AU6" s="2010"/>
      <c r="AV6" s="2010"/>
      <c r="AW6" s="2011"/>
      <c r="AX6" s="2012" t="s">
        <v>14</v>
      </c>
      <c r="AY6" s="2010"/>
      <c r="AZ6" s="2010"/>
      <c r="BA6" s="2010"/>
      <c r="BB6" s="2010"/>
      <c r="BC6" s="2011"/>
      <c r="BD6" s="2012" t="s">
        <v>15</v>
      </c>
      <c r="BE6" s="2010"/>
      <c r="BF6" s="2010"/>
      <c r="BG6" s="2010"/>
      <c r="BH6" s="2010"/>
      <c r="BI6" s="2011"/>
      <c r="BJ6" s="2012" t="s">
        <v>24</v>
      </c>
      <c r="BK6" s="2010"/>
      <c r="BL6" s="2010"/>
      <c r="BM6" s="2010"/>
      <c r="BN6" s="2010"/>
      <c r="BO6" s="2011"/>
      <c r="BP6" s="2012" t="s">
        <v>16</v>
      </c>
      <c r="BQ6" s="2010"/>
      <c r="BR6" s="2010"/>
      <c r="BS6" s="2010"/>
      <c r="BT6" s="2010"/>
      <c r="BU6" s="2011"/>
      <c r="BV6" s="2012" t="s">
        <v>17</v>
      </c>
      <c r="BW6" s="2010"/>
      <c r="BX6" s="2010"/>
      <c r="BY6" s="2010"/>
      <c r="BZ6" s="2010"/>
      <c r="CA6" s="2011"/>
      <c r="CB6" s="2012" t="s">
        <v>18</v>
      </c>
      <c r="CC6" s="2010"/>
      <c r="CD6" s="2010"/>
      <c r="CE6" s="2010"/>
      <c r="CF6" s="2010"/>
      <c r="CG6" s="2011"/>
      <c r="CH6" s="2012" t="s">
        <v>19</v>
      </c>
      <c r="CI6" s="2010"/>
      <c r="CJ6" s="2010"/>
      <c r="CK6" s="2010"/>
      <c r="CL6" s="2010"/>
      <c r="CM6" s="2011"/>
      <c r="CN6" s="2012" t="s">
        <v>20</v>
      </c>
      <c r="CO6" s="2010"/>
      <c r="CP6" s="2010"/>
      <c r="CQ6" s="2010"/>
      <c r="CR6" s="2010"/>
      <c r="CS6" s="2011"/>
      <c r="CT6" s="2012" t="s">
        <v>21</v>
      </c>
      <c r="CU6" s="2010"/>
      <c r="CV6" s="2010"/>
      <c r="CW6" s="2010"/>
      <c r="CX6" s="2010"/>
      <c r="CY6" s="2011"/>
      <c r="CZ6" s="2012" t="s">
        <v>22</v>
      </c>
      <c r="DA6" s="2010"/>
      <c r="DB6" s="2010"/>
      <c r="DC6" s="2010"/>
      <c r="DD6" s="2010"/>
      <c r="DE6" s="2011"/>
      <c r="DF6" s="2012" t="s">
        <v>23</v>
      </c>
      <c r="DG6" s="2010"/>
      <c r="DH6" s="2010"/>
      <c r="DI6" s="2010"/>
      <c r="DJ6" s="2010"/>
      <c r="DK6" s="2013"/>
    </row>
    <row r="7" spans="1:115">
      <c r="A7" s="528" t="s">
        <v>124</v>
      </c>
      <c r="B7" s="2014" t="s">
        <v>104</v>
      </c>
      <c r="C7" s="2010"/>
      <c r="D7" s="2011"/>
      <c r="E7" s="2014" t="s">
        <v>3</v>
      </c>
      <c r="F7" s="2010"/>
      <c r="G7" s="2011"/>
      <c r="H7" s="2014" t="s">
        <v>104</v>
      </c>
      <c r="I7" s="2010"/>
      <c r="J7" s="2011"/>
      <c r="K7" s="2014" t="s">
        <v>3</v>
      </c>
      <c r="L7" s="2010"/>
      <c r="M7" s="2011"/>
      <c r="N7" s="2015" t="s">
        <v>104</v>
      </c>
      <c r="O7" s="2010"/>
      <c r="P7" s="2011"/>
      <c r="Q7" s="2014" t="s">
        <v>3</v>
      </c>
      <c r="R7" s="2010"/>
      <c r="S7" s="2011"/>
      <c r="T7" s="2015" t="s">
        <v>104</v>
      </c>
      <c r="U7" s="2010"/>
      <c r="V7" s="2011"/>
      <c r="W7" s="2014" t="s">
        <v>3</v>
      </c>
      <c r="X7" s="2010"/>
      <c r="Y7" s="2011"/>
      <c r="Z7" s="2015" t="s">
        <v>104</v>
      </c>
      <c r="AA7" s="2010"/>
      <c r="AB7" s="2011"/>
      <c r="AC7" s="2014" t="s">
        <v>3</v>
      </c>
      <c r="AD7" s="2010"/>
      <c r="AE7" s="2011"/>
      <c r="AF7" s="2015" t="s">
        <v>104</v>
      </c>
      <c r="AG7" s="2010"/>
      <c r="AH7" s="2011"/>
      <c r="AI7" s="2014" t="s">
        <v>3</v>
      </c>
      <c r="AJ7" s="2010"/>
      <c r="AK7" s="2011"/>
      <c r="AL7" s="2015" t="s">
        <v>104</v>
      </c>
      <c r="AM7" s="2010"/>
      <c r="AN7" s="2011"/>
      <c r="AO7" s="2014" t="s">
        <v>3</v>
      </c>
      <c r="AP7" s="2010"/>
      <c r="AQ7" s="2011"/>
      <c r="AR7" s="2015" t="s">
        <v>104</v>
      </c>
      <c r="AS7" s="2010"/>
      <c r="AT7" s="2011"/>
      <c r="AU7" s="2016" t="s">
        <v>3</v>
      </c>
      <c r="AV7" s="2010"/>
      <c r="AW7" s="2011"/>
      <c r="AX7" s="2015" t="s">
        <v>104</v>
      </c>
      <c r="AY7" s="2010"/>
      <c r="AZ7" s="2011"/>
      <c r="BA7" s="2016" t="s">
        <v>3</v>
      </c>
      <c r="BB7" s="2010"/>
      <c r="BC7" s="2011"/>
      <c r="BD7" s="2015" t="s">
        <v>104</v>
      </c>
      <c r="BE7" s="2010"/>
      <c r="BF7" s="2011"/>
      <c r="BG7" s="2014" t="s">
        <v>3</v>
      </c>
      <c r="BH7" s="2010"/>
      <c r="BI7" s="2011"/>
      <c r="BJ7" s="2015" t="s">
        <v>104</v>
      </c>
      <c r="BK7" s="2010"/>
      <c r="BL7" s="2011"/>
      <c r="BM7" s="2014" t="s">
        <v>3</v>
      </c>
      <c r="BN7" s="2010"/>
      <c r="BO7" s="2011"/>
      <c r="BP7" s="2015" t="s">
        <v>104</v>
      </c>
      <c r="BQ7" s="2010"/>
      <c r="BR7" s="2011"/>
      <c r="BS7" s="2014" t="s">
        <v>3</v>
      </c>
      <c r="BT7" s="2010"/>
      <c r="BU7" s="2011"/>
      <c r="BV7" s="2015" t="s">
        <v>104</v>
      </c>
      <c r="BW7" s="2010"/>
      <c r="BX7" s="2011"/>
      <c r="BY7" s="2014" t="s">
        <v>3</v>
      </c>
      <c r="BZ7" s="2010"/>
      <c r="CA7" s="2011"/>
      <c r="CB7" s="2015" t="s">
        <v>104</v>
      </c>
      <c r="CC7" s="2010"/>
      <c r="CD7" s="2011"/>
      <c r="CE7" s="2014" t="s">
        <v>3</v>
      </c>
      <c r="CF7" s="2010"/>
      <c r="CG7" s="2011"/>
      <c r="CH7" s="2015" t="s">
        <v>104</v>
      </c>
      <c r="CI7" s="2010"/>
      <c r="CJ7" s="2011"/>
      <c r="CK7" s="2014" t="s">
        <v>3</v>
      </c>
      <c r="CL7" s="2010"/>
      <c r="CM7" s="2011"/>
      <c r="CN7" s="2015" t="s">
        <v>104</v>
      </c>
      <c r="CO7" s="2010"/>
      <c r="CP7" s="2011"/>
      <c r="CQ7" s="2014" t="s">
        <v>3</v>
      </c>
      <c r="CR7" s="2010"/>
      <c r="CS7" s="2011"/>
      <c r="CT7" s="2015" t="s">
        <v>104</v>
      </c>
      <c r="CU7" s="2010"/>
      <c r="CV7" s="2011"/>
      <c r="CW7" s="2014" t="s">
        <v>3</v>
      </c>
      <c r="CX7" s="2010"/>
      <c r="CY7" s="2011"/>
      <c r="CZ7" s="2015" t="s">
        <v>104</v>
      </c>
      <c r="DA7" s="2010"/>
      <c r="DB7" s="2011"/>
      <c r="DC7" s="2014" t="s">
        <v>3</v>
      </c>
      <c r="DD7" s="2010"/>
      <c r="DE7" s="2011"/>
      <c r="DF7" s="2015" t="s">
        <v>104</v>
      </c>
      <c r="DG7" s="2010"/>
      <c r="DH7" s="2011"/>
      <c r="DI7" s="2014" t="s">
        <v>3</v>
      </c>
      <c r="DJ7" s="2010"/>
      <c r="DK7" s="2013"/>
    </row>
    <row r="8" spans="1:115" ht="15.75" thickBot="1">
      <c r="A8" s="542" t="s">
        <v>157</v>
      </c>
      <c r="B8" s="218" t="s">
        <v>46</v>
      </c>
      <c r="C8" s="218" t="s">
        <v>69</v>
      </c>
      <c r="D8" s="219" t="s">
        <v>77</v>
      </c>
      <c r="E8" s="218" t="s">
        <v>46</v>
      </c>
      <c r="F8" s="218" t="s">
        <v>69</v>
      </c>
      <c r="G8" s="418" t="s">
        <v>77</v>
      </c>
      <c r="H8" s="220" t="s">
        <v>46</v>
      </c>
      <c r="I8" s="218" t="s">
        <v>69</v>
      </c>
      <c r="J8" s="219" t="s">
        <v>77</v>
      </c>
      <c r="K8" s="218" t="s">
        <v>46</v>
      </c>
      <c r="L8" s="218" t="s">
        <v>69</v>
      </c>
      <c r="M8" s="418" t="s">
        <v>77</v>
      </c>
      <c r="N8" s="220" t="s">
        <v>46</v>
      </c>
      <c r="O8" s="218" t="s">
        <v>69</v>
      </c>
      <c r="P8" s="219" t="s">
        <v>77</v>
      </c>
      <c r="Q8" s="218" t="s">
        <v>46</v>
      </c>
      <c r="R8" s="218" t="s">
        <v>69</v>
      </c>
      <c r="S8" s="418" t="s">
        <v>77</v>
      </c>
      <c r="T8" s="220" t="s">
        <v>46</v>
      </c>
      <c r="U8" s="218" t="s">
        <v>69</v>
      </c>
      <c r="V8" s="219" t="s">
        <v>77</v>
      </c>
      <c r="W8" s="218" t="s">
        <v>46</v>
      </c>
      <c r="X8" s="218" t="s">
        <v>69</v>
      </c>
      <c r="Y8" s="418" t="s">
        <v>77</v>
      </c>
      <c r="Z8" s="220" t="s">
        <v>46</v>
      </c>
      <c r="AA8" s="218" t="s">
        <v>69</v>
      </c>
      <c r="AB8" s="219" t="s">
        <v>77</v>
      </c>
      <c r="AC8" s="218" t="s">
        <v>46</v>
      </c>
      <c r="AD8" s="218" t="s">
        <v>69</v>
      </c>
      <c r="AE8" s="419" t="s">
        <v>77</v>
      </c>
      <c r="AF8" s="221" t="s">
        <v>46</v>
      </c>
      <c r="AG8" s="222" t="s">
        <v>69</v>
      </c>
      <c r="AH8" s="223" t="s">
        <v>77</v>
      </c>
      <c r="AI8" s="222" t="s">
        <v>46</v>
      </c>
      <c r="AJ8" s="222" t="s">
        <v>69</v>
      </c>
      <c r="AK8" s="419" t="s">
        <v>77</v>
      </c>
      <c r="AL8" s="221" t="s">
        <v>46</v>
      </c>
      <c r="AM8" s="222" t="s">
        <v>69</v>
      </c>
      <c r="AN8" s="223" t="s">
        <v>77</v>
      </c>
      <c r="AO8" s="222" t="s">
        <v>46</v>
      </c>
      <c r="AP8" s="222" t="s">
        <v>69</v>
      </c>
      <c r="AQ8" s="419" t="s">
        <v>77</v>
      </c>
      <c r="AR8" s="221" t="s">
        <v>46</v>
      </c>
      <c r="AS8" s="222" t="s">
        <v>69</v>
      </c>
      <c r="AT8" s="223" t="s">
        <v>77</v>
      </c>
      <c r="AU8" s="222" t="s">
        <v>46</v>
      </c>
      <c r="AV8" s="222" t="s">
        <v>69</v>
      </c>
      <c r="AW8" s="419" t="s">
        <v>77</v>
      </c>
      <c r="AX8" s="221" t="s">
        <v>46</v>
      </c>
      <c r="AY8" s="222" t="s">
        <v>69</v>
      </c>
      <c r="AZ8" s="223" t="s">
        <v>77</v>
      </c>
      <c r="BA8" s="222" t="s">
        <v>46</v>
      </c>
      <c r="BB8" s="222" t="s">
        <v>69</v>
      </c>
      <c r="BC8" s="419" t="s">
        <v>77</v>
      </c>
      <c r="BD8" s="221" t="s">
        <v>46</v>
      </c>
      <c r="BE8" s="222" t="s">
        <v>69</v>
      </c>
      <c r="BF8" s="223" t="s">
        <v>77</v>
      </c>
      <c r="BG8" s="222" t="s">
        <v>46</v>
      </c>
      <c r="BH8" s="222" t="s">
        <v>69</v>
      </c>
      <c r="BI8" s="419" t="s">
        <v>77</v>
      </c>
      <c r="BJ8" s="221" t="s">
        <v>46</v>
      </c>
      <c r="BK8" s="222" t="s">
        <v>69</v>
      </c>
      <c r="BL8" s="223" t="s">
        <v>77</v>
      </c>
      <c r="BM8" s="222" t="s">
        <v>46</v>
      </c>
      <c r="BN8" s="222" t="s">
        <v>69</v>
      </c>
      <c r="BO8" s="419" t="s">
        <v>77</v>
      </c>
      <c r="BP8" s="221" t="s">
        <v>46</v>
      </c>
      <c r="BQ8" s="222" t="s">
        <v>69</v>
      </c>
      <c r="BR8" s="223" t="s">
        <v>77</v>
      </c>
      <c r="BS8" s="222" t="s">
        <v>46</v>
      </c>
      <c r="BT8" s="222" t="s">
        <v>69</v>
      </c>
      <c r="BU8" s="419" t="s">
        <v>77</v>
      </c>
      <c r="BV8" s="221" t="s">
        <v>46</v>
      </c>
      <c r="BW8" s="222" t="s">
        <v>69</v>
      </c>
      <c r="BX8" s="223" t="s">
        <v>77</v>
      </c>
      <c r="BY8" s="222" t="s">
        <v>46</v>
      </c>
      <c r="BZ8" s="222" t="s">
        <v>69</v>
      </c>
      <c r="CA8" s="419" t="s">
        <v>77</v>
      </c>
      <c r="CB8" s="221" t="s">
        <v>46</v>
      </c>
      <c r="CC8" s="222" t="s">
        <v>69</v>
      </c>
      <c r="CD8" s="223" t="s">
        <v>77</v>
      </c>
      <c r="CE8" s="222" t="s">
        <v>46</v>
      </c>
      <c r="CF8" s="222" t="s">
        <v>69</v>
      </c>
      <c r="CG8" s="419" t="s">
        <v>77</v>
      </c>
      <c r="CH8" s="221" t="s">
        <v>46</v>
      </c>
      <c r="CI8" s="222" t="s">
        <v>69</v>
      </c>
      <c r="CJ8" s="223" t="s">
        <v>77</v>
      </c>
      <c r="CK8" s="420" t="s">
        <v>46</v>
      </c>
      <c r="CL8" s="420" t="s">
        <v>69</v>
      </c>
      <c r="CM8" s="419" t="s">
        <v>77</v>
      </c>
      <c r="CN8" s="224" t="s">
        <v>46</v>
      </c>
      <c r="CO8" s="420" t="s">
        <v>69</v>
      </c>
      <c r="CP8" s="223" t="s">
        <v>77</v>
      </c>
      <c r="CQ8" s="420" t="s">
        <v>46</v>
      </c>
      <c r="CR8" s="420" t="s">
        <v>69</v>
      </c>
      <c r="CS8" s="419" t="s">
        <v>77</v>
      </c>
      <c r="CT8" s="224" t="s">
        <v>46</v>
      </c>
      <c r="CU8" s="225" t="s">
        <v>69</v>
      </c>
      <c r="CV8" s="223" t="s">
        <v>77</v>
      </c>
      <c r="CW8" s="222" t="s">
        <v>46</v>
      </c>
      <c r="CX8" s="222" t="s">
        <v>69</v>
      </c>
      <c r="CY8" s="419" t="s">
        <v>77</v>
      </c>
      <c r="CZ8" s="221" t="s">
        <v>46</v>
      </c>
      <c r="DA8" s="222" t="s">
        <v>69</v>
      </c>
      <c r="DB8" s="223" t="s">
        <v>77</v>
      </c>
      <c r="DC8" s="222" t="s">
        <v>46</v>
      </c>
      <c r="DD8" s="222" t="s">
        <v>69</v>
      </c>
      <c r="DE8" s="419" t="s">
        <v>77</v>
      </c>
      <c r="DF8" s="221" t="s">
        <v>46</v>
      </c>
      <c r="DG8" s="222" t="s">
        <v>69</v>
      </c>
      <c r="DH8" s="223" t="s">
        <v>77</v>
      </c>
      <c r="DI8" s="222" t="s">
        <v>46</v>
      </c>
      <c r="DJ8" s="222" t="s">
        <v>69</v>
      </c>
      <c r="DK8" s="420" t="s">
        <v>77</v>
      </c>
    </row>
    <row r="9" spans="1:115">
      <c r="A9" s="543" t="s">
        <v>158</v>
      </c>
      <c r="B9" s="355">
        <v>98</v>
      </c>
      <c r="C9" s="357">
        <v>0.24</v>
      </c>
      <c r="D9" s="421">
        <v>4186</v>
      </c>
      <c r="E9" s="336">
        <v>99</v>
      </c>
      <c r="F9" s="357">
        <v>0.08</v>
      </c>
      <c r="G9" s="421">
        <v>11005</v>
      </c>
      <c r="H9" s="339">
        <v>97</v>
      </c>
      <c r="I9" s="357">
        <v>0.32</v>
      </c>
      <c r="J9" s="422">
        <v>3099</v>
      </c>
      <c r="K9" s="356">
        <v>99</v>
      </c>
      <c r="L9" s="357">
        <v>0.09</v>
      </c>
      <c r="M9" s="421">
        <v>8381</v>
      </c>
      <c r="N9" s="336">
        <v>100</v>
      </c>
      <c r="O9" s="357">
        <v>0.17</v>
      </c>
      <c r="P9" s="421">
        <v>1087</v>
      </c>
      <c r="Q9" s="339">
        <v>99</v>
      </c>
      <c r="R9" s="357">
        <v>0.17</v>
      </c>
      <c r="S9" s="358">
        <v>2624</v>
      </c>
      <c r="T9" s="336">
        <v>95</v>
      </c>
      <c r="U9" s="357">
        <v>1</v>
      </c>
      <c r="V9" s="358">
        <v>520</v>
      </c>
      <c r="W9" s="336">
        <v>100</v>
      </c>
      <c r="X9" s="357">
        <v>0.19</v>
      </c>
      <c r="Y9" s="421">
        <v>1343</v>
      </c>
      <c r="Z9" s="336">
        <v>95</v>
      </c>
      <c r="AA9" s="357">
        <v>0.95000000000000007</v>
      </c>
      <c r="AB9" s="358">
        <v>532</v>
      </c>
      <c r="AC9" s="336">
        <v>99</v>
      </c>
      <c r="AD9" s="357">
        <v>0.25</v>
      </c>
      <c r="AE9" s="421">
        <v>1592</v>
      </c>
      <c r="AF9" s="336">
        <v>99</v>
      </c>
      <c r="AG9" s="357">
        <v>0.6</v>
      </c>
      <c r="AH9" s="422">
        <v>174</v>
      </c>
      <c r="AI9" s="356">
        <v>100</v>
      </c>
      <c r="AJ9" s="357">
        <v>0</v>
      </c>
      <c r="AK9" s="358">
        <v>491</v>
      </c>
      <c r="AL9" s="336">
        <v>100</v>
      </c>
      <c r="AM9" s="357">
        <v>0</v>
      </c>
      <c r="AN9" s="358">
        <v>163</v>
      </c>
      <c r="AO9" s="336">
        <v>98</v>
      </c>
      <c r="AP9" s="357">
        <v>0.83000000000000007</v>
      </c>
      <c r="AQ9" s="358">
        <v>414</v>
      </c>
      <c r="AR9" s="336">
        <v>98</v>
      </c>
      <c r="AS9" s="357">
        <v>1.17</v>
      </c>
      <c r="AT9" s="358">
        <v>120</v>
      </c>
      <c r="AU9" s="336">
        <v>99</v>
      </c>
      <c r="AV9" s="357">
        <v>0.62</v>
      </c>
      <c r="AW9" s="358">
        <v>345</v>
      </c>
      <c r="AX9" s="336">
        <v>99</v>
      </c>
      <c r="AY9" s="357">
        <v>0.57999999999999996</v>
      </c>
      <c r="AZ9" s="358">
        <v>173</v>
      </c>
      <c r="BA9" s="336">
        <v>99</v>
      </c>
      <c r="BB9" s="357">
        <v>0.47</v>
      </c>
      <c r="BC9" s="358">
        <v>446</v>
      </c>
      <c r="BD9" s="339">
        <v>99</v>
      </c>
      <c r="BE9" s="357">
        <v>0.67</v>
      </c>
      <c r="BF9" s="358">
        <v>280</v>
      </c>
      <c r="BG9" s="336">
        <v>99</v>
      </c>
      <c r="BH9" s="357">
        <v>0.33</v>
      </c>
      <c r="BI9" s="358">
        <v>657</v>
      </c>
      <c r="BJ9" s="336">
        <v>100</v>
      </c>
      <c r="BK9" s="357">
        <v>0</v>
      </c>
      <c r="BL9" s="358">
        <v>153</v>
      </c>
      <c r="BM9" s="336">
        <v>99</v>
      </c>
      <c r="BN9" s="357">
        <v>0.68</v>
      </c>
      <c r="BO9" s="358">
        <v>323</v>
      </c>
      <c r="BP9" s="336">
        <v>97</v>
      </c>
      <c r="BQ9" s="357">
        <v>0.89</v>
      </c>
      <c r="BR9" s="358">
        <v>358</v>
      </c>
      <c r="BS9" s="336">
        <v>100</v>
      </c>
      <c r="BT9" s="357">
        <v>0.21</v>
      </c>
      <c r="BU9" s="421">
        <v>835</v>
      </c>
      <c r="BV9" s="336">
        <v>98</v>
      </c>
      <c r="BW9" s="357">
        <v>0.57000000000000006</v>
      </c>
      <c r="BX9" s="358">
        <v>685</v>
      </c>
      <c r="BY9" s="339">
        <v>99</v>
      </c>
      <c r="BZ9" s="357">
        <v>0.21</v>
      </c>
      <c r="CA9" s="421">
        <v>1851</v>
      </c>
      <c r="CB9" s="336">
        <v>100</v>
      </c>
      <c r="CC9" s="357">
        <v>0.42</v>
      </c>
      <c r="CD9" s="358">
        <v>186</v>
      </c>
      <c r="CE9" s="336">
        <v>100</v>
      </c>
      <c r="CF9" s="357">
        <v>0.25</v>
      </c>
      <c r="CG9" s="358">
        <v>568</v>
      </c>
      <c r="CH9" s="336">
        <v>99</v>
      </c>
      <c r="CI9" s="357">
        <v>1.01</v>
      </c>
      <c r="CJ9" s="338">
        <v>116</v>
      </c>
      <c r="CK9" s="356">
        <v>99</v>
      </c>
      <c r="CL9" s="357">
        <v>0.55000000000000004</v>
      </c>
      <c r="CM9" s="358">
        <v>325</v>
      </c>
      <c r="CN9" s="336">
        <v>100</v>
      </c>
      <c r="CO9" s="357">
        <v>0</v>
      </c>
      <c r="CP9" s="358">
        <v>266</v>
      </c>
      <c r="CQ9" s="336">
        <v>100</v>
      </c>
      <c r="CR9" s="357">
        <v>0.13</v>
      </c>
      <c r="CS9" s="358">
        <v>663</v>
      </c>
      <c r="CT9" s="336">
        <v>100</v>
      </c>
      <c r="CU9" s="337">
        <v>0.27</v>
      </c>
      <c r="CV9" s="358">
        <v>176</v>
      </c>
      <c r="CW9" s="336">
        <v>99</v>
      </c>
      <c r="CX9" s="357">
        <v>0.41</v>
      </c>
      <c r="CY9" s="358">
        <v>387</v>
      </c>
      <c r="CZ9" s="336">
        <v>99</v>
      </c>
      <c r="DA9" s="357">
        <v>0.93</v>
      </c>
      <c r="DB9" s="338">
        <v>129</v>
      </c>
      <c r="DC9" s="356">
        <v>100</v>
      </c>
      <c r="DD9" s="357">
        <v>0.2</v>
      </c>
      <c r="DE9" s="358">
        <v>419</v>
      </c>
      <c r="DF9" s="336">
        <v>99</v>
      </c>
      <c r="DG9" s="357">
        <v>0.61</v>
      </c>
      <c r="DH9" s="358">
        <v>155</v>
      </c>
      <c r="DI9" s="336">
        <v>99</v>
      </c>
      <c r="DJ9" s="357">
        <v>0.54</v>
      </c>
      <c r="DK9" s="358">
        <v>346</v>
      </c>
    </row>
    <row r="10" spans="1:115">
      <c r="A10" s="544" t="s">
        <v>161</v>
      </c>
      <c r="B10" s="359">
        <v>99</v>
      </c>
      <c r="C10" s="353">
        <v>0.19</v>
      </c>
      <c r="D10" s="423">
        <v>4156</v>
      </c>
      <c r="E10" s="343">
        <v>99</v>
      </c>
      <c r="F10" s="353">
        <v>0.08</v>
      </c>
      <c r="G10" s="423">
        <v>10936</v>
      </c>
      <c r="H10" s="340">
        <v>98</v>
      </c>
      <c r="I10" s="353">
        <v>0.25</v>
      </c>
      <c r="J10" s="423">
        <v>3078</v>
      </c>
      <c r="K10" s="340">
        <v>99</v>
      </c>
      <c r="L10" s="353">
        <v>0.09</v>
      </c>
      <c r="M10" s="423">
        <v>8333</v>
      </c>
      <c r="N10" s="340">
        <v>100</v>
      </c>
      <c r="O10" s="353">
        <v>0.13</v>
      </c>
      <c r="P10" s="423">
        <v>1078</v>
      </c>
      <c r="Q10" s="340">
        <v>100</v>
      </c>
      <c r="R10" s="353">
        <v>0.16</v>
      </c>
      <c r="S10" s="354">
        <v>2603</v>
      </c>
      <c r="T10" s="340">
        <v>96</v>
      </c>
      <c r="U10" s="353">
        <v>0.93</v>
      </c>
      <c r="V10" s="354">
        <v>517</v>
      </c>
      <c r="W10" s="340">
        <v>100</v>
      </c>
      <c r="X10" s="353">
        <v>0.2</v>
      </c>
      <c r="Y10" s="423">
        <v>1336</v>
      </c>
      <c r="Z10" s="343">
        <v>98</v>
      </c>
      <c r="AA10" s="353">
        <v>0.57999999999999996</v>
      </c>
      <c r="AB10" s="354">
        <v>529</v>
      </c>
      <c r="AC10" s="340">
        <v>99</v>
      </c>
      <c r="AD10" s="353">
        <v>0.2</v>
      </c>
      <c r="AE10" s="423">
        <v>1582</v>
      </c>
      <c r="AF10" s="340">
        <v>100</v>
      </c>
      <c r="AG10" s="353">
        <v>0</v>
      </c>
      <c r="AH10" s="423">
        <v>172</v>
      </c>
      <c r="AI10" s="340">
        <v>99</v>
      </c>
      <c r="AJ10" s="353">
        <v>0.59</v>
      </c>
      <c r="AK10" s="354">
        <v>484</v>
      </c>
      <c r="AL10" s="340">
        <v>99</v>
      </c>
      <c r="AM10" s="353">
        <v>0.65</v>
      </c>
      <c r="AN10" s="354">
        <v>163</v>
      </c>
      <c r="AO10" s="340">
        <v>100</v>
      </c>
      <c r="AP10" s="353">
        <v>0.3</v>
      </c>
      <c r="AQ10" s="354">
        <v>407</v>
      </c>
      <c r="AR10" s="340">
        <v>100</v>
      </c>
      <c r="AS10" s="353">
        <v>0</v>
      </c>
      <c r="AT10" s="354">
        <v>120</v>
      </c>
      <c r="AU10" s="340">
        <v>99</v>
      </c>
      <c r="AV10" s="353">
        <v>0.46</v>
      </c>
      <c r="AW10" s="354">
        <v>344</v>
      </c>
      <c r="AX10" s="340">
        <v>100</v>
      </c>
      <c r="AY10" s="353">
        <v>0</v>
      </c>
      <c r="AZ10" s="354">
        <v>172</v>
      </c>
      <c r="BA10" s="340">
        <v>100</v>
      </c>
      <c r="BB10" s="353">
        <v>0.2</v>
      </c>
      <c r="BC10" s="354">
        <v>444</v>
      </c>
      <c r="BD10" s="340">
        <v>99</v>
      </c>
      <c r="BE10" s="353">
        <v>0.52</v>
      </c>
      <c r="BF10" s="354">
        <v>280</v>
      </c>
      <c r="BG10" s="340">
        <v>100</v>
      </c>
      <c r="BH10" s="353">
        <v>0.25</v>
      </c>
      <c r="BI10" s="354">
        <v>652</v>
      </c>
      <c r="BJ10" s="340">
        <v>100</v>
      </c>
      <c r="BK10" s="353">
        <v>0</v>
      </c>
      <c r="BL10" s="354">
        <v>153</v>
      </c>
      <c r="BM10" s="340">
        <v>100</v>
      </c>
      <c r="BN10" s="353">
        <v>0</v>
      </c>
      <c r="BO10" s="354">
        <v>321</v>
      </c>
      <c r="BP10" s="340">
        <v>98</v>
      </c>
      <c r="BQ10" s="353">
        <v>0.75</v>
      </c>
      <c r="BR10" s="354">
        <v>356</v>
      </c>
      <c r="BS10" s="340">
        <v>99</v>
      </c>
      <c r="BT10" s="353">
        <v>0.28999999999999998</v>
      </c>
      <c r="BU10" s="423">
        <v>833</v>
      </c>
      <c r="BV10" s="340">
        <v>99</v>
      </c>
      <c r="BW10" s="353">
        <v>0.43</v>
      </c>
      <c r="BX10" s="354">
        <v>677</v>
      </c>
      <c r="BY10" s="340">
        <v>99</v>
      </c>
      <c r="BZ10" s="353">
        <v>0.24</v>
      </c>
      <c r="CA10" s="423">
        <v>1838</v>
      </c>
      <c r="CB10" s="340">
        <v>100</v>
      </c>
      <c r="CC10" s="353">
        <v>0</v>
      </c>
      <c r="CD10" s="354">
        <v>183</v>
      </c>
      <c r="CE10" s="340">
        <v>100</v>
      </c>
      <c r="CF10" s="353">
        <v>0.16</v>
      </c>
      <c r="CG10" s="354">
        <v>562</v>
      </c>
      <c r="CH10" s="340">
        <v>100</v>
      </c>
      <c r="CI10" s="353">
        <v>0</v>
      </c>
      <c r="CJ10" s="354">
        <v>116</v>
      </c>
      <c r="CK10" s="340">
        <v>99</v>
      </c>
      <c r="CL10" s="353">
        <v>0.46</v>
      </c>
      <c r="CM10" s="354">
        <v>324</v>
      </c>
      <c r="CN10" s="340">
        <v>100</v>
      </c>
      <c r="CO10" s="353">
        <v>0</v>
      </c>
      <c r="CP10" s="354">
        <v>263</v>
      </c>
      <c r="CQ10" s="340">
        <v>100</v>
      </c>
      <c r="CR10" s="353">
        <v>0.13</v>
      </c>
      <c r="CS10" s="354">
        <v>659</v>
      </c>
      <c r="CT10" s="340">
        <v>100</v>
      </c>
      <c r="CU10" s="341">
        <v>0.27</v>
      </c>
      <c r="CV10" s="354">
        <v>173</v>
      </c>
      <c r="CW10" s="340">
        <v>100</v>
      </c>
      <c r="CX10" s="353">
        <v>0.28999999999999998</v>
      </c>
      <c r="CY10" s="354">
        <v>387</v>
      </c>
      <c r="CZ10" s="340">
        <v>98</v>
      </c>
      <c r="DA10" s="353">
        <v>1.17</v>
      </c>
      <c r="DB10" s="354">
        <v>128</v>
      </c>
      <c r="DC10" s="340">
        <v>100</v>
      </c>
      <c r="DD10" s="353">
        <v>0</v>
      </c>
      <c r="DE10" s="354">
        <v>418</v>
      </c>
      <c r="DF10" s="340">
        <v>99</v>
      </c>
      <c r="DG10" s="353">
        <v>0.61</v>
      </c>
      <c r="DH10" s="354">
        <v>154</v>
      </c>
      <c r="DI10" s="340">
        <v>100</v>
      </c>
      <c r="DJ10" s="353">
        <v>0.36</v>
      </c>
      <c r="DK10" s="354">
        <v>345</v>
      </c>
    </row>
    <row r="11" spans="1:115">
      <c r="A11" s="543" t="s">
        <v>162</v>
      </c>
      <c r="B11" s="356">
        <v>98</v>
      </c>
      <c r="C11" s="357">
        <v>0.21</v>
      </c>
      <c r="D11" s="421">
        <v>4155</v>
      </c>
      <c r="E11" s="336">
        <v>99</v>
      </c>
      <c r="F11" s="357">
        <v>0.09</v>
      </c>
      <c r="G11" s="421">
        <v>10916</v>
      </c>
      <c r="H11" s="336">
        <v>98</v>
      </c>
      <c r="I11" s="357">
        <v>0.28000000000000003</v>
      </c>
      <c r="J11" s="421">
        <v>3077</v>
      </c>
      <c r="K11" s="336">
        <v>99</v>
      </c>
      <c r="L11" s="357">
        <v>0.1</v>
      </c>
      <c r="M11" s="421">
        <v>8319</v>
      </c>
      <c r="N11" s="339">
        <v>100</v>
      </c>
      <c r="O11" s="357">
        <v>0.08</v>
      </c>
      <c r="P11" s="421">
        <v>1078</v>
      </c>
      <c r="Q11" s="336">
        <v>99</v>
      </c>
      <c r="R11" s="357">
        <v>0.16</v>
      </c>
      <c r="S11" s="358">
        <v>2597</v>
      </c>
      <c r="T11" s="336">
        <v>96</v>
      </c>
      <c r="U11" s="357">
        <v>0.86</v>
      </c>
      <c r="V11" s="358">
        <v>516</v>
      </c>
      <c r="W11" s="336">
        <v>100</v>
      </c>
      <c r="X11" s="357">
        <v>0.2</v>
      </c>
      <c r="Y11" s="421">
        <v>1334</v>
      </c>
      <c r="Z11" s="336">
        <v>98</v>
      </c>
      <c r="AA11" s="357">
        <v>0.64</v>
      </c>
      <c r="AB11" s="358">
        <v>530</v>
      </c>
      <c r="AC11" s="336">
        <v>99</v>
      </c>
      <c r="AD11" s="357">
        <v>0.2</v>
      </c>
      <c r="AE11" s="421">
        <v>1579</v>
      </c>
      <c r="AF11" s="336">
        <v>100</v>
      </c>
      <c r="AG11" s="357">
        <v>0</v>
      </c>
      <c r="AH11" s="421">
        <v>172</v>
      </c>
      <c r="AI11" s="336">
        <v>100</v>
      </c>
      <c r="AJ11" s="357">
        <v>0.18</v>
      </c>
      <c r="AK11" s="358">
        <v>482</v>
      </c>
      <c r="AL11" s="336">
        <v>100</v>
      </c>
      <c r="AM11" s="357">
        <v>0</v>
      </c>
      <c r="AN11" s="358">
        <v>163</v>
      </c>
      <c r="AO11" s="336">
        <v>99</v>
      </c>
      <c r="AP11" s="357">
        <v>0.59</v>
      </c>
      <c r="AQ11" s="358">
        <v>406</v>
      </c>
      <c r="AR11" s="336">
        <v>99</v>
      </c>
      <c r="AS11" s="357">
        <v>0.75</v>
      </c>
      <c r="AT11" s="358">
        <v>120</v>
      </c>
      <c r="AU11" s="336">
        <v>99</v>
      </c>
      <c r="AV11" s="357">
        <v>0.69000000000000006</v>
      </c>
      <c r="AW11" s="358">
        <v>342</v>
      </c>
      <c r="AX11" s="336">
        <v>100</v>
      </c>
      <c r="AY11" s="357">
        <v>0</v>
      </c>
      <c r="AZ11" s="358">
        <v>172</v>
      </c>
      <c r="BA11" s="336">
        <v>99</v>
      </c>
      <c r="BB11" s="357">
        <v>0.44</v>
      </c>
      <c r="BC11" s="358">
        <v>443</v>
      </c>
      <c r="BD11" s="336">
        <v>98</v>
      </c>
      <c r="BE11" s="357">
        <v>0.89</v>
      </c>
      <c r="BF11" s="358">
        <v>280</v>
      </c>
      <c r="BG11" s="336">
        <v>99</v>
      </c>
      <c r="BH11" s="357">
        <v>0.38</v>
      </c>
      <c r="BI11" s="358">
        <v>650</v>
      </c>
      <c r="BJ11" s="336">
        <v>100</v>
      </c>
      <c r="BK11" s="357">
        <v>0</v>
      </c>
      <c r="BL11" s="358">
        <v>153</v>
      </c>
      <c r="BM11" s="336">
        <v>100</v>
      </c>
      <c r="BN11" s="357">
        <v>0</v>
      </c>
      <c r="BO11" s="358">
        <v>320</v>
      </c>
      <c r="BP11" s="336">
        <v>98</v>
      </c>
      <c r="BQ11" s="357">
        <v>0.81</v>
      </c>
      <c r="BR11" s="358">
        <v>356</v>
      </c>
      <c r="BS11" s="336">
        <v>99</v>
      </c>
      <c r="BT11" s="357">
        <v>0.31</v>
      </c>
      <c r="BU11" s="421">
        <v>834</v>
      </c>
      <c r="BV11" s="336">
        <v>98</v>
      </c>
      <c r="BW11" s="357">
        <v>0.59</v>
      </c>
      <c r="BX11" s="358">
        <v>675</v>
      </c>
      <c r="BY11" s="336">
        <v>99</v>
      </c>
      <c r="BZ11" s="357">
        <v>0.25</v>
      </c>
      <c r="CA11" s="421">
        <v>1836</v>
      </c>
      <c r="CB11" s="336">
        <v>99</v>
      </c>
      <c r="CC11" s="357">
        <v>0.62</v>
      </c>
      <c r="CD11" s="358">
        <v>184</v>
      </c>
      <c r="CE11" s="336">
        <v>99</v>
      </c>
      <c r="CF11" s="357">
        <v>0.4</v>
      </c>
      <c r="CG11" s="358">
        <v>562</v>
      </c>
      <c r="CH11" s="336">
        <v>98</v>
      </c>
      <c r="CI11" s="357">
        <v>1.42</v>
      </c>
      <c r="CJ11" s="358">
        <v>116</v>
      </c>
      <c r="CK11" s="336">
        <v>100</v>
      </c>
      <c r="CL11" s="357">
        <v>0.3</v>
      </c>
      <c r="CM11" s="358">
        <v>321</v>
      </c>
      <c r="CN11" s="336">
        <v>100</v>
      </c>
      <c r="CO11" s="357">
        <v>0</v>
      </c>
      <c r="CP11" s="358">
        <v>263</v>
      </c>
      <c r="CQ11" s="336">
        <v>99</v>
      </c>
      <c r="CR11" s="357">
        <v>0.32</v>
      </c>
      <c r="CS11" s="358">
        <v>658</v>
      </c>
      <c r="CT11" s="336">
        <v>100</v>
      </c>
      <c r="CU11" s="337">
        <v>0.27</v>
      </c>
      <c r="CV11" s="358">
        <v>173</v>
      </c>
      <c r="CW11" s="336">
        <v>99</v>
      </c>
      <c r="CX11" s="357">
        <v>0.56000000000000005</v>
      </c>
      <c r="CY11" s="358">
        <v>386</v>
      </c>
      <c r="CZ11" s="336">
        <v>100</v>
      </c>
      <c r="DA11" s="357">
        <v>0.4</v>
      </c>
      <c r="DB11" s="358">
        <v>128</v>
      </c>
      <c r="DC11" s="336">
        <v>99</v>
      </c>
      <c r="DD11" s="357">
        <v>0.5</v>
      </c>
      <c r="DE11" s="358">
        <v>418</v>
      </c>
      <c r="DF11" s="336">
        <v>99</v>
      </c>
      <c r="DG11" s="357">
        <v>0.61</v>
      </c>
      <c r="DH11" s="358">
        <v>154</v>
      </c>
      <c r="DI11" s="336">
        <v>100</v>
      </c>
      <c r="DJ11" s="357">
        <v>0.36</v>
      </c>
      <c r="DK11" s="358">
        <v>345</v>
      </c>
    </row>
    <row r="12" spans="1:115">
      <c r="A12" s="544" t="s">
        <v>163</v>
      </c>
      <c r="B12" s="351">
        <v>98</v>
      </c>
      <c r="C12" s="353">
        <v>0.2</v>
      </c>
      <c r="D12" s="423">
        <v>4150</v>
      </c>
      <c r="E12" s="343">
        <v>99</v>
      </c>
      <c r="F12" s="353">
        <v>0.08</v>
      </c>
      <c r="G12" s="423">
        <v>10903</v>
      </c>
      <c r="H12" s="343">
        <v>98</v>
      </c>
      <c r="I12" s="353">
        <v>0.26</v>
      </c>
      <c r="J12" s="423">
        <v>3071</v>
      </c>
      <c r="K12" s="343">
        <v>99</v>
      </c>
      <c r="L12" s="353">
        <v>0.1</v>
      </c>
      <c r="M12" s="423">
        <v>8308</v>
      </c>
      <c r="N12" s="340">
        <v>100</v>
      </c>
      <c r="O12" s="353">
        <v>0.13</v>
      </c>
      <c r="P12" s="423">
        <v>1079</v>
      </c>
      <c r="Q12" s="340">
        <v>100</v>
      </c>
      <c r="R12" s="353">
        <v>0.12</v>
      </c>
      <c r="S12" s="354">
        <v>2595</v>
      </c>
      <c r="T12" s="340">
        <v>96</v>
      </c>
      <c r="U12" s="353">
        <v>0.82000000000000006</v>
      </c>
      <c r="V12" s="354">
        <v>516</v>
      </c>
      <c r="W12" s="343">
        <v>99</v>
      </c>
      <c r="X12" s="353">
        <v>0.27</v>
      </c>
      <c r="Y12" s="423">
        <v>1334</v>
      </c>
      <c r="Z12" s="340">
        <v>97</v>
      </c>
      <c r="AA12" s="353">
        <v>0.69000000000000006</v>
      </c>
      <c r="AB12" s="354">
        <v>527</v>
      </c>
      <c r="AC12" s="340">
        <v>99</v>
      </c>
      <c r="AD12" s="353">
        <v>0.2</v>
      </c>
      <c r="AE12" s="423">
        <v>1577</v>
      </c>
      <c r="AF12" s="340">
        <v>100</v>
      </c>
      <c r="AG12" s="353">
        <v>0</v>
      </c>
      <c r="AH12" s="423">
        <v>172</v>
      </c>
      <c r="AI12" s="340">
        <v>100</v>
      </c>
      <c r="AJ12" s="353">
        <v>0.13</v>
      </c>
      <c r="AK12" s="354">
        <v>480</v>
      </c>
      <c r="AL12" s="340">
        <v>100</v>
      </c>
      <c r="AM12" s="353">
        <v>0</v>
      </c>
      <c r="AN12" s="354">
        <v>163</v>
      </c>
      <c r="AO12" s="340">
        <v>99</v>
      </c>
      <c r="AP12" s="353">
        <v>0.41</v>
      </c>
      <c r="AQ12" s="354">
        <v>406</v>
      </c>
      <c r="AR12" s="340">
        <v>99</v>
      </c>
      <c r="AS12" s="353">
        <v>0.76</v>
      </c>
      <c r="AT12" s="354">
        <v>119</v>
      </c>
      <c r="AU12" s="340">
        <v>99</v>
      </c>
      <c r="AV12" s="353">
        <v>0.43</v>
      </c>
      <c r="AW12" s="354">
        <v>343</v>
      </c>
      <c r="AX12" s="340">
        <v>99</v>
      </c>
      <c r="AY12" s="353">
        <v>0.82000000000000006</v>
      </c>
      <c r="AZ12" s="354">
        <v>172</v>
      </c>
      <c r="BA12" s="340">
        <v>100</v>
      </c>
      <c r="BB12" s="353">
        <v>0.26</v>
      </c>
      <c r="BC12" s="354">
        <v>442</v>
      </c>
      <c r="BD12" s="340">
        <v>98</v>
      </c>
      <c r="BE12" s="353">
        <v>0.73</v>
      </c>
      <c r="BF12" s="354">
        <v>280</v>
      </c>
      <c r="BG12" s="340">
        <v>99</v>
      </c>
      <c r="BH12" s="353">
        <v>0.35</v>
      </c>
      <c r="BI12" s="354">
        <v>648</v>
      </c>
      <c r="BJ12" s="340">
        <v>100</v>
      </c>
      <c r="BK12" s="353">
        <v>0</v>
      </c>
      <c r="BL12" s="354">
        <v>153</v>
      </c>
      <c r="BM12" s="340">
        <v>100</v>
      </c>
      <c r="BN12" s="353">
        <v>0</v>
      </c>
      <c r="BO12" s="354">
        <v>320</v>
      </c>
      <c r="BP12" s="340">
        <v>98</v>
      </c>
      <c r="BQ12" s="353">
        <v>0.75</v>
      </c>
      <c r="BR12" s="354">
        <v>356</v>
      </c>
      <c r="BS12" s="340">
        <v>99</v>
      </c>
      <c r="BT12" s="353">
        <v>0.28000000000000003</v>
      </c>
      <c r="BU12" s="423">
        <v>834</v>
      </c>
      <c r="BV12" s="343">
        <v>98</v>
      </c>
      <c r="BW12" s="353">
        <v>0.48</v>
      </c>
      <c r="BX12" s="354">
        <v>676</v>
      </c>
      <c r="BY12" s="340">
        <v>99</v>
      </c>
      <c r="BZ12" s="353">
        <v>0.23</v>
      </c>
      <c r="CA12" s="423">
        <v>1831</v>
      </c>
      <c r="CB12" s="340">
        <v>98</v>
      </c>
      <c r="CC12" s="353">
        <v>0.98</v>
      </c>
      <c r="CD12" s="354">
        <v>181</v>
      </c>
      <c r="CE12" s="340">
        <v>100</v>
      </c>
      <c r="CF12" s="353">
        <v>0.24</v>
      </c>
      <c r="CG12" s="354">
        <v>561</v>
      </c>
      <c r="CH12" s="340">
        <v>100</v>
      </c>
      <c r="CI12" s="353">
        <v>0</v>
      </c>
      <c r="CJ12" s="354">
        <v>116</v>
      </c>
      <c r="CK12" s="340">
        <v>99</v>
      </c>
      <c r="CL12" s="353">
        <v>0.6</v>
      </c>
      <c r="CM12" s="354">
        <v>321</v>
      </c>
      <c r="CN12" s="340">
        <v>100</v>
      </c>
      <c r="CO12" s="353">
        <v>0</v>
      </c>
      <c r="CP12" s="354">
        <v>263</v>
      </c>
      <c r="CQ12" s="340">
        <v>100</v>
      </c>
      <c r="CR12" s="353">
        <v>0.19</v>
      </c>
      <c r="CS12" s="354">
        <v>658</v>
      </c>
      <c r="CT12" s="340">
        <v>100</v>
      </c>
      <c r="CU12" s="341">
        <v>0.27</v>
      </c>
      <c r="CV12" s="354">
        <v>173</v>
      </c>
      <c r="CW12" s="340">
        <v>100</v>
      </c>
      <c r="CX12" s="353">
        <v>0.28999999999999998</v>
      </c>
      <c r="CY12" s="354">
        <v>386</v>
      </c>
      <c r="CZ12" s="340">
        <v>100</v>
      </c>
      <c r="DA12" s="353">
        <v>0.4</v>
      </c>
      <c r="DB12" s="354">
        <v>128</v>
      </c>
      <c r="DC12" s="340">
        <v>100</v>
      </c>
      <c r="DD12" s="353">
        <v>0.42</v>
      </c>
      <c r="DE12" s="354">
        <v>417</v>
      </c>
      <c r="DF12" s="340">
        <v>98</v>
      </c>
      <c r="DG12" s="353">
        <v>1.05</v>
      </c>
      <c r="DH12" s="354">
        <v>155</v>
      </c>
      <c r="DI12" s="340">
        <v>99</v>
      </c>
      <c r="DJ12" s="353">
        <v>0.57999999999999996</v>
      </c>
      <c r="DK12" s="354">
        <v>345</v>
      </c>
    </row>
    <row r="13" spans="1:115">
      <c r="A13" s="545" t="s">
        <v>164</v>
      </c>
      <c r="B13" s="361">
        <v>94</v>
      </c>
      <c r="C13" s="362">
        <v>0.38</v>
      </c>
      <c r="D13" s="546">
        <v>4135</v>
      </c>
      <c r="E13" s="345">
        <v>99</v>
      </c>
      <c r="F13" s="362">
        <v>0.12</v>
      </c>
      <c r="G13" s="546">
        <v>10887</v>
      </c>
      <c r="H13" s="345">
        <v>93</v>
      </c>
      <c r="I13" s="362">
        <v>0.49</v>
      </c>
      <c r="J13" s="546">
        <v>3059</v>
      </c>
      <c r="K13" s="345">
        <v>99</v>
      </c>
      <c r="L13" s="362">
        <v>0.13</v>
      </c>
      <c r="M13" s="546">
        <v>8297</v>
      </c>
      <c r="N13" s="345">
        <v>99</v>
      </c>
      <c r="O13" s="362">
        <v>0.3</v>
      </c>
      <c r="P13" s="546">
        <v>1076</v>
      </c>
      <c r="Q13" s="345">
        <v>99</v>
      </c>
      <c r="R13" s="362">
        <v>0.26</v>
      </c>
      <c r="S13" s="363">
        <v>2590</v>
      </c>
      <c r="T13" s="345">
        <v>92</v>
      </c>
      <c r="U13" s="362">
        <v>1.23</v>
      </c>
      <c r="V13" s="363">
        <v>513</v>
      </c>
      <c r="W13" s="345">
        <v>99</v>
      </c>
      <c r="X13" s="362">
        <v>0.25</v>
      </c>
      <c r="Y13" s="546">
        <v>1332</v>
      </c>
      <c r="Z13" s="345">
        <v>90</v>
      </c>
      <c r="AA13" s="362">
        <v>1.31</v>
      </c>
      <c r="AB13" s="363">
        <v>524</v>
      </c>
      <c r="AC13" s="547">
        <v>98</v>
      </c>
      <c r="AD13" s="362">
        <v>0.32</v>
      </c>
      <c r="AE13" s="546">
        <v>1572</v>
      </c>
      <c r="AF13" s="345">
        <v>99</v>
      </c>
      <c r="AG13" s="362">
        <v>0.83000000000000007</v>
      </c>
      <c r="AH13" s="546">
        <v>172</v>
      </c>
      <c r="AI13" s="345">
        <v>99</v>
      </c>
      <c r="AJ13" s="362">
        <v>0.73</v>
      </c>
      <c r="AK13" s="363">
        <v>479</v>
      </c>
      <c r="AL13" s="345">
        <v>99</v>
      </c>
      <c r="AM13" s="362">
        <v>0.65</v>
      </c>
      <c r="AN13" s="363">
        <v>162</v>
      </c>
      <c r="AO13" s="345">
        <v>98</v>
      </c>
      <c r="AP13" s="362">
        <v>0.88</v>
      </c>
      <c r="AQ13" s="363">
        <v>405</v>
      </c>
      <c r="AR13" s="345">
        <v>92</v>
      </c>
      <c r="AS13" s="362">
        <v>2.5099999999999998</v>
      </c>
      <c r="AT13" s="363">
        <v>119</v>
      </c>
      <c r="AU13" s="345">
        <v>99</v>
      </c>
      <c r="AV13" s="362">
        <v>0.71</v>
      </c>
      <c r="AW13" s="363">
        <v>342</v>
      </c>
      <c r="AX13" s="345">
        <v>99</v>
      </c>
      <c r="AY13" s="362">
        <v>0.57999999999999996</v>
      </c>
      <c r="AZ13" s="363">
        <v>171</v>
      </c>
      <c r="BA13" s="345">
        <v>98</v>
      </c>
      <c r="BB13" s="362">
        <v>0.69000000000000006</v>
      </c>
      <c r="BC13" s="363">
        <v>442</v>
      </c>
      <c r="BD13" s="345">
        <v>94</v>
      </c>
      <c r="BE13" s="362">
        <v>1.41</v>
      </c>
      <c r="BF13" s="363">
        <v>280</v>
      </c>
      <c r="BG13" s="345">
        <v>98</v>
      </c>
      <c r="BH13" s="362">
        <v>0.54</v>
      </c>
      <c r="BI13" s="363">
        <v>647</v>
      </c>
      <c r="BJ13" s="345">
        <v>100</v>
      </c>
      <c r="BK13" s="362">
        <v>0</v>
      </c>
      <c r="BL13" s="363">
        <v>153</v>
      </c>
      <c r="BM13" s="345">
        <v>99</v>
      </c>
      <c r="BN13" s="362">
        <v>0.81</v>
      </c>
      <c r="BO13" s="363">
        <v>320</v>
      </c>
      <c r="BP13" s="345">
        <v>96</v>
      </c>
      <c r="BQ13" s="362">
        <v>1.05</v>
      </c>
      <c r="BR13" s="363">
        <v>356</v>
      </c>
      <c r="BS13" s="345">
        <v>99</v>
      </c>
      <c r="BT13" s="362">
        <v>0.3</v>
      </c>
      <c r="BU13" s="546">
        <v>833</v>
      </c>
      <c r="BV13" s="345">
        <v>90</v>
      </c>
      <c r="BW13" s="362">
        <v>1.1399999999999999</v>
      </c>
      <c r="BX13" s="363">
        <v>673</v>
      </c>
      <c r="BY13" s="345">
        <v>99</v>
      </c>
      <c r="BZ13" s="362">
        <v>0.28999999999999998</v>
      </c>
      <c r="CA13" s="546">
        <v>1831</v>
      </c>
      <c r="CB13" s="345">
        <v>94</v>
      </c>
      <c r="CC13" s="362">
        <v>1.68</v>
      </c>
      <c r="CD13" s="363">
        <v>180</v>
      </c>
      <c r="CE13" s="345">
        <v>99</v>
      </c>
      <c r="CF13" s="362">
        <v>0.34</v>
      </c>
      <c r="CG13" s="363">
        <v>561</v>
      </c>
      <c r="CH13" s="345">
        <v>99</v>
      </c>
      <c r="CI13" s="362">
        <v>1.01</v>
      </c>
      <c r="CJ13" s="363">
        <v>116</v>
      </c>
      <c r="CK13" s="345">
        <v>99</v>
      </c>
      <c r="CL13" s="362">
        <v>0.63</v>
      </c>
      <c r="CM13" s="363">
        <v>320</v>
      </c>
      <c r="CN13" s="345">
        <v>99</v>
      </c>
      <c r="CO13" s="362">
        <v>0.73</v>
      </c>
      <c r="CP13" s="363">
        <v>263</v>
      </c>
      <c r="CQ13" s="345">
        <v>100</v>
      </c>
      <c r="CR13" s="362">
        <v>0.25</v>
      </c>
      <c r="CS13" s="363">
        <v>657</v>
      </c>
      <c r="CT13" s="345">
        <v>100</v>
      </c>
      <c r="CU13" s="346">
        <v>0.27</v>
      </c>
      <c r="CV13" s="363">
        <v>172</v>
      </c>
      <c r="CW13" s="345">
        <v>98</v>
      </c>
      <c r="CX13" s="362">
        <v>0.70000000000000007</v>
      </c>
      <c r="CY13" s="363">
        <v>385</v>
      </c>
      <c r="CZ13" s="345">
        <v>96</v>
      </c>
      <c r="DA13" s="362">
        <v>1.61</v>
      </c>
      <c r="DB13" s="363">
        <v>127</v>
      </c>
      <c r="DC13" s="345">
        <v>99</v>
      </c>
      <c r="DD13" s="362">
        <v>0.63</v>
      </c>
      <c r="DE13" s="363">
        <v>417</v>
      </c>
      <c r="DF13" s="345">
        <v>99</v>
      </c>
      <c r="DG13" s="362">
        <v>0.61</v>
      </c>
      <c r="DH13" s="363">
        <v>154</v>
      </c>
      <c r="DI13" s="345">
        <v>99</v>
      </c>
      <c r="DJ13" s="362">
        <v>0.5</v>
      </c>
      <c r="DK13" s="363">
        <v>344</v>
      </c>
    </row>
    <row r="14" spans="1:115">
      <c r="A14" s="753" t="s">
        <v>165</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row>
    <row r="15" spans="1:115">
      <c r="A15" s="753" t="s">
        <v>302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row>
    <row r="16" spans="1:115">
      <c r="A16" s="753" t="s">
        <v>413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row>
    <row r="18" spans="1:15">
      <c r="A18" s="241" t="s">
        <v>304</v>
      </c>
      <c r="B18"/>
      <c r="C18"/>
      <c r="D18"/>
      <c r="E18"/>
      <c r="F18"/>
      <c r="G18"/>
      <c r="H18"/>
      <c r="I18"/>
      <c r="J18"/>
      <c r="K18"/>
      <c r="L18"/>
      <c r="M18"/>
      <c r="N18"/>
      <c r="O18"/>
    </row>
    <row r="19" spans="1:15">
      <c r="A19" s="559" t="s">
        <v>167</v>
      </c>
      <c r="B19" s="1970" t="s">
        <v>168</v>
      </c>
      <c r="C19" s="1971"/>
      <c r="D19" s="1971"/>
      <c r="E19" s="1974"/>
      <c r="F19" s="1970" t="s">
        <v>169</v>
      </c>
      <c r="G19" s="1971"/>
      <c r="H19" s="1971"/>
      <c r="I19" s="1974"/>
      <c r="J19" s="1970" t="s">
        <v>170</v>
      </c>
      <c r="K19" s="1971"/>
      <c r="L19" s="1971"/>
      <c r="M19" s="1974"/>
      <c r="N19" s="1970" t="s">
        <v>29</v>
      </c>
      <c r="O19" s="1971"/>
    </row>
    <row r="20" spans="1:15" ht="30">
      <c r="A20" s="548" t="s">
        <v>124</v>
      </c>
      <c r="B20" s="1972" t="s">
        <v>104</v>
      </c>
      <c r="C20" s="1973"/>
      <c r="D20" s="1972" t="s">
        <v>3</v>
      </c>
      <c r="E20" s="1973"/>
      <c r="F20" s="1972" t="s">
        <v>104</v>
      </c>
      <c r="G20" s="1973"/>
      <c r="H20" s="1972" t="s">
        <v>3</v>
      </c>
      <c r="I20" s="1973"/>
      <c r="J20" s="1972" t="s">
        <v>104</v>
      </c>
      <c r="K20" s="1973"/>
      <c r="L20" s="1972" t="s">
        <v>3</v>
      </c>
      <c r="M20" s="1973"/>
      <c r="N20" s="527" t="s">
        <v>104</v>
      </c>
      <c r="O20" s="549" t="s">
        <v>3</v>
      </c>
    </row>
    <row r="21" spans="1:15" ht="15.75" thickBot="1">
      <c r="A21" s="334" t="s">
        <v>8</v>
      </c>
      <c r="B21" s="220" t="s">
        <v>46</v>
      </c>
      <c r="C21" s="219" t="s">
        <v>69</v>
      </c>
      <c r="D21" s="220" t="s">
        <v>46</v>
      </c>
      <c r="E21" s="219" t="s">
        <v>69</v>
      </c>
      <c r="F21" s="220" t="s">
        <v>46</v>
      </c>
      <c r="G21" s="219" t="s">
        <v>69</v>
      </c>
      <c r="H21" s="220" t="s">
        <v>46</v>
      </c>
      <c r="I21" s="219" t="s">
        <v>69</v>
      </c>
      <c r="J21" s="220" t="s">
        <v>46</v>
      </c>
      <c r="K21" s="219" t="s">
        <v>69</v>
      </c>
      <c r="L21" s="220" t="s">
        <v>46</v>
      </c>
      <c r="M21" s="219" t="s">
        <v>69</v>
      </c>
      <c r="N21" s="220" t="s">
        <v>77</v>
      </c>
      <c r="O21" s="218" t="s">
        <v>77</v>
      </c>
    </row>
    <row r="22" spans="1:15">
      <c r="A22" s="531" t="s">
        <v>9</v>
      </c>
      <c r="B22" s="409">
        <v>19.82876273383101</v>
      </c>
      <c r="C22" s="424">
        <v>1.8304674244271364</v>
      </c>
      <c r="D22" s="409">
        <v>34.883769049417545</v>
      </c>
      <c r="E22" s="424">
        <v>1.3586235858971569</v>
      </c>
      <c r="F22" s="409">
        <v>55.283295875788028</v>
      </c>
      <c r="G22" s="424">
        <v>2.2702948940847447</v>
      </c>
      <c r="H22" s="409">
        <v>48.118801150962888</v>
      </c>
      <c r="I22" s="424">
        <v>1.3969215305088096</v>
      </c>
      <c r="J22" s="409">
        <v>24.887941390380959</v>
      </c>
      <c r="K22" s="424">
        <v>1.9710407085421848</v>
      </c>
      <c r="L22" s="409">
        <v>16.997429799619564</v>
      </c>
      <c r="M22" s="424">
        <v>0.94090911022400281</v>
      </c>
      <c r="N22" s="242">
        <v>490</v>
      </c>
      <c r="O22" s="550">
        <v>1347</v>
      </c>
    </row>
    <row r="23" spans="1:15">
      <c r="A23" s="532" t="s">
        <v>10</v>
      </c>
      <c r="B23" s="410">
        <v>21.787115689610605</v>
      </c>
      <c r="C23" s="425">
        <v>1.8458954829719949</v>
      </c>
      <c r="D23" s="410">
        <v>23.681261684473501</v>
      </c>
      <c r="E23" s="425">
        <v>1.0529315865882702</v>
      </c>
      <c r="F23" s="410">
        <v>53.230221914199063</v>
      </c>
      <c r="G23" s="425">
        <v>2.2301838347125078</v>
      </c>
      <c r="H23" s="410">
        <v>45.560269168666302</v>
      </c>
      <c r="I23" s="425">
        <v>1.2666860051883519</v>
      </c>
      <c r="J23" s="410">
        <v>24.982662396190332</v>
      </c>
      <c r="K23" s="425">
        <v>1.9355563847291357</v>
      </c>
      <c r="L23" s="410">
        <v>30.758469146860197</v>
      </c>
      <c r="M23" s="425">
        <v>1.2085013782068028</v>
      </c>
      <c r="N23" s="243">
        <v>507</v>
      </c>
      <c r="O23" s="551">
        <v>1581</v>
      </c>
    </row>
    <row r="24" spans="1:15">
      <c r="A24" s="531" t="s">
        <v>11</v>
      </c>
      <c r="B24" s="409">
        <v>5.2082155827230201</v>
      </c>
      <c r="C24" s="424">
        <v>1.6921076909099104</v>
      </c>
      <c r="D24" s="409">
        <v>4.9440746669124129</v>
      </c>
      <c r="E24" s="424">
        <v>1.5072122886871633</v>
      </c>
      <c r="F24" s="409">
        <v>51.571503925573715</v>
      </c>
      <c r="G24" s="424">
        <v>3.8137109025758198</v>
      </c>
      <c r="H24" s="409">
        <v>50.145898977774095</v>
      </c>
      <c r="I24" s="424">
        <v>2.6691547530656146</v>
      </c>
      <c r="J24" s="409">
        <v>43.220280491703264</v>
      </c>
      <c r="K24" s="424">
        <v>3.7796215002781706</v>
      </c>
      <c r="L24" s="409">
        <v>44.910026355313484</v>
      </c>
      <c r="M24" s="424">
        <v>2.5639889614332909</v>
      </c>
      <c r="N24" s="242">
        <v>174</v>
      </c>
      <c r="O24" s="550">
        <v>496</v>
      </c>
    </row>
    <row r="25" spans="1:15">
      <c r="A25" s="532" t="s">
        <v>12</v>
      </c>
      <c r="B25" s="410">
        <v>2.5176681007144972</v>
      </c>
      <c r="C25" s="425">
        <v>1.2440942453382005</v>
      </c>
      <c r="D25" s="410">
        <v>2.5004450883163178</v>
      </c>
      <c r="E25" s="425">
        <v>0.88918526087632299</v>
      </c>
      <c r="F25" s="410">
        <v>32.998703937296312</v>
      </c>
      <c r="G25" s="425">
        <v>3.6702186229332114</v>
      </c>
      <c r="H25" s="410">
        <v>38.197759274766661</v>
      </c>
      <c r="I25" s="425">
        <v>2.5566909295140121</v>
      </c>
      <c r="J25" s="410">
        <v>64.483627961989185</v>
      </c>
      <c r="K25" s="425">
        <v>3.7394673871013686</v>
      </c>
      <c r="L25" s="410">
        <v>59.301795636917021</v>
      </c>
      <c r="M25" s="425">
        <v>2.5730166998004624</v>
      </c>
      <c r="N25" s="243">
        <v>164</v>
      </c>
      <c r="O25" s="551">
        <v>409</v>
      </c>
    </row>
    <row r="26" spans="1:15">
      <c r="A26" s="531" t="s">
        <v>13</v>
      </c>
      <c r="B26" s="409">
        <v>12.096322337971758</v>
      </c>
      <c r="C26" s="424">
        <v>3.0454269297668923</v>
      </c>
      <c r="D26" s="409">
        <v>7.597468135216717</v>
      </c>
      <c r="E26" s="424">
        <v>1.7424626417916027</v>
      </c>
      <c r="F26" s="409">
        <v>59.573946098031904</v>
      </c>
      <c r="G26" s="424">
        <v>4.5910704834603289</v>
      </c>
      <c r="H26" s="409">
        <v>67.851811229389995</v>
      </c>
      <c r="I26" s="424">
        <v>2.5957897234712832</v>
      </c>
      <c r="J26" s="409">
        <v>28.329731563996337</v>
      </c>
      <c r="K26" s="424">
        <v>4.2211790456971352</v>
      </c>
      <c r="L26" s="409">
        <v>24.550720635393297</v>
      </c>
      <c r="M26" s="424">
        <v>2.2270177369118267</v>
      </c>
      <c r="N26" s="242">
        <v>117</v>
      </c>
      <c r="O26" s="550">
        <v>342</v>
      </c>
    </row>
    <row r="27" spans="1:15">
      <c r="A27" s="532" t="s">
        <v>14</v>
      </c>
      <c r="B27" s="410">
        <v>14.198904434705428</v>
      </c>
      <c r="C27" s="425">
        <v>2.6884166868669497</v>
      </c>
      <c r="D27" s="410">
        <v>16.061596494234283</v>
      </c>
      <c r="E27" s="425">
        <v>2.0704562160604345</v>
      </c>
      <c r="F27" s="410">
        <v>44.032018684230323</v>
      </c>
      <c r="G27" s="425">
        <v>3.831313006008382</v>
      </c>
      <c r="H27" s="410">
        <v>50.541947226594154</v>
      </c>
      <c r="I27" s="425">
        <v>2.5070276132205542</v>
      </c>
      <c r="J27" s="410">
        <v>41.769076881064244</v>
      </c>
      <c r="K27" s="425">
        <v>3.8074242810505683</v>
      </c>
      <c r="L27" s="410">
        <v>33.396456279171566</v>
      </c>
      <c r="M27" s="425">
        <v>2.2301611259050222</v>
      </c>
      <c r="N27" s="243">
        <v>168</v>
      </c>
      <c r="O27" s="551">
        <v>444</v>
      </c>
    </row>
    <row r="28" spans="1:15">
      <c r="A28" s="531" t="s">
        <v>15</v>
      </c>
      <c r="B28" s="409">
        <v>16.629538563776435</v>
      </c>
      <c r="C28" s="424">
        <v>2.3000888763476595</v>
      </c>
      <c r="D28" s="409">
        <v>19.208789304867267</v>
      </c>
      <c r="E28" s="424">
        <v>1.5633997965136217</v>
      </c>
      <c r="F28" s="409">
        <v>53.476894569750357</v>
      </c>
      <c r="G28" s="424">
        <v>3.0670909057770728</v>
      </c>
      <c r="H28" s="409">
        <v>47.722421664190215</v>
      </c>
      <c r="I28" s="424">
        <v>1.9651343945269466</v>
      </c>
      <c r="J28" s="409">
        <v>29.893566866473208</v>
      </c>
      <c r="K28" s="424">
        <v>2.806993876777049</v>
      </c>
      <c r="L28" s="409">
        <v>33.068789030942519</v>
      </c>
      <c r="M28" s="424">
        <v>1.8374257537708258</v>
      </c>
      <c r="N28" s="242">
        <v>277</v>
      </c>
      <c r="O28" s="550">
        <v>657</v>
      </c>
    </row>
    <row r="29" spans="1:15">
      <c r="A29" s="532" t="s">
        <v>24</v>
      </c>
      <c r="B29" s="410">
        <v>2.4155532096881487</v>
      </c>
      <c r="C29" s="425">
        <v>1.2796313642197621</v>
      </c>
      <c r="D29" s="410">
        <v>2.2931788122107886</v>
      </c>
      <c r="E29" s="425">
        <v>1.1348524492519625</v>
      </c>
      <c r="F29" s="410">
        <v>25.621843495256879</v>
      </c>
      <c r="G29" s="425">
        <v>3.6162187529017467</v>
      </c>
      <c r="H29" s="410">
        <v>28.825951842507418</v>
      </c>
      <c r="I29" s="425">
        <v>2.8241629900063905</v>
      </c>
      <c r="J29" s="410">
        <v>71.962603295054976</v>
      </c>
      <c r="K29" s="425">
        <v>3.7219160098180009</v>
      </c>
      <c r="L29" s="410">
        <v>68.880869345281795</v>
      </c>
      <c r="M29" s="425">
        <v>2.895469047431134</v>
      </c>
      <c r="N29" s="243">
        <v>154</v>
      </c>
      <c r="O29" s="551">
        <v>323</v>
      </c>
    </row>
    <row r="30" spans="1:15">
      <c r="A30" s="531" t="s">
        <v>16</v>
      </c>
      <c r="B30" s="409">
        <v>23.450996534415474</v>
      </c>
      <c r="C30" s="424">
        <v>2.313709368911022</v>
      </c>
      <c r="D30" s="409">
        <v>22.754749824992722</v>
      </c>
      <c r="E30" s="424">
        <v>1.5472734773982642</v>
      </c>
      <c r="F30" s="409">
        <v>50.178697084534171</v>
      </c>
      <c r="G30" s="424">
        <v>2.7140471473493815</v>
      </c>
      <c r="H30" s="409">
        <v>54.628354110804246</v>
      </c>
      <c r="I30" s="424">
        <v>1.7635192580220251</v>
      </c>
      <c r="J30" s="409">
        <v>26.370306381050352</v>
      </c>
      <c r="K30" s="424">
        <v>2.3923452087989556</v>
      </c>
      <c r="L30" s="409">
        <v>22.616896064203033</v>
      </c>
      <c r="M30" s="424">
        <v>1.3984097081383422</v>
      </c>
      <c r="N30" s="242">
        <v>347</v>
      </c>
      <c r="O30" s="550">
        <v>836</v>
      </c>
    </row>
    <row r="31" spans="1:15">
      <c r="A31" s="532" t="s">
        <v>17</v>
      </c>
      <c r="B31" s="410">
        <v>12.163892862281456</v>
      </c>
      <c r="C31" s="425">
        <v>1.2932914236682831</v>
      </c>
      <c r="D31" s="410">
        <v>15.912868061066035</v>
      </c>
      <c r="E31" s="425">
        <v>0.93042428958243462</v>
      </c>
      <c r="F31" s="410">
        <v>63.700183187759976</v>
      </c>
      <c r="G31" s="425">
        <v>1.8809944748088423</v>
      </c>
      <c r="H31" s="410">
        <v>54.160048120213425</v>
      </c>
      <c r="I31" s="425">
        <v>1.1913785087796087</v>
      </c>
      <c r="J31" s="410">
        <v>24.135923949958574</v>
      </c>
      <c r="K31" s="425">
        <v>1.6649788039795246</v>
      </c>
      <c r="L31" s="410">
        <v>29.92708381872054</v>
      </c>
      <c r="M31" s="425">
        <v>1.0462455634005206</v>
      </c>
      <c r="N31" s="243">
        <v>666</v>
      </c>
      <c r="O31" s="551">
        <v>1840</v>
      </c>
    </row>
    <row r="32" spans="1:15">
      <c r="A32" s="531" t="s">
        <v>18</v>
      </c>
      <c r="B32" s="409">
        <v>24.920081344670219</v>
      </c>
      <c r="C32" s="424">
        <v>3.3045032527218345</v>
      </c>
      <c r="D32" s="409">
        <v>22.411399195787833</v>
      </c>
      <c r="E32" s="424">
        <v>1.8258298691697661</v>
      </c>
      <c r="F32" s="409">
        <v>44.655802826751071</v>
      </c>
      <c r="G32" s="424">
        <v>3.7299090304645772</v>
      </c>
      <c r="H32" s="409">
        <v>48.525983247000212</v>
      </c>
      <c r="I32" s="424">
        <v>2.1156502477462777</v>
      </c>
      <c r="J32" s="409">
        <v>30.424115828578707</v>
      </c>
      <c r="K32" s="424">
        <v>3.4202080114899815</v>
      </c>
      <c r="L32" s="409">
        <v>29.062617557211958</v>
      </c>
      <c r="M32" s="424">
        <v>1.8821308552204621</v>
      </c>
      <c r="N32" s="242">
        <v>186</v>
      </c>
      <c r="O32" s="550">
        <v>568</v>
      </c>
    </row>
    <row r="33" spans="1:15">
      <c r="A33" s="532" t="s">
        <v>19</v>
      </c>
      <c r="B33" s="410">
        <v>6.4037696023169142</v>
      </c>
      <c r="C33" s="425">
        <v>2.3606361436436223</v>
      </c>
      <c r="D33" s="410">
        <v>20.353430065074988</v>
      </c>
      <c r="E33" s="425">
        <v>2.6650178105082101</v>
      </c>
      <c r="F33" s="410">
        <v>50.109789278030469</v>
      </c>
      <c r="G33" s="425">
        <v>4.6984016625264395</v>
      </c>
      <c r="H33" s="410">
        <v>42.577264310405369</v>
      </c>
      <c r="I33" s="425">
        <v>2.892529718191128</v>
      </c>
      <c r="J33" s="410">
        <v>43.486441119652611</v>
      </c>
      <c r="K33" s="425">
        <v>4.6582868241304398</v>
      </c>
      <c r="L33" s="410">
        <v>37.069305624519636</v>
      </c>
      <c r="M33" s="425">
        <v>2.7677665734974597</v>
      </c>
      <c r="N33" s="243">
        <v>115</v>
      </c>
      <c r="O33" s="551">
        <v>322</v>
      </c>
    </row>
    <row r="34" spans="1:15">
      <c r="A34" s="531" t="s">
        <v>20</v>
      </c>
      <c r="B34" s="409">
        <v>2.7896757740426827</v>
      </c>
      <c r="C34" s="424">
        <v>1.0005556792152945</v>
      </c>
      <c r="D34" s="409">
        <v>4.9200836755559587</v>
      </c>
      <c r="E34" s="424">
        <v>0.95271892364988919</v>
      </c>
      <c r="F34" s="409">
        <v>25.457732984816545</v>
      </c>
      <c r="G34" s="424">
        <v>2.7115090044840238</v>
      </c>
      <c r="H34" s="409">
        <v>24.998922781377864</v>
      </c>
      <c r="I34" s="424">
        <v>1.7685322722638175</v>
      </c>
      <c r="J34" s="409">
        <v>71.752591241140777</v>
      </c>
      <c r="K34" s="424">
        <v>2.797262666690588</v>
      </c>
      <c r="L34" s="409">
        <v>70.080993543066185</v>
      </c>
      <c r="M34" s="424">
        <v>1.8740802474431191</v>
      </c>
      <c r="N34" s="242">
        <v>264</v>
      </c>
      <c r="O34" s="550">
        <v>667</v>
      </c>
    </row>
    <row r="35" spans="1:15">
      <c r="A35" s="532" t="s">
        <v>21</v>
      </c>
      <c r="B35" s="410">
        <v>5.2432507828975412</v>
      </c>
      <c r="C35" s="425">
        <v>1.6653404455275314</v>
      </c>
      <c r="D35" s="410">
        <v>6.9042208747633627</v>
      </c>
      <c r="E35" s="425">
        <v>1.4379680789590514</v>
      </c>
      <c r="F35" s="410">
        <v>23.599480619847345</v>
      </c>
      <c r="G35" s="425">
        <v>3.2256124542277149</v>
      </c>
      <c r="H35" s="410">
        <v>19.560004615729625</v>
      </c>
      <c r="I35" s="425">
        <v>2.1087477665468164</v>
      </c>
      <c r="J35" s="410">
        <v>71.157268597255111</v>
      </c>
      <c r="K35" s="425">
        <v>3.4378072330615637</v>
      </c>
      <c r="L35" s="410">
        <v>73.535774509507007</v>
      </c>
      <c r="M35" s="425">
        <v>2.3595156592545017</v>
      </c>
      <c r="N35" s="243">
        <v>175</v>
      </c>
      <c r="O35" s="551">
        <v>389</v>
      </c>
    </row>
    <row r="36" spans="1:15">
      <c r="A36" s="531" t="s">
        <v>22</v>
      </c>
      <c r="B36" s="409">
        <v>10.261814278861859</v>
      </c>
      <c r="C36" s="424">
        <v>2.7075563999673076</v>
      </c>
      <c r="D36" s="409">
        <v>16.673157171095777</v>
      </c>
      <c r="E36" s="424">
        <v>2.0218504292085098</v>
      </c>
      <c r="F36" s="409">
        <v>59.976857976921416</v>
      </c>
      <c r="G36" s="424">
        <v>4.3718972353608203</v>
      </c>
      <c r="H36" s="409">
        <v>57.714581527465349</v>
      </c>
      <c r="I36" s="424">
        <v>2.534182800803082</v>
      </c>
      <c r="J36" s="409">
        <v>29.761327744216722</v>
      </c>
      <c r="K36" s="424">
        <v>4.0780938042481187</v>
      </c>
      <c r="L36" s="409">
        <v>25.612261301438881</v>
      </c>
      <c r="M36" s="424">
        <v>2.1523049552218247</v>
      </c>
      <c r="N36" s="242">
        <v>127</v>
      </c>
      <c r="O36" s="552">
        <v>419</v>
      </c>
    </row>
    <row r="37" spans="1:15" ht="15.75" thickBot="1">
      <c r="A37" s="533" t="s">
        <v>23</v>
      </c>
      <c r="B37" s="411">
        <v>5.8510594050373825</v>
      </c>
      <c r="C37" s="426">
        <v>1.8972384661053701</v>
      </c>
      <c r="D37" s="411">
        <v>3.3801407622933328</v>
      </c>
      <c r="E37" s="426">
        <v>1.0269658539940301</v>
      </c>
      <c r="F37" s="411">
        <v>19.175530797525603</v>
      </c>
      <c r="G37" s="426">
        <v>3.1361229530049517</v>
      </c>
      <c r="H37" s="411">
        <v>18.363675584930299</v>
      </c>
      <c r="I37" s="426">
        <v>2.1147673324689884</v>
      </c>
      <c r="J37" s="411">
        <v>74.973409797437014</v>
      </c>
      <c r="K37" s="426">
        <v>3.4647864229229191</v>
      </c>
      <c r="L37" s="411">
        <v>78.256183652776372</v>
      </c>
      <c r="M37" s="426">
        <v>2.2639980822853367</v>
      </c>
      <c r="N37" s="243">
        <v>158</v>
      </c>
      <c r="O37" s="553">
        <v>344</v>
      </c>
    </row>
    <row r="38" spans="1:15">
      <c r="A38" s="534" t="s">
        <v>28</v>
      </c>
      <c r="B38" s="412">
        <v>17.741382460883457</v>
      </c>
      <c r="C38" s="427">
        <v>0.72770032278634644</v>
      </c>
      <c r="D38" s="412">
        <v>22.294303159755469</v>
      </c>
      <c r="E38" s="427">
        <v>0.49346769504437271</v>
      </c>
      <c r="F38" s="412">
        <v>55.250863295183059</v>
      </c>
      <c r="G38" s="427">
        <v>0.93965168266536225</v>
      </c>
      <c r="H38" s="412">
        <v>50.505750573010999</v>
      </c>
      <c r="I38" s="427">
        <v>0.57766417711529039</v>
      </c>
      <c r="J38" s="412">
        <v>27.007754243933483</v>
      </c>
      <c r="K38" s="427">
        <v>0.83370484652109922</v>
      </c>
      <c r="L38" s="412">
        <v>27.199946267233532</v>
      </c>
      <c r="M38" s="427">
        <v>0.49862694446370925</v>
      </c>
      <c r="N38" s="244">
        <v>3000</v>
      </c>
      <c r="O38" s="554">
        <v>8356</v>
      </c>
    </row>
    <row r="39" spans="1:15">
      <c r="A39" s="534" t="s">
        <v>27</v>
      </c>
      <c r="B39" s="412">
        <v>3.9945624646139599</v>
      </c>
      <c r="C39" s="427">
        <v>0.62320978976390595</v>
      </c>
      <c r="D39" s="412">
        <v>4.3774334501846095</v>
      </c>
      <c r="E39" s="427">
        <v>0.52018098236633359</v>
      </c>
      <c r="F39" s="412">
        <v>32.024710799293302</v>
      </c>
      <c r="G39" s="427">
        <v>1.5063967405547474</v>
      </c>
      <c r="H39" s="412">
        <v>31.70459341647819</v>
      </c>
      <c r="I39" s="427">
        <v>1.060807407575447</v>
      </c>
      <c r="J39" s="412">
        <v>63.980726736092741</v>
      </c>
      <c r="K39" s="427">
        <v>1.5413336041372292</v>
      </c>
      <c r="L39" s="412">
        <v>63.917973133337199</v>
      </c>
      <c r="M39" s="427">
        <v>1.0844845675679573</v>
      </c>
      <c r="N39" s="245">
        <v>1089</v>
      </c>
      <c r="O39" s="555">
        <v>2628</v>
      </c>
    </row>
    <row r="40" spans="1:15">
      <c r="A40" s="535" t="s">
        <v>26</v>
      </c>
      <c r="B40" s="536">
        <v>14.174588361594198</v>
      </c>
      <c r="C40" s="556">
        <v>0.57128422159302272</v>
      </c>
      <c r="D40" s="536">
        <v>18.882049182578328</v>
      </c>
      <c r="E40" s="556">
        <v>0.41695619546014173</v>
      </c>
      <c r="F40" s="536">
        <v>49.224531118431393</v>
      </c>
      <c r="G40" s="556">
        <v>0.81114521081273661</v>
      </c>
      <c r="H40" s="536">
        <v>46.925084735571687</v>
      </c>
      <c r="I40" s="556">
        <v>0.51012805941286865</v>
      </c>
      <c r="J40" s="536">
        <v>36.600880519974403</v>
      </c>
      <c r="K40" s="556">
        <v>0.77518895800284715</v>
      </c>
      <c r="L40" s="536">
        <v>34.192866081849985</v>
      </c>
      <c r="M40" s="556">
        <v>0.4648908586833555</v>
      </c>
      <c r="N40" s="557">
        <v>4089</v>
      </c>
      <c r="O40" s="558">
        <v>10984</v>
      </c>
    </row>
    <row r="41" spans="1:15">
      <c r="A41" s="2017" t="s">
        <v>165</v>
      </c>
      <c r="B41" s="2017"/>
      <c r="C41" s="2017"/>
      <c r="D41" s="2017"/>
      <c r="E41" s="2017"/>
      <c r="F41" s="2017"/>
      <c r="G41" s="2017"/>
      <c r="H41" s="2017"/>
      <c r="I41" s="2017"/>
      <c r="J41" s="2017"/>
      <c r="K41" s="2017"/>
      <c r="L41" s="2017"/>
      <c r="M41" s="2017"/>
      <c r="N41" s="2017"/>
      <c r="O41" s="2017"/>
    </row>
    <row r="42" spans="1:15">
      <c r="A42" s="2018" t="s">
        <v>171</v>
      </c>
      <c r="B42" s="2018"/>
      <c r="C42" s="2018"/>
      <c r="D42" s="2018"/>
      <c r="E42" s="2018"/>
      <c r="F42" s="2018"/>
      <c r="G42" s="2018"/>
      <c r="H42" s="2018"/>
      <c r="I42" s="2018"/>
      <c r="J42" s="2018"/>
      <c r="K42" s="2018"/>
      <c r="L42" s="2018"/>
      <c r="M42" s="2018"/>
      <c r="N42" s="2018"/>
      <c r="O42" s="2018"/>
    </row>
    <row r="43" spans="1:15">
      <c r="A43" s="2018" t="s">
        <v>413</v>
      </c>
      <c r="B43" s="2018"/>
      <c r="C43" s="2018"/>
      <c r="D43" s="2018"/>
      <c r="E43" s="2018"/>
      <c r="F43" s="2018"/>
      <c r="G43" s="2018"/>
      <c r="H43" s="2018"/>
      <c r="I43" s="2018"/>
      <c r="J43" s="2018"/>
      <c r="K43" s="2018"/>
      <c r="L43" s="2018"/>
      <c r="M43" s="2018"/>
      <c r="N43" s="2018"/>
      <c r="O43" s="2018"/>
    </row>
    <row r="45" spans="1:15">
      <c r="A45" s="241" t="s">
        <v>305</v>
      </c>
      <c r="B45"/>
      <c r="C45"/>
      <c r="D45"/>
      <c r="E45"/>
      <c r="F45"/>
      <c r="G45"/>
      <c r="H45"/>
      <c r="I45"/>
      <c r="J45"/>
      <c r="K45"/>
      <c r="L45"/>
      <c r="M45"/>
      <c r="N45"/>
      <c r="O45"/>
    </row>
    <row r="46" spans="1:15">
      <c r="A46" s="559" t="s">
        <v>167</v>
      </c>
      <c r="B46" s="1970" t="s">
        <v>168</v>
      </c>
      <c r="C46" s="1971"/>
      <c r="D46" s="1971"/>
      <c r="E46" s="1974"/>
      <c r="F46" s="1970" t="s">
        <v>169</v>
      </c>
      <c r="G46" s="1971"/>
      <c r="H46" s="1971"/>
      <c r="I46" s="1974"/>
      <c r="J46" s="1970" t="s">
        <v>170</v>
      </c>
      <c r="K46" s="1971"/>
      <c r="L46" s="1971"/>
      <c r="M46" s="1974"/>
      <c r="N46" s="1970" t="s">
        <v>29</v>
      </c>
      <c r="O46" s="1971"/>
    </row>
    <row r="47" spans="1:15" ht="30">
      <c r="A47" s="548" t="s">
        <v>124</v>
      </c>
      <c r="B47" s="1972" t="s">
        <v>104</v>
      </c>
      <c r="C47" s="1973"/>
      <c r="D47" s="1972" t="s">
        <v>3</v>
      </c>
      <c r="E47" s="1973"/>
      <c r="F47" s="1972" t="s">
        <v>104</v>
      </c>
      <c r="G47" s="1973"/>
      <c r="H47" s="1972" t="s">
        <v>3</v>
      </c>
      <c r="I47" s="1973"/>
      <c r="J47" s="1972" t="s">
        <v>104</v>
      </c>
      <c r="K47" s="1973"/>
      <c r="L47" s="1972" t="s">
        <v>3</v>
      </c>
      <c r="M47" s="1973"/>
      <c r="N47" s="527" t="s">
        <v>104</v>
      </c>
      <c r="O47" s="549" t="s">
        <v>3</v>
      </c>
    </row>
    <row r="48" spans="1:15" ht="15.75" thickBot="1">
      <c r="A48" s="334" t="s">
        <v>8</v>
      </c>
      <c r="B48" s="220" t="s">
        <v>46</v>
      </c>
      <c r="C48" s="219" t="s">
        <v>69</v>
      </c>
      <c r="D48" s="220" t="s">
        <v>46</v>
      </c>
      <c r="E48" s="219" t="s">
        <v>69</v>
      </c>
      <c r="F48" s="220" t="s">
        <v>46</v>
      </c>
      <c r="G48" s="219" t="s">
        <v>69</v>
      </c>
      <c r="H48" s="220" t="s">
        <v>46</v>
      </c>
      <c r="I48" s="219" t="s">
        <v>69</v>
      </c>
      <c r="J48" s="220" t="s">
        <v>46</v>
      </c>
      <c r="K48" s="219" t="s">
        <v>69</v>
      </c>
      <c r="L48" s="220" t="s">
        <v>46</v>
      </c>
      <c r="M48" s="219" t="s">
        <v>69</v>
      </c>
      <c r="N48" s="220" t="s">
        <v>77</v>
      </c>
      <c r="O48" s="218" t="s">
        <v>77</v>
      </c>
    </row>
    <row r="49" spans="1:15">
      <c r="A49" s="531" t="s">
        <v>9</v>
      </c>
      <c r="B49" s="409">
        <v>19.516108117556783</v>
      </c>
      <c r="C49" s="424">
        <v>1.8013862239145881</v>
      </c>
      <c r="D49" s="409">
        <v>31.70735233832454</v>
      </c>
      <c r="E49" s="424">
        <v>1.3340575810752864</v>
      </c>
      <c r="F49" s="409">
        <v>55.917997482755588</v>
      </c>
      <c r="G49" s="424">
        <v>2.2514920197475492</v>
      </c>
      <c r="H49" s="409">
        <v>48.842287876451415</v>
      </c>
      <c r="I49" s="424">
        <v>1.3982411536580717</v>
      </c>
      <c r="J49" s="409">
        <v>24.565894399687629</v>
      </c>
      <c r="K49" s="424">
        <v>1.9497473559781173</v>
      </c>
      <c r="L49" s="409">
        <v>19.450359785224052</v>
      </c>
      <c r="M49" s="424">
        <v>1.0072970684834768</v>
      </c>
      <c r="N49" s="242">
        <v>497</v>
      </c>
      <c r="O49" s="550">
        <v>1345</v>
      </c>
    </row>
    <row r="50" spans="1:15">
      <c r="A50" s="532" t="s">
        <v>10</v>
      </c>
      <c r="B50" s="410">
        <v>22.018009608704585</v>
      </c>
      <c r="C50" s="425">
        <v>1.8278949101414064</v>
      </c>
      <c r="D50" s="410">
        <v>23.477003599432265</v>
      </c>
      <c r="E50" s="425">
        <v>1.0467183421140092</v>
      </c>
      <c r="F50" s="410">
        <v>51.801314586909562</v>
      </c>
      <c r="G50" s="425">
        <v>2.1987208575271646</v>
      </c>
      <c r="H50" s="410">
        <v>45.882252121255405</v>
      </c>
      <c r="I50" s="425">
        <v>1.264024187824577</v>
      </c>
      <c r="J50" s="410">
        <v>26.180675804385849</v>
      </c>
      <c r="K50" s="425">
        <v>1.932541742208818</v>
      </c>
      <c r="L50" s="410">
        <v>30.640744279312326</v>
      </c>
      <c r="M50" s="425">
        <v>1.2060812373615828</v>
      </c>
      <c r="N50" s="243">
        <v>523</v>
      </c>
      <c r="O50" s="551">
        <v>1589</v>
      </c>
    </row>
    <row r="51" spans="1:15">
      <c r="A51" s="531" t="s">
        <v>11</v>
      </c>
      <c r="B51" s="409">
        <v>5.7309043544289331</v>
      </c>
      <c r="C51" s="424">
        <v>1.7617044767240231</v>
      </c>
      <c r="D51" s="409">
        <v>4.4094318493690174</v>
      </c>
      <c r="E51" s="424">
        <v>1.3880988332107655</v>
      </c>
      <c r="F51" s="409">
        <v>48.949778556655758</v>
      </c>
      <c r="G51" s="424">
        <v>3.8041741004716143</v>
      </c>
      <c r="H51" s="409">
        <v>52.056807069941478</v>
      </c>
      <c r="I51" s="424">
        <v>2.6411887439288222</v>
      </c>
      <c r="J51" s="409">
        <v>45.319317088915305</v>
      </c>
      <c r="K51" s="424">
        <v>3.7876973519509325</v>
      </c>
      <c r="L51" s="409">
        <v>43.533761080689501</v>
      </c>
      <c r="M51" s="424">
        <v>2.5327322489049391</v>
      </c>
      <c r="N51" s="242">
        <v>175</v>
      </c>
      <c r="O51" s="550">
        <v>493</v>
      </c>
    </row>
    <row r="52" spans="1:15">
      <c r="A52" s="532" t="s">
        <v>12</v>
      </c>
      <c r="B52" s="410">
        <v>3.6931433750814842</v>
      </c>
      <c r="C52" s="425">
        <v>1.482300935424228</v>
      </c>
      <c r="D52" s="410">
        <v>3.7372387389724344</v>
      </c>
      <c r="E52" s="425">
        <v>1.0781216950973278</v>
      </c>
      <c r="F52" s="410">
        <v>32.706133552658031</v>
      </c>
      <c r="G52" s="425">
        <v>3.6762075426470031</v>
      </c>
      <c r="H52" s="410">
        <v>37.030835618082342</v>
      </c>
      <c r="I52" s="425">
        <v>2.5306538350577314</v>
      </c>
      <c r="J52" s="410">
        <v>63.600723072260493</v>
      </c>
      <c r="K52" s="425">
        <v>3.7728824957341609</v>
      </c>
      <c r="L52" s="410">
        <v>59.231925642945228</v>
      </c>
      <c r="M52" s="425">
        <v>2.5595202820201268</v>
      </c>
      <c r="N52" s="243">
        <v>163</v>
      </c>
      <c r="O52" s="551">
        <v>413</v>
      </c>
    </row>
    <row r="53" spans="1:15">
      <c r="A53" s="531" t="s">
        <v>13</v>
      </c>
      <c r="B53" s="409">
        <v>14.488531157665719</v>
      </c>
      <c r="C53" s="424">
        <v>3.2638432413703469</v>
      </c>
      <c r="D53" s="409">
        <v>6.7539332064922259</v>
      </c>
      <c r="E53" s="424">
        <v>1.6205167608682367</v>
      </c>
      <c r="F53" s="409">
        <v>57.656524203962398</v>
      </c>
      <c r="G53" s="424">
        <v>4.5830193422370868</v>
      </c>
      <c r="H53" s="409">
        <v>67.77093187621459</v>
      </c>
      <c r="I53" s="424">
        <v>2.5762463523899695</v>
      </c>
      <c r="J53" s="409">
        <v>27.854944638371887</v>
      </c>
      <c r="K53" s="424">
        <v>4.1640690289244784</v>
      </c>
      <c r="L53" s="409">
        <v>25.475134917293179</v>
      </c>
      <c r="M53" s="424">
        <v>2.2614679435772325</v>
      </c>
      <c r="N53" s="242">
        <v>119</v>
      </c>
      <c r="O53" s="550">
        <v>343</v>
      </c>
    </row>
    <row r="54" spans="1:15">
      <c r="A54" s="532" t="s">
        <v>14</v>
      </c>
      <c r="B54" s="410">
        <v>14.708117903627352</v>
      </c>
      <c r="C54" s="425">
        <v>2.7203432617580416</v>
      </c>
      <c r="D54" s="410">
        <v>16.982558968007297</v>
      </c>
      <c r="E54" s="425">
        <v>2.1099665185423584</v>
      </c>
      <c r="F54" s="410">
        <v>44.958409732551814</v>
      </c>
      <c r="G54" s="425">
        <v>3.8278908444717783</v>
      </c>
      <c r="H54" s="410">
        <v>46.414815016332803</v>
      </c>
      <c r="I54" s="425">
        <v>2.5019957859159456</v>
      </c>
      <c r="J54" s="410">
        <v>40.333472363820832</v>
      </c>
      <c r="K54" s="425">
        <v>3.7761519255245379</v>
      </c>
      <c r="L54" s="410">
        <v>36.602626015659908</v>
      </c>
      <c r="M54" s="425">
        <v>2.2939796331988664</v>
      </c>
      <c r="N54" s="243">
        <v>169</v>
      </c>
      <c r="O54" s="551">
        <v>447</v>
      </c>
    </row>
    <row r="55" spans="1:15">
      <c r="A55" s="531" t="s">
        <v>15</v>
      </c>
      <c r="B55" s="409">
        <v>15.525474962550993</v>
      </c>
      <c r="C55" s="424">
        <v>2.2367095382722724</v>
      </c>
      <c r="D55" s="409">
        <v>17.985307148850666</v>
      </c>
      <c r="E55" s="424">
        <v>1.5248892048115488</v>
      </c>
      <c r="F55" s="409">
        <v>52.515860547845882</v>
      </c>
      <c r="G55" s="424">
        <v>3.0652201149362663</v>
      </c>
      <c r="H55" s="409">
        <v>50.281143724903046</v>
      </c>
      <c r="I55" s="424">
        <v>1.9619177162044452</v>
      </c>
      <c r="J55" s="409">
        <v>31.958664489603127</v>
      </c>
      <c r="K55" s="424">
        <v>2.8547711118129624</v>
      </c>
      <c r="L55" s="409">
        <v>31.733549126246292</v>
      </c>
      <c r="M55" s="424">
        <v>1.8129904016571368</v>
      </c>
      <c r="N55" s="242">
        <v>278</v>
      </c>
      <c r="O55" s="550">
        <v>660</v>
      </c>
    </row>
    <row r="56" spans="1:15">
      <c r="A56" s="532" t="s">
        <v>24</v>
      </c>
      <c r="B56" s="410">
        <v>1.8763343980041005</v>
      </c>
      <c r="C56" s="425">
        <v>1.1652696583824389</v>
      </c>
      <c r="D56" s="410">
        <v>3.945279377386461</v>
      </c>
      <c r="E56" s="425">
        <v>1.4101591211805404</v>
      </c>
      <c r="F56" s="410">
        <v>27.998088633385276</v>
      </c>
      <c r="G56" s="425">
        <v>3.7319140178432528</v>
      </c>
      <c r="H56" s="410">
        <v>27.595317283841673</v>
      </c>
      <c r="I56" s="425">
        <v>2.7718064665330688</v>
      </c>
      <c r="J56" s="410">
        <v>70.125576968610631</v>
      </c>
      <c r="K56" s="425">
        <v>3.8071886332161444</v>
      </c>
      <c r="L56" s="410">
        <v>68.459403338771864</v>
      </c>
      <c r="M56" s="425">
        <v>2.8873614038541726</v>
      </c>
      <c r="N56" s="243">
        <v>155</v>
      </c>
      <c r="O56" s="551">
        <v>326</v>
      </c>
    </row>
    <row r="57" spans="1:15">
      <c r="A57" s="531" t="s">
        <v>16</v>
      </c>
      <c r="B57" s="409">
        <v>20.698562387291734</v>
      </c>
      <c r="C57" s="424">
        <v>2.2046245810046656</v>
      </c>
      <c r="D57" s="409">
        <v>21.246634902444839</v>
      </c>
      <c r="E57" s="424">
        <v>1.5147717871719817</v>
      </c>
      <c r="F57" s="409">
        <v>52.777094267021674</v>
      </c>
      <c r="G57" s="424">
        <v>2.7023698315657136</v>
      </c>
      <c r="H57" s="409">
        <v>55.144738634021451</v>
      </c>
      <c r="I57" s="424">
        <v>1.7614276800696667</v>
      </c>
      <c r="J57" s="409">
        <v>26.524343345686596</v>
      </c>
      <c r="K57" s="424">
        <v>2.3851443663290501</v>
      </c>
      <c r="L57" s="409">
        <v>23.608626463533714</v>
      </c>
      <c r="M57" s="424">
        <v>1.4212318882496773</v>
      </c>
      <c r="N57" s="242">
        <v>349</v>
      </c>
      <c r="O57" s="550">
        <v>835</v>
      </c>
    </row>
    <row r="58" spans="1:15">
      <c r="A58" s="532" t="s">
        <v>17</v>
      </c>
      <c r="B58" s="410">
        <v>11.726206321645234</v>
      </c>
      <c r="C58" s="425">
        <v>1.2664224203888639</v>
      </c>
      <c r="D58" s="410">
        <v>15.29893313279068</v>
      </c>
      <c r="E58" s="425">
        <v>0.92435035157212242</v>
      </c>
      <c r="F58" s="410">
        <v>62.425681680388792</v>
      </c>
      <c r="G58" s="425">
        <v>1.8873381164594547</v>
      </c>
      <c r="H58" s="410">
        <v>54.393200851424083</v>
      </c>
      <c r="I58" s="425">
        <v>1.1925420203200889</v>
      </c>
      <c r="J58" s="410">
        <v>25.848111997965972</v>
      </c>
      <c r="K58" s="425">
        <v>1.7009815924917626</v>
      </c>
      <c r="L58" s="410">
        <v>30.30786601578524</v>
      </c>
      <c r="M58" s="425">
        <v>1.0533369637292032</v>
      </c>
      <c r="N58" s="243">
        <v>673</v>
      </c>
      <c r="O58" s="551">
        <v>1836</v>
      </c>
    </row>
    <row r="59" spans="1:15">
      <c r="A59" s="531" t="s">
        <v>18</v>
      </c>
      <c r="B59" s="409">
        <v>23.938467248250948</v>
      </c>
      <c r="C59" s="424">
        <v>3.2475245872917848</v>
      </c>
      <c r="D59" s="409">
        <v>23.644069827028883</v>
      </c>
      <c r="E59" s="424">
        <v>1.8486817528740478</v>
      </c>
      <c r="F59" s="409">
        <v>45.33110038624271</v>
      </c>
      <c r="G59" s="424">
        <v>3.7379088187210314</v>
      </c>
      <c r="H59" s="409">
        <v>46.535235356555283</v>
      </c>
      <c r="I59" s="424">
        <v>2.1101751654877132</v>
      </c>
      <c r="J59" s="409">
        <v>30.730432365506338</v>
      </c>
      <c r="K59" s="424">
        <v>3.4300708909362134</v>
      </c>
      <c r="L59" s="409">
        <v>29.820694816415834</v>
      </c>
      <c r="M59" s="424">
        <v>1.8952226014191287</v>
      </c>
      <c r="N59" s="242">
        <v>186</v>
      </c>
      <c r="O59" s="550">
        <v>569</v>
      </c>
    </row>
    <row r="60" spans="1:15">
      <c r="A60" s="532" t="s">
        <v>19</v>
      </c>
      <c r="B60" s="410">
        <v>5.3255753811883526</v>
      </c>
      <c r="C60" s="425">
        <v>2.1359653930838025</v>
      </c>
      <c r="D60" s="410">
        <v>18.473712080108282</v>
      </c>
      <c r="E60" s="425">
        <v>2.5551360535366134</v>
      </c>
      <c r="F60" s="410">
        <v>51.628633578455052</v>
      </c>
      <c r="G60" s="425">
        <v>4.6761281588219168</v>
      </c>
      <c r="H60" s="410">
        <v>43.552375167502085</v>
      </c>
      <c r="I60" s="425">
        <v>2.9152073146150199</v>
      </c>
      <c r="J60" s="410">
        <v>43.04579104035659</v>
      </c>
      <c r="K60" s="425">
        <v>4.6318491784453322</v>
      </c>
      <c r="L60" s="410">
        <v>37.973912752389637</v>
      </c>
      <c r="M60" s="425">
        <v>2.7828481719991314</v>
      </c>
      <c r="N60" s="243">
        <v>116</v>
      </c>
      <c r="O60" s="551">
        <v>322</v>
      </c>
    </row>
    <row r="61" spans="1:15">
      <c r="A61" s="531" t="s">
        <v>20</v>
      </c>
      <c r="B61" s="409">
        <v>2.7896757740426827</v>
      </c>
      <c r="C61" s="424">
        <v>1.0005546111981358</v>
      </c>
      <c r="D61" s="409">
        <v>4.374797899419252</v>
      </c>
      <c r="E61" s="424">
        <v>0.91782817531760108</v>
      </c>
      <c r="F61" s="409">
        <v>27.05489757846113</v>
      </c>
      <c r="G61" s="424">
        <v>2.7664868317641327</v>
      </c>
      <c r="H61" s="409">
        <v>25.109409258595228</v>
      </c>
      <c r="I61" s="424">
        <v>1.7670137255292266</v>
      </c>
      <c r="J61" s="409">
        <v>70.155426647496185</v>
      </c>
      <c r="K61" s="424">
        <v>2.8445621714432314</v>
      </c>
      <c r="L61" s="409">
        <v>70.515792841985515</v>
      </c>
      <c r="M61" s="424">
        <v>1.8666510894961619</v>
      </c>
      <c r="N61" s="242">
        <v>264</v>
      </c>
      <c r="O61" s="550">
        <v>666</v>
      </c>
    </row>
    <row r="62" spans="1:15">
      <c r="A62" s="532" t="s">
        <v>21</v>
      </c>
      <c r="B62" s="410">
        <v>4.6583159037347821</v>
      </c>
      <c r="C62" s="425">
        <v>1.5690517971175766</v>
      </c>
      <c r="D62" s="410">
        <v>6.6238191761481646</v>
      </c>
      <c r="E62" s="425">
        <v>1.4141271350548874</v>
      </c>
      <c r="F62" s="410">
        <v>22.941598959228688</v>
      </c>
      <c r="G62" s="425">
        <v>3.2126725886949377</v>
      </c>
      <c r="H62" s="410">
        <v>18.686533214013846</v>
      </c>
      <c r="I62" s="425">
        <v>2.0713532085573036</v>
      </c>
      <c r="J62" s="410">
        <v>72.400085137036527</v>
      </c>
      <c r="K62" s="425">
        <v>3.4069548000528624</v>
      </c>
      <c r="L62" s="410">
        <v>74.689647609837991</v>
      </c>
      <c r="M62" s="425">
        <v>2.3286239904902253</v>
      </c>
      <c r="N62" s="243">
        <v>174</v>
      </c>
      <c r="O62" s="551">
        <v>388</v>
      </c>
    </row>
    <row r="63" spans="1:15">
      <c r="A63" s="531" t="s">
        <v>22</v>
      </c>
      <c r="B63" s="409">
        <v>8.7564414167698157</v>
      </c>
      <c r="C63" s="424">
        <v>2.5324774007797051</v>
      </c>
      <c r="D63" s="409">
        <v>15.685596792566104</v>
      </c>
      <c r="E63" s="424">
        <v>1.968328086888866</v>
      </c>
      <c r="F63" s="409">
        <v>58.944817586342936</v>
      </c>
      <c r="G63" s="424">
        <v>4.415528492151668</v>
      </c>
      <c r="H63" s="409">
        <v>59.324088015217271</v>
      </c>
      <c r="I63" s="424">
        <v>2.5146306191083521</v>
      </c>
      <c r="J63" s="409">
        <v>32.298740996887254</v>
      </c>
      <c r="K63" s="424">
        <v>4.2050965783826131</v>
      </c>
      <c r="L63" s="409">
        <v>24.990315192216627</v>
      </c>
      <c r="M63" s="424">
        <v>2.1271794500614338</v>
      </c>
      <c r="N63" s="242">
        <v>126</v>
      </c>
      <c r="O63" s="552">
        <v>419</v>
      </c>
    </row>
    <row r="64" spans="1:15" ht="15.75" thickBot="1">
      <c r="A64" s="533" t="s">
        <v>23</v>
      </c>
      <c r="B64" s="411">
        <v>6.7644943552000303</v>
      </c>
      <c r="C64" s="426">
        <v>2.015366887917541</v>
      </c>
      <c r="D64" s="411">
        <v>4.3726438758103194</v>
      </c>
      <c r="E64" s="426">
        <v>1.1299284781160681</v>
      </c>
      <c r="F64" s="411">
        <v>17.069372749674194</v>
      </c>
      <c r="G64" s="426">
        <v>3.0055861366888781</v>
      </c>
      <c r="H64" s="411">
        <v>20.015656114655759</v>
      </c>
      <c r="I64" s="426">
        <v>2.1815041417607355</v>
      </c>
      <c r="J64" s="411">
        <v>76.16613289512577</v>
      </c>
      <c r="K64" s="426">
        <v>3.4110049776199975</v>
      </c>
      <c r="L64" s="411">
        <v>75.611700009533919</v>
      </c>
      <c r="M64" s="426">
        <v>2.3452111791375971</v>
      </c>
      <c r="N64" s="243">
        <v>158</v>
      </c>
      <c r="O64" s="553">
        <v>346</v>
      </c>
    </row>
    <row r="65" spans="1:15">
      <c r="A65" s="534" t="s">
        <v>28</v>
      </c>
      <c r="B65" s="412">
        <v>17.105434197188636</v>
      </c>
      <c r="C65" s="427">
        <v>0.71245584876408141</v>
      </c>
      <c r="D65" s="412">
        <v>21.281180111476697</v>
      </c>
      <c r="E65" s="427">
        <v>0.48572323068564011</v>
      </c>
      <c r="F65" s="412">
        <v>55.010716355478472</v>
      </c>
      <c r="G65" s="427">
        <v>0.93485285740330526</v>
      </c>
      <c r="H65" s="412">
        <v>50.884048858683443</v>
      </c>
      <c r="I65" s="427">
        <v>0.57718142352488233</v>
      </c>
      <c r="J65" s="412">
        <v>27.883849447332899</v>
      </c>
      <c r="K65" s="427">
        <v>0.83874074386566544</v>
      </c>
      <c r="L65" s="412">
        <v>27.834771029839867</v>
      </c>
      <c r="M65" s="427">
        <v>0.5021776464360258</v>
      </c>
      <c r="N65" s="244">
        <v>3036</v>
      </c>
      <c r="O65" s="554">
        <v>8365</v>
      </c>
    </row>
    <row r="66" spans="1:15">
      <c r="A66" s="534" t="s">
        <v>27</v>
      </c>
      <c r="B66" s="412">
        <v>4.2904519804506247</v>
      </c>
      <c r="C66" s="427">
        <v>0.64747260985721167</v>
      </c>
      <c r="D66" s="412">
        <v>4.5361729459171265</v>
      </c>
      <c r="E66" s="427">
        <v>0.51104005787926077</v>
      </c>
      <c r="F66" s="412">
        <v>31.653801358808408</v>
      </c>
      <c r="G66" s="427">
        <v>1.5009980106063572</v>
      </c>
      <c r="H66" s="412">
        <v>31.9294426499462</v>
      </c>
      <c r="I66" s="427">
        <v>1.0604450871728961</v>
      </c>
      <c r="J66" s="412">
        <v>64.055746660740965</v>
      </c>
      <c r="K66" s="427">
        <v>1.5400776964942557</v>
      </c>
      <c r="L66" s="412">
        <v>63.534384404136667</v>
      </c>
      <c r="M66" s="427">
        <v>1.0812186096406757</v>
      </c>
      <c r="N66" s="245">
        <v>1089</v>
      </c>
      <c r="O66" s="555">
        <v>2632</v>
      </c>
    </row>
    <row r="67" spans="1:15">
      <c r="A67" s="535" t="s">
        <v>26</v>
      </c>
      <c r="B67" s="536">
        <v>13.80970697356941</v>
      </c>
      <c r="C67" s="556">
        <v>0.56224704586482988</v>
      </c>
      <c r="D67" s="536">
        <v>18.09168399115126</v>
      </c>
      <c r="E67" s="556">
        <v>0.41000481922200033</v>
      </c>
      <c r="F67" s="536">
        <v>49.003839458392932</v>
      </c>
      <c r="G67" s="556">
        <v>0.80773650487492266</v>
      </c>
      <c r="H67" s="536">
        <v>47.273680563983248</v>
      </c>
      <c r="I67" s="556">
        <v>0.50974476512796274</v>
      </c>
      <c r="J67" s="536">
        <v>37.186453568037663</v>
      </c>
      <c r="K67" s="556">
        <v>0.77545334727678017</v>
      </c>
      <c r="L67" s="536">
        <v>34.634635444865495</v>
      </c>
      <c r="M67" s="556">
        <v>0.46648470409013854</v>
      </c>
      <c r="N67" s="557">
        <v>4125</v>
      </c>
      <c r="O67" s="558">
        <v>10997</v>
      </c>
    </row>
    <row r="68" spans="1:15">
      <c r="A68" s="2017" t="s">
        <v>165</v>
      </c>
      <c r="B68" s="2017"/>
      <c r="C68" s="2017"/>
      <c r="D68" s="2017"/>
      <c r="E68" s="2017"/>
      <c r="F68" s="2017"/>
      <c r="G68" s="2017"/>
      <c r="H68" s="2017"/>
      <c r="I68" s="2017"/>
      <c r="J68" s="2017"/>
      <c r="K68" s="2017"/>
      <c r="L68" s="2017"/>
      <c r="M68" s="2017"/>
      <c r="N68" s="2017"/>
      <c r="O68" s="2017"/>
    </row>
    <row r="69" spans="1:15">
      <c r="A69" s="2018" t="s">
        <v>171</v>
      </c>
      <c r="B69" s="2018"/>
      <c r="C69" s="2018"/>
      <c r="D69" s="2018"/>
      <c r="E69" s="2018"/>
      <c r="F69" s="2018"/>
      <c r="G69" s="2018"/>
      <c r="H69" s="2018"/>
      <c r="I69" s="2018"/>
      <c r="J69" s="2018"/>
      <c r="K69" s="2018"/>
      <c r="L69" s="2018"/>
      <c r="M69" s="2018"/>
      <c r="N69" s="2018"/>
      <c r="O69" s="2018"/>
    </row>
    <row r="70" spans="1:15">
      <c r="A70" s="2018" t="s">
        <v>413</v>
      </c>
      <c r="B70" s="2018"/>
      <c r="C70" s="2018"/>
      <c r="D70" s="2018"/>
      <c r="E70" s="2018"/>
      <c r="F70" s="2018"/>
      <c r="G70" s="2018"/>
      <c r="H70" s="2018"/>
      <c r="I70" s="2018"/>
      <c r="J70" s="2018"/>
      <c r="K70" s="2018"/>
      <c r="L70" s="2018"/>
      <c r="M70" s="2018"/>
      <c r="N70" s="2018"/>
      <c r="O70" s="2018"/>
    </row>
    <row r="72" spans="1:15">
      <c r="A72" s="241" t="s">
        <v>306</v>
      </c>
      <c r="B72"/>
      <c r="C72"/>
      <c r="D72"/>
      <c r="E72"/>
      <c r="F72"/>
      <c r="G72"/>
      <c r="H72"/>
      <c r="I72"/>
      <c r="J72"/>
      <c r="K72"/>
      <c r="L72"/>
      <c r="M72"/>
      <c r="N72"/>
      <c r="O72"/>
    </row>
    <row r="73" spans="1:15">
      <c r="A73" s="559" t="s">
        <v>167</v>
      </c>
      <c r="B73" s="1970" t="s">
        <v>168</v>
      </c>
      <c r="C73" s="1971"/>
      <c r="D73" s="1971"/>
      <c r="E73" s="1974"/>
      <c r="F73" s="1970" t="s">
        <v>169</v>
      </c>
      <c r="G73" s="1971"/>
      <c r="H73" s="1971"/>
      <c r="I73" s="1974"/>
      <c r="J73" s="1970" t="s">
        <v>170</v>
      </c>
      <c r="K73" s="1971"/>
      <c r="L73" s="1971"/>
      <c r="M73" s="1974"/>
      <c r="N73" s="1970" t="s">
        <v>29</v>
      </c>
      <c r="O73" s="1971"/>
    </row>
    <row r="74" spans="1:15" ht="30">
      <c r="A74" s="548" t="s">
        <v>124</v>
      </c>
      <c r="B74" s="1972" t="s">
        <v>104</v>
      </c>
      <c r="C74" s="1973"/>
      <c r="D74" s="1972" t="s">
        <v>3</v>
      </c>
      <c r="E74" s="1973"/>
      <c r="F74" s="1972" t="s">
        <v>104</v>
      </c>
      <c r="G74" s="1973"/>
      <c r="H74" s="1972" t="s">
        <v>3</v>
      </c>
      <c r="I74" s="1973"/>
      <c r="J74" s="1972" t="s">
        <v>104</v>
      </c>
      <c r="K74" s="1973"/>
      <c r="L74" s="1972" t="s">
        <v>3</v>
      </c>
      <c r="M74" s="1973"/>
      <c r="N74" s="527" t="s">
        <v>104</v>
      </c>
      <c r="O74" s="549" t="s">
        <v>3</v>
      </c>
    </row>
    <row r="75" spans="1:15" ht="15.75" thickBot="1">
      <c r="A75" s="334" t="s">
        <v>8</v>
      </c>
      <c r="B75" s="220" t="s">
        <v>46</v>
      </c>
      <c r="C75" s="219" t="s">
        <v>69</v>
      </c>
      <c r="D75" s="220" t="s">
        <v>46</v>
      </c>
      <c r="E75" s="219" t="s">
        <v>69</v>
      </c>
      <c r="F75" s="220" t="s">
        <v>46</v>
      </c>
      <c r="G75" s="219" t="s">
        <v>69</v>
      </c>
      <c r="H75" s="220" t="s">
        <v>46</v>
      </c>
      <c r="I75" s="219" t="s">
        <v>69</v>
      </c>
      <c r="J75" s="220" t="s">
        <v>46</v>
      </c>
      <c r="K75" s="219" t="s">
        <v>69</v>
      </c>
      <c r="L75" s="220" t="s">
        <v>46</v>
      </c>
      <c r="M75" s="219" t="s">
        <v>69</v>
      </c>
      <c r="N75" s="220" t="s">
        <v>77</v>
      </c>
      <c r="O75" s="218" t="s">
        <v>77</v>
      </c>
    </row>
    <row r="76" spans="1:15">
      <c r="A76" s="531" t="s">
        <v>9</v>
      </c>
      <c r="B76" s="409">
        <v>20.132450614729041</v>
      </c>
      <c r="C76" s="424">
        <v>1.8214940153359684</v>
      </c>
      <c r="D76" s="409">
        <v>33.635487294092805</v>
      </c>
      <c r="E76" s="424">
        <v>1.351657560089276</v>
      </c>
      <c r="F76" s="409">
        <v>56.356894576323199</v>
      </c>
      <c r="G76" s="424">
        <v>2.2444714312743996</v>
      </c>
      <c r="H76" s="409">
        <v>48.498436337247142</v>
      </c>
      <c r="I76" s="424">
        <v>1.3984593531259091</v>
      </c>
      <c r="J76" s="409">
        <v>23.510654808947756</v>
      </c>
      <c r="K76" s="424">
        <v>1.9143527296079883</v>
      </c>
      <c r="L76" s="409">
        <v>17.866076368660057</v>
      </c>
      <c r="M76" s="424">
        <v>0.9701901311205402</v>
      </c>
      <c r="N76" s="242">
        <v>499</v>
      </c>
      <c r="O76" s="550">
        <v>1344</v>
      </c>
    </row>
    <row r="77" spans="1:15">
      <c r="A77" s="532" t="s">
        <v>10</v>
      </c>
      <c r="B77" s="410">
        <v>21.84507232242137</v>
      </c>
      <c r="C77" s="425">
        <v>1.8243998784215725</v>
      </c>
      <c r="D77" s="410">
        <v>22.632565285956538</v>
      </c>
      <c r="E77" s="425">
        <v>1.0321034359688648</v>
      </c>
      <c r="F77" s="410">
        <v>51.443079207829825</v>
      </c>
      <c r="G77" s="425">
        <v>2.2033879945708748</v>
      </c>
      <c r="H77" s="410">
        <v>46.658985346520268</v>
      </c>
      <c r="I77" s="425">
        <v>1.2664871122140942</v>
      </c>
      <c r="J77" s="410">
        <v>26.711848469748805</v>
      </c>
      <c r="K77" s="425">
        <v>1.9497853378224332</v>
      </c>
      <c r="L77" s="410">
        <v>30.708449367523201</v>
      </c>
      <c r="M77" s="425">
        <v>1.2063526977176628</v>
      </c>
      <c r="N77" s="243">
        <v>521</v>
      </c>
      <c r="O77" s="551">
        <v>1588</v>
      </c>
    </row>
    <row r="78" spans="1:15">
      <c r="A78" s="531" t="s">
        <v>11</v>
      </c>
      <c r="B78" s="409">
        <v>5.1768784171175115</v>
      </c>
      <c r="C78" s="424">
        <v>1.6822129329286444</v>
      </c>
      <c r="D78" s="409">
        <v>5.2737083221904104</v>
      </c>
      <c r="E78" s="424">
        <v>1.5268919939977856</v>
      </c>
      <c r="F78" s="409">
        <v>50.659517613918702</v>
      </c>
      <c r="G78" s="424">
        <v>3.8044243616256983</v>
      </c>
      <c r="H78" s="409">
        <v>48.203168387680009</v>
      </c>
      <c r="I78" s="424">
        <v>2.7008035972486599</v>
      </c>
      <c r="J78" s="409">
        <v>44.163603968963784</v>
      </c>
      <c r="K78" s="424">
        <v>3.7782904219211932</v>
      </c>
      <c r="L78" s="409">
        <v>46.52312329012959</v>
      </c>
      <c r="M78" s="424">
        <v>2.6058089198813348</v>
      </c>
      <c r="N78" s="242">
        <v>175</v>
      </c>
      <c r="O78" s="550">
        <v>493</v>
      </c>
    </row>
    <row r="79" spans="1:15">
      <c r="A79" s="532" t="s">
        <v>12</v>
      </c>
      <c r="B79" s="410">
        <v>2.5176681007144972</v>
      </c>
      <c r="C79" s="425">
        <v>1.2440933574373636</v>
      </c>
      <c r="D79" s="410">
        <v>3.6133211253159949</v>
      </c>
      <c r="E79" s="425">
        <v>1.0927591364295604</v>
      </c>
      <c r="F79" s="410">
        <v>31.056820718524332</v>
      </c>
      <c r="G79" s="425">
        <v>3.6064544279690289</v>
      </c>
      <c r="H79" s="410">
        <v>36.312295406094229</v>
      </c>
      <c r="I79" s="425">
        <v>2.5289014352277563</v>
      </c>
      <c r="J79" s="410">
        <v>66.425511180761177</v>
      </c>
      <c r="K79" s="425">
        <v>3.6857360531003773</v>
      </c>
      <c r="L79" s="410">
        <v>60.074383468589772</v>
      </c>
      <c r="M79" s="425">
        <v>2.5638730201016187</v>
      </c>
      <c r="N79" s="243">
        <v>164</v>
      </c>
      <c r="O79" s="551">
        <v>411</v>
      </c>
    </row>
    <row r="80" spans="1:15">
      <c r="A80" s="531" t="s">
        <v>13</v>
      </c>
      <c r="B80" s="409">
        <v>14.326456162192585</v>
      </c>
      <c r="C80" s="424">
        <v>3.2340521442696022</v>
      </c>
      <c r="D80" s="409">
        <v>7.9860375042697402</v>
      </c>
      <c r="E80" s="424">
        <v>1.765027082509993</v>
      </c>
      <c r="F80" s="409">
        <v>62.251540711602885</v>
      </c>
      <c r="G80" s="424">
        <v>4.4906965845598688</v>
      </c>
      <c r="H80" s="409">
        <v>67.245771757066265</v>
      </c>
      <c r="I80" s="424">
        <v>2.6140079584060487</v>
      </c>
      <c r="J80" s="409">
        <v>23.422003126204533</v>
      </c>
      <c r="K80" s="424">
        <v>3.9270739326907318</v>
      </c>
      <c r="L80" s="409">
        <v>24.768190738663996</v>
      </c>
      <c r="M80" s="424">
        <v>2.2447631362433698</v>
      </c>
      <c r="N80" s="242">
        <v>119</v>
      </c>
      <c r="O80" s="550">
        <v>343</v>
      </c>
    </row>
    <row r="81" spans="1:15">
      <c r="A81" s="532" t="s">
        <v>14</v>
      </c>
      <c r="B81" s="410">
        <v>13.521155276712149</v>
      </c>
      <c r="C81" s="425">
        <v>2.6255664103804515</v>
      </c>
      <c r="D81" s="410">
        <v>17.114033551959508</v>
      </c>
      <c r="E81" s="425">
        <v>2.1033491729023828</v>
      </c>
      <c r="F81" s="410">
        <v>48.51779716482671</v>
      </c>
      <c r="G81" s="425">
        <v>3.8458798159020549</v>
      </c>
      <c r="H81" s="410">
        <v>47.014114698477407</v>
      </c>
      <c r="I81" s="425">
        <v>2.5086745831364032</v>
      </c>
      <c r="J81" s="410">
        <v>37.961047558461139</v>
      </c>
      <c r="K81" s="425">
        <v>3.7357653160055957</v>
      </c>
      <c r="L81" s="410">
        <v>35.871851749563092</v>
      </c>
      <c r="M81" s="425">
        <v>2.2862054682464059</v>
      </c>
      <c r="N81" s="243">
        <v>169</v>
      </c>
      <c r="O81" s="551">
        <v>445</v>
      </c>
    </row>
    <row r="82" spans="1:15">
      <c r="A82" s="531" t="s">
        <v>15</v>
      </c>
      <c r="B82" s="409">
        <v>15.42293835957868</v>
      </c>
      <c r="C82" s="424">
        <v>2.2486952441064885</v>
      </c>
      <c r="D82" s="409">
        <v>19.060121615947541</v>
      </c>
      <c r="E82" s="424">
        <v>1.5596973281510087</v>
      </c>
      <c r="F82" s="409">
        <v>54.728510724988396</v>
      </c>
      <c r="G82" s="424">
        <v>3.0733387007903126</v>
      </c>
      <c r="H82" s="409">
        <v>47.17535483165652</v>
      </c>
      <c r="I82" s="424">
        <v>1.964091262389607</v>
      </c>
      <c r="J82" s="409">
        <v>29.84855091543292</v>
      </c>
      <c r="K82" s="424">
        <v>2.8187859734318517</v>
      </c>
      <c r="L82" s="409">
        <v>33.764523552395943</v>
      </c>
      <c r="M82" s="424">
        <v>1.8490094352014299</v>
      </c>
      <c r="N82" s="242">
        <v>275</v>
      </c>
      <c r="O82" s="550">
        <v>657</v>
      </c>
    </row>
    <row r="83" spans="1:15">
      <c r="A83" s="532" t="s">
        <v>24</v>
      </c>
      <c r="B83" s="410">
        <v>2.4095253046460439</v>
      </c>
      <c r="C83" s="425">
        <v>1.2764525406566911</v>
      </c>
      <c r="D83" s="410">
        <v>4.0241506271041114</v>
      </c>
      <c r="E83" s="425">
        <v>1.3328221219381318</v>
      </c>
      <c r="F83" s="410">
        <v>27.154036200578819</v>
      </c>
      <c r="G83" s="425">
        <v>3.6731653052026596</v>
      </c>
      <c r="H83" s="410">
        <v>29.849253588182158</v>
      </c>
      <c r="I83" s="425">
        <v>2.8179578773092162</v>
      </c>
      <c r="J83" s="410">
        <v>70.436438494775132</v>
      </c>
      <c r="K83" s="425">
        <v>3.7703218908896883</v>
      </c>
      <c r="L83" s="410">
        <v>66.126595784713729</v>
      </c>
      <c r="M83" s="425">
        <v>2.9007135097794872</v>
      </c>
      <c r="N83" s="243">
        <v>155</v>
      </c>
      <c r="O83" s="551">
        <v>326</v>
      </c>
    </row>
    <row r="84" spans="1:15">
      <c r="A84" s="531" t="s">
        <v>16</v>
      </c>
      <c r="B84" s="409">
        <v>22.373497441480499</v>
      </c>
      <c r="C84" s="424">
        <v>2.2636834886274659</v>
      </c>
      <c r="D84" s="409">
        <v>22.180324794332705</v>
      </c>
      <c r="E84" s="424">
        <v>1.536716652369569</v>
      </c>
      <c r="F84" s="409">
        <v>50.742348803570458</v>
      </c>
      <c r="G84" s="424">
        <v>2.7045336549996422</v>
      </c>
      <c r="H84" s="409">
        <v>55.490695576664407</v>
      </c>
      <c r="I84" s="424">
        <v>1.7613721482435241</v>
      </c>
      <c r="J84" s="409">
        <v>26.884153754949043</v>
      </c>
      <c r="K84" s="424">
        <v>2.3969051686342224</v>
      </c>
      <c r="L84" s="409">
        <v>22.328979629002891</v>
      </c>
      <c r="M84" s="424">
        <v>1.3883234949586254</v>
      </c>
      <c r="N84" s="242">
        <v>350</v>
      </c>
      <c r="O84" s="550">
        <v>834</v>
      </c>
    </row>
    <row r="85" spans="1:15">
      <c r="A85" s="532" t="s">
        <v>17</v>
      </c>
      <c r="B85" s="410">
        <v>11.58170117015684</v>
      </c>
      <c r="C85" s="425">
        <v>1.2719054515947954</v>
      </c>
      <c r="D85" s="410">
        <v>15.120258340249624</v>
      </c>
      <c r="E85" s="425">
        <v>0.91421058995548987</v>
      </c>
      <c r="F85" s="410">
        <v>62.806006437102305</v>
      </c>
      <c r="G85" s="425">
        <v>1.8929450435262976</v>
      </c>
      <c r="H85" s="410">
        <v>54.555569899258657</v>
      </c>
      <c r="I85" s="425">
        <v>1.1917148928514678</v>
      </c>
      <c r="J85" s="410">
        <v>25.612292392740859</v>
      </c>
      <c r="K85" s="425">
        <v>1.7003994064060848</v>
      </c>
      <c r="L85" s="410">
        <v>30.324171760491719</v>
      </c>
      <c r="M85" s="425">
        <v>1.0543862986462795</v>
      </c>
      <c r="N85" s="243">
        <v>665</v>
      </c>
      <c r="O85" s="551">
        <v>1835</v>
      </c>
    </row>
    <row r="86" spans="1:15">
      <c r="A86" s="531" t="s">
        <v>18</v>
      </c>
      <c r="B86" s="409">
        <v>21.489232857104206</v>
      </c>
      <c r="C86" s="424">
        <v>3.1276048054465653</v>
      </c>
      <c r="D86" s="409">
        <v>21.810080741278881</v>
      </c>
      <c r="E86" s="424">
        <v>1.8104920882618776</v>
      </c>
      <c r="F86" s="409">
        <v>46.356471543360911</v>
      </c>
      <c r="G86" s="424">
        <v>3.753793609512833</v>
      </c>
      <c r="H86" s="409">
        <v>48.212032524285547</v>
      </c>
      <c r="I86" s="424">
        <v>2.1231875101781581</v>
      </c>
      <c r="J86" s="409">
        <v>32.15429559953489</v>
      </c>
      <c r="K86" s="424">
        <v>3.502582501771577</v>
      </c>
      <c r="L86" s="409">
        <v>29.977886734435572</v>
      </c>
      <c r="M86" s="424">
        <v>1.9079422225334219</v>
      </c>
      <c r="N86" s="242">
        <v>185</v>
      </c>
      <c r="O86" s="550">
        <v>564</v>
      </c>
    </row>
    <row r="87" spans="1:15">
      <c r="A87" s="532" t="s">
        <v>19</v>
      </c>
      <c r="B87" s="410">
        <v>4.4014714675890225</v>
      </c>
      <c r="C87" s="425">
        <v>1.9452804302056217</v>
      </c>
      <c r="D87" s="410">
        <v>18.056278062573924</v>
      </c>
      <c r="E87" s="425">
        <v>2.5307169864655665</v>
      </c>
      <c r="F87" s="410">
        <v>51.662322354001944</v>
      </c>
      <c r="G87" s="425">
        <v>4.7164259417218375</v>
      </c>
      <c r="H87" s="410">
        <v>44.258413007548334</v>
      </c>
      <c r="I87" s="425">
        <v>2.9077495504407471</v>
      </c>
      <c r="J87" s="410">
        <v>43.93620617840903</v>
      </c>
      <c r="K87" s="425">
        <v>4.6846640016124592</v>
      </c>
      <c r="L87" s="410">
        <v>37.685308929877742</v>
      </c>
      <c r="M87" s="425">
        <v>2.7744808978819657</v>
      </c>
      <c r="N87" s="243">
        <v>114</v>
      </c>
      <c r="O87" s="551">
        <v>324</v>
      </c>
    </row>
    <row r="88" spans="1:15">
      <c r="A88" s="531" t="s">
        <v>20</v>
      </c>
      <c r="B88" s="409">
        <v>3.2167939868231104</v>
      </c>
      <c r="C88" s="424">
        <v>1.0826453211037561</v>
      </c>
      <c r="D88" s="409">
        <v>4.6798308937586341</v>
      </c>
      <c r="E88" s="424">
        <v>0.92945647753304006</v>
      </c>
      <c r="F88" s="409">
        <v>23.593495488171932</v>
      </c>
      <c r="G88" s="424">
        <v>2.6472529277901184</v>
      </c>
      <c r="H88" s="409">
        <v>26.491719414569449</v>
      </c>
      <c r="I88" s="424">
        <v>1.799381139626218</v>
      </c>
      <c r="J88" s="409">
        <v>73.189710525004955</v>
      </c>
      <c r="K88" s="424">
        <v>2.7575996212652751</v>
      </c>
      <c r="L88" s="409">
        <v>68.828449691671921</v>
      </c>
      <c r="M88" s="424">
        <v>1.8922372365550117</v>
      </c>
      <c r="N88" s="242">
        <v>263</v>
      </c>
      <c r="O88" s="550">
        <v>662</v>
      </c>
    </row>
    <row r="89" spans="1:15">
      <c r="A89" s="532" t="s">
        <v>21</v>
      </c>
      <c r="B89" s="410">
        <v>5.796712585692509</v>
      </c>
      <c r="C89" s="425">
        <v>1.7452788298387394</v>
      </c>
      <c r="D89" s="410">
        <v>5.8122655308530922</v>
      </c>
      <c r="E89" s="425">
        <v>1.3459392459481472</v>
      </c>
      <c r="F89" s="410">
        <v>20.181875322181437</v>
      </c>
      <c r="G89" s="425">
        <v>3.0513230943576892</v>
      </c>
      <c r="H89" s="410">
        <v>21.136166122632385</v>
      </c>
      <c r="I89" s="425">
        <v>2.1510708391960431</v>
      </c>
      <c r="J89" s="410">
        <v>74.021412092126056</v>
      </c>
      <c r="K89" s="425">
        <v>3.3286202715525279</v>
      </c>
      <c r="L89" s="410">
        <v>73.051568346514514</v>
      </c>
      <c r="M89" s="425">
        <v>2.3608747220681714</v>
      </c>
      <c r="N89" s="243">
        <v>174</v>
      </c>
      <c r="O89" s="551">
        <v>387</v>
      </c>
    </row>
    <row r="90" spans="1:15">
      <c r="A90" s="531" t="s">
        <v>22</v>
      </c>
      <c r="B90" s="409">
        <v>10.247196906459715</v>
      </c>
      <c r="C90" s="424">
        <v>2.7041306383084613</v>
      </c>
      <c r="D90" s="409">
        <v>17.397583737180302</v>
      </c>
      <c r="E90" s="424">
        <v>2.0497825496702173</v>
      </c>
      <c r="F90" s="409">
        <v>59.437868841745512</v>
      </c>
      <c r="G90" s="424">
        <v>4.3872986812342081</v>
      </c>
      <c r="H90" s="409">
        <v>57.894045071601596</v>
      </c>
      <c r="I90" s="424">
        <v>2.5389535739129174</v>
      </c>
      <c r="J90" s="409">
        <v>30.314934251794767</v>
      </c>
      <c r="K90" s="424">
        <v>4.1132732129927438</v>
      </c>
      <c r="L90" s="409">
        <v>24.708371191218102</v>
      </c>
      <c r="M90" s="424">
        <v>2.1326754782618562</v>
      </c>
      <c r="N90" s="242">
        <v>127</v>
      </c>
      <c r="O90" s="552">
        <v>417</v>
      </c>
    </row>
    <row r="91" spans="1:15" ht="15.75" thickBot="1">
      <c r="A91" s="533" t="s">
        <v>23</v>
      </c>
      <c r="B91" s="411">
        <v>6.5441820469693548</v>
      </c>
      <c r="C91" s="426">
        <v>2.0049246125784399</v>
      </c>
      <c r="D91" s="411">
        <v>2.4923744309577645</v>
      </c>
      <c r="E91" s="426">
        <v>0.89691811244436448</v>
      </c>
      <c r="F91" s="411">
        <v>18.702720463824306</v>
      </c>
      <c r="G91" s="426">
        <v>3.0924585022485971</v>
      </c>
      <c r="H91" s="411">
        <v>19.875145132320718</v>
      </c>
      <c r="I91" s="426">
        <v>2.1815337720440295</v>
      </c>
      <c r="J91" s="411">
        <v>74.75309748920634</v>
      </c>
      <c r="K91" s="426">
        <v>3.4684729048527063</v>
      </c>
      <c r="L91" s="411">
        <v>77.632480436721522</v>
      </c>
      <c r="M91" s="426">
        <v>2.2876818070845588</v>
      </c>
      <c r="N91" s="243">
        <v>158</v>
      </c>
      <c r="O91" s="553">
        <v>345</v>
      </c>
    </row>
    <row r="92" spans="1:15">
      <c r="A92" s="534" t="s">
        <v>28</v>
      </c>
      <c r="B92" s="412">
        <v>17.200041848006233</v>
      </c>
      <c r="C92" s="427">
        <v>0.71597602592494181</v>
      </c>
      <c r="D92" s="412">
        <v>21.589081378462684</v>
      </c>
      <c r="E92" s="427">
        <v>0.4881883136603502</v>
      </c>
      <c r="F92" s="412">
        <v>55.349700543277272</v>
      </c>
      <c r="G92" s="427">
        <v>0.93618060293818184</v>
      </c>
      <c r="H92" s="412">
        <v>50.824902491341952</v>
      </c>
      <c r="I92" s="427">
        <v>0.57776193009593901</v>
      </c>
      <c r="J92" s="412">
        <v>27.450257608716498</v>
      </c>
      <c r="K92" s="427">
        <v>0.83658796971419236</v>
      </c>
      <c r="L92" s="412">
        <v>27.586016130195361</v>
      </c>
      <c r="M92" s="427">
        <v>0.50165979716220221</v>
      </c>
      <c r="N92" s="244">
        <v>3024</v>
      </c>
      <c r="O92" s="554">
        <v>8351</v>
      </c>
    </row>
    <row r="93" spans="1:15">
      <c r="A93" s="534" t="s">
        <v>27</v>
      </c>
      <c r="B93" s="412">
        <v>4.2488002836579915</v>
      </c>
      <c r="C93" s="427">
        <v>0.63919487015691079</v>
      </c>
      <c r="D93" s="412">
        <v>4.4618307825766141</v>
      </c>
      <c r="E93" s="427">
        <v>0.52394140292819535</v>
      </c>
      <c r="F93" s="412">
        <v>30.724063619181681</v>
      </c>
      <c r="G93" s="427">
        <v>1.4925836999417545</v>
      </c>
      <c r="H93" s="412">
        <v>31.836469107601712</v>
      </c>
      <c r="I93" s="427">
        <v>1.057814782672714</v>
      </c>
      <c r="J93" s="412">
        <v>65.027136097160337</v>
      </c>
      <c r="K93" s="427">
        <v>1.5331285231474698</v>
      </c>
      <c r="L93" s="412">
        <v>63.70170010982168</v>
      </c>
      <c r="M93" s="427">
        <v>1.082195388679013</v>
      </c>
      <c r="N93" s="245">
        <v>1089</v>
      </c>
      <c r="O93" s="555">
        <v>2624</v>
      </c>
    </row>
    <row r="94" spans="1:15">
      <c r="A94" s="535" t="s">
        <v>26</v>
      </c>
      <c r="B94" s="536">
        <v>13.858306504349393</v>
      </c>
      <c r="C94" s="556">
        <v>0.56399237389310986</v>
      </c>
      <c r="D94" s="536">
        <v>18.329245140032381</v>
      </c>
      <c r="E94" s="556">
        <v>0.4125661139210946</v>
      </c>
      <c r="F94" s="536">
        <v>48.995687234171612</v>
      </c>
      <c r="G94" s="556">
        <v>0.80892016991529692</v>
      </c>
      <c r="H94" s="536">
        <v>47.210826612157682</v>
      </c>
      <c r="I94" s="556">
        <v>0.5102703659078931</v>
      </c>
      <c r="J94" s="536">
        <v>37.146006261478995</v>
      </c>
      <c r="K94" s="556">
        <v>0.77644206897694579</v>
      </c>
      <c r="L94" s="536">
        <v>34.459928247809941</v>
      </c>
      <c r="M94" s="556">
        <v>0.46670495745751783</v>
      </c>
      <c r="N94" s="557">
        <v>4113</v>
      </c>
      <c r="O94" s="558">
        <v>10975</v>
      </c>
    </row>
    <row r="95" spans="1:15">
      <c r="A95" s="2017" t="s">
        <v>165</v>
      </c>
      <c r="B95" s="2017"/>
      <c r="C95" s="2017"/>
      <c r="D95" s="2017"/>
      <c r="E95" s="2017"/>
      <c r="F95" s="2017"/>
      <c r="G95" s="2017"/>
      <c r="H95" s="2017"/>
      <c r="I95" s="2017"/>
      <c r="J95" s="2017"/>
      <c r="K95" s="2017"/>
      <c r="L95" s="2017"/>
      <c r="M95" s="2017"/>
      <c r="N95" s="2017"/>
      <c r="O95" s="2017"/>
    </row>
    <row r="96" spans="1:15">
      <c r="A96" s="2018" t="s">
        <v>171</v>
      </c>
      <c r="B96" s="2018"/>
      <c r="C96" s="2018"/>
      <c r="D96" s="2018"/>
      <c r="E96" s="2018"/>
      <c r="F96" s="2018"/>
      <c r="G96" s="2018"/>
      <c r="H96" s="2018"/>
      <c r="I96" s="2018"/>
      <c r="J96" s="2018"/>
      <c r="K96" s="2018"/>
      <c r="L96" s="2018"/>
      <c r="M96" s="2018"/>
      <c r="N96" s="2018"/>
      <c r="O96" s="2018"/>
    </row>
    <row r="97" spans="1:15">
      <c r="A97" s="2018" t="s">
        <v>413</v>
      </c>
      <c r="B97" s="2018"/>
      <c r="C97" s="2018"/>
      <c r="D97" s="2018"/>
      <c r="E97" s="2018"/>
      <c r="F97" s="2018"/>
      <c r="G97" s="2018"/>
      <c r="H97" s="2018"/>
      <c r="I97" s="2018"/>
      <c r="J97" s="2018"/>
      <c r="K97" s="2018"/>
      <c r="L97" s="2018"/>
      <c r="M97" s="2018"/>
      <c r="N97" s="2018"/>
      <c r="O97" s="2018"/>
    </row>
    <row r="99" spans="1:15">
      <c r="A99" s="241" t="s">
        <v>307</v>
      </c>
      <c r="B99"/>
      <c r="C99"/>
      <c r="D99"/>
      <c r="E99"/>
      <c r="F99"/>
      <c r="G99"/>
      <c r="H99"/>
      <c r="I99"/>
      <c r="J99"/>
      <c r="K99"/>
      <c r="L99"/>
      <c r="M99"/>
      <c r="N99"/>
      <c r="O99"/>
    </row>
    <row r="100" spans="1:15">
      <c r="A100" s="559" t="s">
        <v>167</v>
      </c>
      <c r="B100" s="1970" t="s">
        <v>168</v>
      </c>
      <c r="C100" s="1971"/>
      <c r="D100" s="1971"/>
      <c r="E100" s="1974"/>
      <c r="F100" s="1970" t="s">
        <v>169</v>
      </c>
      <c r="G100" s="1971"/>
      <c r="H100" s="1971"/>
      <c r="I100" s="1974"/>
      <c r="J100" s="1970" t="s">
        <v>170</v>
      </c>
      <c r="K100" s="1971"/>
      <c r="L100" s="1971"/>
      <c r="M100" s="1974"/>
      <c r="N100" s="1970" t="s">
        <v>29</v>
      </c>
      <c r="O100" s="1971"/>
    </row>
    <row r="101" spans="1:15" ht="30">
      <c r="A101" s="548" t="s">
        <v>124</v>
      </c>
      <c r="B101" s="1972" t="s">
        <v>104</v>
      </c>
      <c r="C101" s="1973"/>
      <c r="D101" s="1972" t="s">
        <v>3</v>
      </c>
      <c r="E101" s="1973"/>
      <c r="F101" s="1972" t="s">
        <v>104</v>
      </c>
      <c r="G101" s="1973"/>
      <c r="H101" s="1972" t="s">
        <v>3</v>
      </c>
      <c r="I101" s="1973"/>
      <c r="J101" s="1972" t="s">
        <v>104</v>
      </c>
      <c r="K101" s="1973"/>
      <c r="L101" s="1972" t="s">
        <v>3</v>
      </c>
      <c r="M101" s="1973"/>
      <c r="N101" s="527" t="s">
        <v>104</v>
      </c>
      <c r="O101" s="549" t="s">
        <v>3</v>
      </c>
    </row>
    <row r="102" spans="1:15" ht="15.75" thickBot="1">
      <c r="A102" s="334" t="s">
        <v>8</v>
      </c>
      <c r="B102" s="220" t="s">
        <v>46</v>
      </c>
      <c r="C102" s="219" t="s">
        <v>69</v>
      </c>
      <c r="D102" s="220" t="s">
        <v>46</v>
      </c>
      <c r="E102" s="219" t="s">
        <v>69</v>
      </c>
      <c r="F102" s="220" t="s">
        <v>46</v>
      </c>
      <c r="G102" s="219" t="s">
        <v>69</v>
      </c>
      <c r="H102" s="220" t="s">
        <v>46</v>
      </c>
      <c r="I102" s="219" t="s">
        <v>69</v>
      </c>
      <c r="J102" s="220" t="s">
        <v>46</v>
      </c>
      <c r="K102" s="219" t="s">
        <v>69</v>
      </c>
      <c r="L102" s="220" t="s">
        <v>46</v>
      </c>
      <c r="M102" s="219" t="s">
        <v>69</v>
      </c>
      <c r="N102" s="220" t="s">
        <v>77</v>
      </c>
      <c r="O102" s="218" t="s">
        <v>77</v>
      </c>
    </row>
    <row r="103" spans="1:15">
      <c r="A103" s="531" t="s">
        <v>9</v>
      </c>
      <c r="B103" s="409">
        <v>18.327695789639037</v>
      </c>
      <c r="C103" s="424">
        <v>1.7645556730739358</v>
      </c>
      <c r="D103" s="409">
        <v>32.453955052027375</v>
      </c>
      <c r="E103" s="424">
        <v>1.3431330383672793</v>
      </c>
      <c r="F103" s="409">
        <v>56.628104538464264</v>
      </c>
      <c r="G103" s="424">
        <v>2.2473047255584451</v>
      </c>
      <c r="H103" s="409">
        <v>49.160328868775508</v>
      </c>
      <c r="I103" s="424">
        <v>1.4002811835773192</v>
      </c>
      <c r="J103" s="409">
        <v>25.044199671896706</v>
      </c>
      <c r="K103" s="424">
        <v>1.9603909404703987</v>
      </c>
      <c r="L103" s="409">
        <v>18.38571607919711</v>
      </c>
      <c r="M103" s="424">
        <v>0.98070572325159366</v>
      </c>
      <c r="N103" s="242">
        <v>497</v>
      </c>
      <c r="O103" s="550">
        <v>1341</v>
      </c>
    </row>
    <row r="104" spans="1:15">
      <c r="A104" s="532" t="s">
        <v>10</v>
      </c>
      <c r="B104" s="410">
        <v>24.133070491955401</v>
      </c>
      <c r="C104" s="425">
        <v>1.8956986808206331</v>
      </c>
      <c r="D104" s="410">
        <v>23.627449665312739</v>
      </c>
      <c r="E104" s="425">
        <v>1.0497065856664674</v>
      </c>
      <c r="F104" s="410">
        <v>49.23723833556874</v>
      </c>
      <c r="G104" s="425">
        <v>2.2125317066132149</v>
      </c>
      <c r="H104" s="410">
        <v>45.452537459508981</v>
      </c>
      <c r="I104" s="425">
        <v>1.2629854198374377</v>
      </c>
      <c r="J104" s="410">
        <v>26.629691172475855</v>
      </c>
      <c r="K104" s="425">
        <v>1.9532582884713909</v>
      </c>
      <c r="L104" s="410">
        <v>30.920012875178276</v>
      </c>
      <c r="M104" s="425">
        <v>1.2070951432057604</v>
      </c>
      <c r="N104" s="243">
        <v>517</v>
      </c>
      <c r="O104" s="551">
        <v>1589</v>
      </c>
    </row>
    <row r="105" spans="1:15">
      <c r="A105" s="531" t="s">
        <v>11</v>
      </c>
      <c r="B105" s="409">
        <v>5.1292171717888326</v>
      </c>
      <c r="C105" s="424">
        <v>1.6674520916984601</v>
      </c>
      <c r="D105" s="409">
        <v>5.1986946600569022</v>
      </c>
      <c r="E105" s="424">
        <v>1.5096653094983452</v>
      </c>
      <c r="F105" s="409">
        <v>53.47730854580449</v>
      </c>
      <c r="G105" s="424">
        <v>3.7955581905553233</v>
      </c>
      <c r="H105" s="409">
        <v>50.365900525823484</v>
      </c>
      <c r="I105" s="424">
        <v>2.6688662782138981</v>
      </c>
      <c r="J105" s="409">
        <v>41.393474282406679</v>
      </c>
      <c r="K105" s="424">
        <v>3.7488322825552833</v>
      </c>
      <c r="L105" s="409">
        <v>44.435404814119615</v>
      </c>
      <c r="M105" s="424">
        <v>2.5568013404048981</v>
      </c>
      <c r="N105" s="242">
        <v>175</v>
      </c>
      <c r="O105" s="550">
        <v>494</v>
      </c>
    </row>
    <row r="106" spans="1:15">
      <c r="A106" s="532" t="s">
        <v>12</v>
      </c>
      <c r="B106" s="410">
        <v>3.0934529826570079</v>
      </c>
      <c r="C106" s="425">
        <v>1.3639596492384447</v>
      </c>
      <c r="D106" s="410">
        <v>3.0429606500519313</v>
      </c>
      <c r="E106" s="425">
        <v>0.97350298443103866</v>
      </c>
      <c r="F106" s="410">
        <v>30.935483666290441</v>
      </c>
      <c r="G106" s="425">
        <v>3.6011967319492375</v>
      </c>
      <c r="H106" s="410">
        <v>36.326813002049107</v>
      </c>
      <c r="I106" s="425">
        <v>2.5296585773540539</v>
      </c>
      <c r="J106" s="410">
        <v>65.97106335105255</v>
      </c>
      <c r="K106" s="425">
        <v>3.6964082515284651</v>
      </c>
      <c r="L106" s="410">
        <v>60.630226347898962</v>
      </c>
      <c r="M106" s="425">
        <v>2.5562340120601115</v>
      </c>
      <c r="N106" s="243">
        <v>164</v>
      </c>
      <c r="O106" s="551">
        <v>413</v>
      </c>
    </row>
    <row r="107" spans="1:15">
      <c r="A107" s="531" t="s">
        <v>13</v>
      </c>
      <c r="B107" s="409">
        <v>13.942674958373081</v>
      </c>
      <c r="C107" s="424">
        <v>3.2459809791978822</v>
      </c>
      <c r="D107" s="409">
        <v>8.0316277432534893</v>
      </c>
      <c r="E107" s="424">
        <v>1.8361736493067566</v>
      </c>
      <c r="F107" s="409">
        <v>57.774214666734366</v>
      </c>
      <c r="G107" s="424">
        <v>4.6209035696447849</v>
      </c>
      <c r="H107" s="409">
        <v>67.64327424200053</v>
      </c>
      <c r="I107" s="424">
        <v>2.6198385962646111</v>
      </c>
      <c r="J107" s="409">
        <v>28.283110374892544</v>
      </c>
      <c r="K107" s="424">
        <v>4.2169075715656588</v>
      </c>
      <c r="L107" s="409">
        <v>24.325098014745986</v>
      </c>
      <c r="M107" s="424">
        <v>2.2180601333060106</v>
      </c>
      <c r="N107" s="242">
        <v>117</v>
      </c>
      <c r="O107" s="550">
        <v>343</v>
      </c>
    </row>
    <row r="108" spans="1:15">
      <c r="A108" s="532" t="s">
        <v>14</v>
      </c>
      <c r="B108" s="410">
        <v>12.483682431975851</v>
      </c>
      <c r="C108" s="425">
        <v>2.5523200793216119</v>
      </c>
      <c r="D108" s="410">
        <v>16.545278705322104</v>
      </c>
      <c r="E108" s="425">
        <v>2.0860149020170931</v>
      </c>
      <c r="F108" s="410">
        <v>46.097610560131045</v>
      </c>
      <c r="G108" s="425">
        <v>3.8587018609854535</v>
      </c>
      <c r="H108" s="410">
        <v>47.476600382576123</v>
      </c>
      <c r="I108" s="425">
        <v>2.5087792328313996</v>
      </c>
      <c r="J108" s="410">
        <v>41.418707007893104</v>
      </c>
      <c r="K108" s="425">
        <v>3.8142169741932728</v>
      </c>
      <c r="L108" s="410">
        <v>35.978120912101772</v>
      </c>
      <c r="M108" s="425">
        <v>2.2873895975406411</v>
      </c>
      <c r="N108" s="243">
        <v>167</v>
      </c>
      <c r="O108" s="551">
        <v>445</v>
      </c>
    </row>
    <row r="109" spans="1:15">
      <c r="A109" s="531" t="s">
        <v>15</v>
      </c>
      <c r="B109" s="409">
        <v>15.362988323016861</v>
      </c>
      <c r="C109" s="424">
        <v>2.2415015562867651</v>
      </c>
      <c r="D109" s="409">
        <v>18.483330466377247</v>
      </c>
      <c r="E109" s="424">
        <v>1.5419539693238473</v>
      </c>
      <c r="F109" s="409">
        <v>51.389739829609461</v>
      </c>
      <c r="G109" s="424">
        <v>3.085205250944191</v>
      </c>
      <c r="H109" s="409">
        <v>47.927051329449526</v>
      </c>
      <c r="I109" s="424">
        <v>1.9639178239750477</v>
      </c>
      <c r="J109" s="409">
        <v>33.247271847373682</v>
      </c>
      <c r="K109" s="424">
        <v>2.9045157187362727</v>
      </c>
      <c r="L109" s="409">
        <v>33.589618204173227</v>
      </c>
      <c r="M109" s="424">
        <v>1.8438419717262893</v>
      </c>
      <c r="N109" s="242">
        <v>275</v>
      </c>
      <c r="O109" s="550">
        <v>658</v>
      </c>
    </row>
    <row r="110" spans="1:15">
      <c r="A110" s="532" t="s">
        <v>24</v>
      </c>
      <c r="B110" s="410">
        <v>1.8763343980041005</v>
      </c>
      <c r="C110" s="425">
        <v>1.1652702085081406</v>
      </c>
      <c r="D110" s="410">
        <v>3.5909550116647351</v>
      </c>
      <c r="E110" s="425">
        <v>1.3037878303240873</v>
      </c>
      <c r="F110" s="410">
        <v>28.78082506930507</v>
      </c>
      <c r="G110" s="425">
        <v>3.7513341650624787</v>
      </c>
      <c r="H110" s="410">
        <v>27.293041900396009</v>
      </c>
      <c r="I110" s="425">
        <v>2.7827205271304809</v>
      </c>
      <c r="J110" s="410">
        <v>69.342840532690829</v>
      </c>
      <c r="K110" s="425">
        <v>3.824311209149152</v>
      </c>
      <c r="L110" s="410">
        <v>69.116003087939262</v>
      </c>
      <c r="M110" s="425">
        <v>2.8802321290512309</v>
      </c>
      <c r="N110" s="243">
        <v>155</v>
      </c>
      <c r="O110" s="551">
        <v>326</v>
      </c>
    </row>
    <row r="111" spans="1:15">
      <c r="A111" s="531" t="s">
        <v>16</v>
      </c>
      <c r="B111" s="409">
        <v>20.157519197894118</v>
      </c>
      <c r="C111" s="424">
        <v>2.1837925136824463</v>
      </c>
      <c r="D111" s="409">
        <v>21.984874402137986</v>
      </c>
      <c r="E111" s="424">
        <v>1.5307626822972165</v>
      </c>
      <c r="F111" s="409">
        <v>51.321146175747288</v>
      </c>
      <c r="G111" s="424">
        <v>2.7002898917062121</v>
      </c>
      <c r="H111" s="409">
        <v>54.176124841482512</v>
      </c>
      <c r="I111" s="424">
        <v>1.7657745442888524</v>
      </c>
      <c r="J111" s="409">
        <v>28.521334626358584</v>
      </c>
      <c r="K111" s="424">
        <v>2.4370534270036428</v>
      </c>
      <c r="L111" s="409">
        <v>23.839000756379505</v>
      </c>
      <c r="M111" s="424">
        <v>1.4296818266644937</v>
      </c>
      <c r="N111" s="242">
        <v>351</v>
      </c>
      <c r="O111" s="550">
        <v>835</v>
      </c>
    </row>
    <row r="112" spans="1:15">
      <c r="A112" s="532" t="s">
        <v>17</v>
      </c>
      <c r="B112" s="410">
        <v>11.814052095095274</v>
      </c>
      <c r="C112" s="425">
        <v>1.2744294405346448</v>
      </c>
      <c r="D112" s="410">
        <v>14.983564786673712</v>
      </c>
      <c r="E112" s="425">
        <v>0.91370213135425937</v>
      </c>
      <c r="F112" s="410">
        <v>62.914068709280436</v>
      </c>
      <c r="G112" s="425">
        <v>1.8833566009419624</v>
      </c>
      <c r="H112" s="410">
        <v>54.032190450697691</v>
      </c>
      <c r="I112" s="425">
        <v>1.1929208947647536</v>
      </c>
      <c r="J112" s="410">
        <v>25.27187919562429</v>
      </c>
      <c r="K112" s="425">
        <v>1.6863869624333858</v>
      </c>
      <c r="L112" s="410">
        <v>30.984244762628599</v>
      </c>
      <c r="M112" s="425">
        <v>1.0619351129901387</v>
      </c>
      <c r="N112" s="243">
        <v>671</v>
      </c>
      <c r="O112" s="551">
        <v>1837</v>
      </c>
    </row>
    <row r="113" spans="1:15">
      <c r="A113" s="531" t="s">
        <v>18</v>
      </c>
      <c r="B113" s="409">
        <v>23.390255489481746</v>
      </c>
      <c r="C113" s="424">
        <v>3.2613151200538564</v>
      </c>
      <c r="D113" s="409">
        <v>22.102740317360517</v>
      </c>
      <c r="E113" s="424">
        <v>1.8075633343062503</v>
      </c>
      <c r="F113" s="409">
        <v>47.336417214917645</v>
      </c>
      <c r="G113" s="424">
        <v>3.7896790442863786</v>
      </c>
      <c r="H113" s="409">
        <v>46.236402757360324</v>
      </c>
      <c r="I113" s="424">
        <v>2.1117234152895992</v>
      </c>
      <c r="J113" s="409">
        <v>29.273327295600605</v>
      </c>
      <c r="K113" s="424">
        <v>3.4187921768924214</v>
      </c>
      <c r="L113" s="409">
        <v>31.660856925279163</v>
      </c>
      <c r="M113" s="424">
        <v>1.9338016027797986</v>
      </c>
      <c r="N113" s="242">
        <v>182</v>
      </c>
      <c r="O113" s="550">
        <v>568</v>
      </c>
    </row>
    <row r="114" spans="1:15">
      <c r="A114" s="532" t="s">
        <v>19</v>
      </c>
      <c r="B114" s="410">
        <v>6.1174223723006778</v>
      </c>
      <c r="C114" s="425">
        <v>2.2617806026945702</v>
      </c>
      <c r="D114" s="410">
        <v>18.456639912338805</v>
      </c>
      <c r="E114" s="425">
        <v>2.5657670375734245</v>
      </c>
      <c r="F114" s="410">
        <v>50.836786587342729</v>
      </c>
      <c r="G114" s="425">
        <v>4.6776627942803559</v>
      </c>
      <c r="H114" s="410">
        <v>45.080795130657393</v>
      </c>
      <c r="I114" s="425">
        <v>2.928337941910184</v>
      </c>
      <c r="J114" s="410">
        <v>43.04579104035659</v>
      </c>
      <c r="K114" s="425">
        <v>4.6318513651488651</v>
      </c>
      <c r="L114" s="410">
        <v>36.462564957003806</v>
      </c>
      <c r="M114" s="425">
        <v>2.7587727038079257</v>
      </c>
      <c r="N114" s="243">
        <v>116</v>
      </c>
      <c r="O114" s="551">
        <v>321</v>
      </c>
    </row>
    <row r="115" spans="1:15">
      <c r="A115" s="531" t="s">
        <v>20</v>
      </c>
      <c r="B115" s="409">
        <v>3.555092040853157</v>
      </c>
      <c r="C115" s="424">
        <v>1.130610832941551</v>
      </c>
      <c r="D115" s="409">
        <v>5.2950514451397863</v>
      </c>
      <c r="E115" s="424">
        <v>0.9855009397419392</v>
      </c>
      <c r="F115" s="409">
        <v>25.457732984816545</v>
      </c>
      <c r="G115" s="424">
        <v>2.7115073902606359</v>
      </c>
      <c r="H115" s="409">
        <v>25.950968440413387</v>
      </c>
      <c r="I115" s="424">
        <v>1.7888169321943734</v>
      </c>
      <c r="J115" s="409">
        <v>70.987174974330301</v>
      </c>
      <c r="K115" s="424">
        <v>2.8196017663239923</v>
      </c>
      <c r="L115" s="409">
        <v>68.753980114446833</v>
      </c>
      <c r="M115" s="424">
        <v>1.8945323854955989</v>
      </c>
      <c r="N115" s="242">
        <v>264</v>
      </c>
      <c r="O115" s="550">
        <v>665</v>
      </c>
    </row>
    <row r="116" spans="1:15">
      <c r="A116" s="532" t="s">
        <v>21</v>
      </c>
      <c r="B116" s="410">
        <v>4.6583159037347821</v>
      </c>
      <c r="C116" s="425">
        <v>1.5690525378694808</v>
      </c>
      <c r="D116" s="410">
        <v>6.7098079960052264</v>
      </c>
      <c r="E116" s="425">
        <v>1.4051392662981714</v>
      </c>
      <c r="F116" s="410">
        <v>19.344084774741468</v>
      </c>
      <c r="G116" s="425">
        <v>3.0113590459595203</v>
      </c>
      <c r="H116" s="410">
        <v>19.22078334650557</v>
      </c>
      <c r="I116" s="425">
        <v>2.1057903567415388</v>
      </c>
      <c r="J116" s="410">
        <v>75.997599321523751</v>
      </c>
      <c r="K116" s="425">
        <v>3.2472436310314636</v>
      </c>
      <c r="L116" s="410">
        <v>74.069408657489205</v>
      </c>
      <c r="M116" s="425">
        <v>2.3478384858478449</v>
      </c>
      <c r="N116" s="243">
        <v>174</v>
      </c>
      <c r="O116" s="551">
        <v>389</v>
      </c>
    </row>
    <row r="117" spans="1:15">
      <c r="A117" s="531" t="s">
        <v>22</v>
      </c>
      <c r="B117" s="409">
        <v>10.174798622999411</v>
      </c>
      <c r="C117" s="424">
        <v>2.6859904002342656</v>
      </c>
      <c r="D117" s="409">
        <v>16.497379920770715</v>
      </c>
      <c r="E117" s="424">
        <v>2.0120550748000889</v>
      </c>
      <c r="F117" s="409">
        <v>58.028535844468344</v>
      </c>
      <c r="G117" s="424">
        <v>4.3939043339007586</v>
      </c>
      <c r="H117" s="409">
        <v>57.045970725268589</v>
      </c>
      <c r="I117" s="424">
        <v>2.5423299774019066</v>
      </c>
      <c r="J117" s="409">
        <v>31.796665532532248</v>
      </c>
      <c r="K117" s="424">
        <v>4.1552159208202886</v>
      </c>
      <c r="L117" s="409">
        <v>26.456649353960692</v>
      </c>
      <c r="M117" s="424">
        <v>2.1857407471030594</v>
      </c>
      <c r="N117" s="242">
        <v>128</v>
      </c>
      <c r="O117" s="552">
        <v>418</v>
      </c>
    </row>
    <row r="118" spans="1:15" ht="15.75" thickBot="1">
      <c r="A118" s="533" t="s">
        <v>23</v>
      </c>
      <c r="B118" s="411">
        <v>6.1446604983059112</v>
      </c>
      <c r="C118" s="426">
        <v>1.9308389566139148</v>
      </c>
      <c r="D118" s="411">
        <v>2.3710637133677777</v>
      </c>
      <c r="E118" s="426">
        <v>0.89165065026479817</v>
      </c>
      <c r="F118" s="411">
        <v>19.124343107524179</v>
      </c>
      <c r="G118" s="426">
        <v>3.1514771272459532</v>
      </c>
      <c r="H118" s="411">
        <v>19.813045533500446</v>
      </c>
      <c r="I118" s="426">
        <v>2.1933371375231085</v>
      </c>
      <c r="J118" s="411">
        <v>74.730996394169907</v>
      </c>
      <c r="K118" s="426">
        <v>3.4905214094366346</v>
      </c>
      <c r="L118" s="411">
        <v>77.815890753131782</v>
      </c>
      <c r="M118" s="426">
        <v>2.2975894343089056</v>
      </c>
      <c r="N118" s="243">
        <v>156</v>
      </c>
      <c r="O118" s="553">
        <v>342</v>
      </c>
    </row>
    <row r="119" spans="1:15">
      <c r="A119" s="534" t="s">
        <v>28</v>
      </c>
      <c r="B119" s="412">
        <v>17.190701900297682</v>
      </c>
      <c r="C119" s="427">
        <v>0.71733150752467578</v>
      </c>
      <c r="D119" s="412">
        <v>21.431297479169999</v>
      </c>
      <c r="E119" s="427">
        <v>0.48688130231845123</v>
      </c>
      <c r="F119" s="412">
        <v>54.600344825279898</v>
      </c>
      <c r="G119" s="427">
        <v>0.93789310953541261</v>
      </c>
      <c r="H119" s="412">
        <v>50.356588052065256</v>
      </c>
      <c r="I119" s="427">
        <v>0.57767798198978315</v>
      </c>
      <c r="J119" s="412">
        <v>28.208953274422417</v>
      </c>
      <c r="K119" s="427">
        <v>0.84330512016511594</v>
      </c>
      <c r="L119" s="412">
        <v>28.212114468764749</v>
      </c>
      <c r="M119" s="427">
        <v>0.50518041077978937</v>
      </c>
      <c r="N119" s="244">
        <v>3021</v>
      </c>
      <c r="O119" s="554">
        <v>8355</v>
      </c>
    </row>
    <row r="120" spans="1:15">
      <c r="A120" s="534" t="s">
        <v>27</v>
      </c>
      <c r="B120" s="412">
        <v>4.1564729869034842</v>
      </c>
      <c r="C120" s="427">
        <v>0.63380673584925895</v>
      </c>
      <c r="D120" s="412">
        <v>4.582165003801201</v>
      </c>
      <c r="E120" s="427">
        <v>0.52487909318313408</v>
      </c>
      <c r="F120" s="412">
        <v>31.966362014601067</v>
      </c>
      <c r="G120" s="427">
        <v>1.5094644415657987</v>
      </c>
      <c r="H120" s="412">
        <v>31.704253359596628</v>
      </c>
      <c r="I120" s="427">
        <v>1.0594967749704338</v>
      </c>
      <c r="J120" s="412">
        <v>63.877164998495452</v>
      </c>
      <c r="K120" s="427">
        <v>1.544933394193893</v>
      </c>
      <c r="L120" s="412">
        <v>63.713581636602171</v>
      </c>
      <c r="M120" s="427">
        <v>1.0830196806687205</v>
      </c>
      <c r="N120" s="245">
        <v>1088</v>
      </c>
      <c r="O120" s="555">
        <v>2629</v>
      </c>
    </row>
    <row r="121" spans="1:15">
      <c r="A121" s="535" t="s">
        <v>26</v>
      </c>
      <c r="B121" s="536">
        <v>13.830886566836584</v>
      </c>
      <c r="C121" s="556">
        <v>0.56483205037836615</v>
      </c>
      <c r="D121" s="536">
        <v>18.219025301169609</v>
      </c>
      <c r="E121" s="556">
        <v>0.41137846658592508</v>
      </c>
      <c r="F121" s="536">
        <v>48.766014078911965</v>
      </c>
      <c r="G121" s="556">
        <v>0.80920307764929045</v>
      </c>
      <c r="H121" s="536">
        <v>46.80053696902236</v>
      </c>
      <c r="I121" s="556">
        <v>0.51002162468184009</v>
      </c>
      <c r="J121" s="536">
        <v>37.403099354251445</v>
      </c>
      <c r="K121" s="556">
        <v>0.77735994923079565</v>
      </c>
      <c r="L121" s="536">
        <v>34.980437729808031</v>
      </c>
      <c r="M121" s="556">
        <v>0.46848571398141581</v>
      </c>
      <c r="N121" s="557">
        <v>4109</v>
      </c>
      <c r="O121" s="558">
        <v>10984</v>
      </c>
    </row>
    <row r="122" spans="1:15">
      <c r="A122" s="2017" t="s">
        <v>165</v>
      </c>
      <c r="B122" s="2017"/>
      <c r="C122" s="2017"/>
      <c r="D122" s="2017"/>
      <c r="E122" s="2017"/>
      <c r="F122" s="2017"/>
      <c r="G122" s="2017"/>
      <c r="H122" s="2017"/>
      <c r="I122" s="2017"/>
      <c r="J122" s="2017"/>
      <c r="K122" s="2017"/>
      <c r="L122" s="2017"/>
      <c r="M122" s="2017"/>
      <c r="N122" s="2017"/>
      <c r="O122" s="2017"/>
    </row>
    <row r="123" spans="1:15">
      <c r="A123" s="2018" t="s">
        <v>171</v>
      </c>
      <c r="B123" s="2018"/>
      <c r="C123" s="2018"/>
      <c r="D123" s="2018"/>
      <c r="E123" s="2018"/>
      <c r="F123" s="2018"/>
      <c r="G123" s="2018"/>
      <c r="H123" s="2018"/>
      <c r="I123" s="2018"/>
      <c r="J123" s="2018"/>
      <c r="K123" s="2018"/>
      <c r="L123" s="2018"/>
      <c r="M123" s="2018"/>
      <c r="N123" s="2018"/>
      <c r="O123" s="2018"/>
    </row>
    <row r="124" spans="1:15">
      <c r="A124" s="2018" t="s">
        <v>413</v>
      </c>
      <c r="B124" s="2018"/>
      <c r="C124" s="2018"/>
      <c r="D124" s="2018"/>
      <c r="E124" s="2018"/>
      <c r="F124" s="2018"/>
      <c r="G124" s="2018"/>
      <c r="H124" s="2018"/>
      <c r="I124" s="2018"/>
      <c r="J124" s="2018"/>
      <c r="K124" s="2018"/>
      <c r="L124" s="2018"/>
      <c r="M124" s="2018"/>
      <c r="N124" s="2018"/>
      <c r="O124" s="2018"/>
    </row>
    <row r="126" spans="1:15">
      <c r="A126" s="241" t="s">
        <v>308</v>
      </c>
      <c r="B126"/>
      <c r="C126"/>
      <c r="D126"/>
      <c r="E126"/>
      <c r="F126"/>
      <c r="G126"/>
      <c r="H126"/>
      <c r="I126"/>
      <c r="J126"/>
      <c r="K126"/>
      <c r="L126"/>
      <c r="M126"/>
      <c r="N126"/>
      <c r="O126"/>
    </row>
    <row r="127" spans="1:15">
      <c r="A127" s="559" t="s">
        <v>167</v>
      </c>
      <c r="B127" s="1970" t="s">
        <v>168</v>
      </c>
      <c r="C127" s="1971"/>
      <c r="D127" s="1971"/>
      <c r="E127" s="1974"/>
      <c r="F127" s="1970" t="s">
        <v>169</v>
      </c>
      <c r="G127" s="1971"/>
      <c r="H127" s="1971"/>
      <c r="I127" s="1974"/>
      <c r="J127" s="1970" t="s">
        <v>170</v>
      </c>
      <c r="K127" s="1971"/>
      <c r="L127" s="1971"/>
      <c r="M127" s="1974"/>
      <c r="N127" s="1970" t="s">
        <v>29</v>
      </c>
      <c r="O127" s="1971"/>
    </row>
    <row r="128" spans="1:15" ht="30">
      <c r="A128" s="548" t="s">
        <v>124</v>
      </c>
      <c r="B128" s="1972" t="s">
        <v>104</v>
      </c>
      <c r="C128" s="1973"/>
      <c r="D128" s="1972" t="s">
        <v>3</v>
      </c>
      <c r="E128" s="1973"/>
      <c r="F128" s="1972" t="s">
        <v>104</v>
      </c>
      <c r="G128" s="1973"/>
      <c r="H128" s="1972" t="s">
        <v>3</v>
      </c>
      <c r="I128" s="1973"/>
      <c r="J128" s="1972" t="s">
        <v>104</v>
      </c>
      <c r="K128" s="1973"/>
      <c r="L128" s="1972" t="s">
        <v>3</v>
      </c>
      <c r="M128" s="1973"/>
      <c r="N128" s="527" t="s">
        <v>104</v>
      </c>
      <c r="O128" s="549" t="s">
        <v>3</v>
      </c>
    </row>
    <row r="129" spans="1:15" ht="15.75" thickBot="1">
      <c r="A129" s="334" t="s">
        <v>8</v>
      </c>
      <c r="B129" s="220" t="s">
        <v>46</v>
      </c>
      <c r="C129" s="219" t="s">
        <v>69</v>
      </c>
      <c r="D129" s="220" t="s">
        <v>46</v>
      </c>
      <c r="E129" s="219" t="s">
        <v>69</v>
      </c>
      <c r="F129" s="220" t="s">
        <v>46</v>
      </c>
      <c r="G129" s="219" t="s">
        <v>69</v>
      </c>
      <c r="H129" s="220" t="s">
        <v>46</v>
      </c>
      <c r="I129" s="219" t="s">
        <v>69</v>
      </c>
      <c r="J129" s="220" t="s">
        <v>46</v>
      </c>
      <c r="K129" s="219" t="s">
        <v>69</v>
      </c>
      <c r="L129" s="220" t="s">
        <v>46</v>
      </c>
      <c r="M129" s="219" t="s">
        <v>69</v>
      </c>
      <c r="N129" s="220" t="s">
        <v>77</v>
      </c>
      <c r="O129" s="218" t="s">
        <v>77</v>
      </c>
    </row>
    <row r="130" spans="1:15">
      <c r="A130" s="531" t="s">
        <v>9</v>
      </c>
      <c r="B130" s="409">
        <v>23.088369372527282</v>
      </c>
      <c r="C130" s="424">
        <v>1.9660214178057034</v>
      </c>
      <c r="D130" s="409">
        <v>40.112151626597033</v>
      </c>
      <c r="E130" s="424">
        <v>1.3918550014569699</v>
      </c>
      <c r="F130" s="409">
        <v>59.1733334476518</v>
      </c>
      <c r="G130" s="424">
        <v>2.2871379423020248</v>
      </c>
      <c r="H130" s="409">
        <v>50.287782814870695</v>
      </c>
      <c r="I130" s="424">
        <v>1.4014913891643359</v>
      </c>
      <c r="J130" s="409">
        <v>17.738297179820915</v>
      </c>
      <c r="K130" s="424">
        <v>1.7713433544742585</v>
      </c>
      <c r="L130" s="409">
        <v>9.6000655585322736</v>
      </c>
      <c r="M130" s="424">
        <v>0.71151790360038469</v>
      </c>
      <c r="N130" s="242">
        <v>471</v>
      </c>
      <c r="O130" s="550">
        <v>1338</v>
      </c>
    </row>
    <row r="131" spans="1:15">
      <c r="A131" s="532" t="s">
        <v>10</v>
      </c>
      <c r="B131" s="410">
        <v>27.445454999904296</v>
      </c>
      <c r="C131" s="425">
        <v>2.0596032664865471</v>
      </c>
      <c r="D131" s="410">
        <v>30.718592151203161</v>
      </c>
      <c r="E131" s="425">
        <v>1.1547025717468618</v>
      </c>
      <c r="F131" s="410">
        <v>52.712823603146255</v>
      </c>
      <c r="G131" s="425">
        <v>2.3032547572878697</v>
      </c>
      <c r="H131" s="410">
        <v>50.0642570641986</v>
      </c>
      <c r="I131" s="425">
        <v>1.2781546172963711</v>
      </c>
      <c r="J131" s="410">
        <v>19.841721396949453</v>
      </c>
      <c r="K131" s="425">
        <v>1.8386387980162993</v>
      </c>
      <c r="L131" s="410">
        <v>19.217150784598235</v>
      </c>
      <c r="M131" s="425">
        <v>1.0525088758006269</v>
      </c>
      <c r="N131" s="243">
        <v>476</v>
      </c>
      <c r="O131" s="551">
        <v>1572</v>
      </c>
    </row>
    <row r="132" spans="1:15">
      <c r="A132" s="531" t="s">
        <v>11</v>
      </c>
      <c r="B132" s="409">
        <v>7.4794228373915832</v>
      </c>
      <c r="C132" s="424">
        <v>1.9984104464296066</v>
      </c>
      <c r="D132" s="409">
        <v>6.3700110323386374</v>
      </c>
      <c r="E132" s="424">
        <v>1.644598117975125</v>
      </c>
      <c r="F132" s="409">
        <v>53.908476214230014</v>
      </c>
      <c r="G132" s="424">
        <v>3.8146888307603017</v>
      </c>
      <c r="H132" s="409">
        <v>53.672240266281001</v>
      </c>
      <c r="I132" s="424">
        <v>2.6218628458994173</v>
      </c>
      <c r="J132" s="409">
        <v>38.612100948378405</v>
      </c>
      <c r="K132" s="424">
        <v>3.7267090513910048</v>
      </c>
      <c r="L132" s="409">
        <v>39.957748701380361</v>
      </c>
      <c r="M132" s="424">
        <v>2.4446047335768988</v>
      </c>
      <c r="N132" s="242">
        <v>173</v>
      </c>
      <c r="O132" s="550">
        <v>493</v>
      </c>
    </row>
    <row r="133" spans="1:15">
      <c r="A133" s="532" t="s">
        <v>12</v>
      </c>
      <c r="B133" s="410">
        <v>4.9241911667753122</v>
      </c>
      <c r="C133" s="425">
        <v>1.7006402811025798</v>
      </c>
      <c r="D133" s="410">
        <v>7.2930344278378714</v>
      </c>
      <c r="E133" s="425">
        <v>1.4930994717982484</v>
      </c>
      <c r="F133" s="410">
        <v>43.011924496263902</v>
      </c>
      <c r="G133" s="425">
        <v>3.8854311258412335</v>
      </c>
      <c r="H133" s="410">
        <v>41.282883404805062</v>
      </c>
      <c r="I133" s="425">
        <v>2.5534818245009627</v>
      </c>
      <c r="J133" s="410">
        <v>52.063884336960783</v>
      </c>
      <c r="K133" s="425">
        <v>3.923806073932274</v>
      </c>
      <c r="L133" s="410">
        <v>51.424082167357064</v>
      </c>
      <c r="M133" s="425">
        <v>2.565807748245859</v>
      </c>
      <c r="N133" s="243">
        <v>163</v>
      </c>
      <c r="O133" s="551">
        <v>406</v>
      </c>
    </row>
    <row r="134" spans="1:15">
      <c r="A134" s="531" t="s">
        <v>13</v>
      </c>
      <c r="B134" s="409">
        <v>11.485658126427996</v>
      </c>
      <c r="C134" s="424">
        <v>3.1245964537537887</v>
      </c>
      <c r="D134" s="409">
        <v>9.5170688192827733</v>
      </c>
      <c r="E134" s="424">
        <v>1.8907199344409618</v>
      </c>
      <c r="F134" s="409">
        <v>68.001712938042829</v>
      </c>
      <c r="G134" s="424">
        <v>4.5170778488468466</v>
      </c>
      <c r="H134" s="409">
        <v>71.075856361737692</v>
      </c>
      <c r="I134" s="424">
        <v>2.5541989500734852</v>
      </c>
      <c r="J134" s="409">
        <v>20.512628935529179</v>
      </c>
      <c r="K134" s="424">
        <v>3.8855305268231275</v>
      </c>
      <c r="L134" s="409">
        <v>19.407074818979535</v>
      </c>
      <c r="M134" s="424">
        <v>2.0429225939523938</v>
      </c>
      <c r="N134" s="242">
        <v>109</v>
      </c>
      <c r="O134" s="550">
        <v>342</v>
      </c>
    </row>
    <row r="135" spans="1:15">
      <c r="A135" s="532" t="s">
        <v>14</v>
      </c>
      <c r="B135" s="410">
        <v>15.989857386394007</v>
      </c>
      <c r="C135" s="425">
        <v>2.8241236428533281</v>
      </c>
      <c r="D135" s="410">
        <v>17.664410057513624</v>
      </c>
      <c r="E135" s="425">
        <v>2.1265860752948895</v>
      </c>
      <c r="F135" s="410">
        <v>51.190643934618528</v>
      </c>
      <c r="G135" s="425">
        <v>3.8579433955106102</v>
      </c>
      <c r="H135" s="410">
        <v>55.87244945501191</v>
      </c>
      <c r="I135" s="425">
        <v>2.4921362778915159</v>
      </c>
      <c r="J135" s="410">
        <v>32.819498678987465</v>
      </c>
      <c r="K135" s="425">
        <v>3.6259103643728801</v>
      </c>
      <c r="L135" s="410">
        <v>26.463140487474462</v>
      </c>
      <c r="M135" s="425">
        <v>2.0536027354779347</v>
      </c>
      <c r="N135" s="243">
        <v>168</v>
      </c>
      <c r="O135" s="551">
        <v>442</v>
      </c>
    </row>
    <row r="136" spans="1:15">
      <c r="A136" s="531" t="s">
        <v>15</v>
      </c>
      <c r="B136" s="409">
        <v>19.898715793665751</v>
      </c>
      <c r="C136" s="424">
        <v>2.5314647724893713</v>
      </c>
      <c r="D136" s="409">
        <v>23.318547585747549</v>
      </c>
      <c r="E136" s="424">
        <v>1.6820678639435487</v>
      </c>
      <c r="F136" s="409">
        <v>57.842629684909973</v>
      </c>
      <c r="G136" s="424">
        <v>3.1154357604868386</v>
      </c>
      <c r="H136" s="409">
        <v>51.021387217715919</v>
      </c>
      <c r="I136" s="424">
        <v>1.97641189416416</v>
      </c>
      <c r="J136" s="409">
        <v>22.258654521424283</v>
      </c>
      <c r="K136" s="424">
        <v>2.6130048209099215</v>
      </c>
      <c r="L136" s="409">
        <v>25.660065196536536</v>
      </c>
      <c r="M136" s="424">
        <v>1.7123696398370871</v>
      </c>
      <c r="N136" s="242">
        <v>263</v>
      </c>
      <c r="O136" s="550">
        <v>650</v>
      </c>
    </row>
    <row r="137" spans="1:15">
      <c r="A137" s="532" t="s">
        <v>24</v>
      </c>
      <c r="B137" s="410">
        <v>2.4224415426702786</v>
      </c>
      <c r="C137" s="425">
        <v>1.283234175586913</v>
      </c>
      <c r="D137" s="410">
        <v>6.5016971959577878</v>
      </c>
      <c r="E137" s="425">
        <v>1.5682983009884182</v>
      </c>
      <c r="F137" s="410">
        <v>39.456466411814048</v>
      </c>
      <c r="G137" s="425">
        <v>4.0442558769717714</v>
      </c>
      <c r="H137" s="410">
        <v>40.066997953316132</v>
      </c>
      <c r="I137" s="425">
        <v>2.9010373954358384</v>
      </c>
      <c r="J137" s="410">
        <v>58.121092045515674</v>
      </c>
      <c r="K137" s="425">
        <v>4.08450379335215</v>
      </c>
      <c r="L137" s="410">
        <v>53.431304850726079</v>
      </c>
      <c r="M137" s="425">
        <v>2.9178952791284107</v>
      </c>
      <c r="N137" s="243">
        <v>154</v>
      </c>
      <c r="O137" s="551">
        <v>324</v>
      </c>
    </row>
    <row r="138" spans="1:15">
      <c r="A138" s="531" t="s">
        <v>16</v>
      </c>
      <c r="B138" s="409">
        <v>23.990284941020555</v>
      </c>
      <c r="C138" s="424">
        <v>2.3526332818333797</v>
      </c>
      <c r="D138" s="409">
        <v>24.710380266399522</v>
      </c>
      <c r="E138" s="424">
        <v>1.5835856534823418</v>
      </c>
      <c r="F138" s="409">
        <v>55.041311781769743</v>
      </c>
      <c r="G138" s="424">
        <v>2.7259930313822651</v>
      </c>
      <c r="H138" s="409">
        <v>59.75349090666279</v>
      </c>
      <c r="I138" s="424">
        <v>1.7421332322904881</v>
      </c>
      <c r="J138" s="409">
        <v>20.968403277209696</v>
      </c>
      <c r="K138" s="424">
        <v>2.2259334510025237</v>
      </c>
      <c r="L138" s="409">
        <v>15.536128826937698</v>
      </c>
      <c r="M138" s="424">
        <v>1.2011046871812652</v>
      </c>
      <c r="N138" s="242">
        <v>341</v>
      </c>
      <c r="O138" s="550">
        <v>835</v>
      </c>
    </row>
    <row r="139" spans="1:15">
      <c r="A139" s="532" t="s">
        <v>17</v>
      </c>
      <c r="B139" s="410">
        <v>15.998071188415283</v>
      </c>
      <c r="C139" s="425">
        <v>1.506738923198474</v>
      </c>
      <c r="D139" s="410">
        <v>20.132488081599018</v>
      </c>
      <c r="E139" s="425">
        <v>1.0156004443080162</v>
      </c>
      <c r="F139" s="410">
        <v>64.252940784959094</v>
      </c>
      <c r="G139" s="425">
        <v>1.9538391763078058</v>
      </c>
      <c r="H139" s="410">
        <v>58.565974438821797</v>
      </c>
      <c r="I139" s="425">
        <v>1.1843058892436753</v>
      </c>
      <c r="J139" s="410">
        <v>19.748988026625632</v>
      </c>
      <c r="K139" s="425">
        <v>1.6154430600843404</v>
      </c>
      <c r="L139" s="410">
        <v>21.301537479579181</v>
      </c>
      <c r="M139" s="425">
        <v>0.9260130472477266</v>
      </c>
      <c r="N139" s="243">
        <v>614</v>
      </c>
      <c r="O139" s="551">
        <v>1827</v>
      </c>
    </row>
    <row r="140" spans="1:15">
      <c r="A140" s="531" t="s">
        <v>18</v>
      </c>
      <c r="B140" s="409">
        <v>26.237337642571706</v>
      </c>
      <c r="C140" s="424">
        <v>3.4583050303758105</v>
      </c>
      <c r="D140" s="409">
        <v>26.501095001148105</v>
      </c>
      <c r="E140" s="424">
        <v>1.9146707092785622</v>
      </c>
      <c r="F140" s="409">
        <v>47.573541471376842</v>
      </c>
      <c r="G140" s="424">
        <v>3.8760241577764756</v>
      </c>
      <c r="H140" s="409">
        <v>49.970725509983431</v>
      </c>
      <c r="I140" s="424">
        <v>2.1223063530265049</v>
      </c>
      <c r="J140" s="409">
        <v>26.189120886051455</v>
      </c>
      <c r="K140" s="424">
        <v>3.398109018327216</v>
      </c>
      <c r="L140" s="409">
        <v>23.52817948886846</v>
      </c>
      <c r="M140" s="424">
        <v>1.7562562675000146</v>
      </c>
      <c r="N140" s="242">
        <v>172</v>
      </c>
      <c r="O140" s="550">
        <v>565</v>
      </c>
    </row>
    <row r="141" spans="1:15">
      <c r="A141" s="532" t="s">
        <v>19</v>
      </c>
      <c r="B141" s="410">
        <v>8.0036755035696903</v>
      </c>
      <c r="C141" s="425">
        <v>2.5807409094919591</v>
      </c>
      <c r="D141" s="410">
        <v>20.023371212711201</v>
      </c>
      <c r="E141" s="425">
        <v>2.6631425469731669</v>
      </c>
      <c r="F141" s="410">
        <v>51.709695179283244</v>
      </c>
      <c r="G141" s="425">
        <v>4.6972624167761916</v>
      </c>
      <c r="H141" s="410">
        <v>48.547920201734797</v>
      </c>
      <c r="I141" s="425">
        <v>2.9488916849912461</v>
      </c>
      <c r="J141" s="410">
        <v>40.28662931714706</v>
      </c>
      <c r="K141" s="425">
        <v>4.6144117673047553</v>
      </c>
      <c r="L141" s="410">
        <v>31.428708585554006</v>
      </c>
      <c r="M141" s="425">
        <v>2.6523982038727523</v>
      </c>
      <c r="N141" s="243">
        <v>115</v>
      </c>
      <c r="O141" s="551">
        <v>320</v>
      </c>
    </row>
    <row r="142" spans="1:15">
      <c r="A142" s="531" t="s">
        <v>20</v>
      </c>
      <c r="B142" s="409">
        <v>4.0299853589377568</v>
      </c>
      <c r="C142" s="424">
        <v>1.2168915980037183</v>
      </c>
      <c r="D142" s="409">
        <v>8.3417539496604789</v>
      </c>
      <c r="E142" s="424">
        <v>1.1912555025826495</v>
      </c>
      <c r="F142" s="409">
        <v>32.050441994093873</v>
      </c>
      <c r="G142" s="424">
        <v>2.9238285184398287</v>
      </c>
      <c r="H142" s="409">
        <v>30.225240467612601</v>
      </c>
      <c r="I142" s="424">
        <v>1.840509760769677</v>
      </c>
      <c r="J142" s="409">
        <v>63.919572646968369</v>
      </c>
      <c r="K142" s="424">
        <v>3.0057127522403819</v>
      </c>
      <c r="L142" s="409">
        <v>61.433005582726921</v>
      </c>
      <c r="M142" s="424">
        <v>1.9542518154010602</v>
      </c>
      <c r="N142" s="242">
        <v>260</v>
      </c>
      <c r="O142" s="550">
        <v>664</v>
      </c>
    </row>
    <row r="143" spans="1:15">
      <c r="A143" s="532" t="s">
        <v>21</v>
      </c>
      <c r="B143" s="410">
        <v>7.3366234825649856</v>
      </c>
      <c r="C143" s="425">
        <v>1.9528153971123192</v>
      </c>
      <c r="D143" s="410">
        <v>12.506315542003923</v>
      </c>
      <c r="E143" s="425">
        <v>1.8283265014957135</v>
      </c>
      <c r="F143" s="410">
        <v>27.790109634013131</v>
      </c>
      <c r="G143" s="425">
        <v>3.4347098590150873</v>
      </c>
      <c r="H143" s="410">
        <v>24.136622450961731</v>
      </c>
      <c r="I143" s="425">
        <v>2.2441479194468683</v>
      </c>
      <c r="J143" s="410">
        <v>64.873266883421877</v>
      </c>
      <c r="K143" s="425">
        <v>3.6525706964978415</v>
      </c>
      <c r="L143" s="410">
        <v>63.357062007034351</v>
      </c>
      <c r="M143" s="425">
        <v>2.5353583648420659</v>
      </c>
      <c r="N143" s="243">
        <v>173</v>
      </c>
      <c r="O143" s="551">
        <v>384</v>
      </c>
    </row>
    <row r="144" spans="1:15">
      <c r="A144" s="531" t="s">
        <v>22</v>
      </c>
      <c r="B144" s="409">
        <v>8.8969255829098515</v>
      </c>
      <c r="C144" s="424">
        <v>2.5711596770586169</v>
      </c>
      <c r="D144" s="409">
        <v>18.357696984840086</v>
      </c>
      <c r="E144" s="424">
        <v>2.0715626540076597</v>
      </c>
      <c r="F144" s="409">
        <v>65.606287157563386</v>
      </c>
      <c r="G144" s="424">
        <v>4.2850415067386152</v>
      </c>
      <c r="H144" s="409">
        <v>62.486638138914699</v>
      </c>
      <c r="I144" s="424">
        <v>2.4965432899162026</v>
      </c>
      <c r="J144" s="409">
        <v>25.496787259526759</v>
      </c>
      <c r="K144" s="424">
        <v>3.9268398124644541</v>
      </c>
      <c r="L144" s="409">
        <v>19.155664876245218</v>
      </c>
      <c r="M144" s="424">
        <v>1.9410881913057609</v>
      </c>
      <c r="N144" s="242">
        <v>124</v>
      </c>
      <c r="O144" s="552">
        <v>414</v>
      </c>
    </row>
    <row r="145" spans="1:118" ht="15.75" thickBot="1">
      <c r="A145" s="533" t="s">
        <v>23</v>
      </c>
      <c r="B145" s="411">
        <v>8.7471011879083562</v>
      </c>
      <c r="C145" s="426">
        <v>2.2747684788761133</v>
      </c>
      <c r="D145" s="411">
        <v>10.590294548375445</v>
      </c>
      <c r="E145" s="426">
        <v>1.688037160952818</v>
      </c>
      <c r="F145" s="411">
        <v>22.571173036153365</v>
      </c>
      <c r="G145" s="426">
        <v>3.3272880111654857</v>
      </c>
      <c r="H145" s="411">
        <v>26.787106118227612</v>
      </c>
      <c r="I145" s="426">
        <v>2.4209173366859313</v>
      </c>
      <c r="J145" s="411">
        <v>68.681725775938276</v>
      </c>
      <c r="K145" s="426">
        <v>3.7096892878672945</v>
      </c>
      <c r="L145" s="411">
        <v>62.622599333396941</v>
      </c>
      <c r="M145" s="426">
        <v>2.6453590283311779</v>
      </c>
      <c r="N145" s="243">
        <v>158</v>
      </c>
      <c r="O145" s="553">
        <v>344</v>
      </c>
    </row>
    <row r="146" spans="1:118">
      <c r="A146" s="534" t="s">
        <v>28</v>
      </c>
      <c r="B146" s="412">
        <v>20.807971661308386</v>
      </c>
      <c r="C146" s="427">
        <v>0.79278222254897079</v>
      </c>
      <c r="D146" s="412">
        <v>26.705154863675055</v>
      </c>
      <c r="E146" s="427">
        <v>0.52328722916015524</v>
      </c>
      <c r="F146" s="412">
        <v>57.756688924235014</v>
      </c>
      <c r="G146" s="427">
        <v>0.95723134372899721</v>
      </c>
      <c r="H146" s="412">
        <v>54.391463153564587</v>
      </c>
      <c r="I146" s="427">
        <v>0.57723358253064749</v>
      </c>
      <c r="J146" s="412">
        <v>21.435339414456607</v>
      </c>
      <c r="K146" s="427">
        <v>0.78912950962800688</v>
      </c>
      <c r="L146" s="412">
        <v>18.903381982760354</v>
      </c>
      <c r="M146" s="427">
        <v>0.43615823992907804</v>
      </c>
      <c r="N146" s="244">
        <v>2853</v>
      </c>
      <c r="O146" s="554">
        <v>8305</v>
      </c>
    </row>
    <row r="147" spans="1:118">
      <c r="A147" s="534" t="s">
        <v>27</v>
      </c>
      <c r="B147" s="412">
        <v>5.8664921224063846</v>
      </c>
      <c r="C147" s="427">
        <v>0.74974408835305584</v>
      </c>
      <c r="D147" s="412">
        <v>8.3777187741474073</v>
      </c>
      <c r="E147" s="427">
        <v>0.64855688149778368</v>
      </c>
      <c r="F147" s="412">
        <v>38.147816031168112</v>
      </c>
      <c r="G147" s="427">
        <v>1.5565562292125483</v>
      </c>
      <c r="H147" s="412">
        <v>37.048016396426355</v>
      </c>
      <c r="I147" s="427">
        <v>1.0643282696663672</v>
      </c>
      <c r="J147" s="412">
        <v>55.985691846425503</v>
      </c>
      <c r="K147" s="427">
        <v>1.5817538115200054</v>
      </c>
      <c r="L147" s="412">
        <v>54.574264829426241</v>
      </c>
      <c r="M147" s="427">
        <v>1.0720762409816742</v>
      </c>
      <c r="N147" s="245">
        <v>1081</v>
      </c>
      <c r="O147" s="555">
        <v>2615</v>
      </c>
    </row>
    <row r="148" spans="1:118">
      <c r="A148" s="535" t="s">
        <v>26</v>
      </c>
      <c r="B148" s="536">
        <v>16.81142635231501</v>
      </c>
      <c r="C148" s="556">
        <v>0.62437859560406772</v>
      </c>
      <c r="D148" s="536">
        <v>23.217281683899348</v>
      </c>
      <c r="E148" s="556">
        <v>0.44660804640392004</v>
      </c>
      <c r="F148" s="536">
        <v>52.511709752567725</v>
      </c>
      <c r="G148" s="556">
        <v>0.82503710460693558</v>
      </c>
      <c r="H148" s="536">
        <v>51.090851846364039</v>
      </c>
      <c r="I148" s="556">
        <v>0.51012556300786127</v>
      </c>
      <c r="J148" s="536">
        <v>30.676863895117268</v>
      </c>
      <c r="K148" s="556">
        <v>0.75458747856962993</v>
      </c>
      <c r="L148" s="536">
        <v>25.691866469736613</v>
      </c>
      <c r="M148" s="556">
        <v>0.42077433208362125</v>
      </c>
      <c r="N148" s="557">
        <v>3934</v>
      </c>
      <c r="O148" s="558">
        <v>10920</v>
      </c>
    </row>
    <row r="149" spans="1:118">
      <c r="A149" s="2017" t="s">
        <v>165</v>
      </c>
      <c r="B149" s="2017"/>
      <c r="C149" s="2017"/>
      <c r="D149" s="2017"/>
      <c r="E149" s="2017"/>
      <c r="F149" s="2017"/>
      <c r="G149" s="2017"/>
      <c r="H149" s="2017"/>
      <c r="I149" s="2017"/>
      <c r="J149" s="2017"/>
      <c r="K149" s="2017"/>
      <c r="L149" s="2017"/>
      <c r="M149" s="2017"/>
      <c r="N149" s="2017"/>
      <c r="O149" s="2017"/>
    </row>
    <row r="150" spans="1:118">
      <c r="A150" s="2018" t="s">
        <v>171</v>
      </c>
      <c r="B150" s="2018"/>
      <c r="C150" s="2018"/>
      <c r="D150" s="2018"/>
      <c r="E150" s="2018"/>
      <c r="F150" s="2018"/>
      <c r="G150" s="2018"/>
      <c r="H150" s="2018"/>
      <c r="I150" s="2018"/>
      <c r="J150" s="2018"/>
      <c r="K150" s="2018"/>
      <c r="L150" s="2018"/>
      <c r="M150" s="2018"/>
      <c r="N150" s="2018"/>
      <c r="O150" s="2018"/>
    </row>
    <row r="151" spans="1:118">
      <c r="A151" s="2018" t="s">
        <v>413</v>
      </c>
      <c r="B151" s="2018"/>
      <c r="C151" s="2018"/>
      <c r="D151" s="2018"/>
      <c r="E151" s="2018"/>
      <c r="F151" s="2018"/>
      <c r="G151" s="2018"/>
      <c r="H151" s="2018"/>
      <c r="I151" s="2018"/>
      <c r="J151" s="2018"/>
      <c r="K151" s="2018"/>
      <c r="L151" s="2018"/>
      <c r="M151" s="2018"/>
      <c r="N151" s="2018"/>
      <c r="O151" s="2018"/>
    </row>
    <row r="152" spans="1:118">
      <c r="A152" s="406"/>
      <c r="B152" s="406"/>
      <c r="C152" s="406"/>
      <c r="D152" s="406"/>
      <c r="E152" s="406"/>
      <c r="F152" s="406"/>
      <c r="G152" s="406"/>
      <c r="H152" s="406"/>
      <c r="I152" s="406"/>
      <c r="J152" s="406"/>
      <c r="K152" s="406"/>
      <c r="L152" s="406"/>
      <c r="M152" s="406"/>
      <c r="N152"/>
      <c r="O152"/>
    </row>
    <row r="153" spans="1:118" ht="23.25">
      <c r="A153" s="1842">
        <v>2022</v>
      </c>
      <c r="B153" s="1842"/>
      <c r="C153" s="1842"/>
      <c r="D153" s="1842"/>
      <c r="E153" s="1842"/>
      <c r="F153" s="1842"/>
      <c r="G153" s="1842"/>
      <c r="H153" s="1842"/>
      <c r="I153" s="1842"/>
      <c r="J153" s="1842"/>
      <c r="K153" s="1842"/>
      <c r="L153" s="1842"/>
      <c r="M153" s="1842"/>
      <c r="N153" s="1842"/>
      <c r="O153" s="1842"/>
      <c r="P153" s="1842"/>
      <c r="Q153" s="1842"/>
      <c r="R153" s="1842"/>
      <c r="S153" s="1842"/>
      <c r="T153" s="1842"/>
      <c r="U153" s="1842"/>
      <c r="V153" s="1842"/>
      <c r="W153" s="1842"/>
      <c r="X153" s="1842"/>
      <c r="Y153" s="1842"/>
      <c r="Z153" s="1842"/>
      <c r="AA153" s="1842"/>
      <c r="AB153" s="1842"/>
      <c r="AC153" s="1842"/>
      <c r="AD153" s="1842"/>
      <c r="AE153" s="1991"/>
      <c r="AF153" s="1991"/>
      <c r="AG153" s="1991"/>
      <c r="AH153" s="1991"/>
      <c r="AI153" s="1991"/>
      <c r="AJ153" s="1991"/>
      <c r="AK153" s="1991"/>
      <c r="AL153" s="1991"/>
      <c r="AM153" s="1991"/>
      <c r="AN153" s="1991"/>
      <c r="AO153" s="1991"/>
      <c r="AP153" s="1991"/>
      <c r="AQ153" s="1991"/>
      <c r="AR153" s="1991"/>
      <c r="AS153" s="1991"/>
      <c r="AT153" s="1991"/>
      <c r="AU153" s="1991"/>
      <c r="AV153" s="1991"/>
      <c r="AW153" s="1991"/>
      <c r="AX153" s="1991"/>
      <c r="AY153" s="1991"/>
      <c r="AZ153" s="1991"/>
      <c r="BA153" s="1991"/>
      <c r="BB153" s="1991"/>
      <c r="BC153" s="1991"/>
      <c r="BD153" s="1991"/>
      <c r="BE153" s="1991"/>
      <c r="BF153" s="1991"/>
      <c r="BG153" s="1991"/>
      <c r="BH153" s="1991"/>
      <c r="BI153" s="1991"/>
      <c r="BJ153" s="1991"/>
      <c r="BK153" s="1991"/>
      <c r="BL153" s="1991"/>
      <c r="BM153" s="1991"/>
      <c r="BN153" s="1991"/>
      <c r="BO153" s="1991"/>
      <c r="BP153" s="1991"/>
      <c r="BQ153" s="1991"/>
      <c r="BR153" s="1991"/>
      <c r="BS153" s="1991"/>
      <c r="BT153" s="1991"/>
      <c r="BU153" s="1991"/>
      <c r="BV153" s="1991"/>
      <c r="BW153" s="1991"/>
      <c r="BX153" s="1991"/>
      <c r="BY153" s="1991"/>
      <c r="BZ153" s="1991"/>
      <c r="CA153" s="1991"/>
      <c r="CB153" s="1991"/>
      <c r="CC153" s="1991"/>
      <c r="CD153" s="1991"/>
      <c r="CE153" s="1991"/>
      <c r="CF153" s="1991"/>
      <c r="CG153" s="1991"/>
      <c r="CH153" s="1991"/>
      <c r="CI153" s="1991"/>
      <c r="CJ153" s="1991"/>
      <c r="CK153" s="1991"/>
      <c r="CL153" s="1991"/>
      <c r="CM153" s="1991"/>
      <c r="CN153" s="1991"/>
      <c r="CO153" s="1991"/>
      <c r="CP153" s="1991"/>
      <c r="CQ153" s="1991"/>
      <c r="CR153" s="1991"/>
      <c r="CS153" s="1991"/>
      <c r="CT153" s="1991"/>
      <c r="CU153" s="1991"/>
      <c r="CV153" s="1991"/>
      <c r="CW153" s="1991"/>
      <c r="CX153" s="1991"/>
      <c r="CY153" s="1991"/>
      <c r="CZ153" s="1991"/>
      <c r="DA153" s="1991"/>
      <c r="DB153" s="1991"/>
      <c r="DC153" s="1991"/>
      <c r="DD153" s="1991"/>
      <c r="DE153" s="1991"/>
      <c r="DF153" s="1991"/>
      <c r="DG153" s="1991"/>
      <c r="DH153" s="1991"/>
      <c r="DI153" s="1991"/>
      <c r="DJ153" s="1991"/>
      <c r="DK153" s="1991"/>
    </row>
    <row r="154" spans="1:118">
      <c r="A154" s="5"/>
    </row>
    <row r="155" spans="1:118">
      <c r="A155" s="217" t="s">
        <v>309</v>
      </c>
      <c r="DM155"/>
      <c r="DN155"/>
    </row>
    <row r="156" spans="1:118">
      <c r="A156" s="528" t="s">
        <v>8</v>
      </c>
      <c r="B156" s="1992" t="s">
        <v>156</v>
      </c>
      <c r="C156" s="1993"/>
      <c r="D156" s="1993"/>
      <c r="E156" s="1993"/>
      <c r="F156" s="1993"/>
      <c r="G156" s="1994"/>
      <c r="H156" s="1992" t="s">
        <v>28</v>
      </c>
      <c r="I156" s="1993"/>
      <c r="J156" s="1993"/>
      <c r="K156" s="1993"/>
      <c r="L156" s="1993"/>
      <c r="M156" s="1994"/>
      <c r="N156" s="1992" t="s">
        <v>27</v>
      </c>
      <c r="O156" s="1993"/>
      <c r="P156" s="1993"/>
      <c r="Q156" s="1993"/>
      <c r="R156" s="1993"/>
      <c r="S156" s="1994"/>
      <c r="T156" s="1992" t="s">
        <v>9</v>
      </c>
      <c r="U156" s="1993"/>
      <c r="V156" s="1993"/>
      <c r="W156" s="1993"/>
      <c r="X156" s="1993"/>
      <c r="Y156" s="1994"/>
      <c r="Z156" s="1992" t="s">
        <v>10</v>
      </c>
      <c r="AA156" s="1993"/>
      <c r="AB156" s="1993"/>
      <c r="AC156" s="1993"/>
      <c r="AD156" s="1993"/>
      <c r="AE156" s="1994"/>
      <c r="AF156" s="1988" t="s">
        <v>11</v>
      </c>
      <c r="AG156" s="1989"/>
      <c r="AH156" s="1989"/>
      <c r="AI156" s="1989"/>
      <c r="AJ156" s="1989"/>
      <c r="AK156" s="1990"/>
      <c r="AL156" s="1988" t="s">
        <v>12</v>
      </c>
      <c r="AM156" s="1989"/>
      <c r="AN156" s="1989"/>
      <c r="AO156" s="1989"/>
      <c r="AP156" s="1989"/>
      <c r="AQ156" s="1990"/>
      <c r="AR156" s="1988" t="s">
        <v>13</v>
      </c>
      <c r="AS156" s="1989"/>
      <c r="AT156" s="1989"/>
      <c r="AU156" s="1989"/>
      <c r="AV156" s="1989"/>
      <c r="AW156" s="1990"/>
      <c r="AX156" s="1988" t="s">
        <v>14</v>
      </c>
      <c r="AY156" s="1989"/>
      <c r="AZ156" s="1989"/>
      <c r="BA156" s="1989"/>
      <c r="BB156" s="1989"/>
      <c r="BC156" s="1990"/>
      <c r="BD156" s="1988" t="s">
        <v>15</v>
      </c>
      <c r="BE156" s="1989"/>
      <c r="BF156" s="1989"/>
      <c r="BG156" s="1989"/>
      <c r="BH156" s="1989"/>
      <c r="BI156" s="1990"/>
      <c r="BJ156" s="1988" t="s">
        <v>24</v>
      </c>
      <c r="BK156" s="1989"/>
      <c r="BL156" s="1989"/>
      <c r="BM156" s="1989"/>
      <c r="BN156" s="1989"/>
      <c r="BO156" s="1990"/>
      <c r="BP156" s="1988" t="s">
        <v>16</v>
      </c>
      <c r="BQ156" s="1989"/>
      <c r="BR156" s="1989"/>
      <c r="BS156" s="1989"/>
      <c r="BT156" s="1989"/>
      <c r="BU156" s="1990"/>
      <c r="BV156" s="1988" t="s">
        <v>17</v>
      </c>
      <c r="BW156" s="1989"/>
      <c r="BX156" s="1989"/>
      <c r="BY156" s="1989"/>
      <c r="BZ156" s="1989"/>
      <c r="CA156" s="1990"/>
      <c r="CB156" s="1988" t="s">
        <v>18</v>
      </c>
      <c r="CC156" s="1989"/>
      <c r="CD156" s="1989"/>
      <c r="CE156" s="1989"/>
      <c r="CF156" s="1989"/>
      <c r="CG156" s="1990"/>
      <c r="CH156" s="1988" t="s">
        <v>19</v>
      </c>
      <c r="CI156" s="1989"/>
      <c r="CJ156" s="1989"/>
      <c r="CK156" s="1989"/>
      <c r="CL156" s="1989"/>
      <c r="CM156" s="1990"/>
      <c r="CN156" s="1988" t="s">
        <v>20</v>
      </c>
      <c r="CO156" s="1989"/>
      <c r="CP156" s="1989"/>
      <c r="CQ156" s="1989"/>
      <c r="CR156" s="1989"/>
      <c r="CS156" s="1990"/>
      <c r="CT156" s="1988" t="s">
        <v>21</v>
      </c>
      <c r="CU156" s="1989"/>
      <c r="CV156" s="1989"/>
      <c r="CW156" s="1989"/>
      <c r="CX156" s="1989"/>
      <c r="CY156" s="1990"/>
      <c r="CZ156" s="1988" t="s">
        <v>22</v>
      </c>
      <c r="DA156" s="1989"/>
      <c r="DB156" s="1989"/>
      <c r="DC156" s="1989"/>
      <c r="DD156" s="1989"/>
      <c r="DE156" s="1990"/>
      <c r="DF156" s="1988" t="s">
        <v>23</v>
      </c>
      <c r="DG156" s="1989"/>
      <c r="DH156" s="1989"/>
      <c r="DI156" s="1989"/>
      <c r="DJ156" s="1989"/>
      <c r="DK156" s="1995"/>
      <c r="DM156"/>
      <c r="DN156"/>
    </row>
    <row r="157" spans="1:118">
      <c r="A157" s="528" t="s">
        <v>124</v>
      </c>
      <c r="B157" s="1924" t="s">
        <v>104</v>
      </c>
      <c r="C157" s="1925"/>
      <c r="D157" s="1928"/>
      <c r="E157" s="1924" t="s">
        <v>3</v>
      </c>
      <c r="F157" s="1925"/>
      <c r="G157" s="1928"/>
      <c r="H157" s="1924" t="s">
        <v>104</v>
      </c>
      <c r="I157" s="1925"/>
      <c r="J157" s="1928"/>
      <c r="K157" s="1924" t="s">
        <v>3</v>
      </c>
      <c r="L157" s="1925"/>
      <c r="M157" s="1928"/>
      <c r="N157" s="1981" t="s">
        <v>104</v>
      </c>
      <c r="O157" s="1982"/>
      <c r="P157" s="1984"/>
      <c r="Q157" s="1924" t="s">
        <v>3</v>
      </c>
      <c r="R157" s="1925"/>
      <c r="S157" s="1928"/>
      <c r="T157" s="1981" t="s">
        <v>104</v>
      </c>
      <c r="U157" s="1982"/>
      <c r="V157" s="1984"/>
      <c r="W157" s="1924" t="s">
        <v>3</v>
      </c>
      <c r="X157" s="1925"/>
      <c r="Y157" s="1928"/>
      <c r="Z157" s="1981" t="s">
        <v>104</v>
      </c>
      <c r="AA157" s="1982"/>
      <c r="AB157" s="1984"/>
      <c r="AC157" s="1924" t="s">
        <v>3</v>
      </c>
      <c r="AD157" s="1925"/>
      <c r="AE157" s="1928"/>
      <c r="AF157" s="1981" t="s">
        <v>104</v>
      </c>
      <c r="AG157" s="1982"/>
      <c r="AH157" s="1984"/>
      <c r="AI157" s="1924" t="s">
        <v>3</v>
      </c>
      <c r="AJ157" s="1925"/>
      <c r="AK157" s="1928"/>
      <c r="AL157" s="1981" t="s">
        <v>104</v>
      </c>
      <c r="AM157" s="1982"/>
      <c r="AN157" s="1984"/>
      <c r="AO157" s="1924" t="s">
        <v>3</v>
      </c>
      <c r="AP157" s="1925"/>
      <c r="AQ157" s="1928"/>
      <c r="AR157" s="1981" t="s">
        <v>104</v>
      </c>
      <c r="AS157" s="1982"/>
      <c r="AT157" s="1984"/>
      <c r="AU157" s="1985" t="s">
        <v>3</v>
      </c>
      <c r="AV157" s="1986"/>
      <c r="AW157" s="1987"/>
      <c r="AX157" s="1981" t="s">
        <v>104</v>
      </c>
      <c r="AY157" s="1982"/>
      <c r="AZ157" s="1984"/>
      <c r="BA157" s="1985" t="s">
        <v>3</v>
      </c>
      <c r="BB157" s="1986"/>
      <c r="BC157" s="1987"/>
      <c r="BD157" s="1981" t="s">
        <v>104</v>
      </c>
      <c r="BE157" s="1982"/>
      <c r="BF157" s="1984"/>
      <c r="BG157" s="1924" t="s">
        <v>3</v>
      </c>
      <c r="BH157" s="1925"/>
      <c r="BI157" s="1928"/>
      <c r="BJ157" s="1981" t="s">
        <v>104</v>
      </c>
      <c r="BK157" s="1982"/>
      <c r="BL157" s="1984"/>
      <c r="BM157" s="1924" t="s">
        <v>3</v>
      </c>
      <c r="BN157" s="1925"/>
      <c r="BO157" s="1928"/>
      <c r="BP157" s="1981" t="s">
        <v>104</v>
      </c>
      <c r="BQ157" s="1982"/>
      <c r="BR157" s="1984"/>
      <c r="BS157" s="1924" t="s">
        <v>3</v>
      </c>
      <c r="BT157" s="1925"/>
      <c r="BU157" s="1928"/>
      <c r="BV157" s="1981" t="s">
        <v>104</v>
      </c>
      <c r="BW157" s="1982"/>
      <c r="BX157" s="1984"/>
      <c r="BY157" s="1924" t="s">
        <v>3</v>
      </c>
      <c r="BZ157" s="1925"/>
      <c r="CA157" s="1928"/>
      <c r="CB157" s="1981" t="s">
        <v>104</v>
      </c>
      <c r="CC157" s="1982"/>
      <c r="CD157" s="1984"/>
      <c r="CE157" s="1924" t="s">
        <v>3</v>
      </c>
      <c r="CF157" s="1925"/>
      <c r="CG157" s="1928"/>
      <c r="CH157" s="1981" t="s">
        <v>104</v>
      </c>
      <c r="CI157" s="1982"/>
      <c r="CJ157" s="1984"/>
      <c r="CK157" s="1924" t="s">
        <v>3</v>
      </c>
      <c r="CL157" s="1925"/>
      <c r="CM157" s="1928"/>
      <c r="CN157" s="1981" t="s">
        <v>104</v>
      </c>
      <c r="CO157" s="1982"/>
      <c r="CP157" s="1984"/>
      <c r="CQ157" s="1924" t="s">
        <v>3</v>
      </c>
      <c r="CR157" s="1925"/>
      <c r="CS157" s="1928"/>
      <c r="CT157" s="1981" t="s">
        <v>104</v>
      </c>
      <c r="CU157" s="1982"/>
      <c r="CV157" s="1984"/>
      <c r="CW157" s="1924" t="s">
        <v>3</v>
      </c>
      <c r="CX157" s="1925"/>
      <c r="CY157" s="1928"/>
      <c r="CZ157" s="1981" t="s">
        <v>104</v>
      </c>
      <c r="DA157" s="1982"/>
      <c r="DB157" s="1984"/>
      <c r="DC157" s="1924" t="s">
        <v>3</v>
      </c>
      <c r="DD157" s="1925"/>
      <c r="DE157" s="1928"/>
      <c r="DF157" s="1981" t="s">
        <v>104</v>
      </c>
      <c r="DG157" s="1982"/>
      <c r="DH157" s="1984"/>
      <c r="DI157" s="1924" t="s">
        <v>3</v>
      </c>
      <c r="DJ157" s="1925"/>
      <c r="DK157" s="1926"/>
      <c r="DM157"/>
      <c r="DN157"/>
    </row>
    <row r="158" spans="1:118" ht="15.75" thickBot="1">
      <c r="A158" s="542" t="s">
        <v>157</v>
      </c>
      <c r="B158" s="218" t="s">
        <v>46</v>
      </c>
      <c r="C158" s="218" t="s">
        <v>69</v>
      </c>
      <c r="D158" s="219" t="s">
        <v>77</v>
      </c>
      <c r="E158" s="218" t="s">
        <v>46</v>
      </c>
      <c r="F158" s="218" t="s">
        <v>69</v>
      </c>
      <c r="G158" s="418" t="s">
        <v>77</v>
      </c>
      <c r="H158" s="220" t="s">
        <v>46</v>
      </c>
      <c r="I158" s="218" t="s">
        <v>69</v>
      </c>
      <c r="J158" s="219" t="s">
        <v>77</v>
      </c>
      <c r="K158" s="218" t="s">
        <v>46</v>
      </c>
      <c r="L158" s="218" t="s">
        <v>69</v>
      </c>
      <c r="M158" s="418" t="s">
        <v>77</v>
      </c>
      <c r="N158" s="220" t="s">
        <v>46</v>
      </c>
      <c r="O158" s="218" t="s">
        <v>69</v>
      </c>
      <c r="P158" s="219" t="s">
        <v>77</v>
      </c>
      <c r="Q158" s="218" t="s">
        <v>46</v>
      </c>
      <c r="R158" s="218" t="s">
        <v>69</v>
      </c>
      <c r="S158" s="418" t="s">
        <v>77</v>
      </c>
      <c r="T158" s="220" t="s">
        <v>46</v>
      </c>
      <c r="U158" s="218" t="s">
        <v>69</v>
      </c>
      <c r="V158" s="219" t="s">
        <v>77</v>
      </c>
      <c r="W158" s="218" t="s">
        <v>46</v>
      </c>
      <c r="X158" s="218" t="s">
        <v>69</v>
      </c>
      <c r="Y158" s="418" t="s">
        <v>77</v>
      </c>
      <c r="Z158" s="220" t="s">
        <v>46</v>
      </c>
      <c r="AA158" s="218" t="s">
        <v>69</v>
      </c>
      <c r="AB158" s="219" t="s">
        <v>77</v>
      </c>
      <c r="AC158" s="218" t="s">
        <v>46</v>
      </c>
      <c r="AD158" s="218" t="s">
        <v>69</v>
      </c>
      <c r="AE158" s="419" t="s">
        <v>77</v>
      </c>
      <c r="AF158" s="221" t="s">
        <v>46</v>
      </c>
      <c r="AG158" s="222" t="s">
        <v>69</v>
      </c>
      <c r="AH158" s="223" t="s">
        <v>77</v>
      </c>
      <c r="AI158" s="222" t="s">
        <v>46</v>
      </c>
      <c r="AJ158" s="222" t="s">
        <v>69</v>
      </c>
      <c r="AK158" s="419" t="s">
        <v>77</v>
      </c>
      <c r="AL158" s="221" t="s">
        <v>46</v>
      </c>
      <c r="AM158" s="222" t="s">
        <v>69</v>
      </c>
      <c r="AN158" s="223" t="s">
        <v>77</v>
      </c>
      <c r="AO158" s="222" t="s">
        <v>46</v>
      </c>
      <c r="AP158" s="222" t="s">
        <v>69</v>
      </c>
      <c r="AQ158" s="419" t="s">
        <v>77</v>
      </c>
      <c r="AR158" s="221" t="s">
        <v>46</v>
      </c>
      <c r="AS158" s="222" t="s">
        <v>69</v>
      </c>
      <c r="AT158" s="223" t="s">
        <v>77</v>
      </c>
      <c r="AU158" s="222" t="s">
        <v>46</v>
      </c>
      <c r="AV158" s="222" t="s">
        <v>69</v>
      </c>
      <c r="AW158" s="419" t="s">
        <v>77</v>
      </c>
      <c r="AX158" s="221" t="s">
        <v>46</v>
      </c>
      <c r="AY158" s="222" t="s">
        <v>69</v>
      </c>
      <c r="AZ158" s="223" t="s">
        <v>77</v>
      </c>
      <c r="BA158" s="222" t="s">
        <v>46</v>
      </c>
      <c r="BB158" s="222" t="s">
        <v>69</v>
      </c>
      <c r="BC158" s="419" t="s">
        <v>77</v>
      </c>
      <c r="BD158" s="221" t="s">
        <v>46</v>
      </c>
      <c r="BE158" s="222" t="s">
        <v>69</v>
      </c>
      <c r="BF158" s="223" t="s">
        <v>77</v>
      </c>
      <c r="BG158" s="222" t="s">
        <v>46</v>
      </c>
      <c r="BH158" s="222" t="s">
        <v>69</v>
      </c>
      <c r="BI158" s="419" t="s">
        <v>77</v>
      </c>
      <c r="BJ158" s="221" t="s">
        <v>46</v>
      </c>
      <c r="BK158" s="222" t="s">
        <v>69</v>
      </c>
      <c r="BL158" s="223" t="s">
        <v>77</v>
      </c>
      <c r="BM158" s="222" t="s">
        <v>46</v>
      </c>
      <c r="BN158" s="222" t="s">
        <v>69</v>
      </c>
      <c r="BO158" s="419" t="s">
        <v>77</v>
      </c>
      <c r="BP158" s="221" t="s">
        <v>46</v>
      </c>
      <c r="BQ158" s="222" t="s">
        <v>69</v>
      </c>
      <c r="BR158" s="223" t="s">
        <v>77</v>
      </c>
      <c r="BS158" s="222" t="s">
        <v>46</v>
      </c>
      <c r="BT158" s="222" t="s">
        <v>69</v>
      </c>
      <c r="BU158" s="419" t="s">
        <v>77</v>
      </c>
      <c r="BV158" s="221" t="s">
        <v>46</v>
      </c>
      <c r="BW158" s="222" t="s">
        <v>69</v>
      </c>
      <c r="BX158" s="223" t="s">
        <v>77</v>
      </c>
      <c r="BY158" s="222" t="s">
        <v>46</v>
      </c>
      <c r="BZ158" s="222" t="s">
        <v>69</v>
      </c>
      <c r="CA158" s="419" t="s">
        <v>77</v>
      </c>
      <c r="CB158" s="221" t="s">
        <v>46</v>
      </c>
      <c r="CC158" s="222" t="s">
        <v>69</v>
      </c>
      <c r="CD158" s="223" t="s">
        <v>77</v>
      </c>
      <c r="CE158" s="222" t="s">
        <v>46</v>
      </c>
      <c r="CF158" s="222" t="s">
        <v>69</v>
      </c>
      <c r="CG158" s="419" t="s">
        <v>77</v>
      </c>
      <c r="CH158" s="221" t="s">
        <v>46</v>
      </c>
      <c r="CI158" s="222" t="s">
        <v>69</v>
      </c>
      <c r="CJ158" s="223" t="s">
        <v>77</v>
      </c>
      <c r="CK158" s="420" t="s">
        <v>46</v>
      </c>
      <c r="CL158" s="420" t="s">
        <v>69</v>
      </c>
      <c r="CM158" s="419" t="s">
        <v>77</v>
      </c>
      <c r="CN158" s="224" t="s">
        <v>46</v>
      </c>
      <c r="CO158" s="420" t="s">
        <v>69</v>
      </c>
      <c r="CP158" s="223" t="s">
        <v>77</v>
      </c>
      <c r="CQ158" s="420" t="s">
        <v>46</v>
      </c>
      <c r="CR158" s="420" t="s">
        <v>69</v>
      </c>
      <c r="CS158" s="419" t="s">
        <v>77</v>
      </c>
      <c r="CT158" s="224" t="s">
        <v>46</v>
      </c>
      <c r="CU158" s="225" t="s">
        <v>69</v>
      </c>
      <c r="CV158" s="223" t="s">
        <v>77</v>
      </c>
      <c r="CW158" s="222" t="s">
        <v>46</v>
      </c>
      <c r="CX158" s="222" t="s">
        <v>69</v>
      </c>
      <c r="CY158" s="419" t="s">
        <v>77</v>
      </c>
      <c r="CZ158" s="221" t="s">
        <v>46</v>
      </c>
      <c r="DA158" s="222" t="s">
        <v>69</v>
      </c>
      <c r="DB158" s="223" t="s">
        <v>77</v>
      </c>
      <c r="DC158" s="222" t="s">
        <v>46</v>
      </c>
      <c r="DD158" s="222" t="s">
        <v>69</v>
      </c>
      <c r="DE158" s="419" t="s">
        <v>77</v>
      </c>
      <c r="DF158" s="221" t="s">
        <v>46</v>
      </c>
      <c r="DG158" s="222" t="s">
        <v>69</v>
      </c>
      <c r="DH158" s="223" t="s">
        <v>77</v>
      </c>
      <c r="DI158" s="222" t="s">
        <v>46</v>
      </c>
      <c r="DJ158" s="222" t="s">
        <v>69</v>
      </c>
      <c r="DK158" s="420" t="s">
        <v>77</v>
      </c>
      <c r="DM158"/>
      <c r="DN158"/>
    </row>
    <row r="159" spans="1:118">
      <c r="A159" s="543" t="s">
        <v>158</v>
      </c>
      <c r="B159" s="226">
        <v>97</v>
      </c>
      <c r="C159" s="227">
        <v>0.28000000000000003</v>
      </c>
      <c r="D159" s="228">
        <v>4009</v>
      </c>
      <c r="E159" s="229" t="s">
        <v>159</v>
      </c>
      <c r="F159" s="227">
        <v>7.0000000000000007E-2</v>
      </c>
      <c r="G159" s="228">
        <v>12010</v>
      </c>
      <c r="H159" s="229">
        <v>96</v>
      </c>
      <c r="I159" s="227">
        <v>0.38</v>
      </c>
      <c r="J159" s="230">
        <v>2983</v>
      </c>
      <c r="K159" s="226" t="s">
        <v>160</v>
      </c>
      <c r="L159" s="227">
        <v>0.08</v>
      </c>
      <c r="M159" s="228">
        <v>8978</v>
      </c>
      <c r="N159" s="229">
        <v>100</v>
      </c>
      <c r="O159" s="227">
        <v>0.17</v>
      </c>
      <c r="P159" s="228">
        <v>1026</v>
      </c>
      <c r="Q159" s="229">
        <v>100</v>
      </c>
      <c r="R159" s="227">
        <v>0.09</v>
      </c>
      <c r="S159" s="231">
        <v>3032</v>
      </c>
      <c r="T159" s="229">
        <v>94</v>
      </c>
      <c r="U159" s="227">
        <v>1.17</v>
      </c>
      <c r="V159" s="231">
        <v>456</v>
      </c>
      <c r="W159" s="229">
        <v>99</v>
      </c>
      <c r="X159" s="227">
        <v>0.23</v>
      </c>
      <c r="Y159" s="228">
        <v>1420</v>
      </c>
      <c r="Z159" s="229">
        <v>95</v>
      </c>
      <c r="AA159" s="227">
        <v>0.95000000000000007</v>
      </c>
      <c r="AB159" s="231">
        <v>532</v>
      </c>
      <c r="AC159" s="229">
        <v>99</v>
      </c>
      <c r="AD159" s="227">
        <v>0.22</v>
      </c>
      <c r="AE159" s="228">
        <v>1605</v>
      </c>
      <c r="AF159" s="229">
        <v>100</v>
      </c>
      <c r="AG159" s="227"/>
      <c r="AH159" s="230">
        <v>178</v>
      </c>
      <c r="AI159" s="226">
        <v>100</v>
      </c>
      <c r="AJ159" s="227">
        <v>0.12</v>
      </c>
      <c r="AK159" s="231">
        <v>503</v>
      </c>
      <c r="AL159" s="229">
        <v>100</v>
      </c>
      <c r="AM159" s="227"/>
      <c r="AN159" s="231">
        <v>152</v>
      </c>
      <c r="AO159" s="229">
        <v>100</v>
      </c>
      <c r="AP159" s="227">
        <v>0.33</v>
      </c>
      <c r="AQ159" s="231">
        <v>501</v>
      </c>
      <c r="AR159" s="229">
        <v>97</v>
      </c>
      <c r="AS159" s="227">
        <v>1.51</v>
      </c>
      <c r="AT159" s="231">
        <v>122</v>
      </c>
      <c r="AU159" s="229">
        <v>100</v>
      </c>
      <c r="AV159" s="227">
        <v>0.3</v>
      </c>
      <c r="AW159" s="231">
        <v>377</v>
      </c>
      <c r="AX159" s="229">
        <v>98</v>
      </c>
      <c r="AY159" s="227">
        <v>0.99</v>
      </c>
      <c r="AZ159" s="231">
        <v>197</v>
      </c>
      <c r="BA159" s="229">
        <v>99</v>
      </c>
      <c r="BB159" s="227">
        <v>0.37</v>
      </c>
      <c r="BC159" s="231">
        <v>581</v>
      </c>
      <c r="BD159" s="229">
        <v>96</v>
      </c>
      <c r="BE159" s="227">
        <v>1.32</v>
      </c>
      <c r="BF159" s="231">
        <v>259</v>
      </c>
      <c r="BG159" s="229">
        <v>100</v>
      </c>
      <c r="BH159" s="227">
        <v>0.23</v>
      </c>
      <c r="BI159" s="231">
        <v>791</v>
      </c>
      <c r="BJ159" s="229">
        <v>98</v>
      </c>
      <c r="BK159" s="227">
        <v>1.1599999999999999</v>
      </c>
      <c r="BL159" s="231">
        <v>152</v>
      </c>
      <c r="BM159" s="229">
        <v>100</v>
      </c>
      <c r="BN159" s="227"/>
      <c r="BO159" s="231">
        <v>427</v>
      </c>
      <c r="BP159" s="229">
        <v>96</v>
      </c>
      <c r="BQ159" s="227">
        <v>1.1200000000000001</v>
      </c>
      <c r="BR159" s="231">
        <v>321</v>
      </c>
      <c r="BS159" s="229">
        <v>100</v>
      </c>
      <c r="BT159" s="227">
        <v>0.19</v>
      </c>
      <c r="BU159" s="228">
        <v>932</v>
      </c>
      <c r="BV159" s="229">
        <v>97</v>
      </c>
      <c r="BW159" s="227">
        <v>0.70000000000000007</v>
      </c>
      <c r="BX159" s="231">
        <v>616</v>
      </c>
      <c r="BY159" s="229" t="s">
        <v>159</v>
      </c>
      <c r="BZ159" s="227">
        <v>0.11</v>
      </c>
      <c r="CA159" s="228">
        <v>1772</v>
      </c>
      <c r="CB159" s="229">
        <v>98</v>
      </c>
      <c r="CC159" s="227">
        <v>0.95000000000000007</v>
      </c>
      <c r="CD159" s="231">
        <v>223</v>
      </c>
      <c r="CE159" s="229">
        <v>99</v>
      </c>
      <c r="CF159" s="227">
        <v>0.37</v>
      </c>
      <c r="CG159" s="231">
        <v>590</v>
      </c>
      <c r="CH159" s="229">
        <v>99</v>
      </c>
      <c r="CI159" s="227">
        <v>0.9</v>
      </c>
      <c r="CJ159" s="232">
        <v>140</v>
      </c>
      <c r="CK159" s="226">
        <v>99</v>
      </c>
      <c r="CL159" s="227">
        <v>0.47</v>
      </c>
      <c r="CM159" s="231">
        <v>425</v>
      </c>
      <c r="CN159" s="229">
        <v>100</v>
      </c>
      <c r="CO159" s="227"/>
      <c r="CP159" s="231">
        <v>229</v>
      </c>
      <c r="CQ159" s="229">
        <v>100</v>
      </c>
      <c r="CR159" s="227">
        <v>0.21</v>
      </c>
      <c r="CS159" s="231">
        <v>689</v>
      </c>
      <c r="CT159" s="229">
        <v>100</v>
      </c>
      <c r="CU159" s="233">
        <v>0.49</v>
      </c>
      <c r="CV159" s="231">
        <v>164</v>
      </c>
      <c r="CW159" s="229">
        <v>100</v>
      </c>
      <c r="CX159" s="227"/>
      <c r="CY159" s="231">
        <v>458</v>
      </c>
      <c r="CZ159" s="229">
        <v>99</v>
      </c>
      <c r="DA159" s="227">
        <v>0.93</v>
      </c>
      <c r="DB159" s="232">
        <v>117</v>
      </c>
      <c r="DC159" s="226">
        <v>100</v>
      </c>
      <c r="DD159" s="227">
        <v>0.25</v>
      </c>
      <c r="DE159" s="231">
        <v>485</v>
      </c>
      <c r="DF159" s="229">
        <v>99</v>
      </c>
      <c r="DG159" s="227">
        <v>0.82000000000000006</v>
      </c>
      <c r="DH159" s="231">
        <v>151</v>
      </c>
      <c r="DI159" s="229">
        <v>99</v>
      </c>
      <c r="DJ159" s="227">
        <v>0.31</v>
      </c>
      <c r="DK159" s="231">
        <v>454</v>
      </c>
      <c r="DM159"/>
      <c r="DN159"/>
    </row>
    <row r="160" spans="1:118">
      <c r="A160" s="544" t="s">
        <v>161</v>
      </c>
      <c r="B160" s="234">
        <v>98</v>
      </c>
      <c r="C160" s="235">
        <v>0.23</v>
      </c>
      <c r="D160" s="236">
        <v>3993</v>
      </c>
      <c r="E160" s="237" t="s">
        <v>159</v>
      </c>
      <c r="F160" s="235">
        <v>0.06</v>
      </c>
      <c r="G160" s="236">
        <v>11934</v>
      </c>
      <c r="H160" s="237">
        <v>98</v>
      </c>
      <c r="I160" s="235">
        <v>0.28999999999999998</v>
      </c>
      <c r="J160" s="236">
        <v>2970</v>
      </c>
      <c r="K160" s="237">
        <v>100</v>
      </c>
      <c r="L160" s="235">
        <v>7.0000000000000007E-2</v>
      </c>
      <c r="M160" s="236">
        <v>8924</v>
      </c>
      <c r="N160" s="237">
        <v>99</v>
      </c>
      <c r="O160" s="235">
        <v>0.25</v>
      </c>
      <c r="P160" s="236">
        <v>1023</v>
      </c>
      <c r="Q160" s="237">
        <v>100</v>
      </c>
      <c r="R160" s="235">
        <v>7.0000000000000007E-2</v>
      </c>
      <c r="S160" s="238">
        <v>3010</v>
      </c>
      <c r="T160" s="237">
        <v>96</v>
      </c>
      <c r="U160" s="235">
        <v>0.97</v>
      </c>
      <c r="V160" s="238">
        <v>454</v>
      </c>
      <c r="W160" s="237">
        <v>100</v>
      </c>
      <c r="X160" s="235">
        <v>0.19</v>
      </c>
      <c r="Y160" s="236">
        <v>1407</v>
      </c>
      <c r="Z160" s="237">
        <v>96</v>
      </c>
      <c r="AA160" s="235">
        <v>0.84</v>
      </c>
      <c r="AB160" s="238">
        <v>528</v>
      </c>
      <c r="AC160" s="237">
        <v>100</v>
      </c>
      <c r="AD160" s="235"/>
      <c r="AE160" s="236">
        <v>1596</v>
      </c>
      <c r="AF160" s="237">
        <v>99</v>
      </c>
      <c r="AG160" s="235">
        <v>0.57999999999999996</v>
      </c>
      <c r="AH160" s="236">
        <v>178</v>
      </c>
      <c r="AI160" s="237">
        <v>100</v>
      </c>
      <c r="AJ160" s="235">
        <v>0.14000000000000001</v>
      </c>
      <c r="AK160" s="238">
        <v>500</v>
      </c>
      <c r="AL160" s="237">
        <v>99</v>
      </c>
      <c r="AM160" s="235">
        <v>0.82000000000000006</v>
      </c>
      <c r="AN160" s="238">
        <v>152</v>
      </c>
      <c r="AO160" s="237">
        <v>100</v>
      </c>
      <c r="AP160" s="235">
        <v>0.15</v>
      </c>
      <c r="AQ160" s="238">
        <v>497</v>
      </c>
      <c r="AR160" s="237">
        <v>98</v>
      </c>
      <c r="AS160" s="235">
        <v>1.23</v>
      </c>
      <c r="AT160" s="238">
        <v>121</v>
      </c>
      <c r="AU160" s="237">
        <v>100</v>
      </c>
      <c r="AV160" s="235"/>
      <c r="AW160" s="238">
        <v>376</v>
      </c>
      <c r="AX160" s="237">
        <v>100</v>
      </c>
      <c r="AY160" s="235"/>
      <c r="AZ160" s="238">
        <v>197</v>
      </c>
      <c r="BA160" s="237">
        <v>100</v>
      </c>
      <c r="BB160" s="235">
        <v>0.18</v>
      </c>
      <c r="BC160" s="238">
        <v>575</v>
      </c>
      <c r="BD160" s="237">
        <v>97</v>
      </c>
      <c r="BE160" s="235">
        <v>0.96</v>
      </c>
      <c r="BF160" s="238">
        <v>259</v>
      </c>
      <c r="BG160" s="237">
        <v>100</v>
      </c>
      <c r="BH160" s="235">
        <v>0.23</v>
      </c>
      <c r="BI160" s="238">
        <v>788</v>
      </c>
      <c r="BJ160" s="237">
        <v>99</v>
      </c>
      <c r="BK160" s="235">
        <v>0.84</v>
      </c>
      <c r="BL160" s="238">
        <v>151</v>
      </c>
      <c r="BM160" s="237">
        <v>100</v>
      </c>
      <c r="BN160" s="235"/>
      <c r="BO160" s="238">
        <v>425</v>
      </c>
      <c r="BP160" s="237">
        <v>98</v>
      </c>
      <c r="BQ160" s="235">
        <v>0.67</v>
      </c>
      <c r="BR160" s="238">
        <v>319</v>
      </c>
      <c r="BS160" s="237">
        <v>100</v>
      </c>
      <c r="BT160" s="235">
        <v>0.2</v>
      </c>
      <c r="BU160" s="236">
        <v>930</v>
      </c>
      <c r="BV160" s="237">
        <v>98</v>
      </c>
      <c r="BW160" s="235">
        <v>0.49</v>
      </c>
      <c r="BX160" s="238">
        <v>612</v>
      </c>
      <c r="BY160" s="237">
        <v>100</v>
      </c>
      <c r="BZ160" s="235">
        <v>0.15</v>
      </c>
      <c r="CA160" s="236">
        <v>1759</v>
      </c>
      <c r="CB160" s="237">
        <v>100</v>
      </c>
      <c r="CC160" s="235">
        <v>0.39</v>
      </c>
      <c r="CD160" s="238">
        <v>223</v>
      </c>
      <c r="CE160" s="237">
        <v>99</v>
      </c>
      <c r="CF160" s="235">
        <v>0.41</v>
      </c>
      <c r="CG160" s="238">
        <v>587</v>
      </c>
      <c r="CH160" s="237">
        <v>98</v>
      </c>
      <c r="CI160" s="235">
        <v>1.1100000000000001</v>
      </c>
      <c r="CJ160" s="238">
        <v>140</v>
      </c>
      <c r="CK160" s="237">
        <v>100</v>
      </c>
      <c r="CL160" s="235">
        <v>0.24</v>
      </c>
      <c r="CM160" s="238">
        <v>421</v>
      </c>
      <c r="CN160" s="237">
        <v>100</v>
      </c>
      <c r="CO160" s="235"/>
      <c r="CP160" s="238">
        <v>229</v>
      </c>
      <c r="CQ160" s="237">
        <v>100</v>
      </c>
      <c r="CR160" s="235">
        <v>0.22</v>
      </c>
      <c r="CS160" s="238">
        <v>681</v>
      </c>
      <c r="CT160" s="237">
        <v>100</v>
      </c>
      <c r="CU160" s="239">
        <v>0.49</v>
      </c>
      <c r="CV160" s="238">
        <v>163</v>
      </c>
      <c r="CW160" s="237">
        <v>100</v>
      </c>
      <c r="CX160" s="235"/>
      <c r="CY160" s="238">
        <v>454</v>
      </c>
      <c r="CZ160" s="237">
        <v>98</v>
      </c>
      <c r="DA160" s="235">
        <v>1.31</v>
      </c>
      <c r="DB160" s="238">
        <v>117</v>
      </c>
      <c r="DC160" s="237">
        <v>100</v>
      </c>
      <c r="DD160" s="235">
        <v>0.3</v>
      </c>
      <c r="DE160" s="238">
        <v>485</v>
      </c>
      <c r="DF160" s="237">
        <v>99</v>
      </c>
      <c r="DG160" s="235">
        <v>0.99</v>
      </c>
      <c r="DH160" s="238">
        <v>150</v>
      </c>
      <c r="DI160" s="237">
        <v>100</v>
      </c>
      <c r="DJ160" s="235">
        <v>0.21</v>
      </c>
      <c r="DK160" s="238">
        <v>453</v>
      </c>
      <c r="DM160"/>
      <c r="DN160"/>
    </row>
    <row r="161" spans="1:118">
      <c r="A161" s="543" t="s">
        <v>162</v>
      </c>
      <c r="B161" s="226">
        <v>98</v>
      </c>
      <c r="C161" s="227">
        <v>0.24</v>
      </c>
      <c r="D161" s="228">
        <v>3983</v>
      </c>
      <c r="E161" s="229">
        <v>99</v>
      </c>
      <c r="F161" s="227">
        <v>0.08</v>
      </c>
      <c r="G161" s="228">
        <v>11920</v>
      </c>
      <c r="H161" s="229">
        <v>97</v>
      </c>
      <c r="I161" s="227">
        <v>0.32</v>
      </c>
      <c r="J161" s="228">
        <v>2961</v>
      </c>
      <c r="K161" s="229">
        <v>99</v>
      </c>
      <c r="L161" s="227">
        <v>0.08</v>
      </c>
      <c r="M161" s="228">
        <v>8913</v>
      </c>
      <c r="N161" s="229">
        <v>99</v>
      </c>
      <c r="O161" s="227">
        <v>0.23</v>
      </c>
      <c r="P161" s="228">
        <v>1022</v>
      </c>
      <c r="Q161" s="229">
        <v>99</v>
      </c>
      <c r="R161" s="227">
        <v>0.22</v>
      </c>
      <c r="S161" s="231">
        <v>3007</v>
      </c>
      <c r="T161" s="229">
        <v>95</v>
      </c>
      <c r="U161" s="227">
        <v>1.0900000000000001</v>
      </c>
      <c r="V161" s="231">
        <v>448</v>
      </c>
      <c r="W161" s="229">
        <v>100</v>
      </c>
      <c r="X161" s="227">
        <v>0.19</v>
      </c>
      <c r="Y161" s="228">
        <v>1403</v>
      </c>
      <c r="Z161" s="229">
        <v>98</v>
      </c>
      <c r="AA161" s="227">
        <v>0.65</v>
      </c>
      <c r="AB161" s="231">
        <v>528</v>
      </c>
      <c r="AC161" s="229">
        <v>100</v>
      </c>
      <c r="AD161" s="227">
        <v>0.14000000000000001</v>
      </c>
      <c r="AE161" s="228">
        <v>1594</v>
      </c>
      <c r="AF161" s="229">
        <v>99</v>
      </c>
      <c r="AG161" s="227">
        <v>0.56000000000000005</v>
      </c>
      <c r="AH161" s="228">
        <v>178</v>
      </c>
      <c r="AI161" s="229">
        <v>99</v>
      </c>
      <c r="AJ161" s="227">
        <v>0.79</v>
      </c>
      <c r="AK161" s="231">
        <v>498</v>
      </c>
      <c r="AL161" s="229">
        <v>100</v>
      </c>
      <c r="AM161" s="227"/>
      <c r="AN161" s="231">
        <v>151</v>
      </c>
      <c r="AO161" s="229">
        <v>99</v>
      </c>
      <c r="AP161" s="227">
        <v>0.42</v>
      </c>
      <c r="AQ161" s="231">
        <v>496</v>
      </c>
      <c r="AR161" s="229">
        <v>97</v>
      </c>
      <c r="AS161" s="227">
        <v>1.45</v>
      </c>
      <c r="AT161" s="231">
        <v>120</v>
      </c>
      <c r="AU161" s="229">
        <v>99</v>
      </c>
      <c r="AV161" s="227">
        <v>0.57000000000000006</v>
      </c>
      <c r="AW161" s="231">
        <v>376</v>
      </c>
      <c r="AX161" s="229">
        <v>99</v>
      </c>
      <c r="AY161" s="227">
        <v>0.68</v>
      </c>
      <c r="AZ161" s="231">
        <v>197</v>
      </c>
      <c r="BA161" s="229">
        <v>100</v>
      </c>
      <c r="BB161" s="227">
        <v>0.31</v>
      </c>
      <c r="BC161" s="231">
        <v>573</v>
      </c>
      <c r="BD161" s="229">
        <v>98</v>
      </c>
      <c r="BE161" s="227">
        <v>0.88</v>
      </c>
      <c r="BF161" s="231">
        <v>257</v>
      </c>
      <c r="BG161" s="229">
        <v>99</v>
      </c>
      <c r="BH161" s="227">
        <v>0.31</v>
      </c>
      <c r="BI161" s="231">
        <v>787</v>
      </c>
      <c r="BJ161" s="229">
        <v>99</v>
      </c>
      <c r="BK161" s="227">
        <v>0.86</v>
      </c>
      <c r="BL161" s="231">
        <v>151</v>
      </c>
      <c r="BM161" s="229">
        <v>100</v>
      </c>
      <c r="BN161" s="227">
        <v>0.22</v>
      </c>
      <c r="BO161" s="231">
        <v>425</v>
      </c>
      <c r="BP161" s="229">
        <v>97</v>
      </c>
      <c r="BQ161" s="227">
        <v>0.95000000000000007</v>
      </c>
      <c r="BR161" s="231">
        <v>318</v>
      </c>
      <c r="BS161" s="229">
        <v>99</v>
      </c>
      <c r="BT161" s="227">
        <v>0.3</v>
      </c>
      <c r="BU161" s="228">
        <v>929</v>
      </c>
      <c r="BV161" s="229">
        <v>98</v>
      </c>
      <c r="BW161" s="227">
        <v>0.62</v>
      </c>
      <c r="BX161" s="231">
        <v>613</v>
      </c>
      <c r="BY161" s="229">
        <v>99</v>
      </c>
      <c r="BZ161" s="227">
        <v>0.18</v>
      </c>
      <c r="CA161" s="228">
        <v>1758</v>
      </c>
      <c r="CB161" s="229">
        <v>98</v>
      </c>
      <c r="CC161" s="227">
        <v>0.87</v>
      </c>
      <c r="CD161" s="231">
        <v>223</v>
      </c>
      <c r="CE161" s="229">
        <v>99</v>
      </c>
      <c r="CF161" s="227">
        <v>0.3</v>
      </c>
      <c r="CG161" s="231">
        <v>587</v>
      </c>
      <c r="CH161" s="229">
        <v>100</v>
      </c>
      <c r="CI161" s="227"/>
      <c r="CJ161" s="231">
        <v>140</v>
      </c>
      <c r="CK161" s="229">
        <v>99</v>
      </c>
      <c r="CL161" s="227">
        <v>0.42</v>
      </c>
      <c r="CM161" s="231">
        <v>421</v>
      </c>
      <c r="CN161" s="229">
        <v>100</v>
      </c>
      <c r="CO161" s="227"/>
      <c r="CP161" s="231">
        <v>229</v>
      </c>
      <c r="CQ161" s="229">
        <v>100</v>
      </c>
      <c r="CR161" s="227">
        <v>0.25</v>
      </c>
      <c r="CS161" s="231">
        <v>681</v>
      </c>
      <c r="CT161" s="229">
        <v>100</v>
      </c>
      <c r="CU161" s="233">
        <v>0.49</v>
      </c>
      <c r="CV161" s="231">
        <v>163</v>
      </c>
      <c r="CW161" s="229">
        <v>100</v>
      </c>
      <c r="CX161" s="227">
        <v>0.23</v>
      </c>
      <c r="CY161" s="231">
        <v>454</v>
      </c>
      <c r="CZ161" s="229">
        <v>98</v>
      </c>
      <c r="DA161" s="227">
        <v>1.42</v>
      </c>
      <c r="DB161" s="231">
        <v>117</v>
      </c>
      <c r="DC161" s="229">
        <v>100</v>
      </c>
      <c r="DD161" s="227">
        <v>0.33</v>
      </c>
      <c r="DE161" s="231">
        <v>485</v>
      </c>
      <c r="DF161" s="229">
        <v>98</v>
      </c>
      <c r="DG161" s="227">
        <v>1.28</v>
      </c>
      <c r="DH161" s="231">
        <v>150</v>
      </c>
      <c r="DI161" s="229">
        <v>100</v>
      </c>
      <c r="DJ161" s="227">
        <v>0.3</v>
      </c>
      <c r="DK161" s="231">
        <v>453</v>
      </c>
      <c r="DM161"/>
      <c r="DN161"/>
    </row>
    <row r="162" spans="1:118">
      <c r="A162" s="544" t="s">
        <v>163</v>
      </c>
      <c r="B162" s="234">
        <v>98</v>
      </c>
      <c r="C162" s="235">
        <v>0.25</v>
      </c>
      <c r="D162" s="236">
        <v>3985</v>
      </c>
      <c r="E162" s="237" t="s">
        <v>159</v>
      </c>
      <c r="F162" s="235">
        <v>0.06</v>
      </c>
      <c r="G162" s="236">
        <v>11907</v>
      </c>
      <c r="H162" s="237">
        <v>97</v>
      </c>
      <c r="I162" s="235">
        <v>0.33</v>
      </c>
      <c r="J162" s="236">
        <v>2965</v>
      </c>
      <c r="K162" s="237" t="s">
        <v>159</v>
      </c>
      <c r="L162" s="235">
        <v>0.06</v>
      </c>
      <c r="M162" s="236">
        <v>8905</v>
      </c>
      <c r="N162" s="237">
        <v>99</v>
      </c>
      <c r="O162" s="235">
        <v>0.26</v>
      </c>
      <c r="P162" s="236">
        <v>1020</v>
      </c>
      <c r="Q162" s="237">
        <v>100</v>
      </c>
      <c r="R162" s="235">
        <v>0.1</v>
      </c>
      <c r="S162" s="238">
        <v>3002</v>
      </c>
      <c r="T162" s="237">
        <v>96</v>
      </c>
      <c r="U162" s="235">
        <v>0.94000000000000006</v>
      </c>
      <c r="V162" s="238">
        <v>452</v>
      </c>
      <c r="W162" s="237">
        <v>100</v>
      </c>
      <c r="X162" s="235">
        <v>0.1</v>
      </c>
      <c r="Y162" s="236">
        <v>1403</v>
      </c>
      <c r="Z162" s="237">
        <v>95</v>
      </c>
      <c r="AA162" s="235">
        <v>0.92</v>
      </c>
      <c r="AB162" s="238">
        <v>527</v>
      </c>
      <c r="AC162" s="237">
        <v>100</v>
      </c>
      <c r="AD162" s="235">
        <v>0.14000000000000001</v>
      </c>
      <c r="AE162" s="236">
        <v>1590</v>
      </c>
      <c r="AF162" s="237">
        <v>100</v>
      </c>
      <c r="AG162" s="235"/>
      <c r="AH162" s="236">
        <v>177</v>
      </c>
      <c r="AI162" s="237">
        <v>100</v>
      </c>
      <c r="AJ162" s="235"/>
      <c r="AK162" s="238">
        <v>497</v>
      </c>
      <c r="AL162" s="237">
        <v>98</v>
      </c>
      <c r="AM162" s="235">
        <v>1.1200000000000001</v>
      </c>
      <c r="AN162" s="238">
        <v>152</v>
      </c>
      <c r="AO162" s="237">
        <v>100</v>
      </c>
      <c r="AP162" s="235">
        <v>0.25</v>
      </c>
      <c r="AQ162" s="238">
        <v>496</v>
      </c>
      <c r="AR162" s="237">
        <v>97</v>
      </c>
      <c r="AS162" s="235">
        <v>1.55</v>
      </c>
      <c r="AT162" s="238">
        <v>120</v>
      </c>
      <c r="AU162" s="237">
        <v>100</v>
      </c>
      <c r="AV162" s="235">
        <v>0.17</v>
      </c>
      <c r="AW162" s="238">
        <v>375</v>
      </c>
      <c r="AX162" s="237">
        <v>100</v>
      </c>
      <c r="AY162" s="235"/>
      <c r="AZ162" s="238">
        <v>197</v>
      </c>
      <c r="BA162" s="237">
        <v>100</v>
      </c>
      <c r="BB162" s="235">
        <v>0.25</v>
      </c>
      <c r="BC162" s="238">
        <v>573</v>
      </c>
      <c r="BD162" s="237">
        <v>98</v>
      </c>
      <c r="BE162" s="235">
        <v>0.8</v>
      </c>
      <c r="BF162" s="238">
        <v>259</v>
      </c>
      <c r="BG162" s="237">
        <v>99</v>
      </c>
      <c r="BH162" s="235">
        <v>0.27</v>
      </c>
      <c r="BI162" s="238">
        <v>787</v>
      </c>
      <c r="BJ162" s="237">
        <v>99</v>
      </c>
      <c r="BK162" s="235">
        <v>0.84</v>
      </c>
      <c r="BL162" s="238">
        <v>151</v>
      </c>
      <c r="BM162" s="237">
        <v>100</v>
      </c>
      <c r="BN162" s="235"/>
      <c r="BO162" s="238">
        <v>425</v>
      </c>
      <c r="BP162" s="237">
        <v>98</v>
      </c>
      <c r="BQ162" s="235">
        <v>0.81</v>
      </c>
      <c r="BR162" s="238">
        <v>318</v>
      </c>
      <c r="BS162" s="237">
        <v>99</v>
      </c>
      <c r="BT162" s="235">
        <v>0.24</v>
      </c>
      <c r="BU162" s="236">
        <v>928</v>
      </c>
      <c r="BV162" s="237">
        <v>96</v>
      </c>
      <c r="BW162" s="235">
        <v>0.74</v>
      </c>
      <c r="BX162" s="238">
        <v>612</v>
      </c>
      <c r="BY162" s="237">
        <v>100</v>
      </c>
      <c r="BZ162" s="235">
        <v>0.14000000000000001</v>
      </c>
      <c r="CA162" s="236">
        <v>1757</v>
      </c>
      <c r="CB162" s="237">
        <v>100</v>
      </c>
      <c r="CC162" s="235">
        <v>0.39</v>
      </c>
      <c r="CD162" s="238">
        <v>223</v>
      </c>
      <c r="CE162" s="237">
        <v>100</v>
      </c>
      <c r="CF162" s="235">
        <v>0.28000000000000003</v>
      </c>
      <c r="CG162" s="238">
        <v>587</v>
      </c>
      <c r="CH162" s="237">
        <v>99</v>
      </c>
      <c r="CI162" s="235">
        <v>0.9</v>
      </c>
      <c r="CJ162" s="238">
        <v>140</v>
      </c>
      <c r="CK162" s="237">
        <v>99</v>
      </c>
      <c r="CL162" s="235">
        <v>0.3</v>
      </c>
      <c r="CM162" s="238">
        <v>420</v>
      </c>
      <c r="CN162" s="237">
        <v>100</v>
      </c>
      <c r="CO162" s="235"/>
      <c r="CP162" s="238">
        <v>228</v>
      </c>
      <c r="CQ162" s="237">
        <v>99</v>
      </c>
      <c r="CR162" s="235">
        <v>0.3</v>
      </c>
      <c r="CS162" s="238">
        <v>679</v>
      </c>
      <c r="CT162" s="237">
        <v>100</v>
      </c>
      <c r="CU162" s="239">
        <v>0.49</v>
      </c>
      <c r="CV162" s="238">
        <v>163</v>
      </c>
      <c r="CW162" s="237">
        <v>100</v>
      </c>
      <c r="CX162" s="235"/>
      <c r="CY162" s="238">
        <v>454</v>
      </c>
      <c r="CZ162" s="237">
        <v>99</v>
      </c>
      <c r="DA162" s="235">
        <v>0.93</v>
      </c>
      <c r="DB162" s="238">
        <v>117</v>
      </c>
      <c r="DC162" s="237">
        <v>100</v>
      </c>
      <c r="DD162" s="235"/>
      <c r="DE162" s="238">
        <v>485</v>
      </c>
      <c r="DF162" s="237">
        <v>98</v>
      </c>
      <c r="DG162" s="235">
        <v>1.29</v>
      </c>
      <c r="DH162" s="238">
        <v>149</v>
      </c>
      <c r="DI162" s="237">
        <v>99</v>
      </c>
      <c r="DJ162" s="235">
        <v>0.32</v>
      </c>
      <c r="DK162" s="238">
        <v>451</v>
      </c>
      <c r="DM162"/>
      <c r="DN162"/>
    </row>
    <row r="163" spans="1:118">
      <c r="A163" s="545" t="s">
        <v>164</v>
      </c>
      <c r="B163" s="560">
        <v>94</v>
      </c>
      <c r="C163" s="561">
        <v>0.41</v>
      </c>
      <c r="D163" s="562">
        <v>3975</v>
      </c>
      <c r="E163" s="563" t="s">
        <v>160</v>
      </c>
      <c r="F163" s="561">
        <v>0.1</v>
      </c>
      <c r="G163" s="562">
        <v>11887</v>
      </c>
      <c r="H163" s="563">
        <v>92</v>
      </c>
      <c r="I163" s="561">
        <v>0.54</v>
      </c>
      <c r="J163" s="562">
        <v>2954</v>
      </c>
      <c r="K163" s="563" t="s">
        <v>160</v>
      </c>
      <c r="L163" s="561">
        <v>0.11</v>
      </c>
      <c r="M163" s="562">
        <v>8886</v>
      </c>
      <c r="N163" s="563">
        <v>99</v>
      </c>
      <c r="O163" s="561">
        <v>0.32</v>
      </c>
      <c r="P163" s="562">
        <v>1021</v>
      </c>
      <c r="Q163" s="563">
        <v>99</v>
      </c>
      <c r="R163" s="561">
        <v>0.2</v>
      </c>
      <c r="S163" s="564">
        <v>3001</v>
      </c>
      <c r="T163" s="563">
        <v>90</v>
      </c>
      <c r="U163" s="561">
        <v>1.39</v>
      </c>
      <c r="V163" s="564">
        <v>449</v>
      </c>
      <c r="W163" s="563">
        <v>99</v>
      </c>
      <c r="X163" s="561">
        <v>0.23</v>
      </c>
      <c r="Y163" s="562">
        <v>1401</v>
      </c>
      <c r="Z163" s="563">
        <v>90</v>
      </c>
      <c r="AA163" s="561">
        <v>1.3</v>
      </c>
      <c r="AB163" s="564">
        <v>524</v>
      </c>
      <c r="AC163" s="563" t="s">
        <v>160</v>
      </c>
      <c r="AD163" s="561">
        <v>0.2</v>
      </c>
      <c r="AE163" s="562">
        <v>1584</v>
      </c>
      <c r="AF163" s="563">
        <v>100</v>
      </c>
      <c r="AG163" s="561"/>
      <c r="AH163" s="562">
        <v>177</v>
      </c>
      <c r="AI163" s="563">
        <v>99</v>
      </c>
      <c r="AJ163" s="561">
        <v>0.54</v>
      </c>
      <c r="AK163" s="564">
        <v>497</v>
      </c>
      <c r="AL163" s="563">
        <v>97</v>
      </c>
      <c r="AM163" s="561">
        <v>1.48</v>
      </c>
      <c r="AN163" s="564">
        <v>152</v>
      </c>
      <c r="AO163" s="563">
        <v>98</v>
      </c>
      <c r="AP163" s="561">
        <v>0.69000000000000006</v>
      </c>
      <c r="AQ163" s="564">
        <v>496</v>
      </c>
      <c r="AR163" s="563">
        <v>94</v>
      </c>
      <c r="AS163" s="561">
        <v>2.2400000000000002</v>
      </c>
      <c r="AT163" s="564">
        <v>118</v>
      </c>
      <c r="AU163" s="563">
        <v>99</v>
      </c>
      <c r="AV163" s="561">
        <v>0.46</v>
      </c>
      <c r="AW163" s="564">
        <v>375</v>
      </c>
      <c r="AX163" s="563">
        <v>98</v>
      </c>
      <c r="AY163" s="561">
        <v>1.03</v>
      </c>
      <c r="AZ163" s="564">
        <v>196</v>
      </c>
      <c r="BA163" s="563">
        <v>99</v>
      </c>
      <c r="BB163" s="561">
        <v>0.49</v>
      </c>
      <c r="BC163" s="564">
        <v>572</v>
      </c>
      <c r="BD163" s="563">
        <v>90</v>
      </c>
      <c r="BE163" s="561">
        <v>1.82</v>
      </c>
      <c r="BF163" s="564">
        <v>258</v>
      </c>
      <c r="BG163" s="563">
        <v>99</v>
      </c>
      <c r="BH163" s="561">
        <v>0.33</v>
      </c>
      <c r="BI163" s="564">
        <v>786</v>
      </c>
      <c r="BJ163" s="563">
        <v>98</v>
      </c>
      <c r="BK163" s="561">
        <v>1.03</v>
      </c>
      <c r="BL163" s="564">
        <v>151</v>
      </c>
      <c r="BM163" s="563">
        <v>100</v>
      </c>
      <c r="BN163" s="561"/>
      <c r="BO163" s="564">
        <v>424</v>
      </c>
      <c r="BP163" s="563">
        <v>94</v>
      </c>
      <c r="BQ163" s="561">
        <v>1.36</v>
      </c>
      <c r="BR163" s="564">
        <v>320</v>
      </c>
      <c r="BS163" s="563">
        <v>99</v>
      </c>
      <c r="BT163" s="561">
        <v>0.34</v>
      </c>
      <c r="BU163" s="562">
        <v>927</v>
      </c>
      <c r="BV163" s="563">
        <v>89</v>
      </c>
      <c r="BW163" s="561">
        <v>1.27</v>
      </c>
      <c r="BX163" s="564">
        <v>610</v>
      </c>
      <c r="BY163" s="563">
        <v>99</v>
      </c>
      <c r="BZ163" s="561">
        <v>0.27</v>
      </c>
      <c r="CA163" s="562">
        <v>1752</v>
      </c>
      <c r="CB163" s="563">
        <v>98</v>
      </c>
      <c r="CC163" s="561">
        <v>0.96</v>
      </c>
      <c r="CD163" s="564">
        <v>222</v>
      </c>
      <c r="CE163" s="563">
        <v>99</v>
      </c>
      <c r="CF163" s="561">
        <v>0.46</v>
      </c>
      <c r="CG163" s="564">
        <v>585</v>
      </c>
      <c r="CH163" s="563">
        <v>99</v>
      </c>
      <c r="CI163" s="561">
        <v>0.66</v>
      </c>
      <c r="CJ163" s="564">
        <v>140</v>
      </c>
      <c r="CK163" s="563">
        <v>99</v>
      </c>
      <c r="CL163" s="561">
        <v>0.63</v>
      </c>
      <c r="CM163" s="564">
        <v>420</v>
      </c>
      <c r="CN163" s="563">
        <v>100</v>
      </c>
      <c r="CO163" s="561">
        <v>0.44</v>
      </c>
      <c r="CP163" s="564">
        <v>229</v>
      </c>
      <c r="CQ163" s="563">
        <v>99</v>
      </c>
      <c r="CR163" s="561">
        <v>0.35</v>
      </c>
      <c r="CS163" s="564">
        <v>678</v>
      </c>
      <c r="CT163" s="563">
        <v>98</v>
      </c>
      <c r="CU163" s="565">
        <v>0.94000000000000006</v>
      </c>
      <c r="CV163" s="564">
        <v>163</v>
      </c>
      <c r="CW163" s="563">
        <v>99</v>
      </c>
      <c r="CX163" s="561">
        <v>0.46</v>
      </c>
      <c r="CY163" s="564">
        <v>455</v>
      </c>
      <c r="CZ163" s="563">
        <v>96</v>
      </c>
      <c r="DA163" s="561">
        <v>1.76</v>
      </c>
      <c r="DB163" s="564">
        <v>117</v>
      </c>
      <c r="DC163" s="563">
        <v>99</v>
      </c>
      <c r="DD163" s="561">
        <v>0.57000000000000006</v>
      </c>
      <c r="DE163" s="564">
        <v>484</v>
      </c>
      <c r="DF163" s="563">
        <v>99</v>
      </c>
      <c r="DG163" s="561">
        <v>0.83000000000000007</v>
      </c>
      <c r="DH163" s="564">
        <v>149</v>
      </c>
      <c r="DI163" s="563">
        <v>99</v>
      </c>
      <c r="DJ163" s="561">
        <v>0.38</v>
      </c>
      <c r="DK163" s="564">
        <v>451</v>
      </c>
      <c r="DM163"/>
      <c r="DN163"/>
    </row>
    <row r="164" spans="1:118">
      <c r="A164" s="753" t="s">
        <v>165</v>
      </c>
      <c r="B164" s="240"/>
      <c r="C164" s="240"/>
      <c r="D164" s="240"/>
      <c r="E164" s="240"/>
      <c r="F164" s="240"/>
      <c r="G164" s="240"/>
      <c r="DM164"/>
      <c r="DN164"/>
    </row>
    <row r="165" spans="1:118">
      <c r="A165" s="753" t="s">
        <v>166</v>
      </c>
      <c r="B165" s="240"/>
      <c r="C165" s="240"/>
      <c r="D165" s="240"/>
      <c r="E165" s="240"/>
      <c r="F165" s="240"/>
      <c r="G165" s="240"/>
      <c r="DM165"/>
      <c r="DN165"/>
    </row>
    <row r="166" spans="1:118">
      <c r="A166" s="753" t="s">
        <v>415</v>
      </c>
      <c r="B166" s="240"/>
      <c r="C166" s="240"/>
      <c r="D166" s="240"/>
      <c r="E166" s="240"/>
      <c r="F166" s="240"/>
      <c r="G166" s="240"/>
      <c r="DM166"/>
      <c r="DN166"/>
    </row>
    <row r="167" spans="1:118">
      <c r="A167" s="5"/>
    </row>
    <row r="168" spans="1:118">
      <c r="A168" s="566" t="s">
        <v>310</v>
      </c>
      <c r="B168"/>
      <c r="C168"/>
      <c r="D168"/>
      <c r="E168"/>
      <c r="F168"/>
      <c r="G168"/>
      <c r="H168"/>
      <c r="I168"/>
      <c r="J168"/>
      <c r="K168"/>
      <c r="L168"/>
      <c r="M168"/>
      <c r="N168"/>
      <c r="O168"/>
    </row>
    <row r="169" spans="1:118">
      <c r="A169" s="559" t="s">
        <v>167</v>
      </c>
      <c r="B169" s="1970" t="s">
        <v>168</v>
      </c>
      <c r="C169" s="1971"/>
      <c r="D169" s="1971"/>
      <c r="E169" s="1974"/>
      <c r="F169" s="1970" t="s">
        <v>169</v>
      </c>
      <c r="G169" s="1971"/>
      <c r="H169" s="1971"/>
      <c r="I169" s="1974"/>
      <c r="J169" s="1970" t="s">
        <v>170</v>
      </c>
      <c r="K169" s="1971"/>
      <c r="L169" s="1971"/>
      <c r="M169" s="1974"/>
      <c r="N169" s="1970" t="s">
        <v>29</v>
      </c>
      <c r="O169" s="1971"/>
    </row>
    <row r="170" spans="1:118" ht="33" customHeight="1">
      <c r="A170" s="548" t="s">
        <v>124</v>
      </c>
      <c r="B170" s="1972" t="s">
        <v>104</v>
      </c>
      <c r="C170" s="1973"/>
      <c r="D170" s="1972" t="s">
        <v>3</v>
      </c>
      <c r="E170" s="1973"/>
      <c r="F170" s="1972" t="s">
        <v>104</v>
      </c>
      <c r="G170" s="1973"/>
      <c r="H170" s="1972" t="s">
        <v>3</v>
      </c>
      <c r="I170" s="1973"/>
      <c r="J170" s="1972" t="s">
        <v>104</v>
      </c>
      <c r="K170" s="1973"/>
      <c r="L170" s="1972" t="s">
        <v>3</v>
      </c>
      <c r="M170" s="1973"/>
      <c r="N170" s="527" t="s">
        <v>104</v>
      </c>
      <c r="O170" s="549" t="s">
        <v>3</v>
      </c>
    </row>
    <row r="171" spans="1:118" ht="15.75" thickBot="1">
      <c r="A171" s="334" t="s">
        <v>8</v>
      </c>
      <c r="B171" s="220" t="s">
        <v>46</v>
      </c>
      <c r="C171" s="219" t="s">
        <v>69</v>
      </c>
      <c r="D171" s="220" t="s">
        <v>46</v>
      </c>
      <c r="E171" s="219" t="s">
        <v>69</v>
      </c>
      <c r="F171" s="220" t="s">
        <v>46</v>
      </c>
      <c r="G171" s="219" t="s">
        <v>69</v>
      </c>
      <c r="H171" s="220" t="s">
        <v>46</v>
      </c>
      <c r="I171" s="219" t="s">
        <v>69</v>
      </c>
      <c r="J171" s="220" t="s">
        <v>46</v>
      </c>
      <c r="K171" s="219" t="s">
        <v>69</v>
      </c>
      <c r="L171" s="220" t="s">
        <v>46</v>
      </c>
      <c r="M171" s="219" t="s">
        <v>69</v>
      </c>
      <c r="N171" s="220" t="s">
        <v>77</v>
      </c>
      <c r="O171" s="218" t="s">
        <v>77</v>
      </c>
    </row>
    <row r="172" spans="1:118">
      <c r="A172" s="488" t="s">
        <v>9</v>
      </c>
      <c r="B172" s="112">
        <v>22.62674301069973</v>
      </c>
      <c r="C172" s="195">
        <v>2.049969414125274</v>
      </c>
      <c r="D172" s="112">
        <v>35.585725909645092</v>
      </c>
      <c r="E172" s="195">
        <v>1.344143519744655</v>
      </c>
      <c r="F172" s="112">
        <v>50.935949979361297</v>
      </c>
      <c r="G172" s="195">
        <v>2.440174490905163</v>
      </c>
      <c r="H172" s="112">
        <v>47.496443756093932</v>
      </c>
      <c r="I172" s="195">
        <v>1.371211663709093</v>
      </c>
      <c r="J172" s="112">
        <v>26.437307009938969</v>
      </c>
      <c r="K172" s="195">
        <v>2.1491955783547159</v>
      </c>
      <c r="L172" s="112">
        <v>16.917830334260969</v>
      </c>
      <c r="M172" s="113">
        <v>0.91447800840878601</v>
      </c>
      <c r="N172" s="242">
        <v>429</v>
      </c>
      <c r="O172" s="550">
        <v>1407</v>
      </c>
    </row>
    <row r="173" spans="1:118">
      <c r="A173" s="510" t="s">
        <v>10</v>
      </c>
      <c r="B173" s="115">
        <v>23.72851903189866</v>
      </c>
      <c r="C173" s="198">
        <v>1.9022302508972839</v>
      </c>
      <c r="D173" s="115">
        <v>26.878803957088572</v>
      </c>
      <c r="E173" s="198">
        <v>1.0925494068938439</v>
      </c>
      <c r="F173" s="115">
        <v>49.467231896796548</v>
      </c>
      <c r="G173" s="198">
        <v>2.2362840448025301</v>
      </c>
      <c r="H173" s="115">
        <v>42.507405144686608</v>
      </c>
      <c r="I173" s="198">
        <v>1.237366210195127</v>
      </c>
      <c r="J173" s="115">
        <v>26.804249071304788</v>
      </c>
      <c r="K173" s="198">
        <v>1.975299522831486</v>
      </c>
      <c r="L173" s="115">
        <v>30.613790898224821</v>
      </c>
      <c r="M173" s="116">
        <v>1.1803730314823651</v>
      </c>
      <c r="N173" s="243">
        <v>506</v>
      </c>
      <c r="O173" s="551">
        <v>1608</v>
      </c>
    </row>
    <row r="174" spans="1:118">
      <c r="A174" s="488" t="s">
        <v>11</v>
      </c>
      <c r="B174" s="112">
        <v>6.301601113130455</v>
      </c>
      <c r="C174" s="195">
        <v>1.839745296139923</v>
      </c>
      <c r="D174" s="112">
        <v>2.6353114185739162</v>
      </c>
      <c r="E174" s="195">
        <v>1.0026647386152481</v>
      </c>
      <c r="F174" s="112">
        <v>40.706591271720256</v>
      </c>
      <c r="G174" s="195">
        <v>3.71574063603589</v>
      </c>
      <c r="H174" s="112">
        <v>52.589531314410102</v>
      </c>
      <c r="I174" s="195">
        <v>2.872040591372095</v>
      </c>
      <c r="J174" s="112">
        <v>52.991807615149277</v>
      </c>
      <c r="K174" s="195">
        <v>3.776276982951889</v>
      </c>
      <c r="L174" s="112">
        <v>44.775157267015992</v>
      </c>
      <c r="M174" s="113">
        <v>2.792356927345526</v>
      </c>
      <c r="N174" s="242">
        <v>178</v>
      </c>
      <c r="O174" s="550">
        <v>505</v>
      </c>
    </row>
    <row r="175" spans="1:118">
      <c r="A175" s="510" t="s">
        <v>12</v>
      </c>
      <c r="B175" s="115">
        <v>1.9997636407477319</v>
      </c>
      <c r="C175" s="198">
        <v>1.153254170474791</v>
      </c>
      <c r="D175" s="115">
        <v>4.3713526739685999</v>
      </c>
      <c r="E175" s="198">
        <v>1.1194972426086871</v>
      </c>
      <c r="F175" s="115">
        <v>27.613773574373031</v>
      </c>
      <c r="G175" s="198">
        <v>3.6803826604011438</v>
      </c>
      <c r="H175" s="115">
        <v>37.1027764117554</v>
      </c>
      <c r="I175" s="198">
        <v>2.3266550435057538</v>
      </c>
      <c r="J175" s="115">
        <v>70.386462784879228</v>
      </c>
      <c r="K175" s="198">
        <v>3.7590428020821798</v>
      </c>
      <c r="L175" s="115">
        <v>58.525870914275998</v>
      </c>
      <c r="M175" s="116">
        <v>2.3581774636682602</v>
      </c>
      <c r="N175" s="243">
        <v>153</v>
      </c>
      <c r="O175" s="551">
        <v>499</v>
      </c>
    </row>
    <row r="176" spans="1:118">
      <c r="A176" s="488" t="s">
        <v>13</v>
      </c>
      <c r="B176" s="112">
        <v>8.4486319377922925</v>
      </c>
      <c r="C176" s="195">
        <v>2.6541014243533758</v>
      </c>
      <c r="D176" s="112">
        <v>8.6145841528226441</v>
      </c>
      <c r="E176" s="195">
        <v>1.8482327650616159</v>
      </c>
      <c r="F176" s="112">
        <v>62.124876101210958</v>
      </c>
      <c r="G176" s="195">
        <v>4.5795427439894132</v>
      </c>
      <c r="H176" s="112">
        <v>66.846567394594658</v>
      </c>
      <c r="I176" s="195">
        <v>2.5300002383403948</v>
      </c>
      <c r="J176" s="112">
        <v>29.426491960996749</v>
      </c>
      <c r="K176" s="195">
        <v>4.2925699795530043</v>
      </c>
      <c r="L176" s="112">
        <v>24.538848452582702</v>
      </c>
      <c r="M176" s="113">
        <v>2.112276603372226</v>
      </c>
      <c r="N176" s="242">
        <v>118</v>
      </c>
      <c r="O176" s="550">
        <v>381</v>
      </c>
    </row>
    <row r="177" spans="1:15">
      <c r="A177" s="510" t="s">
        <v>14</v>
      </c>
      <c r="B177" s="115">
        <v>12.83805935057938</v>
      </c>
      <c r="C177" s="198">
        <v>2.447994885866251</v>
      </c>
      <c r="D177" s="115">
        <v>18.435228079790299</v>
      </c>
      <c r="E177" s="198">
        <v>1.8141597769488249</v>
      </c>
      <c r="F177" s="115">
        <v>50.95451084075642</v>
      </c>
      <c r="G177" s="198">
        <v>3.6192168703936121</v>
      </c>
      <c r="H177" s="115">
        <v>45.918823292321903</v>
      </c>
      <c r="I177" s="198">
        <v>2.1490380769636288</v>
      </c>
      <c r="J177" s="115">
        <v>36.207429808664202</v>
      </c>
      <c r="K177" s="198">
        <v>3.474373265488691</v>
      </c>
      <c r="L177" s="115">
        <v>35.645948627887797</v>
      </c>
      <c r="M177" s="116">
        <v>2.007644027949897</v>
      </c>
      <c r="N177" s="243">
        <v>192</v>
      </c>
      <c r="O177" s="551">
        <v>575</v>
      </c>
    </row>
    <row r="178" spans="1:15">
      <c r="A178" s="488" t="s">
        <v>15</v>
      </c>
      <c r="B178" s="112">
        <v>19.172748042242159</v>
      </c>
      <c r="C178" s="195">
        <v>2.5251577149756699</v>
      </c>
      <c r="D178" s="112">
        <v>20.640937779495491</v>
      </c>
      <c r="E178" s="195">
        <v>1.468365473964953</v>
      </c>
      <c r="F178" s="112">
        <v>51.801611763431929</v>
      </c>
      <c r="G178" s="195">
        <v>3.1933272716625121</v>
      </c>
      <c r="H178" s="112">
        <v>44.457271550825133</v>
      </c>
      <c r="I178" s="195">
        <v>1.777753308422978</v>
      </c>
      <c r="J178" s="112">
        <v>29.025640194325909</v>
      </c>
      <c r="K178" s="195">
        <v>2.8945158223311211</v>
      </c>
      <c r="L178" s="112">
        <v>34.901790669679393</v>
      </c>
      <c r="M178" s="113">
        <v>1.7021627118330931</v>
      </c>
      <c r="N178" s="242">
        <v>249</v>
      </c>
      <c r="O178" s="550">
        <v>792</v>
      </c>
    </row>
    <row r="179" spans="1:15">
      <c r="A179" s="510" t="s">
        <v>24</v>
      </c>
      <c r="B179" s="115">
        <v>2.3681766856227799</v>
      </c>
      <c r="C179" s="198">
        <v>1.2026323528722449</v>
      </c>
      <c r="D179" s="115">
        <v>4.3644962090200368</v>
      </c>
      <c r="E179" s="198">
        <v>1.165141382432566</v>
      </c>
      <c r="F179" s="115">
        <v>19.20510456506813</v>
      </c>
      <c r="G179" s="198">
        <v>3.3385756744741251</v>
      </c>
      <c r="H179" s="115">
        <v>27.47293598078646</v>
      </c>
      <c r="I179" s="198">
        <v>2.3387396552406972</v>
      </c>
      <c r="J179" s="115">
        <v>78.426718749309089</v>
      </c>
      <c r="K179" s="198">
        <v>3.4677912488800109</v>
      </c>
      <c r="L179" s="115">
        <v>68.162567810193494</v>
      </c>
      <c r="M179" s="116">
        <v>2.433514174933729</v>
      </c>
      <c r="N179" s="243">
        <v>148</v>
      </c>
      <c r="O179" s="551">
        <v>430</v>
      </c>
    </row>
    <row r="180" spans="1:15">
      <c r="A180" s="488" t="s">
        <v>16</v>
      </c>
      <c r="B180" s="112">
        <v>19.72227955783659</v>
      </c>
      <c r="C180" s="195">
        <v>2.309702545454793</v>
      </c>
      <c r="D180" s="112">
        <v>25.391636482309469</v>
      </c>
      <c r="E180" s="195">
        <v>1.515458129393306</v>
      </c>
      <c r="F180" s="112">
        <v>55.350275793947532</v>
      </c>
      <c r="G180" s="195">
        <v>2.8912361818209922</v>
      </c>
      <c r="H180" s="112">
        <v>48.430709084080917</v>
      </c>
      <c r="I180" s="195">
        <v>1.673382670658961</v>
      </c>
      <c r="J180" s="112">
        <v>24.927444648215879</v>
      </c>
      <c r="K180" s="195">
        <v>2.516445288813749</v>
      </c>
      <c r="L180" s="112">
        <v>26.177654433609611</v>
      </c>
      <c r="M180" s="113">
        <v>1.3957033833806869</v>
      </c>
      <c r="N180" s="242">
        <v>308</v>
      </c>
      <c r="O180" s="550">
        <v>930</v>
      </c>
    </row>
    <row r="181" spans="1:15">
      <c r="A181" s="510" t="s">
        <v>17</v>
      </c>
      <c r="B181" s="115">
        <v>12.91133238285509</v>
      </c>
      <c r="C181" s="198">
        <v>1.385881181749169</v>
      </c>
      <c r="D181" s="115">
        <v>17.806429081644001</v>
      </c>
      <c r="E181" s="198">
        <v>0.97784833282321315</v>
      </c>
      <c r="F181" s="115">
        <v>56.668894738024058</v>
      </c>
      <c r="G181" s="198">
        <v>2.0504881905186791</v>
      </c>
      <c r="H181" s="115">
        <v>53.699225867637999</v>
      </c>
      <c r="I181" s="198">
        <v>1.210858867581021</v>
      </c>
      <c r="J181" s="115">
        <v>30.419772879120849</v>
      </c>
      <c r="K181" s="198">
        <v>1.906013455801872</v>
      </c>
      <c r="L181" s="115">
        <v>28.494345050718</v>
      </c>
      <c r="M181" s="116">
        <v>1.0534907535361711</v>
      </c>
      <c r="N181" s="243">
        <v>598</v>
      </c>
      <c r="O181" s="551">
        <v>1771</v>
      </c>
    </row>
    <row r="182" spans="1:15">
      <c r="A182" s="488" t="s">
        <v>18</v>
      </c>
      <c r="B182" s="112">
        <v>18.526147392762621</v>
      </c>
      <c r="C182" s="195">
        <v>2.727119886129528</v>
      </c>
      <c r="D182" s="112">
        <v>25.750052203297201</v>
      </c>
      <c r="E182" s="195">
        <v>1.862482200921326</v>
      </c>
      <c r="F182" s="112">
        <v>47.158953385362608</v>
      </c>
      <c r="G182" s="195">
        <v>3.4418782938175072</v>
      </c>
      <c r="H182" s="112">
        <v>44.248260260701841</v>
      </c>
      <c r="I182" s="195">
        <v>2.0611529752212672</v>
      </c>
      <c r="J182" s="112">
        <v>34.314899221874782</v>
      </c>
      <c r="K182" s="195">
        <v>3.279259397274795</v>
      </c>
      <c r="L182" s="112">
        <v>30.001687536000961</v>
      </c>
      <c r="M182" s="113">
        <v>1.8630992850218611</v>
      </c>
      <c r="N182" s="242">
        <v>218</v>
      </c>
      <c r="O182" s="550">
        <v>588</v>
      </c>
    </row>
    <row r="183" spans="1:15">
      <c r="A183" s="510" t="s">
        <v>19</v>
      </c>
      <c r="B183" s="115">
        <v>9.3829726150433288</v>
      </c>
      <c r="C183" s="198">
        <v>2.6174701922042352</v>
      </c>
      <c r="D183" s="115">
        <v>23.128918362283361</v>
      </c>
      <c r="E183" s="198">
        <v>2.3276514220491609</v>
      </c>
      <c r="F183" s="115">
        <v>53.236046701921261</v>
      </c>
      <c r="G183" s="198">
        <v>4.353398970256352</v>
      </c>
      <c r="H183" s="115">
        <v>45.846982273387312</v>
      </c>
      <c r="I183" s="198">
        <v>2.5319145708589579</v>
      </c>
      <c r="J183" s="115">
        <v>37.380980683035411</v>
      </c>
      <c r="K183" s="198">
        <v>4.2001156372228028</v>
      </c>
      <c r="L183" s="115">
        <v>31.024099364329331</v>
      </c>
      <c r="M183" s="116">
        <v>2.2321096278962038</v>
      </c>
      <c r="N183" s="243">
        <v>137</v>
      </c>
      <c r="O183" s="551">
        <v>422</v>
      </c>
    </row>
    <row r="184" spans="1:15">
      <c r="A184" s="488" t="s">
        <v>20</v>
      </c>
      <c r="B184" s="112">
        <v>2.6259204819806721</v>
      </c>
      <c r="C184" s="195">
        <v>1.0582557722667081</v>
      </c>
      <c r="D184" s="112">
        <v>4.8283015546519401</v>
      </c>
      <c r="E184" s="195">
        <v>0.86871423267628545</v>
      </c>
      <c r="F184" s="112">
        <v>26.21111670167754</v>
      </c>
      <c r="G184" s="195">
        <v>2.9091832749860851</v>
      </c>
      <c r="H184" s="112">
        <v>25.661874995946569</v>
      </c>
      <c r="I184" s="195">
        <v>1.70450686812156</v>
      </c>
      <c r="J184" s="112">
        <v>71.162962816341789</v>
      </c>
      <c r="K184" s="195">
        <v>2.9966560532694029</v>
      </c>
      <c r="L184" s="112">
        <v>69.509823449401495</v>
      </c>
      <c r="M184" s="113">
        <v>1.7966521175063961</v>
      </c>
      <c r="N184" s="242">
        <v>229</v>
      </c>
      <c r="O184" s="550">
        <v>693</v>
      </c>
    </row>
    <row r="185" spans="1:15">
      <c r="A185" s="510" t="s">
        <v>21</v>
      </c>
      <c r="B185" s="115">
        <v>5.6216039372772384</v>
      </c>
      <c r="C185" s="198">
        <v>1.8255887730052009</v>
      </c>
      <c r="D185" s="115">
        <v>5.7206167476769663</v>
      </c>
      <c r="E185" s="198">
        <v>1.2473976237975559</v>
      </c>
      <c r="F185" s="115">
        <v>21.437095949647301</v>
      </c>
      <c r="G185" s="198">
        <v>3.2254220721107472</v>
      </c>
      <c r="H185" s="115">
        <v>21.367356382643958</v>
      </c>
      <c r="I185" s="198">
        <v>2.0517039165868951</v>
      </c>
      <c r="J185" s="115">
        <v>72.941300113075457</v>
      </c>
      <c r="K185" s="198">
        <v>3.4962734449970911</v>
      </c>
      <c r="L185" s="115">
        <v>72.912026869679067</v>
      </c>
      <c r="M185" s="116">
        <v>2.230188560068731</v>
      </c>
      <c r="N185" s="243">
        <v>163</v>
      </c>
      <c r="O185" s="551">
        <v>461</v>
      </c>
    </row>
    <row r="186" spans="1:15">
      <c r="A186" s="488" t="s">
        <v>22</v>
      </c>
      <c r="B186" s="112">
        <v>16.627820478155861</v>
      </c>
      <c r="C186" s="195">
        <v>3.5692740738744848</v>
      </c>
      <c r="D186" s="112">
        <v>19.171335796533441</v>
      </c>
      <c r="E186" s="195">
        <v>2.0361473778850381</v>
      </c>
      <c r="F186" s="112">
        <v>61.764478978009798</v>
      </c>
      <c r="G186" s="195">
        <v>4.5651798038445204</v>
      </c>
      <c r="H186" s="112">
        <v>56.985863049766387</v>
      </c>
      <c r="I186" s="195">
        <v>2.367315518671075</v>
      </c>
      <c r="J186" s="112">
        <v>21.607700543834351</v>
      </c>
      <c r="K186" s="195">
        <v>3.8084136804736062</v>
      </c>
      <c r="L186" s="112">
        <v>23.842801153700169</v>
      </c>
      <c r="M186" s="113">
        <v>1.8540626010055099</v>
      </c>
      <c r="N186" s="242">
        <v>115</v>
      </c>
      <c r="O186" s="552">
        <v>485</v>
      </c>
    </row>
    <row r="187" spans="1:15" ht="15.75" thickBot="1">
      <c r="A187" s="537" t="s">
        <v>23</v>
      </c>
      <c r="B187" s="413">
        <v>5.0924664422068151</v>
      </c>
      <c r="C187" s="460">
        <v>1.79516730924611</v>
      </c>
      <c r="D187" s="413">
        <v>3.2848672236360632</v>
      </c>
      <c r="E187" s="460">
        <v>0.84525127484803741</v>
      </c>
      <c r="F187" s="413">
        <v>20.726081106309621</v>
      </c>
      <c r="G187" s="460">
        <v>3.3904862020991868</v>
      </c>
      <c r="H187" s="413">
        <v>19.78924986277433</v>
      </c>
      <c r="I187" s="460">
        <v>1.882923235922118</v>
      </c>
      <c r="J187" s="413">
        <v>74.181452451483565</v>
      </c>
      <c r="K187" s="460">
        <v>3.6441359739474808</v>
      </c>
      <c r="L187" s="413">
        <v>76.925882913589604</v>
      </c>
      <c r="M187" s="414">
        <v>1.991042453418705</v>
      </c>
      <c r="N187" s="243">
        <v>153</v>
      </c>
      <c r="O187" s="553">
        <v>453</v>
      </c>
    </row>
    <row r="188" spans="1:15">
      <c r="A188" s="511" t="s">
        <v>28</v>
      </c>
      <c r="B188" s="124">
        <v>18.346338220619391</v>
      </c>
      <c r="C188" s="204">
        <v>0.76006269627876344</v>
      </c>
      <c r="D188" s="124">
        <v>24.359558811946819</v>
      </c>
      <c r="E188" s="204">
        <v>0.49536900592537603</v>
      </c>
      <c r="F188" s="124">
        <v>53.185845859989911</v>
      </c>
      <c r="G188" s="204">
        <v>0.97634444112474728</v>
      </c>
      <c r="H188" s="124">
        <v>48.231633362763958</v>
      </c>
      <c r="I188" s="204">
        <v>0.56284647155648682</v>
      </c>
      <c r="J188" s="124">
        <v>28.467815919390699</v>
      </c>
      <c r="K188" s="204">
        <v>0.87957340622711933</v>
      </c>
      <c r="L188" s="124">
        <v>27.40880782528923</v>
      </c>
      <c r="M188" s="125">
        <v>0.48748082589699138</v>
      </c>
      <c r="N188" s="244">
        <v>2870</v>
      </c>
      <c r="O188" s="554">
        <v>8959</v>
      </c>
    </row>
    <row r="189" spans="1:15">
      <c r="A189" s="511" t="s">
        <v>27</v>
      </c>
      <c r="B189" s="124">
        <v>4.0904544917331087</v>
      </c>
      <c r="C189" s="204">
        <v>0.6514216661232316</v>
      </c>
      <c r="D189" s="124">
        <v>4.1089235795906429</v>
      </c>
      <c r="E189" s="204">
        <v>0.43252340060496269</v>
      </c>
      <c r="F189" s="124">
        <v>27.957402377389251</v>
      </c>
      <c r="G189" s="204">
        <v>1.482008799836428</v>
      </c>
      <c r="H189" s="124">
        <v>32.750549636552883</v>
      </c>
      <c r="I189" s="204">
        <v>1.1020945271753479</v>
      </c>
      <c r="J189" s="124">
        <v>67.952143130877644</v>
      </c>
      <c r="K189" s="204">
        <v>1.5360149294034089</v>
      </c>
      <c r="L189" s="124">
        <v>63.14052678385648</v>
      </c>
      <c r="M189" s="125">
        <v>1.102244819469067</v>
      </c>
      <c r="N189" s="245">
        <v>1024</v>
      </c>
      <c r="O189" s="555">
        <v>3041</v>
      </c>
    </row>
    <row r="190" spans="1:15">
      <c r="A190" s="517" t="s">
        <v>26</v>
      </c>
      <c r="B190" s="518">
        <v>14.496057123974021</v>
      </c>
      <c r="C190" s="524">
        <v>0.59173839451244858</v>
      </c>
      <c r="D190" s="518">
        <v>20.43911049343135</v>
      </c>
      <c r="E190" s="524">
        <v>0.41622590970659551</v>
      </c>
      <c r="F190" s="518">
        <v>46.372055786631051</v>
      </c>
      <c r="G190" s="524">
        <v>0.83653017376341554</v>
      </c>
      <c r="H190" s="518">
        <v>45.234552630884131</v>
      </c>
      <c r="I190" s="524">
        <v>0.49852781709072203</v>
      </c>
      <c r="J190" s="518">
        <v>39.131887089394937</v>
      </c>
      <c r="K190" s="524">
        <v>0.81579366534729525</v>
      </c>
      <c r="L190" s="518">
        <v>34.326336875684518</v>
      </c>
      <c r="M190" s="519">
        <v>0.45264634118986569</v>
      </c>
      <c r="N190" s="557">
        <v>3894</v>
      </c>
      <c r="O190" s="558">
        <v>12000</v>
      </c>
    </row>
    <row r="191" spans="1:15">
      <c r="A191" s="1969" t="s">
        <v>165</v>
      </c>
      <c r="B191" s="1969"/>
      <c r="C191" s="1969"/>
      <c r="D191" s="1969"/>
      <c r="E191" s="1969"/>
      <c r="F191" s="1969"/>
      <c r="G191" s="1969"/>
      <c r="H191" s="1969"/>
      <c r="I191" s="1969"/>
      <c r="J191" s="1969"/>
      <c r="K191" s="1969"/>
      <c r="L191" s="1969"/>
      <c r="M191" s="1969"/>
      <c r="N191" s="1969"/>
      <c r="O191" s="1969"/>
    </row>
    <row r="192" spans="1:15">
      <c r="A192" s="1968" t="s">
        <v>171</v>
      </c>
      <c r="B192" s="1968"/>
      <c r="C192" s="1968"/>
      <c r="D192" s="1968"/>
      <c r="E192" s="1968"/>
      <c r="F192" s="1968"/>
      <c r="G192" s="1968"/>
      <c r="H192" s="1968"/>
      <c r="I192" s="1968"/>
      <c r="J192" s="1968"/>
      <c r="K192" s="1968"/>
      <c r="L192" s="1968"/>
      <c r="M192" s="1968"/>
      <c r="N192" s="1968"/>
      <c r="O192" s="1968"/>
    </row>
    <row r="193" spans="1:15">
      <c r="A193" s="1968" t="s">
        <v>414</v>
      </c>
      <c r="B193" s="1968"/>
      <c r="C193" s="1968"/>
      <c r="D193" s="1968"/>
      <c r="E193" s="1968"/>
      <c r="F193" s="1968"/>
      <c r="G193" s="1968"/>
      <c r="H193" s="1968"/>
      <c r="I193" s="1968"/>
      <c r="J193" s="1968"/>
      <c r="K193" s="1968"/>
      <c r="L193" s="1968"/>
      <c r="M193" s="1968"/>
      <c r="N193" s="1968"/>
      <c r="O193" s="1968"/>
    </row>
    <row r="194" spans="1:15">
      <c r="A194" s="5"/>
    </row>
    <row r="195" spans="1:15">
      <c r="A195" s="241" t="s">
        <v>311</v>
      </c>
      <c r="B195"/>
      <c r="C195"/>
      <c r="D195"/>
      <c r="E195"/>
      <c r="F195"/>
      <c r="G195"/>
      <c r="H195"/>
      <c r="I195"/>
      <c r="J195"/>
      <c r="K195"/>
      <c r="L195"/>
      <c r="M195"/>
      <c r="N195"/>
      <c r="O195"/>
    </row>
    <row r="196" spans="1:15">
      <c r="A196" s="559" t="s">
        <v>167</v>
      </c>
      <c r="B196" s="1970" t="s">
        <v>168</v>
      </c>
      <c r="C196" s="1971"/>
      <c r="D196" s="1971"/>
      <c r="E196" s="1974"/>
      <c r="F196" s="1970" t="s">
        <v>169</v>
      </c>
      <c r="G196" s="1971"/>
      <c r="H196" s="1971"/>
      <c r="I196" s="1974"/>
      <c r="J196" s="1970" t="s">
        <v>170</v>
      </c>
      <c r="K196" s="1971"/>
      <c r="L196" s="1971"/>
      <c r="M196" s="1974"/>
      <c r="N196" s="1970" t="s">
        <v>29</v>
      </c>
      <c r="O196" s="1971"/>
    </row>
    <row r="197" spans="1:15" ht="30">
      <c r="A197" s="548" t="s">
        <v>124</v>
      </c>
      <c r="B197" s="1972" t="s">
        <v>104</v>
      </c>
      <c r="C197" s="1973"/>
      <c r="D197" s="1972" t="s">
        <v>3</v>
      </c>
      <c r="E197" s="1973"/>
      <c r="F197" s="1972" t="s">
        <v>104</v>
      </c>
      <c r="G197" s="1973"/>
      <c r="H197" s="1972" t="s">
        <v>3</v>
      </c>
      <c r="I197" s="1973"/>
      <c r="J197" s="1972" t="s">
        <v>104</v>
      </c>
      <c r="K197" s="1973"/>
      <c r="L197" s="1972" t="s">
        <v>3</v>
      </c>
      <c r="M197" s="1973"/>
      <c r="N197" s="527" t="s">
        <v>104</v>
      </c>
      <c r="O197" s="549" t="s">
        <v>3</v>
      </c>
    </row>
    <row r="198" spans="1:15" ht="15.75" thickBot="1">
      <c r="A198" s="334" t="s">
        <v>8</v>
      </c>
      <c r="B198" s="220" t="s">
        <v>46</v>
      </c>
      <c r="C198" s="219" t="s">
        <v>69</v>
      </c>
      <c r="D198" s="220" t="s">
        <v>46</v>
      </c>
      <c r="E198" s="219" t="s">
        <v>69</v>
      </c>
      <c r="F198" s="220" t="s">
        <v>46</v>
      </c>
      <c r="G198" s="219" t="s">
        <v>69</v>
      </c>
      <c r="H198" s="220" t="s">
        <v>46</v>
      </c>
      <c r="I198" s="219" t="s">
        <v>69</v>
      </c>
      <c r="J198" s="220" t="s">
        <v>46</v>
      </c>
      <c r="K198" s="219" t="s">
        <v>69</v>
      </c>
      <c r="L198" s="220" t="s">
        <v>46</v>
      </c>
      <c r="M198" s="219" t="s">
        <v>69</v>
      </c>
      <c r="N198" s="220" t="s">
        <v>77</v>
      </c>
      <c r="O198" s="218" t="s">
        <v>77</v>
      </c>
    </row>
    <row r="199" spans="1:15">
      <c r="A199" s="488" t="s">
        <v>9</v>
      </c>
      <c r="B199" s="112">
        <v>21.708764433033739</v>
      </c>
      <c r="C199" s="195">
        <v>2.0077925835621602</v>
      </c>
      <c r="D199" s="112">
        <v>34.160176254695251</v>
      </c>
      <c r="E199" s="195">
        <v>1.3326556001071019</v>
      </c>
      <c r="F199" s="112">
        <v>51.298092308633372</v>
      </c>
      <c r="G199" s="195">
        <v>2.4201711658436529</v>
      </c>
      <c r="H199" s="112">
        <v>45.978558830309098</v>
      </c>
      <c r="I199" s="195">
        <v>1.3693470258547771</v>
      </c>
      <c r="J199" s="112">
        <v>26.993143258332889</v>
      </c>
      <c r="K199" s="195">
        <v>2.1474600566027742</v>
      </c>
      <c r="L199" s="112">
        <v>19.861264914995651</v>
      </c>
      <c r="M199" s="113">
        <v>0.996532632018577</v>
      </c>
      <c r="N199" s="242">
        <v>436</v>
      </c>
      <c r="O199" s="550">
        <v>1408</v>
      </c>
    </row>
    <row r="200" spans="1:15">
      <c r="A200" s="510" t="s">
        <v>10</v>
      </c>
      <c r="B200" s="115">
        <v>23.358935488906109</v>
      </c>
      <c r="C200" s="198">
        <v>1.881385830929688</v>
      </c>
      <c r="D200" s="115">
        <v>26.456546713727651</v>
      </c>
      <c r="E200" s="198">
        <v>1.0829057144234651</v>
      </c>
      <c r="F200" s="115">
        <v>50.8306149347843</v>
      </c>
      <c r="G200" s="198">
        <v>2.2197565444571912</v>
      </c>
      <c r="H200" s="115">
        <v>42.450102287972499</v>
      </c>
      <c r="I200" s="198">
        <v>1.2325811148262431</v>
      </c>
      <c r="J200" s="115">
        <v>25.81044957630959</v>
      </c>
      <c r="K200" s="198">
        <v>1.9353051474042671</v>
      </c>
      <c r="L200" s="115">
        <v>31.093350998299851</v>
      </c>
      <c r="M200" s="116">
        <v>1.1797032612836329</v>
      </c>
      <c r="N200" s="243">
        <v>513</v>
      </c>
      <c r="O200" s="551">
        <v>1620</v>
      </c>
    </row>
    <row r="201" spans="1:15">
      <c r="A201" s="488" t="s">
        <v>11</v>
      </c>
      <c r="B201" s="112">
        <v>5.7818027374344796</v>
      </c>
      <c r="C201" s="195">
        <v>1.775401428462368</v>
      </c>
      <c r="D201" s="112">
        <v>2.7990233744608441</v>
      </c>
      <c r="E201" s="195">
        <v>1.015925623590501</v>
      </c>
      <c r="F201" s="112">
        <v>41.722965383682862</v>
      </c>
      <c r="G201" s="195">
        <v>3.750760031321422</v>
      </c>
      <c r="H201" s="112">
        <v>50.625340013815652</v>
      </c>
      <c r="I201" s="195">
        <v>2.926748977285266</v>
      </c>
      <c r="J201" s="112">
        <v>52.495231878882663</v>
      </c>
      <c r="K201" s="195">
        <v>3.8000570429826288</v>
      </c>
      <c r="L201" s="112">
        <v>46.57563661172351</v>
      </c>
      <c r="M201" s="113">
        <v>2.8516580758519812</v>
      </c>
      <c r="N201" s="242">
        <v>176</v>
      </c>
      <c r="O201" s="550">
        <v>504</v>
      </c>
    </row>
    <row r="202" spans="1:15">
      <c r="A202" s="510" t="s">
        <v>12</v>
      </c>
      <c r="B202" s="115">
        <v>2.6299135013831672</v>
      </c>
      <c r="C202" s="198">
        <v>1.308394657069978</v>
      </c>
      <c r="D202" s="115">
        <v>3.1258287070572659</v>
      </c>
      <c r="E202" s="198">
        <v>0.9513181483873302</v>
      </c>
      <c r="F202" s="115">
        <v>27.893909504147981</v>
      </c>
      <c r="G202" s="198">
        <v>3.7106865735126129</v>
      </c>
      <c r="H202" s="115">
        <v>38.579133835625527</v>
      </c>
      <c r="I202" s="198">
        <v>2.3379392307988049</v>
      </c>
      <c r="J202" s="115">
        <v>69.476176994468858</v>
      </c>
      <c r="K202" s="198">
        <v>3.8088642671516122</v>
      </c>
      <c r="L202" s="115">
        <v>58.2950374573172</v>
      </c>
      <c r="M202" s="116">
        <v>2.3564626892352249</v>
      </c>
      <c r="N202" s="243">
        <v>151</v>
      </c>
      <c r="O202" s="551">
        <v>499</v>
      </c>
    </row>
    <row r="203" spans="1:15">
      <c r="A203" s="488" t="s">
        <v>13</v>
      </c>
      <c r="B203" s="112">
        <v>8.8028611211234278</v>
      </c>
      <c r="C203" s="195">
        <v>2.6329825634109119</v>
      </c>
      <c r="D203" s="112">
        <v>8.5888497205272873</v>
      </c>
      <c r="E203" s="195">
        <v>1.8430581867713851</v>
      </c>
      <c r="F203" s="112">
        <v>61.693732813677151</v>
      </c>
      <c r="G203" s="195">
        <v>4.5676364322340666</v>
      </c>
      <c r="H203" s="112">
        <v>67.512859757024117</v>
      </c>
      <c r="I203" s="195">
        <v>2.5148628205753232</v>
      </c>
      <c r="J203" s="112">
        <v>29.503406065199432</v>
      </c>
      <c r="K203" s="195">
        <v>4.2910809396398388</v>
      </c>
      <c r="L203" s="112">
        <v>23.898290522448601</v>
      </c>
      <c r="M203" s="113">
        <v>2.0884125923195311</v>
      </c>
      <c r="N203" s="242">
        <v>119</v>
      </c>
      <c r="O203" s="550">
        <v>382</v>
      </c>
    </row>
    <row r="204" spans="1:15">
      <c r="A204" s="510" t="s">
        <v>14</v>
      </c>
      <c r="B204" s="115">
        <v>12.509923818147611</v>
      </c>
      <c r="C204" s="198">
        <v>2.3900617927623302</v>
      </c>
      <c r="D204" s="115">
        <v>19.013554200820028</v>
      </c>
      <c r="E204" s="198">
        <v>1.8296203015386321</v>
      </c>
      <c r="F204" s="115">
        <v>49.240309968554811</v>
      </c>
      <c r="G204" s="198">
        <v>3.5730437437354952</v>
      </c>
      <c r="H204" s="115">
        <v>44.586952498724102</v>
      </c>
      <c r="I204" s="198">
        <v>2.1386356501378661</v>
      </c>
      <c r="J204" s="115">
        <v>38.249766213297583</v>
      </c>
      <c r="K204" s="198">
        <v>3.4678200987699821</v>
      </c>
      <c r="L204" s="115">
        <v>36.399493300455873</v>
      </c>
      <c r="M204" s="116">
        <v>2.014309570345822</v>
      </c>
      <c r="N204" s="243">
        <v>197</v>
      </c>
      <c r="O204" s="551">
        <v>578</v>
      </c>
    </row>
    <row r="205" spans="1:15">
      <c r="A205" s="488" t="s">
        <v>15</v>
      </c>
      <c r="B205" s="112">
        <v>18.964005190179201</v>
      </c>
      <c r="C205" s="195">
        <v>2.4986832436334381</v>
      </c>
      <c r="D205" s="112">
        <v>19.757948380492451</v>
      </c>
      <c r="E205" s="195">
        <v>1.438426815156201</v>
      </c>
      <c r="F205" s="112">
        <v>50.653340489416941</v>
      </c>
      <c r="G205" s="195">
        <v>3.1682312182093808</v>
      </c>
      <c r="H205" s="112">
        <v>45.238028316242328</v>
      </c>
      <c r="I205" s="195">
        <v>1.780552244565089</v>
      </c>
      <c r="J205" s="112">
        <v>30.382654320403859</v>
      </c>
      <c r="K205" s="195">
        <v>2.9051691719638901</v>
      </c>
      <c r="L205" s="112">
        <v>35.004023303265221</v>
      </c>
      <c r="M205" s="113">
        <v>1.7026096452189761</v>
      </c>
      <c r="N205" s="242">
        <v>253</v>
      </c>
      <c r="O205" s="550">
        <v>793</v>
      </c>
    </row>
    <row r="206" spans="1:15">
      <c r="A206" s="510" t="s">
        <v>24</v>
      </c>
      <c r="B206" s="115">
        <v>2.348683312973654</v>
      </c>
      <c r="C206" s="198">
        <v>1.192853123429068</v>
      </c>
      <c r="D206" s="115">
        <v>4.5645924052249169</v>
      </c>
      <c r="E206" s="198">
        <v>1.180908482718837</v>
      </c>
      <c r="F206" s="115">
        <v>18.446549521104139</v>
      </c>
      <c r="G206" s="198">
        <v>3.2806742571578069</v>
      </c>
      <c r="H206" s="115">
        <v>28.80254929071894</v>
      </c>
      <c r="I206" s="198">
        <v>2.3606869517112128</v>
      </c>
      <c r="J206" s="115">
        <v>79.204767165922206</v>
      </c>
      <c r="K206" s="198">
        <v>3.412893293867314</v>
      </c>
      <c r="L206" s="115">
        <v>66.632858304056143</v>
      </c>
      <c r="M206" s="116">
        <v>2.449030886577003</v>
      </c>
      <c r="N206" s="243">
        <v>149</v>
      </c>
      <c r="O206" s="551">
        <v>429</v>
      </c>
    </row>
    <row r="207" spans="1:15">
      <c r="A207" s="488" t="s">
        <v>16</v>
      </c>
      <c r="B207" s="112">
        <v>20.494721461950959</v>
      </c>
      <c r="C207" s="195">
        <v>2.3119785975536131</v>
      </c>
      <c r="D207" s="112">
        <v>26.026925220314421</v>
      </c>
      <c r="E207" s="195">
        <v>1.52733783756939</v>
      </c>
      <c r="F207" s="112">
        <v>55.374418392679097</v>
      </c>
      <c r="G207" s="195">
        <v>2.8528675818016942</v>
      </c>
      <c r="H207" s="112">
        <v>47.954917680685597</v>
      </c>
      <c r="I207" s="195">
        <v>1.673912653790401</v>
      </c>
      <c r="J207" s="112">
        <v>24.13086014536993</v>
      </c>
      <c r="K207" s="195">
        <v>2.4557230119320002</v>
      </c>
      <c r="L207" s="112">
        <v>26.018157098999971</v>
      </c>
      <c r="M207" s="113">
        <v>1.392013298475081</v>
      </c>
      <c r="N207" s="242">
        <v>316</v>
      </c>
      <c r="O207" s="550">
        <v>929</v>
      </c>
    </row>
    <row r="208" spans="1:15">
      <c r="A208" s="510" t="s">
        <v>17</v>
      </c>
      <c r="B208" s="115">
        <v>12.23449885755549</v>
      </c>
      <c r="C208" s="198">
        <v>1.344572763894877</v>
      </c>
      <c r="D208" s="115">
        <v>17.272875005952489</v>
      </c>
      <c r="E208" s="198">
        <v>0.96818669963583337</v>
      </c>
      <c r="F208" s="115">
        <v>56.579041541354627</v>
      </c>
      <c r="G208" s="198">
        <v>2.0337565272059339</v>
      </c>
      <c r="H208" s="115">
        <v>52.911896317050306</v>
      </c>
      <c r="I208" s="198">
        <v>1.2130637706748151</v>
      </c>
      <c r="J208" s="115">
        <v>31.186459601089879</v>
      </c>
      <c r="K208" s="198">
        <v>1.9021230900862991</v>
      </c>
      <c r="L208" s="115">
        <v>29.815228676997201</v>
      </c>
      <c r="M208" s="116">
        <v>1.070009642197653</v>
      </c>
      <c r="N208" s="243">
        <v>608</v>
      </c>
      <c r="O208" s="551">
        <v>1769</v>
      </c>
    </row>
    <row r="209" spans="1:15">
      <c r="A209" s="488" t="s">
        <v>18</v>
      </c>
      <c r="B209" s="112">
        <v>19.2945546401358</v>
      </c>
      <c r="C209" s="195">
        <v>2.7386955451861801</v>
      </c>
      <c r="D209" s="112">
        <v>23.316648895124921</v>
      </c>
      <c r="E209" s="195">
        <v>1.80293492855536</v>
      </c>
      <c r="F209" s="112">
        <v>45.521220622241543</v>
      </c>
      <c r="G209" s="195">
        <v>3.3942154375492439</v>
      </c>
      <c r="H209" s="112">
        <v>45.814202643364837</v>
      </c>
      <c r="I209" s="195">
        <v>2.0683176472103382</v>
      </c>
      <c r="J209" s="112">
        <v>35.184224737622657</v>
      </c>
      <c r="K209" s="195">
        <v>3.2724396447132231</v>
      </c>
      <c r="L209" s="112">
        <v>30.869148461510228</v>
      </c>
      <c r="M209" s="113">
        <v>1.880566750424185</v>
      </c>
      <c r="N209" s="242">
        <v>222</v>
      </c>
      <c r="O209" s="550">
        <v>588</v>
      </c>
    </row>
    <row r="210" spans="1:15">
      <c r="A210" s="510" t="s">
        <v>19</v>
      </c>
      <c r="B210" s="115">
        <v>9.1293983402236609</v>
      </c>
      <c r="C210" s="198">
        <v>2.5540237574599218</v>
      </c>
      <c r="D210" s="115">
        <v>21.68458248279174</v>
      </c>
      <c r="E210" s="198">
        <v>2.2730879120755181</v>
      </c>
      <c r="F210" s="115">
        <v>53.743195251560593</v>
      </c>
      <c r="G210" s="198">
        <v>4.3462662177643274</v>
      </c>
      <c r="H210" s="115">
        <v>47.786704959100732</v>
      </c>
      <c r="I210" s="198">
        <v>2.5335436062886858</v>
      </c>
      <c r="J210" s="115">
        <v>37.127406408215741</v>
      </c>
      <c r="K210" s="198">
        <v>4.1872667623935422</v>
      </c>
      <c r="L210" s="115">
        <v>30.528712558107529</v>
      </c>
      <c r="M210" s="116">
        <v>2.218333201619608</v>
      </c>
      <c r="N210" s="243">
        <v>137</v>
      </c>
      <c r="O210" s="551">
        <v>424</v>
      </c>
    </row>
    <row r="211" spans="1:15">
      <c r="A211" s="488" t="s">
        <v>20</v>
      </c>
      <c r="B211" s="112">
        <v>2.190887340310371</v>
      </c>
      <c r="C211" s="195">
        <v>0.96942401408417733</v>
      </c>
      <c r="D211" s="112">
        <v>5.1455866797037162</v>
      </c>
      <c r="E211" s="195">
        <v>0.89612549361525795</v>
      </c>
      <c r="F211" s="112">
        <v>25.009392667288651</v>
      </c>
      <c r="G211" s="195">
        <v>2.8710925935359648</v>
      </c>
      <c r="H211" s="112">
        <v>24.326901669518691</v>
      </c>
      <c r="I211" s="195">
        <v>1.672544180615404</v>
      </c>
      <c r="J211" s="112">
        <v>72.799719992400981</v>
      </c>
      <c r="K211" s="195">
        <v>2.949925689959926</v>
      </c>
      <c r="L211" s="112">
        <v>70.527511650777598</v>
      </c>
      <c r="M211" s="113">
        <v>1.779056734022886</v>
      </c>
      <c r="N211" s="242">
        <v>228</v>
      </c>
      <c r="O211" s="550">
        <v>693</v>
      </c>
    </row>
    <row r="212" spans="1:15">
      <c r="A212" s="510" t="s">
        <v>21</v>
      </c>
      <c r="B212" s="115">
        <v>6.6802589957627267</v>
      </c>
      <c r="C212" s="198">
        <v>1.956232061430367</v>
      </c>
      <c r="D212" s="115">
        <v>6.1141684960409783</v>
      </c>
      <c r="E212" s="198">
        <v>1.2517928667268621</v>
      </c>
      <c r="F212" s="115">
        <v>21.805315837265791</v>
      </c>
      <c r="G212" s="198">
        <v>3.2321482161853008</v>
      </c>
      <c r="H212" s="115">
        <v>20.69188640238503</v>
      </c>
      <c r="I212" s="198">
        <v>2.041276498917417</v>
      </c>
      <c r="J212" s="115">
        <v>71.514425166971478</v>
      </c>
      <c r="K212" s="198">
        <v>3.5370325089761829</v>
      </c>
      <c r="L212" s="115">
        <v>73.193945101573988</v>
      </c>
      <c r="M212" s="116">
        <v>2.2237763430985962</v>
      </c>
      <c r="N212" s="243">
        <v>163</v>
      </c>
      <c r="O212" s="551">
        <v>461</v>
      </c>
    </row>
    <row r="213" spans="1:15">
      <c r="A213" s="488" t="s">
        <v>22</v>
      </c>
      <c r="B213" s="112">
        <v>14.867717918286569</v>
      </c>
      <c r="C213" s="195">
        <v>3.4241360077766241</v>
      </c>
      <c r="D213" s="112">
        <v>19.10579317866549</v>
      </c>
      <c r="E213" s="195">
        <v>2.0287961940363219</v>
      </c>
      <c r="F213" s="112">
        <v>62.357326910785972</v>
      </c>
      <c r="G213" s="195">
        <v>4.5702340593331909</v>
      </c>
      <c r="H213" s="112">
        <v>56.994259190438783</v>
      </c>
      <c r="I213" s="195">
        <v>2.3658684680097961</v>
      </c>
      <c r="J213" s="112">
        <v>22.774955170927448</v>
      </c>
      <c r="K213" s="195">
        <v>3.9075521883505919</v>
      </c>
      <c r="L213" s="112">
        <v>23.899947630895721</v>
      </c>
      <c r="M213" s="113">
        <v>1.853771522941863</v>
      </c>
      <c r="N213" s="242">
        <v>114</v>
      </c>
      <c r="O213" s="552">
        <v>485</v>
      </c>
    </row>
    <row r="214" spans="1:15" ht="15.75" thickBot="1">
      <c r="A214" s="537" t="s">
        <v>23</v>
      </c>
      <c r="B214" s="413">
        <v>4.6229614648211497</v>
      </c>
      <c r="C214" s="460">
        <v>1.7452179293012671</v>
      </c>
      <c r="D214" s="413">
        <v>2.5124610309386628</v>
      </c>
      <c r="E214" s="460">
        <v>0.73797029034490524</v>
      </c>
      <c r="F214" s="413">
        <v>21.008241059434589</v>
      </c>
      <c r="G214" s="460">
        <v>3.4302287827606421</v>
      </c>
      <c r="H214" s="413">
        <v>20.336076486372949</v>
      </c>
      <c r="I214" s="460">
        <v>1.8970769728621499</v>
      </c>
      <c r="J214" s="413">
        <v>74.368797475744259</v>
      </c>
      <c r="K214" s="460">
        <v>3.666021750162161</v>
      </c>
      <c r="L214" s="413">
        <v>77.151462482688387</v>
      </c>
      <c r="M214" s="414">
        <v>1.978467270335786</v>
      </c>
      <c r="N214" s="243">
        <v>151</v>
      </c>
      <c r="O214" s="553">
        <v>455</v>
      </c>
    </row>
    <row r="215" spans="1:15">
      <c r="A215" s="511" t="s">
        <v>28</v>
      </c>
      <c r="B215" s="124">
        <v>17.99051529261995</v>
      </c>
      <c r="C215" s="204">
        <v>0.74855177180510046</v>
      </c>
      <c r="D215" s="124">
        <v>23.741457639076309</v>
      </c>
      <c r="E215" s="204">
        <v>0.49068233931543698</v>
      </c>
      <c r="F215" s="124">
        <v>53.213568882892638</v>
      </c>
      <c r="G215" s="204">
        <v>0.96825557245874116</v>
      </c>
      <c r="H215" s="124">
        <v>47.858264042631973</v>
      </c>
      <c r="I215" s="204">
        <v>0.56229810562342719</v>
      </c>
      <c r="J215" s="124">
        <v>28.795915824487409</v>
      </c>
      <c r="K215" s="204">
        <v>0.87501706649210942</v>
      </c>
      <c r="L215" s="124">
        <v>28.400278318291711</v>
      </c>
      <c r="M215" s="125">
        <v>0.49320315875160448</v>
      </c>
      <c r="N215" s="244">
        <v>2915</v>
      </c>
      <c r="O215" s="554">
        <v>8976</v>
      </c>
    </row>
    <row r="216" spans="1:15">
      <c r="A216" s="511" t="s">
        <v>27</v>
      </c>
      <c r="B216" s="124">
        <v>4.0341389452782526</v>
      </c>
      <c r="C216" s="204">
        <v>0.64291147479538935</v>
      </c>
      <c r="D216" s="124">
        <v>4.0070864635044741</v>
      </c>
      <c r="E216" s="204">
        <v>0.42563497069556999</v>
      </c>
      <c r="F216" s="124">
        <v>27.92892748700023</v>
      </c>
      <c r="G216" s="204">
        <v>1.4863794913681541</v>
      </c>
      <c r="H216" s="124">
        <v>32.269182104900878</v>
      </c>
      <c r="I216" s="204">
        <v>1.098110639496531</v>
      </c>
      <c r="J216" s="124">
        <v>68.036933567721519</v>
      </c>
      <c r="K216" s="204">
        <v>1.5388445959236161</v>
      </c>
      <c r="L216" s="124">
        <v>63.723731431594643</v>
      </c>
      <c r="M216" s="125">
        <v>1.099834598532631</v>
      </c>
      <c r="N216" s="245">
        <v>1018</v>
      </c>
      <c r="O216" s="555">
        <v>3041</v>
      </c>
    </row>
    <row r="217" spans="1:15">
      <c r="A217" s="517" t="s">
        <v>26</v>
      </c>
      <c r="B217" s="518">
        <v>14.285199766721981</v>
      </c>
      <c r="C217" s="524">
        <v>0.58506280808966349</v>
      </c>
      <c r="D217" s="518">
        <v>19.925490272113962</v>
      </c>
      <c r="E217" s="524">
        <v>0.41200699311452083</v>
      </c>
      <c r="F217" s="518">
        <v>46.500682099153288</v>
      </c>
      <c r="G217" s="524">
        <v>0.83222947508754896</v>
      </c>
      <c r="H217" s="518">
        <v>44.843856974575992</v>
      </c>
      <c r="I217" s="524">
        <v>0.49807888481895002</v>
      </c>
      <c r="J217" s="518">
        <v>39.214118134124739</v>
      </c>
      <c r="K217" s="524">
        <v>0.811653760029451</v>
      </c>
      <c r="L217" s="518">
        <v>35.230652753310054</v>
      </c>
      <c r="M217" s="519">
        <v>0.45675516894510132</v>
      </c>
      <c r="N217" s="557">
        <v>3933</v>
      </c>
      <c r="O217" s="558">
        <v>12017</v>
      </c>
    </row>
    <row r="218" spans="1:15">
      <c r="A218" s="1969" t="s">
        <v>165</v>
      </c>
      <c r="B218" s="1969"/>
      <c r="C218" s="1969"/>
      <c r="D218" s="1969"/>
      <c r="E218" s="1969"/>
      <c r="F218" s="1969"/>
      <c r="G218" s="1969"/>
      <c r="H218" s="1969"/>
      <c r="I218" s="1969"/>
      <c r="J218" s="1969"/>
      <c r="K218" s="1969"/>
      <c r="L218" s="1969"/>
      <c r="M218" s="1969"/>
      <c r="N218" s="1969"/>
      <c r="O218" s="1969"/>
    </row>
    <row r="219" spans="1:15">
      <c r="A219" s="1968" t="s">
        <v>171</v>
      </c>
      <c r="B219" s="1968"/>
      <c r="C219" s="1968"/>
      <c r="D219" s="1968"/>
      <c r="E219" s="1968"/>
      <c r="F219" s="1968"/>
      <c r="G219" s="1968"/>
      <c r="H219" s="1968"/>
      <c r="I219" s="1968"/>
      <c r="J219" s="1968"/>
      <c r="K219" s="1968"/>
      <c r="L219" s="1968"/>
      <c r="M219" s="1968"/>
      <c r="N219" s="1968"/>
      <c r="O219" s="1968"/>
    </row>
    <row r="220" spans="1:15">
      <c r="A220" s="1968" t="s">
        <v>414</v>
      </c>
      <c r="B220" s="1968"/>
      <c r="C220" s="1968"/>
      <c r="D220" s="1968"/>
      <c r="E220" s="1968"/>
      <c r="F220" s="1968"/>
      <c r="G220" s="1968"/>
      <c r="H220" s="1968"/>
      <c r="I220" s="1968"/>
      <c r="J220" s="1968"/>
      <c r="K220" s="1968"/>
      <c r="L220" s="1968"/>
      <c r="M220" s="1968"/>
      <c r="N220" s="1968"/>
      <c r="O220" s="1968"/>
    </row>
    <row r="221" spans="1:15">
      <c r="A221" s="5"/>
    </row>
    <row r="222" spans="1:15">
      <c r="A222" s="241" t="s">
        <v>312</v>
      </c>
      <c r="B222"/>
      <c r="C222"/>
      <c r="D222"/>
      <c r="E222"/>
      <c r="F222"/>
      <c r="G222"/>
      <c r="H222"/>
      <c r="I222"/>
      <c r="J222"/>
      <c r="K222"/>
      <c r="L222"/>
      <c r="M222"/>
      <c r="N222"/>
      <c r="O222"/>
    </row>
    <row r="223" spans="1:15">
      <c r="A223" s="559" t="s">
        <v>167</v>
      </c>
      <c r="B223" s="1970" t="s">
        <v>168</v>
      </c>
      <c r="C223" s="1971"/>
      <c r="D223" s="1971"/>
      <c r="E223" s="1974"/>
      <c r="F223" s="1970" t="s">
        <v>169</v>
      </c>
      <c r="G223" s="1971"/>
      <c r="H223" s="1971"/>
      <c r="I223" s="1974"/>
      <c r="J223" s="1970" t="s">
        <v>170</v>
      </c>
      <c r="K223" s="1971"/>
      <c r="L223" s="1971"/>
      <c r="M223" s="1974"/>
      <c r="N223" s="1970" t="s">
        <v>29</v>
      </c>
      <c r="O223" s="1971"/>
    </row>
    <row r="224" spans="1:15" ht="30">
      <c r="A224" s="548" t="s">
        <v>124</v>
      </c>
      <c r="B224" s="1972" t="s">
        <v>104</v>
      </c>
      <c r="C224" s="1973"/>
      <c r="D224" s="1972" t="s">
        <v>3</v>
      </c>
      <c r="E224" s="1973"/>
      <c r="F224" s="1972" t="s">
        <v>104</v>
      </c>
      <c r="G224" s="1973"/>
      <c r="H224" s="1972" t="s">
        <v>3</v>
      </c>
      <c r="I224" s="1973"/>
      <c r="J224" s="1972" t="s">
        <v>104</v>
      </c>
      <c r="K224" s="1973"/>
      <c r="L224" s="1972" t="s">
        <v>3</v>
      </c>
      <c r="M224" s="1973"/>
      <c r="N224" s="527" t="s">
        <v>104</v>
      </c>
      <c r="O224" s="549" t="s">
        <v>3</v>
      </c>
    </row>
    <row r="225" spans="1:15" ht="15.75" thickBot="1">
      <c r="A225" s="334" t="s">
        <v>8</v>
      </c>
      <c r="B225" s="220" t="s">
        <v>46</v>
      </c>
      <c r="C225" s="219" t="s">
        <v>69</v>
      </c>
      <c r="D225" s="220" t="s">
        <v>46</v>
      </c>
      <c r="E225" s="219" t="s">
        <v>69</v>
      </c>
      <c r="F225" s="220" t="s">
        <v>46</v>
      </c>
      <c r="G225" s="219" t="s">
        <v>69</v>
      </c>
      <c r="H225" s="220" t="s">
        <v>46</v>
      </c>
      <c r="I225" s="219" t="s">
        <v>69</v>
      </c>
      <c r="J225" s="220" t="s">
        <v>46</v>
      </c>
      <c r="K225" s="219" t="s">
        <v>69</v>
      </c>
      <c r="L225" s="220" t="s">
        <v>46</v>
      </c>
      <c r="M225" s="219" t="s">
        <v>69</v>
      </c>
      <c r="N225" s="220" t="s">
        <v>77</v>
      </c>
      <c r="O225" s="218" t="s">
        <v>77</v>
      </c>
    </row>
    <row r="226" spans="1:15">
      <c r="A226" s="488" t="s">
        <v>9</v>
      </c>
      <c r="B226" s="112">
        <v>22.746627630995491</v>
      </c>
      <c r="C226" s="195">
        <v>2.0479500413710201</v>
      </c>
      <c r="D226" s="112">
        <v>35.592627942414182</v>
      </c>
      <c r="E226" s="195">
        <v>1.3427160254755</v>
      </c>
      <c r="F226" s="112">
        <v>49.740853005608322</v>
      </c>
      <c r="G226" s="195">
        <v>2.4320748886533949</v>
      </c>
      <c r="H226" s="112">
        <v>47.305228059851622</v>
      </c>
      <c r="I226" s="195">
        <v>1.3696874064072939</v>
      </c>
      <c r="J226" s="112">
        <v>27.512519363396191</v>
      </c>
      <c r="K226" s="195">
        <v>2.1714330267466249</v>
      </c>
      <c r="L226" s="112">
        <v>17.102143997734188</v>
      </c>
      <c r="M226" s="113">
        <v>0.91811514392273663</v>
      </c>
      <c r="N226" s="242">
        <v>432</v>
      </c>
      <c r="O226" s="550">
        <v>1410</v>
      </c>
    </row>
    <row r="227" spans="1:15">
      <c r="A227" s="510" t="s">
        <v>10</v>
      </c>
      <c r="B227" s="115">
        <v>23.078366473327549</v>
      </c>
      <c r="C227" s="198">
        <v>1.863117409294931</v>
      </c>
      <c r="D227" s="115">
        <v>26.29521165045081</v>
      </c>
      <c r="E227" s="198">
        <v>1.082580432261925</v>
      </c>
      <c r="F227" s="115">
        <v>49.888727055041578</v>
      </c>
      <c r="G227" s="198">
        <v>2.2103462337084792</v>
      </c>
      <c r="H227" s="115">
        <v>43.12938230080411</v>
      </c>
      <c r="I227" s="198">
        <v>1.237293670213182</v>
      </c>
      <c r="J227" s="115">
        <v>27.032906471630881</v>
      </c>
      <c r="K227" s="198">
        <v>1.9581517981851091</v>
      </c>
      <c r="L227" s="115">
        <v>30.57540604874508</v>
      </c>
      <c r="M227" s="116">
        <v>1.17822882071031</v>
      </c>
      <c r="N227" s="243">
        <v>517</v>
      </c>
      <c r="O227" s="551">
        <v>1614</v>
      </c>
    </row>
    <row r="228" spans="1:15">
      <c r="A228" s="488" t="s">
        <v>11</v>
      </c>
      <c r="B228" s="112">
        <v>6.4112170800368364</v>
      </c>
      <c r="C228" s="195">
        <v>1.8706541010423421</v>
      </c>
      <c r="D228" s="112">
        <v>2.1501654365589271</v>
      </c>
      <c r="E228" s="195">
        <v>0.95018528199723351</v>
      </c>
      <c r="F228" s="112">
        <v>42.011047634828927</v>
      </c>
      <c r="G228" s="195">
        <v>3.7659197475456869</v>
      </c>
      <c r="H228" s="112">
        <v>50.821516599413407</v>
      </c>
      <c r="I228" s="195">
        <v>2.938995208108238</v>
      </c>
      <c r="J228" s="112">
        <v>51.577735285134231</v>
      </c>
      <c r="K228" s="195">
        <v>3.814354801998407</v>
      </c>
      <c r="L228" s="112">
        <v>47.028317964027657</v>
      </c>
      <c r="M228" s="113">
        <v>2.8803549871304779</v>
      </c>
      <c r="N228" s="242">
        <v>175</v>
      </c>
      <c r="O228" s="550">
        <v>500</v>
      </c>
    </row>
    <row r="229" spans="1:15">
      <c r="A229" s="510" t="s">
        <v>12</v>
      </c>
      <c r="B229" s="115">
        <v>1.9997636407477319</v>
      </c>
      <c r="C229" s="198">
        <v>1.153253225598732</v>
      </c>
      <c r="D229" s="115">
        <v>3.1816640627613539</v>
      </c>
      <c r="E229" s="198">
        <v>0.92635487597162725</v>
      </c>
      <c r="F229" s="115">
        <v>28.618064241241679</v>
      </c>
      <c r="G229" s="198">
        <v>3.7205012986730082</v>
      </c>
      <c r="H229" s="115">
        <v>39.340909504877366</v>
      </c>
      <c r="I229" s="198">
        <v>2.3455893085889858</v>
      </c>
      <c r="J229" s="115">
        <v>69.382172118010587</v>
      </c>
      <c r="K229" s="198">
        <v>3.794795263476793</v>
      </c>
      <c r="L229" s="115">
        <v>57.477426432361277</v>
      </c>
      <c r="M229" s="116">
        <v>2.3579478518605028</v>
      </c>
      <c r="N229" s="243">
        <v>153</v>
      </c>
      <c r="O229" s="551">
        <v>498</v>
      </c>
    </row>
    <row r="230" spans="1:15">
      <c r="A230" s="488" t="s">
        <v>13</v>
      </c>
      <c r="B230" s="112">
        <v>8.2095106344472306</v>
      </c>
      <c r="C230" s="195">
        <v>2.586857058590176</v>
      </c>
      <c r="D230" s="112">
        <v>9.0767759061221014</v>
      </c>
      <c r="E230" s="195">
        <v>1.873423435427229</v>
      </c>
      <c r="F230" s="112">
        <v>62.343259970264739</v>
      </c>
      <c r="G230" s="195">
        <v>4.5571988719097209</v>
      </c>
      <c r="H230" s="112">
        <v>65.867576047140759</v>
      </c>
      <c r="I230" s="195">
        <v>2.5538641181351651</v>
      </c>
      <c r="J230" s="112">
        <v>29.44722939528803</v>
      </c>
      <c r="K230" s="195">
        <v>4.286245411283276</v>
      </c>
      <c r="L230" s="112">
        <v>25.05564804673714</v>
      </c>
      <c r="M230" s="113">
        <v>2.136405604109517</v>
      </c>
      <c r="N230" s="242">
        <v>119</v>
      </c>
      <c r="O230" s="550">
        <v>380</v>
      </c>
    </row>
    <row r="231" spans="1:15">
      <c r="A231" s="510" t="s">
        <v>14</v>
      </c>
      <c r="B231" s="115">
        <v>12.70356640630966</v>
      </c>
      <c r="C231" s="198">
        <v>2.4232597094392769</v>
      </c>
      <c r="D231" s="115">
        <v>18.552913952006829</v>
      </c>
      <c r="E231" s="198">
        <v>1.8151014389944611</v>
      </c>
      <c r="F231" s="115">
        <v>49.648742690301027</v>
      </c>
      <c r="G231" s="198">
        <v>3.5916502664266829</v>
      </c>
      <c r="H231" s="115">
        <v>46.247730169283521</v>
      </c>
      <c r="I231" s="198">
        <v>2.1459183888489148</v>
      </c>
      <c r="J231" s="115">
        <v>37.647690903389311</v>
      </c>
      <c r="K231" s="198">
        <v>3.47512077666401</v>
      </c>
      <c r="L231" s="115">
        <v>35.19935587870966</v>
      </c>
      <c r="M231" s="116">
        <v>2.0004683519761328</v>
      </c>
      <c r="N231" s="243">
        <v>195</v>
      </c>
      <c r="O231" s="551">
        <v>577</v>
      </c>
    </row>
    <row r="232" spans="1:15">
      <c r="A232" s="488" t="s">
        <v>15</v>
      </c>
      <c r="B232" s="112">
        <v>21.002953399799939</v>
      </c>
      <c r="C232" s="195">
        <v>2.5969418053925022</v>
      </c>
      <c r="D232" s="112">
        <v>21.15462921374376</v>
      </c>
      <c r="E232" s="195">
        <v>1.48178773242489</v>
      </c>
      <c r="F232" s="112">
        <v>49.193668272012353</v>
      </c>
      <c r="G232" s="195">
        <v>3.169235937624244</v>
      </c>
      <c r="H232" s="112">
        <v>43.316348861688233</v>
      </c>
      <c r="I232" s="195">
        <v>1.773973754880847</v>
      </c>
      <c r="J232" s="112">
        <v>29.803378328187708</v>
      </c>
      <c r="K232" s="195">
        <v>2.8952282495021282</v>
      </c>
      <c r="L232" s="112">
        <v>35.529021924568013</v>
      </c>
      <c r="M232" s="113">
        <v>1.709694897478097</v>
      </c>
      <c r="N232" s="242">
        <v>253</v>
      </c>
      <c r="O232" s="550">
        <v>791</v>
      </c>
    </row>
    <row r="233" spans="1:15">
      <c r="A233" s="510" t="s">
        <v>24</v>
      </c>
      <c r="B233" s="115">
        <v>2.1899356317456511</v>
      </c>
      <c r="C233" s="198">
        <v>1.1839375815660429</v>
      </c>
      <c r="D233" s="115">
        <v>4.5826152509127942</v>
      </c>
      <c r="E233" s="198">
        <v>1.184790326542754</v>
      </c>
      <c r="F233" s="115">
        <v>19.679430519852659</v>
      </c>
      <c r="G233" s="198">
        <v>3.3534072754628408</v>
      </c>
      <c r="H233" s="115">
        <v>28.459877914014729</v>
      </c>
      <c r="I233" s="198">
        <v>2.3594940468599832</v>
      </c>
      <c r="J233" s="115">
        <v>78.130633848401686</v>
      </c>
      <c r="K233" s="198">
        <v>3.4768932925034819</v>
      </c>
      <c r="L233" s="115">
        <v>66.957506835072479</v>
      </c>
      <c r="M233" s="116">
        <v>2.450150473666751</v>
      </c>
      <c r="N233" s="243">
        <v>148</v>
      </c>
      <c r="O233" s="551">
        <v>428</v>
      </c>
    </row>
    <row r="234" spans="1:15">
      <c r="A234" s="488" t="s">
        <v>16</v>
      </c>
      <c r="B234" s="112">
        <v>17.67762908169518</v>
      </c>
      <c r="C234" s="195">
        <v>2.1996618020539751</v>
      </c>
      <c r="D234" s="112">
        <v>25.735475283495521</v>
      </c>
      <c r="E234" s="195">
        <v>1.524159216602637</v>
      </c>
      <c r="F234" s="112">
        <v>54.035858577302029</v>
      </c>
      <c r="G234" s="195">
        <v>2.8828042120789732</v>
      </c>
      <c r="H234" s="112">
        <v>49.136319528027947</v>
      </c>
      <c r="I234" s="195">
        <v>1.676147624865044</v>
      </c>
      <c r="J234" s="112">
        <v>28.286512341002791</v>
      </c>
      <c r="K234" s="195">
        <v>2.6053395066197309</v>
      </c>
      <c r="L234" s="112">
        <v>25.128205188476521</v>
      </c>
      <c r="M234" s="113">
        <v>1.3769628241426599</v>
      </c>
      <c r="N234" s="242">
        <v>310</v>
      </c>
      <c r="O234" s="550">
        <v>927</v>
      </c>
    </row>
    <row r="235" spans="1:15">
      <c r="A235" s="510" t="s">
        <v>17</v>
      </c>
      <c r="B235" s="115">
        <v>12.78972200762567</v>
      </c>
      <c r="C235" s="198">
        <v>1.3737234642675979</v>
      </c>
      <c r="D235" s="115">
        <v>17.694707492929489</v>
      </c>
      <c r="E235" s="198">
        <v>0.97860712383180481</v>
      </c>
      <c r="F235" s="115">
        <v>54.57750967582141</v>
      </c>
      <c r="G235" s="198">
        <v>2.0491511373287801</v>
      </c>
      <c r="H235" s="115">
        <v>52.958825594702382</v>
      </c>
      <c r="I235" s="198">
        <v>1.21410331623457</v>
      </c>
      <c r="J235" s="115">
        <v>32.632768316552927</v>
      </c>
      <c r="K235" s="198">
        <v>1.9300000877376171</v>
      </c>
      <c r="L235" s="115">
        <v>29.346466912368129</v>
      </c>
      <c r="M235" s="116">
        <v>1.0649250940341279</v>
      </c>
      <c r="N235" s="243">
        <v>604</v>
      </c>
      <c r="O235" s="551">
        <v>1766</v>
      </c>
    </row>
    <row r="236" spans="1:15">
      <c r="A236" s="488" t="s">
        <v>18</v>
      </c>
      <c r="B236" s="112">
        <v>20.167683441512281</v>
      </c>
      <c r="C236" s="195">
        <v>2.7969451004791779</v>
      </c>
      <c r="D236" s="112">
        <v>24.800140360353542</v>
      </c>
      <c r="E236" s="195">
        <v>1.844422700585453</v>
      </c>
      <c r="F236" s="112">
        <v>47.242583441854038</v>
      </c>
      <c r="G236" s="195">
        <v>3.427278548689864</v>
      </c>
      <c r="H236" s="112">
        <v>44.584932477143163</v>
      </c>
      <c r="I236" s="195">
        <v>2.0627002400862091</v>
      </c>
      <c r="J236" s="112">
        <v>32.589733116633681</v>
      </c>
      <c r="K236" s="195">
        <v>3.2231281628942838</v>
      </c>
      <c r="L236" s="112">
        <v>30.614927162503299</v>
      </c>
      <c r="M236" s="113">
        <v>1.874224517138835</v>
      </c>
      <c r="N236" s="242">
        <v>220</v>
      </c>
      <c r="O236" s="550">
        <v>588</v>
      </c>
    </row>
    <row r="237" spans="1:15">
      <c r="A237" s="510" t="s">
        <v>19</v>
      </c>
      <c r="B237" s="115">
        <v>9.2355695446016917</v>
      </c>
      <c r="C237" s="198">
        <v>2.5787265732391398</v>
      </c>
      <c r="D237" s="115">
        <v>23.354357122267619</v>
      </c>
      <c r="E237" s="198">
        <v>2.3342925713562579</v>
      </c>
      <c r="F237" s="115">
        <v>51.739041497335023</v>
      </c>
      <c r="G237" s="198">
        <v>4.3291264972358778</v>
      </c>
      <c r="H237" s="115">
        <v>45.003082662343012</v>
      </c>
      <c r="I237" s="198">
        <v>2.5285303698056292</v>
      </c>
      <c r="J237" s="115">
        <v>39.025388958063282</v>
      </c>
      <c r="K237" s="198">
        <v>4.2074210990803902</v>
      </c>
      <c r="L237" s="115">
        <v>31.64256021538937</v>
      </c>
      <c r="M237" s="116">
        <v>2.2491749678855251</v>
      </c>
      <c r="N237" s="243">
        <v>139</v>
      </c>
      <c r="O237" s="551">
        <v>422</v>
      </c>
    </row>
    <row r="238" spans="1:15">
      <c r="A238" s="488" t="s">
        <v>20</v>
      </c>
      <c r="B238" s="112">
        <v>2.6376521711807839</v>
      </c>
      <c r="C238" s="195">
        <v>1.062917593701131</v>
      </c>
      <c r="D238" s="112">
        <v>4.4806217796852517</v>
      </c>
      <c r="E238" s="195">
        <v>0.83705043874924367</v>
      </c>
      <c r="F238" s="112">
        <v>24.62703305748078</v>
      </c>
      <c r="G238" s="195">
        <v>2.858508769711424</v>
      </c>
      <c r="H238" s="112">
        <v>24.423782936620981</v>
      </c>
      <c r="I238" s="195">
        <v>1.6781769426412201</v>
      </c>
      <c r="J238" s="112">
        <v>72.735314771338437</v>
      </c>
      <c r="K238" s="195">
        <v>2.954255554525298</v>
      </c>
      <c r="L238" s="112">
        <v>71.095595283693754</v>
      </c>
      <c r="M238" s="113">
        <v>1.771205247893636</v>
      </c>
      <c r="N238" s="242">
        <v>228</v>
      </c>
      <c r="O238" s="550">
        <v>692</v>
      </c>
    </row>
    <row r="239" spans="1:15">
      <c r="A239" s="510" t="s">
        <v>21</v>
      </c>
      <c r="B239" s="115">
        <v>5.5212724177680697</v>
      </c>
      <c r="C239" s="198">
        <v>1.7951081772153981</v>
      </c>
      <c r="D239" s="115">
        <v>6.5520231526844039</v>
      </c>
      <c r="E239" s="198">
        <v>1.280282737207405</v>
      </c>
      <c r="F239" s="115">
        <v>22.005978876284129</v>
      </c>
      <c r="G239" s="198">
        <v>3.2537519935779469</v>
      </c>
      <c r="H239" s="115">
        <v>21.971546376263809</v>
      </c>
      <c r="I239" s="198">
        <v>2.0728244082601992</v>
      </c>
      <c r="J239" s="115">
        <v>72.472748705947808</v>
      </c>
      <c r="K239" s="198">
        <v>3.5092243772217611</v>
      </c>
      <c r="L239" s="115">
        <v>71.476430471051771</v>
      </c>
      <c r="M239" s="116">
        <v>2.2508641276655701</v>
      </c>
      <c r="N239" s="243">
        <v>163</v>
      </c>
      <c r="O239" s="551">
        <v>460</v>
      </c>
    </row>
    <row r="240" spans="1:15">
      <c r="A240" s="488" t="s">
        <v>22</v>
      </c>
      <c r="B240" s="112">
        <v>16.894404693411062</v>
      </c>
      <c r="C240" s="195">
        <v>3.6209542389452309</v>
      </c>
      <c r="D240" s="112">
        <v>20.33743975380132</v>
      </c>
      <c r="E240" s="195">
        <v>2.069590579827906</v>
      </c>
      <c r="F240" s="112">
        <v>59.383880535544762</v>
      </c>
      <c r="G240" s="195">
        <v>4.6532007193276312</v>
      </c>
      <c r="H240" s="112">
        <v>57.240793666189127</v>
      </c>
      <c r="I240" s="195">
        <v>2.3677781752667171</v>
      </c>
      <c r="J240" s="112">
        <v>23.72171477104418</v>
      </c>
      <c r="K240" s="195">
        <v>3.9754648650976998</v>
      </c>
      <c r="L240" s="112">
        <v>22.42176658000955</v>
      </c>
      <c r="M240" s="113">
        <v>1.799948736039549</v>
      </c>
      <c r="N240" s="242">
        <v>113</v>
      </c>
      <c r="O240" s="552">
        <v>484</v>
      </c>
    </row>
    <row r="241" spans="1:15" ht="15.75" thickBot="1">
      <c r="A241" s="537" t="s">
        <v>23</v>
      </c>
      <c r="B241" s="413">
        <v>6.03396978747163</v>
      </c>
      <c r="C241" s="460">
        <v>1.993397121861604</v>
      </c>
      <c r="D241" s="413">
        <v>4.0233354953995857</v>
      </c>
      <c r="E241" s="460">
        <v>0.93908259609043854</v>
      </c>
      <c r="F241" s="413">
        <v>17.321712390654469</v>
      </c>
      <c r="G241" s="460">
        <v>3.1736375842593869</v>
      </c>
      <c r="H241" s="413">
        <v>20.411296276083259</v>
      </c>
      <c r="I241" s="460">
        <v>1.8971447168524569</v>
      </c>
      <c r="J241" s="413">
        <v>76.644317821873898</v>
      </c>
      <c r="K241" s="460">
        <v>3.546423172274991</v>
      </c>
      <c r="L241" s="413">
        <v>75.565368228517144</v>
      </c>
      <c r="M241" s="414">
        <v>2.0260134248125929</v>
      </c>
      <c r="N241" s="243">
        <v>150</v>
      </c>
      <c r="O241" s="553">
        <v>454</v>
      </c>
    </row>
    <row r="242" spans="1:15">
      <c r="A242" s="511" t="s">
        <v>28</v>
      </c>
      <c r="B242" s="124">
        <v>18.23713621635471</v>
      </c>
      <c r="C242" s="204">
        <v>0.75341390046970236</v>
      </c>
      <c r="D242" s="124">
        <v>24.319893158753999</v>
      </c>
      <c r="E242" s="204">
        <v>0.49524364730407711</v>
      </c>
      <c r="F242" s="124">
        <v>51.930556347629341</v>
      </c>
      <c r="G242" s="204">
        <v>0.97199681709419605</v>
      </c>
      <c r="H242" s="124">
        <v>48.121041917826012</v>
      </c>
      <c r="I242" s="204">
        <v>0.56281424875365704</v>
      </c>
      <c r="J242" s="124">
        <v>29.832307436015949</v>
      </c>
      <c r="K242" s="204">
        <v>0.88758355939810163</v>
      </c>
      <c r="L242" s="124">
        <v>27.559064923419999</v>
      </c>
      <c r="M242" s="125">
        <v>0.48852731488596879</v>
      </c>
      <c r="N242" s="244">
        <v>2902</v>
      </c>
      <c r="O242" s="554">
        <v>8959</v>
      </c>
    </row>
    <row r="243" spans="1:15">
      <c r="A243" s="511" t="s">
        <v>27</v>
      </c>
      <c r="B243" s="124">
        <v>4.1917230958537157</v>
      </c>
      <c r="C243" s="204">
        <v>0.66138968657482922</v>
      </c>
      <c r="D243" s="124">
        <v>3.9436873073805501</v>
      </c>
      <c r="E243" s="204">
        <v>0.41509848815866052</v>
      </c>
      <c r="F243" s="124">
        <v>27.707969434920791</v>
      </c>
      <c r="G243" s="204">
        <v>1.48443870894798</v>
      </c>
      <c r="H243" s="124">
        <v>32.539336556788243</v>
      </c>
      <c r="I243" s="204">
        <v>1.0982227278722601</v>
      </c>
      <c r="J243" s="124">
        <v>68.100307469225498</v>
      </c>
      <c r="K243" s="204">
        <v>1.5403714774812209</v>
      </c>
      <c r="L243" s="124">
        <v>63.516976135831207</v>
      </c>
      <c r="M243" s="125">
        <v>1.0988089259593159</v>
      </c>
      <c r="N243" s="245">
        <v>1017</v>
      </c>
      <c r="O243" s="555">
        <v>3032</v>
      </c>
    </row>
    <row r="244" spans="1:15">
      <c r="A244" s="517" t="s">
        <v>26</v>
      </c>
      <c r="B244" s="518">
        <v>14.49707456910892</v>
      </c>
      <c r="C244" s="524">
        <v>0.58944617658195697</v>
      </c>
      <c r="D244" s="518">
        <v>20.39075534535268</v>
      </c>
      <c r="E244" s="524">
        <v>0.41596598508334082</v>
      </c>
      <c r="F244" s="518">
        <v>45.480481327972861</v>
      </c>
      <c r="G244" s="524">
        <v>0.83250271417387589</v>
      </c>
      <c r="H244" s="518">
        <v>45.11642623137795</v>
      </c>
      <c r="I244" s="524">
        <v>0.49848047053858818</v>
      </c>
      <c r="J244" s="518">
        <v>40.022444102918222</v>
      </c>
      <c r="K244" s="524">
        <v>0.81637466507199374</v>
      </c>
      <c r="L244" s="518">
        <v>34.49281842326937</v>
      </c>
      <c r="M244" s="519">
        <v>0.4539875196514091</v>
      </c>
      <c r="N244" s="557">
        <v>3919</v>
      </c>
      <c r="O244" s="558">
        <v>11991</v>
      </c>
    </row>
    <row r="245" spans="1:15">
      <c r="A245" s="1969" t="s">
        <v>165</v>
      </c>
      <c r="B245" s="1969"/>
      <c r="C245" s="1969"/>
      <c r="D245" s="1969"/>
      <c r="E245" s="1969"/>
      <c r="F245" s="1969"/>
      <c r="G245" s="1969"/>
      <c r="H245" s="1969"/>
      <c r="I245" s="1969"/>
      <c r="J245" s="1969"/>
      <c r="K245" s="1969"/>
      <c r="L245" s="1969"/>
      <c r="M245" s="1969"/>
      <c r="N245" s="1969"/>
      <c r="O245" s="1969"/>
    </row>
    <row r="246" spans="1:15">
      <c r="A246" s="1968" t="s">
        <v>171</v>
      </c>
      <c r="B246" s="1968"/>
      <c r="C246" s="1968"/>
      <c r="D246" s="1968"/>
      <c r="E246" s="1968"/>
      <c r="F246" s="1968"/>
      <c r="G246" s="1968"/>
      <c r="H246" s="1968"/>
      <c r="I246" s="1968"/>
      <c r="J246" s="1968"/>
      <c r="K246" s="1968"/>
      <c r="L246" s="1968"/>
      <c r="M246" s="1968"/>
      <c r="N246" s="1968"/>
      <c r="O246" s="1968"/>
    </row>
    <row r="247" spans="1:15">
      <c r="A247" s="1968" t="s">
        <v>414</v>
      </c>
      <c r="B247" s="1968"/>
      <c r="C247" s="1968"/>
      <c r="D247" s="1968"/>
      <c r="E247" s="1968"/>
      <c r="F247" s="1968"/>
      <c r="G247" s="1968"/>
      <c r="H247" s="1968"/>
      <c r="I247" s="1968"/>
      <c r="J247" s="1968"/>
      <c r="K247" s="1968"/>
      <c r="L247" s="1968"/>
      <c r="M247" s="1968"/>
      <c r="N247" s="1968"/>
      <c r="O247" s="1968"/>
    </row>
    <row r="248" spans="1:15">
      <c r="A248" s="5"/>
    </row>
    <row r="249" spans="1:15">
      <c r="A249" s="241" t="s">
        <v>313</v>
      </c>
      <c r="B249"/>
      <c r="C249"/>
      <c r="D249"/>
      <c r="E249"/>
      <c r="F249"/>
      <c r="G249"/>
      <c r="H249"/>
      <c r="I249"/>
      <c r="J249"/>
      <c r="K249"/>
      <c r="L249"/>
      <c r="M249"/>
      <c r="N249"/>
      <c r="O249"/>
    </row>
    <row r="250" spans="1:15">
      <c r="A250" s="559" t="s">
        <v>167</v>
      </c>
      <c r="B250" s="1970" t="s">
        <v>168</v>
      </c>
      <c r="C250" s="1971"/>
      <c r="D250" s="1971"/>
      <c r="E250" s="1974"/>
      <c r="F250" s="1970" t="s">
        <v>169</v>
      </c>
      <c r="G250" s="1971"/>
      <c r="H250" s="1971"/>
      <c r="I250" s="1974"/>
      <c r="J250" s="1970" t="s">
        <v>170</v>
      </c>
      <c r="K250" s="1971"/>
      <c r="L250" s="1971"/>
      <c r="M250" s="1974"/>
      <c r="N250" s="1970" t="s">
        <v>29</v>
      </c>
      <c r="O250" s="1971"/>
    </row>
    <row r="251" spans="1:15" ht="30">
      <c r="A251" s="548" t="s">
        <v>124</v>
      </c>
      <c r="B251" s="1972" t="s">
        <v>104</v>
      </c>
      <c r="C251" s="1973"/>
      <c r="D251" s="1972" t="s">
        <v>3</v>
      </c>
      <c r="E251" s="1973"/>
      <c r="F251" s="1972" t="s">
        <v>104</v>
      </c>
      <c r="G251" s="1973"/>
      <c r="H251" s="1972" t="s">
        <v>3</v>
      </c>
      <c r="I251" s="1973"/>
      <c r="J251" s="1972" t="s">
        <v>104</v>
      </c>
      <c r="K251" s="1973"/>
      <c r="L251" s="1972" t="s">
        <v>3</v>
      </c>
      <c r="M251" s="1973"/>
      <c r="N251" s="527" t="s">
        <v>104</v>
      </c>
      <c r="O251" s="549" t="s">
        <v>3</v>
      </c>
    </row>
    <row r="252" spans="1:15" ht="15.75" thickBot="1">
      <c r="A252" s="334" t="s">
        <v>8</v>
      </c>
      <c r="B252" s="220" t="s">
        <v>46</v>
      </c>
      <c r="C252" s="219" t="s">
        <v>69</v>
      </c>
      <c r="D252" s="220" t="s">
        <v>46</v>
      </c>
      <c r="E252" s="219" t="s">
        <v>69</v>
      </c>
      <c r="F252" s="220" t="s">
        <v>46</v>
      </c>
      <c r="G252" s="219" t="s">
        <v>69</v>
      </c>
      <c r="H252" s="220" t="s">
        <v>46</v>
      </c>
      <c r="I252" s="219" t="s">
        <v>69</v>
      </c>
      <c r="J252" s="220" t="s">
        <v>46</v>
      </c>
      <c r="K252" s="219" t="s">
        <v>69</v>
      </c>
      <c r="L252" s="220" t="s">
        <v>46</v>
      </c>
      <c r="M252" s="219" t="s">
        <v>69</v>
      </c>
      <c r="N252" s="220" t="s">
        <v>77</v>
      </c>
      <c r="O252" s="218" t="s">
        <v>77</v>
      </c>
    </row>
    <row r="253" spans="1:15">
      <c r="A253" s="488" t="s">
        <v>9</v>
      </c>
      <c r="B253" s="112">
        <v>21.483185663608001</v>
      </c>
      <c r="C253" s="195">
        <v>1.99192898553938</v>
      </c>
      <c r="D253" s="112">
        <v>34.524054042437527</v>
      </c>
      <c r="E253" s="195">
        <v>1.3333688443766609</v>
      </c>
      <c r="F253" s="112">
        <v>51.927513380552128</v>
      </c>
      <c r="G253" s="195">
        <v>2.413274121751996</v>
      </c>
      <c r="H253" s="112">
        <v>46.348105419733884</v>
      </c>
      <c r="I253" s="195">
        <v>1.368150432702447</v>
      </c>
      <c r="J253" s="112">
        <v>26.589300955839871</v>
      </c>
      <c r="K253" s="195">
        <v>2.1259387259697351</v>
      </c>
      <c r="L253" s="112">
        <v>19.12784053782859</v>
      </c>
      <c r="M253" s="113">
        <v>0.97242110976411811</v>
      </c>
      <c r="N253" s="242">
        <v>438</v>
      </c>
      <c r="O253" s="550">
        <v>1412</v>
      </c>
    </row>
    <row r="254" spans="1:15">
      <c r="A254" s="510" t="s">
        <v>10</v>
      </c>
      <c r="B254" s="115">
        <v>24.681898442766929</v>
      </c>
      <c r="C254" s="198">
        <v>1.9253327882715681</v>
      </c>
      <c r="D254" s="115">
        <v>26.840504492112071</v>
      </c>
      <c r="E254" s="198">
        <v>1.090661246613871</v>
      </c>
      <c r="F254" s="115">
        <v>49.363937089538659</v>
      </c>
      <c r="G254" s="198">
        <v>2.2311402609284241</v>
      </c>
      <c r="H254" s="115">
        <v>43.427909233067133</v>
      </c>
      <c r="I254" s="198">
        <v>1.2381465359513739</v>
      </c>
      <c r="J254" s="115">
        <v>25.954164467694401</v>
      </c>
      <c r="K254" s="198">
        <v>1.950467724476874</v>
      </c>
      <c r="L254" s="115">
        <v>29.731586274820799</v>
      </c>
      <c r="M254" s="116">
        <v>1.169253357580236</v>
      </c>
      <c r="N254" s="243">
        <v>508</v>
      </c>
      <c r="O254" s="551">
        <v>1615</v>
      </c>
    </row>
    <row r="255" spans="1:15">
      <c r="A255" s="488" t="s">
        <v>11</v>
      </c>
      <c r="B255" s="112">
        <v>5.7818027374344796</v>
      </c>
      <c r="C255" s="195">
        <v>1.7754021771671751</v>
      </c>
      <c r="D255" s="112">
        <v>3.7046495706506759</v>
      </c>
      <c r="E255" s="195">
        <v>1.460713504299026</v>
      </c>
      <c r="F255" s="112">
        <v>44.663193991294392</v>
      </c>
      <c r="G255" s="195">
        <v>3.782704923448037</v>
      </c>
      <c r="H255" s="112">
        <v>49.766923102576513</v>
      </c>
      <c r="I255" s="195">
        <v>2.9432457253600099</v>
      </c>
      <c r="J255" s="112">
        <v>49.555003271271133</v>
      </c>
      <c r="K255" s="195">
        <v>3.805428110293033</v>
      </c>
      <c r="L255" s="112">
        <v>46.528427326772821</v>
      </c>
      <c r="M255" s="113">
        <v>2.847337797015614</v>
      </c>
      <c r="N255" s="242">
        <v>176</v>
      </c>
      <c r="O255" s="550">
        <v>505</v>
      </c>
    </row>
    <row r="256" spans="1:15">
      <c r="A256" s="510" t="s">
        <v>12</v>
      </c>
      <c r="B256" s="115">
        <v>2.837006021125676</v>
      </c>
      <c r="C256" s="198">
        <v>1.4101708873308181</v>
      </c>
      <c r="D256" s="115">
        <v>2.573198438328959</v>
      </c>
      <c r="E256" s="198">
        <v>0.87642147111531499</v>
      </c>
      <c r="F256" s="115">
        <v>29.683339429150731</v>
      </c>
      <c r="G256" s="198">
        <v>3.7875743934618278</v>
      </c>
      <c r="H256" s="115">
        <v>38.418316207655067</v>
      </c>
      <c r="I256" s="198">
        <v>2.3463185333988661</v>
      </c>
      <c r="J256" s="115">
        <v>67.479654549723591</v>
      </c>
      <c r="K256" s="198">
        <v>3.8889180954185689</v>
      </c>
      <c r="L256" s="115">
        <v>59.008485354015967</v>
      </c>
      <c r="M256" s="116">
        <v>2.362679809202902</v>
      </c>
      <c r="N256" s="243">
        <v>151</v>
      </c>
      <c r="O256" s="551">
        <v>497</v>
      </c>
    </row>
    <row r="257" spans="1:15">
      <c r="A257" s="488" t="s">
        <v>13</v>
      </c>
      <c r="B257" s="112">
        <v>7.8307561378539461</v>
      </c>
      <c r="C257" s="195">
        <v>2.47805660902387</v>
      </c>
      <c r="D257" s="112">
        <v>9.3854066227852897</v>
      </c>
      <c r="E257" s="195">
        <v>1.9232662558666029</v>
      </c>
      <c r="F257" s="112">
        <v>62.931039677377228</v>
      </c>
      <c r="G257" s="195">
        <v>4.5175284462647598</v>
      </c>
      <c r="H257" s="112">
        <v>65.661954418546586</v>
      </c>
      <c r="I257" s="195">
        <v>2.561960988323281</v>
      </c>
      <c r="J257" s="112">
        <v>29.238204184768819</v>
      </c>
      <c r="K257" s="195">
        <v>4.2537603847323071</v>
      </c>
      <c r="L257" s="112">
        <v>24.952638958668121</v>
      </c>
      <c r="M257" s="113">
        <v>2.1231647374129108</v>
      </c>
      <c r="N257" s="242">
        <v>120</v>
      </c>
      <c r="O257" s="550">
        <v>381</v>
      </c>
    </row>
    <row r="258" spans="1:15">
      <c r="A258" s="510" t="s">
        <v>14</v>
      </c>
      <c r="B258" s="115">
        <v>12.509923818147611</v>
      </c>
      <c r="C258" s="198">
        <v>2.390062800675651</v>
      </c>
      <c r="D258" s="115">
        <v>18.450827386398981</v>
      </c>
      <c r="E258" s="198">
        <v>1.8089836559732451</v>
      </c>
      <c r="F258" s="115">
        <v>51.725292298035498</v>
      </c>
      <c r="G258" s="198">
        <v>3.5714637634470008</v>
      </c>
      <c r="H258" s="115">
        <v>46.129136478014573</v>
      </c>
      <c r="I258" s="198">
        <v>2.1446173861282829</v>
      </c>
      <c r="J258" s="115">
        <v>35.764783883816889</v>
      </c>
      <c r="K258" s="198">
        <v>3.4199879281815848</v>
      </c>
      <c r="L258" s="115">
        <v>35.42003613558645</v>
      </c>
      <c r="M258" s="116">
        <v>1.998744032434953</v>
      </c>
      <c r="N258" s="243">
        <v>197</v>
      </c>
      <c r="O258" s="551">
        <v>578</v>
      </c>
    </row>
    <row r="259" spans="1:15">
      <c r="A259" s="488" t="s">
        <v>15</v>
      </c>
      <c r="B259" s="112">
        <v>20.58355527991322</v>
      </c>
      <c r="C259" s="195">
        <v>2.5724362299022769</v>
      </c>
      <c r="D259" s="112">
        <v>21.379312383845718</v>
      </c>
      <c r="E259" s="195">
        <v>1.4821684835539819</v>
      </c>
      <c r="F259" s="112">
        <v>49.25256239066875</v>
      </c>
      <c r="G259" s="195">
        <v>3.1504789146758059</v>
      </c>
      <c r="H259" s="112">
        <v>44.770038814752454</v>
      </c>
      <c r="I259" s="195">
        <v>1.779978308183962</v>
      </c>
      <c r="J259" s="112">
        <v>30.16388232941803</v>
      </c>
      <c r="K259" s="195">
        <v>2.8862766167649472</v>
      </c>
      <c r="L259" s="112">
        <v>33.850648801401817</v>
      </c>
      <c r="M259" s="113">
        <v>1.6889429280238399</v>
      </c>
      <c r="N259" s="242">
        <v>256</v>
      </c>
      <c r="O259" s="550">
        <v>792</v>
      </c>
    </row>
    <row r="260" spans="1:15">
      <c r="A260" s="510" t="s">
        <v>24</v>
      </c>
      <c r="B260" s="115">
        <v>3.171821753929962</v>
      </c>
      <c r="C260" s="198">
        <v>1.437412428228579</v>
      </c>
      <c r="D260" s="115">
        <v>4.8026029028947672</v>
      </c>
      <c r="E260" s="198">
        <v>1.2016928727384319</v>
      </c>
      <c r="F260" s="115">
        <v>18.223881525810889</v>
      </c>
      <c r="G260" s="198">
        <v>3.2499071460312039</v>
      </c>
      <c r="H260" s="115">
        <v>27.91009878544401</v>
      </c>
      <c r="I260" s="198">
        <v>2.3472463519340532</v>
      </c>
      <c r="J260" s="115">
        <v>78.604296720259143</v>
      </c>
      <c r="K260" s="198">
        <v>3.443668307009593</v>
      </c>
      <c r="L260" s="115">
        <v>67.287298311661218</v>
      </c>
      <c r="M260" s="116">
        <v>2.4435367873375662</v>
      </c>
      <c r="N260" s="243">
        <v>149</v>
      </c>
      <c r="O260" s="551">
        <v>429</v>
      </c>
    </row>
    <row r="261" spans="1:15">
      <c r="A261" s="488" t="s">
        <v>16</v>
      </c>
      <c r="B261" s="112">
        <v>20.81043351541161</v>
      </c>
      <c r="C261" s="195">
        <v>2.3272685193362652</v>
      </c>
      <c r="D261" s="112">
        <v>24.90841855476399</v>
      </c>
      <c r="E261" s="195">
        <v>1.5110092735341309</v>
      </c>
      <c r="F261" s="112">
        <v>53.578251768434789</v>
      </c>
      <c r="G261" s="195">
        <v>2.8728681410727659</v>
      </c>
      <c r="H261" s="112">
        <v>49.987624291634049</v>
      </c>
      <c r="I261" s="195">
        <v>1.675072934339735</v>
      </c>
      <c r="J261" s="112">
        <v>25.611314716153601</v>
      </c>
      <c r="K261" s="195">
        <v>2.5142099431048921</v>
      </c>
      <c r="L261" s="112">
        <v>25.103957153601961</v>
      </c>
      <c r="M261" s="113">
        <v>1.3761829318319929</v>
      </c>
      <c r="N261" s="242">
        <v>313</v>
      </c>
      <c r="O261" s="550">
        <v>928</v>
      </c>
    </row>
    <row r="262" spans="1:15">
      <c r="A262" s="510" t="s">
        <v>17</v>
      </c>
      <c r="B262" s="115">
        <v>11.957311998961471</v>
      </c>
      <c r="C262" s="198">
        <v>1.346969381684618</v>
      </c>
      <c r="D262" s="115">
        <v>16.817963961172101</v>
      </c>
      <c r="E262" s="198">
        <v>0.96044305572044952</v>
      </c>
      <c r="F262" s="115">
        <v>54.868901870374721</v>
      </c>
      <c r="G262" s="198">
        <v>2.0618627878506608</v>
      </c>
      <c r="H262" s="115">
        <v>54.043513886917417</v>
      </c>
      <c r="I262" s="198">
        <v>1.210167563466866</v>
      </c>
      <c r="J262" s="115">
        <v>33.1737861306638</v>
      </c>
      <c r="K262" s="198">
        <v>1.9501976924330531</v>
      </c>
      <c r="L262" s="115">
        <v>29.138522151910468</v>
      </c>
      <c r="M262" s="116">
        <v>1.061543159399791</v>
      </c>
      <c r="N262" s="243">
        <v>596</v>
      </c>
      <c r="O262" s="551">
        <v>1770</v>
      </c>
    </row>
    <row r="263" spans="1:15">
      <c r="A263" s="488" t="s">
        <v>18</v>
      </c>
      <c r="B263" s="112">
        <v>18.297125205198299</v>
      </c>
      <c r="C263" s="195">
        <v>2.682756661423324</v>
      </c>
      <c r="D263" s="112">
        <v>24.041907453727159</v>
      </c>
      <c r="E263" s="195">
        <v>1.8256742781569459</v>
      </c>
      <c r="F263" s="112">
        <v>49.136305188689633</v>
      </c>
      <c r="G263" s="195">
        <v>3.4140002337504889</v>
      </c>
      <c r="H263" s="112">
        <v>43.755421930616961</v>
      </c>
      <c r="I263" s="195">
        <v>2.059707035661952</v>
      </c>
      <c r="J263" s="112">
        <v>32.566569606112068</v>
      </c>
      <c r="K263" s="195">
        <v>3.211434874881741</v>
      </c>
      <c r="L263" s="112">
        <v>32.202670615655883</v>
      </c>
      <c r="M263" s="113">
        <v>1.9021407845814431</v>
      </c>
      <c r="N263" s="242">
        <v>222</v>
      </c>
      <c r="O263" s="550">
        <v>588</v>
      </c>
    </row>
    <row r="264" spans="1:15">
      <c r="A264" s="510" t="s">
        <v>19</v>
      </c>
      <c r="B264" s="115">
        <v>9.7352832493018191</v>
      </c>
      <c r="C264" s="198">
        <v>2.607390590885041</v>
      </c>
      <c r="D264" s="115">
        <v>22.601514280867551</v>
      </c>
      <c r="E264" s="198">
        <v>2.2936963792489529</v>
      </c>
      <c r="F264" s="115">
        <v>53.592520905829893</v>
      </c>
      <c r="G264" s="198">
        <v>4.3378500308024588</v>
      </c>
      <c r="H264" s="115">
        <v>46.068599864585188</v>
      </c>
      <c r="I264" s="198">
        <v>2.532419476390356</v>
      </c>
      <c r="J264" s="115">
        <v>36.672195844868291</v>
      </c>
      <c r="K264" s="198">
        <v>4.1868860402502914</v>
      </c>
      <c r="L264" s="115">
        <v>31.32988585454726</v>
      </c>
      <c r="M264" s="116">
        <v>2.2385642609625549</v>
      </c>
      <c r="N264" s="243">
        <v>138</v>
      </c>
      <c r="O264" s="551">
        <v>423</v>
      </c>
    </row>
    <row r="265" spans="1:15">
      <c r="A265" s="488" t="s">
        <v>20</v>
      </c>
      <c r="B265" s="112">
        <v>2.190887340310371</v>
      </c>
      <c r="C265" s="195">
        <v>0.96942442290012631</v>
      </c>
      <c r="D265" s="112">
        <v>4.4870174645322534</v>
      </c>
      <c r="E265" s="195">
        <v>0.83914345349871322</v>
      </c>
      <c r="F265" s="112">
        <v>23.69056658169826</v>
      </c>
      <c r="G265" s="195">
        <v>2.8188126336836778</v>
      </c>
      <c r="H265" s="112">
        <v>25.454577985892062</v>
      </c>
      <c r="I265" s="195">
        <v>1.700731752311758</v>
      </c>
      <c r="J265" s="112">
        <v>74.118546077991383</v>
      </c>
      <c r="K265" s="195">
        <v>2.903441444526309</v>
      </c>
      <c r="L265" s="112">
        <v>70.058404549575684</v>
      </c>
      <c r="M265" s="113">
        <v>1.788941797854235</v>
      </c>
      <c r="N265" s="242">
        <v>228</v>
      </c>
      <c r="O265" s="550">
        <v>690</v>
      </c>
    </row>
    <row r="266" spans="1:15">
      <c r="A266" s="510" t="s">
        <v>21</v>
      </c>
      <c r="B266" s="115">
        <v>7.5289157562060396</v>
      </c>
      <c r="C266" s="198">
        <v>2.0950185151965761</v>
      </c>
      <c r="D266" s="115">
        <v>5.9769959664971806</v>
      </c>
      <c r="E266" s="198">
        <v>1.2400983788157149</v>
      </c>
      <c r="F266" s="115">
        <v>19.508563405997489</v>
      </c>
      <c r="G266" s="198">
        <v>3.1075340088014691</v>
      </c>
      <c r="H266" s="115">
        <v>20.85591778265421</v>
      </c>
      <c r="I266" s="198">
        <v>2.0353844859491619</v>
      </c>
      <c r="J266" s="115">
        <v>72.962520837796475</v>
      </c>
      <c r="K266" s="198">
        <v>3.493612949120374</v>
      </c>
      <c r="L266" s="115">
        <v>73.167086250848612</v>
      </c>
      <c r="M266" s="116">
        <v>2.2162169736760351</v>
      </c>
      <c r="N266" s="243">
        <v>163</v>
      </c>
      <c r="O266" s="551">
        <v>461</v>
      </c>
    </row>
    <row r="267" spans="1:15">
      <c r="A267" s="488" t="s">
        <v>22</v>
      </c>
      <c r="B267" s="112">
        <v>15.677093495223509</v>
      </c>
      <c r="C267" s="195">
        <v>3.4844303414948028</v>
      </c>
      <c r="D267" s="112">
        <v>19.454352514207759</v>
      </c>
      <c r="E267" s="195">
        <v>2.0282424290615069</v>
      </c>
      <c r="F267" s="112">
        <v>60.024780083687247</v>
      </c>
      <c r="G267" s="195">
        <v>4.6016725108078012</v>
      </c>
      <c r="H267" s="112">
        <v>56.071284558349753</v>
      </c>
      <c r="I267" s="195">
        <v>2.3687680406418758</v>
      </c>
      <c r="J267" s="112">
        <v>24.29812642108925</v>
      </c>
      <c r="K267" s="195">
        <v>3.9825057502606942</v>
      </c>
      <c r="L267" s="112">
        <v>24.474362927442488</v>
      </c>
      <c r="M267" s="113">
        <v>1.877216529922914</v>
      </c>
      <c r="N267" s="242">
        <v>115</v>
      </c>
      <c r="O267" s="552">
        <v>487</v>
      </c>
    </row>
    <row r="268" spans="1:15" ht="15.75" thickBot="1">
      <c r="A268" s="537" t="s">
        <v>23</v>
      </c>
      <c r="B268" s="413">
        <v>5.2046042156336707</v>
      </c>
      <c r="C268" s="460">
        <v>1.8335592911944689</v>
      </c>
      <c r="D268" s="413">
        <v>3.430631939142867</v>
      </c>
      <c r="E268" s="460">
        <v>0.87202358409627001</v>
      </c>
      <c r="F268" s="413">
        <v>17.86501389067843</v>
      </c>
      <c r="G268" s="460">
        <v>3.2036661530712869</v>
      </c>
      <c r="H268" s="413">
        <v>20.536930854762229</v>
      </c>
      <c r="I268" s="460">
        <v>1.9066251138414141</v>
      </c>
      <c r="J268" s="413">
        <v>76.930381893687894</v>
      </c>
      <c r="K268" s="460">
        <v>3.5165714185244061</v>
      </c>
      <c r="L268" s="413">
        <v>76.032437206094912</v>
      </c>
      <c r="M268" s="414">
        <v>2.017315607883841</v>
      </c>
      <c r="N268" s="243">
        <v>150</v>
      </c>
      <c r="O268" s="553">
        <v>453</v>
      </c>
    </row>
    <row r="269" spans="1:15">
      <c r="A269" s="511" t="s">
        <v>28</v>
      </c>
      <c r="B269" s="124">
        <v>18.326682649798499</v>
      </c>
      <c r="C269" s="204">
        <v>0.7558537096247413</v>
      </c>
      <c r="D269" s="124">
        <v>23.855087330476699</v>
      </c>
      <c r="E269" s="204">
        <v>0.49141203320746463</v>
      </c>
      <c r="F269" s="124">
        <v>52.464308642550819</v>
      </c>
      <c r="G269" s="204">
        <v>0.97163892665106089</v>
      </c>
      <c r="H269" s="124">
        <v>48.448867548646533</v>
      </c>
      <c r="I269" s="204">
        <v>0.56248958528621584</v>
      </c>
      <c r="J269" s="124">
        <v>29.209008707650678</v>
      </c>
      <c r="K269" s="204">
        <v>0.88204891066227109</v>
      </c>
      <c r="L269" s="124">
        <v>27.696045120876779</v>
      </c>
      <c r="M269" s="125">
        <v>0.48858206900426038</v>
      </c>
      <c r="N269" s="244">
        <v>2903</v>
      </c>
      <c r="O269" s="554">
        <v>8974</v>
      </c>
    </row>
    <row r="270" spans="1:15">
      <c r="A270" s="511" t="s">
        <v>27</v>
      </c>
      <c r="B270" s="124">
        <v>4.3319147255754151</v>
      </c>
      <c r="C270" s="204">
        <v>0.66459333226818718</v>
      </c>
      <c r="D270" s="124">
        <v>4.0892544578929666</v>
      </c>
      <c r="E270" s="204">
        <v>0.48668786165091588</v>
      </c>
      <c r="F270" s="124">
        <v>27.888522837123769</v>
      </c>
      <c r="G270" s="204">
        <v>1.49222140937329</v>
      </c>
      <c r="H270" s="124">
        <v>32.302615495308487</v>
      </c>
      <c r="I270" s="204">
        <v>1.090331022802741</v>
      </c>
      <c r="J270" s="124">
        <v>67.779562437300811</v>
      </c>
      <c r="K270" s="204">
        <v>1.5468486450215251</v>
      </c>
      <c r="L270" s="124">
        <v>63.608130046798543</v>
      </c>
      <c r="M270" s="125">
        <v>1.101059399905705</v>
      </c>
      <c r="N270" s="245">
        <v>1017</v>
      </c>
      <c r="O270" s="555">
        <v>3035</v>
      </c>
    </row>
    <row r="271" spans="1:15">
      <c r="A271" s="517" t="s">
        <v>26</v>
      </c>
      <c r="B271" s="518">
        <v>14.600804688826511</v>
      </c>
      <c r="C271" s="524">
        <v>0.59155025328814903</v>
      </c>
      <c r="D271" s="518">
        <v>20.039957774145648</v>
      </c>
      <c r="E271" s="524">
        <v>0.4144171388674211</v>
      </c>
      <c r="F271" s="518">
        <v>45.921407809767473</v>
      </c>
      <c r="G271" s="524">
        <v>0.83325404264576042</v>
      </c>
      <c r="H271" s="518">
        <v>45.332376387876707</v>
      </c>
      <c r="I271" s="524">
        <v>0.49819569695326482</v>
      </c>
      <c r="J271" s="518">
        <v>39.477787501406013</v>
      </c>
      <c r="K271" s="524">
        <v>0.81430027466525534</v>
      </c>
      <c r="L271" s="518">
        <v>34.627665837977638</v>
      </c>
      <c r="M271" s="519">
        <v>0.45403768842021702</v>
      </c>
      <c r="N271" s="557">
        <v>3920</v>
      </c>
      <c r="O271" s="558">
        <v>12009</v>
      </c>
    </row>
    <row r="272" spans="1:15">
      <c r="A272" s="1969" t="s">
        <v>165</v>
      </c>
      <c r="B272" s="1969"/>
      <c r="C272" s="1969"/>
      <c r="D272" s="1969"/>
      <c r="E272" s="1969"/>
      <c r="F272" s="1969"/>
      <c r="G272" s="1969"/>
      <c r="H272" s="1969"/>
      <c r="I272" s="1969"/>
      <c r="J272" s="1969"/>
      <c r="K272" s="1969"/>
      <c r="L272" s="1969"/>
      <c r="M272" s="1969"/>
      <c r="N272" s="1969"/>
      <c r="O272" s="1969"/>
    </row>
    <row r="273" spans="1:15">
      <c r="A273" s="1968" t="s">
        <v>171</v>
      </c>
      <c r="B273" s="1968"/>
      <c r="C273" s="1968"/>
      <c r="D273" s="1968"/>
      <c r="E273" s="1968"/>
      <c r="F273" s="1968"/>
      <c r="G273" s="1968"/>
      <c r="H273" s="1968"/>
      <c r="I273" s="1968"/>
      <c r="J273" s="1968"/>
      <c r="K273" s="1968"/>
      <c r="L273" s="1968"/>
      <c r="M273" s="1968"/>
      <c r="N273" s="1968"/>
      <c r="O273" s="1968"/>
    </row>
    <row r="274" spans="1:15">
      <c r="A274" s="1968" t="s">
        <v>414</v>
      </c>
      <c r="B274" s="1968"/>
      <c r="C274" s="1968"/>
      <c r="D274" s="1968"/>
      <c r="E274" s="1968"/>
      <c r="F274" s="1968"/>
      <c r="G274" s="1968"/>
      <c r="H274" s="1968"/>
      <c r="I274" s="1968"/>
      <c r="J274" s="1968"/>
      <c r="K274" s="1968"/>
      <c r="L274" s="1968"/>
      <c r="M274" s="1968"/>
      <c r="N274" s="1968"/>
      <c r="O274" s="1968"/>
    </row>
    <row r="275" spans="1:15">
      <c r="A275" s="5"/>
    </row>
    <row r="276" spans="1:15">
      <c r="A276" s="566" t="s">
        <v>314</v>
      </c>
      <c r="B276"/>
      <c r="C276"/>
      <c r="D276"/>
      <c r="E276"/>
      <c r="F276"/>
      <c r="G276"/>
      <c r="H276"/>
      <c r="I276"/>
      <c r="J276"/>
      <c r="K276"/>
      <c r="L276"/>
      <c r="M276"/>
      <c r="N276"/>
      <c r="O276"/>
    </row>
    <row r="277" spans="1:15">
      <c r="A277" s="559" t="s">
        <v>167</v>
      </c>
      <c r="B277" s="1970" t="s">
        <v>168</v>
      </c>
      <c r="C277" s="1971"/>
      <c r="D277" s="1971"/>
      <c r="E277" s="1974"/>
      <c r="F277" s="1970" t="s">
        <v>169</v>
      </c>
      <c r="G277" s="1971"/>
      <c r="H277" s="1971"/>
      <c r="I277" s="1974"/>
      <c r="J277" s="1970" t="s">
        <v>170</v>
      </c>
      <c r="K277" s="1971"/>
      <c r="L277" s="1971"/>
      <c r="M277" s="1974"/>
      <c r="N277" s="1970" t="s">
        <v>29</v>
      </c>
      <c r="O277" s="1971"/>
    </row>
    <row r="278" spans="1:15" ht="30">
      <c r="A278" s="548" t="s">
        <v>124</v>
      </c>
      <c r="B278" s="1972" t="s">
        <v>104</v>
      </c>
      <c r="C278" s="1973"/>
      <c r="D278" s="1972" t="s">
        <v>3</v>
      </c>
      <c r="E278" s="1973"/>
      <c r="F278" s="1972" t="s">
        <v>104</v>
      </c>
      <c r="G278" s="1973"/>
      <c r="H278" s="1972" t="s">
        <v>3</v>
      </c>
      <c r="I278" s="1973"/>
      <c r="J278" s="1972" t="s">
        <v>104</v>
      </c>
      <c r="K278" s="1973"/>
      <c r="L278" s="1972" t="s">
        <v>3</v>
      </c>
      <c r="M278" s="1973"/>
      <c r="N278" s="527" t="s">
        <v>104</v>
      </c>
      <c r="O278" s="549" t="s">
        <v>3</v>
      </c>
    </row>
    <row r="279" spans="1:15" ht="15.75" thickBot="1">
      <c r="A279" s="334" t="s">
        <v>8</v>
      </c>
      <c r="B279" s="220" t="s">
        <v>46</v>
      </c>
      <c r="C279" s="219" t="s">
        <v>69</v>
      </c>
      <c r="D279" s="220" t="s">
        <v>46</v>
      </c>
      <c r="E279" s="219" t="s">
        <v>69</v>
      </c>
      <c r="F279" s="220" t="s">
        <v>46</v>
      </c>
      <c r="G279" s="219" t="s">
        <v>69</v>
      </c>
      <c r="H279" s="220" t="s">
        <v>46</v>
      </c>
      <c r="I279" s="219" t="s">
        <v>69</v>
      </c>
      <c r="J279" s="220" t="s">
        <v>46</v>
      </c>
      <c r="K279" s="219" t="s">
        <v>69</v>
      </c>
      <c r="L279" s="220" t="s">
        <v>46</v>
      </c>
      <c r="M279" s="219" t="s">
        <v>69</v>
      </c>
      <c r="N279" s="220" t="s">
        <v>77</v>
      </c>
      <c r="O279" s="218" t="s">
        <v>77</v>
      </c>
    </row>
    <row r="280" spans="1:15">
      <c r="A280" s="488" t="s">
        <v>9</v>
      </c>
      <c r="B280" s="112">
        <v>26.027736333499401</v>
      </c>
      <c r="C280" s="195">
        <v>2.2074176843011921</v>
      </c>
      <c r="D280" s="112">
        <v>40.88053718911565</v>
      </c>
      <c r="E280" s="195">
        <v>1.366583447280977</v>
      </c>
      <c r="F280" s="112">
        <v>56.82510189836082</v>
      </c>
      <c r="G280" s="195">
        <v>2.4760039792090649</v>
      </c>
      <c r="H280" s="112">
        <v>48.947958770237719</v>
      </c>
      <c r="I280" s="195">
        <v>1.370852835073211</v>
      </c>
      <c r="J280" s="112">
        <v>17.147161768139789</v>
      </c>
      <c r="K280" s="195">
        <v>1.8747727647924901</v>
      </c>
      <c r="L280" s="112">
        <v>10.17150404064663</v>
      </c>
      <c r="M280" s="113">
        <v>0.7136984102938948</v>
      </c>
      <c r="N280" s="242">
        <v>410</v>
      </c>
      <c r="O280" s="550">
        <v>1408</v>
      </c>
    </row>
    <row r="281" spans="1:15">
      <c r="A281" s="510" t="s">
        <v>10</v>
      </c>
      <c r="B281" s="115">
        <v>28.770987336564811</v>
      </c>
      <c r="C281" s="198">
        <v>2.0879800464701579</v>
      </c>
      <c r="D281" s="115">
        <v>32.744684678259148</v>
      </c>
      <c r="E281" s="198">
        <v>1.162897770705057</v>
      </c>
      <c r="F281" s="115">
        <v>53.568408323383302</v>
      </c>
      <c r="G281" s="198">
        <v>2.2959281761150012</v>
      </c>
      <c r="H281" s="115">
        <v>46.081646158894749</v>
      </c>
      <c r="I281" s="198">
        <v>1.250873072412283</v>
      </c>
      <c r="J281" s="115">
        <v>17.66060434005189</v>
      </c>
      <c r="K281" s="198">
        <v>1.7420398714370211</v>
      </c>
      <c r="L281" s="115">
        <v>21.17366916284611</v>
      </c>
      <c r="M281" s="116">
        <v>1.0555840788722051</v>
      </c>
      <c r="N281" s="243">
        <v>477</v>
      </c>
      <c r="O281" s="551">
        <v>1607</v>
      </c>
    </row>
    <row r="282" spans="1:15">
      <c r="A282" s="488" t="s">
        <v>11</v>
      </c>
      <c r="B282" s="112">
        <v>5.8396539762134747</v>
      </c>
      <c r="C282" s="195">
        <v>1.792408239595668</v>
      </c>
      <c r="D282" s="112">
        <v>3.1847993959739891</v>
      </c>
      <c r="E282" s="195">
        <v>1.089562437834497</v>
      </c>
      <c r="F282" s="112">
        <v>49.565390922512492</v>
      </c>
      <c r="G282" s="195">
        <v>3.81633286720295</v>
      </c>
      <c r="H282" s="112">
        <v>58.247984660814957</v>
      </c>
      <c r="I282" s="195">
        <v>2.7361400526958719</v>
      </c>
      <c r="J282" s="112">
        <v>44.594955101274032</v>
      </c>
      <c r="K282" s="195">
        <v>3.7952598526051702</v>
      </c>
      <c r="L282" s="112">
        <v>38.56721594321106</v>
      </c>
      <c r="M282" s="113">
        <v>2.6170050830019589</v>
      </c>
      <c r="N282" s="242">
        <v>175</v>
      </c>
      <c r="O282" s="550">
        <v>500</v>
      </c>
    </row>
    <row r="283" spans="1:15">
      <c r="A283" s="510" t="s">
        <v>12</v>
      </c>
      <c r="B283" s="115">
        <v>4.7446853282725518</v>
      </c>
      <c r="C283" s="198">
        <v>1.765720996967777</v>
      </c>
      <c r="D283" s="115">
        <v>8.9901279953335482</v>
      </c>
      <c r="E283" s="198">
        <v>1.467210168448686</v>
      </c>
      <c r="F283" s="115">
        <v>38.340171609102939</v>
      </c>
      <c r="G283" s="198">
        <v>4.0685816984432233</v>
      </c>
      <c r="H283" s="115">
        <v>38.960068163827422</v>
      </c>
      <c r="I283" s="198">
        <v>2.3428243919614919</v>
      </c>
      <c r="J283" s="115">
        <v>56.915143062624509</v>
      </c>
      <c r="K283" s="198">
        <v>4.1412165993537968</v>
      </c>
      <c r="L283" s="115">
        <v>52.04980384083904</v>
      </c>
      <c r="M283" s="116">
        <v>2.3580759366063329</v>
      </c>
      <c r="N283" s="243">
        <v>149</v>
      </c>
      <c r="O283" s="551">
        <v>490</v>
      </c>
    </row>
    <row r="284" spans="1:15">
      <c r="A284" s="488" t="s">
        <v>13</v>
      </c>
      <c r="B284" s="112">
        <v>9.7611058559699639</v>
      </c>
      <c r="C284" s="195">
        <v>2.8522617000000698</v>
      </c>
      <c r="D284" s="112">
        <v>9.5227022914292423</v>
      </c>
      <c r="E284" s="195">
        <v>1.8778606665143771</v>
      </c>
      <c r="F284" s="112">
        <v>66.821547646869689</v>
      </c>
      <c r="G284" s="195">
        <v>4.5356581574584318</v>
      </c>
      <c r="H284" s="112">
        <v>70.497936083354176</v>
      </c>
      <c r="I284" s="195">
        <v>2.4507154396650699</v>
      </c>
      <c r="J284" s="112">
        <v>23.417346497160342</v>
      </c>
      <c r="K284" s="195">
        <v>4.0868548146232779</v>
      </c>
      <c r="L284" s="112">
        <v>19.97936162521658</v>
      </c>
      <c r="M284" s="113">
        <v>1.921829841080176</v>
      </c>
      <c r="N284" s="242">
        <v>114</v>
      </c>
      <c r="O284" s="550">
        <v>380</v>
      </c>
    </row>
    <row r="285" spans="1:15">
      <c r="A285" s="510" t="s">
        <v>14</v>
      </c>
      <c r="B285" s="115">
        <v>13.9018277646123</v>
      </c>
      <c r="C285" s="198">
        <v>2.5309120664808309</v>
      </c>
      <c r="D285" s="115">
        <v>21.417177801504639</v>
      </c>
      <c r="E285" s="198">
        <v>1.8867158849272869</v>
      </c>
      <c r="F285" s="115">
        <v>56.623141162476628</v>
      </c>
      <c r="G285" s="198">
        <v>3.5894448262828091</v>
      </c>
      <c r="H285" s="115">
        <v>49.938386476230583</v>
      </c>
      <c r="I285" s="198">
        <v>2.159584322425145</v>
      </c>
      <c r="J285" s="115">
        <v>29.475031072911069</v>
      </c>
      <c r="K285" s="198">
        <v>3.2946256442939008</v>
      </c>
      <c r="L285" s="115">
        <v>28.64443572226477</v>
      </c>
      <c r="M285" s="116">
        <v>1.877055190733308</v>
      </c>
      <c r="N285" s="243">
        <v>192</v>
      </c>
      <c r="O285" s="551">
        <v>573</v>
      </c>
    </row>
    <row r="286" spans="1:15">
      <c r="A286" s="488" t="s">
        <v>15</v>
      </c>
      <c r="B286" s="112">
        <v>26.759003068605001</v>
      </c>
      <c r="C286" s="195">
        <v>2.921326708209814</v>
      </c>
      <c r="D286" s="112">
        <v>23.648332619325519</v>
      </c>
      <c r="E286" s="195">
        <v>1.53827805996874</v>
      </c>
      <c r="F286" s="112">
        <v>48.274401381580418</v>
      </c>
      <c r="G286" s="195">
        <v>3.2918613092283548</v>
      </c>
      <c r="H286" s="112">
        <v>48.634889222552317</v>
      </c>
      <c r="I286" s="195">
        <v>1.792637202838022</v>
      </c>
      <c r="J286" s="112">
        <v>24.966595549814581</v>
      </c>
      <c r="K286" s="195">
        <v>2.8444544108991261</v>
      </c>
      <c r="L286" s="112">
        <v>27.71677815812216</v>
      </c>
      <c r="M286" s="113">
        <v>1.597721466607593</v>
      </c>
      <c r="N286" s="242">
        <v>234</v>
      </c>
      <c r="O286" s="550">
        <v>789</v>
      </c>
    </row>
    <row r="287" spans="1:15">
      <c r="A287" s="510" t="s">
        <v>24</v>
      </c>
      <c r="B287" s="115">
        <v>4.0190936645252613</v>
      </c>
      <c r="C287" s="198">
        <v>1.6519409282213531</v>
      </c>
      <c r="D287" s="115">
        <v>9.2333988486314098</v>
      </c>
      <c r="E287" s="198">
        <v>1.6133495025849569</v>
      </c>
      <c r="F287" s="115">
        <v>27.022565817047241</v>
      </c>
      <c r="G287" s="198">
        <v>3.7252211781118052</v>
      </c>
      <c r="H287" s="115">
        <v>38.064202927885638</v>
      </c>
      <c r="I287" s="198">
        <v>2.4435776008728971</v>
      </c>
      <c r="J287" s="115">
        <v>68.958340518427491</v>
      </c>
      <c r="K287" s="198">
        <v>3.8886105388780958</v>
      </c>
      <c r="L287" s="115">
        <v>52.702398223482952</v>
      </c>
      <c r="M287" s="116">
        <v>2.4918067332366629</v>
      </c>
      <c r="N287" s="243">
        <v>148</v>
      </c>
      <c r="O287" s="551">
        <v>427</v>
      </c>
    </row>
    <row r="288" spans="1:15">
      <c r="A288" s="488" t="s">
        <v>16</v>
      </c>
      <c r="B288" s="112">
        <v>20.320067379284531</v>
      </c>
      <c r="C288" s="195">
        <v>2.3599245462406739</v>
      </c>
      <c r="D288" s="112">
        <v>27.913458275394479</v>
      </c>
      <c r="E288" s="195">
        <v>1.555448460660549</v>
      </c>
      <c r="F288" s="112">
        <v>60.305212602015317</v>
      </c>
      <c r="G288" s="195">
        <v>2.8764627917644852</v>
      </c>
      <c r="H288" s="112">
        <v>52.051425439281317</v>
      </c>
      <c r="I288" s="195">
        <v>1.6764618905126609</v>
      </c>
      <c r="J288" s="112">
        <v>19.374720018700149</v>
      </c>
      <c r="K288" s="195">
        <v>2.3243054700269812</v>
      </c>
      <c r="L288" s="112">
        <v>20.035116285324211</v>
      </c>
      <c r="M288" s="113">
        <v>1.2632834911419839</v>
      </c>
      <c r="N288" s="242">
        <v>300</v>
      </c>
      <c r="O288" s="550">
        <v>925</v>
      </c>
    </row>
    <row r="289" spans="1:115">
      <c r="A289" s="510" t="s">
        <v>17</v>
      </c>
      <c r="B289" s="115">
        <v>15.421718040187979</v>
      </c>
      <c r="C289" s="198">
        <v>1.5593329068340891</v>
      </c>
      <c r="D289" s="115">
        <v>22.021854763181899</v>
      </c>
      <c r="E289" s="198">
        <v>1.0514961255103701</v>
      </c>
      <c r="F289" s="115">
        <v>63.224142120256928</v>
      </c>
      <c r="G289" s="198">
        <v>2.083983870860993</v>
      </c>
      <c r="H289" s="115">
        <v>58.805015663181472</v>
      </c>
      <c r="I289" s="198">
        <v>1.20215404146842</v>
      </c>
      <c r="J289" s="115">
        <v>21.354139839555089</v>
      </c>
      <c r="K289" s="198">
        <v>1.771929260486965</v>
      </c>
      <c r="L289" s="115">
        <v>19.173129573636629</v>
      </c>
      <c r="M289" s="116">
        <v>0.91068800306235564</v>
      </c>
      <c r="N289" s="243">
        <v>547</v>
      </c>
      <c r="O289" s="551">
        <v>1755</v>
      </c>
    </row>
    <row r="290" spans="1:115">
      <c r="A290" s="488" t="s">
        <v>18</v>
      </c>
      <c r="B290" s="112">
        <v>26.249021882503531</v>
      </c>
      <c r="C290" s="195">
        <v>3.067169069498302</v>
      </c>
      <c r="D290" s="112">
        <v>30.688651098867911</v>
      </c>
      <c r="E290" s="195">
        <v>1.960317200660453</v>
      </c>
      <c r="F290" s="112">
        <v>46.892418828218453</v>
      </c>
      <c r="G290" s="195">
        <v>3.4394764082266098</v>
      </c>
      <c r="H290" s="112">
        <v>45.491716169783288</v>
      </c>
      <c r="I290" s="195">
        <v>2.0732971497900801</v>
      </c>
      <c r="J290" s="112">
        <v>26.85855928927802</v>
      </c>
      <c r="K290" s="195">
        <v>3.07133373861245</v>
      </c>
      <c r="L290" s="112">
        <v>23.819632731348801</v>
      </c>
      <c r="M290" s="113">
        <v>1.732266509777211</v>
      </c>
      <c r="N290" s="242">
        <v>218</v>
      </c>
      <c r="O290" s="550">
        <v>583</v>
      </c>
    </row>
    <row r="291" spans="1:115">
      <c r="A291" s="510" t="s">
        <v>19</v>
      </c>
      <c r="B291" s="115">
        <v>10.698306789518711</v>
      </c>
      <c r="C291" s="198">
        <v>2.7435891679048581</v>
      </c>
      <c r="D291" s="115">
        <v>23.48710128577379</v>
      </c>
      <c r="E291" s="198">
        <v>2.3418918890078428</v>
      </c>
      <c r="F291" s="115">
        <v>54.693394925519179</v>
      </c>
      <c r="G291" s="198">
        <v>4.3429865583855998</v>
      </c>
      <c r="H291" s="115">
        <v>49.233053481139301</v>
      </c>
      <c r="I291" s="198">
        <v>2.546867089668948</v>
      </c>
      <c r="J291" s="115">
        <v>34.60829828496211</v>
      </c>
      <c r="K291" s="198">
        <v>4.1307371230302907</v>
      </c>
      <c r="L291" s="115">
        <v>27.27984523308691</v>
      </c>
      <c r="M291" s="116">
        <v>2.140066500881145</v>
      </c>
      <c r="N291" s="243">
        <v>137</v>
      </c>
      <c r="O291" s="551">
        <v>420</v>
      </c>
    </row>
    <row r="292" spans="1:115">
      <c r="A292" s="488" t="s">
        <v>20</v>
      </c>
      <c r="B292" s="112">
        <v>4.0766672625891669</v>
      </c>
      <c r="C292" s="195">
        <v>1.3343861851129619</v>
      </c>
      <c r="D292" s="112">
        <v>8.0496809867578616</v>
      </c>
      <c r="E292" s="195">
        <v>1.079936884247326</v>
      </c>
      <c r="F292" s="112">
        <v>28.950297969561181</v>
      </c>
      <c r="G292" s="195">
        <v>3.0081858741666312</v>
      </c>
      <c r="H292" s="112">
        <v>30.818087741435921</v>
      </c>
      <c r="I292" s="195">
        <v>1.789293210973425</v>
      </c>
      <c r="J292" s="112">
        <v>66.973034767849654</v>
      </c>
      <c r="K292" s="195">
        <v>3.1239128845245738</v>
      </c>
      <c r="L292" s="112">
        <v>61.132231271806234</v>
      </c>
      <c r="M292" s="113">
        <v>1.884685026719348</v>
      </c>
      <c r="N292" s="242">
        <v>227</v>
      </c>
      <c r="O292" s="550">
        <v>690</v>
      </c>
    </row>
    <row r="293" spans="1:115">
      <c r="A293" s="510" t="s">
        <v>21</v>
      </c>
      <c r="B293" s="115">
        <v>6.9386468647666053</v>
      </c>
      <c r="C293" s="198">
        <v>2.0239082723843582</v>
      </c>
      <c r="D293" s="115">
        <v>9.3375524979411164</v>
      </c>
      <c r="E293" s="198">
        <v>1.5248246173258291</v>
      </c>
      <c r="F293" s="115">
        <v>24.96690154122459</v>
      </c>
      <c r="G293" s="198">
        <v>3.430404237171337</v>
      </c>
      <c r="H293" s="115">
        <v>28.504332406901671</v>
      </c>
      <c r="I293" s="198">
        <v>2.2063115441151622</v>
      </c>
      <c r="J293" s="115">
        <v>68.094451594008802</v>
      </c>
      <c r="K293" s="198">
        <v>3.6952176424059848</v>
      </c>
      <c r="L293" s="115">
        <v>62.158115095157207</v>
      </c>
      <c r="M293" s="116">
        <v>2.370327260226031</v>
      </c>
      <c r="N293" s="243">
        <v>161</v>
      </c>
      <c r="O293" s="551">
        <v>457</v>
      </c>
    </row>
    <row r="294" spans="1:115">
      <c r="A294" s="488" t="s">
        <v>22</v>
      </c>
      <c r="B294" s="112">
        <v>15.13352272379232</v>
      </c>
      <c r="C294" s="195">
        <v>3.4796597295707472</v>
      </c>
      <c r="D294" s="112">
        <v>20.963135528893019</v>
      </c>
      <c r="E294" s="195">
        <v>2.0855606513403862</v>
      </c>
      <c r="F294" s="112">
        <v>61.351897260691423</v>
      </c>
      <c r="G294" s="195">
        <v>4.6417885830914321</v>
      </c>
      <c r="H294" s="112">
        <v>60.646236168552328</v>
      </c>
      <c r="I294" s="195">
        <v>2.3461509439042811</v>
      </c>
      <c r="J294" s="112">
        <v>23.514580015516259</v>
      </c>
      <c r="K294" s="195">
        <v>4.0077457498331048</v>
      </c>
      <c r="L294" s="112">
        <v>18.390628302554639</v>
      </c>
      <c r="M294" s="113">
        <v>1.6594394915389761</v>
      </c>
      <c r="N294" s="242">
        <v>112</v>
      </c>
      <c r="O294" s="552">
        <v>481</v>
      </c>
    </row>
    <row r="295" spans="1:115" ht="15.75" thickBot="1">
      <c r="A295" s="537" t="s">
        <v>23</v>
      </c>
      <c r="B295" s="413">
        <v>11.13489753128532</v>
      </c>
      <c r="C295" s="460">
        <v>2.6229327523989601</v>
      </c>
      <c r="D295" s="413">
        <v>9.4736978814519173</v>
      </c>
      <c r="E295" s="460">
        <v>1.382241160463767</v>
      </c>
      <c r="F295" s="413">
        <v>26.009711689344581</v>
      </c>
      <c r="G295" s="460">
        <v>3.686694095691514</v>
      </c>
      <c r="H295" s="413">
        <v>25.015392260714279</v>
      </c>
      <c r="I295" s="460">
        <v>2.0418994578466392</v>
      </c>
      <c r="J295" s="413">
        <v>62.85539077937009</v>
      </c>
      <c r="K295" s="460">
        <v>4.039808962863872</v>
      </c>
      <c r="L295" s="413">
        <v>65.510909857833795</v>
      </c>
      <c r="M295" s="414">
        <v>2.2401787368513668</v>
      </c>
      <c r="N295" s="243">
        <v>152</v>
      </c>
      <c r="O295" s="553">
        <v>453</v>
      </c>
    </row>
    <row r="296" spans="1:115">
      <c r="A296" s="511" t="s">
        <v>28</v>
      </c>
      <c r="B296" s="124">
        <v>21.76484672619787</v>
      </c>
      <c r="C296" s="204">
        <v>0.82932325853636424</v>
      </c>
      <c r="D296" s="124">
        <v>28.60956099435549</v>
      </c>
      <c r="E296" s="204">
        <v>0.51960757971686766</v>
      </c>
      <c r="F296" s="124">
        <v>57.098136632326579</v>
      </c>
      <c r="G296" s="204">
        <v>0.99095980116258497</v>
      </c>
      <c r="H296" s="124">
        <v>51.757564998973493</v>
      </c>
      <c r="I296" s="204">
        <v>0.56370976283250518</v>
      </c>
      <c r="J296" s="124">
        <v>21.137016641475551</v>
      </c>
      <c r="K296" s="204">
        <v>0.81098939383684043</v>
      </c>
      <c r="L296" s="124">
        <v>19.63287400667102</v>
      </c>
      <c r="M296" s="125">
        <v>0.43040249622098248</v>
      </c>
      <c r="N296" s="244">
        <v>2741</v>
      </c>
      <c r="O296" s="554">
        <v>8921</v>
      </c>
    </row>
    <row r="297" spans="1:115">
      <c r="A297" s="511" t="s">
        <v>27</v>
      </c>
      <c r="B297" s="124">
        <v>5.8527590843793584</v>
      </c>
      <c r="C297" s="204">
        <v>0.76190492864729809</v>
      </c>
      <c r="D297" s="124">
        <v>7.4940984937586048</v>
      </c>
      <c r="E297" s="204">
        <v>0.54101649495083437</v>
      </c>
      <c r="F297" s="124">
        <v>34.301270636961917</v>
      </c>
      <c r="G297" s="204">
        <v>1.570047770284325</v>
      </c>
      <c r="H297" s="124">
        <v>38.257903923665488</v>
      </c>
      <c r="I297" s="204">
        <v>1.0949125122557981</v>
      </c>
      <c r="J297" s="124">
        <v>59.845970278658733</v>
      </c>
      <c r="K297" s="204">
        <v>1.612441936275042</v>
      </c>
      <c r="L297" s="124">
        <v>54.247997582575913</v>
      </c>
      <c r="M297" s="125">
        <v>1.0742572676862261</v>
      </c>
      <c r="N297" s="245">
        <v>1012</v>
      </c>
      <c r="O297" s="555">
        <v>3017</v>
      </c>
    </row>
    <row r="298" spans="1:115">
      <c r="A298" s="517" t="s">
        <v>26</v>
      </c>
      <c r="B298" s="518">
        <v>17.354713956533271</v>
      </c>
      <c r="C298" s="524">
        <v>0.64755869807198208</v>
      </c>
      <c r="D298" s="518">
        <v>24.535194010688159</v>
      </c>
      <c r="E298" s="524">
        <v>0.44088660798642748</v>
      </c>
      <c r="F298" s="518">
        <v>50.779845278300293</v>
      </c>
      <c r="G298" s="524">
        <v>0.85383329326047741</v>
      </c>
      <c r="H298" s="518">
        <v>49.152716851584863</v>
      </c>
      <c r="I298" s="524">
        <v>0.49898312154744928</v>
      </c>
      <c r="J298" s="518">
        <v>31.86544076516644</v>
      </c>
      <c r="K298" s="524">
        <v>0.79114029772494388</v>
      </c>
      <c r="L298" s="518">
        <v>26.312089137726971</v>
      </c>
      <c r="M298" s="519">
        <v>0.41160093326427261</v>
      </c>
      <c r="N298" s="557">
        <v>3753</v>
      </c>
      <c r="O298" s="558">
        <v>11938</v>
      </c>
    </row>
    <row r="299" spans="1:115">
      <c r="A299" s="1969" t="s">
        <v>165</v>
      </c>
      <c r="B299" s="1969"/>
      <c r="C299" s="1969"/>
      <c r="D299" s="1969"/>
      <c r="E299" s="1969"/>
      <c r="F299" s="1969"/>
      <c r="G299" s="1969"/>
      <c r="H299" s="1969"/>
      <c r="I299" s="1969"/>
      <c r="J299" s="1969"/>
      <c r="K299" s="1969"/>
      <c r="L299" s="1969"/>
      <c r="M299" s="1969"/>
      <c r="N299" s="1969"/>
      <c r="O299" s="1969"/>
    </row>
    <row r="300" spans="1:115">
      <c r="A300" s="1968" t="s">
        <v>171</v>
      </c>
      <c r="B300" s="1968"/>
      <c r="C300" s="1968"/>
      <c r="D300" s="1968"/>
      <c r="E300" s="1968"/>
      <c r="F300" s="1968"/>
      <c r="G300" s="1968"/>
      <c r="H300" s="1968"/>
      <c r="I300" s="1968"/>
      <c r="J300" s="1968"/>
      <c r="K300" s="1968"/>
      <c r="L300" s="1968"/>
      <c r="M300" s="1968"/>
      <c r="N300" s="1968"/>
      <c r="O300" s="1968"/>
    </row>
    <row r="301" spans="1:115">
      <c r="A301" s="1968" t="s">
        <v>414</v>
      </c>
      <c r="B301" s="1968"/>
      <c r="C301" s="1968"/>
      <c r="D301" s="1968"/>
      <c r="E301" s="1968"/>
      <c r="F301" s="1968"/>
      <c r="G301" s="1968"/>
      <c r="H301" s="1968"/>
      <c r="I301" s="1968"/>
      <c r="J301" s="1968"/>
      <c r="K301" s="1968"/>
      <c r="L301" s="1968"/>
      <c r="M301" s="1968"/>
      <c r="N301" s="1968"/>
      <c r="O301" s="1968"/>
    </row>
    <row r="302" spans="1:115">
      <c r="A302" s="5"/>
    </row>
    <row r="303" spans="1:115" customFormat="1" ht="23.25">
      <c r="A303" s="1842">
        <v>2021</v>
      </c>
      <c r="B303" s="1842"/>
      <c r="C303" s="1842"/>
      <c r="D303" s="1842"/>
      <c r="E303" s="1842"/>
      <c r="F303" s="1842"/>
      <c r="G303" s="1842"/>
      <c r="H303" s="1842"/>
      <c r="I303" s="1842"/>
      <c r="J303" s="1842"/>
      <c r="K303" s="1842"/>
      <c r="L303" s="1842"/>
      <c r="M303" s="1842"/>
      <c r="N303" s="1842"/>
      <c r="O303" s="1842"/>
      <c r="P303" s="1842"/>
      <c r="Q303" s="1842"/>
      <c r="R303" s="1842"/>
      <c r="S303" s="1842"/>
      <c r="T303" s="1842"/>
      <c r="U303" s="1842"/>
      <c r="V303" s="1842"/>
      <c r="W303" s="1842"/>
      <c r="X303" s="1842"/>
      <c r="Y303" s="1842"/>
      <c r="Z303" s="1842"/>
      <c r="AA303" s="1842"/>
      <c r="AB303" s="1842"/>
      <c r="AC303" s="1842"/>
      <c r="AD303" s="1842"/>
      <c r="AE303" s="1991"/>
      <c r="AF303" s="1991"/>
      <c r="AG303" s="1991"/>
      <c r="AH303" s="1991"/>
      <c r="AI303" s="1991"/>
      <c r="AJ303" s="1991"/>
      <c r="AK303" s="1991"/>
      <c r="AL303" s="1991"/>
      <c r="AM303" s="1991"/>
      <c r="AN303" s="1991"/>
      <c r="AO303" s="1991"/>
      <c r="AP303" s="1991"/>
      <c r="AQ303" s="1991"/>
      <c r="AR303" s="1991"/>
      <c r="AS303" s="1991"/>
      <c r="AT303" s="1991"/>
      <c r="AU303" s="1991"/>
      <c r="AV303" s="1991"/>
      <c r="AW303" s="1991"/>
      <c r="AX303" s="1991"/>
      <c r="AY303" s="1991"/>
      <c r="AZ303" s="1991"/>
      <c r="BA303" s="1991"/>
      <c r="BB303" s="1991"/>
      <c r="BC303" s="1991"/>
      <c r="BD303" s="1991"/>
      <c r="BE303" s="1991"/>
      <c r="BF303" s="1991"/>
      <c r="BG303" s="1991"/>
      <c r="BH303" s="1991"/>
      <c r="BI303" s="1991"/>
      <c r="BJ303" s="1991"/>
      <c r="BK303" s="1991"/>
      <c r="BL303" s="1991"/>
      <c r="BM303" s="1991"/>
      <c r="BN303" s="1991"/>
      <c r="BO303" s="1991"/>
      <c r="BP303" s="1991"/>
      <c r="BQ303" s="1991"/>
      <c r="BR303" s="1991"/>
      <c r="BS303" s="1991"/>
      <c r="BT303" s="1991"/>
      <c r="BU303" s="1991"/>
      <c r="BV303" s="1991"/>
      <c r="BW303" s="1991"/>
      <c r="BX303" s="1991"/>
      <c r="BY303" s="1991"/>
      <c r="BZ303" s="1991"/>
      <c r="CA303" s="1991"/>
      <c r="CB303" s="1991"/>
      <c r="CC303" s="1991"/>
      <c r="CD303" s="1991"/>
      <c r="CE303" s="1991"/>
      <c r="CF303" s="1991"/>
      <c r="CG303" s="1991"/>
      <c r="CH303" s="1991"/>
      <c r="CI303" s="1991"/>
      <c r="CJ303" s="1991"/>
      <c r="CK303" s="1991"/>
      <c r="CL303" s="1991"/>
      <c r="CM303" s="1991"/>
      <c r="CN303" s="1991"/>
      <c r="CO303" s="1991"/>
      <c r="CP303" s="1991"/>
      <c r="CQ303" s="1991"/>
      <c r="CR303" s="1991"/>
      <c r="CS303" s="1991"/>
      <c r="CT303" s="1991"/>
      <c r="CU303" s="1991"/>
      <c r="CV303" s="1991"/>
      <c r="CW303" s="1991"/>
      <c r="CX303" s="1991"/>
      <c r="CY303" s="1991"/>
      <c r="CZ303" s="1991"/>
      <c r="DA303" s="1991"/>
      <c r="DB303" s="1991"/>
      <c r="DC303" s="1991"/>
      <c r="DD303" s="1991"/>
      <c r="DE303" s="1991"/>
      <c r="DF303" s="1991"/>
      <c r="DG303" s="1991"/>
      <c r="DH303" s="1991"/>
      <c r="DI303" s="1991"/>
      <c r="DJ303" s="1991"/>
      <c r="DK303" s="1991"/>
    </row>
    <row r="304" spans="1:115" s="246" customFormat="1" ht="12.75">
      <c r="A304" s="5"/>
    </row>
    <row r="305" spans="1:115">
      <c r="A305" s="217" t="s">
        <v>315</v>
      </c>
    </row>
    <row r="306" spans="1:115" ht="20.100000000000001" customHeight="1">
      <c r="A306" s="528" t="s">
        <v>8</v>
      </c>
      <c r="B306" s="2000" t="s">
        <v>156</v>
      </c>
      <c r="C306" s="2001"/>
      <c r="D306" s="2001"/>
      <c r="E306" s="2001"/>
      <c r="F306" s="2001"/>
      <c r="G306" s="2002"/>
      <c r="H306" s="2000" t="s">
        <v>28</v>
      </c>
      <c r="I306" s="2001"/>
      <c r="J306" s="2001"/>
      <c r="K306" s="2001"/>
      <c r="L306" s="2001"/>
      <c r="M306" s="2002"/>
      <c r="N306" s="2003" t="s">
        <v>27</v>
      </c>
      <c r="O306" s="2001"/>
      <c r="P306" s="2001"/>
      <c r="Q306" s="2001"/>
      <c r="R306" s="2001"/>
      <c r="S306" s="2004"/>
      <c r="T306" s="2000" t="s">
        <v>9</v>
      </c>
      <c r="U306" s="2001"/>
      <c r="V306" s="2001"/>
      <c r="W306" s="2001"/>
      <c r="X306" s="2001"/>
      <c r="Y306" s="2004"/>
      <c r="Z306" s="2000" t="s">
        <v>10</v>
      </c>
      <c r="AA306" s="2001"/>
      <c r="AB306" s="2001"/>
      <c r="AC306" s="2001"/>
      <c r="AD306" s="2001"/>
      <c r="AE306" s="2005"/>
      <c r="AF306" s="2006" t="s">
        <v>11</v>
      </c>
      <c r="AG306" s="2007"/>
      <c r="AH306" s="2007"/>
      <c r="AI306" s="2007"/>
      <c r="AJ306" s="2007"/>
      <c r="AK306" s="2008"/>
      <c r="AL306" s="1995" t="s">
        <v>12</v>
      </c>
      <c r="AM306" s="2007"/>
      <c r="AN306" s="2007"/>
      <c r="AO306" s="2007"/>
      <c r="AP306" s="2007"/>
      <c r="AQ306" s="2005"/>
      <c r="AR306" s="2006" t="s">
        <v>13</v>
      </c>
      <c r="AS306" s="2007"/>
      <c r="AT306" s="2007"/>
      <c r="AU306" s="2007"/>
      <c r="AV306" s="2007"/>
      <c r="AW306" s="2008"/>
      <c r="AX306" s="1995" t="s">
        <v>14</v>
      </c>
      <c r="AY306" s="2007"/>
      <c r="AZ306" s="2007"/>
      <c r="BA306" s="2007"/>
      <c r="BB306" s="2007"/>
      <c r="BC306" s="2005"/>
      <c r="BD306" s="2006" t="s">
        <v>15</v>
      </c>
      <c r="BE306" s="2007"/>
      <c r="BF306" s="2007"/>
      <c r="BG306" s="2007"/>
      <c r="BH306" s="2007"/>
      <c r="BI306" s="2005"/>
      <c r="BJ306" s="2006" t="s">
        <v>24</v>
      </c>
      <c r="BK306" s="2007"/>
      <c r="BL306" s="2007"/>
      <c r="BM306" s="2007"/>
      <c r="BN306" s="2007"/>
      <c r="BO306" s="2008"/>
      <c r="BP306" s="2006" t="s">
        <v>16</v>
      </c>
      <c r="BQ306" s="2007"/>
      <c r="BR306" s="2007"/>
      <c r="BS306" s="2007"/>
      <c r="BT306" s="2007"/>
      <c r="BU306" s="2008"/>
      <c r="BV306" s="1995" t="s">
        <v>17</v>
      </c>
      <c r="BW306" s="2007"/>
      <c r="BX306" s="2007"/>
      <c r="BY306" s="2007"/>
      <c r="BZ306" s="2007"/>
      <c r="CA306" s="2005"/>
      <c r="CB306" s="2006" t="s">
        <v>18</v>
      </c>
      <c r="CC306" s="2007"/>
      <c r="CD306" s="2007"/>
      <c r="CE306" s="2007"/>
      <c r="CF306" s="2007"/>
      <c r="CG306" s="2005"/>
      <c r="CH306" s="2006" t="s">
        <v>19</v>
      </c>
      <c r="CI306" s="2007"/>
      <c r="CJ306" s="2007"/>
      <c r="CK306" s="2007"/>
      <c r="CL306" s="2007"/>
      <c r="CM306" s="2005"/>
      <c r="CN306" s="2006" t="s">
        <v>20</v>
      </c>
      <c r="CO306" s="2007"/>
      <c r="CP306" s="2007"/>
      <c r="CQ306" s="2007"/>
      <c r="CR306" s="2007"/>
      <c r="CS306" s="2005"/>
      <c r="CT306" s="2006" t="s">
        <v>21</v>
      </c>
      <c r="CU306" s="2007"/>
      <c r="CV306" s="2007"/>
      <c r="CW306" s="2007"/>
      <c r="CX306" s="2007"/>
      <c r="CY306" s="2008"/>
      <c r="CZ306" s="2006" t="s">
        <v>22</v>
      </c>
      <c r="DA306" s="2007"/>
      <c r="DB306" s="2007"/>
      <c r="DC306" s="2007"/>
      <c r="DD306" s="2007"/>
      <c r="DE306" s="2008"/>
      <c r="DF306" s="1995" t="s">
        <v>23</v>
      </c>
      <c r="DG306" s="2007"/>
      <c r="DH306" s="2007"/>
      <c r="DI306" s="2007"/>
      <c r="DJ306" s="2007"/>
      <c r="DK306" s="2007"/>
    </row>
    <row r="307" spans="1:115" ht="30" customHeight="1">
      <c r="A307" s="528" t="s">
        <v>124</v>
      </c>
      <c r="B307" s="1996" t="s">
        <v>104</v>
      </c>
      <c r="C307" s="1966"/>
      <c r="D307" s="1844"/>
      <c r="E307" s="1926" t="s">
        <v>3</v>
      </c>
      <c r="F307" s="1966"/>
      <c r="G307" s="1997"/>
      <c r="H307" s="1996" t="s">
        <v>104</v>
      </c>
      <c r="I307" s="1966"/>
      <c r="J307" s="1997"/>
      <c r="K307" s="1996" t="s">
        <v>3</v>
      </c>
      <c r="L307" s="1966"/>
      <c r="M307" s="1844"/>
      <c r="N307" s="1981" t="s">
        <v>104</v>
      </c>
      <c r="O307" s="1982"/>
      <c r="P307" s="1984"/>
      <c r="Q307" s="1966" t="s">
        <v>3</v>
      </c>
      <c r="R307" s="1966"/>
      <c r="S307" s="1966"/>
      <c r="T307" s="1981" t="s">
        <v>104</v>
      </c>
      <c r="U307" s="1982"/>
      <c r="V307" s="1984"/>
      <c r="W307" s="1966" t="s">
        <v>3</v>
      </c>
      <c r="X307" s="1966"/>
      <c r="Y307" s="1966"/>
      <c r="Z307" s="1981" t="s">
        <v>104</v>
      </c>
      <c r="AA307" s="1982"/>
      <c r="AB307" s="1984"/>
      <c r="AC307" s="1966" t="s">
        <v>3</v>
      </c>
      <c r="AD307" s="1966"/>
      <c r="AE307" s="1966"/>
      <c r="AF307" s="1981" t="s">
        <v>104</v>
      </c>
      <c r="AG307" s="1982"/>
      <c r="AH307" s="1984"/>
      <c r="AI307" s="1966" t="s">
        <v>3</v>
      </c>
      <c r="AJ307" s="1966"/>
      <c r="AK307" s="1966"/>
      <c r="AL307" s="1981" t="s">
        <v>104</v>
      </c>
      <c r="AM307" s="1982"/>
      <c r="AN307" s="1984"/>
      <c r="AO307" s="1966" t="s">
        <v>3</v>
      </c>
      <c r="AP307" s="1966"/>
      <c r="AQ307" s="1966"/>
      <c r="AR307" s="1981" t="s">
        <v>104</v>
      </c>
      <c r="AS307" s="1982"/>
      <c r="AT307" s="1984"/>
      <c r="AU307" s="1998" t="s">
        <v>3</v>
      </c>
      <c r="AV307" s="1998"/>
      <c r="AW307" s="1999"/>
      <c r="AX307" s="1981" t="s">
        <v>104</v>
      </c>
      <c r="AY307" s="1982"/>
      <c r="AZ307" s="1984"/>
      <c r="BA307" s="1998" t="s">
        <v>3</v>
      </c>
      <c r="BB307" s="1998"/>
      <c r="BC307" s="1999"/>
      <c r="BD307" s="1981" t="s">
        <v>104</v>
      </c>
      <c r="BE307" s="1982"/>
      <c r="BF307" s="1984"/>
      <c r="BG307" s="1966" t="s">
        <v>3</v>
      </c>
      <c r="BH307" s="1966"/>
      <c r="BI307" s="1966"/>
      <c r="BJ307" s="1981" t="s">
        <v>104</v>
      </c>
      <c r="BK307" s="1982"/>
      <c r="BL307" s="1984"/>
      <c r="BM307" s="1966" t="s">
        <v>3</v>
      </c>
      <c r="BN307" s="1966"/>
      <c r="BO307" s="1966"/>
      <c r="BP307" s="1981" t="s">
        <v>104</v>
      </c>
      <c r="BQ307" s="1982"/>
      <c r="BR307" s="1984"/>
      <c r="BS307" s="1966" t="s">
        <v>3</v>
      </c>
      <c r="BT307" s="1966"/>
      <c r="BU307" s="1966"/>
      <c r="BV307" s="1981" t="s">
        <v>104</v>
      </c>
      <c r="BW307" s="1982"/>
      <c r="BX307" s="1984"/>
      <c r="BY307" s="1966" t="s">
        <v>3</v>
      </c>
      <c r="BZ307" s="1966"/>
      <c r="CA307" s="1966"/>
      <c r="CB307" s="1981" t="s">
        <v>104</v>
      </c>
      <c r="CC307" s="1982"/>
      <c r="CD307" s="1984"/>
      <c r="CE307" s="1966" t="s">
        <v>3</v>
      </c>
      <c r="CF307" s="1966"/>
      <c r="CG307" s="1966"/>
      <c r="CH307" s="1981" t="s">
        <v>104</v>
      </c>
      <c r="CI307" s="1982"/>
      <c r="CJ307" s="1984"/>
      <c r="CK307" s="1966" t="s">
        <v>3</v>
      </c>
      <c r="CL307" s="1966"/>
      <c r="CM307" s="1966"/>
      <c r="CN307" s="1981" t="s">
        <v>104</v>
      </c>
      <c r="CO307" s="1982"/>
      <c r="CP307" s="1984"/>
      <c r="CQ307" s="1966" t="s">
        <v>3</v>
      </c>
      <c r="CR307" s="1966"/>
      <c r="CS307" s="1966"/>
      <c r="CT307" s="1981" t="s">
        <v>104</v>
      </c>
      <c r="CU307" s="1982"/>
      <c r="CV307" s="1984"/>
      <c r="CW307" s="1966" t="s">
        <v>3</v>
      </c>
      <c r="CX307" s="1966"/>
      <c r="CY307" s="1966"/>
      <c r="CZ307" s="1981" t="s">
        <v>104</v>
      </c>
      <c r="DA307" s="1982"/>
      <c r="DB307" s="1984"/>
      <c r="DC307" s="1966" t="s">
        <v>3</v>
      </c>
      <c r="DD307" s="1966"/>
      <c r="DE307" s="1966"/>
      <c r="DF307" s="1981" t="s">
        <v>104</v>
      </c>
      <c r="DG307" s="1982"/>
      <c r="DH307" s="1984"/>
      <c r="DI307" s="1966" t="s">
        <v>3</v>
      </c>
      <c r="DJ307" s="1966"/>
      <c r="DK307" s="1966"/>
    </row>
    <row r="308" spans="1:115" ht="15.75" thickBot="1">
      <c r="A308" s="542" t="s">
        <v>157</v>
      </c>
      <c r="B308" s="218" t="s">
        <v>46</v>
      </c>
      <c r="C308" s="218" t="s">
        <v>69</v>
      </c>
      <c r="D308" s="219" t="s">
        <v>77</v>
      </c>
      <c r="E308" s="218" t="s">
        <v>46</v>
      </c>
      <c r="F308" s="218" t="s">
        <v>69</v>
      </c>
      <c r="G308" s="418" t="s">
        <v>77</v>
      </c>
      <c r="H308" s="220" t="s">
        <v>46</v>
      </c>
      <c r="I308" s="218" t="s">
        <v>69</v>
      </c>
      <c r="J308" s="219" t="s">
        <v>77</v>
      </c>
      <c r="K308" s="218" t="s">
        <v>46</v>
      </c>
      <c r="L308" s="218" t="s">
        <v>69</v>
      </c>
      <c r="M308" s="418" t="s">
        <v>77</v>
      </c>
      <c r="N308" s="220" t="s">
        <v>46</v>
      </c>
      <c r="O308" s="218" t="s">
        <v>69</v>
      </c>
      <c r="P308" s="219" t="s">
        <v>77</v>
      </c>
      <c r="Q308" s="218" t="s">
        <v>46</v>
      </c>
      <c r="R308" s="218" t="s">
        <v>69</v>
      </c>
      <c r="S308" s="418" t="s">
        <v>77</v>
      </c>
      <c r="T308" s="220" t="s">
        <v>46</v>
      </c>
      <c r="U308" s="218" t="s">
        <v>69</v>
      </c>
      <c r="V308" s="219" t="s">
        <v>77</v>
      </c>
      <c r="W308" s="218" t="s">
        <v>46</v>
      </c>
      <c r="X308" s="218" t="s">
        <v>69</v>
      </c>
      <c r="Y308" s="418" t="s">
        <v>77</v>
      </c>
      <c r="Z308" s="220" t="s">
        <v>46</v>
      </c>
      <c r="AA308" s="218" t="s">
        <v>69</v>
      </c>
      <c r="AB308" s="219" t="s">
        <v>77</v>
      </c>
      <c r="AC308" s="218" t="s">
        <v>46</v>
      </c>
      <c r="AD308" s="218" t="s">
        <v>69</v>
      </c>
      <c r="AE308" s="419" t="s">
        <v>77</v>
      </c>
      <c r="AF308" s="221" t="s">
        <v>46</v>
      </c>
      <c r="AG308" s="222" t="s">
        <v>69</v>
      </c>
      <c r="AH308" s="223" t="s">
        <v>77</v>
      </c>
      <c r="AI308" s="222" t="s">
        <v>46</v>
      </c>
      <c r="AJ308" s="222" t="s">
        <v>69</v>
      </c>
      <c r="AK308" s="419" t="s">
        <v>77</v>
      </c>
      <c r="AL308" s="221" t="s">
        <v>46</v>
      </c>
      <c r="AM308" s="222" t="s">
        <v>69</v>
      </c>
      <c r="AN308" s="223" t="s">
        <v>77</v>
      </c>
      <c r="AO308" s="222" t="s">
        <v>46</v>
      </c>
      <c r="AP308" s="222" t="s">
        <v>69</v>
      </c>
      <c r="AQ308" s="419" t="s">
        <v>77</v>
      </c>
      <c r="AR308" s="221" t="s">
        <v>46</v>
      </c>
      <c r="AS308" s="222" t="s">
        <v>69</v>
      </c>
      <c r="AT308" s="223" t="s">
        <v>77</v>
      </c>
      <c r="AU308" s="222" t="s">
        <v>46</v>
      </c>
      <c r="AV308" s="222" t="s">
        <v>69</v>
      </c>
      <c r="AW308" s="419" t="s">
        <v>77</v>
      </c>
      <c r="AX308" s="221" t="s">
        <v>46</v>
      </c>
      <c r="AY308" s="222" t="s">
        <v>69</v>
      </c>
      <c r="AZ308" s="223" t="s">
        <v>77</v>
      </c>
      <c r="BA308" s="222" t="s">
        <v>46</v>
      </c>
      <c r="BB308" s="222" t="s">
        <v>69</v>
      </c>
      <c r="BC308" s="419" t="s">
        <v>77</v>
      </c>
      <c r="BD308" s="221" t="s">
        <v>46</v>
      </c>
      <c r="BE308" s="222" t="s">
        <v>69</v>
      </c>
      <c r="BF308" s="223" t="s">
        <v>77</v>
      </c>
      <c r="BG308" s="222" t="s">
        <v>46</v>
      </c>
      <c r="BH308" s="222" t="s">
        <v>69</v>
      </c>
      <c r="BI308" s="419" t="s">
        <v>77</v>
      </c>
      <c r="BJ308" s="221" t="s">
        <v>46</v>
      </c>
      <c r="BK308" s="222" t="s">
        <v>69</v>
      </c>
      <c r="BL308" s="223" t="s">
        <v>77</v>
      </c>
      <c r="BM308" s="222" t="s">
        <v>46</v>
      </c>
      <c r="BN308" s="222" t="s">
        <v>69</v>
      </c>
      <c r="BO308" s="419" t="s">
        <v>77</v>
      </c>
      <c r="BP308" s="221" t="s">
        <v>46</v>
      </c>
      <c r="BQ308" s="222" t="s">
        <v>69</v>
      </c>
      <c r="BR308" s="223" t="s">
        <v>77</v>
      </c>
      <c r="BS308" s="222" t="s">
        <v>46</v>
      </c>
      <c r="BT308" s="222" t="s">
        <v>69</v>
      </c>
      <c r="BU308" s="419" t="s">
        <v>77</v>
      </c>
      <c r="BV308" s="221" t="s">
        <v>46</v>
      </c>
      <c r="BW308" s="222" t="s">
        <v>69</v>
      </c>
      <c r="BX308" s="223" t="s">
        <v>77</v>
      </c>
      <c r="BY308" s="222" t="s">
        <v>46</v>
      </c>
      <c r="BZ308" s="222" t="s">
        <v>69</v>
      </c>
      <c r="CA308" s="419" t="s">
        <v>77</v>
      </c>
      <c r="CB308" s="221" t="s">
        <v>46</v>
      </c>
      <c r="CC308" s="222" t="s">
        <v>69</v>
      </c>
      <c r="CD308" s="223" t="s">
        <v>77</v>
      </c>
      <c r="CE308" s="222" t="s">
        <v>46</v>
      </c>
      <c r="CF308" s="222" t="s">
        <v>69</v>
      </c>
      <c r="CG308" s="419" t="s">
        <v>77</v>
      </c>
      <c r="CH308" s="221" t="s">
        <v>46</v>
      </c>
      <c r="CI308" s="222" t="s">
        <v>69</v>
      </c>
      <c r="CJ308" s="223" t="s">
        <v>77</v>
      </c>
      <c r="CK308" s="420" t="s">
        <v>46</v>
      </c>
      <c r="CL308" s="420" t="s">
        <v>69</v>
      </c>
      <c r="CM308" s="419" t="s">
        <v>77</v>
      </c>
      <c r="CN308" s="224" t="s">
        <v>46</v>
      </c>
      <c r="CO308" s="420" t="s">
        <v>69</v>
      </c>
      <c r="CP308" s="223" t="s">
        <v>77</v>
      </c>
      <c r="CQ308" s="420" t="s">
        <v>46</v>
      </c>
      <c r="CR308" s="420" t="s">
        <v>69</v>
      </c>
      <c r="CS308" s="419" t="s">
        <v>77</v>
      </c>
      <c r="CT308" s="224" t="s">
        <v>46</v>
      </c>
      <c r="CU308" s="225" t="s">
        <v>69</v>
      </c>
      <c r="CV308" s="223" t="s">
        <v>77</v>
      </c>
      <c r="CW308" s="222" t="s">
        <v>46</v>
      </c>
      <c r="CX308" s="222" t="s">
        <v>69</v>
      </c>
      <c r="CY308" s="419" t="s">
        <v>77</v>
      </c>
      <c r="CZ308" s="221" t="s">
        <v>46</v>
      </c>
      <c r="DA308" s="222" t="s">
        <v>69</v>
      </c>
      <c r="DB308" s="223" t="s">
        <v>77</v>
      </c>
      <c r="DC308" s="222" t="s">
        <v>46</v>
      </c>
      <c r="DD308" s="222" t="s">
        <v>69</v>
      </c>
      <c r="DE308" s="419" t="s">
        <v>77</v>
      </c>
      <c r="DF308" s="221" t="s">
        <v>46</v>
      </c>
      <c r="DG308" s="222" t="s">
        <v>69</v>
      </c>
      <c r="DH308" s="223" t="s">
        <v>77</v>
      </c>
      <c r="DI308" s="222" t="s">
        <v>46</v>
      </c>
      <c r="DJ308" s="222" t="s">
        <v>69</v>
      </c>
      <c r="DK308" s="420" t="s">
        <v>77</v>
      </c>
    </row>
    <row r="309" spans="1:115">
      <c r="A309" s="543" t="s">
        <v>158</v>
      </c>
      <c r="B309" s="247">
        <v>96</v>
      </c>
      <c r="C309" s="248">
        <v>0.33</v>
      </c>
      <c r="D309" s="249">
        <v>4066</v>
      </c>
      <c r="E309" s="250">
        <v>99</v>
      </c>
      <c r="F309" s="248">
        <v>0.09</v>
      </c>
      <c r="G309" s="249">
        <v>12481</v>
      </c>
      <c r="H309" s="250">
        <v>95</v>
      </c>
      <c r="I309" s="248">
        <v>0.45</v>
      </c>
      <c r="J309" s="251">
        <v>2773</v>
      </c>
      <c r="K309" s="247">
        <v>99</v>
      </c>
      <c r="L309" s="248">
        <v>0.11</v>
      </c>
      <c r="M309" s="249">
        <v>8824</v>
      </c>
      <c r="N309" s="250">
        <v>99</v>
      </c>
      <c r="O309" s="248">
        <v>0.25</v>
      </c>
      <c r="P309" s="249">
        <v>1293</v>
      </c>
      <c r="Q309" s="250">
        <v>100</v>
      </c>
      <c r="R309" s="248">
        <v>0.12</v>
      </c>
      <c r="S309" s="252">
        <v>3657</v>
      </c>
      <c r="T309" s="250">
        <v>91</v>
      </c>
      <c r="U309" s="248">
        <v>1.41</v>
      </c>
      <c r="V309" s="252">
        <v>423</v>
      </c>
      <c r="W309" s="250">
        <v>100</v>
      </c>
      <c r="X309" s="248">
        <v>0.12</v>
      </c>
      <c r="Y309" s="249">
        <v>1288</v>
      </c>
      <c r="Z309" s="250">
        <v>94</v>
      </c>
      <c r="AA309" s="248">
        <v>1.1499999999999999</v>
      </c>
      <c r="AB309" s="252">
        <v>404</v>
      </c>
      <c r="AC309" s="250">
        <v>99</v>
      </c>
      <c r="AD309" s="248">
        <v>0.27</v>
      </c>
      <c r="AE309" s="228">
        <v>1423</v>
      </c>
      <c r="AF309" s="229">
        <v>99</v>
      </c>
      <c r="AG309" s="227">
        <v>0.63</v>
      </c>
      <c r="AH309" s="230">
        <v>251</v>
      </c>
      <c r="AI309" s="226">
        <v>100</v>
      </c>
      <c r="AJ309" s="227">
        <v>0.11</v>
      </c>
      <c r="AK309" s="231">
        <v>696</v>
      </c>
      <c r="AL309" s="229">
        <v>99</v>
      </c>
      <c r="AM309" s="227">
        <v>0.74</v>
      </c>
      <c r="AN309" s="231">
        <v>225</v>
      </c>
      <c r="AO309" s="229">
        <v>99</v>
      </c>
      <c r="AP309" s="227">
        <v>0.54</v>
      </c>
      <c r="AQ309" s="231">
        <v>597</v>
      </c>
      <c r="AR309" s="229">
        <v>95</v>
      </c>
      <c r="AS309" s="227">
        <v>2.17</v>
      </c>
      <c r="AT309" s="231">
        <v>120</v>
      </c>
      <c r="AU309" s="229">
        <v>99</v>
      </c>
      <c r="AV309" s="227">
        <v>0.64</v>
      </c>
      <c r="AW309" s="231">
        <v>422</v>
      </c>
      <c r="AX309" s="229">
        <v>99</v>
      </c>
      <c r="AY309" s="227">
        <v>0.46</v>
      </c>
      <c r="AZ309" s="231">
        <v>223</v>
      </c>
      <c r="BA309" s="229">
        <v>99</v>
      </c>
      <c r="BB309" s="227">
        <v>0.43</v>
      </c>
      <c r="BC309" s="231">
        <v>676</v>
      </c>
      <c r="BD309" s="253">
        <v>99</v>
      </c>
      <c r="BE309" s="227">
        <v>0.75</v>
      </c>
      <c r="BF309" s="231">
        <v>230</v>
      </c>
      <c r="BG309" s="229">
        <v>100</v>
      </c>
      <c r="BH309" s="227">
        <v>0.23</v>
      </c>
      <c r="BI309" s="231">
        <v>790</v>
      </c>
      <c r="BJ309" s="229">
        <v>100</v>
      </c>
      <c r="BK309" s="227">
        <v>0.42</v>
      </c>
      <c r="BL309" s="231">
        <v>183</v>
      </c>
      <c r="BM309" s="229">
        <v>99</v>
      </c>
      <c r="BN309" s="227">
        <v>0.35</v>
      </c>
      <c r="BO309" s="231">
        <v>522</v>
      </c>
      <c r="BP309" s="229">
        <v>95</v>
      </c>
      <c r="BQ309" s="227">
        <v>1.28</v>
      </c>
      <c r="BR309" s="231">
        <v>332</v>
      </c>
      <c r="BS309" s="229">
        <v>99</v>
      </c>
      <c r="BT309" s="227">
        <v>0.34</v>
      </c>
      <c r="BU309" s="228">
        <v>1004</v>
      </c>
      <c r="BV309" s="229">
        <v>96</v>
      </c>
      <c r="BW309" s="227">
        <v>0.94000000000000006</v>
      </c>
      <c r="BX309" s="231">
        <v>488</v>
      </c>
      <c r="BY309" s="229">
        <v>99</v>
      </c>
      <c r="BZ309" s="227">
        <v>0.27</v>
      </c>
      <c r="CA309" s="228">
        <v>1509</v>
      </c>
      <c r="CB309" s="229">
        <v>95</v>
      </c>
      <c r="CC309" s="227">
        <v>1.37</v>
      </c>
      <c r="CD309" s="231">
        <v>237</v>
      </c>
      <c r="CE309" s="229">
        <v>99</v>
      </c>
      <c r="CF309" s="227">
        <v>0.36</v>
      </c>
      <c r="CG309" s="231">
        <v>666</v>
      </c>
      <c r="CH309" s="229">
        <v>97</v>
      </c>
      <c r="CI309" s="227">
        <v>1.31</v>
      </c>
      <c r="CJ309" s="232">
        <v>152</v>
      </c>
      <c r="CK309" s="226">
        <v>100</v>
      </c>
      <c r="CL309" s="227"/>
      <c r="CM309" s="231">
        <v>462</v>
      </c>
      <c r="CN309" s="229">
        <v>100</v>
      </c>
      <c r="CO309" s="227">
        <v>0.23</v>
      </c>
      <c r="CP309" s="231">
        <v>257</v>
      </c>
      <c r="CQ309" s="229">
        <v>100</v>
      </c>
      <c r="CR309" s="227">
        <v>0.17</v>
      </c>
      <c r="CS309" s="231">
        <v>772</v>
      </c>
      <c r="CT309" s="229">
        <v>100</v>
      </c>
      <c r="CU309" s="233">
        <v>0.4</v>
      </c>
      <c r="CV309" s="231">
        <v>213</v>
      </c>
      <c r="CW309" s="229">
        <v>100</v>
      </c>
      <c r="CX309" s="227">
        <v>0.16</v>
      </c>
      <c r="CY309" s="231">
        <v>571</v>
      </c>
      <c r="CZ309" s="229">
        <v>99</v>
      </c>
      <c r="DA309" s="227">
        <v>0.84</v>
      </c>
      <c r="DB309" s="232">
        <v>164</v>
      </c>
      <c r="DC309" s="226">
        <v>99</v>
      </c>
      <c r="DD309" s="227">
        <v>0.41</v>
      </c>
      <c r="DE309" s="254">
        <v>584</v>
      </c>
      <c r="DF309" s="226">
        <v>98</v>
      </c>
      <c r="DG309" s="227">
        <v>1.1599999999999999</v>
      </c>
      <c r="DH309" s="231">
        <v>164</v>
      </c>
      <c r="DI309" s="229">
        <v>99</v>
      </c>
      <c r="DJ309" s="227">
        <v>0.41</v>
      </c>
      <c r="DK309" s="231">
        <v>499</v>
      </c>
    </row>
    <row r="310" spans="1:115">
      <c r="A310" s="544" t="s">
        <v>161</v>
      </c>
      <c r="B310" s="255">
        <v>98</v>
      </c>
      <c r="C310" s="256">
        <v>0.27</v>
      </c>
      <c r="D310" s="257">
        <v>4053</v>
      </c>
      <c r="E310" s="258">
        <v>99</v>
      </c>
      <c r="F310" s="256">
        <v>7.0000000000000007E-2</v>
      </c>
      <c r="G310" s="257">
        <v>12456</v>
      </c>
      <c r="H310" s="258">
        <v>97</v>
      </c>
      <c r="I310" s="256">
        <v>0.35</v>
      </c>
      <c r="J310" s="257">
        <v>2765</v>
      </c>
      <c r="K310" s="258">
        <v>99</v>
      </c>
      <c r="L310" s="256">
        <v>0.09</v>
      </c>
      <c r="M310" s="257">
        <v>8808</v>
      </c>
      <c r="N310" s="258" t="s">
        <v>160</v>
      </c>
      <c r="O310" s="256">
        <v>0.24</v>
      </c>
      <c r="P310" s="257">
        <v>1288</v>
      </c>
      <c r="Q310" s="258">
        <v>100</v>
      </c>
      <c r="R310" s="256">
        <v>0.13</v>
      </c>
      <c r="S310" s="259">
        <v>3648</v>
      </c>
      <c r="T310" s="258">
        <v>94</v>
      </c>
      <c r="U310" s="256">
        <v>1.1599999999999999</v>
      </c>
      <c r="V310" s="259">
        <v>422</v>
      </c>
      <c r="W310" s="258">
        <v>100</v>
      </c>
      <c r="X310" s="256">
        <v>0.18</v>
      </c>
      <c r="Y310" s="257">
        <v>1287</v>
      </c>
      <c r="Z310" s="258">
        <v>97</v>
      </c>
      <c r="AA310" s="256">
        <v>0.79</v>
      </c>
      <c r="AB310" s="259">
        <v>402</v>
      </c>
      <c r="AC310" s="258">
        <v>99</v>
      </c>
      <c r="AD310" s="256">
        <v>0.23</v>
      </c>
      <c r="AE310" s="236">
        <v>1421</v>
      </c>
      <c r="AF310" s="237">
        <v>99</v>
      </c>
      <c r="AG310" s="235">
        <v>0.63</v>
      </c>
      <c r="AH310" s="236">
        <v>250</v>
      </c>
      <c r="AI310" s="237">
        <v>99</v>
      </c>
      <c r="AJ310" s="235">
        <v>0.45</v>
      </c>
      <c r="AK310" s="238">
        <v>694</v>
      </c>
      <c r="AL310" s="237">
        <v>99</v>
      </c>
      <c r="AM310" s="235">
        <v>0.63</v>
      </c>
      <c r="AN310" s="238">
        <v>225</v>
      </c>
      <c r="AO310" s="237">
        <v>99</v>
      </c>
      <c r="AP310" s="235">
        <v>0.31</v>
      </c>
      <c r="AQ310" s="238">
        <v>595</v>
      </c>
      <c r="AR310" s="237">
        <v>97</v>
      </c>
      <c r="AS310" s="235">
        <v>1.81</v>
      </c>
      <c r="AT310" s="238">
        <v>119</v>
      </c>
      <c r="AU310" s="237">
        <v>100</v>
      </c>
      <c r="AV310" s="235">
        <v>0.35</v>
      </c>
      <c r="AW310" s="238">
        <v>422</v>
      </c>
      <c r="AX310" s="237">
        <v>100</v>
      </c>
      <c r="AY310" s="235">
        <v>0.4</v>
      </c>
      <c r="AZ310" s="238">
        <v>223</v>
      </c>
      <c r="BA310" s="237">
        <v>100</v>
      </c>
      <c r="BB310" s="235">
        <v>0.25</v>
      </c>
      <c r="BC310" s="238">
        <v>675</v>
      </c>
      <c r="BD310" s="237">
        <v>97</v>
      </c>
      <c r="BE310" s="235">
        <v>1.06</v>
      </c>
      <c r="BF310" s="238">
        <v>229</v>
      </c>
      <c r="BG310" s="237">
        <v>100</v>
      </c>
      <c r="BH310" s="235">
        <v>0.2</v>
      </c>
      <c r="BI310" s="238">
        <v>789</v>
      </c>
      <c r="BJ310" s="237">
        <v>100</v>
      </c>
      <c r="BK310" s="235"/>
      <c r="BL310" s="238">
        <v>182</v>
      </c>
      <c r="BM310" s="237">
        <v>100</v>
      </c>
      <c r="BN310" s="235"/>
      <c r="BO310" s="238">
        <v>521</v>
      </c>
      <c r="BP310" s="237">
        <v>97</v>
      </c>
      <c r="BQ310" s="235">
        <v>1.08</v>
      </c>
      <c r="BR310" s="238">
        <v>331</v>
      </c>
      <c r="BS310" s="237">
        <v>99</v>
      </c>
      <c r="BT310" s="235">
        <v>0.25</v>
      </c>
      <c r="BU310" s="236">
        <v>1002</v>
      </c>
      <c r="BV310" s="237">
        <v>98</v>
      </c>
      <c r="BW310" s="235">
        <v>0.71</v>
      </c>
      <c r="BX310" s="238">
        <v>488</v>
      </c>
      <c r="BY310" s="237">
        <v>99</v>
      </c>
      <c r="BZ310" s="235">
        <v>0.2</v>
      </c>
      <c r="CA310" s="236">
        <v>1504</v>
      </c>
      <c r="CB310" s="237">
        <v>97</v>
      </c>
      <c r="CC310" s="235">
        <v>0.99</v>
      </c>
      <c r="CD310" s="238">
        <v>235</v>
      </c>
      <c r="CE310" s="237">
        <v>100</v>
      </c>
      <c r="CF310" s="235">
        <v>0.24</v>
      </c>
      <c r="CG310" s="238">
        <v>665</v>
      </c>
      <c r="CH310" s="237">
        <v>99</v>
      </c>
      <c r="CI310" s="235">
        <v>0.74</v>
      </c>
      <c r="CJ310" s="238">
        <v>152</v>
      </c>
      <c r="CK310" s="237">
        <v>100</v>
      </c>
      <c r="CL310" s="235">
        <v>0.36</v>
      </c>
      <c r="CM310" s="238">
        <v>460</v>
      </c>
      <c r="CN310" s="237">
        <v>100</v>
      </c>
      <c r="CO310" s="235">
        <v>0.23</v>
      </c>
      <c r="CP310" s="238">
        <v>257</v>
      </c>
      <c r="CQ310" s="237">
        <v>100</v>
      </c>
      <c r="CR310" s="235"/>
      <c r="CS310" s="238">
        <v>771</v>
      </c>
      <c r="CT310" s="237">
        <v>100</v>
      </c>
      <c r="CU310" s="239">
        <v>0.4</v>
      </c>
      <c r="CV310" s="238">
        <v>211</v>
      </c>
      <c r="CW310" s="237">
        <v>100</v>
      </c>
      <c r="CX310" s="235">
        <v>0.2</v>
      </c>
      <c r="CY310" s="238">
        <v>569</v>
      </c>
      <c r="CZ310" s="237">
        <v>100</v>
      </c>
      <c r="DA310" s="235">
        <v>0.49</v>
      </c>
      <c r="DB310" s="238">
        <v>164</v>
      </c>
      <c r="DC310" s="237">
        <v>100</v>
      </c>
      <c r="DD310" s="235">
        <v>0.24</v>
      </c>
      <c r="DE310" s="238">
        <v>583</v>
      </c>
      <c r="DF310" s="237">
        <v>98</v>
      </c>
      <c r="DG310" s="235">
        <v>1.17</v>
      </c>
      <c r="DH310" s="238">
        <v>163</v>
      </c>
      <c r="DI310" s="237">
        <v>99</v>
      </c>
      <c r="DJ310" s="235">
        <v>0.37</v>
      </c>
      <c r="DK310" s="238">
        <v>498</v>
      </c>
    </row>
    <row r="311" spans="1:115">
      <c r="A311" s="543" t="s">
        <v>162</v>
      </c>
      <c r="B311" s="247" t="s">
        <v>172</v>
      </c>
      <c r="C311" s="248">
        <v>0.28000000000000003</v>
      </c>
      <c r="D311" s="249">
        <v>4056</v>
      </c>
      <c r="E311" s="250" t="s">
        <v>160</v>
      </c>
      <c r="F311" s="248">
        <v>0.08</v>
      </c>
      <c r="G311" s="249">
        <v>12448</v>
      </c>
      <c r="H311" s="250" t="s">
        <v>172</v>
      </c>
      <c r="I311" s="248">
        <v>0.37</v>
      </c>
      <c r="J311" s="249">
        <v>2767</v>
      </c>
      <c r="K311" s="250">
        <v>99</v>
      </c>
      <c r="L311" s="248">
        <v>0.09</v>
      </c>
      <c r="M311" s="249">
        <v>8803</v>
      </c>
      <c r="N311" s="260">
        <v>99</v>
      </c>
      <c r="O311" s="248">
        <v>0.28000000000000003</v>
      </c>
      <c r="P311" s="249">
        <v>1289</v>
      </c>
      <c r="Q311" s="250">
        <v>99</v>
      </c>
      <c r="R311" s="248">
        <v>0.17</v>
      </c>
      <c r="S311" s="252">
        <v>3645</v>
      </c>
      <c r="T311" s="250">
        <v>94</v>
      </c>
      <c r="U311" s="248">
        <v>1.2</v>
      </c>
      <c r="V311" s="252">
        <v>421</v>
      </c>
      <c r="W311" s="250" t="s">
        <v>159</v>
      </c>
      <c r="X311" s="248">
        <v>0.17</v>
      </c>
      <c r="Y311" s="249">
        <v>1286</v>
      </c>
      <c r="Z311" s="250" t="s">
        <v>173</v>
      </c>
      <c r="AA311" s="248">
        <v>1.01</v>
      </c>
      <c r="AB311" s="252">
        <v>403</v>
      </c>
      <c r="AC311" s="250">
        <v>99</v>
      </c>
      <c r="AD311" s="248">
        <v>0.22</v>
      </c>
      <c r="AE311" s="228">
        <v>1420</v>
      </c>
      <c r="AF311" s="229">
        <v>99</v>
      </c>
      <c r="AG311" s="227">
        <v>0.63</v>
      </c>
      <c r="AH311" s="228">
        <v>250</v>
      </c>
      <c r="AI311" s="229">
        <v>99</v>
      </c>
      <c r="AJ311" s="227">
        <v>0.57999999999999996</v>
      </c>
      <c r="AK311" s="231">
        <v>695</v>
      </c>
      <c r="AL311" s="229">
        <v>99</v>
      </c>
      <c r="AM311" s="227">
        <v>0.63</v>
      </c>
      <c r="AN311" s="231">
        <v>225</v>
      </c>
      <c r="AO311" s="229">
        <v>100</v>
      </c>
      <c r="AP311" s="227">
        <v>0.16</v>
      </c>
      <c r="AQ311" s="231">
        <v>594</v>
      </c>
      <c r="AR311" s="229">
        <v>95</v>
      </c>
      <c r="AS311" s="227">
        <v>2.25</v>
      </c>
      <c r="AT311" s="231">
        <v>119</v>
      </c>
      <c r="AU311" s="229">
        <v>99</v>
      </c>
      <c r="AV311" s="227">
        <v>0.59</v>
      </c>
      <c r="AW311" s="231">
        <v>421</v>
      </c>
      <c r="AX311" s="229">
        <v>99</v>
      </c>
      <c r="AY311" s="227">
        <v>0.79</v>
      </c>
      <c r="AZ311" s="231">
        <v>223</v>
      </c>
      <c r="BA311" s="229">
        <v>99</v>
      </c>
      <c r="BB311" s="227">
        <v>0.36</v>
      </c>
      <c r="BC311" s="231">
        <v>675</v>
      </c>
      <c r="BD311" s="229">
        <v>97</v>
      </c>
      <c r="BE311" s="227">
        <v>1.06</v>
      </c>
      <c r="BF311" s="231">
        <v>229</v>
      </c>
      <c r="BG311" s="229">
        <v>100</v>
      </c>
      <c r="BH311" s="227">
        <v>0.23</v>
      </c>
      <c r="BI311" s="231">
        <v>789</v>
      </c>
      <c r="BJ311" s="229">
        <v>100</v>
      </c>
      <c r="BK311" s="227">
        <v>0.42</v>
      </c>
      <c r="BL311" s="231">
        <v>182</v>
      </c>
      <c r="BM311" s="229">
        <v>100</v>
      </c>
      <c r="BN311" s="227">
        <v>0.35</v>
      </c>
      <c r="BO311" s="231">
        <v>521</v>
      </c>
      <c r="BP311" s="229">
        <v>96</v>
      </c>
      <c r="BQ311" s="227">
        <v>1.19</v>
      </c>
      <c r="BR311" s="231">
        <v>331</v>
      </c>
      <c r="BS311" s="229">
        <v>99</v>
      </c>
      <c r="BT311" s="227">
        <v>0.27</v>
      </c>
      <c r="BU311" s="228">
        <v>1002</v>
      </c>
      <c r="BV311" s="229">
        <v>98</v>
      </c>
      <c r="BW311" s="227">
        <v>0.64</v>
      </c>
      <c r="BX311" s="231">
        <v>489</v>
      </c>
      <c r="BY311" s="229">
        <v>99</v>
      </c>
      <c r="BZ311" s="227">
        <v>0.2</v>
      </c>
      <c r="CA311" s="228">
        <v>1502</v>
      </c>
      <c r="CB311" s="229">
        <v>99</v>
      </c>
      <c r="CC311" s="227">
        <v>0.69000000000000006</v>
      </c>
      <c r="CD311" s="231">
        <v>235</v>
      </c>
      <c r="CE311" s="229">
        <v>99</v>
      </c>
      <c r="CF311" s="227">
        <v>0.37</v>
      </c>
      <c r="CG311" s="231">
        <v>665</v>
      </c>
      <c r="CH311" s="229">
        <v>99</v>
      </c>
      <c r="CI311" s="227">
        <v>0.89</v>
      </c>
      <c r="CJ311" s="231">
        <v>152</v>
      </c>
      <c r="CK311" s="229">
        <v>99</v>
      </c>
      <c r="CL311" s="227">
        <v>0.68</v>
      </c>
      <c r="CM311" s="231">
        <v>460</v>
      </c>
      <c r="CN311" s="229">
        <v>99</v>
      </c>
      <c r="CO311" s="227">
        <v>0.54</v>
      </c>
      <c r="CP311" s="231">
        <v>257</v>
      </c>
      <c r="CQ311" s="229">
        <v>99</v>
      </c>
      <c r="CR311" s="227">
        <v>0.33</v>
      </c>
      <c r="CS311" s="231">
        <v>771</v>
      </c>
      <c r="CT311" s="229">
        <v>100</v>
      </c>
      <c r="CU311" s="233">
        <v>0.4</v>
      </c>
      <c r="CV311" s="231">
        <v>212</v>
      </c>
      <c r="CW311" s="229">
        <v>100</v>
      </c>
      <c r="CX311" s="227"/>
      <c r="CY311" s="231">
        <v>566</v>
      </c>
      <c r="CZ311" s="229">
        <v>99</v>
      </c>
      <c r="DA311" s="227">
        <v>0.84</v>
      </c>
      <c r="DB311" s="231">
        <v>165</v>
      </c>
      <c r="DC311" s="229">
        <v>99</v>
      </c>
      <c r="DD311" s="227">
        <v>0.33</v>
      </c>
      <c r="DE311" s="231">
        <v>583</v>
      </c>
      <c r="DF311" s="229">
        <v>98</v>
      </c>
      <c r="DG311" s="227">
        <v>1.17</v>
      </c>
      <c r="DH311" s="231">
        <v>163</v>
      </c>
      <c r="DI311" s="229">
        <v>99</v>
      </c>
      <c r="DJ311" s="227">
        <v>0.33</v>
      </c>
      <c r="DK311" s="231">
        <v>498</v>
      </c>
    </row>
    <row r="312" spans="1:115">
      <c r="A312" s="544" t="s">
        <v>163</v>
      </c>
      <c r="B312" s="255">
        <v>97</v>
      </c>
      <c r="C312" s="256">
        <v>0.28000000000000003</v>
      </c>
      <c r="D312" s="257">
        <v>4051</v>
      </c>
      <c r="E312" s="258">
        <v>99</v>
      </c>
      <c r="F312" s="256">
        <v>0.08</v>
      </c>
      <c r="G312" s="257">
        <v>12447</v>
      </c>
      <c r="H312" s="258">
        <v>97</v>
      </c>
      <c r="I312" s="256">
        <v>0.37</v>
      </c>
      <c r="J312" s="257">
        <v>2762</v>
      </c>
      <c r="K312" s="258">
        <v>99</v>
      </c>
      <c r="L312" s="256">
        <v>0.09</v>
      </c>
      <c r="M312" s="257">
        <v>8804</v>
      </c>
      <c r="N312" s="258" t="s">
        <v>160</v>
      </c>
      <c r="O312" s="256">
        <v>0.24</v>
      </c>
      <c r="P312" s="257">
        <v>1289</v>
      </c>
      <c r="Q312" s="258">
        <v>100</v>
      </c>
      <c r="R312" s="256">
        <v>0.14000000000000001</v>
      </c>
      <c r="S312" s="259">
        <v>3643</v>
      </c>
      <c r="T312" s="258">
        <v>95</v>
      </c>
      <c r="U312" s="256">
        <v>1.1100000000000001</v>
      </c>
      <c r="V312" s="259">
        <v>421</v>
      </c>
      <c r="W312" s="258">
        <v>99</v>
      </c>
      <c r="X312" s="256">
        <v>0.22</v>
      </c>
      <c r="Y312" s="257">
        <v>1286</v>
      </c>
      <c r="Z312" s="258">
        <v>97</v>
      </c>
      <c r="AA312" s="256">
        <v>0.93</v>
      </c>
      <c r="AB312" s="259">
        <v>401</v>
      </c>
      <c r="AC312" s="258">
        <v>100</v>
      </c>
      <c r="AD312" s="256">
        <v>0.17</v>
      </c>
      <c r="AE312" s="236">
        <v>1421</v>
      </c>
      <c r="AF312" s="237">
        <v>99</v>
      </c>
      <c r="AG312" s="235">
        <v>0.53</v>
      </c>
      <c r="AH312" s="236">
        <v>250</v>
      </c>
      <c r="AI312" s="237">
        <v>99</v>
      </c>
      <c r="AJ312" s="235">
        <v>0.54</v>
      </c>
      <c r="AK312" s="238">
        <v>694</v>
      </c>
      <c r="AL312" s="237">
        <v>99</v>
      </c>
      <c r="AM312" s="235">
        <v>0.74</v>
      </c>
      <c r="AN312" s="238">
        <v>225</v>
      </c>
      <c r="AO312" s="237">
        <v>100</v>
      </c>
      <c r="AP312" s="235">
        <v>0.21</v>
      </c>
      <c r="AQ312" s="238">
        <v>594</v>
      </c>
      <c r="AR312" s="237">
        <v>99</v>
      </c>
      <c r="AS312" s="235">
        <v>1.19</v>
      </c>
      <c r="AT312" s="238">
        <v>119</v>
      </c>
      <c r="AU312" s="237">
        <v>100</v>
      </c>
      <c r="AV312" s="235">
        <v>0.35</v>
      </c>
      <c r="AW312" s="238">
        <v>421</v>
      </c>
      <c r="AX312" s="237">
        <v>100</v>
      </c>
      <c r="AY312" s="235">
        <v>0.4</v>
      </c>
      <c r="AZ312" s="238">
        <v>223</v>
      </c>
      <c r="BA312" s="237">
        <v>99</v>
      </c>
      <c r="BB312" s="235">
        <v>0.33</v>
      </c>
      <c r="BC312" s="238">
        <v>676</v>
      </c>
      <c r="BD312" s="237">
        <v>97</v>
      </c>
      <c r="BE312" s="235">
        <v>1.1399999999999999</v>
      </c>
      <c r="BF312" s="238">
        <v>229</v>
      </c>
      <c r="BG312" s="237">
        <v>100</v>
      </c>
      <c r="BH312" s="235">
        <v>0.19</v>
      </c>
      <c r="BI312" s="238">
        <v>789</v>
      </c>
      <c r="BJ312" s="237">
        <v>100</v>
      </c>
      <c r="BK312" s="235">
        <v>0.42</v>
      </c>
      <c r="BL312" s="238">
        <v>182</v>
      </c>
      <c r="BM312" s="237">
        <v>100</v>
      </c>
      <c r="BN312" s="235">
        <v>0.28000000000000003</v>
      </c>
      <c r="BO312" s="238">
        <v>519</v>
      </c>
      <c r="BP312" s="237">
        <v>96</v>
      </c>
      <c r="BQ312" s="235">
        <v>1.1200000000000001</v>
      </c>
      <c r="BR312" s="238">
        <v>330</v>
      </c>
      <c r="BS312" s="237">
        <v>99</v>
      </c>
      <c r="BT312" s="235">
        <v>0.28000000000000003</v>
      </c>
      <c r="BU312" s="236">
        <v>1002</v>
      </c>
      <c r="BV312" s="237">
        <v>97</v>
      </c>
      <c r="BW312" s="235">
        <v>0.76</v>
      </c>
      <c r="BX312" s="238">
        <v>489</v>
      </c>
      <c r="BY312" s="237">
        <v>99</v>
      </c>
      <c r="BZ312" s="235">
        <v>0.21</v>
      </c>
      <c r="CA312" s="236">
        <v>1503</v>
      </c>
      <c r="CB312" s="237">
        <v>98</v>
      </c>
      <c r="CC312" s="235">
        <v>0.79</v>
      </c>
      <c r="CD312" s="238">
        <v>234</v>
      </c>
      <c r="CE312" s="237">
        <v>99</v>
      </c>
      <c r="CF312" s="235">
        <v>0.33</v>
      </c>
      <c r="CG312" s="238">
        <v>665</v>
      </c>
      <c r="CH312" s="237">
        <v>100</v>
      </c>
      <c r="CI312" s="235">
        <v>0.38</v>
      </c>
      <c r="CJ312" s="238">
        <v>152</v>
      </c>
      <c r="CK312" s="237">
        <v>100</v>
      </c>
      <c r="CL312" s="235">
        <v>0.22</v>
      </c>
      <c r="CM312" s="238">
        <v>459</v>
      </c>
      <c r="CN312" s="237">
        <v>100</v>
      </c>
      <c r="CO312" s="235">
        <v>0.23</v>
      </c>
      <c r="CP312" s="238">
        <v>257</v>
      </c>
      <c r="CQ312" s="237">
        <v>100</v>
      </c>
      <c r="CR312" s="235"/>
      <c r="CS312" s="238">
        <v>771</v>
      </c>
      <c r="CT312" s="237">
        <v>100</v>
      </c>
      <c r="CU312" s="239">
        <v>0.4</v>
      </c>
      <c r="CV312" s="238">
        <v>212</v>
      </c>
      <c r="CW312" s="237">
        <v>100</v>
      </c>
      <c r="CX312" s="235">
        <v>0.22</v>
      </c>
      <c r="CY312" s="238">
        <v>567</v>
      </c>
      <c r="CZ312" s="237">
        <v>99</v>
      </c>
      <c r="DA312" s="235">
        <v>0.69000000000000006</v>
      </c>
      <c r="DB312" s="238">
        <v>164</v>
      </c>
      <c r="DC312" s="237">
        <v>99</v>
      </c>
      <c r="DD312" s="235">
        <v>0.33</v>
      </c>
      <c r="DE312" s="238">
        <v>582</v>
      </c>
      <c r="DF312" s="237">
        <v>98</v>
      </c>
      <c r="DG312" s="235">
        <v>1.17</v>
      </c>
      <c r="DH312" s="238">
        <v>163</v>
      </c>
      <c r="DI312" s="237">
        <v>99</v>
      </c>
      <c r="DJ312" s="235">
        <v>0.4</v>
      </c>
      <c r="DK312" s="238">
        <v>498</v>
      </c>
    </row>
    <row r="313" spans="1:115">
      <c r="A313" s="545" t="s">
        <v>164</v>
      </c>
      <c r="B313" s="567">
        <v>92</v>
      </c>
      <c r="C313" s="568">
        <v>0.47</v>
      </c>
      <c r="D313" s="569">
        <v>4048</v>
      </c>
      <c r="E313" s="570">
        <v>99</v>
      </c>
      <c r="F313" s="568">
        <v>0.12</v>
      </c>
      <c r="G313" s="569">
        <v>12435</v>
      </c>
      <c r="H313" s="570">
        <v>90</v>
      </c>
      <c r="I313" s="568">
        <v>0.63</v>
      </c>
      <c r="J313" s="571">
        <v>2762</v>
      </c>
      <c r="K313" s="570">
        <v>99</v>
      </c>
      <c r="L313" s="568">
        <v>0.14000000000000001</v>
      </c>
      <c r="M313" s="569">
        <v>8796</v>
      </c>
      <c r="N313" s="570">
        <v>98</v>
      </c>
      <c r="O313" s="568">
        <v>0.35</v>
      </c>
      <c r="P313" s="569">
        <v>1286</v>
      </c>
      <c r="Q313" s="570">
        <v>99</v>
      </c>
      <c r="R313" s="568">
        <v>0.25</v>
      </c>
      <c r="S313" s="572">
        <v>3639</v>
      </c>
      <c r="T313" s="570">
        <v>87</v>
      </c>
      <c r="U313" s="568">
        <v>1.65</v>
      </c>
      <c r="V313" s="572">
        <v>421</v>
      </c>
      <c r="W313" s="570">
        <v>99</v>
      </c>
      <c r="X313" s="568">
        <v>0.3</v>
      </c>
      <c r="Y313" s="569">
        <v>1286</v>
      </c>
      <c r="Z313" s="570">
        <v>89</v>
      </c>
      <c r="AA313" s="568">
        <v>1.53</v>
      </c>
      <c r="AB313" s="572">
        <v>403</v>
      </c>
      <c r="AC313" s="570">
        <v>98</v>
      </c>
      <c r="AD313" s="568">
        <v>0.33</v>
      </c>
      <c r="AE313" s="562">
        <v>1419</v>
      </c>
      <c r="AF313" s="563">
        <v>98</v>
      </c>
      <c r="AG313" s="561">
        <v>0.89</v>
      </c>
      <c r="AH313" s="562">
        <v>250</v>
      </c>
      <c r="AI313" s="563">
        <v>98</v>
      </c>
      <c r="AJ313" s="561">
        <v>0.72</v>
      </c>
      <c r="AK313" s="564">
        <v>693</v>
      </c>
      <c r="AL313" s="563">
        <v>98</v>
      </c>
      <c r="AM313" s="561">
        <v>0.99</v>
      </c>
      <c r="AN313" s="564">
        <v>225</v>
      </c>
      <c r="AO313" s="563">
        <v>97</v>
      </c>
      <c r="AP313" s="561">
        <v>0.71</v>
      </c>
      <c r="AQ313" s="564">
        <v>594</v>
      </c>
      <c r="AR313" s="563">
        <v>93</v>
      </c>
      <c r="AS313" s="561">
        <v>2.4500000000000002</v>
      </c>
      <c r="AT313" s="564">
        <v>119</v>
      </c>
      <c r="AU313" s="563">
        <v>98</v>
      </c>
      <c r="AV313" s="561">
        <v>0.66</v>
      </c>
      <c r="AW313" s="564">
        <v>418</v>
      </c>
      <c r="AX313" s="563">
        <v>95</v>
      </c>
      <c r="AY313" s="561">
        <v>1.51</v>
      </c>
      <c r="AZ313" s="564">
        <v>223</v>
      </c>
      <c r="BA313" s="563">
        <v>99</v>
      </c>
      <c r="BB313" s="561">
        <v>0.42</v>
      </c>
      <c r="BC313" s="564">
        <v>675</v>
      </c>
      <c r="BD313" s="563">
        <v>89</v>
      </c>
      <c r="BE313" s="561">
        <v>2.0299999999999998</v>
      </c>
      <c r="BF313" s="564">
        <v>229</v>
      </c>
      <c r="BG313" s="563">
        <v>98</v>
      </c>
      <c r="BH313" s="561">
        <v>0.48</v>
      </c>
      <c r="BI313" s="564">
        <v>788</v>
      </c>
      <c r="BJ313" s="563">
        <v>99</v>
      </c>
      <c r="BK313" s="561">
        <v>0.96</v>
      </c>
      <c r="BL313" s="564">
        <v>181</v>
      </c>
      <c r="BM313" s="563">
        <v>100</v>
      </c>
      <c r="BN313" s="561">
        <v>0.32</v>
      </c>
      <c r="BO313" s="564">
        <v>519</v>
      </c>
      <c r="BP313" s="563">
        <v>93</v>
      </c>
      <c r="BQ313" s="561">
        <v>1.43</v>
      </c>
      <c r="BR313" s="564">
        <v>329</v>
      </c>
      <c r="BS313" s="563">
        <v>99</v>
      </c>
      <c r="BT313" s="561">
        <v>0.34</v>
      </c>
      <c r="BU313" s="562">
        <v>1001</v>
      </c>
      <c r="BV313" s="563">
        <v>88</v>
      </c>
      <c r="BW313" s="561">
        <v>1.46</v>
      </c>
      <c r="BX313" s="564">
        <v>488</v>
      </c>
      <c r="BY313" s="563">
        <v>98</v>
      </c>
      <c r="BZ313" s="561">
        <v>0.35</v>
      </c>
      <c r="CA313" s="562">
        <v>1502</v>
      </c>
      <c r="CB313" s="563">
        <v>94</v>
      </c>
      <c r="CC313" s="561">
        <v>1.51</v>
      </c>
      <c r="CD313" s="564">
        <v>234</v>
      </c>
      <c r="CE313" s="563">
        <v>98</v>
      </c>
      <c r="CF313" s="561">
        <v>0.54</v>
      </c>
      <c r="CG313" s="564">
        <v>665</v>
      </c>
      <c r="CH313" s="563">
        <v>97</v>
      </c>
      <c r="CI313" s="561">
        <v>1.49</v>
      </c>
      <c r="CJ313" s="564">
        <v>152</v>
      </c>
      <c r="CK313" s="563">
        <v>100</v>
      </c>
      <c r="CL313" s="561">
        <v>0.16</v>
      </c>
      <c r="CM313" s="564">
        <v>460</v>
      </c>
      <c r="CN313" s="563">
        <v>100</v>
      </c>
      <c r="CO313" s="561">
        <v>0.23</v>
      </c>
      <c r="CP313" s="564">
        <v>257</v>
      </c>
      <c r="CQ313" s="563">
        <v>99</v>
      </c>
      <c r="CR313" s="561">
        <v>0.37</v>
      </c>
      <c r="CS313" s="564">
        <v>769</v>
      </c>
      <c r="CT313" s="563">
        <v>99</v>
      </c>
      <c r="CU313" s="565">
        <v>0.89</v>
      </c>
      <c r="CV313" s="564">
        <v>210</v>
      </c>
      <c r="CW313" s="563">
        <v>99</v>
      </c>
      <c r="CX313" s="561">
        <v>0.36</v>
      </c>
      <c r="CY313" s="564">
        <v>566</v>
      </c>
      <c r="CZ313" s="563">
        <v>94</v>
      </c>
      <c r="DA313" s="561">
        <v>1.97</v>
      </c>
      <c r="DB313" s="564">
        <v>164</v>
      </c>
      <c r="DC313" s="563">
        <v>99</v>
      </c>
      <c r="DD313" s="561">
        <v>0.39</v>
      </c>
      <c r="DE313" s="564">
        <v>582</v>
      </c>
      <c r="DF313" s="563">
        <v>98</v>
      </c>
      <c r="DG313" s="561">
        <v>1.27</v>
      </c>
      <c r="DH313" s="564">
        <v>163</v>
      </c>
      <c r="DI313" s="563">
        <v>98</v>
      </c>
      <c r="DJ313" s="561">
        <v>0.69000000000000006</v>
      </c>
      <c r="DK313" s="564">
        <v>498</v>
      </c>
    </row>
    <row r="314" spans="1:115">
      <c r="A314" s="753" t="s">
        <v>165</v>
      </c>
    </row>
    <row r="315" spans="1:115">
      <c r="A315" s="753" t="s">
        <v>174</v>
      </c>
    </row>
    <row r="316" spans="1:115">
      <c r="A316" s="753" t="s">
        <v>416</v>
      </c>
    </row>
    <row r="317" spans="1:115">
      <c r="A317" s="261"/>
    </row>
    <row r="318" spans="1:115" ht="14.45" customHeight="1">
      <c r="A318" s="217" t="s">
        <v>316</v>
      </c>
    </row>
    <row r="319" spans="1:115" ht="20.100000000000001" customHeight="1">
      <c r="A319" s="559" t="s">
        <v>167</v>
      </c>
      <c r="B319" s="1970" t="s">
        <v>168</v>
      </c>
      <c r="C319" s="1971"/>
      <c r="D319" s="1971"/>
      <c r="E319" s="1974"/>
      <c r="F319" s="1970" t="s">
        <v>169</v>
      </c>
      <c r="G319" s="1971"/>
      <c r="H319" s="1971"/>
      <c r="I319" s="1974"/>
      <c r="J319" s="1970" t="s">
        <v>170</v>
      </c>
      <c r="K319" s="1971"/>
      <c r="L319" s="1971"/>
      <c r="M319" s="1974"/>
      <c r="N319" s="1970" t="s">
        <v>29</v>
      </c>
      <c r="O319" s="1971"/>
    </row>
    <row r="320" spans="1:115" ht="42.75" customHeight="1">
      <c r="A320" s="548" t="s">
        <v>124</v>
      </c>
      <c r="B320" s="1972" t="s">
        <v>104</v>
      </c>
      <c r="C320" s="1973"/>
      <c r="D320" s="1972" t="s">
        <v>3</v>
      </c>
      <c r="E320" s="1973"/>
      <c r="F320" s="1972" t="s">
        <v>104</v>
      </c>
      <c r="G320" s="1973"/>
      <c r="H320" s="1972" t="s">
        <v>3</v>
      </c>
      <c r="I320" s="1973"/>
      <c r="J320" s="1972" t="s">
        <v>104</v>
      </c>
      <c r="K320" s="1973"/>
      <c r="L320" s="1972" t="s">
        <v>3</v>
      </c>
      <c r="M320" s="1973"/>
      <c r="N320" s="527" t="s">
        <v>104</v>
      </c>
      <c r="O320" s="549" t="s">
        <v>3</v>
      </c>
      <c r="R320" s="262"/>
    </row>
    <row r="321" spans="1:15" ht="18" customHeight="1" thickBot="1">
      <c r="A321" s="334" t="s">
        <v>8</v>
      </c>
      <c r="B321" s="220" t="s">
        <v>46</v>
      </c>
      <c r="C321" s="219" t="s">
        <v>69</v>
      </c>
      <c r="D321" s="220" t="s">
        <v>46</v>
      </c>
      <c r="E321" s="219" t="s">
        <v>69</v>
      </c>
      <c r="F321" s="220" t="s">
        <v>46</v>
      </c>
      <c r="G321" s="219" t="s">
        <v>69</v>
      </c>
      <c r="H321" s="220" t="s">
        <v>46</v>
      </c>
      <c r="I321" s="219" t="s">
        <v>69</v>
      </c>
      <c r="J321" s="220" t="s">
        <v>46</v>
      </c>
      <c r="K321" s="219" t="s">
        <v>69</v>
      </c>
      <c r="L321" s="220" t="s">
        <v>46</v>
      </c>
      <c r="M321" s="219" t="s">
        <v>69</v>
      </c>
      <c r="N321" s="220" t="s">
        <v>77</v>
      </c>
      <c r="O321" s="218" t="s">
        <v>77</v>
      </c>
    </row>
    <row r="322" spans="1:15">
      <c r="A322" s="28" t="s">
        <v>9</v>
      </c>
      <c r="B322" s="112">
        <v>22.782343236536349</v>
      </c>
      <c r="C322" s="195">
        <v>2.158090973988112</v>
      </c>
      <c r="D322" s="112">
        <v>38.458936440918187</v>
      </c>
      <c r="E322" s="195">
        <v>1.414594758682427</v>
      </c>
      <c r="F322" s="112">
        <v>47.031755780389531</v>
      </c>
      <c r="G322" s="195">
        <v>2.5711968229415572</v>
      </c>
      <c r="H322" s="112">
        <v>43.636798976623894</v>
      </c>
      <c r="I322" s="195">
        <v>1.41962179141579</v>
      </c>
      <c r="J322" s="112">
        <v>30.185900983074131</v>
      </c>
      <c r="K322" s="195">
        <v>2.3620959996031279</v>
      </c>
      <c r="L322" s="112">
        <v>17.90426458245792</v>
      </c>
      <c r="M322" s="113">
        <v>0.98562863817689839</v>
      </c>
      <c r="N322" s="242">
        <v>384</v>
      </c>
      <c r="O322" s="550">
        <v>1284</v>
      </c>
    </row>
    <row r="323" spans="1:15">
      <c r="A323" s="24" t="s">
        <v>10</v>
      </c>
      <c r="B323" s="115">
        <v>23.35295653141641</v>
      </c>
      <c r="C323" s="198">
        <v>2.189467468261777</v>
      </c>
      <c r="D323" s="115">
        <v>27.121952800448192</v>
      </c>
      <c r="E323" s="198">
        <v>1.176807348783518</v>
      </c>
      <c r="F323" s="115">
        <v>45.395763629904899</v>
      </c>
      <c r="G323" s="198">
        <v>2.5798646067400628</v>
      </c>
      <c r="H323" s="115">
        <v>42.015464963468233</v>
      </c>
      <c r="I323" s="198">
        <v>1.3237994056284941</v>
      </c>
      <c r="J323" s="115">
        <v>31.251279838678691</v>
      </c>
      <c r="K323" s="198">
        <v>2.3998307937721961</v>
      </c>
      <c r="L323" s="115">
        <v>30.86258223608359</v>
      </c>
      <c r="M323" s="116">
        <v>1.2703079075730059</v>
      </c>
      <c r="N323" s="243">
        <v>380</v>
      </c>
      <c r="O323" s="551">
        <v>1412</v>
      </c>
    </row>
    <row r="324" spans="1:15">
      <c r="A324" s="28" t="s">
        <v>11</v>
      </c>
      <c r="B324" s="112">
        <v>6.2850144970208843</v>
      </c>
      <c r="C324" s="195">
        <v>1.597923127658408</v>
      </c>
      <c r="D324" s="112">
        <v>3.2834153758970341</v>
      </c>
      <c r="E324" s="195">
        <v>1.013742097465079</v>
      </c>
      <c r="F324" s="112">
        <v>45.996124708980247</v>
      </c>
      <c r="G324" s="195">
        <v>3.2675840599383319</v>
      </c>
      <c r="H324" s="112">
        <v>50.123976650886533</v>
      </c>
      <c r="I324" s="195">
        <v>2.2891185488014529</v>
      </c>
      <c r="J324" s="112">
        <v>47.718860793998857</v>
      </c>
      <c r="K324" s="195">
        <v>3.2739156080106899</v>
      </c>
      <c r="L324" s="112">
        <v>46.592607973216438</v>
      </c>
      <c r="M324" s="113">
        <v>2.2402528725975772</v>
      </c>
      <c r="N324" s="242">
        <v>245</v>
      </c>
      <c r="O324" s="550">
        <v>695</v>
      </c>
    </row>
    <row r="325" spans="1:15">
      <c r="A325" s="24" t="s">
        <v>12</v>
      </c>
      <c r="B325" s="115">
        <v>4.8484862419027834</v>
      </c>
      <c r="C325" s="198">
        <v>1.5194906931212879</v>
      </c>
      <c r="D325" s="115">
        <v>3.7824888688520408</v>
      </c>
      <c r="E325" s="198">
        <v>0.9020112822680344</v>
      </c>
      <c r="F325" s="115">
        <v>32.838863059934823</v>
      </c>
      <c r="G325" s="198">
        <v>3.2098035714162001</v>
      </c>
      <c r="H325" s="115">
        <v>37.825243791453516</v>
      </c>
      <c r="I325" s="198">
        <v>2.1085576959238521</v>
      </c>
      <c r="J325" s="115">
        <v>62.3126506981624</v>
      </c>
      <c r="K325" s="198">
        <v>3.3157762949791278</v>
      </c>
      <c r="L325" s="115">
        <v>58.392267339694428</v>
      </c>
      <c r="M325" s="116">
        <v>2.129256366708645</v>
      </c>
      <c r="N325" s="243">
        <v>222</v>
      </c>
      <c r="O325" s="551">
        <v>588</v>
      </c>
    </row>
    <row r="326" spans="1:15">
      <c r="A326" s="28" t="s">
        <v>13</v>
      </c>
      <c r="B326" s="112">
        <v>9.3605776977842154</v>
      </c>
      <c r="C326" s="195">
        <v>2.752290239083</v>
      </c>
      <c r="D326" s="112">
        <v>9.200133060830213</v>
      </c>
      <c r="E326" s="195">
        <v>1.703482295592228</v>
      </c>
      <c r="F326" s="112">
        <v>66.495881167853057</v>
      </c>
      <c r="G326" s="195">
        <v>4.5671847111808361</v>
      </c>
      <c r="H326" s="112">
        <v>66.076044424749568</v>
      </c>
      <c r="I326" s="195">
        <v>2.390602043676175</v>
      </c>
      <c r="J326" s="112">
        <v>24.143541134362732</v>
      </c>
      <c r="K326" s="195">
        <v>4.1968341349417866</v>
      </c>
      <c r="L326" s="112">
        <v>24.72382251442021</v>
      </c>
      <c r="M326" s="113">
        <v>1.9986936861530871</v>
      </c>
      <c r="N326" s="242">
        <v>115</v>
      </c>
      <c r="O326" s="550">
        <v>420</v>
      </c>
    </row>
    <row r="327" spans="1:15">
      <c r="A327" s="24" t="s">
        <v>14</v>
      </c>
      <c r="B327" s="115">
        <v>9.7501643149770469</v>
      </c>
      <c r="C327" s="198">
        <v>2.0949419682290391</v>
      </c>
      <c r="D327" s="115">
        <v>19.87266359314933</v>
      </c>
      <c r="E327" s="198">
        <v>1.716332133041786</v>
      </c>
      <c r="F327" s="115">
        <v>52.233659636600017</v>
      </c>
      <c r="G327" s="198">
        <v>3.4320599887426479</v>
      </c>
      <c r="H327" s="115">
        <v>45.881761063776707</v>
      </c>
      <c r="I327" s="198">
        <v>2.0064348238238869</v>
      </c>
      <c r="J327" s="115">
        <v>38.016176048422928</v>
      </c>
      <c r="K327" s="198">
        <v>3.3239873612822151</v>
      </c>
      <c r="L327" s="115">
        <v>34.245575343073959</v>
      </c>
      <c r="M327" s="116">
        <v>1.8514005156741911</v>
      </c>
      <c r="N327" s="243">
        <v>219</v>
      </c>
      <c r="O327" s="551">
        <v>670</v>
      </c>
    </row>
    <row r="328" spans="1:15">
      <c r="A328" s="28" t="s">
        <v>15</v>
      </c>
      <c r="B328" s="112">
        <v>19.07110694725576</v>
      </c>
      <c r="C328" s="195">
        <v>2.6174750206490272</v>
      </c>
      <c r="D328" s="112">
        <v>21.491769136338359</v>
      </c>
      <c r="E328" s="195">
        <v>1.483331675728093</v>
      </c>
      <c r="F328" s="112">
        <v>50.228908169989971</v>
      </c>
      <c r="G328" s="195">
        <v>3.3339832115570318</v>
      </c>
      <c r="H328" s="112">
        <v>45.028281134791911</v>
      </c>
      <c r="I328" s="195">
        <v>1.780501250748836</v>
      </c>
      <c r="J328" s="112">
        <v>30.699984882754261</v>
      </c>
      <c r="K328" s="195">
        <v>3.0765612433703562</v>
      </c>
      <c r="L328" s="112">
        <v>33.479949728869741</v>
      </c>
      <c r="M328" s="113">
        <v>1.683585860280679</v>
      </c>
      <c r="N328" s="242">
        <v>225</v>
      </c>
      <c r="O328" s="550">
        <v>789</v>
      </c>
    </row>
    <row r="329" spans="1:15">
      <c r="A329" s="24" t="s">
        <v>24</v>
      </c>
      <c r="B329" s="115">
        <v>2.5657222002347568</v>
      </c>
      <c r="C329" s="198">
        <v>1.3362317969343289</v>
      </c>
      <c r="D329" s="115">
        <v>4.940290410017937</v>
      </c>
      <c r="E329" s="198">
        <v>1.17988324042689</v>
      </c>
      <c r="F329" s="115">
        <v>27.715677479064041</v>
      </c>
      <c r="G329" s="198">
        <v>3.585632163328655</v>
      </c>
      <c r="H329" s="115">
        <v>26.460924631617591</v>
      </c>
      <c r="I329" s="198">
        <v>2.170535815373408</v>
      </c>
      <c r="J329" s="115">
        <v>69.718600320701213</v>
      </c>
      <c r="K329" s="198">
        <v>3.684802601053871</v>
      </c>
      <c r="L329" s="115">
        <v>68.598784958364462</v>
      </c>
      <c r="M329" s="116">
        <v>2.2758330283296342</v>
      </c>
      <c r="N329" s="243">
        <v>182</v>
      </c>
      <c r="O329" s="551">
        <v>522</v>
      </c>
    </row>
    <row r="330" spans="1:15">
      <c r="A330" s="28" t="s">
        <v>16</v>
      </c>
      <c r="B330" s="112">
        <v>21.208007750652818</v>
      </c>
      <c r="C330" s="195">
        <v>2.3727259986768452</v>
      </c>
      <c r="D330" s="112">
        <v>27.84596026792719</v>
      </c>
      <c r="E330" s="195">
        <v>1.49202681515472</v>
      </c>
      <c r="F330" s="112">
        <v>57.064931811839188</v>
      </c>
      <c r="G330" s="195">
        <v>2.8751290783263519</v>
      </c>
      <c r="H330" s="112">
        <v>48.22011354957754</v>
      </c>
      <c r="I330" s="195">
        <v>1.611960644949314</v>
      </c>
      <c r="J330" s="112">
        <v>21.727060437507991</v>
      </c>
      <c r="K330" s="195">
        <v>2.3855859809676661</v>
      </c>
      <c r="L330" s="112">
        <v>23.93392618249527</v>
      </c>
      <c r="M330" s="113">
        <v>1.306297991110587</v>
      </c>
      <c r="N330" s="242">
        <v>315</v>
      </c>
      <c r="O330" s="550">
        <v>994</v>
      </c>
    </row>
    <row r="331" spans="1:15">
      <c r="A331" s="24" t="s">
        <v>17</v>
      </c>
      <c r="B331" s="115">
        <v>18.51740392977932</v>
      </c>
      <c r="C331" s="198">
        <v>1.8141163896821659</v>
      </c>
      <c r="D331" s="115">
        <v>20.736740508076181</v>
      </c>
      <c r="E331" s="198">
        <v>1.1135732137672401</v>
      </c>
      <c r="F331" s="115">
        <v>53.090923393102322</v>
      </c>
      <c r="G331" s="198">
        <v>2.3351762076899161</v>
      </c>
      <c r="H331" s="115">
        <v>51.542852259106112</v>
      </c>
      <c r="I331" s="198">
        <v>1.318646374159679</v>
      </c>
      <c r="J331" s="115">
        <v>28.391672677118361</v>
      </c>
      <c r="K331" s="198">
        <v>2.111146359196276</v>
      </c>
      <c r="L331" s="115">
        <v>27.72040723281771</v>
      </c>
      <c r="M331" s="116">
        <v>1.1328892447505621</v>
      </c>
      <c r="N331" s="243">
        <v>464</v>
      </c>
      <c r="O331" s="551">
        <v>1494</v>
      </c>
    </row>
    <row r="332" spans="1:15">
      <c r="A332" s="28" t="s">
        <v>18</v>
      </c>
      <c r="B332" s="112">
        <v>26.957996523175591</v>
      </c>
      <c r="C332" s="195">
        <v>3.0221142092384379</v>
      </c>
      <c r="D332" s="112">
        <v>24.423806504009889</v>
      </c>
      <c r="E332" s="195">
        <v>1.7291142041359031</v>
      </c>
      <c r="F332" s="112">
        <v>48.143429994827009</v>
      </c>
      <c r="G332" s="195">
        <v>3.3957791032492062</v>
      </c>
      <c r="H332" s="112">
        <v>41.441104062237152</v>
      </c>
      <c r="I332" s="195">
        <v>1.9361344397960469</v>
      </c>
      <c r="J332" s="112">
        <v>24.898573481997399</v>
      </c>
      <c r="K332" s="195">
        <v>2.9211847181950499</v>
      </c>
      <c r="L332" s="112">
        <v>34.135089433752967</v>
      </c>
      <c r="M332" s="113">
        <v>1.8390382490279831</v>
      </c>
      <c r="N332" s="242">
        <v>223</v>
      </c>
      <c r="O332" s="550">
        <v>659</v>
      </c>
    </row>
    <row r="333" spans="1:15">
      <c r="A333" s="24" t="s">
        <v>19</v>
      </c>
      <c r="B333" s="115">
        <v>12.18679987386224</v>
      </c>
      <c r="C333" s="198">
        <v>2.7137772096996629</v>
      </c>
      <c r="D333" s="115">
        <v>24.011888363915499</v>
      </c>
      <c r="E333" s="198">
        <v>2.322888172509491</v>
      </c>
      <c r="F333" s="115">
        <v>49.818911247441363</v>
      </c>
      <c r="G333" s="198">
        <v>4.1619212269293797</v>
      </c>
      <c r="H333" s="115">
        <v>40.413063955005278</v>
      </c>
      <c r="I333" s="198">
        <v>2.4127086169184562</v>
      </c>
      <c r="J333" s="115">
        <v>37.994288878696402</v>
      </c>
      <c r="K333" s="198">
        <v>4.0475418354063857</v>
      </c>
      <c r="L333" s="115">
        <v>35.575047681079219</v>
      </c>
      <c r="M333" s="116">
        <v>2.261093237973697</v>
      </c>
      <c r="N333" s="243">
        <v>146</v>
      </c>
      <c r="O333" s="551">
        <v>462</v>
      </c>
    </row>
    <row r="334" spans="1:15">
      <c r="A334" s="28" t="s">
        <v>20</v>
      </c>
      <c r="B334" s="112">
        <v>3.7509659041179289</v>
      </c>
      <c r="C334" s="195">
        <v>1.246333519210536</v>
      </c>
      <c r="D334" s="112">
        <v>4.8523983993440201</v>
      </c>
      <c r="E334" s="195">
        <v>0.88184989231198407</v>
      </c>
      <c r="F334" s="112">
        <v>29.306848678634768</v>
      </c>
      <c r="G334" s="195">
        <v>2.8992983580386782</v>
      </c>
      <c r="H334" s="112">
        <v>25.53477892005241</v>
      </c>
      <c r="I334" s="195">
        <v>1.6303857387761991</v>
      </c>
      <c r="J334" s="112">
        <v>66.942185417247302</v>
      </c>
      <c r="K334" s="195">
        <v>3.0039552442412538</v>
      </c>
      <c r="L334" s="112">
        <v>69.612822680603571</v>
      </c>
      <c r="M334" s="113">
        <v>1.729570730968466</v>
      </c>
      <c r="N334" s="242">
        <v>255</v>
      </c>
      <c r="O334" s="550">
        <v>769</v>
      </c>
    </row>
    <row r="335" spans="1:15">
      <c r="A335" s="24" t="s">
        <v>21</v>
      </c>
      <c r="B335" s="115">
        <v>4.6674665252873124</v>
      </c>
      <c r="C335" s="198">
        <v>1.5875475580276299</v>
      </c>
      <c r="D335" s="115">
        <v>5.1006466329398474</v>
      </c>
      <c r="E335" s="198">
        <v>0.91299816622587515</v>
      </c>
      <c r="F335" s="115">
        <v>21.390177932578169</v>
      </c>
      <c r="G335" s="198">
        <v>2.9616509799530162</v>
      </c>
      <c r="H335" s="115">
        <v>22.040031026589048</v>
      </c>
      <c r="I335" s="198">
        <v>1.748394290809524</v>
      </c>
      <c r="J335" s="115">
        <v>73.942355542134521</v>
      </c>
      <c r="K335" s="198">
        <v>3.1852986094717211</v>
      </c>
      <c r="L335" s="115">
        <v>72.859322340471095</v>
      </c>
      <c r="M335" s="116">
        <v>1.869915073587997</v>
      </c>
      <c r="N335" s="243">
        <v>212</v>
      </c>
      <c r="O335" s="551">
        <v>578</v>
      </c>
    </row>
    <row r="336" spans="1:15">
      <c r="A336" s="28" t="s">
        <v>22</v>
      </c>
      <c r="B336" s="112">
        <v>15.75054430639698</v>
      </c>
      <c r="C336" s="195">
        <v>3.1485280596168481</v>
      </c>
      <c r="D336" s="112">
        <v>18.340454042434601</v>
      </c>
      <c r="E336" s="195">
        <v>1.7849926625036541</v>
      </c>
      <c r="F336" s="112">
        <v>58.753203548132213</v>
      </c>
      <c r="G336" s="195">
        <v>4.1047218668883279</v>
      </c>
      <c r="H336" s="112">
        <v>54.926757416413821</v>
      </c>
      <c r="I336" s="195">
        <v>2.1403420518657139</v>
      </c>
      <c r="J336" s="112">
        <v>25.49625214547083</v>
      </c>
      <c r="K336" s="195">
        <v>3.529989734078685</v>
      </c>
      <c r="L336" s="112">
        <v>26.732788541151589</v>
      </c>
      <c r="M336" s="113">
        <v>1.787027811094996</v>
      </c>
      <c r="N336" s="242">
        <v>163</v>
      </c>
      <c r="O336" s="552">
        <v>582</v>
      </c>
    </row>
    <row r="337" spans="1:16" ht="15.75" thickBot="1">
      <c r="A337" s="24" t="s">
        <v>23</v>
      </c>
      <c r="B337" s="413">
        <v>3.8834473858999452</v>
      </c>
      <c r="C337" s="460">
        <v>1.6258836907708869</v>
      </c>
      <c r="D337" s="413">
        <v>4.0504115573960533</v>
      </c>
      <c r="E337" s="460">
        <v>0.94480031547068377</v>
      </c>
      <c r="F337" s="413">
        <v>22.63904832868598</v>
      </c>
      <c r="G337" s="460">
        <v>3.4731216756894008</v>
      </c>
      <c r="H337" s="413">
        <v>19.369619891392251</v>
      </c>
      <c r="I337" s="460">
        <v>1.797542181634298</v>
      </c>
      <c r="J337" s="413">
        <v>73.477504285414071</v>
      </c>
      <c r="K337" s="460">
        <v>3.6631313352206618</v>
      </c>
      <c r="L337" s="413">
        <v>76.579968551211692</v>
      </c>
      <c r="M337" s="414">
        <v>1.93909961374786</v>
      </c>
      <c r="N337" s="243">
        <v>164</v>
      </c>
      <c r="O337" s="553">
        <v>498</v>
      </c>
    </row>
    <row r="338" spans="1:16">
      <c r="A338" s="573" t="s">
        <v>28</v>
      </c>
      <c r="B338" s="124">
        <v>20.206378506758629</v>
      </c>
      <c r="C338" s="204">
        <v>0.85054618011839966</v>
      </c>
      <c r="D338" s="124">
        <v>25.951531593803161</v>
      </c>
      <c r="E338" s="204">
        <v>0.5238064924787964</v>
      </c>
      <c r="F338" s="124">
        <v>50.946406333793462</v>
      </c>
      <c r="G338" s="204">
        <v>1.0545522438399551</v>
      </c>
      <c r="H338" s="124">
        <v>46.639980080300518</v>
      </c>
      <c r="I338" s="204">
        <v>0.58370846043766278</v>
      </c>
      <c r="J338" s="124">
        <v>28.847215159447909</v>
      </c>
      <c r="K338" s="204">
        <v>0.95355427775384605</v>
      </c>
      <c r="L338" s="124">
        <v>27.408488325896322</v>
      </c>
      <c r="M338" s="125">
        <v>0.5064280998980456</v>
      </c>
      <c r="N338" s="244">
        <v>2634</v>
      </c>
      <c r="O338" s="554">
        <v>8766</v>
      </c>
    </row>
    <row r="339" spans="1:16">
      <c r="A339" s="574" t="s">
        <v>27</v>
      </c>
      <c r="B339" s="124">
        <v>4.5376240168685182</v>
      </c>
      <c r="C339" s="204">
        <v>0.6317028865642641</v>
      </c>
      <c r="D339" s="124">
        <v>4.2604585776309891</v>
      </c>
      <c r="E339" s="204">
        <v>0.41213310700081868</v>
      </c>
      <c r="F339" s="124">
        <v>31.742968766130499</v>
      </c>
      <c r="G339" s="204">
        <v>1.380476376695863</v>
      </c>
      <c r="H339" s="124">
        <v>32.01151933686873</v>
      </c>
      <c r="I339" s="204">
        <v>0.90677168879137582</v>
      </c>
      <c r="J339" s="124">
        <v>63.719407217000992</v>
      </c>
      <c r="K339" s="204">
        <v>1.4249569103935511</v>
      </c>
      <c r="L339" s="124">
        <v>63.728022085500278</v>
      </c>
      <c r="M339" s="125">
        <v>0.9235428480423129</v>
      </c>
      <c r="N339" s="245">
        <v>1280</v>
      </c>
      <c r="O339" s="555">
        <v>3650</v>
      </c>
    </row>
    <row r="340" spans="1:16">
      <c r="A340" s="575" t="s">
        <v>26</v>
      </c>
      <c r="B340" s="518">
        <v>15.826379818835539</v>
      </c>
      <c r="C340" s="524">
        <v>0.64784938228869537</v>
      </c>
      <c r="D340" s="518">
        <v>21.645888865493941</v>
      </c>
      <c r="E340" s="524">
        <v>0.43513415878775891</v>
      </c>
      <c r="F340" s="518">
        <v>45.578332476726679</v>
      </c>
      <c r="G340" s="524">
        <v>0.86244313142825624</v>
      </c>
      <c r="H340" s="518">
        <v>43.736254405717517</v>
      </c>
      <c r="I340" s="524">
        <v>0.50150513758785875</v>
      </c>
      <c r="J340" s="518">
        <v>38.59528770443778</v>
      </c>
      <c r="K340" s="524">
        <v>0.83166133503824669</v>
      </c>
      <c r="L340" s="518">
        <v>34.617856728788539</v>
      </c>
      <c r="M340" s="519">
        <v>0.45786689660276142</v>
      </c>
      <c r="N340" s="557">
        <v>3914</v>
      </c>
      <c r="O340" s="558">
        <v>12416</v>
      </c>
    </row>
    <row r="341" spans="1:16">
      <c r="A341" s="1969" t="s">
        <v>165</v>
      </c>
      <c r="B341" s="1969"/>
      <c r="C341" s="1969"/>
      <c r="D341" s="1969"/>
      <c r="E341" s="1969"/>
      <c r="F341" s="1969"/>
      <c r="G341" s="1969"/>
      <c r="H341" s="1969"/>
      <c r="I341" s="1969"/>
      <c r="J341" s="1969"/>
      <c r="K341" s="1969"/>
      <c r="L341" s="1969"/>
      <c r="M341" s="1969"/>
      <c r="N341" s="1969"/>
      <c r="O341" s="1969"/>
    </row>
    <row r="342" spans="1:16">
      <c r="A342" s="1968" t="s">
        <v>171</v>
      </c>
      <c r="B342" s="1968"/>
      <c r="C342" s="1968"/>
      <c r="D342" s="1968"/>
      <c r="E342" s="1968"/>
      <c r="F342" s="1968"/>
      <c r="G342" s="1968"/>
      <c r="H342" s="1968"/>
      <c r="I342" s="1968"/>
      <c r="J342" s="1968"/>
      <c r="K342" s="1968"/>
      <c r="L342" s="1968"/>
      <c r="M342" s="1968"/>
      <c r="N342" s="1968"/>
      <c r="O342" s="1968"/>
    </row>
    <row r="343" spans="1:16">
      <c r="A343" s="1968" t="s">
        <v>416</v>
      </c>
      <c r="B343" s="1968"/>
      <c r="C343" s="1968"/>
      <c r="D343" s="1968"/>
      <c r="E343" s="1968"/>
      <c r="F343" s="1968"/>
      <c r="G343" s="1968"/>
      <c r="H343" s="1968"/>
      <c r="I343" s="1968"/>
      <c r="J343" s="1968"/>
      <c r="K343" s="1968"/>
      <c r="L343" s="1968"/>
      <c r="M343" s="1968"/>
      <c r="N343" s="1968"/>
      <c r="O343" s="1968"/>
    </row>
    <row r="345" spans="1:16">
      <c r="A345" s="217" t="s">
        <v>317</v>
      </c>
    </row>
    <row r="346" spans="1:16" ht="20.100000000000001" customHeight="1">
      <c r="A346" s="559" t="s">
        <v>167</v>
      </c>
      <c r="B346" s="1970" t="s">
        <v>168</v>
      </c>
      <c r="C346" s="1971"/>
      <c r="D346" s="1971"/>
      <c r="E346" s="1974"/>
      <c r="F346" s="1970" t="s">
        <v>169</v>
      </c>
      <c r="G346" s="1971"/>
      <c r="H346" s="1971"/>
      <c r="I346" s="1974"/>
      <c r="J346" s="1970" t="s">
        <v>170</v>
      </c>
      <c r="K346" s="1971"/>
      <c r="L346" s="1971"/>
      <c r="M346" s="1974"/>
      <c r="N346" s="1975" t="s">
        <v>29</v>
      </c>
      <c r="O346" s="1971"/>
    </row>
    <row r="347" spans="1:16" ht="38.25" customHeight="1">
      <c r="A347" s="548" t="s">
        <v>124</v>
      </c>
      <c r="B347" s="1972" t="s">
        <v>104</v>
      </c>
      <c r="C347" s="1973"/>
      <c r="D347" s="1972" t="s">
        <v>3</v>
      </c>
      <c r="E347" s="1973"/>
      <c r="F347" s="1972" t="s">
        <v>104</v>
      </c>
      <c r="G347" s="1973"/>
      <c r="H347" s="1972" t="s">
        <v>3</v>
      </c>
      <c r="I347" s="1973"/>
      <c r="J347" s="1972" t="s">
        <v>104</v>
      </c>
      <c r="K347" s="1973"/>
      <c r="L347" s="1972" t="s">
        <v>3</v>
      </c>
      <c r="M347" s="1973"/>
      <c r="N347" s="263" t="s">
        <v>104</v>
      </c>
      <c r="O347" s="549" t="s">
        <v>3</v>
      </c>
      <c r="P347" s="264"/>
    </row>
    <row r="348" spans="1:16" ht="15.75" thickBot="1">
      <c r="A348" s="334" t="s">
        <v>25</v>
      </c>
      <c r="B348" s="220" t="s">
        <v>46</v>
      </c>
      <c r="C348" s="219" t="s">
        <v>69</v>
      </c>
      <c r="D348" s="220" t="s">
        <v>46</v>
      </c>
      <c r="E348" s="219" t="s">
        <v>69</v>
      </c>
      <c r="F348" s="220" t="s">
        <v>46</v>
      </c>
      <c r="G348" s="219" t="s">
        <v>69</v>
      </c>
      <c r="H348" s="218" t="s">
        <v>46</v>
      </c>
      <c r="I348" s="219" t="s">
        <v>69</v>
      </c>
      <c r="J348" s="218" t="s">
        <v>46</v>
      </c>
      <c r="K348" s="219" t="s">
        <v>69</v>
      </c>
      <c r="L348" s="218" t="s">
        <v>46</v>
      </c>
      <c r="M348" s="219" t="s">
        <v>69</v>
      </c>
      <c r="N348" s="220" t="s">
        <v>77</v>
      </c>
      <c r="O348" s="218" t="s">
        <v>77</v>
      </c>
    </row>
    <row r="349" spans="1:16">
      <c r="A349" s="28" t="s">
        <v>9</v>
      </c>
      <c r="B349" s="112">
        <v>22.038975394595241</v>
      </c>
      <c r="C349" s="195">
        <v>2.0976977725398789</v>
      </c>
      <c r="D349" s="112">
        <v>36.846650137337349</v>
      </c>
      <c r="E349" s="195">
        <v>1.4096189889346371</v>
      </c>
      <c r="F349" s="112">
        <v>47.140257397075572</v>
      </c>
      <c r="G349" s="195">
        <v>2.5297959155824259</v>
      </c>
      <c r="H349" s="112">
        <v>42.357125469700037</v>
      </c>
      <c r="I349" s="195">
        <v>1.420026024434184</v>
      </c>
      <c r="J349" s="112">
        <v>30.82076720832919</v>
      </c>
      <c r="K349" s="195">
        <v>2.335433420275761</v>
      </c>
      <c r="L349" s="112">
        <v>20.79622439296261</v>
      </c>
      <c r="M349" s="113">
        <v>1.0696287040458019</v>
      </c>
      <c r="N349" s="242">
        <v>397</v>
      </c>
      <c r="O349" s="550">
        <v>1276</v>
      </c>
    </row>
    <row r="350" spans="1:16">
      <c r="A350" s="24" t="s">
        <v>10</v>
      </c>
      <c r="B350" s="115">
        <v>23.65931921651968</v>
      </c>
      <c r="C350" s="198">
        <v>2.1655437058094988</v>
      </c>
      <c r="D350" s="115">
        <v>27.126794872946231</v>
      </c>
      <c r="E350" s="198">
        <v>1.1731623768406461</v>
      </c>
      <c r="F350" s="115">
        <v>47.595605458493523</v>
      </c>
      <c r="G350" s="198">
        <v>2.5477023203221041</v>
      </c>
      <c r="H350" s="115">
        <v>40.995744831713118</v>
      </c>
      <c r="I350" s="198">
        <v>1.3163970464883079</v>
      </c>
      <c r="J350" s="115">
        <v>28.7450753249868</v>
      </c>
      <c r="K350" s="198">
        <v>2.3065048540857789</v>
      </c>
      <c r="L350" s="115">
        <v>31.877460295340651</v>
      </c>
      <c r="M350" s="116">
        <v>1.2779715596460961</v>
      </c>
      <c r="N350" s="243">
        <v>392</v>
      </c>
      <c r="O350" s="551">
        <v>1417</v>
      </c>
    </row>
    <row r="351" spans="1:16">
      <c r="A351" s="28" t="s">
        <v>11</v>
      </c>
      <c r="B351" s="112">
        <v>6.6972828316237774</v>
      </c>
      <c r="C351" s="195">
        <v>1.6451162819136349</v>
      </c>
      <c r="D351" s="112">
        <v>3.3626789512300461</v>
      </c>
      <c r="E351" s="195">
        <v>1.016439635141646</v>
      </c>
      <c r="F351" s="112">
        <v>45.600564932949467</v>
      </c>
      <c r="G351" s="195">
        <v>3.2795712853402099</v>
      </c>
      <c r="H351" s="112">
        <v>50.076206891955891</v>
      </c>
      <c r="I351" s="195">
        <v>2.290845915196829</v>
      </c>
      <c r="J351" s="112">
        <v>47.702152235426738</v>
      </c>
      <c r="K351" s="195">
        <v>3.2876806242091212</v>
      </c>
      <c r="L351" s="112">
        <v>46.561114156814057</v>
      </c>
      <c r="M351" s="113">
        <v>2.24233751991716</v>
      </c>
      <c r="N351" s="242">
        <v>243</v>
      </c>
      <c r="O351" s="550">
        <v>693</v>
      </c>
    </row>
    <row r="352" spans="1:16">
      <c r="A352" s="24" t="s">
        <v>12</v>
      </c>
      <c r="B352" s="115">
        <v>3.494856223355097</v>
      </c>
      <c r="C352" s="198">
        <v>1.3179505112331871</v>
      </c>
      <c r="D352" s="115">
        <v>2.6482664123235859</v>
      </c>
      <c r="E352" s="198">
        <v>0.7573088719860851</v>
      </c>
      <c r="F352" s="115">
        <v>36.428338215353257</v>
      </c>
      <c r="G352" s="198">
        <v>3.2863981598269718</v>
      </c>
      <c r="H352" s="115">
        <v>37.988367038367343</v>
      </c>
      <c r="I352" s="198">
        <v>2.1050352543401321</v>
      </c>
      <c r="J352" s="115">
        <v>60.07680556129165</v>
      </c>
      <c r="K352" s="198">
        <v>3.3480274357471091</v>
      </c>
      <c r="L352" s="115">
        <v>59.363366549309077</v>
      </c>
      <c r="M352" s="116">
        <v>2.1204061522453119</v>
      </c>
      <c r="N352" s="243">
        <v>222</v>
      </c>
      <c r="O352" s="551">
        <v>592</v>
      </c>
    </row>
    <row r="353" spans="1:15">
      <c r="A353" s="28" t="s">
        <v>13</v>
      </c>
      <c r="B353" s="112">
        <v>10.646355300621369</v>
      </c>
      <c r="C353" s="195">
        <v>2.8564021550344569</v>
      </c>
      <c r="D353" s="112">
        <v>10.005635028999651</v>
      </c>
      <c r="E353" s="195">
        <v>1.7702146191968959</v>
      </c>
      <c r="F353" s="112">
        <v>61.836561900676692</v>
      </c>
      <c r="G353" s="195">
        <v>4.6332113588275634</v>
      </c>
      <c r="H353" s="112">
        <v>65.89155667646699</v>
      </c>
      <c r="I353" s="195">
        <v>2.3982809047030131</v>
      </c>
      <c r="J353" s="112">
        <v>27.517082798701949</v>
      </c>
      <c r="K353" s="195">
        <v>4.3327632051099876</v>
      </c>
      <c r="L353" s="112">
        <v>24.10280829453335</v>
      </c>
      <c r="M353" s="113">
        <v>1.9687968632019039</v>
      </c>
      <c r="N353" s="242">
        <v>118</v>
      </c>
      <c r="O353" s="550">
        <v>422</v>
      </c>
    </row>
    <row r="354" spans="1:15">
      <c r="A354" s="24" t="s">
        <v>14</v>
      </c>
      <c r="B354" s="115">
        <v>9.8540597958089258</v>
      </c>
      <c r="C354" s="198">
        <v>2.112757020577555</v>
      </c>
      <c r="D354" s="115">
        <v>19.51932700053823</v>
      </c>
      <c r="E354" s="198">
        <v>1.704599867341831</v>
      </c>
      <c r="F354" s="115">
        <v>50.199703416058007</v>
      </c>
      <c r="G354" s="198">
        <v>3.4216943475550812</v>
      </c>
      <c r="H354" s="115">
        <v>45.212663986469707</v>
      </c>
      <c r="I354" s="198">
        <v>2.000869292551815</v>
      </c>
      <c r="J354" s="115">
        <v>39.946236788133071</v>
      </c>
      <c r="K354" s="198">
        <v>3.3416848621973041</v>
      </c>
      <c r="L354" s="115">
        <v>35.26800901299206</v>
      </c>
      <c r="M354" s="116">
        <v>1.8602064401022049</v>
      </c>
      <c r="N354" s="243">
        <v>221</v>
      </c>
      <c r="O354" s="551">
        <v>673</v>
      </c>
    </row>
    <row r="355" spans="1:15">
      <c r="A355" s="28" t="s">
        <v>15</v>
      </c>
      <c r="B355" s="112">
        <v>16.170902662231299</v>
      </c>
      <c r="C355" s="195">
        <v>2.468747344803079</v>
      </c>
      <c r="D355" s="112">
        <v>21.14947469876649</v>
      </c>
      <c r="E355" s="195">
        <v>1.479280859682744</v>
      </c>
      <c r="F355" s="112">
        <v>52.700179338315301</v>
      </c>
      <c r="G355" s="195">
        <v>3.351575169614267</v>
      </c>
      <c r="H355" s="112">
        <v>45.329758525996958</v>
      </c>
      <c r="I355" s="195">
        <v>1.7831465997048961</v>
      </c>
      <c r="J355" s="112">
        <v>31.128917999453389</v>
      </c>
      <c r="K355" s="195">
        <v>3.109540668848827</v>
      </c>
      <c r="L355" s="112">
        <v>33.520766775236552</v>
      </c>
      <c r="M355" s="113">
        <v>1.6871426071679341</v>
      </c>
      <c r="N355" s="242">
        <v>222</v>
      </c>
      <c r="O355" s="550">
        <v>787</v>
      </c>
    </row>
    <row r="356" spans="1:15">
      <c r="A356" s="24" t="s">
        <v>24</v>
      </c>
      <c r="B356" s="115">
        <v>2.975100659339371</v>
      </c>
      <c r="C356" s="198">
        <v>1.391340695047248</v>
      </c>
      <c r="D356" s="115">
        <v>5.0207047638724518</v>
      </c>
      <c r="E356" s="198">
        <v>1.199695031629878</v>
      </c>
      <c r="F356" s="115">
        <v>27.59922768751596</v>
      </c>
      <c r="G356" s="198">
        <v>3.572740475506909</v>
      </c>
      <c r="H356" s="115">
        <v>26.072841221191329</v>
      </c>
      <c r="I356" s="198">
        <v>2.1438162869993662</v>
      </c>
      <c r="J356" s="115">
        <v>69.425671653144661</v>
      </c>
      <c r="K356" s="198">
        <v>3.68007986669256</v>
      </c>
      <c r="L356" s="115">
        <v>68.906454014936216</v>
      </c>
      <c r="M356" s="116">
        <v>2.2596217939097141</v>
      </c>
      <c r="N356" s="243">
        <v>183</v>
      </c>
      <c r="O356" s="551">
        <v>525</v>
      </c>
    </row>
    <row r="357" spans="1:15">
      <c r="A357" s="28" t="s">
        <v>16</v>
      </c>
      <c r="B357" s="112">
        <v>21.17735759802629</v>
      </c>
      <c r="C357" s="195">
        <v>2.360719208091647</v>
      </c>
      <c r="D357" s="112">
        <v>28.559506099957609</v>
      </c>
      <c r="E357" s="195">
        <v>1.49836283773025</v>
      </c>
      <c r="F357" s="112">
        <v>57.19009432076718</v>
      </c>
      <c r="G357" s="195">
        <v>2.8510454964287448</v>
      </c>
      <c r="H357" s="112">
        <v>47.264206273127947</v>
      </c>
      <c r="I357" s="195">
        <v>1.6075266624056861</v>
      </c>
      <c r="J357" s="112">
        <v>21.632548081206519</v>
      </c>
      <c r="K357" s="195">
        <v>2.3597495112278661</v>
      </c>
      <c r="L357" s="112">
        <v>24.176287626914451</v>
      </c>
      <c r="M357" s="113">
        <v>1.3098940436235711</v>
      </c>
      <c r="N357" s="242">
        <v>320</v>
      </c>
      <c r="O357" s="550">
        <v>998</v>
      </c>
    </row>
    <row r="358" spans="1:15">
      <c r="A358" s="24" t="s">
        <v>17</v>
      </c>
      <c r="B358" s="115">
        <v>16.09803890049303</v>
      </c>
      <c r="C358" s="198">
        <v>1.698107154256129</v>
      </c>
      <c r="D358" s="115">
        <v>20.153780309056881</v>
      </c>
      <c r="E358" s="198">
        <v>1.099815441300982</v>
      </c>
      <c r="F358" s="115">
        <v>55.140725486242133</v>
      </c>
      <c r="G358" s="198">
        <v>2.3076736230676449</v>
      </c>
      <c r="H358" s="115">
        <v>51.272493473319066</v>
      </c>
      <c r="I358" s="198">
        <v>1.3184947317240769</v>
      </c>
      <c r="J358" s="115">
        <v>28.761235613264841</v>
      </c>
      <c r="K358" s="198">
        <v>2.101354990232509</v>
      </c>
      <c r="L358" s="115">
        <v>28.573726217624049</v>
      </c>
      <c r="M358" s="116">
        <v>1.145180520877112</v>
      </c>
      <c r="N358" s="243">
        <v>472</v>
      </c>
      <c r="O358" s="551">
        <v>1495</v>
      </c>
    </row>
    <row r="359" spans="1:15">
      <c r="A359" s="28" t="s">
        <v>18</v>
      </c>
      <c r="B359" s="112">
        <v>22.271368804236101</v>
      </c>
      <c r="C359" s="195">
        <v>2.8021715745467821</v>
      </c>
      <c r="D359" s="112">
        <v>24.559840731123021</v>
      </c>
      <c r="E359" s="195">
        <v>1.7277752883211011</v>
      </c>
      <c r="F359" s="112">
        <v>50.656691984458178</v>
      </c>
      <c r="G359" s="195">
        <v>3.358613571405316</v>
      </c>
      <c r="H359" s="112">
        <v>42.125385698069437</v>
      </c>
      <c r="I359" s="195">
        <v>1.9381636707948009</v>
      </c>
      <c r="J359" s="112">
        <v>27.071939211305718</v>
      </c>
      <c r="K359" s="195">
        <v>2.9715865135609261</v>
      </c>
      <c r="L359" s="112">
        <v>33.314773570807553</v>
      </c>
      <c r="M359" s="113">
        <v>1.824305796804454</v>
      </c>
      <c r="N359" s="242">
        <v>228</v>
      </c>
      <c r="O359" s="550">
        <v>661</v>
      </c>
    </row>
    <row r="360" spans="1:15">
      <c r="A360" s="24" t="s">
        <v>19</v>
      </c>
      <c r="B360" s="115">
        <v>11.205483574480519</v>
      </c>
      <c r="C360" s="198">
        <v>2.582980077679998</v>
      </c>
      <c r="D360" s="115">
        <v>22.168141673708561</v>
      </c>
      <c r="E360" s="198">
        <v>2.2737412987356622</v>
      </c>
      <c r="F360" s="115">
        <v>52.670383295048907</v>
      </c>
      <c r="G360" s="198">
        <v>4.115076281970806</v>
      </c>
      <c r="H360" s="115">
        <v>43.285039547892772</v>
      </c>
      <c r="I360" s="198">
        <v>2.4473827251660749</v>
      </c>
      <c r="J360" s="115">
        <v>36.124133130470568</v>
      </c>
      <c r="K360" s="198">
        <v>3.9690595873767212</v>
      </c>
      <c r="L360" s="115">
        <v>34.546818778398674</v>
      </c>
      <c r="M360" s="116">
        <v>2.2430389613339692</v>
      </c>
      <c r="N360" s="243">
        <v>149</v>
      </c>
      <c r="O360" s="551">
        <v>460</v>
      </c>
    </row>
    <row r="361" spans="1:15">
      <c r="A361" s="28" t="s">
        <v>20</v>
      </c>
      <c r="B361" s="112">
        <v>3.2644911978921258</v>
      </c>
      <c r="C361" s="195">
        <v>1.154019384576159</v>
      </c>
      <c r="D361" s="112">
        <v>5.7087269710895496</v>
      </c>
      <c r="E361" s="195">
        <v>0.93203428338455208</v>
      </c>
      <c r="F361" s="112">
        <v>30.491721155706021</v>
      </c>
      <c r="G361" s="195">
        <v>2.9429867746254388</v>
      </c>
      <c r="H361" s="112">
        <v>25.190875145665391</v>
      </c>
      <c r="I361" s="195">
        <v>1.6221256532322279</v>
      </c>
      <c r="J361" s="112">
        <v>66.243787646401856</v>
      </c>
      <c r="K361" s="195">
        <v>3.0264658225446679</v>
      </c>
      <c r="L361" s="112">
        <v>69.100397883245051</v>
      </c>
      <c r="M361" s="113">
        <v>1.7334581809073311</v>
      </c>
      <c r="N361" s="242">
        <v>254</v>
      </c>
      <c r="O361" s="550">
        <v>770</v>
      </c>
    </row>
    <row r="362" spans="1:15">
      <c r="A362" s="24" t="s">
        <v>21</v>
      </c>
      <c r="B362" s="115">
        <v>3.9187191039432259</v>
      </c>
      <c r="C362" s="198">
        <v>1.506102320493564</v>
      </c>
      <c r="D362" s="115">
        <v>4.5435475834171779</v>
      </c>
      <c r="E362" s="198">
        <v>0.8759572206548718</v>
      </c>
      <c r="F362" s="115">
        <v>23.262046485938392</v>
      </c>
      <c r="G362" s="198">
        <v>3.026630561334386</v>
      </c>
      <c r="H362" s="115">
        <v>21.90304747076712</v>
      </c>
      <c r="I362" s="198">
        <v>1.740947172304367</v>
      </c>
      <c r="J362" s="115">
        <v>72.819234410118383</v>
      </c>
      <c r="K362" s="198">
        <v>3.215111416511383</v>
      </c>
      <c r="L362" s="115">
        <v>73.5534049458157</v>
      </c>
      <c r="M362" s="116">
        <v>1.855402914530895</v>
      </c>
      <c r="N362" s="243">
        <v>212</v>
      </c>
      <c r="O362" s="551">
        <v>577</v>
      </c>
    </row>
    <row r="363" spans="1:15">
      <c r="A363" s="28" t="s">
        <v>22</v>
      </c>
      <c r="B363" s="112">
        <v>16.083640636932891</v>
      </c>
      <c r="C363" s="195">
        <v>3.1446810247310069</v>
      </c>
      <c r="D363" s="112">
        <v>19.04461995959878</v>
      </c>
      <c r="E363" s="195">
        <v>1.8061793995210991</v>
      </c>
      <c r="F363" s="112">
        <v>58.593403601245228</v>
      </c>
      <c r="G363" s="195">
        <v>4.0932289188745221</v>
      </c>
      <c r="H363" s="112">
        <v>55.14226202653829</v>
      </c>
      <c r="I363" s="195">
        <v>2.1400139184207689</v>
      </c>
      <c r="J363" s="112">
        <v>25.32295576182187</v>
      </c>
      <c r="K363" s="195">
        <v>3.5428846793419142</v>
      </c>
      <c r="L363" s="112">
        <v>25.81311801386293</v>
      </c>
      <c r="M363" s="113">
        <v>1.7648438461360549</v>
      </c>
      <c r="N363" s="242">
        <v>165</v>
      </c>
      <c r="O363" s="552">
        <v>582</v>
      </c>
    </row>
    <row r="364" spans="1:15" ht="15.75" thickBot="1">
      <c r="A364" s="24" t="s">
        <v>23</v>
      </c>
      <c r="B364" s="413">
        <v>3.3781752523014581</v>
      </c>
      <c r="C364" s="460">
        <v>1.5519485376047419</v>
      </c>
      <c r="D364" s="413">
        <v>4.8595945189959124</v>
      </c>
      <c r="E364" s="460">
        <v>1.023498888921015</v>
      </c>
      <c r="F364" s="413">
        <v>22.908591767725291</v>
      </c>
      <c r="G364" s="460">
        <v>3.4784551853093109</v>
      </c>
      <c r="H364" s="413">
        <v>18.648915987287889</v>
      </c>
      <c r="I364" s="460">
        <v>1.7741001303150119</v>
      </c>
      <c r="J364" s="413">
        <v>73.713232979973256</v>
      </c>
      <c r="K364" s="460">
        <v>3.6517530507832481</v>
      </c>
      <c r="L364" s="413">
        <v>76.491489493716202</v>
      </c>
      <c r="M364" s="414">
        <v>1.9439832318492869</v>
      </c>
      <c r="N364" s="243">
        <v>164</v>
      </c>
      <c r="O364" s="553">
        <v>498</v>
      </c>
    </row>
    <row r="365" spans="1:15">
      <c r="A365" s="573" t="s">
        <v>28</v>
      </c>
      <c r="B365" s="124">
        <v>19.021621067965199</v>
      </c>
      <c r="C365" s="204">
        <v>0.82303712265925311</v>
      </c>
      <c r="D365" s="124">
        <v>25.576175718729239</v>
      </c>
      <c r="E365" s="204">
        <v>0.52043305306921228</v>
      </c>
      <c r="F365" s="124">
        <v>52.170467472853588</v>
      </c>
      <c r="G365" s="204">
        <v>1.0438664045448569</v>
      </c>
      <c r="H365" s="124">
        <v>46.136207565639573</v>
      </c>
      <c r="I365" s="204">
        <v>0.58328917591848917</v>
      </c>
      <c r="J365" s="124">
        <v>28.807911459181209</v>
      </c>
      <c r="K365" s="204">
        <v>0.9429504559525258</v>
      </c>
      <c r="L365" s="124">
        <v>28.287616715631199</v>
      </c>
      <c r="M365" s="125">
        <v>0.51286315649288061</v>
      </c>
      <c r="N365" s="244">
        <v>2684</v>
      </c>
      <c r="O365" s="554">
        <v>8771</v>
      </c>
    </row>
    <row r="366" spans="1:15">
      <c r="A366" s="574" t="s">
        <v>27</v>
      </c>
      <c r="B366" s="265">
        <v>4.1744428249034158</v>
      </c>
      <c r="C366" s="205">
        <v>0.61037448978379705</v>
      </c>
      <c r="D366" s="265">
        <v>4.37248436845596</v>
      </c>
      <c r="E366" s="204">
        <v>0.41577239609183653</v>
      </c>
      <c r="F366" s="124">
        <v>32.764193565221973</v>
      </c>
      <c r="G366" s="204">
        <v>1.3911830511569849</v>
      </c>
      <c r="H366" s="124">
        <v>31.771588704865799</v>
      </c>
      <c r="I366" s="204">
        <v>0.90334619450784648</v>
      </c>
      <c r="J366" s="124">
        <v>63.061363609874618</v>
      </c>
      <c r="K366" s="204">
        <v>1.430280013289704</v>
      </c>
      <c r="L366" s="124">
        <v>63.855926926678237</v>
      </c>
      <c r="M366" s="125">
        <v>0.9210983960650112</v>
      </c>
      <c r="N366" s="245">
        <v>1278</v>
      </c>
      <c r="O366" s="555">
        <v>3655</v>
      </c>
    </row>
    <row r="367" spans="1:15">
      <c r="A367" s="575" t="s">
        <v>26</v>
      </c>
      <c r="B367" s="518">
        <v>14.932371943315299</v>
      </c>
      <c r="C367" s="524">
        <v>0.62863789164344874</v>
      </c>
      <c r="D367" s="518">
        <v>21.367928887204219</v>
      </c>
      <c r="E367" s="524">
        <v>0.43220902611486728</v>
      </c>
      <c r="F367" s="518">
        <v>46.825540154655393</v>
      </c>
      <c r="G367" s="524">
        <v>0.85861539967030753</v>
      </c>
      <c r="H367" s="518">
        <v>43.285295391513017</v>
      </c>
      <c r="I367" s="524">
        <v>0.50098675760749689</v>
      </c>
      <c r="J367" s="518">
        <v>38.242087902029311</v>
      </c>
      <c r="K367" s="524">
        <v>0.8248507322947114</v>
      </c>
      <c r="L367" s="518">
        <v>35.346775721282761</v>
      </c>
      <c r="M367" s="519">
        <v>0.46162814611343672</v>
      </c>
      <c r="N367" s="557">
        <v>3962</v>
      </c>
      <c r="O367" s="558">
        <v>12426</v>
      </c>
    </row>
    <row r="368" spans="1:15">
      <c r="A368" s="1969" t="s">
        <v>165</v>
      </c>
      <c r="B368" s="1969"/>
      <c r="C368" s="1969"/>
      <c r="D368" s="1969"/>
      <c r="E368" s="1969"/>
      <c r="F368" s="1969"/>
      <c r="G368" s="1969"/>
      <c r="H368" s="1969"/>
      <c r="I368" s="1969"/>
      <c r="J368" s="1969"/>
      <c r="K368" s="1969"/>
      <c r="L368" s="1969"/>
      <c r="M368" s="1969"/>
      <c r="N368" s="1969"/>
      <c r="O368" s="1969"/>
    </row>
    <row r="369" spans="1:16">
      <c r="A369" s="1968" t="s">
        <v>171</v>
      </c>
      <c r="B369" s="1968"/>
      <c r="C369" s="1968"/>
      <c r="D369" s="1968"/>
      <c r="E369" s="1968"/>
      <c r="F369" s="1968"/>
      <c r="G369" s="1968"/>
      <c r="H369" s="1968"/>
      <c r="I369" s="1968"/>
      <c r="J369" s="1968"/>
      <c r="K369" s="1968"/>
      <c r="L369" s="1968"/>
      <c r="M369" s="1968"/>
      <c r="N369" s="1968"/>
      <c r="O369" s="1968"/>
    </row>
    <row r="370" spans="1:16">
      <c r="A370" s="1968" t="s">
        <v>416</v>
      </c>
      <c r="B370" s="1968"/>
      <c r="C370" s="1968"/>
      <c r="D370" s="1968"/>
      <c r="E370" s="1968"/>
      <c r="F370" s="1968"/>
      <c r="G370" s="1968"/>
      <c r="H370" s="1968"/>
      <c r="I370" s="1968"/>
      <c r="J370" s="1968"/>
      <c r="K370" s="1968"/>
      <c r="L370" s="1968"/>
      <c r="M370" s="1968"/>
      <c r="N370" s="1968"/>
      <c r="O370" s="1968"/>
    </row>
    <row r="372" spans="1:16">
      <c r="A372" s="217" t="s">
        <v>318</v>
      </c>
    </row>
    <row r="373" spans="1:16" ht="20.100000000000001" customHeight="1">
      <c r="A373" s="559" t="s">
        <v>167</v>
      </c>
      <c r="B373" s="1970" t="s">
        <v>168</v>
      </c>
      <c r="C373" s="1971"/>
      <c r="D373" s="1971"/>
      <c r="E373" s="1974"/>
      <c r="F373" s="1970" t="s">
        <v>169</v>
      </c>
      <c r="G373" s="1971"/>
      <c r="H373" s="1971"/>
      <c r="I373" s="1974"/>
      <c r="J373" s="1970" t="s">
        <v>170</v>
      </c>
      <c r="K373" s="1971"/>
      <c r="L373" s="1971"/>
      <c r="M373" s="1974"/>
      <c r="N373" s="1970" t="s">
        <v>29</v>
      </c>
      <c r="O373" s="1971"/>
    </row>
    <row r="374" spans="1:16" ht="34.5" customHeight="1">
      <c r="A374" s="548" t="s">
        <v>124</v>
      </c>
      <c r="B374" s="1972" t="s">
        <v>104</v>
      </c>
      <c r="C374" s="1973"/>
      <c r="D374" s="1972" t="s">
        <v>3</v>
      </c>
      <c r="E374" s="1973"/>
      <c r="F374" s="1972" t="s">
        <v>104</v>
      </c>
      <c r="G374" s="1973"/>
      <c r="H374" s="1972" t="s">
        <v>3</v>
      </c>
      <c r="I374" s="1973"/>
      <c r="J374" s="1972" t="s">
        <v>104</v>
      </c>
      <c r="K374" s="1973"/>
      <c r="L374" s="1972" t="s">
        <v>3</v>
      </c>
      <c r="M374" s="1973"/>
      <c r="N374" s="527" t="s">
        <v>104</v>
      </c>
      <c r="O374" s="549" t="s">
        <v>3</v>
      </c>
      <c r="P374" s="264"/>
    </row>
    <row r="375" spans="1:16" ht="15.75" thickBot="1">
      <c r="A375" s="334" t="s">
        <v>25</v>
      </c>
      <c r="B375" s="220" t="s">
        <v>46</v>
      </c>
      <c r="C375" s="219" t="s">
        <v>69</v>
      </c>
      <c r="D375" s="220" t="s">
        <v>46</v>
      </c>
      <c r="E375" s="219" t="s">
        <v>69</v>
      </c>
      <c r="F375" s="220" t="s">
        <v>46</v>
      </c>
      <c r="G375" s="219" t="s">
        <v>69</v>
      </c>
      <c r="H375" s="220" t="s">
        <v>46</v>
      </c>
      <c r="I375" s="219" t="s">
        <v>69</v>
      </c>
      <c r="J375" s="220" t="s">
        <v>46</v>
      </c>
      <c r="K375" s="219" t="s">
        <v>69</v>
      </c>
      <c r="L375" s="218" t="s">
        <v>46</v>
      </c>
      <c r="M375" s="219" t="s">
        <v>69</v>
      </c>
      <c r="N375" s="218" t="s">
        <v>77</v>
      </c>
      <c r="O375" s="218" t="s">
        <v>77</v>
      </c>
    </row>
    <row r="376" spans="1:16">
      <c r="A376" s="28" t="s">
        <v>9</v>
      </c>
      <c r="B376" s="112">
        <v>24.315399754876569</v>
      </c>
      <c r="C376" s="195">
        <v>2.1809753084850212</v>
      </c>
      <c r="D376" s="112">
        <v>38.414480530434339</v>
      </c>
      <c r="E376" s="195">
        <v>1.4182289902880449</v>
      </c>
      <c r="F376" s="112">
        <v>46.398264439192552</v>
      </c>
      <c r="G376" s="195">
        <v>2.5370890956734402</v>
      </c>
      <c r="H376" s="112">
        <v>43.152798261826049</v>
      </c>
      <c r="I376" s="195">
        <v>1.420882515741851</v>
      </c>
      <c r="J376" s="112">
        <v>29.286335805930872</v>
      </c>
      <c r="K376" s="195">
        <v>2.3109772009911178</v>
      </c>
      <c r="L376" s="112">
        <v>18.432721207739611</v>
      </c>
      <c r="M376" s="113">
        <v>1.004027570169171</v>
      </c>
      <c r="N376" s="242">
        <v>394</v>
      </c>
      <c r="O376" s="550">
        <v>1278</v>
      </c>
    </row>
    <row r="377" spans="1:16">
      <c r="A377" s="24" t="s">
        <v>10</v>
      </c>
      <c r="B377" s="115">
        <v>23.615454599289919</v>
      </c>
      <c r="C377" s="198">
        <v>2.175843695592488</v>
      </c>
      <c r="D377" s="115">
        <v>27.67693640447856</v>
      </c>
      <c r="E377" s="198">
        <v>1.1819281214163999</v>
      </c>
      <c r="F377" s="115">
        <v>47.636657315458649</v>
      </c>
      <c r="G377" s="198">
        <v>2.5677212384093782</v>
      </c>
      <c r="H377" s="115">
        <v>39.874689710677629</v>
      </c>
      <c r="I377" s="198">
        <v>1.309544924680381</v>
      </c>
      <c r="J377" s="115">
        <v>28.747888085251429</v>
      </c>
      <c r="K377" s="198">
        <v>2.3261217638872562</v>
      </c>
      <c r="L377" s="115">
        <v>32.448373884843797</v>
      </c>
      <c r="M377" s="116">
        <v>1.2829456560700521</v>
      </c>
      <c r="N377" s="243">
        <v>386</v>
      </c>
      <c r="O377" s="551">
        <v>1417</v>
      </c>
    </row>
    <row r="378" spans="1:16">
      <c r="A378" s="28" t="s">
        <v>11</v>
      </c>
      <c r="B378" s="112">
        <v>5.9648172929949936</v>
      </c>
      <c r="C378" s="195">
        <v>1.5723856592154419</v>
      </c>
      <c r="D378" s="112">
        <v>3.9912004448127418</v>
      </c>
      <c r="E378" s="195">
        <v>1.1165438033808259</v>
      </c>
      <c r="F378" s="112">
        <v>44.334354920487598</v>
      </c>
      <c r="G378" s="195">
        <v>3.2712892847135708</v>
      </c>
      <c r="H378" s="112">
        <v>49.897565797167083</v>
      </c>
      <c r="I378" s="195">
        <v>2.293580863569483</v>
      </c>
      <c r="J378" s="112">
        <v>49.700827786517408</v>
      </c>
      <c r="K378" s="195">
        <v>3.2914045008175439</v>
      </c>
      <c r="L378" s="112">
        <v>46.111233758020177</v>
      </c>
      <c r="M378" s="113">
        <v>2.2357346024281459</v>
      </c>
      <c r="N378" s="242">
        <v>243</v>
      </c>
      <c r="O378" s="550">
        <v>692</v>
      </c>
    </row>
    <row r="379" spans="1:16">
      <c r="A379" s="24" t="s">
        <v>12</v>
      </c>
      <c r="B379" s="115">
        <v>4.2836999250334529</v>
      </c>
      <c r="C379" s="198">
        <v>1.421809087000754</v>
      </c>
      <c r="D379" s="115">
        <v>3.2111059771432551</v>
      </c>
      <c r="E379" s="198">
        <v>0.84280837949374487</v>
      </c>
      <c r="F379" s="115">
        <v>36.521375379335993</v>
      </c>
      <c r="G379" s="198">
        <v>3.2989756961274632</v>
      </c>
      <c r="H379" s="115">
        <v>38.324944578184983</v>
      </c>
      <c r="I379" s="198">
        <v>2.1017800684514301</v>
      </c>
      <c r="J379" s="115">
        <v>59.194924695630547</v>
      </c>
      <c r="K379" s="198">
        <v>3.3646069414497188</v>
      </c>
      <c r="L379" s="115">
        <v>58.463949444671762</v>
      </c>
      <c r="M379" s="116">
        <v>2.1198653561933121</v>
      </c>
      <c r="N379" s="243">
        <v>222</v>
      </c>
      <c r="O379" s="551">
        <v>593</v>
      </c>
    </row>
    <row r="380" spans="1:16">
      <c r="A380" s="28" t="s">
        <v>13</v>
      </c>
      <c r="B380" s="112">
        <v>12.38460040489675</v>
      </c>
      <c r="C380" s="195">
        <v>3.06178924583664</v>
      </c>
      <c r="D380" s="112">
        <v>9.5917410104921821</v>
      </c>
      <c r="E380" s="195">
        <v>1.73961682458068</v>
      </c>
      <c r="F380" s="112">
        <v>63.542306496526471</v>
      </c>
      <c r="G380" s="195">
        <v>4.6171417727865256</v>
      </c>
      <c r="H380" s="112">
        <v>65.254924978708075</v>
      </c>
      <c r="I380" s="195">
        <v>2.414752927773848</v>
      </c>
      <c r="J380" s="112">
        <v>24.073093098576791</v>
      </c>
      <c r="K380" s="195">
        <v>4.1823781021235922</v>
      </c>
      <c r="L380" s="112">
        <v>25.153334010799739</v>
      </c>
      <c r="M380" s="113">
        <v>2.018683393641902</v>
      </c>
      <c r="N380" s="242">
        <v>116</v>
      </c>
      <c r="O380" s="550">
        <v>420</v>
      </c>
    </row>
    <row r="381" spans="1:16">
      <c r="A381" s="24" t="s">
        <v>14</v>
      </c>
      <c r="B381" s="115">
        <v>9.7826908589101773</v>
      </c>
      <c r="C381" s="198">
        <v>2.1012671651698458</v>
      </c>
      <c r="D381" s="115">
        <v>19.08249449535721</v>
      </c>
      <c r="E381" s="198">
        <v>1.6913644709041991</v>
      </c>
      <c r="F381" s="115">
        <v>49.544754352308892</v>
      </c>
      <c r="G381" s="198">
        <v>3.436971458527347</v>
      </c>
      <c r="H381" s="115">
        <v>44.9849620527052</v>
      </c>
      <c r="I381" s="198">
        <v>2.003329160458704</v>
      </c>
      <c r="J381" s="115">
        <v>40.672554788780928</v>
      </c>
      <c r="K381" s="198">
        <v>3.3724883997454271</v>
      </c>
      <c r="L381" s="115">
        <v>35.93254345193759</v>
      </c>
      <c r="M381" s="116">
        <v>1.8761821870544251</v>
      </c>
      <c r="N381" s="243">
        <v>219</v>
      </c>
      <c r="O381" s="551">
        <v>671</v>
      </c>
    </row>
    <row r="382" spans="1:16">
      <c r="A382" s="28" t="s">
        <v>15</v>
      </c>
      <c r="B382" s="112">
        <v>17.513166889302742</v>
      </c>
      <c r="C382" s="195">
        <v>2.5482745733515721</v>
      </c>
      <c r="D382" s="112">
        <v>21.32919355066787</v>
      </c>
      <c r="E382" s="195">
        <v>1.481820104301584</v>
      </c>
      <c r="F382" s="112">
        <v>50.037821295544248</v>
      </c>
      <c r="G382" s="195">
        <v>3.356463567105298</v>
      </c>
      <c r="H382" s="112">
        <v>45.284457875324307</v>
      </c>
      <c r="I382" s="195">
        <v>1.782375485815624</v>
      </c>
      <c r="J382" s="112">
        <v>32.449011815153007</v>
      </c>
      <c r="K382" s="195">
        <v>3.1433204560337442</v>
      </c>
      <c r="L382" s="112">
        <v>33.386348574007812</v>
      </c>
      <c r="M382" s="113">
        <v>1.6833254899875201</v>
      </c>
      <c r="N382" s="242">
        <v>222</v>
      </c>
      <c r="O382" s="550">
        <v>788</v>
      </c>
    </row>
    <row r="383" spans="1:16">
      <c r="A383" s="24" t="s">
        <v>24</v>
      </c>
      <c r="B383" s="115">
        <v>2.5657222002347568</v>
      </c>
      <c r="C383" s="198">
        <v>1.3362304123029149</v>
      </c>
      <c r="D383" s="115">
        <v>6.2629410776464791</v>
      </c>
      <c r="E383" s="198">
        <v>1.2995525643131001</v>
      </c>
      <c r="F383" s="115">
        <v>29.45460407332024</v>
      </c>
      <c r="G383" s="198">
        <v>3.6895148294225271</v>
      </c>
      <c r="H383" s="115">
        <v>24.30340912755663</v>
      </c>
      <c r="I383" s="198">
        <v>2.1104545264992951</v>
      </c>
      <c r="J383" s="115">
        <v>67.979673726445</v>
      </c>
      <c r="K383" s="198">
        <v>3.7721659415362838</v>
      </c>
      <c r="L383" s="115">
        <v>69.433649794796892</v>
      </c>
      <c r="M383" s="116">
        <v>2.257295299284741</v>
      </c>
      <c r="N383" s="243">
        <v>182</v>
      </c>
      <c r="O383" s="551">
        <v>524</v>
      </c>
    </row>
    <row r="384" spans="1:16">
      <c r="A384" s="28" t="s">
        <v>16</v>
      </c>
      <c r="B384" s="112">
        <v>20.560883251205851</v>
      </c>
      <c r="C384" s="195">
        <v>2.3535144199321358</v>
      </c>
      <c r="D384" s="112">
        <v>27.462926515831239</v>
      </c>
      <c r="E384" s="195">
        <v>1.483205521070933</v>
      </c>
      <c r="F384" s="112">
        <v>56.827226187527593</v>
      </c>
      <c r="G384" s="195">
        <v>2.867100701302943</v>
      </c>
      <c r="H384" s="112">
        <v>48.806899488976207</v>
      </c>
      <c r="I384" s="195">
        <v>1.6097674286437329</v>
      </c>
      <c r="J384" s="112">
        <v>22.611890561266559</v>
      </c>
      <c r="K384" s="195">
        <v>2.3938805026135208</v>
      </c>
      <c r="L384" s="112">
        <v>23.730173995192541</v>
      </c>
      <c r="M384" s="113">
        <v>1.302651996586073</v>
      </c>
      <c r="N384" s="242">
        <v>317</v>
      </c>
      <c r="O384" s="550">
        <v>997</v>
      </c>
    </row>
    <row r="385" spans="1:15">
      <c r="A385" s="24" t="s">
        <v>17</v>
      </c>
      <c r="B385" s="115">
        <v>17.913296635891388</v>
      </c>
      <c r="C385" s="198">
        <v>1.767344111789297</v>
      </c>
      <c r="D385" s="115">
        <v>19.68782117334014</v>
      </c>
      <c r="E385" s="198">
        <v>1.093955180716542</v>
      </c>
      <c r="F385" s="115">
        <v>53.194675582104352</v>
      </c>
      <c r="G385" s="198">
        <v>2.310584188262959</v>
      </c>
      <c r="H385" s="115">
        <v>51.927171117316298</v>
      </c>
      <c r="I385" s="198">
        <v>1.3179420485418449</v>
      </c>
      <c r="J385" s="115">
        <v>28.892027782004249</v>
      </c>
      <c r="K385" s="198">
        <v>2.1006072943401199</v>
      </c>
      <c r="L385" s="115">
        <v>28.385007709343569</v>
      </c>
      <c r="M385" s="116">
        <v>1.142755808178848</v>
      </c>
      <c r="N385" s="243">
        <v>474</v>
      </c>
      <c r="O385" s="551">
        <v>1494</v>
      </c>
    </row>
    <row r="386" spans="1:15">
      <c r="A386" s="28" t="s">
        <v>18</v>
      </c>
      <c r="B386" s="112">
        <v>23.244514546526531</v>
      </c>
      <c r="C386" s="195">
        <v>2.822991096515608</v>
      </c>
      <c r="D386" s="112">
        <v>24.23732052828661</v>
      </c>
      <c r="E386" s="195">
        <v>1.7241675290901199</v>
      </c>
      <c r="F386" s="112">
        <v>49.493719244076431</v>
      </c>
      <c r="G386" s="195">
        <v>3.3367607249075109</v>
      </c>
      <c r="H386" s="112">
        <v>43.072533659498433</v>
      </c>
      <c r="I386" s="195">
        <v>1.9480128738143101</v>
      </c>
      <c r="J386" s="112">
        <v>27.261766209397042</v>
      </c>
      <c r="K386" s="195">
        <v>2.962025657444832</v>
      </c>
      <c r="L386" s="112">
        <v>32.690145812214958</v>
      </c>
      <c r="M386" s="113">
        <v>1.8189881674268531</v>
      </c>
      <c r="N386" s="242">
        <v>231</v>
      </c>
      <c r="O386" s="550">
        <v>658</v>
      </c>
    </row>
    <row r="387" spans="1:15">
      <c r="A387" s="24" t="s">
        <v>19</v>
      </c>
      <c r="B387" s="115">
        <v>10.588167700601829</v>
      </c>
      <c r="C387" s="198">
        <v>2.5249282142851381</v>
      </c>
      <c r="D387" s="115">
        <v>21.696735947618581</v>
      </c>
      <c r="E387" s="198">
        <v>2.2405537497646879</v>
      </c>
      <c r="F387" s="115">
        <v>48.725749393179584</v>
      </c>
      <c r="G387" s="198">
        <v>4.1201250762628092</v>
      </c>
      <c r="H387" s="115">
        <v>42.18999025994944</v>
      </c>
      <c r="I387" s="198">
        <v>2.4507429751076462</v>
      </c>
      <c r="J387" s="115">
        <v>40.68608290621858</v>
      </c>
      <c r="K387" s="198">
        <v>4.0558757711237412</v>
      </c>
      <c r="L387" s="115">
        <v>36.113273792431983</v>
      </c>
      <c r="M387" s="116">
        <v>2.273511668612259</v>
      </c>
      <c r="N387" s="243">
        <v>149</v>
      </c>
      <c r="O387" s="551">
        <v>458</v>
      </c>
    </row>
    <row r="388" spans="1:15">
      <c r="A388" s="28" t="s">
        <v>20</v>
      </c>
      <c r="B388" s="112">
        <v>3.6395801622121491</v>
      </c>
      <c r="C388" s="195">
        <v>1.210593128678233</v>
      </c>
      <c r="D388" s="112">
        <v>4.8517063626917789</v>
      </c>
      <c r="E388" s="195">
        <v>0.86947395757823298</v>
      </c>
      <c r="F388" s="112">
        <v>29.14115031584145</v>
      </c>
      <c r="G388" s="195">
        <v>2.916149759996852</v>
      </c>
      <c r="H388" s="112">
        <v>25.953978424253179</v>
      </c>
      <c r="I388" s="195">
        <v>1.651297891796504</v>
      </c>
      <c r="J388" s="112">
        <v>67.219269521946401</v>
      </c>
      <c r="K388" s="195">
        <v>3.015007573595903</v>
      </c>
      <c r="L388" s="112">
        <v>69.194315213055035</v>
      </c>
      <c r="M388" s="113">
        <v>1.743386525742239</v>
      </c>
      <c r="N388" s="242">
        <v>252</v>
      </c>
      <c r="O388" s="550">
        <v>763</v>
      </c>
    </row>
    <row r="389" spans="1:15">
      <c r="A389" s="24" t="s">
        <v>21</v>
      </c>
      <c r="B389" s="115">
        <v>4.2930928146152691</v>
      </c>
      <c r="C389" s="198">
        <v>1.5474649417144799</v>
      </c>
      <c r="D389" s="115">
        <v>5.8929132872727177</v>
      </c>
      <c r="E389" s="198">
        <v>0.98695970742791739</v>
      </c>
      <c r="F389" s="115">
        <v>21.81439957161253</v>
      </c>
      <c r="G389" s="198">
        <v>2.955178319065332</v>
      </c>
      <c r="H389" s="115">
        <v>22.075090896130451</v>
      </c>
      <c r="I389" s="198">
        <v>1.7405281504105481</v>
      </c>
      <c r="J389" s="115">
        <v>73.89250761377221</v>
      </c>
      <c r="K389" s="198">
        <v>3.1695884537802499</v>
      </c>
      <c r="L389" s="115">
        <v>72.031995816596833</v>
      </c>
      <c r="M389" s="116">
        <v>1.8827666043440929</v>
      </c>
      <c r="N389" s="243">
        <v>212</v>
      </c>
      <c r="O389" s="551">
        <v>578</v>
      </c>
    </row>
    <row r="390" spans="1:15">
      <c r="A390" s="28" t="s">
        <v>22</v>
      </c>
      <c r="B390" s="112">
        <v>16.73265540791644</v>
      </c>
      <c r="C390" s="195">
        <v>3.197449790057131</v>
      </c>
      <c r="D390" s="112">
        <v>18.97204924894751</v>
      </c>
      <c r="E390" s="195">
        <v>1.806276096848584</v>
      </c>
      <c r="F390" s="112">
        <v>57.280036895853002</v>
      </c>
      <c r="G390" s="195">
        <v>4.1225777743724574</v>
      </c>
      <c r="H390" s="112">
        <v>55.892928917526909</v>
      </c>
      <c r="I390" s="195">
        <v>2.13502648466133</v>
      </c>
      <c r="J390" s="112">
        <v>25.987307696230559</v>
      </c>
      <c r="K390" s="195">
        <v>3.5490477974490489</v>
      </c>
      <c r="L390" s="112">
        <v>25.135021833525581</v>
      </c>
      <c r="M390" s="113">
        <v>1.732269051584667</v>
      </c>
      <c r="N390" s="242">
        <v>163</v>
      </c>
      <c r="O390" s="552">
        <v>581</v>
      </c>
    </row>
    <row r="391" spans="1:15" ht="15.75" thickBot="1">
      <c r="A391" s="24" t="s">
        <v>23</v>
      </c>
      <c r="B391" s="413">
        <v>4.3093546780544543</v>
      </c>
      <c r="C391" s="460">
        <v>1.789608944181188</v>
      </c>
      <c r="D391" s="413">
        <v>4.556321179272393</v>
      </c>
      <c r="E391" s="460">
        <v>0.98569593376138342</v>
      </c>
      <c r="F391" s="413">
        <v>24.850315460675269</v>
      </c>
      <c r="G391" s="460">
        <v>3.578069389794035</v>
      </c>
      <c r="H391" s="413">
        <v>19.38835134456934</v>
      </c>
      <c r="I391" s="460">
        <v>1.80462864690047</v>
      </c>
      <c r="J391" s="413">
        <v>70.840329861270277</v>
      </c>
      <c r="K391" s="460">
        <v>3.7802850674699848</v>
      </c>
      <c r="L391" s="413">
        <v>76.055327476158268</v>
      </c>
      <c r="M391" s="414">
        <v>1.9561937615322531</v>
      </c>
      <c r="N391" s="243">
        <v>164</v>
      </c>
      <c r="O391" s="553">
        <v>498</v>
      </c>
    </row>
    <row r="392" spans="1:15">
      <c r="A392" s="573" t="s">
        <v>28</v>
      </c>
      <c r="B392" s="124">
        <v>19.973805689958439</v>
      </c>
      <c r="C392" s="204">
        <v>0.84064778924084582</v>
      </c>
      <c r="D392" s="124">
        <v>25.677681813311821</v>
      </c>
      <c r="E392" s="204">
        <v>0.52174818392497924</v>
      </c>
      <c r="F392" s="124">
        <v>51.071882005827618</v>
      </c>
      <c r="G392" s="204">
        <v>1.047401462416337</v>
      </c>
      <c r="H392" s="124">
        <v>46.456827355498497</v>
      </c>
      <c r="I392" s="204">
        <v>0.58372292105404489</v>
      </c>
      <c r="J392" s="124">
        <v>28.95431230421395</v>
      </c>
      <c r="K392" s="204">
        <v>0.94618433570405092</v>
      </c>
      <c r="L392" s="124">
        <v>27.865490831189671</v>
      </c>
      <c r="M392" s="125">
        <v>0.51019913454876686</v>
      </c>
      <c r="N392" s="244">
        <v>2671</v>
      </c>
      <c r="O392" s="554">
        <v>8762</v>
      </c>
    </row>
    <row r="393" spans="1:15">
      <c r="A393" s="574" t="s">
        <v>27</v>
      </c>
      <c r="B393" s="124">
        <v>4.3473395971357673</v>
      </c>
      <c r="C393" s="204">
        <v>0.62254635927882873</v>
      </c>
      <c r="D393" s="124">
        <v>4.6294747356870207</v>
      </c>
      <c r="E393" s="204">
        <v>0.42822379286471918</v>
      </c>
      <c r="F393" s="124">
        <v>32.392915403806533</v>
      </c>
      <c r="G393" s="204">
        <v>1.389538089072518</v>
      </c>
      <c r="H393" s="124">
        <v>31.919985702333069</v>
      </c>
      <c r="I393" s="204">
        <v>0.90342010542972861</v>
      </c>
      <c r="J393" s="124">
        <v>63.259744999057702</v>
      </c>
      <c r="K393" s="204">
        <v>1.4309814615311289</v>
      </c>
      <c r="L393" s="124">
        <v>63.450539561979923</v>
      </c>
      <c r="M393" s="125">
        <v>0.92191351134329536</v>
      </c>
      <c r="N393" s="245">
        <v>1275</v>
      </c>
      <c r="O393" s="555">
        <v>3648</v>
      </c>
    </row>
    <row r="394" spans="1:15">
      <c r="A394" s="575" t="s">
        <v>26</v>
      </c>
      <c r="B394" s="518">
        <v>15.66269343565148</v>
      </c>
      <c r="C394" s="524">
        <v>0.64237381547620798</v>
      </c>
      <c r="D394" s="518">
        <v>21.50911413744236</v>
      </c>
      <c r="E394" s="524">
        <v>0.43378774684303689</v>
      </c>
      <c r="F394" s="518">
        <v>45.918629738973117</v>
      </c>
      <c r="G394" s="524">
        <v>0.85980175832642458</v>
      </c>
      <c r="H394" s="518">
        <v>43.577826403011841</v>
      </c>
      <c r="I394" s="524">
        <v>0.50145492730419494</v>
      </c>
      <c r="J394" s="518">
        <v>38.4186768253754</v>
      </c>
      <c r="K394" s="524">
        <v>0.82721887613796086</v>
      </c>
      <c r="L394" s="518">
        <v>34.913059459545813</v>
      </c>
      <c r="M394" s="519">
        <v>0.45988089032395252</v>
      </c>
      <c r="N394" s="557">
        <v>3946</v>
      </c>
      <c r="O394" s="558">
        <v>12410</v>
      </c>
    </row>
    <row r="395" spans="1:15">
      <c r="A395" s="1969" t="s">
        <v>165</v>
      </c>
      <c r="B395" s="1969"/>
      <c r="C395" s="1969"/>
      <c r="D395" s="1969"/>
      <c r="E395" s="1969"/>
      <c r="F395" s="1969"/>
      <c r="G395" s="1969"/>
      <c r="H395" s="1969"/>
      <c r="I395" s="1969"/>
      <c r="J395" s="1969"/>
      <c r="K395" s="1969"/>
      <c r="L395" s="1969"/>
      <c r="M395" s="1969"/>
      <c r="N395" s="1969"/>
      <c r="O395" s="1969"/>
    </row>
    <row r="396" spans="1:15">
      <c r="A396" s="1968" t="s">
        <v>171</v>
      </c>
      <c r="B396" s="1968"/>
      <c r="C396" s="1968"/>
      <c r="D396" s="1968"/>
      <c r="E396" s="1968"/>
      <c r="F396" s="1968"/>
      <c r="G396" s="1968"/>
      <c r="H396" s="1968"/>
      <c r="I396" s="1968"/>
      <c r="J396" s="1968"/>
      <c r="K396" s="1968"/>
      <c r="L396" s="1968"/>
      <c r="M396" s="1968"/>
      <c r="N396" s="1968"/>
      <c r="O396" s="1968"/>
    </row>
    <row r="397" spans="1:15">
      <c r="A397" s="1968" t="s">
        <v>416</v>
      </c>
      <c r="B397" s="1968"/>
      <c r="C397" s="1968"/>
      <c r="D397" s="1968"/>
      <c r="E397" s="1968"/>
      <c r="F397" s="1968"/>
      <c r="G397" s="1968"/>
      <c r="H397" s="1968"/>
      <c r="I397" s="1968"/>
      <c r="J397" s="1968"/>
      <c r="K397" s="1968"/>
      <c r="L397" s="1968"/>
      <c r="M397" s="1968"/>
      <c r="N397" s="1968"/>
      <c r="O397" s="1968"/>
    </row>
    <row r="399" spans="1:15">
      <c r="A399" s="217" t="s">
        <v>319</v>
      </c>
    </row>
    <row r="400" spans="1:15" ht="20.100000000000001" customHeight="1">
      <c r="A400" s="559" t="s">
        <v>167</v>
      </c>
      <c r="B400" s="1970" t="s">
        <v>168</v>
      </c>
      <c r="C400" s="1971"/>
      <c r="D400" s="1971"/>
      <c r="E400" s="1974"/>
      <c r="F400" s="1970" t="s">
        <v>169</v>
      </c>
      <c r="G400" s="1971"/>
      <c r="H400" s="1971"/>
      <c r="I400" s="1974"/>
      <c r="J400" s="1970" t="s">
        <v>170</v>
      </c>
      <c r="K400" s="1971"/>
      <c r="L400" s="1971"/>
      <c r="M400" s="1974"/>
      <c r="N400" s="1975" t="s">
        <v>29</v>
      </c>
      <c r="O400" s="1971"/>
    </row>
    <row r="401" spans="1:16" ht="30" customHeight="1">
      <c r="A401" s="548" t="s">
        <v>124</v>
      </c>
      <c r="B401" s="1972" t="s">
        <v>104</v>
      </c>
      <c r="C401" s="1973"/>
      <c r="D401" s="1972" t="s">
        <v>3</v>
      </c>
      <c r="E401" s="1973"/>
      <c r="F401" s="1972" t="s">
        <v>104</v>
      </c>
      <c r="G401" s="1973"/>
      <c r="H401" s="1972" t="s">
        <v>3</v>
      </c>
      <c r="I401" s="1973"/>
      <c r="J401" s="1972" t="s">
        <v>104</v>
      </c>
      <c r="K401" s="1973"/>
      <c r="L401" s="1972" t="s">
        <v>3</v>
      </c>
      <c r="M401" s="1973"/>
      <c r="N401" s="263" t="s">
        <v>104</v>
      </c>
      <c r="O401" s="549" t="s">
        <v>3</v>
      </c>
      <c r="P401" s="264"/>
    </row>
    <row r="402" spans="1:16" ht="15.75" thickBot="1">
      <c r="A402" s="334" t="s">
        <v>25</v>
      </c>
      <c r="B402" s="220" t="s">
        <v>46</v>
      </c>
      <c r="C402" s="219" t="s">
        <v>69</v>
      </c>
      <c r="D402" s="220" t="s">
        <v>46</v>
      </c>
      <c r="E402" s="219" t="s">
        <v>69</v>
      </c>
      <c r="F402" s="220" t="s">
        <v>46</v>
      </c>
      <c r="G402" s="219" t="s">
        <v>69</v>
      </c>
      <c r="H402" s="220" t="s">
        <v>46</v>
      </c>
      <c r="I402" s="219" t="s">
        <v>69</v>
      </c>
      <c r="J402" s="220" t="s">
        <v>46</v>
      </c>
      <c r="K402" s="219" t="s">
        <v>69</v>
      </c>
      <c r="L402" s="220" t="s">
        <v>46</v>
      </c>
      <c r="M402" s="219" t="s">
        <v>69</v>
      </c>
      <c r="N402" s="220" t="s">
        <v>77</v>
      </c>
      <c r="O402" s="218" t="s">
        <v>77</v>
      </c>
    </row>
    <row r="403" spans="1:16">
      <c r="A403" s="28" t="s">
        <v>9</v>
      </c>
      <c r="B403" s="112">
        <v>23.406415264809208</v>
      </c>
      <c r="C403" s="195">
        <v>2.141593129465948</v>
      </c>
      <c r="D403" s="112">
        <v>37.383673485387412</v>
      </c>
      <c r="E403" s="195">
        <v>1.413309129036884</v>
      </c>
      <c r="F403" s="112">
        <v>45.62284205238555</v>
      </c>
      <c r="G403" s="195">
        <v>2.519874574499537</v>
      </c>
      <c r="H403" s="112">
        <v>42.238182651989511</v>
      </c>
      <c r="I403" s="195">
        <v>1.4202725911886369</v>
      </c>
      <c r="J403" s="112">
        <v>30.970742682805231</v>
      </c>
      <c r="K403" s="195">
        <v>2.3346389414175972</v>
      </c>
      <c r="L403" s="112">
        <v>20.37814386262308</v>
      </c>
      <c r="M403" s="113">
        <v>1.058466879428811</v>
      </c>
      <c r="N403" s="242">
        <v>398</v>
      </c>
      <c r="O403" s="550">
        <v>1275</v>
      </c>
    </row>
    <row r="404" spans="1:16">
      <c r="A404" s="24" t="s">
        <v>10</v>
      </c>
      <c r="B404" s="115">
        <v>25.326574160309139</v>
      </c>
      <c r="C404" s="198">
        <v>2.222529235662877</v>
      </c>
      <c r="D404" s="115">
        <v>26.99880919622824</v>
      </c>
      <c r="E404" s="198">
        <v>1.170013241185043</v>
      </c>
      <c r="F404" s="115">
        <v>45.769362568663759</v>
      </c>
      <c r="G404" s="198">
        <v>2.5505734845360082</v>
      </c>
      <c r="H404" s="115">
        <v>41.73235755176286</v>
      </c>
      <c r="I404" s="198">
        <v>1.3189631341394721</v>
      </c>
      <c r="J404" s="115">
        <v>28.904063271027109</v>
      </c>
      <c r="K404" s="198">
        <v>2.32390438515257</v>
      </c>
      <c r="L404" s="115">
        <v>31.2688332520089</v>
      </c>
      <c r="M404" s="116">
        <v>1.2688264870744379</v>
      </c>
      <c r="N404" s="243">
        <v>389</v>
      </c>
      <c r="O404" s="551">
        <v>1421</v>
      </c>
    </row>
    <row r="405" spans="1:16">
      <c r="A405" s="28" t="s">
        <v>11</v>
      </c>
      <c r="B405" s="112">
        <v>6.3079482886051066</v>
      </c>
      <c r="C405" s="195">
        <v>1.603583337226131</v>
      </c>
      <c r="D405" s="112">
        <v>3.6146829053104259</v>
      </c>
      <c r="E405" s="195">
        <v>1.034165396839974</v>
      </c>
      <c r="F405" s="112">
        <v>44.735472793719353</v>
      </c>
      <c r="G405" s="195">
        <v>3.265359022690884</v>
      </c>
      <c r="H405" s="112">
        <v>48.990035674383783</v>
      </c>
      <c r="I405" s="195">
        <v>2.302994436094306</v>
      </c>
      <c r="J405" s="112">
        <v>48.956578917675543</v>
      </c>
      <c r="K405" s="195">
        <v>3.2840206697811389</v>
      </c>
      <c r="L405" s="112">
        <v>47.395281420305793</v>
      </c>
      <c r="M405" s="113">
        <v>2.254003057342068</v>
      </c>
      <c r="N405" s="242">
        <v>244</v>
      </c>
      <c r="O405" s="550">
        <v>693</v>
      </c>
    </row>
    <row r="406" spans="1:16">
      <c r="A406" s="24" t="s">
        <v>12</v>
      </c>
      <c r="B406" s="115">
        <v>3.5086952842354862</v>
      </c>
      <c r="C406" s="198">
        <v>1.323077479216487</v>
      </c>
      <c r="D406" s="115">
        <v>3.6239373970654918</v>
      </c>
      <c r="E406" s="198">
        <v>0.87212325693036774</v>
      </c>
      <c r="F406" s="115">
        <v>34.266410495100359</v>
      </c>
      <c r="G406" s="198">
        <v>3.24841012124568</v>
      </c>
      <c r="H406" s="115">
        <v>37.900001621568187</v>
      </c>
      <c r="I406" s="198">
        <v>2.1032514764305001</v>
      </c>
      <c r="J406" s="115">
        <v>62.224894220664147</v>
      </c>
      <c r="K406" s="198">
        <v>3.3233794869451811</v>
      </c>
      <c r="L406" s="115">
        <v>58.476060981366309</v>
      </c>
      <c r="M406" s="116">
        <v>2.1221622739504848</v>
      </c>
      <c r="N406" s="243">
        <v>221</v>
      </c>
      <c r="O406" s="551">
        <v>592</v>
      </c>
    </row>
    <row r="407" spans="1:16">
      <c r="A407" s="28" t="s">
        <v>13</v>
      </c>
      <c r="B407" s="112">
        <v>11.175481753114701</v>
      </c>
      <c r="C407" s="195">
        <v>2.8805477240566479</v>
      </c>
      <c r="D407" s="112">
        <v>10.59242112557591</v>
      </c>
      <c r="E407" s="195">
        <v>1.8029725827929199</v>
      </c>
      <c r="F407" s="112">
        <v>63.022271585917977</v>
      </c>
      <c r="G407" s="195">
        <v>4.5543921722864127</v>
      </c>
      <c r="H407" s="112">
        <v>63.694278219734123</v>
      </c>
      <c r="I407" s="195">
        <v>2.4459969295787909</v>
      </c>
      <c r="J407" s="112">
        <v>25.80224666096732</v>
      </c>
      <c r="K407" s="195">
        <v>4.1957787843945296</v>
      </c>
      <c r="L407" s="112">
        <v>25.71330065468997</v>
      </c>
      <c r="M407" s="113">
        <v>2.0367558743596592</v>
      </c>
      <c r="N407" s="242">
        <v>120</v>
      </c>
      <c r="O407" s="550">
        <v>422</v>
      </c>
    </row>
    <row r="408" spans="1:16">
      <c r="A408" s="24" t="s">
        <v>14</v>
      </c>
      <c r="B408" s="115">
        <v>10.089241393508891</v>
      </c>
      <c r="C408" s="198">
        <v>2.1124170340734421</v>
      </c>
      <c r="D408" s="115">
        <v>18.869636892418079</v>
      </c>
      <c r="E408" s="198">
        <v>1.6878784607223969</v>
      </c>
      <c r="F408" s="115">
        <v>49.466093317537762</v>
      </c>
      <c r="G408" s="198">
        <v>3.4212210423120539</v>
      </c>
      <c r="H408" s="115">
        <v>44.680083796842908</v>
      </c>
      <c r="I408" s="198">
        <v>2.0006456186445218</v>
      </c>
      <c r="J408" s="115">
        <v>40.44466528895336</v>
      </c>
      <c r="K408" s="198">
        <v>3.3561416684546499</v>
      </c>
      <c r="L408" s="115">
        <v>36.450279310739013</v>
      </c>
      <c r="M408" s="116">
        <v>1.887630340733041</v>
      </c>
      <c r="N408" s="243">
        <v>221</v>
      </c>
      <c r="O408" s="551">
        <v>671</v>
      </c>
    </row>
    <row r="409" spans="1:16">
      <c r="A409" s="28" t="s">
        <v>15</v>
      </c>
      <c r="B409" s="112">
        <v>16.723018033212451</v>
      </c>
      <c r="C409" s="195">
        <v>2.5096236449239862</v>
      </c>
      <c r="D409" s="112">
        <v>22.010701719770442</v>
      </c>
      <c r="E409" s="195">
        <v>1.495945472522737</v>
      </c>
      <c r="F409" s="112">
        <v>51.12729391902019</v>
      </c>
      <c r="G409" s="195">
        <v>3.3632044942749171</v>
      </c>
      <c r="H409" s="112">
        <v>44.368849768660453</v>
      </c>
      <c r="I409" s="195">
        <v>1.7783066902077449</v>
      </c>
      <c r="J409" s="112">
        <v>32.149688047767363</v>
      </c>
      <c r="K409" s="195">
        <v>3.1429771616020958</v>
      </c>
      <c r="L409" s="112">
        <v>33.620448511569109</v>
      </c>
      <c r="M409" s="113">
        <v>1.684144373802213</v>
      </c>
      <c r="N409" s="242">
        <v>221</v>
      </c>
      <c r="O409" s="550">
        <v>789</v>
      </c>
    </row>
    <row r="410" spans="1:16">
      <c r="A410" s="24" t="s">
        <v>24</v>
      </c>
      <c r="B410" s="115">
        <v>2.987653541453942</v>
      </c>
      <c r="C410" s="198">
        <v>1.397140319175681</v>
      </c>
      <c r="D410" s="115">
        <v>5.1959981222535756</v>
      </c>
      <c r="E410" s="198">
        <v>1.2119006102255661</v>
      </c>
      <c r="F410" s="115">
        <v>29.015605655641231</v>
      </c>
      <c r="G410" s="198">
        <v>3.659497126702409</v>
      </c>
      <c r="H410" s="115">
        <v>25.834098552774631</v>
      </c>
      <c r="I410" s="198">
        <v>2.1436031768481021</v>
      </c>
      <c r="J410" s="115">
        <v>67.996740802904824</v>
      </c>
      <c r="K410" s="198">
        <v>3.7538264962807681</v>
      </c>
      <c r="L410" s="115">
        <v>68.969903324971796</v>
      </c>
      <c r="M410" s="116">
        <v>2.2621757975712171</v>
      </c>
      <c r="N410" s="243">
        <v>182</v>
      </c>
      <c r="O410" s="551">
        <v>524</v>
      </c>
    </row>
    <row r="411" spans="1:16">
      <c r="A411" s="28" t="s">
        <v>16</v>
      </c>
      <c r="B411" s="112">
        <v>23.122453236519402</v>
      </c>
      <c r="C411" s="195">
        <v>2.4522034017422811</v>
      </c>
      <c r="D411" s="112">
        <v>27.434813600043359</v>
      </c>
      <c r="E411" s="195">
        <v>1.486714449485468</v>
      </c>
      <c r="F411" s="112">
        <v>55.633430416869537</v>
      </c>
      <c r="G411" s="195">
        <v>2.8689121742316099</v>
      </c>
      <c r="H411" s="112">
        <v>48.440790374360283</v>
      </c>
      <c r="I411" s="195">
        <v>1.6103461052893311</v>
      </c>
      <c r="J411" s="112">
        <v>21.244116346611051</v>
      </c>
      <c r="K411" s="195">
        <v>2.340915292173178</v>
      </c>
      <c r="L411" s="112">
        <v>24.124396025596361</v>
      </c>
      <c r="M411" s="113">
        <v>1.308607988999521</v>
      </c>
      <c r="N411" s="242">
        <v>319</v>
      </c>
      <c r="O411" s="550">
        <v>996</v>
      </c>
    </row>
    <row r="412" spans="1:16">
      <c r="A412" s="24" t="s">
        <v>17</v>
      </c>
      <c r="B412" s="115">
        <v>16.783536039074079</v>
      </c>
      <c r="C412" s="198">
        <v>1.7292373047485201</v>
      </c>
      <c r="D412" s="115">
        <v>20.19745184545592</v>
      </c>
      <c r="E412" s="198">
        <v>1.100553214504526</v>
      </c>
      <c r="F412" s="115">
        <v>51.530944809476608</v>
      </c>
      <c r="G412" s="198">
        <v>2.3220392168192938</v>
      </c>
      <c r="H412" s="115">
        <v>51.498452246113779</v>
      </c>
      <c r="I412" s="198">
        <v>1.318559454721393</v>
      </c>
      <c r="J412" s="115">
        <v>31.68551915144932</v>
      </c>
      <c r="K412" s="198">
        <v>2.1632740702489839</v>
      </c>
      <c r="L412" s="115">
        <v>28.304095908430298</v>
      </c>
      <c r="M412" s="116">
        <v>1.141991323479568</v>
      </c>
      <c r="N412" s="243">
        <v>471</v>
      </c>
      <c r="O412" s="551">
        <v>1494</v>
      </c>
    </row>
    <row r="413" spans="1:16">
      <c r="A413" s="28" t="s">
        <v>18</v>
      </c>
      <c r="B413" s="112">
        <v>23.80043599599491</v>
      </c>
      <c r="C413" s="195">
        <v>2.8525970868671271</v>
      </c>
      <c r="D413" s="112">
        <v>25.27858860603871</v>
      </c>
      <c r="E413" s="195">
        <v>1.749475688033413</v>
      </c>
      <c r="F413" s="112">
        <v>49.293408419159597</v>
      </c>
      <c r="G413" s="195">
        <v>3.3440274046643941</v>
      </c>
      <c r="H413" s="112">
        <v>41.673580226313433</v>
      </c>
      <c r="I413" s="195">
        <v>1.9371260839261399</v>
      </c>
      <c r="J413" s="112">
        <v>26.906155584845479</v>
      </c>
      <c r="K413" s="195">
        <v>2.955035047011525</v>
      </c>
      <c r="L413" s="112">
        <v>33.047831167647857</v>
      </c>
      <c r="M413" s="113">
        <v>1.8224312944165431</v>
      </c>
      <c r="N413" s="242">
        <v>230</v>
      </c>
      <c r="O413" s="550">
        <v>659</v>
      </c>
    </row>
    <row r="414" spans="1:16">
      <c r="A414" s="24" t="s">
        <v>19</v>
      </c>
      <c r="B414" s="115">
        <v>11.874767341571591</v>
      </c>
      <c r="C414" s="198">
        <v>2.648702905241906</v>
      </c>
      <c r="D414" s="115">
        <v>23.727485129124869</v>
      </c>
      <c r="E414" s="198">
        <v>2.3116996156900829</v>
      </c>
      <c r="F414" s="115">
        <v>51.305568789529858</v>
      </c>
      <c r="G414" s="198">
        <v>4.1044965501151074</v>
      </c>
      <c r="H414" s="115">
        <v>40.706414706874803</v>
      </c>
      <c r="I414" s="198">
        <v>2.4249976083035478</v>
      </c>
      <c r="J414" s="115">
        <v>36.819663868898559</v>
      </c>
      <c r="K414" s="198">
        <v>3.964550316119249</v>
      </c>
      <c r="L414" s="115">
        <v>35.566100164000339</v>
      </c>
      <c r="M414" s="116">
        <v>2.2663257300841768</v>
      </c>
      <c r="N414" s="243">
        <v>150</v>
      </c>
      <c r="O414" s="551">
        <v>460</v>
      </c>
    </row>
    <row r="415" spans="1:16">
      <c r="A415" s="28" t="s">
        <v>20</v>
      </c>
      <c r="B415" s="112">
        <v>3.2644911978921258</v>
      </c>
      <c r="C415" s="195">
        <v>1.154019458148255</v>
      </c>
      <c r="D415" s="112">
        <v>5.238699206743922</v>
      </c>
      <c r="E415" s="195">
        <v>0.89258553812609587</v>
      </c>
      <c r="F415" s="112">
        <v>28.05642231618554</v>
      </c>
      <c r="G415" s="195">
        <v>2.8737838388977339</v>
      </c>
      <c r="H415" s="112">
        <v>26.034306346716669</v>
      </c>
      <c r="I415" s="195">
        <v>1.642264848067353</v>
      </c>
      <c r="J415" s="112">
        <v>68.67908648592234</v>
      </c>
      <c r="K415" s="195">
        <v>2.9701059707272979</v>
      </c>
      <c r="L415" s="112">
        <v>68.726994446539408</v>
      </c>
      <c r="M415" s="113">
        <v>1.739202811619299</v>
      </c>
      <c r="N415" s="242">
        <v>254</v>
      </c>
      <c r="O415" s="550">
        <v>770</v>
      </c>
    </row>
    <row r="416" spans="1:16">
      <c r="A416" s="24" t="s">
        <v>21</v>
      </c>
      <c r="B416" s="115">
        <v>4.6176185969250012</v>
      </c>
      <c r="C416" s="198">
        <v>1.6460627588321199</v>
      </c>
      <c r="D416" s="115">
        <v>5.8849887258273821</v>
      </c>
      <c r="E416" s="198">
        <v>0.98567993980452484</v>
      </c>
      <c r="F416" s="115">
        <v>23.311894414300699</v>
      </c>
      <c r="G416" s="198">
        <v>3.0082456496050551</v>
      </c>
      <c r="H416" s="115">
        <v>21.86720391375631</v>
      </c>
      <c r="I416" s="198">
        <v>1.738875024859907</v>
      </c>
      <c r="J416" s="115">
        <v>72.070486988774306</v>
      </c>
      <c r="K416" s="198">
        <v>3.2343374034331491</v>
      </c>
      <c r="L416" s="115">
        <v>72.247807360416303</v>
      </c>
      <c r="M416" s="116">
        <v>1.8815309787089911</v>
      </c>
      <c r="N416" s="243">
        <v>212</v>
      </c>
      <c r="O416" s="551">
        <v>577</v>
      </c>
    </row>
    <row r="417" spans="1:16">
      <c r="A417" s="28" t="s">
        <v>22</v>
      </c>
      <c r="B417" s="112">
        <v>15.67357833000481</v>
      </c>
      <c r="C417" s="195">
        <v>3.1342942908915639</v>
      </c>
      <c r="D417" s="112">
        <v>18.539415242368669</v>
      </c>
      <c r="E417" s="195">
        <v>1.791661831808957</v>
      </c>
      <c r="F417" s="112">
        <v>58.39106779246864</v>
      </c>
      <c r="G417" s="195">
        <v>4.1083966147587194</v>
      </c>
      <c r="H417" s="112">
        <v>56.138636624819902</v>
      </c>
      <c r="I417" s="195">
        <v>2.134387654763485</v>
      </c>
      <c r="J417" s="112">
        <v>25.935353877526541</v>
      </c>
      <c r="K417" s="195">
        <v>3.5763542783930471</v>
      </c>
      <c r="L417" s="112">
        <v>25.321948132811439</v>
      </c>
      <c r="M417" s="113">
        <v>1.7455970863081269</v>
      </c>
      <c r="N417" s="242">
        <v>164</v>
      </c>
      <c r="O417" s="552">
        <v>581</v>
      </c>
    </row>
    <row r="418" spans="1:16" ht="15.75" thickBot="1">
      <c r="A418" s="24" t="s">
        <v>23</v>
      </c>
      <c r="B418" s="413">
        <v>3.3781752523014581</v>
      </c>
      <c r="C418" s="460">
        <v>1.551948636545978</v>
      </c>
      <c r="D418" s="413">
        <v>5.4659685908710651</v>
      </c>
      <c r="E418" s="460">
        <v>1.0755684073762311</v>
      </c>
      <c r="F418" s="413">
        <v>25.276222752829771</v>
      </c>
      <c r="G418" s="460">
        <v>3.6197171701094661</v>
      </c>
      <c r="H418" s="413">
        <v>19.22963199140284</v>
      </c>
      <c r="I418" s="460">
        <v>1.8021459815145591</v>
      </c>
      <c r="J418" s="413">
        <v>71.345601994868773</v>
      </c>
      <c r="K418" s="460">
        <v>3.7673280713909119</v>
      </c>
      <c r="L418" s="413">
        <v>75.304399417726103</v>
      </c>
      <c r="M418" s="414">
        <v>1.981055471147579</v>
      </c>
      <c r="N418" s="243">
        <v>164</v>
      </c>
      <c r="O418" s="553">
        <v>497</v>
      </c>
    </row>
    <row r="419" spans="1:16">
      <c r="A419" s="573" t="s">
        <v>28</v>
      </c>
      <c r="B419" s="124">
        <v>20.108152590941099</v>
      </c>
      <c r="C419" s="204">
        <v>0.84134393724619039</v>
      </c>
      <c r="D419" s="124">
        <v>25.632174468160251</v>
      </c>
      <c r="E419" s="204">
        <v>0.5208972755800565</v>
      </c>
      <c r="F419" s="124">
        <v>50.183101173617253</v>
      </c>
      <c r="G419" s="204">
        <v>1.0454565377097469</v>
      </c>
      <c r="H419" s="124">
        <v>46.303899963610696</v>
      </c>
      <c r="I419" s="204">
        <v>0.58357435271865088</v>
      </c>
      <c r="J419" s="124">
        <v>29.708746235441652</v>
      </c>
      <c r="K419" s="204">
        <v>0.95455796566874929</v>
      </c>
      <c r="L419" s="124">
        <v>28.06392556822906</v>
      </c>
      <c r="M419" s="125">
        <v>0.51085892437086178</v>
      </c>
      <c r="N419" s="244">
        <v>2683</v>
      </c>
      <c r="O419" s="554">
        <v>8768</v>
      </c>
    </row>
    <row r="420" spans="1:16">
      <c r="A420" s="574" t="s">
        <v>27</v>
      </c>
      <c r="B420" s="124">
        <v>4.183093827978376</v>
      </c>
      <c r="C420" s="204">
        <v>0.61154340863690082</v>
      </c>
      <c r="D420" s="124">
        <v>4.7211498239591894</v>
      </c>
      <c r="E420" s="204">
        <v>0.42321558068027731</v>
      </c>
      <c r="F420" s="124">
        <v>32.070515914269542</v>
      </c>
      <c r="G420" s="204">
        <v>1.383035778066332</v>
      </c>
      <c r="H420" s="124">
        <v>31.770044325337182</v>
      </c>
      <c r="I420" s="204">
        <v>0.90446451404169714</v>
      </c>
      <c r="J420" s="124">
        <v>63.746390257752083</v>
      </c>
      <c r="K420" s="204">
        <v>1.4247055975995799</v>
      </c>
      <c r="L420" s="124">
        <v>63.508805850703631</v>
      </c>
      <c r="M420" s="125">
        <v>0.92178431642346881</v>
      </c>
      <c r="N420" s="245">
        <v>1277</v>
      </c>
      <c r="O420" s="555">
        <v>3653</v>
      </c>
    </row>
    <row r="421" spans="1:16">
      <c r="A421" s="575" t="s">
        <v>26</v>
      </c>
      <c r="B421" s="518">
        <v>15.716088291869101</v>
      </c>
      <c r="C421" s="524">
        <v>0.64249856794534976</v>
      </c>
      <c r="D421" s="518">
        <v>21.483705854176382</v>
      </c>
      <c r="E421" s="524">
        <v>0.43277909389838731</v>
      </c>
      <c r="F421" s="518">
        <v>45.187726257545108</v>
      </c>
      <c r="G421" s="524">
        <v>0.85682606710208231</v>
      </c>
      <c r="H421" s="518">
        <v>43.420576693640257</v>
      </c>
      <c r="I421" s="524">
        <v>0.5013301778594037</v>
      </c>
      <c r="J421" s="518">
        <v>39.096185450585793</v>
      </c>
      <c r="K421" s="524">
        <v>0.83022398477137904</v>
      </c>
      <c r="L421" s="518">
        <v>35.095717452183372</v>
      </c>
      <c r="M421" s="519">
        <v>0.46027899224171792</v>
      </c>
      <c r="N421" s="557">
        <v>3960</v>
      </c>
      <c r="O421" s="558">
        <v>12421</v>
      </c>
    </row>
    <row r="422" spans="1:16">
      <c r="A422" s="1969" t="s">
        <v>165</v>
      </c>
      <c r="B422" s="1969"/>
      <c r="C422" s="1969"/>
      <c r="D422" s="1969"/>
      <c r="E422" s="1969"/>
      <c r="F422" s="1969"/>
      <c r="G422" s="1969"/>
      <c r="H422" s="1969"/>
      <c r="I422" s="1969"/>
      <c r="J422" s="1969"/>
      <c r="K422" s="1969"/>
      <c r="L422" s="1969"/>
      <c r="M422" s="1969"/>
      <c r="N422" s="1969"/>
      <c r="O422" s="1969"/>
    </row>
    <row r="423" spans="1:16">
      <c r="A423" s="1968" t="s">
        <v>171</v>
      </c>
      <c r="B423" s="1968"/>
      <c r="C423" s="1968"/>
      <c r="D423" s="1968"/>
      <c r="E423" s="1968"/>
      <c r="F423" s="1968"/>
      <c r="G423" s="1968"/>
      <c r="H423" s="1968"/>
      <c r="I423" s="1968"/>
      <c r="J423" s="1968"/>
      <c r="K423" s="1968"/>
      <c r="L423" s="1968"/>
      <c r="M423" s="1968"/>
      <c r="N423" s="1968"/>
      <c r="O423" s="1968"/>
    </row>
    <row r="424" spans="1:16">
      <c r="A424" s="1968" t="s">
        <v>416</v>
      </c>
      <c r="B424" s="1968"/>
      <c r="C424" s="1968"/>
      <c r="D424" s="1968"/>
      <c r="E424" s="1968"/>
      <c r="F424" s="1968"/>
      <c r="G424" s="1968"/>
      <c r="H424" s="1968"/>
      <c r="I424" s="1968"/>
      <c r="J424" s="1968"/>
      <c r="K424" s="1968"/>
      <c r="L424" s="1968"/>
      <c r="M424" s="1968"/>
      <c r="N424" s="1968"/>
      <c r="O424" s="1968"/>
    </row>
    <row r="426" spans="1:16">
      <c r="A426" s="217" t="s">
        <v>320</v>
      </c>
    </row>
    <row r="427" spans="1:16" ht="20.100000000000001" customHeight="1">
      <c r="A427" s="559" t="s">
        <v>167</v>
      </c>
      <c r="B427" s="1970" t="s">
        <v>168</v>
      </c>
      <c r="C427" s="1971"/>
      <c r="D427" s="1971"/>
      <c r="E427" s="1974"/>
      <c r="F427" s="1970" t="s">
        <v>169</v>
      </c>
      <c r="G427" s="1971"/>
      <c r="H427" s="1971"/>
      <c r="I427" s="1974"/>
      <c r="J427" s="1970" t="s">
        <v>170</v>
      </c>
      <c r="K427" s="1971"/>
      <c r="L427" s="1971"/>
      <c r="M427" s="1974"/>
      <c r="N427" s="1970" t="s">
        <v>29</v>
      </c>
      <c r="O427" s="1971"/>
    </row>
    <row r="428" spans="1:16" ht="38.25" customHeight="1">
      <c r="A428" s="548" t="s">
        <v>124</v>
      </c>
      <c r="B428" s="1972" t="s">
        <v>104</v>
      </c>
      <c r="C428" s="1973"/>
      <c r="D428" s="1972" t="s">
        <v>3</v>
      </c>
      <c r="E428" s="1973"/>
      <c r="F428" s="1972" t="s">
        <v>104</v>
      </c>
      <c r="G428" s="1973"/>
      <c r="H428" s="1972" t="s">
        <v>3</v>
      </c>
      <c r="I428" s="1973"/>
      <c r="J428" s="1972" t="s">
        <v>104</v>
      </c>
      <c r="K428" s="1973"/>
      <c r="L428" s="1972" t="s">
        <v>3</v>
      </c>
      <c r="M428" s="1973"/>
      <c r="N428" s="527" t="s">
        <v>104</v>
      </c>
      <c r="O428" s="549" t="s">
        <v>3</v>
      </c>
      <c r="P428" s="264"/>
    </row>
    <row r="429" spans="1:16" ht="15.75" thickBot="1">
      <c r="A429" s="334" t="s">
        <v>25</v>
      </c>
      <c r="B429" s="218" t="s">
        <v>46</v>
      </c>
      <c r="C429" s="219" t="s">
        <v>69</v>
      </c>
      <c r="D429" s="218" t="s">
        <v>46</v>
      </c>
      <c r="E429" s="219" t="s">
        <v>69</v>
      </c>
      <c r="F429" s="218" t="s">
        <v>46</v>
      </c>
      <c r="G429" s="219" t="s">
        <v>69</v>
      </c>
      <c r="H429" s="218" t="s">
        <v>46</v>
      </c>
      <c r="I429" s="219" t="s">
        <v>69</v>
      </c>
      <c r="J429" s="218" t="s">
        <v>46</v>
      </c>
      <c r="K429" s="219" t="s">
        <v>69</v>
      </c>
      <c r="L429" s="218" t="s">
        <v>46</v>
      </c>
      <c r="M429" s="219" t="s">
        <v>69</v>
      </c>
      <c r="N429" s="218" t="s">
        <v>77</v>
      </c>
      <c r="O429" s="218" t="s">
        <v>77</v>
      </c>
    </row>
    <row r="430" spans="1:16">
      <c r="A430" s="28" t="s">
        <v>9</v>
      </c>
      <c r="B430" s="112">
        <v>23.770442283875681</v>
      </c>
      <c r="C430" s="195">
        <v>2.244768767849572</v>
      </c>
      <c r="D430" s="112">
        <v>42.6875769801891</v>
      </c>
      <c r="E430" s="195">
        <v>1.4372318600684919</v>
      </c>
      <c r="F430" s="112">
        <v>57.560263612990973</v>
      </c>
      <c r="G430" s="195">
        <v>2.6057939678284501</v>
      </c>
      <c r="H430" s="112">
        <v>45.657631685962642</v>
      </c>
      <c r="I430" s="195">
        <v>1.431125719472524</v>
      </c>
      <c r="J430" s="112">
        <v>18.669294103133339</v>
      </c>
      <c r="K430" s="195">
        <v>2.0490787549401839</v>
      </c>
      <c r="L430" s="112">
        <v>11.65479133384826</v>
      </c>
      <c r="M430" s="113">
        <v>0.81132975275579033</v>
      </c>
      <c r="N430" s="242">
        <v>366</v>
      </c>
      <c r="O430" s="550">
        <v>1268</v>
      </c>
    </row>
    <row r="431" spans="1:16">
      <c r="A431" s="24" t="s">
        <v>10</v>
      </c>
      <c r="B431" s="115">
        <v>28.411053982164091</v>
      </c>
      <c r="C431" s="198">
        <v>2.3866153013800182</v>
      </c>
      <c r="D431" s="115">
        <v>35.552825152771888</v>
      </c>
      <c r="E431" s="198">
        <v>1.279146936294054</v>
      </c>
      <c r="F431" s="115">
        <v>50.415607040023147</v>
      </c>
      <c r="G431" s="198">
        <v>2.657248806758433</v>
      </c>
      <c r="H431" s="115">
        <v>44.044308034498293</v>
      </c>
      <c r="I431" s="198">
        <v>1.338767943792198</v>
      </c>
      <c r="J431" s="115">
        <v>21.173338977812769</v>
      </c>
      <c r="K431" s="198">
        <v>2.1648774388826419</v>
      </c>
      <c r="L431" s="115">
        <v>20.40286681272983</v>
      </c>
      <c r="M431" s="116">
        <v>1.120156225281808</v>
      </c>
      <c r="N431" s="243">
        <v>361</v>
      </c>
      <c r="O431" s="551">
        <v>1405</v>
      </c>
    </row>
    <row r="432" spans="1:16">
      <c r="A432" s="28" t="s">
        <v>11</v>
      </c>
      <c r="B432" s="112">
        <v>7.4972216590523546</v>
      </c>
      <c r="C432" s="195">
        <v>1.7287360361060351</v>
      </c>
      <c r="D432" s="112">
        <v>5.7973608158689434</v>
      </c>
      <c r="E432" s="195">
        <v>1.2929145133545841</v>
      </c>
      <c r="F432" s="112">
        <v>52.941823835720669</v>
      </c>
      <c r="G432" s="195">
        <v>3.2982765780644279</v>
      </c>
      <c r="H432" s="112">
        <v>54.01811292957003</v>
      </c>
      <c r="I432" s="195">
        <v>2.253277212473503</v>
      </c>
      <c r="J432" s="112">
        <v>39.560954505226967</v>
      </c>
      <c r="K432" s="195">
        <v>3.229189717285569</v>
      </c>
      <c r="L432" s="112">
        <v>40.184526254561028</v>
      </c>
      <c r="M432" s="113">
        <v>2.1375002335738702</v>
      </c>
      <c r="N432" s="242">
        <v>241</v>
      </c>
      <c r="O432" s="550">
        <v>689</v>
      </c>
    </row>
    <row r="433" spans="1:15">
      <c r="A433" s="24" t="s">
        <v>12</v>
      </c>
      <c r="B433" s="115">
        <v>7.0703531173792218</v>
      </c>
      <c r="C433" s="198">
        <v>1.788867823230478</v>
      </c>
      <c r="D433" s="115">
        <v>9.0219497780704625</v>
      </c>
      <c r="E433" s="198">
        <v>1.3025583160861931</v>
      </c>
      <c r="F433" s="115">
        <v>37.724865001082222</v>
      </c>
      <c r="G433" s="198">
        <v>3.32991325461259</v>
      </c>
      <c r="H433" s="115">
        <v>41.674525466950527</v>
      </c>
      <c r="I433" s="198">
        <v>2.1268851342035231</v>
      </c>
      <c r="J433" s="115">
        <v>55.204781881538558</v>
      </c>
      <c r="K433" s="198">
        <v>3.4156251955237198</v>
      </c>
      <c r="L433" s="115">
        <v>49.303524754979023</v>
      </c>
      <c r="M433" s="116">
        <v>2.116185664799159</v>
      </c>
      <c r="N433" s="243">
        <v>219</v>
      </c>
      <c r="O433" s="551">
        <v>582</v>
      </c>
    </row>
    <row r="434" spans="1:15">
      <c r="A434" s="28" t="s">
        <v>13</v>
      </c>
      <c r="B434" s="112">
        <v>11.801823085029969</v>
      </c>
      <c r="C434" s="195">
        <v>3.0311499968711981</v>
      </c>
      <c r="D434" s="112">
        <v>11.01580306721406</v>
      </c>
      <c r="E434" s="195">
        <v>1.7976077891719739</v>
      </c>
      <c r="F434" s="112">
        <v>66.076075859361694</v>
      </c>
      <c r="G434" s="195">
        <v>4.6037260890084726</v>
      </c>
      <c r="H434" s="112">
        <v>68.420197519025379</v>
      </c>
      <c r="I434" s="195">
        <v>2.3637809027925551</v>
      </c>
      <c r="J434" s="112">
        <v>22.12210105560834</v>
      </c>
      <c r="K434" s="195">
        <v>4.1331463810549192</v>
      </c>
      <c r="L434" s="112">
        <v>20.563999413760559</v>
      </c>
      <c r="M434" s="113">
        <v>1.8593254416628771</v>
      </c>
      <c r="N434" s="242">
        <v>114</v>
      </c>
      <c r="O434" s="550">
        <v>417</v>
      </c>
    </row>
    <row r="435" spans="1:15">
      <c r="A435" s="24" t="s">
        <v>14</v>
      </c>
      <c r="B435" s="115">
        <v>10.16333923525694</v>
      </c>
      <c r="C435" s="198">
        <v>2.1780190223958851</v>
      </c>
      <c r="D435" s="115">
        <v>21.191991463557269</v>
      </c>
      <c r="E435" s="198">
        <v>1.748768532796287</v>
      </c>
      <c r="F435" s="115">
        <v>57.889713501823401</v>
      </c>
      <c r="G435" s="198">
        <v>3.464362195184258</v>
      </c>
      <c r="H435" s="115">
        <v>50.436817905835383</v>
      </c>
      <c r="I435" s="198">
        <v>2.0148210644373261</v>
      </c>
      <c r="J435" s="115">
        <v>31.946947262919661</v>
      </c>
      <c r="K435" s="198">
        <v>3.2623248915928311</v>
      </c>
      <c r="L435" s="115">
        <v>28.371190630607341</v>
      </c>
      <c r="M435" s="116">
        <v>1.740837817690069</v>
      </c>
      <c r="N435" s="243">
        <v>211</v>
      </c>
      <c r="O435" s="551">
        <v>668</v>
      </c>
    </row>
    <row r="436" spans="1:15">
      <c r="A436" s="28" t="s">
        <v>15</v>
      </c>
      <c r="B436" s="112">
        <v>23.604944015306259</v>
      </c>
      <c r="C436" s="195">
        <v>2.979297474905529</v>
      </c>
      <c r="D436" s="112">
        <v>24.999193248291199</v>
      </c>
      <c r="E436" s="195">
        <v>1.5718388949769251</v>
      </c>
      <c r="F436" s="112">
        <v>49.715371437932284</v>
      </c>
      <c r="G436" s="195">
        <v>3.5099775678762248</v>
      </c>
      <c r="H436" s="112">
        <v>48.93156655830748</v>
      </c>
      <c r="I436" s="195">
        <v>1.8018548501399889</v>
      </c>
      <c r="J436" s="112">
        <v>26.679684546761461</v>
      </c>
      <c r="K436" s="195">
        <v>3.1077926478182758</v>
      </c>
      <c r="L436" s="112">
        <v>26.06924019340132</v>
      </c>
      <c r="M436" s="113">
        <v>1.575183203426701</v>
      </c>
      <c r="N436" s="242">
        <v>203</v>
      </c>
      <c r="O436" s="550">
        <v>778</v>
      </c>
    </row>
    <row r="437" spans="1:15">
      <c r="A437" s="24" t="s">
        <v>24</v>
      </c>
      <c r="B437" s="115">
        <v>5.1760061779781363</v>
      </c>
      <c r="C437" s="198">
        <v>1.8767603298785169</v>
      </c>
      <c r="D437" s="115">
        <v>8.858296730742623</v>
      </c>
      <c r="E437" s="198">
        <v>1.4539080994538469</v>
      </c>
      <c r="F437" s="115">
        <v>41.70088933276778</v>
      </c>
      <c r="G437" s="198">
        <v>3.934637068998033</v>
      </c>
      <c r="H437" s="115">
        <v>38.110764180790532</v>
      </c>
      <c r="I437" s="198">
        <v>2.262150198371653</v>
      </c>
      <c r="J437" s="115">
        <v>53.123104489254089</v>
      </c>
      <c r="K437" s="198">
        <v>3.963716432076096</v>
      </c>
      <c r="L437" s="115">
        <v>53.030939088466837</v>
      </c>
      <c r="M437" s="116">
        <v>2.2940180911137609</v>
      </c>
      <c r="N437" s="243">
        <v>181</v>
      </c>
      <c r="O437" s="551">
        <v>524</v>
      </c>
    </row>
    <row r="438" spans="1:15">
      <c r="A438" s="28" t="s">
        <v>16</v>
      </c>
      <c r="B438" s="112">
        <v>25.200726028858671</v>
      </c>
      <c r="C438" s="195">
        <v>2.5761657911823121</v>
      </c>
      <c r="D438" s="112">
        <v>30.813283698708801</v>
      </c>
      <c r="E438" s="195">
        <v>1.53013841004916</v>
      </c>
      <c r="F438" s="112">
        <v>56.4414557327407</v>
      </c>
      <c r="G438" s="195">
        <v>2.9099839532768121</v>
      </c>
      <c r="H438" s="112">
        <v>50.991655797233051</v>
      </c>
      <c r="I438" s="195">
        <v>1.6146295042704171</v>
      </c>
      <c r="J438" s="112">
        <v>18.35781823840064</v>
      </c>
      <c r="K438" s="195">
        <v>2.2208636749345021</v>
      </c>
      <c r="L438" s="112">
        <v>18.195060504058151</v>
      </c>
      <c r="M438" s="113">
        <v>1.171717691410489</v>
      </c>
      <c r="N438" s="242">
        <v>309</v>
      </c>
      <c r="O438" s="550">
        <v>991</v>
      </c>
    </row>
    <row r="439" spans="1:15">
      <c r="A439" s="24" t="s">
        <v>17</v>
      </c>
      <c r="B439" s="115">
        <v>21.205243785223232</v>
      </c>
      <c r="C439" s="198">
        <v>1.9856250113932481</v>
      </c>
      <c r="D439" s="115">
        <v>24.564992595918959</v>
      </c>
      <c r="E439" s="198">
        <v>1.1767662438364921</v>
      </c>
      <c r="F439" s="115">
        <v>56.870826314610177</v>
      </c>
      <c r="G439" s="198">
        <v>2.409013227507252</v>
      </c>
      <c r="H439" s="115">
        <v>54.97315615341487</v>
      </c>
      <c r="I439" s="198">
        <v>1.320231297239717</v>
      </c>
      <c r="J439" s="115">
        <v>21.923929900166591</v>
      </c>
      <c r="K439" s="198">
        <v>2.010270783882679</v>
      </c>
      <c r="L439" s="115">
        <v>20.461851250666172</v>
      </c>
      <c r="M439" s="116">
        <v>1.016587471373932</v>
      </c>
      <c r="N439" s="243">
        <v>428</v>
      </c>
      <c r="O439" s="551">
        <v>1476</v>
      </c>
    </row>
    <row r="440" spans="1:15">
      <c r="A440" s="28" t="s">
        <v>18</v>
      </c>
      <c r="B440" s="112">
        <v>31.835570768370321</v>
      </c>
      <c r="C440" s="195">
        <v>3.1967830628338141</v>
      </c>
      <c r="D440" s="112">
        <v>32.861488177397398</v>
      </c>
      <c r="E440" s="195">
        <v>1.886332786010732</v>
      </c>
      <c r="F440" s="112">
        <v>50.524662109014344</v>
      </c>
      <c r="G440" s="195">
        <v>3.4236677914430031</v>
      </c>
      <c r="H440" s="112">
        <v>44.394859701788562</v>
      </c>
      <c r="I440" s="195">
        <v>1.9625579502778381</v>
      </c>
      <c r="J440" s="112">
        <v>17.639767122615339</v>
      </c>
      <c r="K440" s="195">
        <v>2.584699579894179</v>
      </c>
      <c r="L440" s="112">
        <v>22.743652120814041</v>
      </c>
      <c r="M440" s="113">
        <v>1.6271755270961339</v>
      </c>
      <c r="N440" s="242">
        <v>219</v>
      </c>
      <c r="O440" s="550">
        <v>650</v>
      </c>
    </row>
    <row r="441" spans="1:15">
      <c r="A441" s="576" t="s">
        <v>19</v>
      </c>
      <c r="B441" s="115">
        <v>11.479847347444061</v>
      </c>
      <c r="C441" s="198">
        <v>2.6417728444676438</v>
      </c>
      <c r="D441" s="115">
        <v>25.86620415086826</v>
      </c>
      <c r="E441" s="198">
        <v>2.3557854325324268</v>
      </c>
      <c r="F441" s="115">
        <v>53.039617382789828</v>
      </c>
      <c r="G441" s="198">
        <v>4.1582008023565171</v>
      </c>
      <c r="H441" s="115">
        <v>42.971096442640977</v>
      </c>
      <c r="I441" s="198">
        <v>2.434769247492556</v>
      </c>
      <c r="J441" s="115">
        <v>35.480535269766108</v>
      </c>
      <c r="K441" s="198">
        <v>3.9957607348089779</v>
      </c>
      <c r="L441" s="115">
        <v>31.162699406490759</v>
      </c>
      <c r="M441" s="116">
        <v>2.1655640576475679</v>
      </c>
      <c r="N441" s="243">
        <v>146</v>
      </c>
      <c r="O441" s="551">
        <v>461</v>
      </c>
    </row>
    <row r="442" spans="1:15">
      <c r="A442" s="577" t="s">
        <v>20</v>
      </c>
      <c r="B442" s="112">
        <v>4.8188392458930789</v>
      </c>
      <c r="C442" s="195">
        <v>1.379462085830593</v>
      </c>
      <c r="D442" s="112">
        <v>7.3684711864043653</v>
      </c>
      <c r="E442" s="195">
        <v>1.059585356366846</v>
      </c>
      <c r="F442" s="112">
        <v>33.41874293324377</v>
      </c>
      <c r="G442" s="195">
        <v>3.0140060992861089</v>
      </c>
      <c r="H442" s="112">
        <v>30.14707921090665</v>
      </c>
      <c r="I442" s="195">
        <v>1.7020699102939429</v>
      </c>
      <c r="J442" s="112">
        <v>61.762417820863149</v>
      </c>
      <c r="K442" s="195">
        <v>3.108902531264369</v>
      </c>
      <c r="L442" s="112">
        <v>62.484449602688983</v>
      </c>
      <c r="M442" s="113">
        <v>1.8042875032061141</v>
      </c>
      <c r="N442" s="242">
        <v>254</v>
      </c>
      <c r="O442" s="550">
        <v>764</v>
      </c>
    </row>
    <row r="443" spans="1:15">
      <c r="A443" s="576" t="s">
        <v>21</v>
      </c>
      <c r="B443" s="115">
        <v>8.7801161195156112</v>
      </c>
      <c r="C443" s="198">
        <v>2.07119123541155</v>
      </c>
      <c r="D443" s="115">
        <v>8.5051785555778583</v>
      </c>
      <c r="E443" s="198">
        <v>1.1814367329095381</v>
      </c>
      <c r="F443" s="115">
        <v>30.023924443599711</v>
      </c>
      <c r="G443" s="198">
        <v>3.3328230896783149</v>
      </c>
      <c r="H443" s="115">
        <v>30.477571726031591</v>
      </c>
      <c r="I443" s="198">
        <v>1.942115683877361</v>
      </c>
      <c r="J443" s="115">
        <v>61.195959436884671</v>
      </c>
      <c r="K443" s="198">
        <v>3.5375440026121772</v>
      </c>
      <c r="L443" s="115">
        <v>61.017249718390552</v>
      </c>
      <c r="M443" s="116">
        <v>2.0564070355376671</v>
      </c>
      <c r="N443" s="243">
        <v>210</v>
      </c>
      <c r="O443" s="551">
        <v>573</v>
      </c>
    </row>
    <row r="444" spans="1:15">
      <c r="A444" s="577" t="s">
        <v>22</v>
      </c>
      <c r="B444" s="112">
        <v>17.704128596433922</v>
      </c>
      <c r="C444" s="195">
        <v>3.4152078441854781</v>
      </c>
      <c r="D444" s="112">
        <v>21.333342046072811</v>
      </c>
      <c r="E444" s="195">
        <v>1.8750646348834521</v>
      </c>
      <c r="F444" s="112">
        <v>59.061007577537247</v>
      </c>
      <c r="G444" s="195">
        <v>4.2294485506499422</v>
      </c>
      <c r="H444" s="112">
        <v>59.53572315601987</v>
      </c>
      <c r="I444" s="195">
        <v>2.1208139484492752</v>
      </c>
      <c r="J444" s="112">
        <v>23.234863826028821</v>
      </c>
      <c r="K444" s="195">
        <v>3.5429401446663999</v>
      </c>
      <c r="L444" s="112">
        <v>19.130934797907319</v>
      </c>
      <c r="M444" s="113">
        <v>1.5580019167334369</v>
      </c>
      <c r="N444" s="242">
        <v>155</v>
      </c>
      <c r="O444" s="552">
        <v>578</v>
      </c>
    </row>
    <row r="445" spans="1:15" ht="15.75" thickBot="1">
      <c r="A445" s="576" t="s">
        <v>23</v>
      </c>
      <c r="B445" s="413">
        <v>7.3782678108358004</v>
      </c>
      <c r="C445" s="460">
        <v>2.1420313930294941</v>
      </c>
      <c r="D445" s="413">
        <v>10.988639691729871</v>
      </c>
      <c r="E445" s="460">
        <v>1.4655709856228329</v>
      </c>
      <c r="F445" s="413">
        <v>31.527872997519029</v>
      </c>
      <c r="G445" s="460">
        <v>3.9258732612920819</v>
      </c>
      <c r="H445" s="413">
        <v>24.902491064075448</v>
      </c>
      <c r="I445" s="460">
        <v>1.9686201504404339</v>
      </c>
      <c r="J445" s="413">
        <v>61.093859191645173</v>
      </c>
      <c r="K445" s="460">
        <v>4.0695879140468492</v>
      </c>
      <c r="L445" s="413">
        <v>64.108869244194679</v>
      </c>
      <c r="M445" s="414">
        <v>2.1977132002589652</v>
      </c>
      <c r="N445" s="243">
        <v>163</v>
      </c>
      <c r="O445" s="553">
        <v>490</v>
      </c>
    </row>
    <row r="446" spans="1:15">
      <c r="A446" s="578" t="s">
        <v>28</v>
      </c>
      <c r="B446" s="124">
        <v>23.383694359007499</v>
      </c>
      <c r="C446" s="204">
        <v>0.92155129644859757</v>
      </c>
      <c r="D446" s="124">
        <v>30.742244543444809</v>
      </c>
      <c r="E446" s="204">
        <v>0.55043640577283404</v>
      </c>
      <c r="F446" s="124">
        <v>54.838713667376886</v>
      </c>
      <c r="G446" s="204">
        <v>1.0765492788283619</v>
      </c>
      <c r="H446" s="124">
        <v>49.554318717008101</v>
      </c>
      <c r="I446" s="204">
        <v>0.58713832352862105</v>
      </c>
      <c r="J446" s="124">
        <v>21.77759197361561</v>
      </c>
      <c r="K446" s="204">
        <v>0.88525087295857274</v>
      </c>
      <c r="L446" s="124">
        <v>19.70343673954709</v>
      </c>
      <c r="M446" s="125">
        <v>0.44876178818137691</v>
      </c>
      <c r="N446" s="244">
        <v>2512</v>
      </c>
      <c r="O446" s="554">
        <v>8692</v>
      </c>
    </row>
    <row r="447" spans="1:15">
      <c r="A447" s="579" t="s">
        <v>27</v>
      </c>
      <c r="B447" s="124">
        <v>6.6810514983388662</v>
      </c>
      <c r="C447" s="204">
        <v>0.73881154549714367</v>
      </c>
      <c r="D447" s="124">
        <v>8.0017385587653589</v>
      </c>
      <c r="E447" s="204">
        <v>0.53363862738930468</v>
      </c>
      <c r="F447" s="124">
        <v>38.808501903936133</v>
      </c>
      <c r="G447" s="204">
        <v>1.447864075829806</v>
      </c>
      <c r="H447" s="124">
        <v>37.582142042065783</v>
      </c>
      <c r="I447" s="204">
        <v>0.91173639127530848</v>
      </c>
      <c r="J447" s="124">
        <v>54.510446597725007</v>
      </c>
      <c r="K447" s="204">
        <v>1.4745165679638099</v>
      </c>
      <c r="L447" s="124">
        <v>54.416119399168849</v>
      </c>
      <c r="M447" s="125">
        <v>0.91970440950590771</v>
      </c>
      <c r="N447" s="245">
        <v>1268</v>
      </c>
      <c r="O447" s="555">
        <v>3622</v>
      </c>
    </row>
    <row r="448" spans="1:15">
      <c r="A448" s="580" t="s">
        <v>26</v>
      </c>
      <c r="B448" s="518">
        <v>18.561003145205628</v>
      </c>
      <c r="C448" s="524">
        <v>0.70132000441191</v>
      </c>
      <c r="D448" s="518">
        <v>26.234339522854029</v>
      </c>
      <c r="E448" s="524">
        <v>0.461311919209965</v>
      </c>
      <c r="F448" s="518">
        <v>50.210179005417757</v>
      </c>
      <c r="G448" s="524">
        <v>0.87969435439165866</v>
      </c>
      <c r="H448" s="518">
        <v>47.181045432027886</v>
      </c>
      <c r="I448" s="524">
        <v>0.50443139280206795</v>
      </c>
      <c r="J448" s="518">
        <v>31.228817849376622</v>
      </c>
      <c r="K448" s="524">
        <v>0.79785099113208002</v>
      </c>
      <c r="L448" s="518">
        <v>26.584615045118081</v>
      </c>
      <c r="M448" s="519">
        <v>0.41675434626518398</v>
      </c>
      <c r="N448" s="557">
        <v>3780</v>
      </c>
      <c r="O448" s="558">
        <v>12314</v>
      </c>
    </row>
    <row r="449" spans="1:115">
      <c r="A449" s="1969" t="s">
        <v>165</v>
      </c>
      <c r="B449" s="1969"/>
      <c r="C449" s="1969"/>
      <c r="D449" s="1969"/>
      <c r="E449" s="1969"/>
      <c r="F449" s="1969"/>
      <c r="G449" s="1969"/>
      <c r="H449" s="1969"/>
      <c r="I449" s="1969"/>
      <c r="J449" s="1969"/>
      <c r="K449" s="1969"/>
      <c r="L449" s="1969"/>
      <c r="M449" s="1969"/>
      <c r="N449" s="1969"/>
      <c r="O449" s="1969"/>
    </row>
    <row r="450" spans="1:115">
      <c r="A450" s="1968" t="s">
        <v>171</v>
      </c>
      <c r="B450" s="1968"/>
      <c r="C450" s="1968"/>
      <c r="D450" s="1968"/>
      <c r="E450" s="1968"/>
      <c r="F450" s="1968"/>
      <c r="G450" s="1968"/>
      <c r="H450" s="1968"/>
      <c r="I450" s="1968"/>
      <c r="J450" s="1968"/>
      <c r="K450" s="1968"/>
      <c r="L450" s="1968"/>
      <c r="M450" s="1968"/>
      <c r="N450" s="1968"/>
      <c r="O450" s="1968"/>
    </row>
    <row r="451" spans="1:115">
      <c r="A451" s="1968" t="s">
        <v>416</v>
      </c>
      <c r="B451" s="1968"/>
      <c r="C451" s="1968"/>
      <c r="D451" s="1968"/>
      <c r="E451" s="1968"/>
      <c r="F451" s="1968"/>
      <c r="G451" s="1968"/>
      <c r="H451" s="1968"/>
      <c r="I451" s="1968"/>
      <c r="J451" s="1968"/>
      <c r="K451" s="1968"/>
      <c r="L451" s="1968"/>
      <c r="M451" s="1968"/>
      <c r="N451" s="1968"/>
      <c r="O451" s="1968"/>
    </row>
    <row r="453" spans="1:115" ht="23.25">
      <c r="A453" s="1991">
        <v>2020</v>
      </c>
      <c r="B453" s="1991"/>
      <c r="C453" s="1991"/>
      <c r="D453" s="1991"/>
      <c r="E453" s="1991"/>
      <c r="F453" s="1991"/>
      <c r="G453" s="1991"/>
      <c r="H453" s="1991"/>
      <c r="I453" s="1991"/>
      <c r="J453" s="1991"/>
      <c r="K453" s="1991"/>
      <c r="L453" s="1991"/>
      <c r="M453" s="1991"/>
      <c r="N453" s="1991"/>
      <c r="O453" s="1991"/>
      <c r="P453" s="1991"/>
      <c r="Q453" s="1991"/>
      <c r="R453" s="1991"/>
      <c r="S453" s="1991"/>
      <c r="T453" s="1991"/>
      <c r="U453" s="1991"/>
      <c r="V453" s="1991"/>
      <c r="W453" s="1991"/>
      <c r="X453" s="1991"/>
      <c r="Y453" s="1991"/>
      <c r="Z453" s="1991"/>
      <c r="AA453" s="1991"/>
      <c r="AB453" s="1991"/>
      <c r="AC453" s="1991"/>
      <c r="AD453" s="1991"/>
      <c r="AE453" s="1991"/>
      <c r="AF453" s="1991"/>
      <c r="AG453" s="1991"/>
      <c r="AH453" s="1991"/>
      <c r="AI453" s="1991"/>
      <c r="AJ453" s="1991"/>
      <c r="AK453" s="1991"/>
      <c r="AL453" s="1991"/>
      <c r="AM453" s="1991"/>
      <c r="AN453" s="1991"/>
      <c r="AO453" s="1991"/>
      <c r="AP453" s="1991"/>
      <c r="AQ453" s="1991"/>
      <c r="AR453" s="1991"/>
      <c r="AS453" s="1991"/>
      <c r="AT453" s="1991"/>
      <c r="AU453" s="1991"/>
      <c r="AV453" s="1991"/>
      <c r="AW453" s="1991"/>
      <c r="AX453" s="1991"/>
      <c r="AY453" s="1991"/>
      <c r="AZ453" s="1991"/>
      <c r="BA453" s="1991"/>
      <c r="BB453" s="1991"/>
      <c r="BC453" s="1991"/>
      <c r="BD453" s="1991"/>
      <c r="BE453" s="1991"/>
      <c r="BF453" s="1991"/>
      <c r="BG453" s="1991"/>
      <c r="BH453" s="1991"/>
      <c r="BI453" s="1991"/>
      <c r="BJ453" s="1991"/>
      <c r="BK453" s="1991"/>
      <c r="BL453" s="1991"/>
      <c r="BM453" s="1991"/>
      <c r="BN453" s="1991"/>
      <c r="BO453" s="1991"/>
      <c r="BP453" s="1991"/>
      <c r="BQ453" s="1991"/>
      <c r="BR453" s="1991"/>
      <c r="BS453" s="1991"/>
      <c r="BT453" s="1991"/>
      <c r="BU453" s="1991"/>
      <c r="BV453" s="1991"/>
      <c r="BW453" s="1991"/>
      <c r="BX453" s="1991"/>
      <c r="BY453" s="1991"/>
      <c r="BZ453" s="1991"/>
      <c r="CA453" s="1991"/>
      <c r="CB453" s="1991"/>
      <c r="CC453" s="1991"/>
      <c r="CD453" s="1991"/>
      <c r="CE453" s="1991"/>
      <c r="CF453" s="1991"/>
      <c r="CG453" s="1991"/>
      <c r="CH453" s="1991"/>
      <c r="CI453" s="1991"/>
      <c r="CJ453" s="1991"/>
      <c r="CK453" s="1991"/>
      <c r="CL453" s="1991"/>
      <c r="CM453" s="1991"/>
      <c r="CN453" s="1991"/>
      <c r="CO453" s="1991"/>
      <c r="CP453" s="1991"/>
      <c r="CQ453" s="1991"/>
      <c r="CR453" s="1991"/>
      <c r="CS453" s="1991"/>
      <c r="CT453" s="1991"/>
      <c r="CU453" s="1991"/>
      <c r="CV453" s="1991"/>
      <c r="CW453" s="1991"/>
      <c r="CX453" s="1991"/>
      <c r="CY453" s="1991"/>
      <c r="CZ453" s="1991"/>
      <c r="DA453" s="1991"/>
      <c r="DB453" s="1991"/>
      <c r="DC453" s="1991"/>
      <c r="DD453" s="1991"/>
      <c r="DE453" s="1991"/>
      <c r="DF453" s="1991"/>
      <c r="DG453" s="1991"/>
      <c r="DH453" s="1991"/>
      <c r="DI453" s="1991"/>
      <c r="DJ453" s="1991"/>
      <c r="DK453" s="1991"/>
    </row>
    <row r="454" spans="1:115">
      <c r="A454" s="4"/>
    </row>
    <row r="455" spans="1:115">
      <c r="A455" s="217" t="s">
        <v>321</v>
      </c>
    </row>
    <row r="456" spans="1:115" ht="20.100000000000001" customHeight="1">
      <c r="A456" s="528" t="s">
        <v>25</v>
      </c>
      <c r="B456" s="1992" t="s">
        <v>156</v>
      </c>
      <c r="C456" s="1993"/>
      <c r="D456" s="1993"/>
      <c r="E456" s="1993"/>
      <c r="F456" s="1993"/>
      <c r="G456" s="1994"/>
      <c r="H456" s="1992" t="s">
        <v>28</v>
      </c>
      <c r="I456" s="1993"/>
      <c r="J456" s="1993"/>
      <c r="K456" s="1993"/>
      <c r="L456" s="1993"/>
      <c r="M456" s="1994"/>
      <c r="N456" s="1992" t="s">
        <v>27</v>
      </c>
      <c r="O456" s="1993"/>
      <c r="P456" s="1993"/>
      <c r="Q456" s="1993"/>
      <c r="R456" s="1993"/>
      <c r="S456" s="1994"/>
      <c r="T456" s="1992" t="s">
        <v>9</v>
      </c>
      <c r="U456" s="1993"/>
      <c r="V456" s="1993"/>
      <c r="W456" s="1993"/>
      <c r="X456" s="1993"/>
      <c r="Y456" s="1994"/>
      <c r="Z456" s="1992" t="s">
        <v>10</v>
      </c>
      <c r="AA456" s="1993"/>
      <c r="AB456" s="1993"/>
      <c r="AC456" s="1993"/>
      <c r="AD456" s="1993"/>
      <c r="AE456" s="1994"/>
      <c r="AF456" s="1988" t="s">
        <v>11</v>
      </c>
      <c r="AG456" s="1989"/>
      <c r="AH456" s="1989"/>
      <c r="AI456" s="1989"/>
      <c r="AJ456" s="1989"/>
      <c r="AK456" s="1990"/>
      <c r="AL456" s="1988" t="s">
        <v>12</v>
      </c>
      <c r="AM456" s="1989"/>
      <c r="AN456" s="1989"/>
      <c r="AO456" s="1989"/>
      <c r="AP456" s="1989"/>
      <c r="AQ456" s="1990"/>
      <c r="AR456" s="1988" t="s">
        <v>13</v>
      </c>
      <c r="AS456" s="1989"/>
      <c r="AT456" s="1989"/>
      <c r="AU456" s="1989"/>
      <c r="AV456" s="1989"/>
      <c r="AW456" s="1990"/>
      <c r="AX456" s="1988" t="s">
        <v>14</v>
      </c>
      <c r="AY456" s="1989"/>
      <c r="AZ456" s="1989"/>
      <c r="BA456" s="1989"/>
      <c r="BB456" s="1989"/>
      <c r="BC456" s="1990"/>
      <c r="BD456" s="1988" t="s">
        <v>15</v>
      </c>
      <c r="BE456" s="1989"/>
      <c r="BF456" s="1989"/>
      <c r="BG456" s="1989"/>
      <c r="BH456" s="1989"/>
      <c r="BI456" s="1990"/>
      <c r="BJ456" s="1988" t="s">
        <v>24</v>
      </c>
      <c r="BK456" s="1989"/>
      <c r="BL456" s="1989"/>
      <c r="BM456" s="1989"/>
      <c r="BN456" s="1989"/>
      <c r="BO456" s="1990"/>
      <c r="BP456" s="1988" t="s">
        <v>16</v>
      </c>
      <c r="BQ456" s="1989"/>
      <c r="BR456" s="1989"/>
      <c r="BS456" s="1989"/>
      <c r="BT456" s="1989"/>
      <c r="BU456" s="1990"/>
      <c r="BV456" s="1988" t="s">
        <v>17</v>
      </c>
      <c r="BW456" s="1989"/>
      <c r="BX456" s="1989"/>
      <c r="BY456" s="1989"/>
      <c r="BZ456" s="1989"/>
      <c r="CA456" s="1990"/>
      <c r="CB456" s="1988" t="s">
        <v>18</v>
      </c>
      <c r="CC456" s="1989"/>
      <c r="CD456" s="1989"/>
      <c r="CE456" s="1989"/>
      <c r="CF456" s="1989"/>
      <c r="CG456" s="1990"/>
      <c r="CH456" s="1988" t="s">
        <v>19</v>
      </c>
      <c r="CI456" s="1989"/>
      <c r="CJ456" s="1989"/>
      <c r="CK456" s="1989"/>
      <c r="CL456" s="1989"/>
      <c r="CM456" s="1990"/>
      <c r="CN456" s="1988" t="s">
        <v>20</v>
      </c>
      <c r="CO456" s="1989"/>
      <c r="CP456" s="1989"/>
      <c r="CQ456" s="1989"/>
      <c r="CR456" s="1989"/>
      <c r="CS456" s="1990"/>
      <c r="CT456" s="1988" t="s">
        <v>21</v>
      </c>
      <c r="CU456" s="1989"/>
      <c r="CV456" s="1989"/>
      <c r="CW456" s="1989"/>
      <c r="CX456" s="1989"/>
      <c r="CY456" s="1990"/>
      <c r="CZ456" s="1988" t="s">
        <v>22</v>
      </c>
      <c r="DA456" s="1989"/>
      <c r="DB456" s="1989"/>
      <c r="DC456" s="1989"/>
      <c r="DD456" s="1989"/>
      <c r="DE456" s="1990"/>
      <c r="DF456" s="1988" t="s">
        <v>23</v>
      </c>
      <c r="DG456" s="1989"/>
      <c r="DH456" s="1989"/>
      <c r="DI456" s="1989"/>
      <c r="DJ456" s="1989"/>
      <c r="DK456" s="1995"/>
    </row>
    <row r="457" spans="1:115" ht="30" customHeight="1">
      <c r="A457" s="528" t="s">
        <v>124</v>
      </c>
      <c r="B457" s="1924" t="s">
        <v>104</v>
      </c>
      <c r="C457" s="1925"/>
      <c r="D457" s="1928"/>
      <c r="E457" s="1924" t="s">
        <v>3</v>
      </c>
      <c r="F457" s="1925"/>
      <c r="G457" s="1928"/>
      <c r="H457" s="1924" t="s">
        <v>104</v>
      </c>
      <c r="I457" s="1925"/>
      <c r="J457" s="1928"/>
      <c r="K457" s="1924" t="s">
        <v>3</v>
      </c>
      <c r="L457" s="1925"/>
      <c r="M457" s="1928"/>
      <c r="N457" s="1981" t="s">
        <v>104</v>
      </c>
      <c r="O457" s="1982"/>
      <c r="P457" s="1984"/>
      <c r="Q457" s="1924" t="s">
        <v>3</v>
      </c>
      <c r="R457" s="1925"/>
      <c r="S457" s="1928"/>
      <c r="T457" s="1981" t="s">
        <v>104</v>
      </c>
      <c r="U457" s="1982"/>
      <c r="V457" s="1984"/>
      <c r="W457" s="1924" t="s">
        <v>3</v>
      </c>
      <c r="X457" s="1925"/>
      <c r="Y457" s="1928"/>
      <c r="Z457" s="1981" t="s">
        <v>104</v>
      </c>
      <c r="AA457" s="1982"/>
      <c r="AB457" s="1984"/>
      <c r="AC457" s="1925" t="s">
        <v>3</v>
      </c>
      <c r="AD457" s="1925"/>
      <c r="AE457" s="1928"/>
      <c r="AF457" s="1981" t="s">
        <v>104</v>
      </c>
      <c r="AG457" s="1982"/>
      <c r="AH457" s="1984"/>
      <c r="AI457" s="1924" t="s">
        <v>3</v>
      </c>
      <c r="AJ457" s="1925"/>
      <c r="AK457" s="1928"/>
      <c r="AL457" s="1981" t="s">
        <v>104</v>
      </c>
      <c r="AM457" s="1982"/>
      <c r="AN457" s="1984"/>
      <c r="AO457" s="1925" t="s">
        <v>3</v>
      </c>
      <c r="AP457" s="1925"/>
      <c r="AQ457" s="1928"/>
      <c r="AR457" s="1981" t="s">
        <v>104</v>
      </c>
      <c r="AS457" s="1982"/>
      <c r="AT457" s="1984"/>
      <c r="AU457" s="1985" t="s">
        <v>3</v>
      </c>
      <c r="AV457" s="1986"/>
      <c r="AW457" s="1987"/>
      <c r="AX457" s="1981" t="s">
        <v>104</v>
      </c>
      <c r="AY457" s="1982"/>
      <c r="AZ457" s="1984"/>
      <c r="BA457" s="1985" t="s">
        <v>3</v>
      </c>
      <c r="BB457" s="1986"/>
      <c r="BC457" s="1987"/>
      <c r="BD457" s="1981" t="s">
        <v>104</v>
      </c>
      <c r="BE457" s="1982"/>
      <c r="BF457" s="1984"/>
      <c r="BG457" s="1924" t="s">
        <v>3</v>
      </c>
      <c r="BH457" s="1925"/>
      <c r="BI457" s="1928"/>
      <c r="BJ457" s="1981" t="s">
        <v>104</v>
      </c>
      <c r="BK457" s="1982"/>
      <c r="BL457" s="1983"/>
      <c r="BM457" s="1924" t="s">
        <v>3</v>
      </c>
      <c r="BN457" s="1925"/>
      <c r="BO457" s="1928"/>
      <c r="BP457" s="1981" t="s">
        <v>104</v>
      </c>
      <c r="BQ457" s="1982"/>
      <c r="BR457" s="1984"/>
      <c r="BS457" s="1924" t="s">
        <v>3</v>
      </c>
      <c r="BT457" s="1925"/>
      <c r="BU457" s="1928"/>
      <c r="BV457" s="1981" t="s">
        <v>104</v>
      </c>
      <c r="BW457" s="1982"/>
      <c r="BX457" s="1984"/>
      <c r="BY457" s="1924" t="s">
        <v>3</v>
      </c>
      <c r="BZ457" s="1925"/>
      <c r="CA457" s="1928"/>
      <c r="CB457" s="1981" t="s">
        <v>104</v>
      </c>
      <c r="CC457" s="1982"/>
      <c r="CD457" s="1984"/>
      <c r="CE457" s="1924" t="s">
        <v>3</v>
      </c>
      <c r="CF457" s="1925"/>
      <c r="CG457" s="1928"/>
      <c r="CH457" s="1981" t="s">
        <v>104</v>
      </c>
      <c r="CI457" s="1982"/>
      <c r="CJ457" s="1984"/>
      <c r="CK457" s="1924" t="s">
        <v>3</v>
      </c>
      <c r="CL457" s="1925"/>
      <c r="CM457" s="1928"/>
      <c r="CN457" s="1981" t="s">
        <v>104</v>
      </c>
      <c r="CO457" s="1982"/>
      <c r="CP457" s="1984"/>
      <c r="CQ457" s="1924" t="s">
        <v>3</v>
      </c>
      <c r="CR457" s="1925"/>
      <c r="CS457" s="1928"/>
      <c r="CT457" s="1981" t="s">
        <v>104</v>
      </c>
      <c r="CU457" s="1982"/>
      <c r="CV457" s="1984"/>
      <c r="CW457" s="1925" t="s">
        <v>3</v>
      </c>
      <c r="CX457" s="1925"/>
      <c r="CY457" s="1928"/>
      <c r="CZ457" s="1981" t="s">
        <v>104</v>
      </c>
      <c r="DA457" s="1982"/>
      <c r="DB457" s="1984"/>
      <c r="DC457" s="1924" t="s">
        <v>3</v>
      </c>
      <c r="DD457" s="1925"/>
      <c r="DE457" s="1928"/>
      <c r="DF457" s="1981" t="s">
        <v>104</v>
      </c>
      <c r="DG457" s="1982"/>
      <c r="DH457" s="1984"/>
      <c r="DI457" s="1924" t="s">
        <v>3</v>
      </c>
      <c r="DJ457" s="1925"/>
      <c r="DK457" s="1926"/>
    </row>
    <row r="458" spans="1:115" ht="15.75" thickBot="1">
      <c r="A458" s="542" t="s">
        <v>157</v>
      </c>
      <c r="B458" s="218" t="s">
        <v>46</v>
      </c>
      <c r="C458" s="218" t="s">
        <v>69</v>
      </c>
      <c r="D458" s="266" t="s">
        <v>77</v>
      </c>
      <c r="E458" s="218" t="s">
        <v>46</v>
      </c>
      <c r="F458" s="218" t="s">
        <v>69</v>
      </c>
      <c r="G458" s="418" t="s">
        <v>77</v>
      </c>
      <c r="H458" s="220" t="s">
        <v>46</v>
      </c>
      <c r="I458" s="218" t="s">
        <v>69</v>
      </c>
      <c r="J458" s="266" t="s">
        <v>77</v>
      </c>
      <c r="K458" s="218" t="s">
        <v>46</v>
      </c>
      <c r="L458" s="218" t="s">
        <v>69</v>
      </c>
      <c r="M458" s="418" t="s">
        <v>77</v>
      </c>
      <c r="N458" s="220" t="s">
        <v>46</v>
      </c>
      <c r="O458" s="218" t="s">
        <v>69</v>
      </c>
      <c r="P458" s="266" t="s">
        <v>77</v>
      </c>
      <c r="Q458" s="218" t="s">
        <v>46</v>
      </c>
      <c r="R458" s="218" t="s">
        <v>69</v>
      </c>
      <c r="S458" s="418" t="s">
        <v>77</v>
      </c>
      <c r="T458" s="220" t="s">
        <v>46</v>
      </c>
      <c r="U458" s="218" t="s">
        <v>69</v>
      </c>
      <c r="V458" s="266" t="s">
        <v>77</v>
      </c>
      <c r="W458" s="218" t="s">
        <v>46</v>
      </c>
      <c r="X458" s="218" t="s">
        <v>69</v>
      </c>
      <c r="Y458" s="418" t="s">
        <v>77</v>
      </c>
      <c r="Z458" s="220" t="s">
        <v>46</v>
      </c>
      <c r="AA458" s="218" t="s">
        <v>69</v>
      </c>
      <c r="AB458" s="219" t="s">
        <v>77</v>
      </c>
      <c r="AC458" s="218" t="s">
        <v>46</v>
      </c>
      <c r="AD458" s="218" t="s">
        <v>69</v>
      </c>
      <c r="AE458" s="419" t="s">
        <v>77</v>
      </c>
      <c r="AF458" s="221" t="s">
        <v>46</v>
      </c>
      <c r="AG458" s="222" t="s">
        <v>69</v>
      </c>
      <c r="AH458" s="223" t="s">
        <v>77</v>
      </c>
      <c r="AI458" s="222" t="s">
        <v>46</v>
      </c>
      <c r="AJ458" s="222" t="s">
        <v>69</v>
      </c>
      <c r="AK458" s="419" t="s">
        <v>77</v>
      </c>
      <c r="AL458" s="221" t="s">
        <v>46</v>
      </c>
      <c r="AM458" s="222" t="s">
        <v>69</v>
      </c>
      <c r="AN458" s="223" t="s">
        <v>77</v>
      </c>
      <c r="AO458" s="222" t="s">
        <v>46</v>
      </c>
      <c r="AP458" s="222" t="s">
        <v>69</v>
      </c>
      <c r="AQ458" s="419" t="s">
        <v>77</v>
      </c>
      <c r="AR458" s="221" t="s">
        <v>46</v>
      </c>
      <c r="AS458" s="222" t="s">
        <v>69</v>
      </c>
      <c r="AT458" s="267" t="s">
        <v>77</v>
      </c>
      <c r="AU458" s="222" t="s">
        <v>46</v>
      </c>
      <c r="AV458" s="222" t="s">
        <v>69</v>
      </c>
      <c r="AW458" s="419" t="s">
        <v>77</v>
      </c>
      <c r="AX458" s="221" t="s">
        <v>46</v>
      </c>
      <c r="AY458" s="222" t="s">
        <v>69</v>
      </c>
      <c r="AZ458" s="267" t="s">
        <v>77</v>
      </c>
      <c r="BA458" s="222" t="s">
        <v>46</v>
      </c>
      <c r="BB458" s="222" t="s">
        <v>69</v>
      </c>
      <c r="BC458" s="419" t="s">
        <v>77</v>
      </c>
      <c r="BD458" s="221" t="s">
        <v>46</v>
      </c>
      <c r="BE458" s="222" t="s">
        <v>69</v>
      </c>
      <c r="BF458" s="267" t="s">
        <v>77</v>
      </c>
      <c r="BG458" s="222" t="s">
        <v>46</v>
      </c>
      <c r="BH458" s="222" t="s">
        <v>69</v>
      </c>
      <c r="BI458" s="419" t="s">
        <v>77</v>
      </c>
      <c r="BJ458" s="221" t="s">
        <v>46</v>
      </c>
      <c r="BK458" s="222" t="s">
        <v>69</v>
      </c>
      <c r="BL458" s="267" t="s">
        <v>77</v>
      </c>
      <c r="BM458" s="222" t="s">
        <v>46</v>
      </c>
      <c r="BN458" s="222" t="s">
        <v>69</v>
      </c>
      <c r="BO458" s="419" t="s">
        <v>77</v>
      </c>
      <c r="BP458" s="221" t="s">
        <v>46</v>
      </c>
      <c r="BQ458" s="222" t="s">
        <v>69</v>
      </c>
      <c r="BR458" s="223" t="s">
        <v>77</v>
      </c>
      <c r="BS458" s="222" t="s">
        <v>46</v>
      </c>
      <c r="BT458" s="222" t="s">
        <v>69</v>
      </c>
      <c r="BU458" s="419" t="s">
        <v>77</v>
      </c>
      <c r="BV458" s="221" t="s">
        <v>46</v>
      </c>
      <c r="BW458" s="222" t="s">
        <v>69</v>
      </c>
      <c r="BX458" s="267" t="s">
        <v>77</v>
      </c>
      <c r="BY458" s="222" t="s">
        <v>46</v>
      </c>
      <c r="BZ458" s="222" t="s">
        <v>69</v>
      </c>
      <c r="CA458" s="419" t="s">
        <v>77</v>
      </c>
      <c r="CB458" s="221" t="s">
        <v>46</v>
      </c>
      <c r="CC458" s="222" t="s">
        <v>69</v>
      </c>
      <c r="CD458" s="267" t="s">
        <v>77</v>
      </c>
      <c r="CE458" s="222" t="s">
        <v>46</v>
      </c>
      <c r="CF458" s="222" t="s">
        <v>69</v>
      </c>
      <c r="CG458" s="419" t="s">
        <v>77</v>
      </c>
      <c r="CH458" s="221" t="s">
        <v>46</v>
      </c>
      <c r="CI458" s="222" t="s">
        <v>69</v>
      </c>
      <c r="CJ458" s="223" t="s">
        <v>77</v>
      </c>
      <c r="CK458" s="420" t="s">
        <v>46</v>
      </c>
      <c r="CL458" s="420" t="s">
        <v>69</v>
      </c>
      <c r="CM458" s="419" t="s">
        <v>77</v>
      </c>
      <c r="CN458" s="224" t="s">
        <v>46</v>
      </c>
      <c r="CO458" s="420" t="s">
        <v>69</v>
      </c>
      <c r="CP458" s="267" t="s">
        <v>77</v>
      </c>
      <c r="CQ458" s="420" t="s">
        <v>46</v>
      </c>
      <c r="CR458" s="420" t="s">
        <v>69</v>
      </c>
      <c r="CS458" s="419" t="s">
        <v>77</v>
      </c>
      <c r="CT458" s="224" t="s">
        <v>46</v>
      </c>
      <c r="CU458" s="225" t="s">
        <v>69</v>
      </c>
      <c r="CV458" s="223" t="s">
        <v>77</v>
      </c>
      <c r="CW458" s="222" t="s">
        <v>46</v>
      </c>
      <c r="CX458" s="222" t="s">
        <v>69</v>
      </c>
      <c r="CY458" s="419" t="s">
        <v>77</v>
      </c>
      <c r="CZ458" s="221" t="s">
        <v>46</v>
      </c>
      <c r="DA458" s="222" t="s">
        <v>69</v>
      </c>
      <c r="DB458" s="267" t="s">
        <v>77</v>
      </c>
      <c r="DC458" s="222" t="s">
        <v>46</v>
      </c>
      <c r="DD458" s="222" t="s">
        <v>69</v>
      </c>
      <c r="DE458" s="419" t="s">
        <v>77</v>
      </c>
      <c r="DF458" s="221" t="s">
        <v>46</v>
      </c>
      <c r="DG458" s="222" t="s">
        <v>69</v>
      </c>
      <c r="DH458" s="267" t="s">
        <v>77</v>
      </c>
      <c r="DI458" s="222" t="s">
        <v>46</v>
      </c>
      <c r="DJ458" s="222" t="s">
        <v>69</v>
      </c>
      <c r="DK458" s="420" t="s">
        <v>77</v>
      </c>
    </row>
    <row r="459" spans="1:115">
      <c r="A459" s="543" t="s">
        <v>158</v>
      </c>
      <c r="B459" s="247">
        <v>97</v>
      </c>
      <c r="C459" s="248">
        <v>0.32</v>
      </c>
      <c r="D459" s="249">
        <v>6970</v>
      </c>
      <c r="E459" s="250">
        <v>99</v>
      </c>
      <c r="F459" s="248">
        <v>0.11</v>
      </c>
      <c r="G459" s="249">
        <v>9528</v>
      </c>
      <c r="H459" s="250">
        <v>96</v>
      </c>
      <c r="I459" s="248">
        <v>0.43</v>
      </c>
      <c r="J459" s="251">
        <v>3811</v>
      </c>
      <c r="K459" s="247">
        <v>99</v>
      </c>
      <c r="L459" s="248">
        <v>0.13</v>
      </c>
      <c r="M459" s="249">
        <v>5868</v>
      </c>
      <c r="N459" s="250">
        <v>100</v>
      </c>
      <c r="O459" s="248">
        <v>0.14000000000000001</v>
      </c>
      <c r="P459" s="249">
        <v>3159</v>
      </c>
      <c r="Q459" s="250">
        <v>99</v>
      </c>
      <c r="R459" s="248">
        <v>0.15</v>
      </c>
      <c r="S459" s="252">
        <v>3660</v>
      </c>
      <c r="T459" s="250">
        <v>94</v>
      </c>
      <c r="U459" s="248">
        <v>1.26</v>
      </c>
      <c r="V459" s="252">
        <v>390</v>
      </c>
      <c r="W459" s="250">
        <v>99</v>
      </c>
      <c r="X459" s="248">
        <v>0.33</v>
      </c>
      <c r="Y459" s="249">
        <v>638</v>
      </c>
      <c r="Z459" s="250">
        <v>95</v>
      </c>
      <c r="AA459" s="248">
        <v>1.1599999999999999</v>
      </c>
      <c r="AB459" s="252">
        <v>350</v>
      </c>
      <c r="AC459" s="250">
        <v>99</v>
      </c>
      <c r="AD459" s="248">
        <v>0.31</v>
      </c>
      <c r="AE459" s="228">
        <v>647</v>
      </c>
      <c r="AF459" s="229">
        <v>99</v>
      </c>
      <c r="AG459" s="227">
        <v>0.43</v>
      </c>
      <c r="AH459" s="230">
        <v>418</v>
      </c>
      <c r="AI459" s="226">
        <v>100</v>
      </c>
      <c r="AJ459" s="227">
        <v>0.24</v>
      </c>
      <c r="AK459" s="231">
        <v>554</v>
      </c>
      <c r="AL459" s="229">
        <v>99</v>
      </c>
      <c r="AM459" s="227">
        <v>0.32</v>
      </c>
      <c r="AN459" s="231">
        <v>531</v>
      </c>
      <c r="AO459" s="229">
        <v>100</v>
      </c>
      <c r="AP459" s="227">
        <v>0.32</v>
      </c>
      <c r="AQ459" s="231">
        <v>620</v>
      </c>
      <c r="AR459" s="229">
        <v>95</v>
      </c>
      <c r="AS459" s="227">
        <v>1.29</v>
      </c>
      <c r="AT459" s="231">
        <v>261</v>
      </c>
      <c r="AU459" s="229">
        <v>99</v>
      </c>
      <c r="AV459" s="227">
        <v>0.39</v>
      </c>
      <c r="AW459" s="231">
        <v>457</v>
      </c>
      <c r="AX459" s="229">
        <v>100</v>
      </c>
      <c r="AY459" s="227">
        <v>0.16</v>
      </c>
      <c r="AZ459" s="231">
        <v>619</v>
      </c>
      <c r="BA459" s="229">
        <v>99</v>
      </c>
      <c r="BB459" s="227">
        <v>0.45</v>
      </c>
      <c r="BC459" s="231">
        <v>591</v>
      </c>
      <c r="BD459" s="229">
        <v>95</v>
      </c>
      <c r="BE459" s="227">
        <v>1.17</v>
      </c>
      <c r="BF459" s="231">
        <v>353</v>
      </c>
      <c r="BG459" s="229">
        <v>100</v>
      </c>
      <c r="BH459" s="227">
        <v>0.17</v>
      </c>
      <c r="BI459" s="231">
        <v>596</v>
      </c>
      <c r="BJ459" s="229">
        <v>99</v>
      </c>
      <c r="BK459" s="227">
        <v>0.31</v>
      </c>
      <c r="BL459" s="231">
        <v>548</v>
      </c>
      <c r="BM459" s="229">
        <v>99</v>
      </c>
      <c r="BN459" s="227">
        <v>0.61</v>
      </c>
      <c r="BO459" s="231">
        <v>591</v>
      </c>
      <c r="BP459" s="229">
        <v>96</v>
      </c>
      <c r="BQ459" s="227">
        <v>0.92</v>
      </c>
      <c r="BR459" s="231">
        <v>426</v>
      </c>
      <c r="BS459" s="229">
        <v>99</v>
      </c>
      <c r="BT459" s="227">
        <v>0.28999999999999998</v>
      </c>
      <c r="BU459" s="228">
        <v>677</v>
      </c>
      <c r="BV459" s="229">
        <v>96</v>
      </c>
      <c r="BW459" s="227">
        <v>0.99</v>
      </c>
      <c r="BX459" s="231">
        <v>339</v>
      </c>
      <c r="BY459" s="229">
        <v>99</v>
      </c>
      <c r="BZ459" s="227">
        <v>0.33</v>
      </c>
      <c r="CA459" s="228">
        <v>561</v>
      </c>
      <c r="CB459" s="229">
        <v>97</v>
      </c>
      <c r="CC459" s="227">
        <v>0.99</v>
      </c>
      <c r="CD459" s="231">
        <v>284</v>
      </c>
      <c r="CE459" s="229">
        <v>99</v>
      </c>
      <c r="CF459" s="227">
        <v>0.4</v>
      </c>
      <c r="CG459" s="231">
        <v>573</v>
      </c>
      <c r="CH459" s="229">
        <v>98</v>
      </c>
      <c r="CI459" s="227">
        <v>0.84</v>
      </c>
      <c r="CJ459" s="232">
        <v>320</v>
      </c>
      <c r="CK459" s="226">
        <v>100</v>
      </c>
      <c r="CL459" s="227">
        <v>0.23</v>
      </c>
      <c r="CM459" s="231">
        <v>493</v>
      </c>
      <c r="CN459" s="229">
        <v>100</v>
      </c>
      <c r="CO459" s="227">
        <v>0.24</v>
      </c>
      <c r="CP459" s="231">
        <v>582</v>
      </c>
      <c r="CQ459" s="229">
        <v>99</v>
      </c>
      <c r="CR459" s="227">
        <v>0.43</v>
      </c>
      <c r="CS459" s="231">
        <v>689</v>
      </c>
      <c r="CT459" s="229">
        <v>100</v>
      </c>
      <c r="CU459" s="233">
        <v>0.27</v>
      </c>
      <c r="CV459" s="231">
        <v>535</v>
      </c>
      <c r="CW459" s="229">
        <v>100</v>
      </c>
      <c r="CX459" s="227"/>
      <c r="CY459" s="231">
        <v>598</v>
      </c>
      <c r="CZ459" s="229">
        <v>98</v>
      </c>
      <c r="DA459" s="227">
        <v>0.65</v>
      </c>
      <c r="DB459" s="232">
        <v>469</v>
      </c>
      <c r="DC459" s="226">
        <v>98</v>
      </c>
      <c r="DD459" s="227">
        <v>0.63</v>
      </c>
      <c r="DE459" s="231">
        <v>635</v>
      </c>
      <c r="DF459" s="229">
        <v>100</v>
      </c>
      <c r="DG459" s="227">
        <v>0.19</v>
      </c>
      <c r="DH459" s="231">
        <v>545</v>
      </c>
      <c r="DI459" s="229">
        <v>99</v>
      </c>
      <c r="DJ459" s="227">
        <v>0.33</v>
      </c>
      <c r="DK459" s="231">
        <v>608</v>
      </c>
    </row>
    <row r="460" spans="1:115">
      <c r="A460" s="544" t="s">
        <v>161</v>
      </c>
      <c r="B460" s="255">
        <v>98</v>
      </c>
      <c r="C460" s="256">
        <v>0.27</v>
      </c>
      <c r="D460" s="257">
        <v>6865</v>
      </c>
      <c r="E460" s="258">
        <v>99</v>
      </c>
      <c r="F460" s="256">
        <v>0.11</v>
      </c>
      <c r="G460" s="257">
        <v>9406</v>
      </c>
      <c r="H460" s="258">
        <v>97</v>
      </c>
      <c r="I460" s="256">
        <v>0.37</v>
      </c>
      <c r="J460" s="257">
        <v>3755</v>
      </c>
      <c r="K460" s="258">
        <v>99</v>
      </c>
      <c r="L460" s="256">
        <v>0.14000000000000001</v>
      </c>
      <c r="M460" s="257">
        <v>5794</v>
      </c>
      <c r="N460" s="258">
        <v>100</v>
      </c>
      <c r="O460" s="256">
        <v>0.06</v>
      </c>
      <c r="P460" s="257">
        <v>3110</v>
      </c>
      <c r="Q460" s="258">
        <v>100</v>
      </c>
      <c r="R460" s="256">
        <v>0.09</v>
      </c>
      <c r="S460" s="259">
        <v>3612</v>
      </c>
      <c r="T460" s="258">
        <v>95</v>
      </c>
      <c r="U460" s="256">
        <v>1.1499999999999999</v>
      </c>
      <c r="V460" s="259">
        <v>383</v>
      </c>
      <c r="W460" s="258">
        <v>99</v>
      </c>
      <c r="X460" s="256">
        <v>0.46</v>
      </c>
      <c r="Y460" s="257">
        <v>632</v>
      </c>
      <c r="Z460" s="258">
        <v>97</v>
      </c>
      <c r="AA460" s="256">
        <v>0.88</v>
      </c>
      <c r="AB460" s="259">
        <v>347</v>
      </c>
      <c r="AC460" s="258">
        <v>99</v>
      </c>
      <c r="AD460" s="256">
        <v>0.38</v>
      </c>
      <c r="AE460" s="236">
        <v>641</v>
      </c>
      <c r="AF460" s="237">
        <v>100</v>
      </c>
      <c r="AG460" s="235"/>
      <c r="AH460" s="236">
        <v>411</v>
      </c>
      <c r="AI460" s="237">
        <v>100</v>
      </c>
      <c r="AJ460" s="235"/>
      <c r="AK460" s="238">
        <v>548</v>
      </c>
      <c r="AL460" s="237">
        <v>100</v>
      </c>
      <c r="AM460" s="235">
        <v>0.19</v>
      </c>
      <c r="AN460" s="238">
        <v>525</v>
      </c>
      <c r="AO460" s="237">
        <v>100</v>
      </c>
      <c r="AP460" s="235">
        <v>0.3</v>
      </c>
      <c r="AQ460" s="238">
        <v>611</v>
      </c>
      <c r="AR460" s="237">
        <v>98</v>
      </c>
      <c r="AS460" s="235">
        <v>0.93</v>
      </c>
      <c r="AT460" s="238">
        <v>259</v>
      </c>
      <c r="AU460" s="237">
        <v>98</v>
      </c>
      <c r="AV460" s="235">
        <v>0.64</v>
      </c>
      <c r="AW460" s="238">
        <v>453</v>
      </c>
      <c r="AX460" s="237">
        <v>99</v>
      </c>
      <c r="AY460" s="235">
        <v>0.33</v>
      </c>
      <c r="AZ460" s="238">
        <v>608</v>
      </c>
      <c r="BA460" s="237">
        <v>100</v>
      </c>
      <c r="BB460" s="235">
        <v>0.11</v>
      </c>
      <c r="BC460" s="238">
        <v>578</v>
      </c>
      <c r="BD460" s="237">
        <v>98</v>
      </c>
      <c r="BE460" s="235">
        <v>0.79</v>
      </c>
      <c r="BF460" s="238">
        <v>350</v>
      </c>
      <c r="BG460" s="237">
        <v>100</v>
      </c>
      <c r="BH460" s="235">
        <v>0.28000000000000003</v>
      </c>
      <c r="BI460" s="238">
        <v>590</v>
      </c>
      <c r="BJ460" s="237">
        <v>99</v>
      </c>
      <c r="BK460" s="235">
        <v>0.32</v>
      </c>
      <c r="BL460" s="238">
        <v>537</v>
      </c>
      <c r="BM460" s="237">
        <v>100</v>
      </c>
      <c r="BN460" s="235">
        <v>0.43</v>
      </c>
      <c r="BO460" s="238">
        <v>582</v>
      </c>
      <c r="BP460" s="237">
        <v>98</v>
      </c>
      <c r="BQ460" s="235">
        <v>0.67</v>
      </c>
      <c r="BR460" s="238">
        <v>419</v>
      </c>
      <c r="BS460" s="237">
        <v>100</v>
      </c>
      <c r="BT460" s="235"/>
      <c r="BU460" s="236">
        <v>669</v>
      </c>
      <c r="BV460" s="237">
        <v>97</v>
      </c>
      <c r="BW460" s="235">
        <v>0.91</v>
      </c>
      <c r="BX460" s="238">
        <v>332</v>
      </c>
      <c r="BY460" s="237">
        <v>99</v>
      </c>
      <c r="BZ460" s="235">
        <v>0.3</v>
      </c>
      <c r="CA460" s="236">
        <v>554</v>
      </c>
      <c r="CB460" s="237">
        <v>97</v>
      </c>
      <c r="CC460" s="235">
        <v>1.05</v>
      </c>
      <c r="CD460" s="238">
        <v>279</v>
      </c>
      <c r="CE460" s="237">
        <v>100</v>
      </c>
      <c r="CF460" s="235">
        <v>0.14000000000000001</v>
      </c>
      <c r="CG460" s="238">
        <v>566</v>
      </c>
      <c r="CH460" s="237">
        <v>99</v>
      </c>
      <c r="CI460" s="235">
        <v>0.55000000000000004</v>
      </c>
      <c r="CJ460" s="238">
        <v>315</v>
      </c>
      <c r="CK460" s="237">
        <v>100</v>
      </c>
      <c r="CL460" s="235"/>
      <c r="CM460" s="238">
        <v>488</v>
      </c>
      <c r="CN460" s="237">
        <v>100</v>
      </c>
      <c r="CO460" s="235"/>
      <c r="CP460" s="238">
        <v>574</v>
      </c>
      <c r="CQ460" s="237">
        <v>100</v>
      </c>
      <c r="CR460" s="235">
        <v>0.2</v>
      </c>
      <c r="CS460" s="238">
        <v>678</v>
      </c>
      <c r="CT460" s="237">
        <v>100</v>
      </c>
      <c r="CU460" s="239">
        <v>0.27</v>
      </c>
      <c r="CV460" s="238">
        <v>527</v>
      </c>
      <c r="CW460" s="237">
        <v>100</v>
      </c>
      <c r="CX460" s="235">
        <v>0.25</v>
      </c>
      <c r="CY460" s="238">
        <v>591</v>
      </c>
      <c r="CZ460" s="237">
        <v>99</v>
      </c>
      <c r="DA460" s="235">
        <v>0.33</v>
      </c>
      <c r="DB460" s="238">
        <v>463</v>
      </c>
      <c r="DC460" s="237">
        <v>99</v>
      </c>
      <c r="DD460" s="235">
        <v>0.38</v>
      </c>
      <c r="DE460" s="238">
        <v>623</v>
      </c>
      <c r="DF460" s="237">
        <v>100</v>
      </c>
      <c r="DG460" s="235"/>
      <c r="DH460" s="238">
        <v>536</v>
      </c>
      <c r="DI460" s="237">
        <v>100</v>
      </c>
      <c r="DJ460" s="235">
        <v>0.13</v>
      </c>
      <c r="DK460" s="238">
        <v>602</v>
      </c>
    </row>
    <row r="461" spans="1:115">
      <c r="A461" s="543" t="s">
        <v>162</v>
      </c>
      <c r="B461" s="247">
        <v>98</v>
      </c>
      <c r="C461" s="248">
        <v>0.23</v>
      </c>
      <c r="D461" s="249">
        <v>6842</v>
      </c>
      <c r="E461" s="250">
        <v>99</v>
      </c>
      <c r="F461" s="248">
        <v>0.1</v>
      </c>
      <c r="G461" s="249">
        <v>9372</v>
      </c>
      <c r="H461" s="250">
        <v>98</v>
      </c>
      <c r="I461" s="248">
        <v>0.32</v>
      </c>
      <c r="J461" s="249">
        <v>3744</v>
      </c>
      <c r="K461" s="250">
        <v>99</v>
      </c>
      <c r="L461" s="248">
        <v>0.12</v>
      </c>
      <c r="M461" s="249">
        <v>5778</v>
      </c>
      <c r="N461" s="250">
        <v>100</v>
      </c>
      <c r="O461" s="248">
        <v>0.08</v>
      </c>
      <c r="P461" s="249">
        <v>3098</v>
      </c>
      <c r="Q461" s="250">
        <v>99</v>
      </c>
      <c r="R461" s="248">
        <v>0.17</v>
      </c>
      <c r="S461" s="252">
        <v>3594</v>
      </c>
      <c r="T461" s="250">
        <v>95</v>
      </c>
      <c r="U461" s="248">
        <v>1.1399999999999999</v>
      </c>
      <c r="V461" s="252">
        <v>383</v>
      </c>
      <c r="W461" s="250">
        <v>99</v>
      </c>
      <c r="X461" s="248">
        <v>0.51</v>
      </c>
      <c r="Y461" s="249">
        <v>630</v>
      </c>
      <c r="Z461" s="250">
        <v>99</v>
      </c>
      <c r="AA461" s="248">
        <v>0.52</v>
      </c>
      <c r="AB461" s="252">
        <v>344</v>
      </c>
      <c r="AC461" s="250">
        <v>100</v>
      </c>
      <c r="AD461" s="248">
        <v>0.26</v>
      </c>
      <c r="AE461" s="228">
        <v>640</v>
      </c>
      <c r="AF461" s="229">
        <v>100</v>
      </c>
      <c r="AG461" s="227"/>
      <c r="AH461" s="228">
        <v>409</v>
      </c>
      <c r="AI461" s="229">
        <v>100</v>
      </c>
      <c r="AJ461" s="227">
        <v>0.5</v>
      </c>
      <c r="AK461" s="231">
        <v>547</v>
      </c>
      <c r="AL461" s="229">
        <v>99</v>
      </c>
      <c r="AM461" s="227">
        <v>0.32</v>
      </c>
      <c r="AN461" s="231">
        <v>525</v>
      </c>
      <c r="AO461" s="229">
        <v>99</v>
      </c>
      <c r="AP461" s="227">
        <v>0.48</v>
      </c>
      <c r="AQ461" s="231">
        <v>606</v>
      </c>
      <c r="AR461" s="229">
        <v>96</v>
      </c>
      <c r="AS461" s="227">
        <v>1.25</v>
      </c>
      <c r="AT461" s="231">
        <v>258</v>
      </c>
      <c r="AU461" s="229">
        <v>99</v>
      </c>
      <c r="AV461" s="227">
        <v>0.57000000000000006</v>
      </c>
      <c r="AW461" s="231">
        <v>452</v>
      </c>
      <c r="AX461" s="229">
        <v>99</v>
      </c>
      <c r="AY461" s="227">
        <v>0.28999999999999998</v>
      </c>
      <c r="AZ461" s="231">
        <v>605</v>
      </c>
      <c r="BA461" s="229">
        <v>100</v>
      </c>
      <c r="BB461" s="227">
        <v>0.19</v>
      </c>
      <c r="BC461" s="231">
        <v>574</v>
      </c>
      <c r="BD461" s="229">
        <v>97</v>
      </c>
      <c r="BE461" s="227">
        <v>0.85</v>
      </c>
      <c r="BF461" s="231">
        <v>350</v>
      </c>
      <c r="BG461" s="229">
        <v>99</v>
      </c>
      <c r="BH461" s="227">
        <v>0.33</v>
      </c>
      <c r="BI461" s="231">
        <v>590</v>
      </c>
      <c r="BJ461" s="229">
        <v>100</v>
      </c>
      <c r="BK461" s="227">
        <v>0.19</v>
      </c>
      <c r="BL461" s="231">
        <v>534</v>
      </c>
      <c r="BM461" s="229">
        <v>99</v>
      </c>
      <c r="BN461" s="227">
        <v>0.5</v>
      </c>
      <c r="BO461" s="231">
        <v>579</v>
      </c>
      <c r="BP461" s="229">
        <v>98</v>
      </c>
      <c r="BQ461" s="227">
        <v>0.71</v>
      </c>
      <c r="BR461" s="231">
        <v>417</v>
      </c>
      <c r="BS461" s="229">
        <v>100</v>
      </c>
      <c r="BT461" s="227">
        <v>0.24</v>
      </c>
      <c r="BU461" s="228">
        <v>667</v>
      </c>
      <c r="BV461" s="229">
        <v>98</v>
      </c>
      <c r="BW461" s="227">
        <v>0.79</v>
      </c>
      <c r="BX461" s="231">
        <v>335</v>
      </c>
      <c r="BY461" s="229">
        <v>100</v>
      </c>
      <c r="BZ461" s="227">
        <v>0.21</v>
      </c>
      <c r="CA461" s="228">
        <v>552</v>
      </c>
      <c r="CB461" s="229">
        <v>98</v>
      </c>
      <c r="CC461" s="227">
        <v>0.68</v>
      </c>
      <c r="CD461" s="231">
        <v>277</v>
      </c>
      <c r="CE461" s="229">
        <v>100</v>
      </c>
      <c r="CF461" s="227">
        <v>0.14000000000000001</v>
      </c>
      <c r="CG461" s="231">
        <v>565</v>
      </c>
      <c r="CH461" s="229">
        <v>97</v>
      </c>
      <c r="CI461" s="227">
        <v>0.95000000000000007</v>
      </c>
      <c r="CJ461" s="231">
        <v>316</v>
      </c>
      <c r="CK461" s="229">
        <v>99</v>
      </c>
      <c r="CL461" s="227">
        <v>0.39</v>
      </c>
      <c r="CM461" s="231">
        <v>487</v>
      </c>
      <c r="CN461" s="229">
        <v>100</v>
      </c>
      <c r="CO461" s="227">
        <v>0.17</v>
      </c>
      <c r="CP461" s="231">
        <v>572</v>
      </c>
      <c r="CQ461" s="229">
        <v>99</v>
      </c>
      <c r="CR461" s="227">
        <v>0.3</v>
      </c>
      <c r="CS461" s="231">
        <v>675</v>
      </c>
      <c r="CT461" s="229">
        <v>100</v>
      </c>
      <c r="CU461" s="233">
        <v>0.26</v>
      </c>
      <c r="CV461" s="231">
        <v>527</v>
      </c>
      <c r="CW461" s="229">
        <v>100</v>
      </c>
      <c r="CX461" s="227">
        <v>0.18</v>
      </c>
      <c r="CY461" s="231">
        <v>587</v>
      </c>
      <c r="CZ461" s="229">
        <v>99</v>
      </c>
      <c r="DA461" s="227">
        <v>0.47</v>
      </c>
      <c r="DB461" s="231">
        <v>459</v>
      </c>
      <c r="DC461" s="229">
        <v>99</v>
      </c>
      <c r="DD461" s="227">
        <v>0.33</v>
      </c>
      <c r="DE461" s="231">
        <v>621</v>
      </c>
      <c r="DF461" s="229">
        <v>100</v>
      </c>
      <c r="DG461" s="227"/>
      <c r="DH461" s="231">
        <v>531</v>
      </c>
      <c r="DI461" s="229">
        <v>100</v>
      </c>
      <c r="DJ461" s="227">
        <v>0.13</v>
      </c>
      <c r="DK461" s="231">
        <v>600</v>
      </c>
    </row>
    <row r="462" spans="1:115">
      <c r="A462" s="544" t="s">
        <v>163</v>
      </c>
      <c r="B462" s="255">
        <v>97</v>
      </c>
      <c r="C462" s="256">
        <v>0.3</v>
      </c>
      <c r="D462" s="257">
        <v>6825</v>
      </c>
      <c r="E462" s="258">
        <v>100</v>
      </c>
      <c r="F462" s="256">
        <v>0.09</v>
      </c>
      <c r="G462" s="257">
        <v>9357</v>
      </c>
      <c r="H462" s="258">
        <v>96</v>
      </c>
      <c r="I462" s="256">
        <v>0.4</v>
      </c>
      <c r="J462" s="257">
        <v>3733</v>
      </c>
      <c r="K462" s="258">
        <v>100</v>
      </c>
      <c r="L462" s="256">
        <v>0.11</v>
      </c>
      <c r="M462" s="257">
        <v>5772</v>
      </c>
      <c r="N462" s="258">
        <v>100</v>
      </c>
      <c r="O462" s="256">
        <v>0.1</v>
      </c>
      <c r="P462" s="257">
        <v>3092</v>
      </c>
      <c r="Q462" s="258">
        <v>100</v>
      </c>
      <c r="R462" s="256">
        <v>0.12</v>
      </c>
      <c r="S462" s="259">
        <v>3585</v>
      </c>
      <c r="T462" s="258">
        <v>95</v>
      </c>
      <c r="U462" s="256">
        <v>1.1000000000000001</v>
      </c>
      <c r="V462" s="259">
        <v>382</v>
      </c>
      <c r="W462" s="258">
        <v>99</v>
      </c>
      <c r="X462" s="256">
        <v>0.36</v>
      </c>
      <c r="Y462" s="257">
        <v>630</v>
      </c>
      <c r="Z462" s="258">
        <v>96</v>
      </c>
      <c r="AA462" s="256">
        <v>1.1299999999999999</v>
      </c>
      <c r="AB462" s="259">
        <v>344</v>
      </c>
      <c r="AC462" s="258">
        <v>99</v>
      </c>
      <c r="AD462" s="256">
        <v>0.31</v>
      </c>
      <c r="AE462" s="236">
        <v>640</v>
      </c>
      <c r="AF462" s="237">
        <v>100</v>
      </c>
      <c r="AG462" s="235">
        <v>0.23</v>
      </c>
      <c r="AH462" s="236">
        <v>409</v>
      </c>
      <c r="AI462" s="237">
        <v>100</v>
      </c>
      <c r="AJ462" s="235">
        <v>0.16</v>
      </c>
      <c r="AK462" s="238">
        <v>547</v>
      </c>
      <c r="AL462" s="237">
        <v>100</v>
      </c>
      <c r="AM462" s="235">
        <v>0.19</v>
      </c>
      <c r="AN462" s="238">
        <v>524</v>
      </c>
      <c r="AO462" s="237">
        <v>99</v>
      </c>
      <c r="AP462" s="235">
        <v>0.38</v>
      </c>
      <c r="AQ462" s="238">
        <v>605</v>
      </c>
      <c r="AR462" s="237">
        <v>98</v>
      </c>
      <c r="AS462" s="235">
        <v>0.93</v>
      </c>
      <c r="AT462" s="238">
        <v>258</v>
      </c>
      <c r="AU462" s="237">
        <v>99</v>
      </c>
      <c r="AV462" s="235">
        <v>0.6</v>
      </c>
      <c r="AW462" s="238">
        <v>450</v>
      </c>
      <c r="AX462" s="237">
        <v>99</v>
      </c>
      <c r="AY462" s="235">
        <v>0.33</v>
      </c>
      <c r="AZ462" s="238">
        <v>602</v>
      </c>
      <c r="BA462" s="237">
        <v>99</v>
      </c>
      <c r="BB462" s="235">
        <v>0.41</v>
      </c>
      <c r="BC462" s="238">
        <v>575</v>
      </c>
      <c r="BD462" s="237">
        <v>95</v>
      </c>
      <c r="BE462" s="235">
        <v>1.1200000000000001</v>
      </c>
      <c r="BF462" s="238">
        <v>348</v>
      </c>
      <c r="BG462" s="237">
        <v>100</v>
      </c>
      <c r="BH462" s="235"/>
      <c r="BI462" s="238">
        <v>589</v>
      </c>
      <c r="BJ462" s="237">
        <v>100</v>
      </c>
      <c r="BK462" s="235">
        <v>0.27</v>
      </c>
      <c r="BL462" s="238">
        <v>532</v>
      </c>
      <c r="BM462" s="237">
        <v>99</v>
      </c>
      <c r="BN462" s="235">
        <v>0.64</v>
      </c>
      <c r="BO462" s="238">
        <v>575</v>
      </c>
      <c r="BP462" s="237">
        <v>96</v>
      </c>
      <c r="BQ462" s="235">
        <v>1</v>
      </c>
      <c r="BR462" s="238">
        <v>417</v>
      </c>
      <c r="BS462" s="237">
        <v>100</v>
      </c>
      <c r="BT462" s="235"/>
      <c r="BU462" s="236">
        <v>667</v>
      </c>
      <c r="BV462" s="237">
        <v>97</v>
      </c>
      <c r="BW462" s="235">
        <v>0.9</v>
      </c>
      <c r="BX462" s="238">
        <v>331</v>
      </c>
      <c r="BY462" s="237">
        <v>100</v>
      </c>
      <c r="BZ462" s="235">
        <v>0.22</v>
      </c>
      <c r="CA462" s="236">
        <v>553</v>
      </c>
      <c r="CB462" s="237">
        <v>98</v>
      </c>
      <c r="CC462" s="235">
        <v>0.83000000000000007</v>
      </c>
      <c r="CD462" s="238">
        <v>276</v>
      </c>
      <c r="CE462" s="237">
        <v>100</v>
      </c>
      <c r="CF462" s="235">
        <v>0.16</v>
      </c>
      <c r="CG462" s="238">
        <v>565</v>
      </c>
      <c r="CH462" s="237">
        <v>98</v>
      </c>
      <c r="CI462" s="235">
        <v>0.73</v>
      </c>
      <c r="CJ462" s="238">
        <v>316</v>
      </c>
      <c r="CK462" s="237">
        <v>100</v>
      </c>
      <c r="CL462" s="235">
        <v>0.33</v>
      </c>
      <c r="CM462" s="238">
        <v>485</v>
      </c>
      <c r="CN462" s="237">
        <v>100</v>
      </c>
      <c r="CO462" s="235">
        <v>0.24</v>
      </c>
      <c r="CP462" s="238">
        <v>570</v>
      </c>
      <c r="CQ462" s="237">
        <v>100</v>
      </c>
      <c r="CR462" s="235">
        <v>0.24</v>
      </c>
      <c r="CS462" s="238">
        <v>675</v>
      </c>
      <c r="CT462" s="237">
        <v>100</v>
      </c>
      <c r="CU462" s="239">
        <v>0.19</v>
      </c>
      <c r="CV462" s="238">
        <v>526</v>
      </c>
      <c r="CW462" s="237">
        <v>99</v>
      </c>
      <c r="CX462" s="235">
        <v>0.38</v>
      </c>
      <c r="CY462" s="238">
        <v>585</v>
      </c>
      <c r="CZ462" s="237">
        <v>99</v>
      </c>
      <c r="DA462" s="235">
        <v>0.56000000000000005</v>
      </c>
      <c r="DB462" s="238">
        <v>459</v>
      </c>
      <c r="DC462" s="237">
        <v>100</v>
      </c>
      <c r="DD462" s="235">
        <v>0.26</v>
      </c>
      <c r="DE462" s="238">
        <v>618</v>
      </c>
      <c r="DF462" s="237">
        <v>100</v>
      </c>
      <c r="DG462" s="235">
        <v>0.2</v>
      </c>
      <c r="DH462" s="238">
        <v>531</v>
      </c>
      <c r="DI462" s="237">
        <v>100</v>
      </c>
      <c r="DJ462" s="235">
        <v>0.13</v>
      </c>
      <c r="DK462" s="238">
        <v>598</v>
      </c>
    </row>
    <row r="463" spans="1:115">
      <c r="A463" s="545" t="s">
        <v>164</v>
      </c>
      <c r="B463" s="567">
        <v>93</v>
      </c>
      <c r="C463" s="568">
        <v>0.48</v>
      </c>
      <c r="D463" s="569">
        <v>6795</v>
      </c>
      <c r="E463" s="570">
        <v>99</v>
      </c>
      <c r="F463" s="568">
        <v>0.17</v>
      </c>
      <c r="G463" s="569">
        <v>9339</v>
      </c>
      <c r="H463" s="570">
        <v>91</v>
      </c>
      <c r="I463" s="568">
        <v>0.65</v>
      </c>
      <c r="J463" s="569">
        <v>3713</v>
      </c>
      <c r="K463" s="570">
        <v>99</v>
      </c>
      <c r="L463" s="568">
        <v>0.2</v>
      </c>
      <c r="M463" s="569">
        <v>5765</v>
      </c>
      <c r="N463" s="570">
        <v>99</v>
      </c>
      <c r="O463" s="568">
        <v>0.21</v>
      </c>
      <c r="P463" s="569">
        <v>3082</v>
      </c>
      <c r="Q463" s="570">
        <v>99</v>
      </c>
      <c r="R463" s="568">
        <v>0.25</v>
      </c>
      <c r="S463" s="572">
        <v>3574</v>
      </c>
      <c r="T463" s="570">
        <v>86</v>
      </c>
      <c r="U463" s="568">
        <v>1.79</v>
      </c>
      <c r="V463" s="572">
        <v>379</v>
      </c>
      <c r="W463" s="570">
        <v>98</v>
      </c>
      <c r="X463" s="568">
        <v>0.55000000000000004</v>
      </c>
      <c r="Y463" s="569">
        <v>629</v>
      </c>
      <c r="Z463" s="570">
        <v>91</v>
      </c>
      <c r="AA463" s="568">
        <v>1.59</v>
      </c>
      <c r="AB463" s="572">
        <v>340</v>
      </c>
      <c r="AC463" s="570">
        <v>99</v>
      </c>
      <c r="AD463" s="568">
        <v>0.43</v>
      </c>
      <c r="AE463" s="562">
        <v>640</v>
      </c>
      <c r="AF463" s="563">
        <v>99</v>
      </c>
      <c r="AG463" s="561">
        <v>0.57000000000000006</v>
      </c>
      <c r="AH463" s="562">
        <v>410</v>
      </c>
      <c r="AI463" s="563">
        <v>98</v>
      </c>
      <c r="AJ463" s="561">
        <v>0.70000000000000007</v>
      </c>
      <c r="AK463" s="564">
        <v>543</v>
      </c>
      <c r="AL463" s="563">
        <v>98</v>
      </c>
      <c r="AM463" s="561">
        <v>0.62</v>
      </c>
      <c r="AN463" s="564">
        <v>522</v>
      </c>
      <c r="AO463" s="563">
        <v>98</v>
      </c>
      <c r="AP463" s="561">
        <v>0.71</v>
      </c>
      <c r="AQ463" s="564">
        <v>603</v>
      </c>
      <c r="AR463" s="563">
        <v>92</v>
      </c>
      <c r="AS463" s="561">
        <v>1.68</v>
      </c>
      <c r="AT463" s="564">
        <v>255</v>
      </c>
      <c r="AU463" s="563">
        <v>98</v>
      </c>
      <c r="AV463" s="561">
        <v>0.71</v>
      </c>
      <c r="AW463" s="564">
        <v>450</v>
      </c>
      <c r="AX463" s="563">
        <v>97</v>
      </c>
      <c r="AY463" s="561">
        <v>0.71</v>
      </c>
      <c r="AZ463" s="564">
        <v>602</v>
      </c>
      <c r="BA463" s="563">
        <v>99</v>
      </c>
      <c r="BB463" s="561">
        <v>0.46</v>
      </c>
      <c r="BC463" s="564">
        <v>572</v>
      </c>
      <c r="BD463" s="563">
        <v>91</v>
      </c>
      <c r="BE463" s="561">
        <v>1.54</v>
      </c>
      <c r="BF463" s="564">
        <v>345</v>
      </c>
      <c r="BG463" s="563">
        <v>99</v>
      </c>
      <c r="BH463" s="561">
        <v>0.53</v>
      </c>
      <c r="BI463" s="564">
        <v>588</v>
      </c>
      <c r="BJ463" s="563">
        <v>99</v>
      </c>
      <c r="BK463" s="561">
        <v>0.38</v>
      </c>
      <c r="BL463" s="564">
        <v>528</v>
      </c>
      <c r="BM463" s="563">
        <v>99</v>
      </c>
      <c r="BN463" s="561">
        <v>0.64</v>
      </c>
      <c r="BO463" s="564">
        <v>573</v>
      </c>
      <c r="BP463" s="563">
        <v>93</v>
      </c>
      <c r="BQ463" s="561">
        <v>1.24</v>
      </c>
      <c r="BR463" s="564">
        <v>418</v>
      </c>
      <c r="BS463" s="563">
        <v>99</v>
      </c>
      <c r="BT463" s="561">
        <v>0.41</v>
      </c>
      <c r="BU463" s="562">
        <v>666</v>
      </c>
      <c r="BV463" s="563">
        <v>88</v>
      </c>
      <c r="BW463" s="561">
        <v>1.75</v>
      </c>
      <c r="BX463" s="564">
        <v>327</v>
      </c>
      <c r="BY463" s="563">
        <v>99</v>
      </c>
      <c r="BZ463" s="561">
        <v>0.5</v>
      </c>
      <c r="CA463" s="562">
        <v>552</v>
      </c>
      <c r="CB463" s="563">
        <v>97</v>
      </c>
      <c r="CC463" s="561">
        <v>1.07</v>
      </c>
      <c r="CD463" s="564">
        <v>275</v>
      </c>
      <c r="CE463" s="563">
        <v>98</v>
      </c>
      <c r="CF463" s="561">
        <v>0.56000000000000005</v>
      </c>
      <c r="CG463" s="564">
        <v>565</v>
      </c>
      <c r="CH463" s="563">
        <v>97</v>
      </c>
      <c r="CI463" s="561">
        <v>0.98</v>
      </c>
      <c r="CJ463" s="564">
        <v>313</v>
      </c>
      <c r="CK463" s="563">
        <v>99</v>
      </c>
      <c r="CL463" s="561">
        <v>0.41</v>
      </c>
      <c r="CM463" s="564">
        <v>486</v>
      </c>
      <c r="CN463" s="563">
        <v>99</v>
      </c>
      <c r="CO463" s="561">
        <v>0.4</v>
      </c>
      <c r="CP463" s="564">
        <v>568</v>
      </c>
      <c r="CQ463" s="563">
        <v>99</v>
      </c>
      <c r="CR463" s="561">
        <v>0.45</v>
      </c>
      <c r="CS463" s="564">
        <v>675</v>
      </c>
      <c r="CT463" s="563">
        <v>100</v>
      </c>
      <c r="CU463" s="565">
        <v>0.27</v>
      </c>
      <c r="CV463" s="564">
        <v>524</v>
      </c>
      <c r="CW463" s="563">
        <v>99</v>
      </c>
      <c r="CX463" s="561">
        <v>0.37</v>
      </c>
      <c r="CY463" s="564">
        <v>582</v>
      </c>
      <c r="CZ463" s="563">
        <v>96</v>
      </c>
      <c r="DA463" s="561">
        <v>0.93</v>
      </c>
      <c r="DB463" s="564">
        <v>459</v>
      </c>
      <c r="DC463" s="563">
        <v>99</v>
      </c>
      <c r="DD463" s="561">
        <v>0.54</v>
      </c>
      <c r="DE463" s="564">
        <v>617</v>
      </c>
      <c r="DF463" s="563">
        <v>99</v>
      </c>
      <c r="DG463" s="561">
        <v>0.48</v>
      </c>
      <c r="DH463" s="564">
        <v>530</v>
      </c>
      <c r="DI463" s="563">
        <v>99</v>
      </c>
      <c r="DJ463" s="561">
        <v>0.45</v>
      </c>
      <c r="DK463" s="564">
        <v>598</v>
      </c>
    </row>
    <row r="464" spans="1:115">
      <c r="A464" s="753" t="s">
        <v>165</v>
      </c>
      <c r="B464" s="268"/>
      <c r="C464" s="269"/>
      <c r="D464" s="270"/>
      <c r="E464" s="268"/>
      <c r="F464" s="269"/>
      <c r="G464" s="270"/>
      <c r="H464" s="268"/>
      <c r="I464" s="269"/>
      <c r="J464" s="270"/>
      <c r="K464" s="268"/>
      <c r="L464" s="269"/>
      <c r="M464" s="270"/>
      <c r="N464" s="268"/>
      <c r="O464" s="269"/>
      <c r="P464" s="270"/>
      <c r="Q464" s="268"/>
      <c r="R464" s="269"/>
      <c r="S464" s="271"/>
      <c r="T464" s="268"/>
      <c r="U464" s="269"/>
      <c r="V464" s="271"/>
      <c r="W464" s="268"/>
      <c r="X464" s="269"/>
      <c r="Y464" s="270"/>
      <c r="Z464" s="268"/>
      <c r="AA464" s="248"/>
      <c r="AB464" s="271"/>
      <c r="AC464" s="268"/>
      <c r="AD464" s="269"/>
      <c r="AE464" s="272"/>
      <c r="AF464" s="273"/>
      <c r="AG464" s="274"/>
      <c r="AH464" s="272"/>
      <c r="AI464" s="273"/>
      <c r="AJ464" s="274"/>
      <c r="AK464" s="275"/>
      <c r="AL464" s="273"/>
      <c r="AM464" s="274"/>
      <c r="AN464" s="275"/>
      <c r="AO464" s="273"/>
      <c r="AP464" s="274"/>
      <c r="AQ464" s="275"/>
      <c r="AR464" s="273"/>
      <c r="AS464" s="274"/>
      <c r="AT464" s="275"/>
      <c r="AU464" s="273"/>
      <c r="AV464" s="274"/>
      <c r="AW464" s="275"/>
      <c r="AX464" s="273"/>
      <c r="AY464" s="274"/>
      <c r="AZ464" s="275"/>
      <c r="BA464" s="273"/>
      <c r="BB464" s="274"/>
      <c r="BC464" s="275"/>
      <c r="BD464" s="226"/>
      <c r="BE464" s="274"/>
      <c r="BF464" s="275"/>
      <c r="BG464" s="273"/>
      <c r="BH464" s="274"/>
      <c r="BI464" s="275"/>
      <c r="BJ464" s="273"/>
      <c r="BK464" s="274"/>
      <c r="BL464" s="275"/>
      <c r="BM464" s="273"/>
      <c r="BN464" s="274"/>
      <c r="BO464" s="275"/>
      <c r="BP464" s="273"/>
      <c r="BQ464" s="274"/>
      <c r="BR464" s="275"/>
      <c r="BS464" s="273"/>
      <c r="BT464" s="274"/>
      <c r="BU464" s="272"/>
      <c r="BV464" s="273"/>
      <c r="BW464" s="274"/>
      <c r="BX464" s="275"/>
      <c r="BY464" s="273"/>
      <c r="BZ464" s="274"/>
      <c r="CA464" s="272"/>
      <c r="CB464" s="273"/>
      <c r="CC464" s="274"/>
      <c r="CD464" s="275"/>
      <c r="CE464" s="273"/>
      <c r="CF464" s="274"/>
      <c r="CG464" s="275"/>
      <c r="CH464" s="273"/>
      <c r="CI464" s="274"/>
      <c r="CJ464" s="275"/>
      <c r="CK464" s="273"/>
      <c r="CL464" s="274"/>
      <c r="CM464" s="275"/>
      <c r="CN464" s="273"/>
      <c r="CO464" s="274"/>
      <c r="CP464" s="275"/>
      <c r="CQ464" s="273"/>
      <c r="CR464" s="274"/>
      <c r="CS464" s="275"/>
      <c r="CT464" s="273"/>
      <c r="CU464" s="274"/>
      <c r="CV464" s="275"/>
      <c r="CW464" s="273"/>
      <c r="CX464" s="274"/>
      <c r="CY464" s="275"/>
      <c r="CZ464" s="273"/>
      <c r="DA464" s="274"/>
      <c r="DB464" s="275"/>
      <c r="DC464" s="273"/>
      <c r="DD464" s="274"/>
      <c r="DE464" s="275"/>
      <c r="DF464" s="273"/>
      <c r="DG464" s="274"/>
      <c r="DH464" s="275"/>
      <c r="DI464" s="273"/>
      <c r="DJ464" s="274"/>
      <c r="DK464" s="275"/>
    </row>
    <row r="465" spans="1:115">
      <c r="A465" s="753" t="s">
        <v>175</v>
      </c>
      <c r="B465" s="268"/>
      <c r="C465" s="269"/>
      <c r="D465" s="270"/>
      <c r="E465" s="268"/>
      <c r="F465" s="269"/>
      <c r="G465" s="270"/>
      <c r="H465" s="268"/>
      <c r="I465" s="269"/>
      <c r="J465" s="270"/>
      <c r="K465" s="268"/>
      <c r="L465" s="269"/>
      <c r="M465" s="270"/>
      <c r="N465" s="268"/>
      <c r="O465" s="269"/>
      <c r="P465" s="270"/>
      <c r="Q465" s="268"/>
      <c r="R465" s="269"/>
      <c r="S465" s="271"/>
      <c r="T465" s="268"/>
      <c r="U465" s="269"/>
      <c r="V465" s="271"/>
      <c r="W465" s="268"/>
      <c r="X465" s="269"/>
      <c r="Y465" s="270"/>
      <c r="Z465" s="268"/>
      <c r="AA465" s="248"/>
      <c r="AB465" s="271"/>
      <c r="AC465" s="268"/>
      <c r="AD465" s="269"/>
      <c r="AE465" s="272"/>
      <c r="AF465" s="273"/>
      <c r="AG465" s="274"/>
      <c r="AH465" s="272"/>
      <c r="AI465" s="273"/>
      <c r="AJ465" s="274"/>
      <c r="AK465" s="275"/>
      <c r="AL465" s="273"/>
      <c r="AM465" s="274"/>
      <c r="AN465" s="275"/>
      <c r="AO465" s="273"/>
      <c r="AP465" s="274"/>
      <c r="AQ465" s="275"/>
      <c r="AR465" s="273"/>
      <c r="AS465" s="274"/>
      <c r="AT465" s="275"/>
      <c r="AU465" s="273"/>
      <c r="AV465" s="274"/>
      <c r="AW465" s="275"/>
      <c r="AX465" s="273"/>
      <c r="AY465" s="274"/>
      <c r="AZ465" s="275"/>
      <c r="BA465" s="273"/>
      <c r="BB465" s="274"/>
      <c r="BC465" s="275"/>
      <c r="BD465" s="226"/>
      <c r="BE465" s="274"/>
      <c r="BF465" s="275"/>
      <c r="BG465" s="273"/>
      <c r="BH465" s="274"/>
      <c r="BI465" s="275"/>
      <c r="BJ465" s="273"/>
      <c r="BK465" s="274"/>
      <c r="BL465" s="275"/>
      <c r="BM465" s="273"/>
      <c r="BN465" s="274"/>
      <c r="BO465" s="275"/>
      <c r="BP465" s="273"/>
      <c r="BQ465" s="274"/>
      <c r="BR465" s="275"/>
      <c r="BS465" s="273"/>
      <c r="BT465" s="274"/>
      <c r="BU465" s="272"/>
      <c r="BV465" s="273"/>
      <c r="BW465" s="274"/>
      <c r="BX465" s="275"/>
      <c r="BY465" s="273"/>
      <c r="BZ465" s="274"/>
      <c r="CA465" s="272"/>
      <c r="CB465" s="273"/>
      <c r="CC465" s="274"/>
      <c r="CD465" s="275"/>
      <c r="CE465" s="273"/>
      <c r="CF465" s="274"/>
      <c r="CG465" s="275"/>
      <c r="CH465" s="273"/>
      <c r="CI465" s="274"/>
      <c r="CJ465" s="275"/>
      <c r="CK465" s="273"/>
      <c r="CL465" s="274"/>
      <c r="CM465" s="275"/>
      <c r="CN465" s="273"/>
      <c r="CO465" s="274"/>
      <c r="CP465" s="275"/>
      <c r="CQ465" s="273"/>
      <c r="CR465" s="274"/>
      <c r="CS465" s="275"/>
      <c r="CT465" s="273"/>
      <c r="CU465" s="274"/>
      <c r="CV465" s="275"/>
      <c r="CW465" s="273"/>
      <c r="CX465" s="274"/>
      <c r="CY465" s="275"/>
      <c r="CZ465" s="273"/>
      <c r="DA465" s="274"/>
      <c r="DB465" s="275"/>
      <c r="DC465" s="273"/>
      <c r="DD465" s="274"/>
      <c r="DE465" s="275"/>
      <c r="DF465" s="273"/>
      <c r="DG465" s="274"/>
      <c r="DH465" s="275"/>
      <c r="DI465" s="273"/>
      <c r="DJ465" s="274"/>
      <c r="DK465" s="275"/>
    </row>
    <row r="466" spans="1:115">
      <c r="A466" s="755" t="s">
        <v>417</v>
      </c>
      <c r="AA466" s="276"/>
      <c r="BD466" s="276"/>
    </row>
    <row r="468" spans="1:115">
      <c r="A468" s="217" t="s">
        <v>322</v>
      </c>
    </row>
    <row r="469" spans="1:115" ht="20.100000000000001" customHeight="1">
      <c r="A469" s="559" t="s">
        <v>167</v>
      </c>
      <c r="B469" s="1976" t="s">
        <v>168</v>
      </c>
      <c r="C469" s="1976"/>
      <c r="D469" s="1976"/>
      <c r="E469" s="1979"/>
      <c r="F469" s="1976" t="s">
        <v>169</v>
      </c>
      <c r="G469" s="1976"/>
      <c r="H469" s="1976"/>
      <c r="I469" s="1979"/>
      <c r="J469" s="1976" t="s">
        <v>170</v>
      </c>
      <c r="K469" s="1976"/>
      <c r="L469" s="1976"/>
      <c r="M469" s="1979"/>
      <c r="N469" s="1976" t="s">
        <v>29</v>
      </c>
      <c r="O469" s="1970"/>
    </row>
    <row r="470" spans="1:115" ht="30">
      <c r="A470" s="548" t="s">
        <v>124</v>
      </c>
      <c r="B470" s="1977" t="s">
        <v>104</v>
      </c>
      <c r="C470" s="1978"/>
      <c r="D470" s="1977" t="s">
        <v>3</v>
      </c>
      <c r="E470" s="1978"/>
      <c r="F470" s="1977" t="s">
        <v>104</v>
      </c>
      <c r="G470" s="1978"/>
      <c r="H470" s="1977" t="s">
        <v>3</v>
      </c>
      <c r="I470" s="1978"/>
      <c r="J470" s="1977" t="s">
        <v>104</v>
      </c>
      <c r="K470" s="1978"/>
      <c r="L470" s="1977" t="s">
        <v>3</v>
      </c>
      <c r="M470" s="1978"/>
      <c r="N470" s="527" t="s">
        <v>104</v>
      </c>
      <c r="O470" s="549" t="s">
        <v>3</v>
      </c>
    </row>
    <row r="471" spans="1:115" ht="15.75" thickBot="1">
      <c r="A471" s="334" t="s">
        <v>25</v>
      </c>
      <c r="B471" s="220" t="s">
        <v>46</v>
      </c>
      <c r="C471" s="219" t="s">
        <v>69</v>
      </c>
      <c r="D471" s="218" t="s">
        <v>46</v>
      </c>
      <c r="E471" s="219" t="s">
        <v>69</v>
      </c>
      <c r="F471" s="220" t="s">
        <v>46</v>
      </c>
      <c r="G471" s="219" t="s">
        <v>69</v>
      </c>
      <c r="H471" s="220" t="s">
        <v>46</v>
      </c>
      <c r="I471" s="219" t="s">
        <v>69</v>
      </c>
      <c r="J471" s="220" t="s">
        <v>46</v>
      </c>
      <c r="K471" s="219" t="s">
        <v>69</v>
      </c>
      <c r="L471" s="220" t="s">
        <v>46</v>
      </c>
      <c r="M471" s="219" t="s">
        <v>69</v>
      </c>
      <c r="N471" s="220" t="s">
        <v>77</v>
      </c>
      <c r="O471" s="218" t="s">
        <v>77</v>
      </c>
    </row>
    <row r="472" spans="1:115">
      <c r="A472" s="28" t="s">
        <v>9</v>
      </c>
      <c r="B472" s="112">
        <v>19.996891116615881</v>
      </c>
      <c r="C472" s="195">
        <v>2.113989425422985</v>
      </c>
      <c r="D472" s="112">
        <v>40.238470596009201</v>
      </c>
      <c r="E472" s="195">
        <v>2.048347193950999</v>
      </c>
      <c r="F472" s="112">
        <v>48.26984658156784</v>
      </c>
      <c r="G472" s="195">
        <v>2.6306909383567998</v>
      </c>
      <c r="H472" s="112">
        <v>39.936396263262488</v>
      </c>
      <c r="I472" s="195">
        <v>2.0100176526355469</v>
      </c>
      <c r="J472" s="112">
        <v>31.733262301816271</v>
      </c>
      <c r="K472" s="195">
        <v>2.4374296121474499</v>
      </c>
      <c r="L472" s="112">
        <v>19.825133140728301</v>
      </c>
      <c r="M472" s="113">
        <v>1.471382190786779</v>
      </c>
      <c r="N472" s="242">
        <v>371</v>
      </c>
      <c r="O472" s="550">
        <v>644</v>
      </c>
    </row>
    <row r="473" spans="1:115">
      <c r="A473" s="24" t="s">
        <v>10</v>
      </c>
      <c r="B473" s="115">
        <v>20.082382208361111</v>
      </c>
      <c r="C473" s="198">
        <v>2.1889038261407028</v>
      </c>
      <c r="D473" s="115">
        <v>32.489046743274677</v>
      </c>
      <c r="E473" s="198">
        <v>1.8514984139233821</v>
      </c>
      <c r="F473" s="115">
        <v>50.592472243142161</v>
      </c>
      <c r="G473" s="198">
        <v>2.7256379460656119</v>
      </c>
      <c r="H473" s="115">
        <v>35.975958529359268</v>
      </c>
      <c r="I473" s="198">
        <v>1.92223973286167</v>
      </c>
      <c r="J473" s="115">
        <v>29.325145548496739</v>
      </c>
      <c r="K473" s="198">
        <v>2.488189454040052</v>
      </c>
      <c r="L473" s="115">
        <v>31.53499472736604</v>
      </c>
      <c r="M473" s="116">
        <v>1.936387477804038</v>
      </c>
      <c r="N473" s="243">
        <v>341</v>
      </c>
      <c r="O473" s="551">
        <v>650</v>
      </c>
    </row>
    <row r="474" spans="1:115">
      <c r="A474" s="28" t="s">
        <v>11</v>
      </c>
      <c r="B474" s="112">
        <v>3.8975286185413518</v>
      </c>
      <c r="C474" s="195">
        <v>0.96558804384618335</v>
      </c>
      <c r="D474" s="112">
        <v>6.0589823446252407</v>
      </c>
      <c r="E474" s="195">
        <v>1.707424963596075</v>
      </c>
      <c r="F474" s="112">
        <v>45.479813435650769</v>
      </c>
      <c r="G474" s="195">
        <v>2.4384966708545419</v>
      </c>
      <c r="H474" s="112">
        <v>45.518997368526712</v>
      </c>
      <c r="I474" s="195">
        <v>2.7010508876932282</v>
      </c>
      <c r="J474" s="112">
        <v>50.62265794580788</v>
      </c>
      <c r="K474" s="195">
        <v>2.447972969854511</v>
      </c>
      <c r="L474" s="112">
        <v>48.422020286848053</v>
      </c>
      <c r="M474" s="113">
        <v>2.6390082696104522</v>
      </c>
      <c r="N474" s="242">
        <v>430</v>
      </c>
      <c r="O474" s="550">
        <v>565</v>
      </c>
    </row>
    <row r="475" spans="1:115">
      <c r="A475" s="24" t="s">
        <v>12</v>
      </c>
      <c r="B475" s="115">
        <v>2.38434955724661</v>
      </c>
      <c r="C475" s="198">
        <v>0.65348809160741939</v>
      </c>
      <c r="D475" s="115">
        <v>4.3567727246085823</v>
      </c>
      <c r="E475" s="198">
        <v>0.963308850292521</v>
      </c>
      <c r="F475" s="115">
        <v>33.338243902784001</v>
      </c>
      <c r="G475" s="198">
        <v>2.0189501761154038</v>
      </c>
      <c r="H475" s="115">
        <v>34.371620705909919</v>
      </c>
      <c r="I475" s="198">
        <v>2.0643040001809849</v>
      </c>
      <c r="J475" s="115">
        <v>64.277406539969377</v>
      </c>
      <c r="K475" s="198">
        <v>2.052323211408003</v>
      </c>
      <c r="L475" s="115">
        <v>61.271606569481499</v>
      </c>
      <c r="M475" s="116">
        <v>2.101156716438898</v>
      </c>
      <c r="N475" s="243">
        <v>545</v>
      </c>
      <c r="O475" s="551">
        <v>635</v>
      </c>
    </row>
    <row r="476" spans="1:115">
      <c r="A476" s="28" t="s">
        <v>13</v>
      </c>
      <c r="B476" s="112">
        <v>6.7037384920520378</v>
      </c>
      <c r="C476" s="195">
        <v>1.5712238358311439</v>
      </c>
      <c r="D476" s="112">
        <v>10.892951369423031</v>
      </c>
      <c r="E476" s="195">
        <v>1.664353520851453</v>
      </c>
      <c r="F476" s="112">
        <v>61.850643191745327</v>
      </c>
      <c r="G476" s="195">
        <v>3.0522405052938448</v>
      </c>
      <c r="H476" s="112">
        <v>60.627265559684957</v>
      </c>
      <c r="I476" s="195">
        <v>2.418839088823689</v>
      </c>
      <c r="J476" s="112">
        <v>31.44561831620263</v>
      </c>
      <c r="K476" s="195">
        <v>2.9157994598609251</v>
      </c>
      <c r="L476" s="112">
        <v>28.479783070892012</v>
      </c>
      <c r="M476" s="113">
        <v>2.1564554960301998</v>
      </c>
      <c r="N476" s="242">
        <v>253</v>
      </c>
      <c r="O476" s="550">
        <v>469</v>
      </c>
    </row>
    <row r="477" spans="1:115">
      <c r="A477" s="24" t="s">
        <v>14</v>
      </c>
      <c r="B477" s="115">
        <v>14.99964375923088</v>
      </c>
      <c r="C477" s="198">
        <v>1.412583201423685</v>
      </c>
      <c r="D477" s="115">
        <v>19.65014890961865</v>
      </c>
      <c r="E477" s="198">
        <v>2.0265863520211922</v>
      </c>
      <c r="F477" s="115">
        <v>48.627134596108718</v>
      </c>
      <c r="G477" s="198">
        <v>1.979679691746931</v>
      </c>
      <c r="H477" s="115">
        <v>48.003426404832403</v>
      </c>
      <c r="I477" s="198">
        <v>2.2498514789344899</v>
      </c>
      <c r="J477" s="115">
        <v>36.373221644660397</v>
      </c>
      <c r="K477" s="198">
        <v>1.9054747096556841</v>
      </c>
      <c r="L477" s="115">
        <v>32.346424685548953</v>
      </c>
      <c r="M477" s="116">
        <v>1.9711836256661659</v>
      </c>
      <c r="N477" s="243">
        <v>638</v>
      </c>
      <c r="O477" s="551">
        <v>606</v>
      </c>
    </row>
    <row r="478" spans="1:115">
      <c r="A478" s="28" t="s">
        <v>15</v>
      </c>
      <c r="B478" s="112">
        <v>16.923987574025951</v>
      </c>
      <c r="C478" s="195">
        <v>2.0446434590232632</v>
      </c>
      <c r="D478" s="112">
        <v>20.946115843842321</v>
      </c>
      <c r="E478" s="195">
        <v>1.7614173304947971</v>
      </c>
      <c r="F478" s="112">
        <v>51.594179022871067</v>
      </c>
      <c r="G478" s="195">
        <v>2.708476107040787</v>
      </c>
      <c r="H478" s="112">
        <v>45.157293352767837</v>
      </c>
      <c r="I478" s="195">
        <v>2.0876014760928241</v>
      </c>
      <c r="J478" s="112">
        <v>31.481833403102989</v>
      </c>
      <c r="K478" s="195">
        <v>2.5122417916168529</v>
      </c>
      <c r="L478" s="112">
        <v>33.896590803389842</v>
      </c>
      <c r="M478" s="113">
        <v>1.9457949663097831</v>
      </c>
      <c r="N478" s="242">
        <v>341</v>
      </c>
      <c r="O478" s="550">
        <v>604</v>
      </c>
    </row>
    <row r="479" spans="1:115">
      <c r="A479" s="24" t="s">
        <v>24</v>
      </c>
      <c r="B479" s="115">
        <v>3.422943464905424</v>
      </c>
      <c r="C479" s="198">
        <v>0.77172894052788077</v>
      </c>
      <c r="D479" s="115">
        <v>2.3738673295137449</v>
      </c>
      <c r="E479" s="198">
        <v>0.80285711092419398</v>
      </c>
      <c r="F479" s="115">
        <v>25.659125197581691</v>
      </c>
      <c r="G479" s="198">
        <v>1.8441777411058129</v>
      </c>
      <c r="H479" s="115">
        <v>31.635603065005629</v>
      </c>
      <c r="I479" s="198">
        <v>2.168028420026062</v>
      </c>
      <c r="J479" s="115">
        <v>70.917931337512883</v>
      </c>
      <c r="K479" s="198">
        <v>1.9183555362673479</v>
      </c>
      <c r="L479" s="115">
        <v>65.990529605480631</v>
      </c>
      <c r="M479" s="116">
        <v>2.1980052128482672</v>
      </c>
      <c r="N479" s="243">
        <v>561</v>
      </c>
      <c r="O479" s="551">
        <v>616</v>
      </c>
    </row>
    <row r="480" spans="1:115">
      <c r="A480" s="28" t="s">
        <v>16</v>
      </c>
      <c r="B480" s="112">
        <v>19.645057511814869</v>
      </c>
      <c r="C480" s="195">
        <v>1.945201386685824</v>
      </c>
      <c r="D480" s="112">
        <v>32.067312874719057</v>
      </c>
      <c r="E480" s="195">
        <v>1.865053051326782</v>
      </c>
      <c r="F480" s="112">
        <v>45.264442801264913</v>
      </c>
      <c r="G480" s="195">
        <v>2.437822822931754</v>
      </c>
      <c r="H480" s="112">
        <v>44.784037470872917</v>
      </c>
      <c r="I480" s="195">
        <v>1.9605938174083479</v>
      </c>
      <c r="J480" s="112">
        <v>35.090499686920232</v>
      </c>
      <c r="K480" s="195">
        <v>2.3393217892348428</v>
      </c>
      <c r="L480" s="112">
        <v>23.148649654408011</v>
      </c>
      <c r="M480" s="113">
        <v>1.614569856582051</v>
      </c>
      <c r="N480" s="242">
        <v>417</v>
      </c>
      <c r="O480" s="550">
        <v>680</v>
      </c>
    </row>
    <row r="481" spans="1:15">
      <c r="A481" s="24" t="s">
        <v>17</v>
      </c>
      <c r="B481" s="115">
        <v>15.734506236286309</v>
      </c>
      <c r="C481" s="198">
        <v>2.0617867123755178</v>
      </c>
      <c r="D481" s="115">
        <v>23.21528687737035</v>
      </c>
      <c r="E481" s="198">
        <v>1.805365860179547</v>
      </c>
      <c r="F481" s="115">
        <v>51.784589105905347</v>
      </c>
      <c r="G481" s="198">
        <v>2.799520833666286</v>
      </c>
      <c r="H481" s="115">
        <v>49.903776663190527</v>
      </c>
      <c r="I481" s="198">
        <v>2.1217357894613378</v>
      </c>
      <c r="J481" s="115">
        <v>32.480904657808338</v>
      </c>
      <c r="K481" s="198">
        <v>2.62077848745438</v>
      </c>
      <c r="L481" s="115">
        <v>26.88093645943913</v>
      </c>
      <c r="M481" s="116">
        <v>1.86317968223685</v>
      </c>
      <c r="N481" s="243">
        <v>329</v>
      </c>
      <c r="O481" s="551">
        <v>567</v>
      </c>
    </row>
    <row r="482" spans="1:15">
      <c r="A482" s="28" t="s">
        <v>18</v>
      </c>
      <c r="B482" s="112">
        <v>25.2464847416311</v>
      </c>
      <c r="C482" s="195">
        <v>2.8312876185251721</v>
      </c>
      <c r="D482" s="112">
        <v>28.768130968956111</v>
      </c>
      <c r="E482" s="195">
        <v>1.951843282443555</v>
      </c>
      <c r="F482" s="112">
        <v>43.032021271536081</v>
      </c>
      <c r="G482" s="195">
        <v>3.158807982631453</v>
      </c>
      <c r="H482" s="112">
        <v>38.783928870043198</v>
      </c>
      <c r="I482" s="195">
        <v>2.0561640223740532</v>
      </c>
      <c r="J482" s="112">
        <v>31.721493986832819</v>
      </c>
      <c r="K482" s="195">
        <v>2.9752139549751941</v>
      </c>
      <c r="L482" s="112">
        <v>32.44794016100068</v>
      </c>
      <c r="M482" s="113">
        <v>1.955144855762964</v>
      </c>
      <c r="N482" s="242">
        <v>275</v>
      </c>
      <c r="O482" s="550">
        <v>576</v>
      </c>
    </row>
    <row r="483" spans="1:15">
      <c r="A483" s="24" t="s">
        <v>19</v>
      </c>
      <c r="B483" s="115">
        <v>8.7717738836887467</v>
      </c>
      <c r="C483" s="198">
        <v>1.5894516175581439</v>
      </c>
      <c r="D483" s="115">
        <v>24.368665408091591</v>
      </c>
      <c r="E483" s="198">
        <v>2.1705712924803451</v>
      </c>
      <c r="F483" s="115">
        <v>53.387469892388367</v>
      </c>
      <c r="G483" s="198">
        <v>2.808894340485474</v>
      </c>
      <c r="H483" s="115">
        <v>40.116599827672488</v>
      </c>
      <c r="I483" s="198">
        <v>2.257551986790685</v>
      </c>
      <c r="J483" s="115">
        <v>37.840756223922881</v>
      </c>
      <c r="K483" s="198">
        <v>2.73439631177571</v>
      </c>
      <c r="L483" s="115">
        <v>35.514734764235918</v>
      </c>
      <c r="M483" s="116">
        <v>2.1291005819902948</v>
      </c>
      <c r="N483" s="243">
        <v>319</v>
      </c>
      <c r="O483" s="551">
        <v>502</v>
      </c>
    </row>
    <row r="484" spans="1:15">
      <c r="A484" s="28" t="s">
        <v>20</v>
      </c>
      <c r="B484" s="112">
        <v>3.0244913183005839</v>
      </c>
      <c r="C484" s="195">
        <v>0.70264207082162056</v>
      </c>
      <c r="D484" s="112">
        <v>4.5156553116452658</v>
      </c>
      <c r="E484" s="195">
        <v>0.8815587210310919</v>
      </c>
      <c r="F484" s="112">
        <v>27.272060686032582</v>
      </c>
      <c r="G484" s="195">
        <v>1.821511389776904</v>
      </c>
      <c r="H484" s="112">
        <v>27.38092350700386</v>
      </c>
      <c r="I484" s="195">
        <v>1.7667540417394869</v>
      </c>
      <c r="J484" s="112">
        <v>69.703447995666835</v>
      </c>
      <c r="K484" s="195">
        <v>1.879535084247461</v>
      </c>
      <c r="L484" s="112">
        <v>68.103421181350882</v>
      </c>
      <c r="M484" s="113">
        <v>1.8494925719267239</v>
      </c>
      <c r="N484" s="242">
        <v>606</v>
      </c>
      <c r="O484" s="550">
        <v>704</v>
      </c>
    </row>
    <row r="485" spans="1:15">
      <c r="A485" s="24" t="s">
        <v>21</v>
      </c>
      <c r="B485" s="115">
        <v>6.7858682484286117</v>
      </c>
      <c r="C485" s="198">
        <v>1.0774829125868599</v>
      </c>
      <c r="D485" s="115">
        <v>3.2439169770304601</v>
      </c>
      <c r="E485" s="198">
        <v>0.77159856383806757</v>
      </c>
      <c r="F485" s="115">
        <v>22.442677655609749</v>
      </c>
      <c r="G485" s="198">
        <v>1.7831712481839941</v>
      </c>
      <c r="H485" s="115">
        <v>21.648800158505448</v>
      </c>
      <c r="I485" s="198">
        <v>1.945804565059237</v>
      </c>
      <c r="J485" s="115">
        <v>70.771454095961644</v>
      </c>
      <c r="K485" s="198">
        <v>1.944889858754105</v>
      </c>
      <c r="L485" s="115">
        <v>75.107282864464082</v>
      </c>
      <c r="M485" s="116">
        <v>2.007723018017499</v>
      </c>
      <c r="N485" s="243">
        <v>547</v>
      </c>
      <c r="O485" s="551">
        <v>616</v>
      </c>
    </row>
    <row r="486" spans="1:15">
      <c r="A486" s="28" t="s">
        <v>22</v>
      </c>
      <c r="B486" s="112">
        <v>11.53501339818089</v>
      </c>
      <c r="C486" s="195">
        <v>1.4694824422513291</v>
      </c>
      <c r="D486" s="112">
        <v>22.852613510769281</v>
      </c>
      <c r="E486" s="195">
        <v>2.06855673147667</v>
      </c>
      <c r="F486" s="112">
        <v>55.274865088769928</v>
      </c>
      <c r="G486" s="195">
        <v>2.288221586620383</v>
      </c>
      <c r="H486" s="112">
        <v>53.532886454785583</v>
      </c>
      <c r="I486" s="195">
        <v>2.2254088626688722</v>
      </c>
      <c r="J486" s="112">
        <v>33.190121513049171</v>
      </c>
      <c r="K486" s="195">
        <v>2.1663559143356821</v>
      </c>
      <c r="L486" s="112">
        <v>23.61450003444514</v>
      </c>
      <c r="M486" s="113">
        <v>1.580751006031339</v>
      </c>
      <c r="N486" s="242">
        <v>475</v>
      </c>
      <c r="O486" s="550">
        <v>635</v>
      </c>
    </row>
    <row r="487" spans="1:15" ht="15.75" thickBot="1">
      <c r="A487" s="24" t="s">
        <v>23</v>
      </c>
      <c r="B487" s="413">
        <v>3.8634726346799741</v>
      </c>
      <c r="C487" s="460">
        <v>0.81037601100282119</v>
      </c>
      <c r="D487" s="413">
        <v>3.6598779346574402</v>
      </c>
      <c r="E487" s="460">
        <v>0.89814440267060991</v>
      </c>
      <c r="F487" s="413">
        <v>25.582102932716829</v>
      </c>
      <c r="G487" s="460">
        <v>1.848433431942641</v>
      </c>
      <c r="H487" s="413">
        <v>18.612830054569802</v>
      </c>
      <c r="I487" s="460">
        <v>1.6437693238115321</v>
      </c>
      <c r="J487" s="413">
        <v>70.554424432603184</v>
      </c>
      <c r="K487" s="460">
        <v>1.9296991529260039</v>
      </c>
      <c r="L487" s="413">
        <v>77.727292010772757</v>
      </c>
      <c r="M487" s="414">
        <v>1.7841368397306849</v>
      </c>
      <c r="N487" s="243">
        <v>560</v>
      </c>
      <c r="O487" s="551">
        <v>620</v>
      </c>
    </row>
    <row r="488" spans="1:15">
      <c r="A488" s="573" t="s">
        <v>28</v>
      </c>
      <c r="B488" s="124">
        <v>18.012182296462122</v>
      </c>
      <c r="C488" s="204">
        <v>0.83532786115448221</v>
      </c>
      <c r="D488" s="124">
        <v>28.88640462893872</v>
      </c>
      <c r="E488" s="204">
        <v>0.77184998635713031</v>
      </c>
      <c r="F488" s="124">
        <v>49.767503871684788</v>
      </c>
      <c r="G488" s="204">
        <v>1.0797109493413379</v>
      </c>
      <c r="H488" s="124">
        <v>43.775829579355083</v>
      </c>
      <c r="I488" s="204">
        <v>0.83884672036225993</v>
      </c>
      <c r="J488" s="124">
        <v>32.22031383185309</v>
      </c>
      <c r="K488" s="204">
        <v>1.004920676365046</v>
      </c>
      <c r="L488" s="124">
        <v>27.337765791706211</v>
      </c>
      <c r="M488" s="125">
        <v>0.7427497020457674</v>
      </c>
      <c r="N488" s="244">
        <v>3759</v>
      </c>
      <c r="O488" s="581">
        <v>5933</v>
      </c>
    </row>
    <row r="489" spans="1:15">
      <c r="A489" s="574" t="s">
        <v>27</v>
      </c>
      <c r="B489" s="124">
        <v>3.775550439275499</v>
      </c>
      <c r="C489" s="204">
        <v>0.35865250249799813</v>
      </c>
      <c r="D489" s="124">
        <v>4.3849315356233038</v>
      </c>
      <c r="E489" s="204">
        <v>0.52212093072811649</v>
      </c>
      <c r="F489" s="124">
        <v>31.392652755838061</v>
      </c>
      <c r="G489" s="204">
        <v>0.89496289859786804</v>
      </c>
      <c r="H489" s="124">
        <v>31.31300520600168</v>
      </c>
      <c r="I489" s="204">
        <v>0.97793638186109355</v>
      </c>
      <c r="J489" s="124">
        <v>64.831796804886437</v>
      </c>
      <c r="K489" s="204">
        <v>0.9159144399823228</v>
      </c>
      <c r="L489" s="124">
        <v>64.302063258375014</v>
      </c>
      <c r="M489" s="125">
        <v>1.0064880500782689</v>
      </c>
      <c r="N489" s="245">
        <v>3249</v>
      </c>
      <c r="O489" s="582">
        <v>3756</v>
      </c>
    </row>
    <row r="490" spans="1:15">
      <c r="A490" s="575" t="s">
        <v>26</v>
      </c>
      <c r="B490" s="518">
        <v>13.99761082832306</v>
      </c>
      <c r="C490" s="524">
        <v>0.61432902102279552</v>
      </c>
      <c r="D490" s="518">
        <v>23.98863618998228</v>
      </c>
      <c r="E490" s="524">
        <v>0.63396755546702588</v>
      </c>
      <c r="F490" s="518">
        <v>44.586000707104184</v>
      </c>
      <c r="G490" s="524">
        <v>0.82140575937657523</v>
      </c>
      <c r="H490" s="518">
        <v>41.284549661466372</v>
      </c>
      <c r="I490" s="524">
        <v>0.69898625554265414</v>
      </c>
      <c r="J490" s="518">
        <v>41.416388464572748</v>
      </c>
      <c r="K490" s="524">
        <v>0.7887657893215031</v>
      </c>
      <c r="L490" s="518">
        <v>34.726814148551341</v>
      </c>
      <c r="M490" s="519">
        <v>0.63867871649551244</v>
      </c>
      <c r="N490" s="557">
        <v>7008</v>
      </c>
      <c r="O490" s="583">
        <v>9689</v>
      </c>
    </row>
    <row r="491" spans="1:15" ht="15.75" customHeight="1">
      <c r="A491" s="1969" t="s">
        <v>165</v>
      </c>
      <c r="B491" s="1969"/>
      <c r="C491" s="1969"/>
      <c r="D491" s="1969"/>
      <c r="E491" s="1969"/>
      <c r="F491" s="1969"/>
      <c r="G491" s="1969"/>
      <c r="H491" s="1969"/>
      <c r="I491" s="1969"/>
      <c r="J491" s="1969"/>
      <c r="K491" s="1969"/>
      <c r="L491" s="1969"/>
      <c r="M491" s="1969"/>
      <c r="N491" s="1969"/>
      <c r="O491" s="1969"/>
    </row>
    <row r="492" spans="1:15" ht="15.75" customHeight="1">
      <c r="A492" s="1968" t="s">
        <v>417</v>
      </c>
      <c r="B492" s="1968"/>
      <c r="C492" s="1968"/>
      <c r="D492" s="1968"/>
      <c r="E492" s="1968"/>
      <c r="F492" s="1968"/>
      <c r="G492" s="1968"/>
      <c r="H492" s="1968"/>
      <c r="I492" s="1968"/>
      <c r="J492" s="1968"/>
      <c r="K492" s="1968"/>
      <c r="L492" s="1968"/>
      <c r="M492" s="1968"/>
      <c r="N492" s="1968"/>
      <c r="O492" s="1968"/>
    </row>
    <row r="494" spans="1:15">
      <c r="A494" s="217" t="s">
        <v>323</v>
      </c>
    </row>
    <row r="495" spans="1:15" ht="20.100000000000001" customHeight="1">
      <c r="A495" s="559" t="s">
        <v>167</v>
      </c>
      <c r="B495" s="1970" t="s">
        <v>168</v>
      </c>
      <c r="C495" s="1971"/>
      <c r="D495" s="1971"/>
      <c r="E495" s="1974"/>
      <c r="F495" s="1970" t="s">
        <v>169</v>
      </c>
      <c r="G495" s="1971"/>
      <c r="H495" s="1971"/>
      <c r="I495" s="1974"/>
      <c r="J495" s="1970" t="s">
        <v>170</v>
      </c>
      <c r="K495" s="1971"/>
      <c r="L495" s="1971"/>
      <c r="M495" s="1974"/>
      <c r="N495" s="1970" t="s">
        <v>29</v>
      </c>
      <c r="O495" s="1971"/>
    </row>
    <row r="496" spans="1:15" ht="30">
      <c r="A496" s="548" t="s">
        <v>124</v>
      </c>
      <c r="B496" s="1972" t="s">
        <v>104</v>
      </c>
      <c r="C496" s="1973"/>
      <c r="D496" s="1972" t="s">
        <v>3</v>
      </c>
      <c r="E496" s="1973"/>
      <c r="F496" s="1972" t="s">
        <v>104</v>
      </c>
      <c r="G496" s="1973"/>
      <c r="H496" s="1972" t="s">
        <v>3</v>
      </c>
      <c r="I496" s="1973"/>
      <c r="J496" s="1972" t="s">
        <v>104</v>
      </c>
      <c r="K496" s="1973"/>
      <c r="L496" s="1972" t="s">
        <v>3</v>
      </c>
      <c r="M496" s="1973"/>
      <c r="N496" s="527" t="s">
        <v>104</v>
      </c>
      <c r="O496" s="549" t="s">
        <v>3</v>
      </c>
    </row>
    <row r="497" spans="1:15" ht="15.75" thickBot="1">
      <c r="A497" s="334" t="s">
        <v>25</v>
      </c>
      <c r="B497" s="220" t="s">
        <v>46</v>
      </c>
      <c r="C497" s="219" t="s">
        <v>69</v>
      </c>
      <c r="D497" s="220" t="s">
        <v>46</v>
      </c>
      <c r="E497" s="219" t="s">
        <v>69</v>
      </c>
      <c r="F497" s="220" t="s">
        <v>46</v>
      </c>
      <c r="G497" s="219" t="s">
        <v>69</v>
      </c>
      <c r="H497" s="218" t="s">
        <v>46</v>
      </c>
      <c r="I497" s="219" t="s">
        <v>69</v>
      </c>
      <c r="J497" s="220" t="s">
        <v>46</v>
      </c>
      <c r="K497" s="219" t="s">
        <v>69</v>
      </c>
      <c r="L497" s="220" t="s">
        <v>46</v>
      </c>
      <c r="M497" s="219" t="s">
        <v>69</v>
      </c>
      <c r="N497" s="220" t="s">
        <v>77</v>
      </c>
      <c r="O497" s="218" t="s">
        <v>77</v>
      </c>
    </row>
    <row r="498" spans="1:15">
      <c r="A498" s="28" t="s">
        <v>9</v>
      </c>
      <c r="B498" s="112">
        <v>18.982240362615791</v>
      </c>
      <c r="C498" s="195">
        <v>2.0611449995596249</v>
      </c>
      <c r="D498" s="112">
        <v>38.154804446056723</v>
      </c>
      <c r="E498" s="195">
        <v>2.0410690180956021</v>
      </c>
      <c r="F498" s="112">
        <v>50.118541847617053</v>
      </c>
      <c r="G498" s="195">
        <v>2.6137957586749301</v>
      </c>
      <c r="H498" s="112">
        <v>39.664799659108049</v>
      </c>
      <c r="I498" s="195">
        <v>2.0140008489990469</v>
      </c>
      <c r="J498" s="112">
        <v>30.89921778976716</v>
      </c>
      <c r="K498" s="195">
        <v>2.4002011635333389</v>
      </c>
      <c r="L498" s="112">
        <v>22.180395894835229</v>
      </c>
      <c r="M498" s="113">
        <v>1.563315517717319</v>
      </c>
      <c r="N498" s="242">
        <v>376</v>
      </c>
      <c r="O498" s="550">
        <v>641</v>
      </c>
    </row>
    <row r="499" spans="1:15">
      <c r="A499" s="24" t="s">
        <v>10</v>
      </c>
      <c r="B499" s="115">
        <v>21.635677218221019</v>
      </c>
      <c r="C499" s="198">
        <v>2.223491700982049</v>
      </c>
      <c r="D499" s="115">
        <v>29.74501512812839</v>
      </c>
      <c r="E499" s="198">
        <v>1.795084119658084</v>
      </c>
      <c r="F499" s="115">
        <v>48.44207608083039</v>
      </c>
      <c r="G499" s="198">
        <v>2.6920198879715671</v>
      </c>
      <c r="H499" s="115">
        <v>38.63241838954464</v>
      </c>
      <c r="I499" s="198">
        <v>1.9616033848874459</v>
      </c>
      <c r="J499" s="115">
        <v>29.922246700948591</v>
      </c>
      <c r="K499" s="198">
        <v>2.4762478560299099</v>
      </c>
      <c r="L499" s="115">
        <v>31.62256648232697</v>
      </c>
      <c r="M499" s="116">
        <v>1.9339234455003249</v>
      </c>
      <c r="N499" s="243">
        <v>349</v>
      </c>
      <c r="O499" s="551">
        <v>649</v>
      </c>
    </row>
    <row r="500" spans="1:15">
      <c r="A500" s="28" t="s">
        <v>11</v>
      </c>
      <c r="B500" s="112">
        <v>4.2894945079336217</v>
      </c>
      <c r="C500" s="195">
        <v>0.98654647306555521</v>
      </c>
      <c r="D500" s="112">
        <v>6.5791445796851944</v>
      </c>
      <c r="E500" s="195">
        <v>1.723352934520282</v>
      </c>
      <c r="F500" s="112">
        <v>44.385323551435832</v>
      </c>
      <c r="G500" s="195">
        <v>2.4266681186039238</v>
      </c>
      <c r="H500" s="112">
        <v>45.659312820845933</v>
      </c>
      <c r="I500" s="195">
        <v>2.695564176941045</v>
      </c>
      <c r="J500" s="112">
        <v>51.32518194063055</v>
      </c>
      <c r="K500" s="195">
        <v>2.4402589191604238</v>
      </c>
      <c r="L500" s="112">
        <v>47.761542599468882</v>
      </c>
      <c r="M500" s="113">
        <v>2.6215933336805648</v>
      </c>
      <c r="N500" s="242">
        <v>433</v>
      </c>
      <c r="O500" s="550">
        <v>567</v>
      </c>
    </row>
    <row r="501" spans="1:15">
      <c r="A501" s="24" t="s">
        <v>12</v>
      </c>
      <c r="B501" s="115">
        <v>3.1020799494113591</v>
      </c>
      <c r="C501" s="198">
        <v>0.74075609604042469</v>
      </c>
      <c r="D501" s="115">
        <v>3.6139447238263722</v>
      </c>
      <c r="E501" s="198">
        <v>0.85663402782922649</v>
      </c>
      <c r="F501" s="115">
        <v>30.851290280443529</v>
      </c>
      <c r="G501" s="198">
        <v>1.974504831328675</v>
      </c>
      <c r="H501" s="115">
        <v>36.186538663208793</v>
      </c>
      <c r="I501" s="198">
        <v>2.0790255893244471</v>
      </c>
      <c r="J501" s="115">
        <v>66.046629770145103</v>
      </c>
      <c r="K501" s="198">
        <v>2.024482246187985</v>
      </c>
      <c r="L501" s="115">
        <v>60.199516612964842</v>
      </c>
      <c r="M501" s="116">
        <v>2.1004670103416951</v>
      </c>
      <c r="N501" s="243">
        <v>547</v>
      </c>
      <c r="O501" s="551">
        <v>637</v>
      </c>
    </row>
    <row r="502" spans="1:15">
      <c r="A502" s="28" t="s">
        <v>13</v>
      </c>
      <c r="B502" s="112">
        <v>8.81908988352078</v>
      </c>
      <c r="C502" s="195">
        <v>1.7571761789525009</v>
      </c>
      <c r="D502" s="112">
        <v>10.401368024550459</v>
      </c>
      <c r="E502" s="195">
        <v>1.6057985681280511</v>
      </c>
      <c r="F502" s="112">
        <v>60.076773888221133</v>
      </c>
      <c r="G502" s="195">
        <v>3.041394079919995</v>
      </c>
      <c r="H502" s="112">
        <v>60.684294448161339</v>
      </c>
      <c r="I502" s="195">
        <v>2.4148883511042598</v>
      </c>
      <c r="J502" s="112">
        <v>31.104136228258099</v>
      </c>
      <c r="K502" s="195">
        <v>2.8732780283239778</v>
      </c>
      <c r="L502" s="112">
        <v>28.914337527288211</v>
      </c>
      <c r="M502" s="113">
        <v>2.1713930468416129</v>
      </c>
      <c r="N502" s="242">
        <v>259</v>
      </c>
      <c r="O502" s="550">
        <v>468</v>
      </c>
    </row>
    <row r="503" spans="1:15">
      <c r="A503" s="24" t="s">
        <v>14</v>
      </c>
      <c r="B503" s="115">
        <v>14.144755854932891</v>
      </c>
      <c r="C503" s="198">
        <v>1.382707021417368</v>
      </c>
      <c r="D503" s="115">
        <v>19.03366913332221</v>
      </c>
      <c r="E503" s="198">
        <v>2.0018684094230741</v>
      </c>
      <c r="F503" s="115">
        <v>48.774858335512597</v>
      </c>
      <c r="G503" s="198">
        <v>1.9860098834171771</v>
      </c>
      <c r="H503" s="115">
        <v>47.025363780767407</v>
      </c>
      <c r="I503" s="198">
        <v>2.2427341018895182</v>
      </c>
      <c r="J503" s="115">
        <v>37.080385809554507</v>
      </c>
      <c r="K503" s="198">
        <v>1.9192267779688761</v>
      </c>
      <c r="L503" s="115">
        <v>33.940967085910373</v>
      </c>
      <c r="M503" s="116">
        <v>1.992998624933624</v>
      </c>
      <c r="N503" s="243">
        <v>634</v>
      </c>
      <c r="O503" s="551">
        <v>609</v>
      </c>
    </row>
    <row r="504" spans="1:15">
      <c r="A504" s="28" t="s">
        <v>15</v>
      </c>
      <c r="B504" s="112">
        <v>15.827250420223219</v>
      </c>
      <c r="C504" s="195">
        <v>1.959072743863258</v>
      </c>
      <c r="D504" s="112">
        <v>19.871399879563679</v>
      </c>
      <c r="E504" s="195">
        <v>1.723100809923821</v>
      </c>
      <c r="F504" s="112">
        <v>52.084678442704401</v>
      </c>
      <c r="G504" s="195">
        <v>2.6721341602826039</v>
      </c>
      <c r="H504" s="112">
        <v>44.63995339816033</v>
      </c>
      <c r="I504" s="195">
        <v>2.0886137608546922</v>
      </c>
      <c r="J504" s="112">
        <v>32.088071137072383</v>
      </c>
      <c r="K504" s="195">
        <v>2.4924076784649198</v>
      </c>
      <c r="L504" s="112">
        <v>35.488646722275988</v>
      </c>
      <c r="M504" s="113">
        <v>1.973545244544662</v>
      </c>
      <c r="N504" s="242">
        <v>350</v>
      </c>
      <c r="O504" s="550">
        <v>603</v>
      </c>
    </row>
    <row r="505" spans="1:15">
      <c r="A505" s="24" t="s">
        <v>24</v>
      </c>
      <c r="B505" s="115">
        <v>3.4166778535050502</v>
      </c>
      <c r="C505" s="198">
        <v>0.77037696012878054</v>
      </c>
      <c r="D505" s="115">
        <v>2.489370328587829</v>
      </c>
      <c r="E505" s="198">
        <v>0.82206313080047078</v>
      </c>
      <c r="F505" s="115">
        <v>25.48540366927082</v>
      </c>
      <c r="G505" s="198">
        <v>1.8401747108076461</v>
      </c>
      <c r="H505" s="115">
        <v>31.649280756492971</v>
      </c>
      <c r="I505" s="198">
        <v>2.1692377981497728</v>
      </c>
      <c r="J505" s="115">
        <v>71.097918477224127</v>
      </c>
      <c r="K505" s="198">
        <v>1.914806352100678</v>
      </c>
      <c r="L505" s="115">
        <v>65.861348914919191</v>
      </c>
      <c r="M505" s="116">
        <v>2.2001857985407001</v>
      </c>
      <c r="N505" s="243">
        <v>561</v>
      </c>
      <c r="O505" s="551">
        <v>617</v>
      </c>
    </row>
    <row r="506" spans="1:15">
      <c r="A506" s="28" t="s">
        <v>16</v>
      </c>
      <c r="B506" s="112">
        <v>20.176996477736871</v>
      </c>
      <c r="C506" s="195">
        <v>1.944287264275061</v>
      </c>
      <c r="D506" s="112">
        <v>32.716603527473289</v>
      </c>
      <c r="E506" s="195">
        <v>1.8701600898109889</v>
      </c>
      <c r="F506" s="112">
        <v>44.074178345653799</v>
      </c>
      <c r="G506" s="195">
        <v>2.4056650799148711</v>
      </c>
      <c r="H506" s="112">
        <v>44.055737581149963</v>
      </c>
      <c r="I506" s="195">
        <v>1.9535695456048641</v>
      </c>
      <c r="J506" s="112">
        <v>35.74882517660933</v>
      </c>
      <c r="K506" s="195">
        <v>2.3239611275253509</v>
      </c>
      <c r="L506" s="112">
        <v>23.227658891376741</v>
      </c>
      <c r="M506" s="113">
        <v>1.609538780172505</v>
      </c>
      <c r="N506" s="242">
        <v>426</v>
      </c>
      <c r="O506" s="550">
        <v>683</v>
      </c>
    </row>
    <row r="507" spans="1:15">
      <c r="A507" s="24" t="s">
        <v>17</v>
      </c>
      <c r="B507" s="115">
        <v>13.20427220387708</v>
      </c>
      <c r="C507" s="198">
        <v>1.899651449123817</v>
      </c>
      <c r="D507" s="115">
        <v>21.027972325262269</v>
      </c>
      <c r="E507" s="198">
        <v>1.7421308425027711</v>
      </c>
      <c r="F507" s="115">
        <v>53.41180503981635</v>
      </c>
      <c r="G507" s="198">
        <v>2.7705249244278711</v>
      </c>
      <c r="H507" s="115">
        <v>50.393520015579647</v>
      </c>
      <c r="I507" s="198">
        <v>2.1215837174966792</v>
      </c>
      <c r="J507" s="115">
        <v>33.383922756306561</v>
      </c>
      <c r="K507" s="198">
        <v>2.6162511247559661</v>
      </c>
      <c r="L507" s="115">
        <v>28.578507659158081</v>
      </c>
      <c r="M507" s="116">
        <v>1.903025897227129</v>
      </c>
      <c r="N507" s="243">
        <v>335</v>
      </c>
      <c r="O507" s="551">
        <v>567</v>
      </c>
    </row>
    <row r="508" spans="1:15">
      <c r="A508" s="28" t="s">
        <v>18</v>
      </c>
      <c r="B508" s="112">
        <v>23.89989105325855</v>
      </c>
      <c r="C508" s="195">
        <v>2.768845360855515</v>
      </c>
      <c r="D508" s="112">
        <v>29.10617260920694</v>
      </c>
      <c r="E508" s="195">
        <v>1.9502962586984161</v>
      </c>
      <c r="F508" s="112">
        <v>45.314001740203722</v>
      </c>
      <c r="G508" s="195">
        <v>3.168022548927552</v>
      </c>
      <c r="H508" s="112">
        <v>38.297932872603653</v>
      </c>
      <c r="I508" s="195">
        <v>2.0425742964212001</v>
      </c>
      <c r="J508" s="112">
        <v>30.786107206537729</v>
      </c>
      <c r="K508" s="195">
        <v>2.9481926847579611</v>
      </c>
      <c r="L508" s="112">
        <v>32.595894518189397</v>
      </c>
      <c r="M508" s="113">
        <v>1.9479396221619441</v>
      </c>
      <c r="N508" s="242">
        <v>278</v>
      </c>
      <c r="O508" s="550">
        <v>581</v>
      </c>
    </row>
    <row r="509" spans="1:15">
      <c r="A509" s="24" t="s">
        <v>19</v>
      </c>
      <c r="B509" s="115">
        <v>9.0965523268937165</v>
      </c>
      <c r="C509" s="198">
        <v>1.6165594614387719</v>
      </c>
      <c r="D509" s="115">
        <v>23.389646924144881</v>
      </c>
      <c r="E509" s="198">
        <v>2.1472021876028831</v>
      </c>
      <c r="F509" s="115">
        <v>52.660646593189263</v>
      </c>
      <c r="G509" s="198">
        <v>2.8113095159015988</v>
      </c>
      <c r="H509" s="115">
        <v>40.038045631483158</v>
      </c>
      <c r="I509" s="198">
        <v>2.2578258511848679</v>
      </c>
      <c r="J509" s="115">
        <v>38.242801079917029</v>
      </c>
      <c r="K509" s="198">
        <v>2.7408239655033562</v>
      </c>
      <c r="L509" s="115">
        <v>36.572307444371972</v>
      </c>
      <c r="M509" s="116">
        <v>2.1511880389637419</v>
      </c>
      <c r="N509" s="243">
        <v>319</v>
      </c>
      <c r="O509" s="551">
        <v>502</v>
      </c>
    </row>
    <row r="510" spans="1:15">
      <c r="A510" s="28" t="s">
        <v>20</v>
      </c>
      <c r="B510" s="112">
        <v>3.0252110663445348</v>
      </c>
      <c r="C510" s="195">
        <v>0.70280557328593252</v>
      </c>
      <c r="D510" s="112">
        <v>4.0505731406222418</v>
      </c>
      <c r="E510" s="195">
        <v>0.87856841352250914</v>
      </c>
      <c r="F510" s="112">
        <v>27.62040657545079</v>
      </c>
      <c r="G510" s="195">
        <v>1.829394028209727</v>
      </c>
      <c r="H510" s="112">
        <v>28.346610751953051</v>
      </c>
      <c r="I510" s="195">
        <v>1.7762793489573281</v>
      </c>
      <c r="J510" s="112">
        <v>69.354382358204674</v>
      </c>
      <c r="K510" s="195">
        <v>1.886184362958967</v>
      </c>
      <c r="L510" s="112">
        <v>67.602816107424715</v>
      </c>
      <c r="M510" s="113">
        <v>1.8558635041029301</v>
      </c>
      <c r="N510" s="242">
        <v>605</v>
      </c>
      <c r="O510" s="550">
        <v>706</v>
      </c>
    </row>
    <row r="511" spans="1:15">
      <c r="A511" s="24" t="s">
        <v>21</v>
      </c>
      <c r="B511" s="115">
        <v>5.870775253812992</v>
      </c>
      <c r="C511" s="198">
        <v>1.007316786052975</v>
      </c>
      <c r="D511" s="115">
        <v>3.089324384029192</v>
      </c>
      <c r="E511" s="198">
        <v>0.85575150658146293</v>
      </c>
      <c r="F511" s="115">
        <v>24.08284719363494</v>
      </c>
      <c r="G511" s="198">
        <v>1.827539715577549</v>
      </c>
      <c r="H511" s="115">
        <v>19.938761364379111</v>
      </c>
      <c r="I511" s="198">
        <v>1.830897646763906</v>
      </c>
      <c r="J511" s="115">
        <v>70.046377552552059</v>
      </c>
      <c r="K511" s="198">
        <v>1.9586545055814739</v>
      </c>
      <c r="L511" s="115">
        <v>76.971914251591699</v>
      </c>
      <c r="M511" s="116">
        <v>1.931990075773705</v>
      </c>
      <c r="N511" s="243">
        <v>547</v>
      </c>
      <c r="O511" s="551">
        <v>614</v>
      </c>
    </row>
    <row r="512" spans="1:15">
      <c r="A512" s="28" t="s">
        <v>22</v>
      </c>
      <c r="B512" s="112">
        <v>11.366855668300319</v>
      </c>
      <c r="C512" s="195">
        <v>1.449434635561933</v>
      </c>
      <c r="D512" s="112">
        <v>23.216469620521661</v>
      </c>
      <c r="E512" s="195">
        <v>2.0901106473360209</v>
      </c>
      <c r="F512" s="112">
        <v>53.102849144115197</v>
      </c>
      <c r="G512" s="195">
        <v>2.280358562303225</v>
      </c>
      <c r="H512" s="112">
        <v>53.699944171857247</v>
      </c>
      <c r="I512" s="195">
        <v>2.219121832437712</v>
      </c>
      <c r="J512" s="112">
        <v>35.530295187584478</v>
      </c>
      <c r="K512" s="195">
        <v>2.1875597236152879</v>
      </c>
      <c r="L512" s="112">
        <v>23.083586207621089</v>
      </c>
      <c r="M512" s="113">
        <v>1.549630566694165</v>
      </c>
      <c r="N512" s="242">
        <v>482</v>
      </c>
      <c r="O512" s="550">
        <v>640</v>
      </c>
    </row>
    <row r="513" spans="1:15" ht="15.75" thickBot="1">
      <c r="A513" s="24" t="s">
        <v>23</v>
      </c>
      <c r="B513" s="413">
        <v>3.6733100733353221</v>
      </c>
      <c r="C513" s="460">
        <v>0.78947003144615513</v>
      </c>
      <c r="D513" s="413">
        <v>2.8599069507059589</v>
      </c>
      <c r="E513" s="460">
        <v>0.82684687549107738</v>
      </c>
      <c r="F513" s="413">
        <v>24.846996410740889</v>
      </c>
      <c r="G513" s="460">
        <v>1.830439244619168</v>
      </c>
      <c r="H513" s="413">
        <v>19.14784214711641</v>
      </c>
      <c r="I513" s="460">
        <v>1.6558352678170389</v>
      </c>
      <c r="J513" s="413">
        <v>71.479693515923785</v>
      </c>
      <c r="K513" s="460">
        <v>1.911081720297384</v>
      </c>
      <c r="L513" s="413">
        <v>77.992250902177631</v>
      </c>
      <c r="M513" s="414">
        <v>1.773740631880657</v>
      </c>
      <c r="N513" s="243">
        <v>560</v>
      </c>
      <c r="O513" s="551">
        <v>621</v>
      </c>
    </row>
    <row r="514" spans="1:15">
      <c r="A514" s="573" t="s">
        <v>28</v>
      </c>
      <c r="B514" s="124">
        <v>17.37445734304</v>
      </c>
      <c r="C514" s="204">
        <v>0.81055398307538495</v>
      </c>
      <c r="D514" s="124">
        <v>27.384202413641951</v>
      </c>
      <c r="E514" s="204">
        <v>0.7549602659697352</v>
      </c>
      <c r="F514" s="124">
        <v>49.978156311636837</v>
      </c>
      <c r="G514" s="204">
        <v>1.070134447964409</v>
      </c>
      <c r="H514" s="124">
        <v>44.206328791821633</v>
      </c>
      <c r="I514" s="204">
        <v>0.84010468201111788</v>
      </c>
      <c r="J514" s="124">
        <v>32.64738634532317</v>
      </c>
      <c r="K514" s="204">
        <v>1.000067610840689</v>
      </c>
      <c r="L514" s="124">
        <v>28.409468794536409</v>
      </c>
      <c r="M514" s="125">
        <v>0.75292625327974483</v>
      </c>
      <c r="N514" s="244">
        <v>3808</v>
      </c>
      <c r="O514" s="581">
        <v>5943</v>
      </c>
    </row>
    <row r="515" spans="1:15">
      <c r="A515" s="574" t="s">
        <v>27</v>
      </c>
      <c r="B515" s="124">
        <v>3.8326236003011069</v>
      </c>
      <c r="C515" s="204">
        <v>0.36150209641193842</v>
      </c>
      <c r="D515" s="124">
        <v>4.1681195572474596</v>
      </c>
      <c r="E515" s="204">
        <v>0.52275046209878451</v>
      </c>
      <c r="F515" s="124">
        <v>30.956719258252839</v>
      </c>
      <c r="G515" s="204">
        <v>0.89130702711745924</v>
      </c>
      <c r="H515" s="124">
        <v>31.729704068166221</v>
      </c>
      <c r="I515" s="204">
        <v>0.97701358286943207</v>
      </c>
      <c r="J515" s="124">
        <v>65.210657141446063</v>
      </c>
      <c r="K515" s="204">
        <v>0.91334019829198509</v>
      </c>
      <c r="L515" s="124">
        <v>64.102176374586321</v>
      </c>
      <c r="M515" s="125">
        <v>1.005838083446565</v>
      </c>
      <c r="N515" s="245">
        <v>3253</v>
      </c>
      <c r="O515" s="582">
        <v>3762</v>
      </c>
    </row>
    <row r="516" spans="1:15">
      <c r="A516" s="575" t="s">
        <v>26</v>
      </c>
      <c r="B516" s="518">
        <v>13.593062243325161</v>
      </c>
      <c r="C516" s="524">
        <v>0.59792732212523414</v>
      </c>
      <c r="D516" s="518">
        <v>22.734111293481192</v>
      </c>
      <c r="E516" s="524">
        <v>0.61890169606267265</v>
      </c>
      <c r="F516" s="518">
        <v>44.666647528583873</v>
      </c>
      <c r="G516" s="524">
        <v>0.81736256591036727</v>
      </c>
      <c r="H516" s="518">
        <v>41.707309375155987</v>
      </c>
      <c r="I516" s="524">
        <v>0.70001149270314944</v>
      </c>
      <c r="J516" s="518">
        <v>41.740290228090963</v>
      </c>
      <c r="K516" s="524">
        <v>0.78630980008619444</v>
      </c>
      <c r="L516" s="518">
        <v>35.558579331362822</v>
      </c>
      <c r="M516" s="519">
        <v>0.64482249145735238</v>
      </c>
      <c r="N516" s="557">
        <v>7061</v>
      </c>
      <c r="O516" s="583">
        <v>9705</v>
      </c>
    </row>
    <row r="517" spans="1:15">
      <c r="A517" s="1969" t="s">
        <v>165</v>
      </c>
      <c r="B517" s="1969"/>
      <c r="C517" s="1969"/>
      <c r="D517" s="1969"/>
      <c r="E517" s="1969"/>
      <c r="F517" s="1969"/>
      <c r="G517" s="1969"/>
      <c r="H517" s="1969"/>
      <c r="I517" s="1969"/>
      <c r="J517" s="1969"/>
      <c r="K517" s="1969"/>
      <c r="L517" s="1969"/>
      <c r="M517" s="1969"/>
      <c r="N517" s="1969"/>
      <c r="O517" s="1969"/>
    </row>
    <row r="518" spans="1:15">
      <c r="A518" s="1968" t="s">
        <v>417</v>
      </c>
      <c r="B518" s="1968"/>
      <c r="C518" s="1968"/>
      <c r="D518" s="1968"/>
      <c r="E518" s="1968"/>
      <c r="F518" s="1968"/>
      <c r="G518" s="1968"/>
      <c r="H518" s="1968"/>
      <c r="I518" s="1968"/>
      <c r="J518" s="1968"/>
      <c r="K518" s="1968"/>
      <c r="L518" s="1968"/>
      <c r="M518" s="1968"/>
      <c r="N518" s="1968"/>
      <c r="O518" s="1968"/>
    </row>
    <row r="520" spans="1:15">
      <c r="A520" s="217" t="s">
        <v>324</v>
      </c>
    </row>
    <row r="521" spans="1:15" ht="20.100000000000001" customHeight="1">
      <c r="A521" s="559" t="s">
        <v>167</v>
      </c>
      <c r="B521" s="1976" t="s">
        <v>168</v>
      </c>
      <c r="C521" s="1976"/>
      <c r="D521" s="1976"/>
      <c r="E521" s="1979"/>
      <c r="F521" s="1976" t="s">
        <v>169</v>
      </c>
      <c r="G521" s="1976"/>
      <c r="H521" s="1976"/>
      <c r="I521" s="1979"/>
      <c r="J521" s="1976" t="s">
        <v>170</v>
      </c>
      <c r="K521" s="1976"/>
      <c r="L521" s="1976"/>
      <c r="M521" s="1979"/>
      <c r="N521" s="1980" t="s">
        <v>29</v>
      </c>
      <c r="O521" s="1970"/>
    </row>
    <row r="522" spans="1:15" ht="30">
      <c r="A522" s="548" t="s">
        <v>124</v>
      </c>
      <c r="B522" s="1977" t="s">
        <v>104</v>
      </c>
      <c r="C522" s="1978"/>
      <c r="D522" s="1977" t="s">
        <v>3</v>
      </c>
      <c r="E522" s="1978"/>
      <c r="F522" s="1977" t="s">
        <v>104</v>
      </c>
      <c r="G522" s="1978"/>
      <c r="H522" s="1977" t="s">
        <v>3</v>
      </c>
      <c r="I522" s="1978"/>
      <c r="J522" s="1977" t="s">
        <v>104</v>
      </c>
      <c r="K522" s="1978"/>
      <c r="L522" s="1977" t="s">
        <v>3</v>
      </c>
      <c r="M522" s="1978"/>
      <c r="N522" s="527" t="s">
        <v>104</v>
      </c>
      <c r="O522" s="549" t="s">
        <v>3</v>
      </c>
    </row>
    <row r="523" spans="1:15" ht="15.75" thickBot="1">
      <c r="A523" s="334" t="s">
        <v>25</v>
      </c>
      <c r="B523" s="218" t="s">
        <v>46</v>
      </c>
      <c r="C523" s="219" t="s">
        <v>69</v>
      </c>
      <c r="D523" s="220" t="s">
        <v>46</v>
      </c>
      <c r="E523" s="219" t="s">
        <v>69</v>
      </c>
      <c r="F523" s="220" t="s">
        <v>46</v>
      </c>
      <c r="G523" s="219" t="s">
        <v>69</v>
      </c>
      <c r="H523" s="220" t="s">
        <v>46</v>
      </c>
      <c r="I523" s="219" t="s">
        <v>69</v>
      </c>
      <c r="J523" s="220" t="s">
        <v>46</v>
      </c>
      <c r="K523" s="219" t="s">
        <v>69</v>
      </c>
      <c r="L523" s="218" t="s">
        <v>46</v>
      </c>
      <c r="M523" s="219" t="s">
        <v>69</v>
      </c>
      <c r="N523" s="220" t="s">
        <v>77</v>
      </c>
      <c r="O523" s="218" t="s">
        <v>77</v>
      </c>
    </row>
    <row r="524" spans="1:15">
      <c r="A524" s="28" t="s">
        <v>9</v>
      </c>
      <c r="B524" s="112">
        <v>20.535133018463849</v>
      </c>
      <c r="C524" s="195">
        <v>2.119164834093243</v>
      </c>
      <c r="D524" s="112">
        <v>38.065021126764023</v>
      </c>
      <c r="E524" s="195">
        <v>2.0447201487200641</v>
      </c>
      <c r="F524" s="112">
        <v>46.123774005660458</v>
      </c>
      <c r="G524" s="195">
        <v>2.602695147213137</v>
      </c>
      <c r="H524" s="112">
        <v>42.856428553775118</v>
      </c>
      <c r="I524" s="195">
        <v>2.04289002262241</v>
      </c>
      <c r="J524" s="112">
        <v>33.341092975875704</v>
      </c>
      <c r="K524" s="195">
        <v>2.4544593495623088</v>
      </c>
      <c r="L524" s="112">
        <v>19.078550319460849</v>
      </c>
      <c r="M524" s="113">
        <v>1.4419029971553929</v>
      </c>
      <c r="N524" s="242">
        <v>377</v>
      </c>
      <c r="O524" s="550">
        <v>638</v>
      </c>
    </row>
    <row r="525" spans="1:15">
      <c r="A525" s="24" t="s">
        <v>10</v>
      </c>
      <c r="B525" s="115">
        <v>21.421690457337441</v>
      </c>
      <c r="C525" s="198">
        <v>2.1923250718656671</v>
      </c>
      <c r="D525" s="115">
        <v>30.28131136688328</v>
      </c>
      <c r="E525" s="198">
        <v>1.8043662167802521</v>
      </c>
      <c r="F525" s="115">
        <v>49.172722079257341</v>
      </c>
      <c r="G525" s="198">
        <v>2.6705803059840409</v>
      </c>
      <c r="H525" s="115">
        <v>39.981715350794367</v>
      </c>
      <c r="I525" s="198">
        <v>1.963425684847937</v>
      </c>
      <c r="J525" s="115">
        <v>29.405587463405219</v>
      </c>
      <c r="K525" s="198">
        <v>2.4427773653322311</v>
      </c>
      <c r="L525" s="115">
        <v>29.736973282322349</v>
      </c>
      <c r="M525" s="116">
        <v>1.90874312965159</v>
      </c>
      <c r="N525" s="243">
        <v>355</v>
      </c>
      <c r="O525" s="551">
        <v>653</v>
      </c>
    </row>
    <row r="526" spans="1:15">
      <c r="A526" s="28" t="s">
        <v>11</v>
      </c>
      <c r="B526" s="112">
        <v>4.0106445317453243</v>
      </c>
      <c r="C526" s="195">
        <v>0.96363913057712847</v>
      </c>
      <c r="D526" s="112">
        <v>5.8117640262318693</v>
      </c>
      <c r="E526" s="195">
        <v>1.6207960148613589</v>
      </c>
      <c r="F526" s="112">
        <v>46.635817625838918</v>
      </c>
      <c r="G526" s="195">
        <v>2.4361904475154481</v>
      </c>
      <c r="H526" s="112">
        <v>46.014182904149187</v>
      </c>
      <c r="I526" s="195">
        <v>2.696376012088491</v>
      </c>
      <c r="J526" s="112">
        <v>49.353537842415747</v>
      </c>
      <c r="K526" s="195">
        <v>2.440449654444548</v>
      </c>
      <c r="L526" s="112">
        <v>48.174053069618942</v>
      </c>
      <c r="M526" s="113">
        <v>2.6319384925789988</v>
      </c>
      <c r="N526" s="242">
        <v>433</v>
      </c>
      <c r="O526" s="550">
        <v>566</v>
      </c>
    </row>
    <row r="527" spans="1:15">
      <c r="A527" s="24" t="s">
        <v>12</v>
      </c>
      <c r="B527" s="115">
        <v>2.2032877466953842</v>
      </c>
      <c r="C527" s="198">
        <v>0.62909599598275456</v>
      </c>
      <c r="D527" s="115">
        <v>3.8717039259739532</v>
      </c>
      <c r="E527" s="198">
        <v>0.90439728354542703</v>
      </c>
      <c r="F527" s="115">
        <v>34.608228149757132</v>
      </c>
      <c r="G527" s="198">
        <v>2.0372106620447061</v>
      </c>
      <c r="H527" s="115">
        <v>37.496142469427127</v>
      </c>
      <c r="I527" s="198">
        <v>2.08905870634318</v>
      </c>
      <c r="J527" s="115">
        <v>63.188484103547481</v>
      </c>
      <c r="K527" s="198">
        <v>2.0655486386081132</v>
      </c>
      <c r="L527" s="115">
        <v>58.632153604598912</v>
      </c>
      <c r="M527" s="116">
        <v>2.10865110882941</v>
      </c>
      <c r="N527" s="243">
        <v>545</v>
      </c>
      <c r="O527" s="551">
        <v>633</v>
      </c>
    </row>
    <row r="528" spans="1:15">
      <c r="A528" s="28" t="s">
        <v>13</v>
      </c>
      <c r="B528" s="112">
        <v>7.813973040690442</v>
      </c>
      <c r="C528" s="195">
        <v>1.6787201592381971</v>
      </c>
      <c r="D528" s="112">
        <v>10.913528465997921</v>
      </c>
      <c r="E528" s="195">
        <v>1.661724579494229</v>
      </c>
      <c r="F528" s="112">
        <v>60.068469873191233</v>
      </c>
      <c r="G528" s="195">
        <v>3.0713601671717918</v>
      </c>
      <c r="H528" s="112">
        <v>61.994642351367673</v>
      </c>
      <c r="I528" s="195">
        <v>2.393896552531392</v>
      </c>
      <c r="J528" s="112">
        <v>32.117557086118317</v>
      </c>
      <c r="K528" s="195">
        <v>2.9269605273787631</v>
      </c>
      <c r="L528" s="112">
        <v>27.09182918263441</v>
      </c>
      <c r="M528" s="113">
        <v>2.1065366282683802</v>
      </c>
      <c r="N528" s="242">
        <v>254</v>
      </c>
      <c r="O528" s="550">
        <v>470</v>
      </c>
    </row>
    <row r="529" spans="1:15">
      <c r="A529" s="24" t="s">
        <v>14</v>
      </c>
      <c r="B529" s="115">
        <v>15.038964675800839</v>
      </c>
      <c r="C529" s="198">
        <v>1.4160175043693171</v>
      </c>
      <c r="D529" s="115">
        <v>20.19702970857821</v>
      </c>
      <c r="E529" s="198">
        <v>2.028415067641586</v>
      </c>
      <c r="F529" s="115">
        <v>48.170066555278147</v>
      </c>
      <c r="G529" s="198">
        <v>1.9821968440891711</v>
      </c>
      <c r="H529" s="115">
        <v>47.381002014807279</v>
      </c>
      <c r="I529" s="198">
        <v>2.2443157319139901</v>
      </c>
      <c r="J529" s="115">
        <v>36.790968768921019</v>
      </c>
      <c r="K529" s="198">
        <v>1.9129329648113571</v>
      </c>
      <c r="L529" s="115">
        <v>32.421968276614507</v>
      </c>
      <c r="M529" s="116">
        <v>1.967757061508083</v>
      </c>
      <c r="N529" s="243">
        <v>636</v>
      </c>
      <c r="O529" s="551">
        <v>608</v>
      </c>
    </row>
    <row r="530" spans="1:15">
      <c r="A530" s="28" t="s">
        <v>15</v>
      </c>
      <c r="B530" s="112">
        <v>15.8028849615096</v>
      </c>
      <c r="C530" s="195">
        <v>1.9566448925308919</v>
      </c>
      <c r="D530" s="112">
        <v>20.25423748994254</v>
      </c>
      <c r="E530" s="195">
        <v>1.737400323344837</v>
      </c>
      <c r="F530" s="112">
        <v>51.485221128218441</v>
      </c>
      <c r="G530" s="195">
        <v>2.6733859338727561</v>
      </c>
      <c r="H530" s="112">
        <v>45.777645102894382</v>
      </c>
      <c r="I530" s="195">
        <v>2.0949248920283021</v>
      </c>
      <c r="J530" s="112">
        <v>32.711893910271947</v>
      </c>
      <c r="K530" s="195">
        <v>2.5061654851712141</v>
      </c>
      <c r="L530" s="112">
        <v>33.968117407163078</v>
      </c>
      <c r="M530" s="113">
        <v>1.9470943074203699</v>
      </c>
      <c r="N530" s="242">
        <v>350</v>
      </c>
      <c r="O530" s="550">
        <v>602</v>
      </c>
    </row>
    <row r="531" spans="1:15">
      <c r="A531" s="24" t="s">
        <v>24</v>
      </c>
      <c r="B531" s="115">
        <v>3.5857413219679541</v>
      </c>
      <c r="C531" s="198">
        <v>0.78731755304941531</v>
      </c>
      <c r="D531" s="115">
        <v>2.5394645271231049</v>
      </c>
      <c r="E531" s="198">
        <v>0.81926229119543004</v>
      </c>
      <c r="F531" s="115">
        <v>26.786308877895369</v>
      </c>
      <c r="G531" s="198">
        <v>1.8660464691801699</v>
      </c>
      <c r="H531" s="115">
        <v>30.89212972054775</v>
      </c>
      <c r="I531" s="198">
        <v>2.1708582080206971</v>
      </c>
      <c r="J531" s="115">
        <v>69.627949800136676</v>
      </c>
      <c r="K531" s="198">
        <v>1.938527436656172</v>
      </c>
      <c r="L531" s="115">
        <v>66.568405752329156</v>
      </c>
      <c r="M531" s="116">
        <v>2.2028951906077592</v>
      </c>
      <c r="N531" s="243">
        <v>563</v>
      </c>
      <c r="O531" s="551">
        <v>615</v>
      </c>
    </row>
    <row r="532" spans="1:15">
      <c r="A532" s="28" t="s">
        <v>16</v>
      </c>
      <c r="B532" s="112">
        <v>19.65644682134706</v>
      </c>
      <c r="C532" s="195">
        <v>1.934339301598073</v>
      </c>
      <c r="D532" s="112">
        <v>31.980756706262358</v>
      </c>
      <c r="E532" s="195">
        <v>1.8644016540268149</v>
      </c>
      <c r="F532" s="112">
        <v>44.720827654861061</v>
      </c>
      <c r="G532" s="195">
        <v>2.4205941656602752</v>
      </c>
      <c r="H532" s="112">
        <v>45.271418480423151</v>
      </c>
      <c r="I532" s="195">
        <v>1.9622034448726451</v>
      </c>
      <c r="J532" s="112">
        <v>35.622725523791878</v>
      </c>
      <c r="K532" s="195">
        <v>2.333274403557037</v>
      </c>
      <c r="L532" s="112">
        <v>22.747824813314491</v>
      </c>
      <c r="M532" s="113">
        <v>1.600230288677569</v>
      </c>
      <c r="N532" s="242">
        <v>422</v>
      </c>
      <c r="O532" s="550">
        <v>680</v>
      </c>
    </row>
    <row r="533" spans="1:15">
      <c r="A533" s="24" t="s">
        <v>17</v>
      </c>
      <c r="B533" s="115">
        <v>14.91923709194298</v>
      </c>
      <c r="C533" s="198">
        <v>1.986295226560193</v>
      </c>
      <c r="D533" s="115">
        <v>21.110032889991821</v>
      </c>
      <c r="E533" s="198">
        <v>1.7467646098575069</v>
      </c>
      <c r="F533" s="115">
        <v>50.366337064015198</v>
      </c>
      <c r="G533" s="198">
        <v>2.75718892686253</v>
      </c>
      <c r="H533" s="115">
        <v>49.481358676412583</v>
      </c>
      <c r="I533" s="198">
        <v>2.11977828734639</v>
      </c>
      <c r="J533" s="115">
        <v>34.714425844041827</v>
      </c>
      <c r="K533" s="198">
        <v>2.624271793207535</v>
      </c>
      <c r="L533" s="115">
        <v>29.4086084335956</v>
      </c>
      <c r="M533" s="116">
        <v>1.9152010529129131</v>
      </c>
      <c r="N533" s="243">
        <v>340</v>
      </c>
      <c r="O533" s="551">
        <v>568</v>
      </c>
    </row>
    <row r="534" spans="1:15">
      <c r="A534" s="28" t="s">
        <v>18</v>
      </c>
      <c r="B534" s="112">
        <v>23.277158183638569</v>
      </c>
      <c r="C534" s="195">
        <v>2.7335820026169229</v>
      </c>
      <c r="D534" s="112">
        <v>28.86051883006575</v>
      </c>
      <c r="E534" s="195">
        <v>1.9482537214650559</v>
      </c>
      <c r="F534" s="112">
        <v>44.399333442404277</v>
      </c>
      <c r="G534" s="195">
        <v>3.1414338618111959</v>
      </c>
      <c r="H534" s="112">
        <v>37.920941837088549</v>
      </c>
      <c r="I534" s="195">
        <v>2.0379823536760968</v>
      </c>
      <c r="J534" s="112">
        <v>32.323508373957146</v>
      </c>
      <c r="K534" s="195">
        <v>2.963358843187609</v>
      </c>
      <c r="L534" s="112">
        <v>33.218539332845708</v>
      </c>
      <c r="M534" s="113">
        <v>1.96311055038717</v>
      </c>
      <c r="N534" s="242">
        <v>282</v>
      </c>
      <c r="O534" s="550">
        <v>580</v>
      </c>
    </row>
    <row r="535" spans="1:15">
      <c r="A535" s="24" t="s">
        <v>19</v>
      </c>
      <c r="B535" s="115">
        <v>8.8508895641607666</v>
      </c>
      <c r="C535" s="198">
        <v>1.6038350929869241</v>
      </c>
      <c r="D535" s="115">
        <v>24.458748933636549</v>
      </c>
      <c r="E535" s="198">
        <v>2.1798386533855592</v>
      </c>
      <c r="F535" s="115">
        <v>55.225421997775612</v>
      </c>
      <c r="G535" s="198">
        <v>2.8226802930163548</v>
      </c>
      <c r="H535" s="115">
        <v>41.170745911387407</v>
      </c>
      <c r="I535" s="198">
        <v>2.2788874171315929</v>
      </c>
      <c r="J535" s="115">
        <v>35.923688438063607</v>
      </c>
      <c r="K535" s="198">
        <v>2.7279494724050952</v>
      </c>
      <c r="L535" s="115">
        <v>34.370505154976037</v>
      </c>
      <c r="M535" s="116">
        <v>2.1200041838739501</v>
      </c>
      <c r="N535" s="243">
        <v>314</v>
      </c>
      <c r="O535" s="551">
        <v>497</v>
      </c>
    </row>
    <row r="536" spans="1:15">
      <c r="A536" s="28" t="s">
        <v>20</v>
      </c>
      <c r="B536" s="112">
        <v>2.8645234426170019</v>
      </c>
      <c r="C536" s="195">
        <v>0.68530957980005403</v>
      </c>
      <c r="D536" s="112">
        <v>3.386587955933797</v>
      </c>
      <c r="E536" s="195">
        <v>0.80658930312908061</v>
      </c>
      <c r="F536" s="112">
        <v>28.131988077577599</v>
      </c>
      <c r="G536" s="195">
        <v>1.83986213420571</v>
      </c>
      <c r="H536" s="112">
        <v>28.404044388294931</v>
      </c>
      <c r="I536" s="195">
        <v>1.785737660523371</v>
      </c>
      <c r="J536" s="112">
        <v>69.003488479805398</v>
      </c>
      <c r="K536" s="195">
        <v>1.8923778520005281</v>
      </c>
      <c r="L536" s="112">
        <v>68.209367655771274</v>
      </c>
      <c r="M536" s="113">
        <v>1.852929311374542</v>
      </c>
      <c r="N536" s="242">
        <v>605</v>
      </c>
      <c r="O536" s="550">
        <v>702</v>
      </c>
    </row>
    <row r="537" spans="1:15">
      <c r="A537" s="24" t="s">
        <v>21</v>
      </c>
      <c r="B537" s="115">
        <v>6.410184755198177</v>
      </c>
      <c r="C537" s="198">
        <v>1.048683058291902</v>
      </c>
      <c r="D537" s="115">
        <v>3.169665406777741</v>
      </c>
      <c r="E537" s="198">
        <v>0.75388306527869775</v>
      </c>
      <c r="F537" s="115">
        <v>24.095851494633521</v>
      </c>
      <c r="G537" s="198">
        <v>1.8282181930148129</v>
      </c>
      <c r="H537" s="115">
        <v>22.737999670581331</v>
      </c>
      <c r="I537" s="198">
        <v>1.9435463664278809</v>
      </c>
      <c r="J537" s="115">
        <v>69.493963750168291</v>
      </c>
      <c r="K537" s="198">
        <v>1.9689141677869311</v>
      </c>
      <c r="L537" s="115">
        <v>74.09233492264093</v>
      </c>
      <c r="M537" s="116">
        <v>2.0021352528515419</v>
      </c>
      <c r="N537" s="243">
        <v>547</v>
      </c>
      <c r="O537" s="551">
        <v>614</v>
      </c>
    </row>
    <row r="538" spans="1:15">
      <c r="A538" s="28" t="s">
        <v>22</v>
      </c>
      <c r="B538" s="112">
        <v>10.826956650628819</v>
      </c>
      <c r="C538" s="195">
        <v>1.4244341260441671</v>
      </c>
      <c r="D538" s="112">
        <v>23.43166938726225</v>
      </c>
      <c r="E538" s="195">
        <v>2.0866797257862761</v>
      </c>
      <c r="F538" s="112">
        <v>55.353134847332832</v>
      </c>
      <c r="G538" s="195">
        <v>2.2805951220797711</v>
      </c>
      <c r="H538" s="112">
        <v>53.876960963820039</v>
      </c>
      <c r="I538" s="195">
        <v>2.2221703354692202</v>
      </c>
      <c r="J538" s="112">
        <v>33.819908502038359</v>
      </c>
      <c r="K538" s="195">
        <v>2.169682578257599</v>
      </c>
      <c r="L538" s="112">
        <v>22.691369648917711</v>
      </c>
      <c r="M538" s="113">
        <v>1.546780560609694</v>
      </c>
      <c r="N538" s="242">
        <v>478</v>
      </c>
      <c r="O538" s="550">
        <v>637</v>
      </c>
    </row>
    <row r="539" spans="1:15" ht="15.75" thickBot="1">
      <c r="A539" s="24" t="s">
        <v>23</v>
      </c>
      <c r="B539" s="413">
        <v>4.2258350784893217</v>
      </c>
      <c r="C539" s="460">
        <v>0.84697172982526969</v>
      </c>
      <c r="D539" s="413">
        <v>4.0588897656491714</v>
      </c>
      <c r="E539" s="460">
        <v>0.93649913457047229</v>
      </c>
      <c r="F539" s="413">
        <v>24.696264261162639</v>
      </c>
      <c r="G539" s="460">
        <v>1.827699832888485</v>
      </c>
      <c r="H539" s="413">
        <v>17.4400795204449</v>
      </c>
      <c r="I539" s="460">
        <v>1.6225094329627909</v>
      </c>
      <c r="J539" s="413">
        <v>71.077900660348035</v>
      </c>
      <c r="K539" s="460">
        <v>1.92048185459914</v>
      </c>
      <c r="L539" s="413">
        <v>78.501030713905934</v>
      </c>
      <c r="M539" s="414">
        <v>1.7798710235425601</v>
      </c>
      <c r="N539" s="243">
        <v>559</v>
      </c>
      <c r="O539" s="551">
        <v>621</v>
      </c>
    </row>
    <row r="540" spans="1:15">
      <c r="A540" s="573" t="s">
        <v>28</v>
      </c>
      <c r="B540" s="124">
        <v>17.928081211034289</v>
      </c>
      <c r="C540" s="204">
        <v>0.82493463127933431</v>
      </c>
      <c r="D540" s="124">
        <v>27.484075249486729</v>
      </c>
      <c r="E540" s="204">
        <v>0.75682438230243831</v>
      </c>
      <c r="F540" s="124">
        <v>48.785359574410478</v>
      </c>
      <c r="G540" s="204">
        <v>1.068155834591564</v>
      </c>
      <c r="H540" s="124">
        <v>45.053449259253973</v>
      </c>
      <c r="I540" s="204">
        <v>0.84125852485495289</v>
      </c>
      <c r="J540" s="124">
        <v>33.286559214555233</v>
      </c>
      <c r="K540" s="204">
        <v>1.005934747383102</v>
      </c>
      <c r="L540" s="124">
        <v>27.462475491259301</v>
      </c>
      <c r="M540" s="125">
        <v>0.74690116385010774</v>
      </c>
      <c r="N540" s="244">
        <v>3808</v>
      </c>
      <c r="O540" s="581">
        <v>5933</v>
      </c>
    </row>
    <row r="541" spans="1:15">
      <c r="A541" s="574" t="s">
        <v>27</v>
      </c>
      <c r="B541" s="124">
        <v>3.7450010793191288</v>
      </c>
      <c r="C541" s="204">
        <v>0.35559256695116748</v>
      </c>
      <c r="D541" s="124">
        <v>4.0147110856750237</v>
      </c>
      <c r="E541" s="204">
        <v>0.49534782334879629</v>
      </c>
      <c r="F541" s="124">
        <v>32.314319559513557</v>
      </c>
      <c r="G541" s="204">
        <v>0.90112206885680968</v>
      </c>
      <c r="H541" s="124">
        <v>32.073679616002302</v>
      </c>
      <c r="I541" s="204">
        <v>0.98114454924408223</v>
      </c>
      <c r="J541" s="124">
        <v>63.940679361167319</v>
      </c>
      <c r="K541" s="204">
        <v>0.92009478787253085</v>
      </c>
      <c r="L541" s="124">
        <v>63.911609298322666</v>
      </c>
      <c r="M541" s="125">
        <v>1.00491640965568</v>
      </c>
      <c r="N541" s="245">
        <v>3252</v>
      </c>
      <c r="O541" s="582">
        <v>3751</v>
      </c>
    </row>
    <row r="542" spans="1:15">
      <c r="A542" s="575" t="s">
        <v>26</v>
      </c>
      <c r="B542" s="518">
        <v>13.98627753313648</v>
      </c>
      <c r="C542" s="524">
        <v>0.60971111254704136</v>
      </c>
      <c r="D542" s="518">
        <v>22.798604063295421</v>
      </c>
      <c r="E542" s="524">
        <v>0.62043557561509832</v>
      </c>
      <c r="F542" s="518">
        <v>44.20767930280708</v>
      </c>
      <c r="G542" s="524">
        <v>0.81514327252810193</v>
      </c>
      <c r="H542" s="518">
        <v>42.462141874768832</v>
      </c>
      <c r="I542" s="524">
        <v>0.70129097352068404</v>
      </c>
      <c r="J542" s="518">
        <v>41.806043164056447</v>
      </c>
      <c r="K542" s="524">
        <v>0.78817315910922581</v>
      </c>
      <c r="L542" s="518">
        <v>34.739254061935753</v>
      </c>
      <c r="M542" s="519">
        <v>0.64084993505744881</v>
      </c>
      <c r="N542" s="557">
        <v>7060</v>
      </c>
      <c r="O542" s="583">
        <v>9684</v>
      </c>
    </row>
    <row r="543" spans="1:15">
      <c r="A543" s="1969" t="s">
        <v>165</v>
      </c>
      <c r="B543" s="1969"/>
      <c r="C543" s="1969"/>
      <c r="D543" s="1969"/>
      <c r="E543" s="1969"/>
      <c r="F543" s="1969"/>
      <c r="G543" s="1969"/>
      <c r="H543" s="1969"/>
      <c r="I543" s="1969"/>
      <c r="J543" s="1969"/>
      <c r="K543" s="1969"/>
      <c r="L543" s="1969"/>
      <c r="M543" s="1969"/>
      <c r="N543" s="1969"/>
      <c r="O543" s="1969"/>
    </row>
    <row r="544" spans="1:15">
      <c r="A544" s="1968" t="s">
        <v>417</v>
      </c>
      <c r="B544" s="1968"/>
      <c r="C544" s="1968"/>
      <c r="D544" s="1968"/>
      <c r="E544" s="1968"/>
      <c r="F544" s="1968"/>
      <c r="G544" s="1968"/>
      <c r="H544" s="1968"/>
      <c r="I544" s="1968"/>
      <c r="J544" s="1968"/>
      <c r="K544" s="1968"/>
      <c r="L544" s="1968"/>
      <c r="M544" s="1968"/>
      <c r="N544" s="1968"/>
      <c r="O544" s="1968"/>
    </row>
    <row r="546" spans="1:15">
      <c r="A546" s="217" t="s">
        <v>325</v>
      </c>
    </row>
    <row r="547" spans="1:15" ht="20.100000000000001" customHeight="1">
      <c r="A547" s="559" t="s">
        <v>167</v>
      </c>
      <c r="B547" s="1970" t="s">
        <v>168</v>
      </c>
      <c r="C547" s="1971"/>
      <c r="D547" s="1971"/>
      <c r="E547" s="1974"/>
      <c r="F547" s="1970" t="s">
        <v>169</v>
      </c>
      <c r="G547" s="1971"/>
      <c r="H547" s="1971"/>
      <c r="I547" s="1974"/>
      <c r="J547" s="1970" t="s">
        <v>170</v>
      </c>
      <c r="K547" s="1971"/>
      <c r="L547" s="1971"/>
      <c r="M547" s="1974"/>
      <c r="N547" s="1970" t="s">
        <v>29</v>
      </c>
      <c r="O547" s="1971"/>
    </row>
    <row r="548" spans="1:15" ht="30">
      <c r="A548" s="548" t="s">
        <v>124</v>
      </c>
      <c r="B548" s="1972" t="s">
        <v>104</v>
      </c>
      <c r="C548" s="1973"/>
      <c r="D548" s="1972" t="s">
        <v>3</v>
      </c>
      <c r="E548" s="1973"/>
      <c r="F548" s="1972" t="s">
        <v>104</v>
      </c>
      <c r="G548" s="1973"/>
      <c r="H548" s="1972" t="s">
        <v>3</v>
      </c>
      <c r="I548" s="1973"/>
      <c r="J548" s="1972" t="s">
        <v>104</v>
      </c>
      <c r="K548" s="1973"/>
      <c r="L548" s="1972" t="s">
        <v>3</v>
      </c>
      <c r="M548" s="1973"/>
      <c r="N548" s="263" t="s">
        <v>104</v>
      </c>
      <c r="O548" s="549" t="s">
        <v>3</v>
      </c>
    </row>
    <row r="549" spans="1:15" ht="15.75" thickBot="1">
      <c r="A549" s="334" t="s">
        <v>25</v>
      </c>
      <c r="B549" s="220" t="s">
        <v>46</v>
      </c>
      <c r="C549" s="219" t="s">
        <v>69</v>
      </c>
      <c r="D549" s="218" t="s">
        <v>46</v>
      </c>
      <c r="E549" s="219" t="s">
        <v>69</v>
      </c>
      <c r="F549" s="218" t="s">
        <v>46</v>
      </c>
      <c r="G549" s="219" t="s">
        <v>69</v>
      </c>
      <c r="H549" s="220" t="s">
        <v>46</v>
      </c>
      <c r="I549" s="219" t="s">
        <v>69</v>
      </c>
      <c r="J549" s="220" t="s">
        <v>46</v>
      </c>
      <c r="K549" s="219" t="s">
        <v>69</v>
      </c>
      <c r="L549" s="220" t="s">
        <v>46</v>
      </c>
      <c r="M549" s="219" t="s">
        <v>69</v>
      </c>
      <c r="N549" s="220" t="s">
        <v>77</v>
      </c>
      <c r="O549" s="218" t="s">
        <v>77</v>
      </c>
    </row>
    <row r="550" spans="1:15">
      <c r="A550" s="28" t="s">
        <v>9</v>
      </c>
      <c r="B550" s="112">
        <v>21.197456667993961</v>
      </c>
      <c r="C550" s="195">
        <v>2.1392986926697599</v>
      </c>
      <c r="D550" s="112">
        <v>37.495793776206568</v>
      </c>
      <c r="E550" s="195">
        <v>2.0299381281197451</v>
      </c>
      <c r="F550" s="112">
        <v>47.612309928205349</v>
      </c>
      <c r="G550" s="195">
        <v>2.6085031618787169</v>
      </c>
      <c r="H550" s="112">
        <v>40.24054992312832</v>
      </c>
      <c r="I550" s="195">
        <v>2.019375610302145</v>
      </c>
      <c r="J550" s="112">
        <v>31.19023340380069</v>
      </c>
      <c r="K550" s="195">
        <v>2.405534984490449</v>
      </c>
      <c r="L550" s="112">
        <v>22.263656300665112</v>
      </c>
      <c r="M550" s="113">
        <v>1.57391069998791</v>
      </c>
      <c r="N550" s="242">
        <v>377</v>
      </c>
      <c r="O550" s="550">
        <v>642</v>
      </c>
    </row>
    <row r="551" spans="1:15">
      <c r="A551" s="24" t="s">
        <v>10</v>
      </c>
      <c r="B551" s="115">
        <v>20.0761378279749</v>
      </c>
      <c r="C551" s="198">
        <v>2.1877320005437269</v>
      </c>
      <c r="D551" s="115">
        <v>29.145849726306281</v>
      </c>
      <c r="E551" s="198">
        <v>1.7882155294974249</v>
      </c>
      <c r="F551" s="115">
        <v>49.776812322011608</v>
      </c>
      <c r="G551" s="198">
        <v>2.7214758955831519</v>
      </c>
      <c r="H551" s="115">
        <v>40.351814341764303</v>
      </c>
      <c r="I551" s="198">
        <v>1.9734880113352069</v>
      </c>
      <c r="J551" s="115">
        <v>30.147049850013499</v>
      </c>
      <c r="K551" s="198">
        <v>2.5047531170578461</v>
      </c>
      <c r="L551" s="115">
        <v>30.50233593192943</v>
      </c>
      <c r="M551" s="116">
        <v>1.9105358467087721</v>
      </c>
      <c r="N551" s="243">
        <v>342</v>
      </c>
      <c r="O551" s="551">
        <v>651</v>
      </c>
    </row>
    <row r="552" spans="1:15">
      <c r="A552" s="28" t="s">
        <v>11</v>
      </c>
      <c r="B552" s="112">
        <v>3.526711940099212</v>
      </c>
      <c r="C552" s="195">
        <v>0.90435986971815296</v>
      </c>
      <c r="D552" s="112">
        <v>6.5953917080841693</v>
      </c>
      <c r="E552" s="195">
        <v>1.713246514683533</v>
      </c>
      <c r="F552" s="112">
        <v>46.62546527306386</v>
      </c>
      <c r="G552" s="195">
        <v>2.4402801916779908</v>
      </c>
      <c r="H552" s="112">
        <v>44.583715377483173</v>
      </c>
      <c r="I552" s="195">
        <v>2.7073666762759521</v>
      </c>
      <c r="J552" s="112">
        <v>49.847822786836929</v>
      </c>
      <c r="K552" s="195">
        <v>2.4451294961675969</v>
      </c>
      <c r="L552" s="112">
        <v>48.820892914432648</v>
      </c>
      <c r="M552" s="113">
        <v>2.6473744903707979</v>
      </c>
      <c r="N552" s="242">
        <v>431</v>
      </c>
      <c r="O552" s="550">
        <v>564</v>
      </c>
    </row>
    <row r="553" spans="1:15">
      <c r="A553" s="24" t="s">
        <v>12</v>
      </c>
      <c r="B553" s="115">
        <v>2.9217979886042489</v>
      </c>
      <c r="C553" s="198">
        <v>0.71983925754402811</v>
      </c>
      <c r="D553" s="115">
        <v>4.1314277326596827</v>
      </c>
      <c r="E553" s="198">
        <v>0.91057013331324899</v>
      </c>
      <c r="F553" s="115">
        <v>32.691515932573459</v>
      </c>
      <c r="G553" s="198">
        <v>2.0056331614237379</v>
      </c>
      <c r="H553" s="115">
        <v>35.601303077980539</v>
      </c>
      <c r="I553" s="198">
        <v>2.0765912022904121</v>
      </c>
      <c r="J553" s="115">
        <v>64.386686078822279</v>
      </c>
      <c r="K553" s="198">
        <v>2.0474637133908522</v>
      </c>
      <c r="L553" s="115">
        <v>60.267269189359773</v>
      </c>
      <c r="M553" s="116">
        <v>2.1026535881516839</v>
      </c>
      <c r="N553" s="243">
        <v>547</v>
      </c>
      <c r="O553" s="551">
        <v>635</v>
      </c>
    </row>
    <row r="554" spans="1:15">
      <c r="A554" s="28" t="s">
        <v>13</v>
      </c>
      <c r="B554" s="112">
        <v>8.7972186543834354</v>
      </c>
      <c r="C554" s="195">
        <v>1.753170832805681</v>
      </c>
      <c r="D554" s="112">
        <v>10.86427422617224</v>
      </c>
      <c r="E554" s="195">
        <v>1.650694950017445</v>
      </c>
      <c r="F554" s="112">
        <v>58.91828847854125</v>
      </c>
      <c r="G554" s="195">
        <v>3.0556894025061929</v>
      </c>
      <c r="H554" s="112">
        <v>60.343477379806487</v>
      </c>
      <c r="I554" s="195">
        <v>2.4174603178212282</v>
      </c>
      <c r="J554" s="112">
        <v>32.284492867075322</v>
      </c>
      <c r="K554" s="195">
        <v>2.9029946023851938</v>
      </c>
      <c r="L554" s="112">
        <v>28.792248394021261</v>
      </c>
      <c r="M554" s="113">
        <v>2.158825912182611</v>
      </c>
      <c r="N554" s="242">
        <v>259</v>
      </c>
      <c r="O554" s="550">
        <v>469</v>
      </c>
    </row>
    <row r="555" spans="1:15">
      <c r="A555" s="24" t="s">
        <v>14</v>
      </c>
      <c r="B555" s="115">
        <v>14.783539026783011</v>
      </c>
      <c r="C555" s="198">
        <v>1.4083268326462159</v>
      </c>
      <c r="D555" s="115">
        <v>19.66996039975194</v>
      </c>
      <c r="E555" s="198">
        <v>2.0328847374435961</v>
      </c>
      <c r="F555" s="115">
        <v>48.204811080179432</v>
      </c>
      <c r="G555" s="198">
        <v>1.9837551171832339</v>
      </c>
      <c r="H555" s="115">
        <v>46.737956512033328</v>
      </c>
      <c r="I555" s="198">
        <v>2.2466603782814469</v>
      </c>
      <c r="J555" s="115">
        <v>37.011649893037578</v>
      </c>
      <c r="K555" s="198">
        <v>1.9168736299671669</v>
      </c>
      <c r="L555" s="115">
        <v>33.592083088214729</v>
      </c>
      <c r="M555" s="116">
        <v>1.9865533189234159</v>
      </c>
      <c r="N555" s="243">
        <v>635</v>
      </c>
      <c r="O555" s="551">
        <v>607</v>
      </c>
    </row>
    <row r="556" spans="1:15">
      <c r="A556" s="28" t="s">
        <v>15</v>
      </c>
      <c r="B556" s="112">
        <v>16.129400285259599</v>
      </c>
      <c r="C556" s="195">
        <v>1.9931164055925541</v>
      </c>
      <c r="D556" s="112">
        <v>19.587936987988542</v>
      </c>
      <c r="E556" s="195">
        <v>1.7107678863499349</v>
      </c>
      <c r="F556" s="112">
        <v>51.101823433892918</v>
      </c>
      <c r="G556" s="195">
        <v>2.701094256960054</v>
      </c>
      <c r="H556" s="112">
        <v>44.035063007125473</v>
      </c>
      <c r="I556" s="195">
        <v>2.0890412286936768</v>
      </c>
      <c r="J556" s="112">
        <v>32.768776280847483</v>
      </c>
      <c r="K556" s="195">
        <v>2.5321611181581059</v>
      </c>
      <c r="L556" s="112">
        <v>36.377000004885993</v>
      </c>
      <c r="M556" s="113">
        <v>1.9811292640082701</v>
      </c>
      <c r="N556" s="242">
        <v>343</v>
      </c>
      <c r="O556" s="550">
        <v>603</v>
      </c>
    </row>
    <row r="557" spans="1:15">
      <c r="A557" s="24" t="s">
        <v>24</v>
      </c>
      <c r="B557" s="115">
        <v>3.7673305772535288</v>
      </c>
      <c r="C557" s="198">
        <v>0.80651074725267158</v>
      </c>
      <c r="D557" s="115">
        <v>2.4247827108858728</v>
      </c>
      <c r="E557" s="198">
        <v>0.74643255175876955</v>
      </c>
      <c r="F557" s="115">
        <v>25.803894978842671</v>
      </c>
      <c r="G557" s="198">
        <v>1.846220967251313</v>
      </c>
      <c r="H557" s="115">
        <v>32.039413174424922</v>
      </c>
      <c r="I557" s="198">
        <v>2.175992005939833</v>
      </c>
      <c r="J557" s="115">
        <v>70.428774443903791</v>
      </c>
      <c r="K557" s="198">
        <v>1.926138383821034</v>
      </c>
      <c r="L557" s="115">
        <v>65.535804114689199</v>
      </c>
      <c r="M557" s="116">
        <v>2.1968006654379519</v>
      </c>
      <c r="N557" s="243">
        <v>562</v>
      </c>
      <c r="O557" s="551">
        <v>616</v>
      </c>
    </row>
    <row r="558" spans="1:15">
      <c r="A558" s="28" t="s">
        <v>16</v>
      </c>
      <c r="B558" s="112">
        <v>19.9854400972504</v>
      </c>
      <c r="C558" s="195">
        <v>1.962722643498148</v>
      </c>
      <c r="D558" s="112">
        <v>31.894555790583141</v>
      </c>
      <c r="E558" s="195">
        <v>1.8579043411453431</v>
      </c>
      <c r="F558" s="112">
        <v>44.760866383304027</v>
      </c>
      <c r="G558" s="195">
        <v>2.4411800236788448</v>
      </c>
      <c r="H558" s="112">
        <v>45.533149999554851</v>
      </c>
      <c r="I558" s="195">
        <v>1.960166730830466</v>
      </c>
      <c r="J558" s="112">
        <v>35.253693519445569</v>
      </c>
      <c r="K558" s="195">
        <v>2.3473405173905371</v>
      </c>
      <c r="L558" s="112">
        <v>22.572294209862001</v>
      </c>
      <c r="M558" s="113">
        <v>1.586078254909741</v>
      </c>
      <c r="N558" s="242">
        <v>415</v>
      </c>
      <c r="O558" s="550">
        <v>683</v>
      </c>
    </row>
    <row r="559" spans="1:15">
      <c r="A559" s="24" t="s">
        <v>17</v>
      </c>
      <c r="B559" s="115">
        <v>14.381308497439321</v>
      </c>
      <c r="C559" s="198">
        <v>1.962592317666606</v>
      </c>
      <c r="D559" s="115">
        <v>20.57748313488873</v>
      </c>
      <c r="E559" s="198">
        <v>1.725039938624797</v>
      </c>
      <c r="F559" s="115">
        <v>51.954708635265767</v>
      </c>
      <c r="G559" s="198">
        <v>2.7677632179254239</v>
      </c>
      <c r="H559" s="115">
        <v>48.783952132365947</v>
      </c>
      <c r="I559" s="198">
        <v>2.1194092428055762</v>
      </c>
      <c r="J559" s="115">
        <v>33.663982867294919</v>
      </c>
      <c r="K559" s="198">
        <v>2.6184633508844648</v>
      </c>
      <c r="L559" s="115">
        <v>30.638564732745319</v>
      </c>
      <c r="M559" s="116">
        <v>1.9424762860239051</v>
      </c>
      <c r="N559" s="243">
        <v>337</v>
      </c>
      <c r="O559" s="551">
        <v>568</v>
      </c>
    </row>
    <row r="560" spans="1:15">
      <c r="A560" s="28" t="s">
        <v>18</v>
      </c>
      <c r="B560" s="112">
        <v>23.971959247444399</v>
      </c>
      <c r="C560" s="195">
        <v>2.7644288351237578</v>
      </c>
      <c r="D560" s="112">
        <v>28.021174479764941</v>
      </c>
      <c r="E560" s="195">
        <v>1.9342649454421239</v>
      </c>
      <c r="F560" s="112">
        <v>44.462072145792092</v>
      </c>
      <c r="G560" s="195">
        <v>3.144358684776734</v>
      </c>
      <c r="H560" s="112">
        <v>36.575291314596022</v>
      </c>
      <c r="I560" s="195">
        <v>2.022517670410759</v>
      </c>
      <c r="J560" s="112">
        <v>31.565968606763509</v>
      </c>
      <c r="K560" s="195">
        <v>2.9320483918462359</v>
      </c>
      <c r="L560" s="112">
        <v>35.403534205639048</v>
      </c>
      <c r="M560" s="113">
        <v>1.9957988087892311</v>
      </c>
      <c r="N560" s="242">
        <v>283</v>
      </c>
      <c r="O560" s="550">
        <v>580</v>
      </c>
    </row>
    <row r="561" spans="1:15">
      <c r="A561" s="24" t="s">
        <v>19</v>
      </c>
      <c r="B561" s="115">
        <v>7.7895031151067027</v>
      </c>
      <c r="C561" s="198">
        <v>1.502533418234878</v>
      </c>
      <c r="D561" s="115">
        <v>23.365676753509678</v>
      </c>
      <c r="E561" s="198">
        <v>2.155698267376795</v>
      </c>
      <c r="F561" s="115">
        <v>52.811511641992801</v>
      </c>
      <c r="G561" s="198">
        <v>2.81545666106474</v>
      </c>
      <c r="H561" s="115">
        <v>43.627105792980963</v>
      </c>
      <c r="I561" s="198">
        <v>2.2918918811892168</v>
      </c>
      <c r="J561" s="115">
        <v>39.398985242900487</v>
      </c>
      <c r="K561" s="198">
        <v>2.7606244995431992</v>
      </c>
      <c r="L561" s="115">
        <v>33.007217453509362</v>
      </c>
      <c r="M561" s="116">
        <v>2.0891745463172748</v>
      </c>
      <c r="N561" s="243">
        <v>318</v>
      </c>
      <c r="O561" s="551">
        <v>499</v>
      </c>
    </row>
    <row r="562" spans="1:15">
      <c r="A562" s="28" t="s">
        <v>20</v>
      </c>
      <c r="B562" s="112">
        <v>3.0152969599056312</v>
      </c>
      <c r="C562" s="195">
        <v>0.70059052009495193</v>
      </c>
      <c r="D562" s="112">
        <v>4.2814142013763679</v>
      </c>
      <c r="E562" s="195">
        <v>0.86737268794803801</v>
      </c>
      <c r="F562" s="112">
        <v>27.957186931302619</v>
      </c>
      <c r="G562" s="195">
        <v>1.8368231117536951</v>
      </c>
      <c r="H562" s="112">
        <v>28.047986460637748</v>
      </c>
      <c r="I562" s="195">
        <v>1.774099526889273</v>
      </c>
      <c r="J562" s="112">
        <v>69.027516108791758</v>
      </c>
      <c r="K562" s="195">
        <v>1.8922716229225269</v>
      </c>
      <c r="L562" s="112">
        <v>67.670599337985877</v>
      </c>
      <c r="M562" s="113">
        <v>1.852265773812334</v>
      </c>
      <c r="N562" s="242">
        <v>604</v>
      </c>
      <c r="O562" s="550">
        <v>705</v>
      </c>
    </row>
    <row r="563" spans="1:15">
      <c r="A563" s="24" t="s">
        <v>21</v>
      </c>
      <c r="B563" s="115">
        <v>6.7784748682459952</v>
      </c>
      <c r="C563" s="198">
        <v>1.0763928085913561</v>
      </c>
      <c r="D563" s="115">
        <v>3.7788454857770799</v>
      </c>
      <c r="E563" s="198">
        <v>0.82848856218412703</v>
      </c>
      <c r="F563" s="115">
        <v>22.450071035792359</v>
      </c>
      <c r="G563" s="198">
        <v>1.7835907257428381</v>
      </c>
      <c r="H563" s="115">
        <v>20.669531805226359</v>
      </c>
      <c r="I563" s="198">
        <v>1.905271112599104</v>
      </c>
      <c r="J563" s="115">
        <v>70.771454095961644</v>
      </c>
      <c r="K563" s="198">
        <v>1.944889306466989</v>
      </c>
      <c r="L563" s="115">
        <v>75.551622708996561</v>
      </c>
      <c r="M563" s="116">
        <v>1.9838881221857401</v>
      </c>
      <c r="N563" s="243">
        <v>547</v>
      </c>
      <c r="O563" s="551">
        <v>613</v>
      </c>
    </row>
    <row r="564" spans="1:15">
      <c r="A564" s="28" t="s">
        <v>22</v>
      </c>
      <c r="B564" s="112">
        <v>10.65517655629764</v>
      </c>
      <c r="C564" s="195">
        <v>1.416806573230619</v>
      </c>
      <c r="D564" s="112">
        <v>22.752606780784699</v>
      </c>
      <c r="E564" s="195">
        <v>2.0761577003383951</v>
      </c>
      <c r="F564" s="112">
        <v>54.04318232864609</v>
      </c>
      <c r="G564" s="195">
        <v>2.2893891383226168</v>
      </c>
      <c r="H564" s="112">
        <v>53.690323829351577</v>
      </c>
      <c r="I564" s="195">
        <v>2.2177686073587251</v>
      </c>
      <c r="J564" s="112">
        <v>35.301641115056263</v>
      </c>
      <c r="K564" s="195">
        <v>2.1962413377011378</v>
      </c>
      <c r="L564" s="112">
        <v>23.55706938986371</v>
      </c>
      <c r="M564" s="113">
        <v>1.5817858584364599</v>
      </c>
      <c r="N564" s="242">
        <v>477</v>
      </c>
      <c r="O564" s="550">
        <v>641</v>
      </c>
    </row>
    <row r="565" spans="1:15" ht="15.75" thickBot="1">
      <c r="A565" s="24" t="s">
        <v>23</v>
      </c>
      <c r="B565" s="413">
        <v>3.6802486676406998</v>
      </c>
      <c r="C565" s="460">
        <v>0.79093205394829369</v>
      </c>
      <c r="D565" s="413">
        <v>3.2340335205638762</v>
      </c>
      <c r="E565" s="460">
        <v>0.84997793512321518</v>
      </c>
      <c r="F565" s="413">
        <v>25.095138591015569</v>
      </c>
      <c r="G565" s="460">
        <v>1.8385002444036</v>
      </c>
      <c r="H565" s="413">
        <v>18.438551079215369</v>
      </c>
      <c r="I565" s="460">
        <v>1.6547019259528319</v>
      </c>
      <c r="J565" s="413">
        <v>71.224612741343734</v>
      </c>
      <c r="K565" s="460">
        <v>1.9182008962225581</v>
      </c>
      <c r="L565" s="413">
        <v>78.327415400220758</v>
      </c>
      <c r="M565" s="414">
        <v>1.779800352630571</v>
      </c>
      <c r="N565" s="243">
        <v>559</v>
      </c>
      <c r="O565" s="551">
        <v>620</v>
      </c>
    </row>
    <row r="566" spans="1:15">
      <c r="A566" s="573" t="s">
        <v>28</v>
      </c>
      <c r="B566" s="124">
        <v>17.710225591916991</v>
      </c>
      <c r="C566" s="204">
        <v>0.82261582327035343</v>
      </c>
      <c r="D566" s="124">
        <v>26.851583876341572</v>
      </c>
      <c r="E566" s="204">
        <v>0.74971358903688545</v>
      </c>
      <c r="F566" s="124">
        <v>49.419316763462092</v>
      </c>
      <c r="G566" s="204">
        <v>1.0746619359165679</v>
      </c>
      <c r="H566" s="124">
        <v>44.276264665639623</v>
      </c>
      <c r="I566" s="204">
        <v>0.83947279852536683</v>
      </c>
      <c r="J566" s="124">
        <v>32.870457644620913</v>
      </c>
      <c r="K566" s="204">
        <v>1.0066982460570579</v>
      </c>
      <c r="L566" s="124">
        <v>28.872151458018809</v>
      </c>
      <c r="M566" s="125">
        <v>0.75791021226991295</v>
      </c>
      <c r="N566" s="244">
        <v>3786</v>
      </c>
      <c r="O566" s="581">
        <v>5943</v>
      </c>
    </row>
    <row r="567" spans="1:15">
      <c r="A567" s="574" t="s">
        <v>27</v>
      </c>
      <c r="B567" s="124">
        <v>3.7837504715052801</v>
      </c>
      <c r="C567" s="204">
        <v>0.35317669648857719</v>
      </c>
      <c r="D567" s="124">
        <v>4.4362684566636528</v>
      </c>
      <c r="E567" s="204">
        <v>0.51893012975211028</v>
      </c>
      <c r="F567" s="124">
        <v>31.68758202235751</v>
      </c>
      <c r="G567" s="204">
        <v>0.89840503238996539</v>
      </c>
      <c r="H567" s="124">
        <v>31.330492698435901</v>
      </c>
      <c r="I567" s="204">
        <v>0.97615337031634364</v>
      </c>
      <c r="J567" s="124">
        <v>64.528667506137211</v>
      </c>
      <c r="K567" s="204">
        <v>0.91782195493267538</v>
      </c>
      <c r="L567" s="124">
        <v>64.233238844900441</v>
      </c>
      <c r="M567" s="125">
        <v>1.0043511401824221</v>
      </c>
      <c r="N567" s="245">
        <v>3250</v>
      </c>
      <c r="O567" s="582">
        <v>3753</v>
      </c>
    </row>
    <row r="568" spans="1:15">
      <c r="A568" s="575" t="s">
        <v>26</v>
      </c>
      <c r="B568" s="518">
        <v>13.80267820617034</v>
      </c>
      <c r="C568" s="524">
        <v>0.60565382810215096</v>
      </c>
      <c r="D568" s="518">
        <v>22.378316547669581</v>
      </c>
      <c r="E568" s="524">
        <v>0.61478624117540226</v>
      </c>
      <c r="F568" s="518">
        <v>44.444074059671017</v>
      </c>
      <c r="G568" s="524">
        <v>0.81877602258512916</v>
      </c>
      <c r="H568" s="518">
        <v>41.692767726109949</v>
      </c>
      <c r="I568" s="524">
        <v>0.69985834611791709</v>
      </c>
      <c r="J568" s="518">
        <v>41.753247734158641</v>
      </c>
      <c r="K568" s="524">
        <v>0.78898892197594994</v>
      </c>
      <c r="L568" s="518">
        <v>35.928915726220467</v>
      </c>
      <c r="M568" s="519">
        <v>0.64836406691175885</v>
      </c>
      <c r="N568" s="557">
        <v>7036</v>
      </c>
      <c r="O568" s="583">
        <v>9696</v>
      </c>
    </row>
    <row r="569" spans="1:15">
      <c r="A569" s="1969" t="s">
        <v>165</v>
      </c>
      <c r="B569" s="1969"/>
      <c r="C569" s="1969"/>
      <c r="D569" s="1969"/>
      <c r="E569" s="1969"/>
      <c r="F569" s="1969"/>
      <c r="G569" s="1969"/>
      <c r="H569" s="1969"/>
      <c r="I569" s="1969"/>
      <c r="J569" s="1969"/>
      <c r="K569" s="1969"/>
      <c r="L569" s="1969"/>
      <c r="M569" s="1969"/>
      <c r="N569" s="1969"/>
      <c r="O569" s="1969"/>
    </row>
    <row r="570" spans="1:15">
      <c r="A570" s="1968" t="s">
        <v>417</v>
      </c>
      <c r="B570" s="1968"/>
      <c r="C570" s="1968"/>
      <c r="D570" s="1968"/>
      <c r="E570" s="1968"/>
      <c r="F570" s="1968"/>
      <c r="G570" s="1968"/>
      <c r="H570" s="1968"/>
      <c r="I570" s="1968"/>
      <c r="J570" s="1968"/>
      <c r="K570" s="1968"/>
      <c r="L570" s="1968"/>
      <c r="M570" s="1968"/>
      <c r="N570" s="1968"/>
      <c r="O570" s="1968"/>
    </row>
    <row r="572" spans="1:15">
      <c r="A572" s="217" t="s">
        <v>326</v>
      </c>
    </row>
    <row r="573" spans="1:15" ht="20.100000000000001" customHeight="1">
      <c r="A573" s="559" t="s">
        <v>167</v>
      </c>
      <c r="B573" s="1976" t="s">
        <v>168</v>
      </c>
      <c r="C573" s="1976"/>
      <c r="D573" s="1976"/>
      <c r="E573" s="1979"/>
      <c r="F573" s="1976" t="s">
        <v>169</v>
      </c>
      <c r="G573" s="1976"/>
      <c r="H573" s="1976"/>
      <c r="I573" s="1979"/>
      <c r="J573" s="1976" t="s">
        <v>170</v>
      </c>
      <c r="K573" s="1976"/>
      <c r="L573" s="1976"/>
      <c r="M573" s="1979"/>
      <c r="N573" s="1976" t="s">
        <v>29</v>
      </c>
      <c r="O573" s="1970"/>
    </row>
    <row r="574" spans="1:15" ht="30">
      <c r="A574" s="548" t="s">
        <v>124</v>
      </c>
      <c r="B574" s="1977" t="s">
        <v>104</v>
      </c>
      <c r="C574" s="1978"/>
      <c r="D574" s="1977" t="s">
        <v>3</v>
      </c>
      <c r="E574" s="1978"/>
      <c r="F574" s="1977" t="s">
        <v>104</v>
      </c>
      <c r="G574" s="1978"/>
      <c r="H574" s="1977" t="s">
        <v>3</v>
      </c>
      <c r="I574" s="1978"/>
      <c r="J574" s="1977" t="s">
        <v>104</v>
      </c>
      <c r="K574" s="1978"/>
      <c r="L574" s="1977" t="s">
        <v>3</v>
      </c>
      <c r="M574" s="1978"/>
      <c r="N574" s="527" t="s">
        <v>104</v>
      </c>
      <c r="O574" s="549" t="s">
        <v>3</v>
      </c>
    </row>
    <row r="575" spans="1:15" ht="15.75" thickBot="1">
      <c r="A575" s="334" t="s">
        <v>25</v>
      </c>
      <c r="B575" s="220" t="s">
        <v>46</v>
      </c>
      <c r="C575" s="219" t="s">
        <v>69</v>
      </c>
      <c r="D575" s="220" t="s">
        <v>46</v>
      </c>
      <c r="E575" s="219" t="s">
        <v>69</v>
      </c>
      <c r="F575" s="220" t="s">
        <v>46</v>
      </c>
      <c r="G575" s="219" t="s">
        <v>69</v>
      </c>
      <c r="H575" s="220" t="s">
        <v>46</v>
      </c>
      <c r="I575" s="219" t="s">
        <v>69</v>
      </c>
      <c r="J575" s="220" t="s">
        <v>46</v>
      </c>
      <c r="K575" s="219" t="s">
        <v>69</v>
      </c>
      <c r="L575" s="220" t="s">
        <v>46</v>
      </c>
      <c r="M575" s="219" t="s">
        <v>69</v>
      </c>
      <c r="N575" s="220" t="s">
        <v>77</v>
      </c>
      <c r="O575" s="218" t="s">
        <v>77</v>
      </c>
    </row>
    <row r="576" spans="1:15">
      <c r="A576" s="28" t="s">
        <v>9</v>
      </c>
      <c r="B576" s="112">
        <v>21.303978483383801</v>
      </c>
      <c r="C576" s="195">
        <v>2.2656716893777551</v>
      </c>
      <c r="D576" s="112">
        <v>43.24045151700065</v>
      </c>
      <c r="E576" s="195">
        <v>2.0709830374252989</v>
      </c>
      <c r="F576" s="112">
        <v>52.199236728973787</v>
      </c>
      <c r="G576" s="195">
        <v>2.748444387196137</v>
      </c>
      <c r="H576" s="112">
        <v>43.467008690730019</v>
      </c>
      <c r="I576" s="195">
        <v>2.0427498835792219</v>
      </c>
      <c r="J576" s="112">
        <v>26.496784787642401</v>
      </c>
      <c r="K576" s="195">
        <v>2.4100393487339828</v>
      </c>
      <c r="L576" s="112">
        <v>13.292539792269331</v>
      </c>
      <c r="M576" s="113">
        <v>1.248665329878617</v>
      </c>
      <c r="N576" s="242">
        <v>339</v>
      </c>
      <c r="O576" s="550">
        <v>634</v>
      </c>
    </row>
    <row r="577" spans="1:15">
      <c r="A577" s="24" t="s">
        <v>10</v>
      </c>
      <c r="B577" s="115">
        <v>24.657411558171521</v>
      </c>
      <c r="C577" s="198">
        <v>2.4189386156764239</v>
      </c>
      <c r="D577" s="115">
        <v>37.889057318239949</v>
      </c>
      <c r="E577" s="198">
        <v>1.938511679343373</v>
      </c>
      <c r="F577" s="115">
        <v>51.456782449962503</v>
      </c>
      <c r="G577" s="198">
        <v>2.7954584564531628</v>
      </c>
      <c r="H577" s="115">
        <v>40.823640279115537</v>
      </c>
      <c r="I577" s="198">
        <v>1.988953900387068</v>
      </c>
      <c r="J577" s="115">
        <v>23.885805991865979</v>
      </c>
      <c r="K577" s="198">
        <v>2.387981117838319</v>
      </c>
      <c r="L577" s="115">
        <v>21.287302402644499</v>
      </c>
      <c r="M577" s="116">
        <v>1.724197791275236</v>
      </c>
      <c r="N577" s="243">
        <v>324</v>
      </c>
      <c r="O577" s="551">
        <v>647</v>
      </c>
    </row>
    <row r="578" spans="1:15">
      <c r="A578" s="28" t="s">
        <v>11</v>
      </c>
      <c r="B578" s="112">
        <v>5.4673113049999174</v>
      </c>
      <c r="C578" s="195">
        <v>1.120671183288934</v>
      </c>
      <c r="D578" s="112">
        <v>6.9797708462630874</v>
      </c>
      <c r="E578" s="195">
        <v>1.7648983294997369</v>
      </c>
      <c r="F578" s="112">
        <v>54.16753733228834</v>
      </c>
      <c r="G578" s="195">
        <v>2.4425509021667762</v>
      </c>
      <c r="H578" s="112">
        <v>50.792638764487258</v>
      </c>
      <c r="I578" s="195">
        <v>2.6765701184716701</v>
      </c>
      <c r="J578" s="112">
        <v>40.365151362711742</v>
      </c>
      <c r="K578" s="195">
        <v>2.4028673149723159</v>
      </c>
      <c r="L578" s="112">
        <v>42.227590389249663</v>
      </c>
      <c r="M578" s="113">
        <v>2.5487085347841081</v>
      </c>
      <c r="N578" s="242">
        <v>429</v>
      </c>
      <c r="O578" s="550">
        <v>558</v>
      </c>
    </row>
    <row r="579" spans="1:15">
      <c r="A579" s="24" t="s">
        <v>12</v>
      </c>
      <c r="B579" s="115">
        <v>5.767967062824443</v>
      </c>
      <c r="C579" s="198">
        <v>1.0059000881075191</v>
      </c>
      <c r="D579" s="115">
        <v>8.1403509045908482</v>
      </c>
      <c r="E579" s="198">
        <v>1.2662059870783491</v>
      </c>
      <c r="F579" s="115">
        <v>39.727140379578017</v>
      </c>
      <c r="G579" s="198">
        <v>2.1139983146756922</v>
      </c>
      <c r="H579" s="115">
        <v>42.462869598450553</v>
      </c>
      <c r="I579" s="198">
        <v>2.1025512482395898</v>
      </c>
      <c r="J579" s="115">
        <v>54.504892557597529</v>
      </c>
      <c r="K579" s="198">
        <v>2.1513020473857631</v>
      </c>
      <c r="L579" s="115">
        <v>49.396779496958601</v>
      </c>
      <c r="M579" s="116">
        <v>2.0960097368506379</v>
      </c>
      <c r="N579" s="243">
        <v>536</v>
      </c>
      <c r="O579" s="551">
        <v>622</v>
      </c>
    </row>
    <row r="580" spans="1:15">
      <c r="A580" s="28" t="s">
        <v>13</v>
      </c>
      <c r="B580" s="112">
        <v>9.0308835902262761</v>
      </c>
      <c r="C580" s="195">
        <v>1.837059352881975</v>
      </c>
      <c r="D580" s="112">
        <v>12.469320021013569</v>
      </c>
      <c r="E580" s="195">
        <v>1.749213286678162</v>
      </c>
      <c r="F580" s="112">
        <v>62.47713209148057</v>
      </c>
      <c r="G580" s="195">
        <v>3.097936495296306</v>
      </c>
      <c r="H580" s="112">
        <v>65.316382075587114</v>
      </c>
      <c r="I580" s="195">
        <v>2.35944942949651</v>
      </c>
      <c r="J580" s="112">
        <v>28.491984318293159</v>
      </c>
      <c r="K580" s="195">
        <v>2.8847784965786301</v>
      </c>
      <c r="L580" s="112">
        <v>22.214297903399309</v>
      </c>
      <c r="M580" s="113">
        <v>1.9608513539763559</v>
      </c>
      <c r="N580" s="242">
        <v>244</v>
      </c>
      <c r="O580" s="550">
        <v>464</v>
      </c>
    </row>
    <row r="581" spans="1:15">
      <c r="A581" s="24" t="s">
        <v>14</v>
      </c>
      <c r="B581" s="115">
        <v>16.106020020058779</v>
      </c>
      <c r="C581" s="198">
        <v>1.476226333899153</v>
      </c>
      <c r="D581" s="115">
        <v>21.73535066473287</v>
      </c>
      <c r="E581" s="198">
        <v>2.073817328770585</v>
      </c>
      <c r="F581" s="115">
        <v>53.049745717908642</v>
      </c>
      <c r="G581" s="198">
        <v>2.0065695768857039</v>
      </c>
      <c r="H581" s="115">
        <v>50.510077089514702</v>
      </c>
      <c r="I581" s="198">
        <v>2.2518792278343902</v>
      </c>
      <c r="J581" s="115">
        <v>30.84423426203259</v>
      </c>
      <c r="K581" s="198">
        <v>1.856876641851104</v>
      </c>
      <c r="L581" s="115">
        <v>27.754572245752438</v>
      </c>
      <c r="M581" s="116">
        <v>1.8610904861246671</v>
      </c>
      <c r="N581" s="243">
        <v>619</v>
      </c>
      <c r="O581" s="551">
        <v>606</v>
      </c>
    </row>
    <row r="582" spans="1:15">
      <c r="A582" s="28" t="s">
        <v>15</v>
      </c>
      <c r="B582" s="112">
        <v>21.024285309544741</v>
      </c>
      <c r="C582" s="195">
        <v>2.2672051225471601</v>
      </c>
      <c r="D582" s="112">
        <v>24.977455116690759</v>
      </c>
      <c r="E582" s="195">
        <v>1.8692321678588619</v>
      </c>
      <c r="F582" s="112">
        <v>53.930393875161563</v>
      </c>
      <c r="G582" s="195">
        <v>2.763276819729017</v>
      </c>
      <c r="H582" s="112">
        <v>48.643154140406928</v>
      </c>
      <c r="I582" s="195">
        <v>2.1068278101804272</v>
      </c>
      <c r="J582" s="112">
        <v>25.045320815293699</v>
      </c>
      <c r="K582" s="195">
        <v>2.3972790223924059</v>
      </c>
      <c r="L582" s="112">
        <v>26.379390742902299</v>
      </c>
      <c r="M582" s="113">
        <v>1.804804920821381</v>
      </c>
      <c r="N582" s="242">
        <v>326</v>
      </c>
      <c r="O582" s="550">
        <v>597</v>
      </c>
    </row>
    <row r="583" spans="1:15">
      <c r="A583" s="24" t="s">
        <v>24</v>
      </c>
      <c r="B583" s="115">
        <v>5.7460752872708136</v>
      </c>
      <c r="C583" s="198">
        <v>0.98621885455230862</v>
      </c>
      <c r="D583" s="115">
        <v>7.7011793757246316</v>
      </c>
      <c r="E583" s="198">
        <v>1.279538612076937</v>
      </c>
      <c r="F583" s="115">
        <v>37.063206226200407</v>
      </c>
      <c r="G583" s="198">
        <v>2.040513019358777</v>
      </c>
      <c r="H583" s="115">
        <v>38.929704201470003</v>
      </c>
      <c r="I583" s="198">
        <v>2.1681664420571392</v>
      </c>
      <c r="J583" s="115">
        <v>57.190718486528773</v>
      </c>
      <c r="K583" s="198">
        <v>2.091118810461793</v>
      </c>
      <c r="L583" s="115">
        <v>53.369116422805362</v>
      </c>
      <c r="M583" s="116">
        <v>2.1732820683381169</v>
      </c>
      <c r="N583" s="243">
        <v>560</v>
      </c>
      <c r="O583" s="551">
        <v>614</v>
      </c>
    </row>
    <row r="584" spans="1:15">
      <c r="A584" s="28" t="s">
        <v>16</v>
      </c>
      <c r="B584" s="112">
        <v>23.98286389344041</v>
      </c>
      <c r="C584" s="195">
        <v>2.1238083498996581</v>
      </c>
      <c r="D584" s="112">
        <v>35.208058564254522</v>
      </c>
      <c r="E584" s="195">
        <v>1.9046352451599851</v>
      </c>
      <c r="F584" s="112">
        <v>45.742445792537957</v>
      </c>
      <c r="G584" s="195">
        <v>2.4789753769198781</v>
      </c>
      <c r="H584" s="112">
        <v>47.13364614355703</v>
      </c>
      <c r="I584" s="195">
        <v>1.971171677947215</v>
      </c>
      <c r="J584" s="112">
        <v>30.274690314021619</v>
      </c>
      <c r="K584" s="195">
        <v>2.2886710847479019</v>
      </c>
      <c r="L584" s="112">
        <v>17.658295292188448</v>
      </c>
      <c r="M584" s="113">
        <v>1.4633832848797641</v>
      </c>
      <c r="N584" s="242">
        <v>404</v>
      </c>
      <c r="O584" s="550">
        <v>677</v>
      </c>
    </row>
    <row r="585" spans="1:15">
      <c r="A585" s="24" t="s">
        <v>17</v>
      </c>
      <c r="B585" s="115">
        <v>18.729879436812261</v>
      </c>
      <c r="C585" s="198">
        <v>2.3189783674221869</v>
      </c>
      <c r="D585" s="115">
        <v>30.364486776006839</v>
      </c>
      <c r="E585" s="198">
        <v>1.972341149243638</v>
      </c>
      <c r="F585" s="115">
        <v>55.282580407218077</v>
      </c>
      <c r="G585" s="198">
        <v>2.931307173275524</v>
      </c>
      <c r="H585" s="115">
        <v>51.087765626350127</v>
      </c>
      <c r="I585" s="198">
        <v>2.130631193830852</v>
      </c>
      <c r="J585" s="115">
        <v>25.987540155969661</v>
      </c>
      <c r="K585" s="198">
        <v>2.576418205481962</v>
      </c>
      <c r="L585" s="115">
        <v>18.547747597643021</v>
      </c>
      <c r="M585" s="116">
        <v>1.6319437893927791</v>
      </c>
      <c r="N585" s="243">
        <v>297</v>
      </c>
      <c r="O585" s="551">
        <v>562</v>
      </c>
    </row>
    <row r="586" spans="1:15">
      <c r="A586" s="28" t="s">
        <v>18</v>
      </c>
      <c r="B586" s="112">
        <v>29.728806387485712</v>
      </c>
      <c r="C586" s="195">
        <v>2.95146472529431</v>
      </c>
      <c r="D586" s="112">
        <v>35.815776779931241</v>
      </c>
      <c r="E586" s="195">
        <v>2.0620792696513899</v>
      </c>
      <c r="F586" s="112">
        <v>49.098503759854808</v>
      </c>
      <c r="G586" s="195">
        <v>3.2082447262622869</v>
      </c>
      <c r="H586" s="112">
        <v>42.323811656074298</v>
      </c>
      <c r="I586" s="195">
        <v>2.0899960077370001</v>
      </c>
      <c r="J586" s="112">
        <v>21.172689852659481</v>
      </c>
      <c r="K586" s="195">
        <v>2.5895836625329851</v>
      </c>
      <c r="L586" s="112">
        <v>21.860411563994461</v>
      </c>
      <c r="M586" s="113">
        <v>1.7299256304864521</v>
      </c>
      <c r="N586" s="242">
        <v>275</v>
      </c>
      <c r="O586" s="550">
        <v>571</v>
      </c>
    </row>
    <row r="587" spans="1:15">
      <c r="A587" s="24" t="s">
        <v>19</v>
      </c>
      <c r="B587" s="115">
        <v>10.72972263516905</v>
      </c>
      <c r="C587" s="198">
        <v>1.746593022913375</v>
      </c>
      <c r="D587" s="115">
        <v>28.316239033864321</v>
      </c>
      <c r="E587" s="198">
        <v>2.250146907506513</v>
      </c>
      <c r="F587" s="115">
        <v>53.95133359650913</v>
      </c>
      <c r="G587" s="198">
        <v>2.8289744800705088</v>
      </c>
      <c r="H587" s="115">
        <v>39.795301902808077</v>
      </c>
      <c r="I587" s="198">
        <v>2.2575001219648612</v>
      </c>
      <c r="J587" s="115">
        <v>35.318943768321823</v>
      </c>
      <c r="K587" s="198">
        <v>2.7185552460439801</v>
      </c>
      <c r="L587" s="115">
        <v>31.888459063327598</v>
      </c>
      <c r="M587" s="116">
        <v>2.0699858291997408</v>
      </c>
      <c r="N587" s="243">
        <v>314</v>
      </c>
      <c r="O587" s="551">
        <v>497</v>
      </c>
    </row>
    <row r="588" spans="1:15">
      <c r="A588" s="28" t="s">
        <v>20</v>
      </c>
      <c r="B588" s="112">
        <v>4.8995093936799652</v>
      </c>
      <c r="C588" s="195">
        <v>0.88799057859072072</v>
      </c>
      <c r="D588" s="112">
        <v>7.1606252468307732</v>
      </c>
      <c r="E588" s="195">
        <v>1.100254270151495</v>
      </c>
      <c r="F588" s="112">
        <v>33.80956407617731</v>
      </c>
      <c r="G588" s="195">
        <v>1.940468951691559</v>
      </c>
      <c r="H588" s="112">
        <v>33.544462385407833</v>
      </c>
      <c r="I588" s="195">
        <v>1.8487105640918089</v>
      </c>
      <c r="J588" s="112">
        <v>61.29092653014272</v>
      </c>
      <c r="K588" s="195">
        <v>1.9977851387448189</v>
      </c>
      <c r="L588" s="112">
        <v>59.294912367761398</v>
      </c>
      <c r="M588" s="113">
        <v>1.9286647652598941</v>
      </c>
      <c r="N588" s="242">
        <v>601</v>
      </c>
      <c r="O588" s="550">
        <v>699</v>
      </c>
    </row>
    <row r="589" spans="1:15">
      <c r="A589" s="24" t="s">
        <v>21</v>
      </c>
      <c r="B589" s="115">
        <v>9.5217477268808324</v>
      </c>
      <c r="C589" s="198">
        <v>1.256425940661392</v>
      </c>
      <c r="D589" s="115">
        <v>7.0873173291586999</v>
      </c>
      <c r="E589" s="198">
        <v>1.1526514064604949</v>
      </c>
      <c r="F589" s="115">
        <v>31.607543697180461</v>
      </c>
      <c r="G589" s="198">
        <v>1.9882699025506421</v>
      </c>
      <c r="H589" s="115">
        <v>30.59555144880223</v>
      </c>
      <c r="I589" s="198">
        <v>2.0361517953020241</v>
      </c>
      <c r="J589" s="115">
        <v>58.8707085759387</v>
      </c>
      <c r="K589" s="198">
        <v>2.1046161741959328</v>
      </c>
      <c r="L589" s="115">
        <v>62.317131222039073</v>
      </c>
      <c r="M589" s="116">
        <v>2.1176736745984881</v>
      </c>
      <c r="N589" s="243">
        <v>547</v>
      </c>
      <c r="O589" s="551">
        <v>612</v>
      </c>
    </row>
    <row r="590" spans="1:15">
      <c r="A590" s="28" t="s">
        <v>22</v>
      </c>
      <c r="B590" s="112">
        <v>12.207268155087901</v>
      </c>
      <c r="C590" s="195">
        <v>1.5237978547436919</v>
      </c>
      <c r="D590" s="112">
        <v>24.80914190721386</v>
      </c>
      <c r="E590" s="195">
        <v>2.101244016438498</v>
      </c>
      <c r="F590" s="112">
        <v>59.589006625582897</v>
      </c>
      <c r="G590" s="195">
        <v>2.28705290618643</v>
      </c>
      <c r="H590" s="112">
        <v>57.18957601690645</v>
      </c>
      <c r="I590" s="195">
        <v>2.2133821276289929</v>
      </c>
      <c r="J590" s="112">
        <v>28.203725219329201</v>
      </c>
      <c r="K590" s="195">
        <v>2.0964809119863528</v>
      </c>
      <c r="L590" s="112">
        <v>18.00128207587969</v>
      </c>
      <c r="M590" s="113">
        <v>1.399268256775178</v>
      </c>
      <c r="N590" s="242">
        <v>463</v>
      </c>
      <c r="O590" s="550">
        <v>633</v>
      </c>
    </row>
    <row r="591" spans="1:15" ht="15.75" thickBot="1">
      <c r="A591" s="24" t="s">
        <v>23</v>
      </c>
      <c r="B591" s="413">
        <v>8.0849371668181451</v>
      </c>
      <c r="C591" s="460">
        <v>1.15843714120232</v>
      </c>
      <c r="D591" s="413">
        <v>9.2011695886252536</v>
      </c>
      <c r="E591" s="460">
        <v>1.2903511542404109</v>
      </c>
      <c r="F591" s="413">
        <v>29.446788211594701</v>
      </c>
      <c r="G591" s="460">
        <v>1.937007691683716</v>
      </c>
      <c r="H591" s="413">
        <v>26.901496671321691</v>
      </c>
      <c r="I591" s="460">
        <v>1.861790717299912</v>
      </c>
      <c r="J591" s="413">
        <v>62.468274621587149</v>
      </c>
      <c r="K591" s="460">
        <v>2.058464926534266</v>
      </c>
      <c r="L591" s="413">
        <v>63.89733374005305</v>
      </c>
      <c r="M591" s="414">
        <v>2.027422429537947</v>
      </c>
      <c r="N591" s="243">
        <v>555</v>
      </c>
      <c r="O591" s="551">
        <v>615</v>
      </c>
    </row>
    <row r="592" spans="1:15">
      <c r="A592" s="573" t="s">
        <v>28</v>
      </c>
      <c r="B592" s="124">
        <v>21.21135455469501</v>
      </c>
      <c r="C592" s="204">
        <v>0.91197064993804833</v>
      </c>
      <c r="D592" s="124">
        <v>33.716705080211462</v>
      </c>
      <c r="E592" s="204">
        <v>0.81007225774748659</v>
      </c>
      <c r="F592" s="124">
        <v>52.477201585086611</v>
      </c>
      <c r="G592" s="204">
        <v>1.105085584315423</v>
      </c>
      <c r="H592" s="124">
        <v>46.757692412759283</v>
      </c>
      <c r="I592" s="204">
        <v>0.84633266468228419</v>
      </c>
      <c r="J592" s="124">
        <v>26.311443860218379</v>
      </c>
      <c r="K592" s="204">
        <v>0.96581630449167377</v>
      </c>
      <c r="L592" s="124">
        <v>19.525602507029259</v>
      </c>
      <c r="M592" s="125">
        <v>0.65396460292407932</v>
      </c>
      <c r="N592" s="244">
        <v>3605</v>
      </c>
      <c r="O592" s="581">
        <v>5888</v>
      </c>
    </row>
    <row r="593" spans="1:15">
      <c r="A593" s="574" t="s">
        <v>27</v>
      </c>
      <c r="B593" s="124">
        <v>6.2852404367244379</v>
      </c>
      <c r="C593" s="204">
        <v>0.44925937590466603</v>
      </c>
      <c r="D593" s="124">
        <v>7.5627859785358051</v>
      </c>
      <c r="E593" s="204">
        <v>0.59842407569234579</v>
      </c>
      <c r="F593" s="124">
        <v>38.900391767897958</v>
      </c>
      <c r="G593" s="204">
        <v>0.93470647057113077</v>
      </c>
      <c r="H593" s="124">
        <v>38.240690653564698</v>
      </c>
      <c r="I593" s="204">
        <v>0.9826906529090218</v>
      </c>
      <c r="J593" s="124">
        <v>54.814367795377613</v>
      </c>
      <c r="K593" s="204">
        <v>0.94692189096993939</v>
      </c>
      <c r="L593" s="124">
        <v>54.196523367899488</v>
      </c>
      <c r="M593" s="125">
        <v>0.98909944803029481</v>
      </c>
      <c r="N593" s="245">
        <v>3228</v>
      </c>
      <c r="O593" s="582">
        <v>3720</v>
      </c>
    </row>
    <row r="594" spans="1:15">
      <c r="A594" s="575" t="s">
        <v>26</v>
      </c>
      <c r="B594" s="518">
        <v>16.841717650391139</v>
      </c>
      <c r="C594" s="524">
        <v>0.66527344892396734</v>
      </c>
      <c r="D594" s="518">
        <v>28.502531492031849</v>
      </c>
      <c r="E594" s="524">
        <v>0.66890871292066467</v>
      </c>
      <c r="F594" s="518">
        <v>48.50257505128058</v>
      </c>
      <c r="G594" s="524">
        <v>0.83152674716883945</v>
      </c>
      <c r="H594" s="518">
        <v>45.059701169052083</v>
      </c>
      <c r="I594" s="524">
        <v>0.70515035531360104</v>
      </c>
      <c r="J594" s="518">
        <v>34.655707298328281</v>
      </c>
      <c r="K594" s="524">
        <v>0.75705687999279825</v>
      </c>
      <c r="L594" s="518">
        <v>26.437767338916071</v>
      </c>
      <c r="M594" s="519">
        <v>0.57313919805527047</v>
      </c>
      <c r="N594" s="557">
        <v>6833</v>
      </c>
      <c r="O594" s="583">
        <v>9608</v>
      </c>
    </row>
    <row r="595" spans="1:15">
      <c r="A595" s="1969" t="s">
        <v>165</v>
      </c>
      <c r="B595" s="1969"/>
      <c r="C595" s="1969"/>
      <c r="D595" s="1969"/>
      <c r="E595" s="1969"/>
      <c r="F595" s="1969"/>
      <c r="G595" s="1969"/>
      <c r="H595" s="1969"/>
      <c r="I595" s="1969"/>
      <c r="J595" s="1969"/>
      <c r="K595" s="1969"/>
      <c r="L595" s="1969"/>
      <c r="M595" s="1969"/>
      <c r="N595" s="1969"/>
      <c r="O595" s="1969"/>
    </row>
    <row r="596" spans="1:15">
      <c r="A596" s="1968" t="s">
        <v>417</v>
      </c>
      <c r="B596" s="1968"/>
      <c r="C596" s="1968"/>
      <c r="D596" s="1968"/>
      <c r="E596" s="1968"/>
      <c r="F596" s="1968"/>
      <c r="G596" s="1968"/>
      <c r="H596" s="1968"/>
      <c r="I596" s="1968"/>
      <c r="J596" s="1968"/>
      <c r="K596" s="1968"/>
      <c r="L596" s="1968"/>
      <c r="M596" s="1968"/>
      <c r="N596" s="1968"/>
      <c r="O596" s="1968"/>
    </row>
  </sheetData>
  <mergeCells count="487">
    <mergeCell ref="A149:O149"/>
    <mergeCell ref="A150:O150"/>
    <mergeCell ref="A151:O151"/>
    <mergeCell ref="A95:O95"/>
    <mergeCell ref="A96:O96"/>
    <mergeCell ref="A97:O97"/>
    <mergeCell ref="A122:O122"/>
    <mergeCell ref="B127:E127"/>
    <mergeCell ref="F127:I127"/>
    <mergeCell ref="J127:M127"/>
    <mergeCell ref="A123:O123"/>
    <mergeCell ref="A124:O124"/>
    <mergeCell ref="N127:O127"/>
    <mergeCell ref="B128:C128"/>
    <mergeCell ref="D128:E128"/>
    <mergeCell ref="F128:G128"/>
    <mergeCell ref="H128:I128"/>
    <mergeCell ref="J128:K128"/>
    <mergeCell ref="L128:M128"/>
    <mergeCell ref="B100:E100"/>
    <mergeCell ref="F100:I100"/>
    <mergeCell ref="J100:M100"/>
    <mergeCell ref="N100:O100"/>
    <mergeCell ref="B101:C101"/>
    <mergeCell ref="D101:E101"/>
    <mergeCell ref="F101:G101"/>
    <mergeCell ref="H101:I101"/>
    <mergeCell ref="J101:K101"/>
    <mergeCell ref="L101:M101"/>
    <mergeCell ref="A41:O41"/>
    <mergeCell ref="A42:O42"/>
    <mergeCell ref="A43:O43"/>
    <mergeCell ref="B73:E73"/>
    <mergeCell ref="F73:I73"/>
    <mergeCell ref="J73:M73"/>
    <mergeCell ref="N73:O73"/>
    <mergeCell ref="B74:C74"/>
    <mergeCell ref="D74:E74"/>
    <mergeCell ref="F74:G74"/>
    <mergeCell ref="H74:I74"/>
    <mergeCell ref="J74:K74"/>
    <mergeCell ref="L74:M74"/>
    <mergeCell ref="A68:O68"/>
    <mergeCell ref="A69:O69"/>
    <mergeCell ref="A70:O70"/>
    <mergeCell ref="B46:E46"/>
    <mergeCell ref="F46:I46"/>
    <mergeCell ref="J46:M46"/>
    <mergeCell ref="N46:O46"/>
    <mergeCell ref="B47:C47"/>
    <mergeCell ref="D47:E47"/>
    <mergeCell ref="F47:G47"/>
    <mergeCell ref="H47:I47"/>
    <mergeCell ref="J47:K47"/>
    <mergeCell ref="L47:M47"/>
    <mergeCell ref="DF7:DH7"/>
    <mergeCell ref="DI7:DK7"/>
    <mergeCell ref="B19:E19"/>
    <mergeCell ref="F19:I19"/>
    <mergeCell ref="J19:M19"/>
    <mergeCell ref="N19:O19"/>
    <mergeCell ref="B20:C20"/>
    <mergeCell ref="D20:E20"/>
    <mergeCell ref="F20:G20"/>
    <mergeCell ref="H20:I20"/>
    <mergeCell ref="J20:K20"/>
    <mergeCell ref="L20:M20"/>
    <mergeCell ref="CE7:CG7"/>
    <mergeCell ref="CH7:CJ7"/>
    <mergeCell ref="CK7:CM7"/>
    <mergeCell ref="CN7:CP7"/>
    <mergeCell ref="CQ7:CS7"/>
    <mergeCell ref="CW7:CY7"/>
    <mergeCell ref="CZ7:DB7"/>
    <mergeCell ref="DC7:DE7"/>
    <mergeCell ref="BD7:BF7"/>
    <mergeCell ref="BG7:BI7"/>
    <mergeCell ref="BJ7:BL7"/>
    <mergeCell ref="BM7:BO7"/>
    <mergeCell ref="BP7:BR7"/>
    <mergeCell ref="BS7:BU7"/>
    <mergeCell ref="BV7:BX7"/>
    <mergeCell ref="BY7:CA7"/>
    <mergeCell ref="CB7:CD7"/>
    <mergeCell ref="AF7:AH7"/>
    <mergeCell ref="AI7:AK7"/>
    <mergeCell ref="AL7:AN7"/>
    <mergeCell ref="AO7:AQ7"/>
    <mergeCell ref="AR7:AT7"/>
    <mergeCell ref="AU7:AW7"/>
    <mergeCell ref="AX7:AZ7"/>
    <mergeCell ref="BA7:BC7"/>
    <mergeCell ref="CT7:CV7"/>
    <mergeCell ref="E7:G7"/>
    <mergeCell ref="H7:J7"/>
    <mergeCell ref="K7:M7"/>
    <mergeCell ref="N7:P7"/>
    <mergeCell ref="Q7:S7"/>
    <mergeCell ref="T7:V7"/>
    <mergeCell ref="W7:Y7"/>
    <mergeCell ref="Z7:AB7"/>
    <mergeCell ref="AC7:AE7"/>
    <mergeCell ref="N157:P157"/>
    <mergeCell ref="Q157:S157"/>
    <mergeCell ref="BM157:BO157"/>
    <mergeCell ref="A3:DK3"/>
    <mergeCell ref="B6:G6"/>
    <mergeCell ref="H6:M6"/>
    <mergeCell ref="N6:S6"/>
    <mergeCell ref="T6:Y6"/>
    <mergeCell ref="Z6:AE6"/>
    <mergeCell ref="AF6:AK6"/>
    <mergeCell ref="AL6:AQ6"/>
    <mergeCell ref="AR6:AW6"/>
    <mergeCell ref="AX6:BC6"/>
    <mergeCell ref="BD6:BI6"/>
    <mergeCell ref="BJ6:BO6"/>
    <mergeCell ref="BP6:BU6"/>
    <mergeCell ref="BV6:CA6"/>
    <mergeCell ref="CB6:CG6"/>
    <mergeCell ref="CH6:CM6"/>
    <mergeCell ref="CN6:CS6"/>
    <mergeCell ref="CT6:CY6"/>
    <mergeCell ref="CZ6:DE6"/>
    <mergeCell ref="DF6:DK6"/>
    <mergeCell ref="B7:D7"/>
    <mergeCell ref="A153:DK153"/>
    <mergeCell ref="B156:G156"/>
    <mergeCell ref="H156:M156"/>
    <mergeCell ref="N156:S156"/>
    <mergeCell ref="T156:Y156"/>
    <mergeCell ref="Z156:AE156"/>
    <mergeCell ref="AF156:AK156"/>
    <mergeCell ref="AL156:AQ156"/>
    <mergeCell ref="AR156:AW156"/>
    <mergeCell ref="AX156:BC156"/>
    <mergeCell ref="DF156:DK156"/>
    <mergeCell ref="BV156:CA156"/>
    <mergeCell ref="CB156:CG156"/>
    <mergeCell ref="CH156:CM156"/>
    <mergeCell ref="CN156:CS156"/>
    <mergeCell ref="CT156:CY156"/>
    <mergeCell ref="CZ156:DE156"/>
    <mergeCell ref="BD156:BI156"/>
    <mergeCell ref="BJ156:BO156"/>
    <mergeCell ref="BP156:BU156"/>
    <mergeCell ref="BP157:BR157"/>
    <mergeCell ref="BS157:BU157"/>
    <mergeCell ref="AL157:AN157"/>
    <mergeCell ref="AO157:AQ157"/>
    <mergeCell ref="AR157:AT157"/>
    <mergeCell ref="B170:C170"/>
    <mergeCell ref="D170:E170"/>
    <mergeCell ref="F170:G170"/>
    <mergeCell ref="H170:I170"/>
    <mergeCell ref="J170:K170"/>
    <mergeCell ref="L170:M170"/>
    <mergeCell ref="B157:D157"/>
    <mergeCell ref="E157:G157"/>
    <mergeCell ref="H157:J157"/>
    <mergeCell ref="K157:M157"/>
    <mergeCell ref="T157:V157"/>
    <mergeCell ref="W157:Y157"/>
    <mergeCell ref="Z157:AB157"/>
    <mergeCell ref="AC157:AE157"/>
    <mergeCell ref="AF157:AH157"/>
    <mergeCell ref="AI157:AK157"/>
    <mergeCell ref="BD157:BF157"/>
    <mergeCell ref="BG157:BI157"/>
    <mergeCell ref="BJ157:BL157"/>
    <mergeCell ref="A191:O191"/>
    <mergeCell ref="A192:O192"/>
    <mergeCell ref="A193:O193"/>
    <mergeCell ref="DF157:DH157"/>
    <mergeCell ref="DI157:DK157"/>
    <mergeCell ref="B169:E169"/>
    <mergeCell ref="F169:I169"/>
    <mergeCell ref="J169:M169"/>
    <mergeCell ref="N169:O169"/>
    <mergeCell ref="CN157:CP157"/>
    <mergeCell ref="CQ157:CS157"/>
    <mergeCell ref="CT157:CV157"/>
    <mergeCell ref="CW157:CY157"/>
    <mergeCell ref="CZ157:DB157"/>
    <mergeCell ref="DC157:DE157"/>
    <mergeCell ref="BV157:BX157"/>
    <mergeCell ref="BY157:CA157"/>
    <mergeCell ref="CB157:CD157"/>
    <mergeCell ref="CE157:CG157"/>
    <mergeCell ref="CH157:CJ157"/>
    <mergeCell ref="CK157:CM157"/>
    <mergeCell ref="AU157:AW157"/>
    <mergeCell ref="AX157:AZ157"/>
    <mergeCell ref="BA157:BC157"/>
    <mergeCell ref="A218:O218"/>
    <mergeCell ref="A219:O219"/>
    <mergeCell ref="A220:O220"/>
    <mergeCell ref="N196:O196"/>
    <mergeCell ref="B197:C197"/>
    <mergeCell ref="D197:E197"/>
    <mergeCell ref="F197:G197"/>
    <mergeCell ref="H197:I197"/>
    <mergeCell ref="J197:K197"/>
    <mergeCell ref="L197:M197"/>
    <mergeCell ref="B196:E196"/>
    <mergeCell ref="F196:I196"/>
    <mergeCell ref="J196:M196"/>
    <mergeCell ref="A245:O245"/>
    <mergeCell ref="A246:O246"/>
    <mergeCell ref="A247:O247"/>
    <mergeCell ref="N223:O223"/>
    <mergeCell ref="B224:C224"/>
    <mergeCell ref="D224:E224"/>
    <mergeCell ref="F224:G224"/>
    <mergeCell ref="H224:I224"/>
    <mergeCell ref="J224:K224"/>
    <mergeCell ref="L224:M224"/>
    <mergeCell ref="B223:E223"/>
    <mergeCell ref="F223:I223"/>
    <mergeCell ref="J223:M223"/>
    <mergeCell ref="A272:O272"/>
    <mergeCell ref="A273:O273"/>
    <mergeCell ref="A274:O274"/>
    <mergeCell ref="N250:O250"/>
    <mergeCell ref="B251:C251"/>
    <mergeCell ref="D251:E251"/>
    <mergeCell ref="F251:G251"/>
    <mergeCell ref="H251:I251"/>
    <mergeCell ref="J251:K251"/>
    <mergeCell ref="L251:M251"/>
    <mergeCell ref="B250:E250"/>
    <mergeCell ref="F250:I250"/>
    <mergeCell ref="J250:M250"/>
    <mergeCell ref="A299:O299"/>
    <mergeCell ref="N277:O277"/>
    <mergeCell ref="B278:C278"/>
    <mergeCell ref="D278:E278"/>
    <mergeCell ref="F278:G278"/>
    <mergeCell ref="H278:I278"/>
    <mergeCell ref="J278:K278"/>
    <mergeCell ref="L278:M278"/>
    <mergeCell ref="B277:E277"/>
    <mergeCell ref="F277:I277"/>
    <mergeCell ref="J277:M277"/>
    <mergeCell ref="A303:DK303"/>
    <mergeCell ref="B306:G306"/>
    <mergeCell ref="H306:M306"/>
    <mergeCell ref="N306:S306"/>
    <mergeCell ref="T306:Y306"/>
    <mergeCell ref="Z306:AE306"/>
    <mergeCell ref="AF306:AK306"/>
    <mergeCell ref="DF306:DK306"/>
    <mergeCell ref="BV306:CA306"/>
    <mergeCell ref="CB306:CG306"/>
    <mergeCell ref="CH306:CM306"/>
    <mergeCell ref="CN306:CS306"/>
    <mergeCell ref="CT306:CY306"/>
    <mergeCell ref="CZ306:DE306"/>
    <mergeCell ref="AL306:AQ306"/>
    <mergeCell ref="AR306:AW306"/>
    <mergeCell ref="AX306:BC306"/>
    <mergeCell ref="BD306:BI306"/>
    <mergeCell ref="BJ306:BO306"/>
    <mergeCell ref="BP306:BU306"/>
    <mergeCell ref="DF307:DH307"/>
    <mergeCell ref="DI307:DK307"/>
    <mergeCell ref="B319:E319"/>
    <mergeCell ref="F319:I319"/>
    <mergeCell ref="J319:M319"/>
    <mergeCell ref="N319:O319"/>
    <mergeCell ref="CE307:CG307"/>
    <mergeCell ref="CH307:CJ307"/>
    <mergeCell ref="CK307:CM307"/>
    <mergeCell ref="CN307:CP307"/>
    <mergeCell ref="CQ307:CS307"/>
    <mergeCell ref="CT307:CV307"/>
    <mergeCell ref="BM307:BO307"/>
    <mergeCell ref="BP307:BR307"/>
    <mergeCell ref="BS307:BU307"/>
    <mergeCell ref="BV307:BX307"/>
    <mergeCell ref="BY307:CA307"/>
    <mergeCell ref="CB307:CD307"/>
    <mergeCell ref="AU307:AW307"/>
    <mergeCell ref="AX307:AZ307"/>
    <mergeCell ref="BA307:BC307"/>
    <mergeCell ref="BD307:BF307"/>
    <mergeCell ref="BG307:BI307"/>
    <mergeCell ref="BJ307:BL307"/>
    <mergeCell ref="B307:D307"/>
    <mergeCell ref="E307:G307"/>
    <mergeCell ref="H307:J307"/>
    <mergeCell ref="K307:M307"/>
    <mergeCell ref="N307:P307"/>
    <mergeCell ref="Q307:S307"/>
    <mergeCell ref="T307:V307"/>
    <mergeCell ref="W307:Y307"/>
    <mergeCell ref="Z307:AB307"/>
    <mergeCell ref="L320:M320"/>
    <mergeCell ref="CW307:CY307"/>
    <mergeCell ref="CZ307:DB307"/>
    <mergeCell ref="DC307:DE307"/>
    <mergeCell ref="AC307:AE307"/>
    <mergeCell ref="AF307:AH307"/>
    <mergeCell ref="AI307:AK307"/>
    <mergeCell ref="AL307:AN307"/>
    <mergeCell ref="AO307:AQ307"/>
    <mergeCell ref="AR307:AT307"/>
    <mergeCell ref="A396:O396"/>
    <mergeCell ref="A397:O397"/>
    <mergeCell ref="N373:O373"/>
    <mergeCell ref="B374:C374"/>
    <mergeCell ref="D374:E374"/>
    <mergeCell ref="F374:G374"/>
    <mergeCell ref="H374:I374"/>
    <mergeCell ref="J374:K374"/>
    <mergeCell ref="L374:M374"/>
    <mergeCell ref="B373:E373"/>
    <mergeCell ref="F373:I373"/>
    <mergeCell ref="J373:M373"/>
    <mergeCell ref="A422:O422"/>
    <mergeCell ref="A423:O423"/>
    <mergeCell ref="A424:O424"/>
    <mergeCell ref="N400:O400"/>
    <mergeCell ref="B401:C401"/>
    <mergeCell ref="D401:E401"/>
    <mergeCell ref="F401:G401"/>
    <mergeCell ref="H401:I401"/>
    <mergeCell ref="J401:K401"/>
    <mergeCell ref="L401:M401"/>
    <mergeCell ref="B400:E400"/>
    <mergeCell ref="F400:I400"/>
    <mergeCell ref="J400:M400"/>
    <mergeCell ref="CZ457:DB457"/>
    <mergeCell ref="DC457:DE457"/>
    <mergeCell ref="A449:O449"/>
    <mergeCell ref="N427:O427"/>
    <mergeCell ref="B428:C428"/>
    <mergeCell ref="D428:E428"/>
    <mergeCell ref="F428:G428"/>
    <mergeCell ref="H428:I428"/>
    <mergeCell ref="J428:K428"/>
    <mergeCell ref="L428:M428"/>
    <mergeCell ref="B427:E427"/>
    <mergeCell ref="F427:I427"/>
    <mergeCell ref="J427:M427"/>
    <mergeCell ref="A453:DK453"/>
    <mergeCell ref="B456:G456"/>
    <mergeCell ref="H456:M456"/>
    <mergeCell ref="N456:S456"/>
    <mergeCell ref="T456:Y456"/>
    <mergeCell ref="Z456:AE456"/>
    <mergeCell ref="AF456:AK456"/>
    <mergeCell ref="DF456:DK456"/>
    <mergeCell ref="BV456:CA456"/>
    <mergeCell ref="CB456:CG456"/>
    <mergeCell ref="CH456:CM456"/>
    <mergeCell ref="CN456:CS456"/>
    <mergeCell ref="CT456:CY456"/>
    <mergeCell ref="CZ456:DE456"/>
    <mergeCell ref="AL456:AQ456"/>
    <mergeCell ref="AR456:AW456"/>
    <mergeCell ref="AX456:BC456"/>
    <mergeCell ref="BD456:BI456"/>
    <mergeCell ref="BJ456:BO456"/>
    <mergeCell ref="BP456:BU456"/>
    <mergeCell ref="DF457:DH457"/>
    <mergeCell ref="DI457:DK457"/>
    <mergeCell ref="B469:E469"/>
    <mergeCell ref="F469:I469"/>
    <mergeCell ref="J469:M469"/>
    <mergeCell ref="N469:O469"/>
    <mergeCell ref="CE457:CG457"/>
    <mergeCell ref="CH457:CJ457"/>
    <mergeCell ref="CK457:CM457"/>
    <mergeCell ref="CN457:CP457"/>
    <mergeCell ref="CQ457:CS457"/>
    <mergeCell ref="CT457:CV457"/>
    <mergeCell ref="BM457:BO457"/>
    <mergeCell ref="BP457:BR457"/>
    <mergeCell ref="BS457:BU457"/>
    <mergeCell ref="BV457:BX457"/>
    <mergeCell ref="BY457:CA457"/>
    <mergeCell ref="CB457:CD457"/>
    <mergeCell ref="AU457:AW457"/>
    <mergeCell ref="AX457:AZ457"/>
    <mergeCell ref="BA457:BC457"/>
    <mergeCell ref="BD457:BF457"/>
    <mergeCell ref="W457:Y457"/>
    <mergeCell ref="Z457:AB457"/>
    <mergeCell ref="F495:I495"/>
    <mergeCell ref="J495:M495"/>
    <mergeCell ref="B470:C470"/>
    <mergeCell ref="D470:E470"/>
    <mergeCell ref="F470:G470"/>
    <mergeCell ref="H470:I470"/>
    <mergeCell ref="J470:K470"/>
    <mergeCell ref="L470:M470"/>
    <mergeCell ref="CW457:CY457"/>
    <mergeCell ref="BG457:BI457"/>
    <mergeCell ref="BJ457:BL457"/>
    <mergeCell ref="AC457:AE457"/>
    <mergeCell ref="AF457:AH457"/>
    <mergeCell ref="AI457:AK457"/>
    <mergeCell ref="AL457:AN457"/>
    <mergeCell ref="AO457:AQ457"/>
    <mergeCell ref="AR457:AT457"/>
    <mergeCell ref="B457:D457"/>
    <mergeCell ref="E457:G457"/>
    <mergeCell ref="H457:J457"/>
    <mergeCell ref="K457:M457"/>
    <mergeCell ref="N457:P457"/>
    <mergeCell ref="Q457:S457"/>
    <mergeCell ref="T457:V457"/>
    <mergeCell ref="A570:O570"/>
    <mergeCell ref="B547:E547"/>
    <mergeCell ref="F547:I547"/>
    <mergeCell ref="J547:M547"/>
    <mergeCell ref="N521:O521"/>
    <mergeCell ref="B522:C522"/>
    <mergeCell ref="D522:E522"/>
    <mergeCell ref="F522:G522"/>
    <mergeCell ref="H522:I522"/>
    <mergeCell ref="J522:K522"/>
    <mergeCell ref="L522:M522"/>
    <mergeCell ref="B521:E521"/>
    <mergeCell ref="F521:I521"/>
    <mergeCell ref="J521:M521"/>
    <mergeCell ref="N573:O573"/>
    <mergeCell ref="B574:C574"/>
    <mergeCell ref="D574:E574"/>
    <mergeCell ref="F574:G574"/>
    <mergeCell ref="H574:I574"/>
    <mergeCell ref="J574:K574"/>
    <mergeCell ref="L574:M574"/>
    <mergeCell ref="A595:O595"/>
    <mergeCell ref="A596:O596"/>
    <mergeCell ref="B573:E573"/>
    <mergeCell ref="F573:I573"/>
    <mergeCell ref="J573:M573"/>
    <mergeCell ref="A300:O300"/>
    <mergeCell ref="A301:O301"/>
    <mergeCell ref="A341:O341"/>
    <mergeCell ref="A342:O342"/>
    <mergeCell ref="A343:O343"/>
    <mergeCell ref="A368:O368"/>
    <mergeCell ref="A369:O369"/>
    <mergeCell ref="A370:O370"/>
    <mergeCell ref="A395:O395"/>
    <mergeCell ref="N346:O346"/>
    <mergeCell ref="B347:C347"/>
    <mergeCell ref="D347:E347"/>
    <mergeCell ref="F347:G347"/>
    <mergeCell ref="H347:I347"/>
    <mergeCell ref="J347:K347"/>
    <mergeCell ref="L347:M347"/>
    <mergeCell ref="B346:E346"/>
    <mergeCell ref="F346:I346"/>
    <mergeCell ref="J346:M346"/>
    <mergeCell ref="B320:C320"/>
    <mergeCell ref="D320:E320"/>
    <mergeCell ref="F320:G320"/>
    <mergeCell ref="H320:I320"/>
    <mergeCell ref="J320:K320"/>
    <mergeCell ref="A450:O450"/>
    <mergeCell ref="A451:O451"/>
    <mergeCell ref="A491:O491"/>
    <mergeCell ref="A492:O492"/>
    <mergeCell ref="A517:O517"/>
    <mergeCell ref="A518:O518"/>
    <mergeCell ref="A543:O543"/>
    <mergeCell ref="A544:O544"/>
    <mergeCell ref="A569:O569"/>
    <mergeCell ref="N547:O547"/>
    <mergeCell ref="B548:C548"/>
    <mergeCell ref="D548:E548"/>
    <mergeCell ref="F548:G548"/>
    <mergeCell ref="H548:I548"/>
    <mergeCell ref="J548:K548"/>
    <mergeCell ref="L548:M548"/>
    <mergeCell ref="N495:O495"/>
    <mergeCell ref="B496:C496"/>
    <mergeCell ref="D496:E496"/>
    <mergeCell ref="F496:G496"/>
    <mergeCell ref="H496:I496"/>
    <mergeCell ref="J496:K496"/>
    <mergeCell ref="L496:M496"/>
    <mergeCell ref="B495:E495"/>
  </mergeCells>
  <hyperlinks>
    <hyperlink ref="A1" location="Inhalt!A9" display="Zurück zum Inhalt" xr:uid="{00000000-0004-0000-0800-000000000000}"/>
  </hyperlinks>
  <pageMargins left="0.7" right="0.7" top="0.78740157499999996" bottom="0.78740157499999996"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70"/>
  <sheetViews>
    <sheetView zoomScale="80" zoomScaleNormal="80" workbookViewId="0"/>
  </sheetViews>
  <sheetFormatPr baseColWidth="10" defaultColWidth="11" defaultRowHeight="14.45" customHeight="1"/>
  <cols>
    <col min="1" max="1" width="23.5" style="529" customWidth="1"/>
    <col min="2" max="2" width="17.75" style="529" customWidth="1"/>
    <col min="3" max="16384" width="11" style="529"/>
  </cols>
  <sheetData>
    <row r="1" spans="1:10" ht="14.45" customHeight="1">
      <c r="A1" s="1527" t="s">
        <v>176</v>
      </c>
      <c r="B1" s="1145"/>
      <c r="C1" s="1146"/>
      <c r="D1" s="1146"/>
      <c r="E1" s="1146"/>
      <c r="F1" s="1146"/>
      <c r="G1" s="1146"/>
      <c r="H1" s="1146"/>
      <c r="I1" s="1146"/>
      <c r="J1" s="1146"/>
    </row>
    <row r="2" spans="1:10" ht="14.45" customHeight="1">
      <c r="A2" s="818"/>
      <c r="B2" s="1145"/>
      <c r="C2" s="1146"/>
      <c r="D2" s="1146"/>
      <c r="E2" s="1146"/>
      <c r="F2" s="1146"/>
      <c r="G2" s="1146"/>
      <c r="H2" s="1146"/>
      <c r="I2" s="1146"/>
      <c r="J2" s="1146"/>
    </row>
    <row r="3" spans="1:10" ht="23.25">
      <c r="A3" s="1957">
        <v>2023</v>
      </c>
      <c r="B3" s="1957"/>
    </row>
    <row r="4" spans="1:10" ht="15">
      <c r="A4" s="820"/>
      <c r="B4" s="820"/>
    </row>
    <row r="5" spans="1:10" ht="36" customHeight="1">
      <c r="A5" s="2019" t="s">
        <v>569</v>
      </c>
      <c r="B5" s="2019"/>
    </row>
    <row r="6" spans="1:10" ht="14.25" customHeight="1">
      <c r="A6" s="2020" t="s">
        <v>8</v>
      </c>
      <c r="B6" s="2022" t="s">
        <v>1</v>
      </c>
    </row>
    <row r="7" spans="1:10" ht="14.25" customHeight="1">
      <c r="A7" s="2020"/>
      <c r="B7" s="2023"/>
    </row>
    <row r="8" spans="1:10" ht="15" customHeight="1" thickBot="1">
      <c r="A8" s="2021"/>
      <c r="B8" s="2024"/>
    </row>
    <row r="9" spans="1:10" ht="14.25">
      <c r="A9" s="1147" t="s">
        <v>9</v>
      </c>
      <c r="B9" s="857">
        <v>9414</v>
      </c>
    </row>
    <row r="10" spans="1:10" ht="14.25">
      <c r="A10" s="544" t="s">
        <v>10</v>
      </c>
      <c r="B10" s="846">
        <v>9343</v>
      </c>
    </row>
    <row r="11" spans="1:10" ht="14.25">
      <c r="A11" s="543" t="s">
        <v>11</v>
      </c>
      <c r="B11" s="857">
        <v>2832</v>
      </c>
    </row>
    <row r="12" spans="1:10" ht="14.25">
      <c r="A12" s="544" t="s">
        <v>12</v>
      </c>
      <c r="B12" s="846">
        <v>1627</v>
      </c>
    </row>
    <row r="13" spans="1:10" ht="14.25">
      <c r="A13" s="543" t="s">
        <v>13</v>
      </c>
      <c r="B13" s="857">
        <v>462</v>
      </c>
    </row>
    <row r="14" spans="1:10" ht="14.25">
      <c r="A14" s="1148" t="s">
        <v>14</v>
      </c>
      <c r="B14" s="846">
        <v>1165</v>
      </c>
    </row>
    <row r="15" spans="1:10" ht="14.25">
      <c r="A15" s="543" t="s">
        <v>15</v>
      </c>
      <c r="B15" s="857">
        <v>4308</v>
      </c>
    </row>
    <row r="16" spans="1:10" ht="14.25">
      <c r="A16" s="1148" t="s">
        <v>570</v>
      </c>
      <c r="B16" s="846">
        <v>965</v>
      </c>
    </row>
    <row r="17" spans="1:2" ht="14.25">
      <c r="A17" s="543" t="s">
        <v>16</v>
      </c>
      <c r="B17" s="857">
        <v>5379</v>
      </c>
    </row>
    <row r="18" spans="1:2" ht="14.25">
      <c r="A18" s="1148" t="s">
        <v>17</v>
      </c>
      <c r="B18" s="846">
        <v>10668</v>
      </c>
    </row>
    <row r="19" spans="1:2" ht="14.25">
      <c r="A19" s="543" t="s">
        <v>18</v>
      </c>
      <c r="B19" s="857">
        <v>2508</v>
      </c>
    </row>
    <row r="20" spans="1:2" ht="14.25">
      <c r="A20" s="544" t="s">
        <v>19</v>
      </c>
      <c r="B20" s="846">
        <v>474</v>
      </c>
    </row>
    <row r="21" spans="1:2" ht="14.25">
      <c r="A21" s="543" t="s">
        <v>20</v>
      </c>
      <c r="B21" s="857">
        <v>2348</v>
      </c>
    </row>
    <row r="22" spans="1:2" ht="14.25">
      <c r="A22" s="1148" t="s">
        <v>21</v>
      </c>
      <c r="B22" s="846">
        <v>1419</v>
      </c>
    </row>
    <row r="23" spans="1:2" ht="14.25">
      <c r="A23" s="543" t="s">
        <v>22</v>
      </c>
      <c r="B23" s="857">
        <v>1818</v>
      </c>
    </row>
    <row r="24" spans="1:2" ht="15" thickBot="1">
      <c r="A24" s="1149" t="s">
        <v>23</v>
      </c>
      <c r="B24" s="864">
        <v>1347</v>
      </c>
    </row>
    <row r="25" spans="1:2" ht="14.25">
      <c r="A25" s="1150" t="s">
        <v>28</v>
      </c>
      <c r="B25" s="1082">
        <v>45539</v>
      </c>
    </row>
    <row r="26" spans="1:2" ht="14.25">
      <c r="A26" s="1151" t="s">
        <v>27</v>
      </c>
      <c r="B26" s="1083">
        <v>10538</v>
      </c>
    </row>
    <row r="27" spans="1:2" ht="14.25">
      <c r="A27" s="1152" t="s">
        <v>26</v>
      </c>
      <c r="B27" s="1084">
        <v>56077</v>
      </c>
    </row>
    <row r="28" spans="1:2" ht="14.25">
      <c r="A28" s="1919" t="s">
        <v>571</v>
      </c>
      <c r="B28" s="1919"/>
    </row>
    <row r="29" spans="1:2" ht="59.25" customHeight="1">
      <c r="A29" s="1850" t="s">
        <v>572</v>
      </c>
      <c r="B29" s="1850"/>
    </row>
    <row r="30" spans="1:2" ht="15">
      <c r="A30" s="820"/>
      <c r="B30" s="820"/>
    </row>
    <row r="31" spans="1:2" ht="23.25">
      <c r="A31" s="1957">
        <v>2022</v>
      </c>
      <c r="B31" s="1957"/>
    </row>
    <row r="32" spans="1:2" ht="14.25" customHeight="1">
      <c r="A32" s="5"/>
      <c r="B32" s="1145"/>
    </row>
    <row r="33" spans="1:2" ht="36" customHeight="1">
      <c r="A33" s="2019" t="s">
        <v>573</v>
      </c>
      <c r="B33" s="2019"/>
    </row>
    <row r="34" spans="1:2" ht="14.25">
      <c r="A34" s="2020" t="s">
        <v>8</v>
      </c>
      <c r="B34" s="2022" t="s">
        <v>1</v>
      </c>
    </row>
    <row r="35" spans="1:2" ht="14.25">
      <c r="A35" s="2020"/>
      <c r="B35" s="2023"/>
    </row>
    <row r="36" spans="1:2" ht="15" thickBot="1">
      <c r="A36" s="2021"/>
      <c r="B36" s="2024"/>
    </row>
    <row r="37" spans="1:2" ht="14.25">
      <c r="A37" s="1147" t="s">
        <v>9</v>
      </c>
      <c r="B37" s="857">
        <v>9245</v>
      </c>
    </row>
    <row r="38" spans="1:2" ht="14.25">
      <c r="A38" s="544" t="s">
        <v>10</v>
      </c>
      <c r="B38" s="846">
        <v>9193</v>
      </c>
    </row>
    <row r="39" spans="1:2" ht="14.25">
      <c r="A39" s="543" t="s">
        <v>11</v>
      </c>
      <c r="B39" s="857">
        <v>2787</v>
      </c>
    </row>
    <row r="40" spans="1:2" ht="14.25">
      <c r="A40" s="544" t="s">
        <v>12</v>
      </c>
      <c r="B40" s="846">
        <v>1598</v>
      </c>
    </row>
    <row r="41" spans="1:2" ht="14.25">
      <c r="A41" s="543" t="s">
        <v>13</v>
      </c>
      <c r="B41" s="857">
        <v>456</v>
      </c>
    </row>
    <row r="42" spans="1:2" ht="14.25">
      <c r="A42" s="1148" t="s">
        <v>14</v>
      </c>
      <c r="B42" s="846">
        <v>1157</v>
      </c>
    </row>
    <row r="43" spans="1:2" ht="14.25">
      <c r="A43" s="543" t="s">
        <v>15</v>
      </c>
      <c r="B43" s="857">
        <v>4270</v>
      </c>
    </row>
    <row r="44" spans="1:2" ht="14.25">
      <c r="A44" s="1148" t="s">
        <v>570</v>
      </c>
      <c r="B44" s="846">
        <v>964</v>
      </c>
    </row>
    <row r="45" spans="1:2" ht="14.25">
      <c r="A45" s="543" t="s">
        <v>16</v>
      </c>
      <c r="B45" s="857">
        <v>5258</v>
      </c>
    </row>
    <row r="46" spans="1:2" ht="14.25">
      <c r="A46" s="1148" t="s">
        <v>17</v>
      </c>
      <c r="B46" s="846">
        <v>10600</v>
      </c>
    </row>
    <row r="47" spans="1:2" ht="14.25">
      <c r="A47" s="543" t="s">
        <v>18</v>
      </c>
      <c r="B47" s="857">
        <v>2499</v>
      </c>
    </row>
    <row r="48" spans="1:2" ht="14.25">
      <c r="A48" s="544" t="s">
        <v>19</v>
      </c>
      <c r="B48" s="846">
        <v>472</v>
      </c>
    </row>
    <row r="49" spans="1:2" ht="14.25">
      <c r="A49" s="543" t="s">
        <v>20</v>
      </c>
      <c r="B49" s="857">
        <v>2371</v>
      </c>
    </row>
    <row r="50" spans="1:2" ht="14.25">
      <c r="A50" s="1148" t="s">
        <v>21</v>
      </c>
      <c r="B50" s="846">
        <v>1418</v>
      </c>
    </row>
    <row r="51" spans="1:2" ht="14.25">
      <c r="A51" s="543" t="s">
        <v>22</v>
      </c>
      <c r="B51" s="857">
        <v>1792</v>
      </c>
    </row>
    <row r="52" spans="1:2" ht="15" thickBot="1">
      <c r="A52" s="1149" t="s">
        <v>23</v>
      </c>
      <c r="B52" s="864">
        <v>1342</v>
      </c>
    </row>
    <row r="53" spans="1:2" ht="14.25">
      <c r="A53" s="1150" t="s">
        <v>28</v>
      </c>
      <c r="B53" s="1082">
        <v>44942</v>
      </c>
    </row>
    <row r="54" spans="1:2" ht="14.25">
      <c r="A54" s="1151" t="s">
        <v>27</v>
      </c>
      <c r="B54" s="1083">
        <v>10480</v>
      </c>
    </row>
    <row r="55" spans="1:2" ht="14.25">
      <c r="A55" s="1152" t="s">
        <v>26</v>
      </c>
      <c r="B55" s="1084">
        <v>55422</v>
      </c>
    </row>
    <row r="56" spans="1:2" ht="14.25">
      <c r="A56" s="1919" t="s">
        <v>571</v>
      </c>
      <c r="B56" s="1919"/>
    </row>
    <row r="57" spans="1:2" ht="60" customHeight="1">
      <c r="A57" s="1850" t="s">
        <v>574</v>
      </c>
      <c r="B57" s="1850"/>
    </row>
    <row r="58" spans="1:2" ht="15">
      <c r="A58" s="820"/>
      <c r="B58" s="820"/>
    </row>
    <row r="59" spans="1:2" ht="23.25">
      <c r="A59" s="1957">
        <v>2021</v>
      </c>
      <c r="B59" s="1957"/>
    </row>
    <row r="60" spans="1:2" ht="15">
      <c r="A60" s="5"/>
      <c r="B60" s="820"/>
    </row>
    <row r="61" spans="1:2" ht="37.5" customHeight="1">
      <c r="A61" s="2019" t="s">
        <v>575</v>
      </c>
      <c r="B61" s="2019"/>
    </row>
    <row r="62" spans="1:2" ht="14.25">
      <c r="A62" s="2020" t="s">
        <v>8</v>
      </c>
      <c r="B62" s="2022" t="s">
        <v>1</v>
      </c>
    </row>
    <row r="63" spans="1:2" ht="14.25">
      <c r="A63" s="2020"/>
      <c r="B63" s="2023"/>
    </row>
    <row r="64" spans="1:2" ht="15" thickBot="1">
      <c r="A64" s="2021"/>
      <c r="B64" s="2024"/>
    </row>
    <row r="65" spans="1:2" ht="14.25">
      <c r="A65" s="1147" t="s">
        <v>9</v>
      </c>
      <c r="B65" s="857">
        <v>9081</v>
      </c>
    </row>
    <row r="66" spans="1:2" ht="14.25">
      <c r="A66" s="544" t="s">
        <v>10</v>
      </c>
      <c r="B66" s="846">
        <v>8960</v>
      </c>
    </row>
    <row r="67" spans="1:2" ht="14.25">
      <c r="A67" s="543" t="s">
        <v>11</v>
      </c>
      <c r="B67" s="857">
        <v>2718</v>
      </c>
    </row>
    <row r="68" spans="1:2" ht="14.25">
      <c r="A68" s="544" t="s">
        <v>12</v>
      </c>
      <c r="B68" s="846">
        <v>1578</v>
      </c>
    </row>
    <row r="69" spans="1:2" ht="14.25">
      <c r="A69" s="543" t="s">
        <v>13</v>
      </c>
      <c r="B69" s="857">
        <v>448</v>
      </c>
    </row>
    <row r="70" spans="1:2" ht="14.25">
      <c r="A70" s="1148" t="s">
        <v>14</v>
      </c>
      <c r="B70" s="846">
        <v>1143</v>
      </c>
    </row>
    <row r="71" spans="1:2" ht="14.25">
      <c r="A71" s="543" t="s">
        <v>15</v>
      </c>
      <c r="B71" s="857">
        <v>4210</v>
      </c>
    </row>
    <row r="72" spans="1:2" ht="14.25">
      <c r="A72" s="1148" t="s">
        <v>24</v>
      </c>
      <c r="B72" s="846">
        <v>956</v>
      </c>
    </row>
    <row r="73" spans="1:2" ht="14.25">
      <c r="A73" s="543" t="s">
        <v>16</v>
      </c>
      <c r="B73" s="857">
        <v>5139</v>
      </c>
    </row>
    <row r="74" spans="1:2" ht="14.25">
      <c r="A74" s="1148" t="s">
        <v>17</v>
      </c>
      <c r="B74" s="846">
        <v>10538</v>
      </c>
    </row>
    <row r="75" spans="1:2" ht="14.25">
      <c r="A75" s="543" t="s">
        <v>18</v>
      </c>
      <c r="B75" s="857">
        <v>2492</v>
      </c>
    </row>
    <row r="76" spans="1:2" ht="14.25">
      <c r="A76" s="544" t="s">
        <v>19</v>
      </c>
      <c r="B76" s="846">
        <v>471</v>
      </c>
    </row>
    <row r="77" spans="1:2" ht="14.25">
      <c r="A77" s="543" t="s">
        <v>20</v>
      </c>
      <c r="B77" s="857">
        <v>2358</v>
      </c>
    </row>
    <row r="78" spans="1:2" ht="14.25">
      <c r="A78" s="1148" t="s">
        <v>21</v>
      </c>
      <c r="B78" s="846">
        <v>1411</v>
      </c>
    </row>
    <row r="79" spans="1:2" ht="14.25">
      <c r="A79" s="543" t="s">
        <v>22</v>
      </c>
      <c r="B79" s="857">
        <v>1789</v>
      </c>
    </row>
    <row r="80" spans="1:2" ht="15" thickBot="1">
      <c r="A80" s="1149" t="s">
        <v>23</v>
      </c>
      <c r="B80" s="864">
        <v>1335</v>
      </c>
    </row>
    <row r="81" spans="1:2" ht="14.25">
      <c r="A81" s="1150" t="s">
        <v>28</v>
      </c>
      <c r="B81" s="1082">
        <v>44271</v>
      </c>
    </row>
    <row r="82" spans="1:2" ht="14.25">
      <c r="A82" s="1151" t="s">
        <v>27</v>
      </c>
      <c r="B82" s="1083">
        <v>10356</v>
      </c>
    </row>
    <row r="83" spans="1:2" ht="14.25">
      <c r="A83" s="1152" t="s">
        <v>26</v>
      </c>
      <c r="B83" s="1084">
        <v>54627</v>
      </c>
    </row>
    <row r="84" spans="1:2" ht="14.25">
      <c r="A84" s="1919" t="s">
        <v>571</v>
      </c>
      <c r="B84" s="1919"/>
    </row>
    <row r="85" spans="1:2" ht="59.25" customHeight="1">
      <c r="A85" s="1850" t="s">
        <v>576</v>
      </c>
      <c r="B85" s="1850"/>
    </row>
    <row r="86" spans="1:2" ht="15">
      <c r="A86" s="5"/>
      <c r="B86" s="820"/>
    </row>
    <row r="87" spans="1:2" ht="23.25">
      <c r="A87" s="1957">
        <v>2020</v>
      </c>
      <c r="B87" s="1957"/>
    </row>
    <row r="88" spans="1:2" ht="15">
      <c r="A88" s="820"/>
      <c r="B88" s="820"/>
    </row>
    <row r="89" spans="1:2" ht="33.75" customHeight="1">
      <c r="A89" s="2019" t="s">
        <v>577</v>
      </c>
      <c r="B89" s="2019"/>
    </row>
    <row r="90" spans="1:2" ht="14.25">
      <c r="A90" s="2020" t="s">
        <v>8</v>
      </c>
      <c r="B90" s="2022" t="s">
        <v>1</v>
      </c>
    </row>
    <row r="91" spans="1:2" ht="14.25">
      <c r="A91" s="2020"/>
      <c r="B91" s="2023"/>
    </row>
    <row r="92" spans="1:2" ht="15" thickBot="1">
      <c r="A92" s="2021"/>
      <c r="B92" s="2024"/>
    </row>
    <row r="93" spans="1:2" ht="14.25">
      <c r="A93" s="1147" t="s">
        <v>9</v>
      </c>
      <c r="B93" s="857">
        <v>8878</v>
      </c>
    </row>
    <row r="94" spans="1:2" ht="14.25">
      <c r="A94" s="544" t="s">
        <v>10</v>
      </c>
      <c r="B94" s="846">
        <v>8766</v>
      </c>
    </row>
    <row r="95" spans="1:2" ht="14.25">
      <c r="A95" s="543" t="s">
        <v>11</v>
      </c>
      <c r="B95" s="857">
        <v>2663</v>
      </c>
    </row>
    <row r="96" spans="1:2" ht="14.25">
      <c r="A96" s="544" t="s">
        <v>12</v>
      </c>
      <c r="B96" s="846">
        <v>1565</v>
      </c>
    </row>
    <row r="97" spans="1:2" ht="14.25">
      <c r="A97" s="543" t="s">
        <v>13</v>
      </c>
      <c r="B97" s="857">
        <v>437</v>
      </c>
    </row>
    <row r="98" spans="1:2" ht="14.25">
      <c r="A98" s="1148" t="s">
        <v>14</v>
      </c>
      <c r="B98" s="846">
        <v>1126</v>
      </c>
    </row>
    <row r="99" spans="1:2" ht="14.25">
      <c r="A99" s="543" t="s">
        <v>15</v>
      </c>
      <c r="B99" s="857">
        <v>4157</v>
      </c>
    </row>
    <row r="100" spans="1:2" ht="14.25">
      <c r="A100" s="1148" t="s">
        <v>24</v>
      </c>
      <c r="B100" s="846">
        <v>952</v>
      </c>
    </row>
    <row r="101" spans="1:2" ht="14.25">
      <c r="A101" s="543" t="s">
        <v>16</v>
      </c>
      <c r="B101" s="857">
        <v>5045</v>
      </c>
    </row>
    <row r="102" spans="1:2" ht="14.25">
      <c r="A102" s="1148" t="s">
        <v>17</v>
      </c>
      <c r="B102" s="846">
        <v>10347</v>
      </c>
    </row>
    <row r="103" spans="1:2" ht="14.25">
      <c r="A103" s="543" t="s">
        <v>18</v>
      </c>
      <c r="B103" s="857">
        <v>2470</v>
      </c>
    </row>
    <row r="104" spans="1:2" ht="14.25">
      <c r="A104" s="544" t="s">
        <v>19</v>
      </c>
      <c r="B104" s="846">
        <v>470</v>
      </c>
    </row>
    <row r="105" spans="1:2" ht="14.25">
      <c r="A105" s="543" t="s">
        <v>20</v>
      </c>
      <c r="B105" s="857">
        <v>2348</v>
      </c>
    </row>
    <row r="106" spans="1:2" ht="14.25">
      <c r="A106" s="1148" t="s">
        <v>21</v>
      </c>
      <c r="B106" s="846">
        <v>1414</v>
      </c>
    </row>
    <row r="107" spans="1:2" ht="14.25">
      <c r="A107" s="543" t="s">
        <v>22</v>
      </c>
      <c r="B107" s="857">
        <v>1774</v>
      </c>
    </row>
    <row r="108" spans="1:2" ht="15" thickBot="1">
      <c r="A108" s="1149" t="s">
        <v>23</v>
      </c>
      <c r="B108" s="864">
        <v>1330</v>
      </c>
    </row>
    <row r="109" spans="1:2" ht="14.25">
      <c r="A109" s="1150" t="s">
        <v>28</v>
      </c>
      <c r="B109" s="1082">
        <f>SUM(B93:B94,B97,B98,B99,B101,B102,B103,B104,B107)</f>
        <v>43470</v>
      </c>
    </row>
    <row r="110" spans="1:2" ht="14.25">
      <c r="A110" s="1151" t="s">
        <v>27</v>
      </c>
      <c r="B110" s="1083">
        <f>SUM(B95,B96,B100,B105,B106,B108)</f>
        <v>10272</v>
      </c>
    </row>
    <row r="111" spans="1:2" ht="14.25">
      <c r="A111" s="1152" t="s">
        <v>26</v>
      </c>
      <c r="B111" s="1084">
        <f>SUM(B93:B108)</f>
        <v>53742</v>
      </c>
    </row>
    <row r="112" spans="1:2" ht="14.25">
      <c r="A112" s="1919" t="s">
        <v>571</v>
      </c>
      <c r="B112" s="1919"/>
    </row>
    <row r="113" spans="1:2" ht="59.25" customHeight="1">
      <c r="A113" s="1850" t="s">
        <v>578</v>
      </c>
      <c r="B113" s="1850"/>
    </row>
    <row r="114" spans="1:2" ht="15">
      <c r="A114" s="820"/>
      <c r="B114" s="820"/>
    </row>
    <row r="115" spans="1:2" ht="23.25">
      <c r="A115" s="1957">
        <v>2019</v>
      </c>
      <c r="B115" s="1957"/>
    </row>
    <row r="116" spans="1:2" ht="15">
      <c r="A116" s="820"/>
      <c r="B116" s="820"/>
    </row>
    <row r="117" spans="1:2" ht="34.5" customHeight="1">
      <c r="A117" s="2019" t="s">
        <v>579</v>
      </c>
      <c r="B117" s="2019"/>
    </row>
    <row r="118" spans="1:2" ht="14.25">
      <c r="A118" s="2020" t="s">
        <v>8</v>
      </c>
      <c r="B118" s="2022" t="s">
        <v>1</v>
      </c>
    </row>
    <row r="119" spans="1:2" ht="14.25">
      <c r="A119" s="2020"/>
      <c r="B119" s="2023"/>
    </row>
    <row r="120" spans="1:2" ht="15" thickBot="1">
      <c r="A120" s="2021"/>
      <c r="B120" s="2024"/>
    </row>
    <row r="121" spans="1:2" ht="14.25">
      <c r="A121" s="1147" t="s">
        <v>9</v>
      </c>
      <c r="B121" s="857">
        <v>8712</v>
      </c>
    </row>
    <row r="122" spans="1:2" ht="14.25">
      <c r="A122" s="544" t="s">
        <v>10</v>
      </c>
      <c r="B122" s="846">
        <v>8594</v>
      </c>
    </row>
    <row r="123" spans="1:2" ht="14.25">
      <c r="A123" s="543" t="s">
        <v>11</v>
      </c>
      <c r="B123" s="857">
        <v>2600</v>
      </c>
    </row>
    <row r="124" spans="1:2" ht="14.25">
      <c r="A124" s="544" t="s">
        <v>12</v>
      </c>
      <c r="B124" s="846">
        <v>1538</v>
      </c>
    </row>
    <row r="125" spans="1:2" ht="14.25">
      <c r="A125" s="543" t="s">
        <v>13</v>
      </c>
      <c r="B125" s="857">
        <v>431</v>
      </c>
    </row>
    <row r="126" spans="1:2" ht="14.25">
      <c r="A126" s="1148" t="s">
        <v>14</v>
      </c>
      <c r="B126" s="846">
        <v>1099</v>
      </c>
    </row>
    <row r="127" spans="1:2" ht="14.25">
      <c r="A127" s="543" t="s">
        <v>15</v>
      </c>
      <c r="B127" s="857">
        <v>4098</v>
      </c>
    </row>
    <row r="128" spans="1:2" ht="14.25">
      <c r="A128" s="1148" t="s">
        <v>24</v>
      </c>
      <c r="B128" s="846">
        <v>945</v>
      </c>
    </row>
    <row r="129" spans="1:2" ht="14.25">
      <c r="A129" s="543" t="s">
        <v>16</v>
      </c>
      <c r="B129" s="857">
        <v>4915</v>
      </c>
    </row>
    <row r="130" spans="1:2" ht="14.25">
      <c r="A130" s="1148" t="s">
        <v>17</v>
      </c>
      <c r="B130" s="846">
        <v>10162</v>
      </c>
    </row>
    <row r="131" spans="1:2" ht="14.25">
      <c r="A131" s="543" t="s">
        <v>18</v>
      </c>
      <c r="B131" s="857">
        <v>2457</v>
      </c>
    </row>
    <row r="132" spans="1:2" ht="14.25">
      <c r="A132" s="544" t="s">
        <v>19</v>
      </c>
      <c r="B132" s="846">
        <v>464</v>
      </c>
    </row>
    <row r="133" spans="1:2" ht="14.25">
      <c r="A133" s="543" t="s">
        <v>20</v>
      </c>
      <c r="B133" s="857">
        <v>2341</v>
      </c>
    </row>
    <row r="134" spans="1:2" ht="14.25">
      <c r="A134" s="1148" t="s">
        <v>21</v>
      </c>
      <c r="B134" s="846">
        <v>1418</v>
      </c>
    </row>
    <row r="135" spans="1:2" ht="14.25">
      <c r="A135" s="543" t="s">
        <v>22</v>
      </c>
      <c r="B135" s="857">
        <v>1768</v>
      </c>
    </row>
    <row r="136" spans="1:2" ht="15" thickBot="1">
      <c r="A136" s="1149" t="s">
        <v>23</v>
      </c>
      <c r="B136" s="864">
        <v>1328</v>
      </c>
    </row>
    <row r="137" spans="1:2" ht="14.25">
      <c r="A137" s="1150" t="s">
        <v>28</v>
      </c>
      <c r="B137" s="1082">
        <v>42700</v>
      </c>
    </row>
    <row r="138" spans="1:2" ht="14.25">
      <c r="A138" s="1151" t="s">
        <v>27</v>
      </c>
      <c r="B138" s="1083">
        <v>10170</v>
      </c>
    </row>
    <row r="139" spans="1:2" ht="14.25">
      <c r="A139" s="1152" t="s">
        <v>26</v>
      </c>
      <c r="B139" s="1084">
        <v>52870</v>
      </c>
    </row>
    <row r="140" spans="1:2" ht="14.25">
      <c r="A140" s="1919" t="s">
        <v>571</v>
      </c>
      <c r="B140" s="1919"/>
    </row>
    <row r="141" spans="1:2" ht="60.75" customHeight="1">
      <c r="A141" s="1850" t="s">
        <v>580</v>
      </c>
      <c r="B141" s="1850"/>
    </row>
    <row r="142" spans="1:2" ht="14.25">
      <c r="A142" s="1001"/>
      <c r="B142" s="1001"/>
    </row>
    <row r="143" spans="1:2" ht="23.25">
      <c r="A143" s="1957">
        <v>2018</v>
      </c>
      <c r="B143" s="1957"/>
    </row>
    <row r="144" spans="1:2" ht="15">
      <c r="A144" s="820"/>
      <c r="B144" s="820"/>
    </row>
    <row r="145" spans="1:2" ht="40.5" customHeight="1">
      <c r="A145" s="2019" t="s">
        <v>581</v>
      </c>
      <c r="B145" s="2019"/>
    </row>
    <row r="146" spans="1:2" ht="14.25">
      <c r="A146" s="2020" t="s">
        <v>8</v>
      </c>
      <c r="B146" s="2022" t="s">
        <v>1</v>
      </c>
    </row>
    <row r="147" spans="1:2" ht="14.25">
      <c r="A147" s="2020"/>
      <c r="B147" s="2023"/>
    </row>
    <row r="148" spans="1:2" ht="15" thickBot="1">
      <c r="A148" s="2021"/>
      <c r="B148" s="2024">
        <v>8518</v>
      </c>
    </row>
    <row r="149" spans="1:2" ht="14.25">
      <c r="A149" s="1147" t="s">
        <v>9</v>
      </c>
      <c r="B149" s="857">
        <v>8518</v>
      </c>
    </row>
    <row r="150" spans="1:2" ht="14.25">
      <c r="A150" s="544" t="s">
        <v>10</v>
      </c>
      <c r="B150" s="846">
        <v>8495</v>
      </c>
    </row>
    <row r="151" spans="1:2" ht="14.25">
      <c r="A151" s="543" t="s">
        <v>11</v>
      </c>
      <c r="B151" s="857">
        <v>2560</v>
      </c>
    </row>
    <row r="152" spans="1:2" ht="14.25">
      <c r="A152" s="544" t="s">
        <v>12</v>
      </c>
      <c r="B152" s="846">
        <v>1513</v>
      </c>
    </row>
    <row r="153" spans="1:2" ht="14.25">
      <c r="A153" s="543" t="s">
        <v>13</v>
      </c>
      <c r="B153" s="857">
        <v>426</v>
      </c>
    </row>
    <row r="154" spans="1:2" ht="14.25">
      <c r="A154" s="1148" t="s">
        <v>14</v>
      </c>
      <c r="B154" s="846">
        <v>1070</v>
      </c>
    </row>
    <row r="155" spans="1:2" ht="14.25">
      <c r="A155" s="543" t="s">
        <v>15</v>
      </c>
      <c r="B155" s="857">
        <v>4049</v>
      </c>
    </row>
    <row r="156" spans="1:2" ht="14.25">
      <c r="A156" s="1148" t="s">
        <v>24</v>
      </c>
      <c r="B156" s="846">
        <v>944</v>
      </c>
    </row>
    <row r="157" spans="1:2" ht="14.25">
      <c r="A157" s="543" t="s">
        <v>16</v>
      </c>
      <c r="B157" s="857">
        <v>4817</v>
      </c>
    </row>
    <row r="158" spans="1:2" ht="14.25">
      <c r="A158" s="1148" t="s">
        <v>17</v>
      </c>
      <c r="B158" s="846">
        <v>10007</v>
      </c>
    </row>
    <row r="159" spans="1:2" ht="14.25">
      <c r="A159" s="543" t="s">
        <v>18</v>
      </c>
      <c r="B159" s="857">
        <v>2428</v>
      </c>
    </row>
    <row r="160" spans="1:2" ht="14.25">
      <c r="A160" s="544" t="s">
        <v>19</v>
      </c>
      <c r="B160" s="846">
        <v>464</v>
      </c>
    </row>
    <row r="161" spans="1:2" ht="14.25">
      <c r="A161" s="543" t="s">
        <v>20</v>
      </c>
      <c r="B161" s="857">
        <v>2321</v>
      </c>
    </row>
    <row r="162" spans="1:2" ht="14.25">
      <c r="A162" s="1148" t="s">
        <v>21</v>
      </c>
      <c r="B162" s="846">
        <v>1413</v>
      </c>
    </row>
    <row r="163" spans="1:2" ht="14.25">
      <c r="A163" s="543" t="s">
        <v>22</v>
      </c>
      <c r="B163" s="857">
        <v>1740</v>
      </c>
    </row>
    <row r="164" spans="1:2" ht="15" thickBot="1">
      <c r="A164" s="1149" t="s">
        <v>23</v>
      </c>
      <c r="B164" s="864">
        <v>1320</v>
      </c>
    </row>
    <row r="165" spans="1:2" ht="14.25">
      <c r="A165" s="1150" t="s">
        <v>28</v>
      </c>
      <c r="B165" s="1082">
        <v>42014</v>
      </c>
    </row>
    <row r="166" spans="1:2" ht="14.25">
      <c r="A166" s="1151" t="s">
        <v>27</v>
      </c>
      <c r="B166" s="1083">
        <v>10071</v>
      </c>
    </row>
    <row r="167" spans="1:2" ht="14.25">
      <c r="A167" s="1152" t="s">
        <v>26</v>
      </c>
      <c r="B167" s="1084">
        <v>52085</v>
      </c>
    </row>
    <row r="168" spans="1:2" ht="14.25">
      <c r="A168" s="1919" t="s">
        <v>571</v>
      </c>
      <c r="B168" s="1919"/>
    </row>
    <row r="169" spans="1:2" ht="57.75" customHeight="1">
      <c r="A169" s="1850" t="s">
        <v>582</v>
      </c>
      <c r="B169" s="1850"/>
    </row>
    <row r="170" spans="1:2" ht="14.45" customHeight="1">
      <c r="A170" s="1850"/>
      <c r="B170" s="1850"/>
    </row>
  </sheetData>
  <mergeCells count="37">
    <mergeCell ref="A29:B29"/>
    <mergeCell ref="A3:B3"/>
    <mergeCell ref="A5:B5"/>
    <mergeCell ref="A6:A8"/>
    <mergeCell ref="B6:B8"/>
    <mergeCell ref="A28:B28"/>
    <mergeCell ref="A85:B85"/>
    <mergeCell ref="A31:B31"/>
    <mergeCell ref="A33:B33"/>
    <mergeCell ref="A34:A36"/>
    <mergeCell ref="B34:B36"/>
    <mergeCell ref="A56:B56"/>
    <mergeCell ref="A57:B57"/>
    <mergeCell ref="A59:B59"/>
    <mergeCell ref="A61:B61"/>
    <mergeCell ref="A62:A64"/>
    <mergeCell ref="B62:B64"/>
    <mergeCell ref="A84:B84"/>
    <mergeCell ref="A141:B141"/>
    <mergeCell ref="A87:B87"/>
    <mergeCell ref="A89:B89"/>
    <mergeCell ref="A90:A92"/>
    <mergeCell ref="B90:B92"/>
    <mergeCell ref="A112:B112"/>
    <mergeCell ref="A113:B113"/>
    <mergeCell ref="A115:B115"/>
    <mergeCell ref="A117:B117"/>
    <mergeCell ref="A118:A120"/>
    <mergeCell ref="B118:B120"/>
    <mergeCell ref="A140:B140"/>
    <mergeCell ref="A170:B170"/>
    <mergeCell ref="A143:B143"/>
    <mergeCell ref="A145:B145"/>
    <mergeCell ref="A146:A148"/>
    <mergeCell ref="B146:B148"/>
    <mergeCell ref="A168:B168"/>
    <mergeCell ref="A169:B169"/>
  </mergeCells>
  <hyperlinks>
    <hyperlink ref="A1" location="Inhalt!A9" display="Zurück zum Inhalt" xr:uid="{00000000-0004-0000-0900-000000000000}"/>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41"/>
  <sheetViews>
    <sheetView zoomScale="80" zoomScaleNormal="80" workbookViewId="0"/>
  </sheetViews>
  <sheetFormatPr baseColWidth="10" defaultColWidth="11" defaultRowHeight="14.45" customHeight="1"/>
  <cols>
    <col min="1" max="1" width="23.5" style="529" customWidth="1"/>
    <col min="2" max="8" width="11.125" style="529" customWidth="1"/>
    <col min="9" max="9" width="11" style="529"/>
    <col min="10" max="10" width="13.125" style="529" bestFit="1" customWidth="1"/>
    <col min="11" max="16384" width="11" style="529"/>
  </cols>
  <sheetData>
    <row r="1" spans="1:10" ht="14.45" customHeight="1">
      <c r="A1" s="1527" t="s">
        <v>176</v>
      </c>
      <c r="B1" s="1145"/>
      <c r="C1" s="1145"/>
      <c r="D1" s="1145"/>
      <c r="E1" s="1145"/>
      <c r="F1" s="1145"/>
      <c r="G1" s="1145"/>
      <c r="H1" s="1145"/>
      <c r="I1" s="1146"/>
      <c r="J1" s="1146"/>
    </row>
    <row r="2" spans="1:10" ht="14.45" customHeight="1">
      <c r="A2" s="818"/>
      <c r="B2" s="1145"/>
      <c r="C2" s="1145"/>
      <c r="D2" s="1145"/>
      <c r="E2" s="1145"/>
      <c r="F2" s="1145"/>
      <c r="G2" s="1145"/>
      <c r="H2" s="1145"/>
      <c r="I2" s="1146"/>
      <c r="J2" s="1146"/>
    </row>
    <row r="3" spans="1:10" ht="27" customHeight="1">
      <c r="A3" s="1957">
        <v>2023</v>
      </c>
      <c r="B3" s="1957"/>
      <c r="C3" s="1957"/>
      <c r="D3" s="1957"/>
      <c r="E3" s="1957"/>
      <c r="F3" s="1957"/>
      <c r="G3" s="1957"/>
      <c r="H3" s="1957"/>
      <c r="I3" s="1146"/>
      <c r="J3" s="1146"/>
    </row>
    <row r="4" spans="1:10" ht="14.45" customHeight="1">
      <c r="A4" s="820"/>
      <c r="B4" s="820"/>
      <c r="C4" s="820"/>
      <c r="D4" s="820"/>
      <c r="E4" s="820"/>
      <c r="F4" s="820"/>
      <c r="G4" s="820"/>
      <c r="H4" s="820"/>
      <c r="I4" s="1146"/>
      <c r="J4" s="1146"/>
    </row>
    <row r="5" spans="1:10" ht="14.45" customHeight="1">
      <c r="A5" s="2033" t="s">
        <v>797</v>
      </c>
      <c r="B5" s="2033"/>
      <c r="C5" s="2033"/>
      <c r="D5" s="2033"/>
      <c r="E5" s="2033"/>
      <c r="F5" s="2033"/>
      <c r="G5" s="2033"/>
      <c r="H5" s="2033"/>
      <c r="I5" s="1146"/>
      <c r="J5" s="1146"/>
    </row>
    <row r="6" spans="1:10" ht="14.45" customHeight="1">
      <c r="A6" s="1844" t="s">
        <v>8</v>
      </c>
      <c r="B6" s="2027" t="s">
        <v>29</v>
      </c>
      <c r="C6" s="1891" t="s">
        <v>62</v>
      </c>
      <c r="D6" s="1892"/>
      <c r="E6" s="1892"/>
      <c r="F6" s="1892"/>
      <c r="G6" s="1892"/>
      <c r="H6" s="1834"/>
      <c r="I6" s="1146"/>
      <c r="J6" s="1146"/>
    </row>
    <row r="7" spans="1:10" ht="14.45" customHeight="1">
      <c r="A7" s="1844"/>
      <c r="B7" s="2032"/>
      <c r="C7" s="2027" t="s">
        <v>583</v>
      </c>
      <c r="D7" s="2028"/>
      <c r="E7" s="2027" t="s">
        <v>584</v>
      </c>
      <c r="F7" s="2028"/>
      <c r="G7" s="2029" t="s">
        <v>585</v>
      </c>
      <c r="H7" s="2030"/>
      <c r="I7" s="1146"/>
      <c r="J7" s="1146"/>
    </row>
    <row r="8" spans="1:10" ht="14.45" customHeight="1" thickBot="1">
      <c r="A8" s="1845"/>
      <c r="B8" s="1065" t="s">
        <v>1</v>
      </c>
      <c r="C8" s="1066" t="s">
        <v>1</v>
      </c>
      <c r="D8" s="1067" t="s">
        <v>469</v>
      </c>
      <c r="E8" s="1066" t="s">
        <v>1</v>
      </c>
      <c r="F8" s="1067" t="s">
        <v>469</v>
      </c>
      <c r="G8" s="1066" t="s">
        <v>1</v>
      </c>
      <c r="H8" s="1068" t="s">
        <v>469</v>
      </c>
      <c r="I8" s="1146"/>
      <c r="J8" s="1146"/>
    </row>
    <row r="9" spans="1:10" ht="14.45" customHeight="1">
      <c r="A9" s="1153" t="s">
        <v>9</v>
      </c>
      <c r="B9" s="1585">
        <v>9414</v>
      </c>
      <c r="C9" s="1585">
        <v>2329</v>
      </c>
      <c r="D9" s="1597">
        <v>24.739749309538986</v>
      </c>
      <c r="E9" s="1596">
        <v>5374</v>
      </c>
      <c r="F9" s="1574">
        <v>57.085192266836629</v>
      </c>
      <c r="G9" s="1585">
        <v>1711</v>
      </c>
      <c r="H9" s="1573">
        <v>18.175058423624389</v>
      </c>
      <c r="I9" s="1146"/>
      <c r="J9" s="1146"/>
    </row>
    <row r="10" spans="1:10" ht="14.45" customHeight="1">
      <c r="A10" s="1154" t="s">
        <v>10</v>
      </c>
      <c r="B10" s="1586">
        <v>9343</v>
      </c>
      <c r="C10" s="1586">
        <v>1838</v>
      </c>
      <c r="D10" s="1603">
        <v>19.672482072139569</v>
      </c>
      <c r="E10" s="1598">
        <v>4518</v>
      </c>
      <c r="F10" s="1576">
        <v>48.357058760569409</v>
      </c>
      <c r="G10" s="1586">
        <v>2987</v>
      </c>
      <c r="H10" s="1575">
        <v>31.970459167291022</v>
      </c>
      <c r="I10" s="1146"/>
      <c r="J10" s="1146"/>
    </row>
    <row r="11" spans="1:10" ht="14.45" customHeight="1">
      <c r="A11" s="1153" t="s">
        <v>11</v>
      </c>
      <c r="B11" s="1587">
        <v>2832</v>
      </c>
      <c r="C11" s="1587">
        <v>929</v>
      </c>
      <c r="D11" s="1604">
        <v>32.80367231638418</v>
      </c>
      <c r="E11" s="1599">
        <v>1059</v>
      </c>
      <c r="F11" s="1578">
        <v>37.394067796610173</v>
      </c>
      <c r="G11" s="1587">
        <v>844</v>
      </c>
      <c r="H11" s="1577">
        <v>29.802259887005651</v>
      </c>
      <c r="I11" s="1146"/>
      <c r="J11" s="1146"/>
    </row>
    <row r="12" spans="1:10" ht="14.45" customHeight="1">
      <c r="A12" s="1154" t="s">
        <v>12</v>
      </c>
      <c r="B12" s="1586">
        <v>1627</v>
      </c>
      <c r="C12" s="1586">
        <v>165</v>
      </c>
      <c r="D12" s="1603">
        <v>10.141364474492933</v>
      </c>
      <c r="E12" s="1598">
        <v>758</v>
      </c>
      <c r="F12" s="1576">
        <v>46.588813767670558</v>
      </c>
      <c r="G12" s="1586">
        <v>704</v>
      </c>
      <c r="H12" s="1575">
        <v>43.26982175783651</v>
      </c>
      <c r="I12" s="1146"/>
      <c r="J12" s="1146"/>
    </row>
    <row r="13" spans="1:10" ht="14.45" customHeight="1">
      <c r="A13" s="1153" t="s">
        <v>13</v>
      </c>
      <c r="B13" s="1587">
        <v>462</v>
      </c>
      <c r="C13" s="1587">
        <v>117</v>
      </c>
      <c r="D13" s="1604">
        <v>25.324675324675322</v>
      </c>
      <c r="E13" s="1599">
        <v>179</v>
      </c>
      <c r="F13" s="1578">
        <v>38.744588744588739</v>
      </c>
      <c r="G13" s="1587">
        <v>166</v>
      </c>
      <c r="H13" s="1577">
        <v>35.930735930735928</v>
      </c>
      <c r="I13" s="1146"/>
      <c r="J13" s="1146"/>
    </row>
    <row r="14" spans="1:10" ht="14.45" customHeight="1">
      <c r="A14" s="1154" t="s">
        <v>14</v>
      </c>
      <c r="B14" s="1586">
        <v>1165</v>
      </c>
      <c r="C14" s="1586">
        <v>168</v>
      </c>
      <c r="D14" s="1603">
        <v>14.420600858369099</v>
      </c>
      <c r="E14" s="1598">
        <v>553</v>
      </c>
      <c r="F14" s="1576">
        <v>47.467811158798284</v>
      </c>
      <c r="G14" s="1586">
        <v>444</v>
      </c>
      <c r="H14" s="1575">
        <v>38.111587982832617</v>
      </c>
      <c r="I14" s="1146"/>
      <c r="J14" s="1146"/>
    </row>
    <row r="15" spans="1:10" ht="14.45" customHeight="1">
      <c r="A15" s="1153" t="s">
        <v>15</v>
      </c>
      <c r="B15" s="1587">
        <v>4308</v>
      </c>
      <c r="C15" s="1587">
        <v>745</v>
      </c>
      <c r="D15" s="1604">
        <v>17.293407613741877</v>
      </c>
      <c r="E15" s="1599">
        <v>2000</v>
      </c>
      <c r="F15" s="1578">
        <v>46.425255338904364</v>
      </c>
      <c r="G15" s="1587">
        <v>1563</v>
      </c>
      <c r="H15" s="1577">
        <v>36.281337047353759</v>
      </c>
      <c r="I15" s="1146"/>
      <c r="J15" s="1146"/>
    </row>
    <row r="16" spans="1:10" ht="14.45" customHeight="1">
      <c r="A16" s="1154" t="s">
        <v>24</v>
      </c>
      <c r="B16" s="1586">
        <v>965</v>
      </c>
      <c r="C16" s="1586">
        <v>85</v>
      </c>
      <c r="D16" s="1603">
        <v>8.8082901554404138</v>
      </c>
      <c r="E16" s="1598">
        <v>449</v>
      </c>
      <c r="F16" s="1576">
        <v>46.528497409326427</v>
      </c>
      <c r="G16" s="1586">
        <v>431</v>
      </c>
      <c r="H16" s="1575">
        <v>44.663212435233163</v>
      </c>
      <c r="I16" s="1146"/>
      <c r="J16" s="1146"/>
    </row>
    <row r="17" spans="1:10" ht="14.45" customHeight="1">
      <c r="A17" s="1153" t="s">
        <v>16</v>
      </c>
      <c r="B17" s="1587">
        <v>5379</v>
      </c>
      <c r="C17" s="1587">
        <v>1154</v>
      </c>
      <c r="D17" s="1604">
        <v>21.453801821899983</v>
      </c>
      <c r="E17" s="1599">
        <v>2258</v>
      </c>
      <c r="F17" s="1578">
        <v>41.978062836958543</v>
      </c>
      <c r="G17" s="1587">
        <v>1967</v>
      </c>
      <c r="H17" s="1577">
        <v>36.568135341141478</v>
      </c>
      <c r="I17" s="1146"/>
      <c r="J17" s="1146"/>
    </row>
    <row r="18" spans="1:10" ht="14.45" customHeight="1">
      <c r="A18" s="1154" t="s">
        <v>586</v>
      </c>
      <c r="B18" s="1586">
        <v>10668</v>
      </c>
      <c r="C18" s="1586">
        <v>993</v>
      </c>
      <c r="D18" s="1603">
        <v>9.3082114735658035</v>
      </c>
      <c r="E18" s="1598">
        <v>6657</v>
      </c>
      <c r="F18" s="1576">
        <v>62.401574803149607</v>
      </c>
      <c r="G18" s="1586">
        <v>3018</v>
      </c>
      <c r="H18" s="1575">
        <v>28.290213723284591</v>
      </c>
      <c r="I18" s="1146"/>
      <c r="J18" s="1146"/>
    </row>
    <row r="19" spans="1:10" ht="14.45" customHeight="1">
      <c r="A19" s="1153" t="s">
        <v>18</v>
      </c>
      <c r="B19" s="1587">
        <v>2508</v>
      </c>
      <c r="C19" s="1587">
        <v>183</v>
      </c>
      <c r="D19" s="1604">
        <v>7.2966507177033497</v>
      </c>
      <c r="E19" s="1599">
        <v>1428</v>
      </c>
      <c r="F19" s="1578">
        <v>56.937799043062199</v>
      </c>
      <c r="G19" s="1587">
        <v>897</v>
      </c>
      <c r="H19" s="1577">
        <v>35.76555023923445</v>
      </c>
      <c r="I19" s="1146"/>
      <c r="J19" s="1146"/>
    </row>
    <row r="20" spans="1:10" ht="14.45" customHeight="1">
      <c r="A20" s="1154" t="s">
        <v>19</v>
      </c>
      <c r="B20" s="1586">
        <v>474</v>
      </c>
      <c r="C20" s="1586">
        <v>21</v>
      </c>
      <c r="D20" s="1603">
        <v>4.4303797468354427</v>
      </c>
      <c r="E20" s="1598">
        <v>232</v>
      </c>
      <c r="F20" s="1576">
        <v>48.945147679324897</v>
      </c>
      <c r="G20" s="1586">
        <v>221</v>
      </c>
      <c r="H20" s="1575">
        <v>46.624472573839668</v>
      </c>
      <c r="I20" s="1146"/>
      <c r="J20" s="1146"/>
    </row>
    <row r="21" spans="1:10" ht="14.45" customHeight="1">
      <c r="A21" s="1153" t="s">
        <v>20</v>
      </c>
      <c r="B21" s="1587">
        <v>2348</v>
      </c>
      <c r="C21" s="1587">
        <v>125</v>
      </c>
      <c r="D21" s="1604">
        <v>5.3236797274275975</v>
      </c>
      <c r="E21" s="1599">
        <v>993</v>
      </c>
      <c r="F21" s="1578">
        <v>42.291311754684841</v>
      </c>
      <c r="G21" s="1587">
        <v>1230</v>
      </c>
      <c r="H21" s="1577">
        <v>52.385008517887563</v>
      </c>
      <c r="I21" s="1146"/>
      <c r="J21" s="1146"/>
    </row>
    <row r="22" spans="1:10" ht="14.45" customHeight="1">
      <c r="A22" s="1154" t="s">
        <v>21</v>
      </c>
      <c r="B22" s="1586">
        <v>1419</v>
      </c>
      <c r="C22" s="1586">
        <v>126</v>
      </c>
      <c r="D22" s="1603">
        <v>8.8794926004228341</v>
      </c>
      <c r="E22" s="1598">
        <v>719</v>
      </c>
      <c r="F22" s="1576">
        <v>50.669485553206485</v>
      </c>
      <c r="G22" s="1586">
        <v>574</v>
      </c>
      <c r="H22" s="1575">
        <v>40.451021846370679</v>
      </c>
      <c r="I22" s="1146"/>
      <c r="J22" s="1146"/>
    </row>
    <row r="23" spans="1:10" ht="14.45" customHeight="1">
      <c r="A23" s="1155" t="s">
        <v>22</v>
      </c>
      <c r="B23" s="1588">
        <v>1818</v>
      </c>
      <c r="C23" s="1588">
        <v>290</v>
      </c>
      <c r="D23" s="1605">
        <v>15.951595159515952</v>
      </c>
      <c r="E23" s="1600">
        <v>884</v>
      </c>
      <c r="F23" s="1580">
        <v>48.624862486248624</v>
      </c>
      <c r="G23" s="1588">
        <v>644</v>
      </c>
      <c r="H23" s="1579">
        <v>35.423542354235423</v>
      </c>
      <c r="I23" s="1146"/>
      <c r="J23" s="1146"/>
    </row>
    <row r="24" spans="1:10" ht="14.45" customHeight="1" thickBot="1">
      <c r="A24" s="1154" t="s">
        <v>23</v>
      </c>
      <c r="B24" s="1586">
        <v>1347</v>
      </c>
      <c r="C24" s="1586">
        <v>137</v>
      </c>
      <c r="D24" s="1603">
        <v>10.170749814402376</v>
      </c>
      <c r="E24" s="1598">
        <v>776</v>
      </c>
      <c r="F24" s="1576">
        <v>57.609502598366745</v>
      </c>
      <c r="G24" s="1586">
        <v>434</v>
      </c>
      <c r="H24" s="1575">
        <v>32.219747587230884</v>
      </c>
      <c r="I24" s="1146"/>
      <c r="J24" s="1146"/>
    </row>
    <row r="25" spans="1:10" ht="14.45" customHeight="1">
      <c r="A25" s="1156" t="s">
        <v>28</v>
      </c>
      <c r="B25" s="1589">
        <v>45539</v>
      </c>
      <c r="C25" s="1589">
        <v>7838</v>
      </c>
      <c r="D25" s="1606">
        <v>17.211620808537738</v>
      </c>
      <c r="E25" s="1601">
        <v>24083</v>
      </c>
      <c r="F25" s="1582">
        <v>52.8843408946178</v>
      </c>
      <c r="G25" s="1589">
        <v>13618</v>
      </c>
      <c r="H25" s="1581">
        <v>29.904038296844465</v>
      </c>
      <c r="I25" s="1146"/>
      <c r="J25" s="1146"/>
    </row>
    <row r="26" spans="1:10" ht="14.45" customHeight="1">
      <c r="A26" s="1157" t="s">
        <v>587</v>
      </c>
      <c r="B26" s="1590">
        <v>10538</v>
      </c>
      <c r="C26" s="1590">
        <v>1567</v>
      </c>
      <c r="D26" s="1607">
        <v>14.869994306319983</v>
      </c>
      <c r="E26" s="1602">
        <v>4754</v>
      </c>
      <c r="F26" s="1584">
        <v>45.112924653634465</v>
      </c>
      <c r="G26" s="1590">
        <v>4217</v>
      </c>
      <c r="H26" s="1583">
        <v>40.017081040045547</v>
      </c>
      <c r="I26" s="1146"/>
      <c r="J26" s="1146"/>
    </row>
    <row r="27" spans="1:10" ht="14.45" customHeight="1">
      <c r="A27" s="1158" t="s">
        <v>26</v>
      </c>
      <c r="B27" s="1591">
        <v>56077</v>
      </c>
      <c r="C27" s="1593">
        <v>9405</v>
      </c>
      <c r="D27" s="1595">
        <v>16.771581931986375</v>
      </c>
      <c r="E27" s="1592">
        <v>28837</v>
      </c>
      <c r="F27" s="1595">
        <v>51.423934946591302</v>
      </c>
      <c r="G27" s="1592">
        <v>17835</v>
      </c>
      <c r="H27" s="1594">
        <v>31.804483121422329</v>
      </c>
      <c r="I27" s="1146"/>
      <c r="J27" s="1146"/>
    </row>
    <row r="28" spans="1:10" ht="14.45" customHeight="1">
      <c r="A28" s="1839" t="s">
        <v>588</v>
      </c>
      <c r="B28" s="1839"/>
      <c r="C28" s="1839"/>
      <c r="D28" s="1839"/>
      <c r="E28" s="1839"/>
      <c r="F28" s="1839"/>
      <c r="G28" s="1839"/>
      <c r="H28" s="1839"/>
      <c r="I28" s="1146"/>
      <c r="J28" s="1146"/>
    </row>
    <row r="29" spans="1:10" ht="38.1" customHeight="1">
      <c r="A29" s="1878" t="s">
        <v>790</v>
      </c>
      <c r="B29" s="1878"/>
      <c r="C29" s="1878"/>
      <c r="D29" s="1878"/>
      <c r="E29" s="1878"/>
      <c r="F29" s="1878"/>
      <c r="G29" s="1878"/>
      <c r="H29" s="1878"/>
      <c r="I29" s="1146"/>
      <c r="J29" s="1146"/>
    </row>
    <row r="30" spans="1:10" ht="14.45" customHeight="1">
      <c r="A30" s="820"/>
      <c r="B30" s="820"/>
      <c r="C30" s="820"/>
      <c r="D30" s="820"/>
      <c r="E30" s="820"/>
      <c r="F30" s="820"/>
      <c r="G30" s="820"/>
      <c r="H30" s="820"/>
    </row>
    <row r="31" spans="1:10" ht="24" customHeight="1">
      <c r="A31" s="2025">
        <v>2022</v>
      </c>
      <c r="B31" s="2025"/>
      <c r="C31" s="2025"/>
      <c r="D31" s="2025"/>
      <c r="E31" s="2025"/>
      <c r="F31" s="2025"/>
      <c r="G31" s="2025"/>
      <c r="H31" s="2025"/>
    </row>
    <row r="32" spans="1:10" ht="14.45" customHeight="1">
      <c r="A32" s="5"/>
      <c r="B32" s="1145"/>
      <c r="C32" s="1145"/>
      <c r="D32" s="1145"/>
      <c r="E32" s="1145"/>
      <c r="F32" s="1145"/>
      <c r="G32" s="1145"/>
      <c r="H32" s="1145"/>
      <c r="I32" s="1146"/>
      <c r="J32" s="1146"/>
    </row>
    <row r="33" spans="1:12" ht="15" customHeight="1">
      <c r="A33" s="2031" t="s">
        <v>798</v>
      </c>
      <c r="B33" s="2031"/>
      <c r="C33" s="2031"/>
      <c r="D33" s="2031"/>
      <c r="E33" s="2031"/>
      <c r="F33" s="2031"/>
      <c r="G33" s="2031"/>
      <c r="H33" s="2031"/>
      <c r="I33" s="1146"/>
      <c r="J33" s="1146"/>
    </row>
    <row r="34" spans="1:12" ht="14.45" customHeight="1">
      <c r="A34" s="1844" t="s">
        <v>8</v>
      </c>
      <c r="B34" s="2027" t="s">
        <v>29</v>
      </c>
      <c r="C34" s="1891" t="s">
        <v>62</v>
      </c>
      <c r="D34" s="1892"/>
      <c r="E34" s="1892"/>
      <c r="F34" s="1892"/>
      <c r="G34" s="1892"/>
      <c r="H34" s="1834"/>
      <c r="I34" s="1146"/>
      <c r="J34" s="1146"/>
    </row>
    <row r="35" spans="1:12" ht="14.45" customHeight="1">
      <c r="A35" s="1844"/>
      <c r="B35" s="2032"/>
      <c r="C35" s="2027" t="s">
        <v>583</v>
      </c>
      <c r="D35" s="2028"/>
      <c r="E35" s="2027" t="s">
        <v>584</v>
      </c>
      <c r="F35" s="2028"/>
      <c r="G35" s="2029" t="s">
        <v>585</v>
      </c>
      <c r="H35" s="2030"/>
      <c r="I35" s="1146"/>
      <c r="J35" s="1146"/>
    </row>
    <row r="36" spans="1:12" ht="14.45" customHeight="1" thickBot="1">
      <c r="A36" s="1845"/>
      <c r="B36" s="1065" t="s">
        <v>1</v>
      </c>
      <c r="C36" s="1066" t="s">
        <v>1</v>
      </c>
      <c r="D36" s="1067" t="s">
        <v>469</v>
      </c>
      <c r="E36" s="1066" t="s">
        <v>1</v>
      </c>
      <c r="F36" s="1067" t="s">
        <v>469</v>
      </c>
      <c r="G36" s="1066" t="s">
        <v>1</v>
      </c>
      <c r="H36" s="1068" t="s">
        <v>469</v>
      </c>
      <c r="I36" s="1146"/>
      <c r="J36" s="1146"/>
    </row>
    <row r="37" spans="1:12" ht="14.45" customHeight="1">
      <c r="A37" s="1153" t="s">
        <v>9</v>
      </c>
      <c r="B37" s="1585">
        <v>9245</v>
      </c>
      <c r="C37" s="1585">
        <v>2271</v>
      </c>
      <c r="D37" s="1597">
        <v>24.564629529475393</v>
      </c>
      <c r="E37" s="1596">
        <v>5377</v>
      </c>
      <c r="F37" s="1574">
        <v>58.161168199026505</v>
      </c>
      <c r="G37" s="1585">
        <v>1597</v>
      </c>
      <c r="H37" s="1573">
        <v>17.274202271498108</v>
      </c>
      <c r="I37" s="1146"/>
      <c r="J37" s="1159"/>
      <c r="L37" s="1160"/>
    </row>
    <row r="38" spans="1:12" ht="14.45" customHeight="1">
      <c r="A38" s="1154" t="s">
        <v>10</v>
      </c>
      <c r="B38" s="1586">
        <v>9193</v>
      </c>
      <c r="C38" s="1586">
        <v>1848</v>
      </c>
      <c r="D38" s="1603">
        <v>20.102251713260088</v>
      </c>
      <c r="E38" s="1598">
        <v>4421</v>
      </c>
      <c r="F38" s="1576">
        <v>48.090938757750465</v>
      </c>
      <c r="G38" s="1586">
        <v>2924</v>
      </c>
      <c r="H38" s="1575">
        <v>31.806809528989451</v>
      </c>
      <c r="I38" s="1146"/>
      <c r="J38" s="1159"/>
      <c r="L38" s="1160"/>
    </row>
    <row r="39" spans="1:12" ht="14.45" customHeight="1">
      <c r="A39" s="1153" t="s">
        <v>11</v>
      </c>
      <c r="B39" s="1587">
        <v>2787</v>
      </c>
      <c r="C39" s="1587">
        <v>915</v>
      </c>
      <c r="D39" s="1604">
        <v>32.831001076426261</v>
      </c>
      <c r="E39" s="1599">
        <v>1026</v>
      </c>
      <c r="F39" s="1578">
        <v>36.813778256189451</v>
      </c>
      <c r="G39" s="1587">
        <v>846</v>
      </c>
      <c r="H39" s="1577">
        <v>30.355220667384287</v>
      </c>
      <c r="I39" s="1146"/>
      <c r="J39" s="1159"/>
      <c r="L39" s="1160"/>
    </row>
    <row r="40" spans="1:12" ht="14.45" customHeight="1">
      <c r="A40" s="1154" t="s">
        <v>12</v>
      </c>
      <c r="B40" s="1586">
        <v>1598</v>
      </c>
      <c r="C40" s="1586">
        <v>153</v>
      </c>
      <c r="D40" s="1603">
        <v>9.5744680851063837</v>
      </c>
      <c r="E40" s="1598">
        <v>755</v>
      </c>
      <c r="F40" s="1576">
        <v>47.246558197747184</v>
      </c>
      <c r="G40" s="1586">
        <v>690</v>
      </c>
      <c r="H40" s="1575">
        <v>43.178973717146434</v>
      </c>
      <c r="I40" s="1146"/>
      <c r="J40" s="1159"/>
      <c r="L40" s="1160"/>
    </row>
    <row r="41" spans="1:12" ht="14.45" customHeight="1">
      <c r="A41" s="1153" t="s">
        <v>13</v>
      </c>
      <c r="B41" s="1587">
        <v>456</v>
      </c>
      <c r="C41" s="1587">
        <v>119</v>
      </c>
      <c r="D41" s="1604">
        <v>26.096491228070175</v>
      </c>
      <c r="E41" s="1599">
        <v>174</v>
      </c>
      <c r="F41" s="1578">
        <v>38.15789473684211</v>
      </c>
      <c r="G41" s="1587">
        <v>163</v>
      </c>
      <c r="H41" s="1577">
        <v>35.745614035087719</v>
      </c>
      <c r="I41" s="1146"/>
      <c r="J41" s="1159"/>
      <c r="L41" s="1160"/>
    </row>
    <row r="42" spans="1:12" ht="14.45" customHeight="1">
      <c r="A42" s="1154" t="s">
        <v>14</v>
      </c>
      <c r="B42" s="1586">
        <v>1157</v>
      </c>
      <c r="C42" s="1586">
        <v>152</v>
      </c>
      <c r="D42" s="1603">
        <v>13.13742437337943</v>
      </c>
      <c r="E42" s="1598">
        <v>562</v>
      </c>
      <c r="F42" s="1576">
        <v>48.573898012100258</v>
      </c>
      <c r="G42" s="1586">
        <v>443</v>
      </c>
      <c r="H42" s="1575">
        <v>38.28867761452031</v>
      </c>
      <c r="I42" s="1146"/>
      <c r="J42" s="1159"/>
      <c r="L42" s="1160"/>
    </row>
    <row r="43" spans="1:12" ht="14.45" customHeight="1">
      <c r="A43" s="1153" t="s">
        <v>15</v>
      </c>
      <c r="B43" s="1587">
        <v>4270</v>
      </c>
      <c r="C43" s="1587">
        <v>745</v>
      </c>
      <c r="D43" s="1604">
        <v>17.447306791569087</v>
      </c>
      <c r="E43" s="1599">
        <v>1963</v>
      </c>
      <c r="F43" s="1578">
        <v>45.97189695550351</v>
      </c>
      <c r="G43" s="1587">
        <v>1562</v>
      </c>
      <c r="H43" s="1577">
        <v>36.580796252927399</v>
      </c>
      <c r="I43" s="1146"/>
      <c r="J43" s="1159"/>
      <c r="L43" s="1160"/>
    </row>
    <row r="44" spans="1:12" ht="14.45" customHeight="1">
      <c r="A44" s="1154" t="s">
        <v>24</v>
      </c>
      <c r="B44" s="1586">
        <v>964</v>
      </c>
      <c r="C44" s="1586">
        <v>81</v>
      </c>
      <c r="D44" s="1603">
        <v>8.4024896265560169</v>
      </c>
      <c r="E44" s="1598">
        <v>453</v>
      </c>
      <c r="F44" s="1576">
        <v>46.991701244813278</v>
      </c>
      <c r="G44" s="1586">
        <v>430</v>
      </c>
      <c r="H44" s="1575">
        <v>44.60580912863071</v>
      </c>
      <c r="I44" s="1146"/>
      <c r="J44" s="1159"/>
      <c r="L44" s="1160"/>
    </row>
    <row r="45" spans="1:12" ht="14.45" customHeight="1">
      <c r="A45" s="1153" t="s">
        <v>16</v>
      </c>
      <c r="B45" s="1587">
        <v>5258</v>
      </c>
      <c r="C45" s="1587">
        <v>1147</v>
      </c>
      <c r="D45" s="1604">
        <v>21.81437809052872</v>
      </c>
      <c r="E45" s="1599">
        <v>2201</v>
      </c>
      <c r="F45" s="1578">
        <v>41.86002282236592</v>
      </c>
      <c r="G45" s="1587">
        <v>1910</v>
      </c>
      <c r="H45" s="1577">
        <v>36.325599087105367</v>
      </c>
      <c r="J45" s="1159"/>
      <c r="L45" s="1160"/>
    </row>
    <row r="46" spans="1:12" ht="14.45" customHeight="1">
      <c r="A46" s="1154" t="s">
        <v>586</v>
      </c>
      <c r="B46" s="1586">
        <v>10600</v>
      </c>
      <c r="C46" s="1586">
        <v>1023</v>
      </c>
      <c r="D46" s="1603">
        <v>9.6509433962264151</v>
      </c>
      <c r="E46" s="1598">
        <v>6617</v>
      </c>
      <c r="F46" s="1576">
        <v>62.424528301886795</v>
      </c>
      <c r="G46" s="1586">
        <v>2960</v>
      </c>
      <c r="H46" s="1575">
        <v>27.924528301886792</v>
      </c>
      <c r="J46" s="1159"/>
      <c r="L46" s="1160"/>
    </row>
    <row r="47" spans="1:12" ht="14.45" customHeight="1">
      <c r="A47" s="1153" t="s">
        <v>18</v>
      </c>
      <c r="B47" s="1587">
        <v>2499</v>
      </c>
      <c r="C47" s="1587">
        <v>199</v>
      </c>
      <c r="D47" s="1604">
        <v>7.9631852741096436</v>
      </c>
      <c r="E47" s="1599">
        <v>1406</v>
      </c>
      <c r="F47" s="1578">
        <v>56.262505002000793</v>
      </c>
      <c r="G47" s="1587">
        <v>894</v>
      </c>
      <c r="H47" s="1577">
        <v>35.774309723889559</v>
      </c>
      <c r="J47" s="1159"/>
      <c r="L47" s="1160"/>
    </row>
    <row r="48" spans="1:12" ht="14.45" customHeight="1">
      <c r="A48" s="1154" t="s">
        <v>19</v>
      </c>
      <c r="B48" s="1586">
        <v>472</v>
      </c>
      <c r="C48" s="1586">
        <v>23</v>
      </c>
      <c r="D48" s="1603">
        <v>4.8728813559322033</v>
      </c>
      <c r="E48" s="1598">
        <v>232</v>
      </c>
      <c r="F48" s="1576">
        <v>49.152542372881356</v>
      </c>
      <c r="G48" s="1586">
        <v>217</v>
      </c>
      <c r="H48" s="1575">
        <v>45.974576271186443</v>
      </c>
      <c r="J48" s="1159"/>
      <c r="L48" s="1160"/>
    </row>
    <row r="49" spans="1:12" ht="14.45" customHeight="1">
      <c r="A49" s="1153" t="s">
        <v>20</v>
      </c>
      <c r="B49" s="1587">
        <v>2371</v>
      </c>
      <c r="C49" s="1587">
        <v>135</v>
      </c>
      <c r="D49" s="1604">
        <v>5.6938000843525938</v>
      </c>
      <c r="E49" s="1599">
        <v>996</v>
      </c>
      <c r="F49" s="1578">
        <v>42.007591733445807</v>
      </c>
      <c r="G49" s="1587">
        <v>1240</v>
      </c>
      <c r="H49" s="1577">
        <v>52.298608182201598</v>
      </c>
      <c r="J49" s="1159"/>
      <c r="L49" s="1160"/>
    </row>
    <row r="50" spans="1:12" ht="14.45" customHeight="1">
      <c r="A50" s="1154" t="s">
        <v>21</v>
      </c>
      <c r="B50" s="1586">
        <v>1418</v>
      </c>
      <c r="C50" s="1586">
        <v>126</v>
      </c>
      <c r="D50" s="1603">
        <v>8.885754583921015</v>
      </c>
      <c r="E50" s="1598">
        <v>729</v>
      </c>
      <c r="F50" s="1576">
        <v>51.410437235543014</v>
      </c>
      <c r="G50" s="1586">
        <v>563</v>
      </c>
      <c r="H50" s="1575">
        <v>39.703808180535965</v>
      </c>
      <c r="J50" s="1159"/>
      <c r="L50" s="1160"/>
    </row>
    <row r="51" spans="1:12" ht="14.45" customHeight="1">
      <c r="A51" s="1155" t="s">
        <v>22</v>
      </c>
      <c r="B51" s="1588">
        <v>1792</v>
      </c>
      <c r="C51" s="1588">
        <v>292</v>
      </c>
      <c r="D51" s="1605">
        <v>16.294642857142858</v>
      </c>
      <c r="E51" s="1600">
        <v>876</v>
      </c>
      <c r="F51" s="1580">
        <v>48.883928571428569</v>
      </c>
      <c r="G51" s="1588">
        <v>624</v>
      </c>
      <c r="H51" s="1579">
        <v>34.821428571428569</v>
      </c>
      <c r="J51" s="1159"/>
      <c r="L51" s="1160"/>
    </row>
    <row r="52" spans="1:12" ht="14.45" customHeight="1" thickBot="1">
      <c r="A52" s="1154" t="s">
        <v>23</v>
      </c>
      <c r="B52" s="1586">
        <v>1342</v>
      </c>
      <c r="C52" s="1586">
        <v>131</v>
      </c>
      <c r="D52" s="1603">
        <v>9.761549925484351</v>
      </c>
      <c r="E52" s="1598">
        <v>780</v>
      </c>
      <c r="F52" s="1576">
        <v>58.122205663189277</v>
      </c>
      <c r="G52" s="1586">
        <v>431</v>
      </c>
      <c r="H52" s="1575">
        <v>32.116244411326377</v>
      </c>
      <c r="J52" s="1159"/>
      <c r="L52" s="1160"/>
    </row>
    <row r="53" spans="1:12" ht="14.45" customHeight="1">
      <c r="A53" s="1156" t="s">
        <v>28</v>
      </c>
      <c r="B53" s="1589">
        <v>44942</v>
      </c>
      <c r="C53" s="1589">
        <v>7819</v>
      </c>
      <c r="D53" s="1606">
        <v>17.397979618174535</v>
      </c>
      <c r="E53" s="1601">
        <v>23829</v>
      </c>
      <c r="F53" s="1582">
        <v>53.021672377731299</v>
      </c>
      <c r="G53" s="1589">
        <v>13294</v>
      </c>
      <c r="H53" s="1581">
        <v>29.580348004094166</v>
      </c>
      <c r="J53" s="1159"/>
      <c r="L53" s="1160"/>
    </row>
    <row r="54" spans="1:12" ht="14.45" customHeight="1">
      <c r="A54" s="1157" t="s">
        <v>587</v>
      </c>
      <c r="B54" s="1590">
        <v>10480</v>
      </c>
      <c r="C54" s="1590">
        <v>1541</v>
      </c>
      <c r="D54" s="1607">
        <v>14.704198473282442</v>
      </c>
      <c r="E54" s="1602">
        <v>4739</v>
      </c>
      <c r="F54" s="1584">
        <v>45.219465648854964</v>
      </c>
      <c r="G54" s="1590">
        <v>4200</v>
      </c>
      <c r="H54" s="1583">
        <v>40.076335877862597</v>
      </c>
      <c r="J54" s="1159"/>
      <c r="L54" s="1160"/>
    </row>
    <row r="55" spans="1:12" ht="14.45" customHeight="1">
      <c r="A55" s="1158" t="s">
        <v>26</v>
      </c>
      <c r="B55" s="1591">
        <v>55422</v>
      </c>
      <c r="C55" s="1593">
        <v>9360</v>
      </c>
      <c r="D55" s="1595">
        <v>16.888600194868463</v>
      </c>
      <c r="E55" s="1592">
        <v>28568</v>
      </c>
      <c r="F55" s="1595">
        <v>51.546317346901951</v>
      </c>
      <c r="G55" s="1592">
        <v>17494</v>
      </c>
      <c r="H55" s="1594">
        <v>31.565082458229583</v>
      </c>
      <c r="I55" s="13"/>
      <c r="J55" s="1159"/>
      <c r="L55" s="1160"/>
    </row>
    <row r="56" spans="1:12" ht="14.45" customHeight="1">
      <c r="A56" s="1839" t="s">
        <v>588</v>
      </c>
      <c r="B56" s="1839"/>
      <c r="C56" s="1839"/>
      <c r="D56" s="1839"/>
      <c r="E56" s="1839"/>
      <c r="F56" s="1839"/>
      <c r="G56" s="1839"/>
      <c r="H56" s="1839"/>
    </row>
    <row r="57" spans="1:12" ht="42" customHeight="1">
      <c r="A57" s="1878" t="s">
        <v>789</v>
      </c>
      <c r="B57" s="1878"/>
      <c r="C57" s="1878"/>
      <c r="D57" s="1878"/>
      <c r="E57" s="1878"/>
      <c r="F57" s="1878"/>
      <c r="G57" s="1878"/>
      <c r="H57" s="1878"/>
    </row>
    <row r="58" spans="1:12" ht="14.45" customHeight="1">
      <c r="A58" s="1096"/>
      <c r="B58" s="820"/>
      <c r="C58" s="820"/>
      <c r="D58" s="820"/>
      <c r="E58" s="820"/>
      <c r="F58" s="820"/>
      <c r="G58" s="820"/>
      <c r="H58" s="820"/>
    </row>
    <row r="59" spans="1:12" ht="24" customHeight="1">
      <c r="A59" s="2025">
        <v>2021</v>
      </c>
      <c r="B59" s="2025"/>
      <c r="C59" s="2025"/>
      <c r="D59" s="2025"/>
      <c r="E59" s="2025"/>
      <c r="F59" s="2025"/>
      <c r="G59" s="2025"/>
      <c r="H59" s="2025"/>
    </row>
    <row r="60" spans="1:12" ht="14.45" customHeight="1">
      <c r="A60" s="1145"/>
      <c r="B60" s="1145"/>
      <c r="C60" s="1145"/>
      <c r="D60" s="1145"/>
      <c r="E60" s="1145"/>
      <c r="F60" s="1145"/>
      <c r="G60" s="1145"/>
      <c r="H60" s="1145"/>
    </row>
    <row r="61" spans="1:12" ht="15" customHeight="1">
      <c r="A61" s="2026" t="s">
        <v>796</v>
      </c>
      <c r="B61" s="2026"/>
      <c r="C61" s="2026"/>
      <c r="D61" s="2026"/>
      <c r="E61" s="2026"/>
      <c r="F61" s="2026"/>
      <c r="G61" s="2026"/>
      <c r="H61" s="2026"/>
    </row>
    <row r="62" spans="1:12" ht="14.45" customHeight="1">
      <c r="A62" s="1844" t="s">
        <v>8</v>
      </c>
      <c r="B62" s="1894" t="s">
        <v>29</v>
      </c>
      <c r="C62" s="1891" t="s">
        <v>62</v>
      </c>
      <c r="D62" s="1892"/>
      <c r="E62" s="1892"/>
      <c r="F62" s="1892"/>
      <c r="G62" s="1892"/>
      <c r="H62" s="1834"/>
    </row>
    <row r="63" spans="1:12" ht="14.45" customHeight="1">
      <c r="A63" s="1844"/>
      <c r="B63" s="1896"/>
      <c r="C63" s="2027" t="s">
        <v>583</v>
      </c>
      <c r="D63" s="2028"/>
      <c r="E63" s="2027" t="s">
        <v>584</v>
      </c>
      <c r="F63" s="2028"/>
      <c r="G63" s="2029" t="s">
        <v>585</v>
      </c>
      <c r="H63" s="2030"/>
    </row>
    <row r="64" spans="1:12" ht="14.45" customHeight="1" thickBot="1">
      <c r="A64" s="1845"/>
      <c r="B64" s="1065" t="s">
        <v>1</v>
      </c>
      <c r="C64" s="1066" t="s">
        <v>1</v>
      </c>
      <c r="D64" s="1067" t="s">
        <v>469</v>
      </c>
      <c r="E64" s="1066" t="s">
        <v>1</v>
      </c>
      <c r="F64" s="1067" t="s">
        <v>469</v>
      </c>
      <c r="G64" s="1066" t="s">
        <v>1</v>
      </c>
      <c r="H64" s="1068" t="s">
        <v>469</v>
      </c>
    </row>
    <row r="65" spans="1:8" ht="14.45" customHeight="1">
      <c r="A65" s="1153" t="s">
        <v>9</v>
      </c>
      <c r="B65" s="1585">
        <f t="shared" ref="B65:B80" si="0">SUM(C65,E65,G65)</f>
        <v>9081</v>
      </c>
      <c r="C65" s="1585">
        <v>2251</v>
      </c>
      <c r="D65" s="1597">
        <f>C65/B65*100</f>
        <v>24.788018940645305</v>
      </c>
      <c r="E65" s="1596">
        <v>5305</v>
      </c>
      <c r="F65" s="1574">
        <f>E65/B65*100</f>
        <v>58.41867635722938</v>
      </c>
      <c r="G65" s="1585">
        <v>1525</v>
      </c>
      <c r="H65" s="1573">
        <f>G65/B65*100</f>
        <v>16.793304702125315</v>
      </c>
    </row>
    <row r="66" spans="1:8" ht="14.45" customHeight="1">
      <c r="A66" s="1154" t="s">
        <v>10</v>
      </c>
      <c r="B66" s="1586">
        <f t="shared" si="0"/>
        <v>8960</v>
      </c>
      <c r="C66" s="1586">
        <v>1786</v>
      </c>
      <c r="D66" s="1603">
        <f t="shared" ref="D66:D83" si="1">C66/B66*100</f>
        <v>19.933035714285715</v>
      </c>
      <c r="E66" s="1598">
        <v>4354</v>
      </c>
      <c r="F66" s="1576">
        <f t="shared" ref="F66:F83" si="2">E66/B66*100</f>
        <v>48.59375</v>
      </c>
      <c r="G66" s="1586">
        <v>2820</v>
      </c>
      <c r="H66" s="1575">
        <f t="shared" ref="H66:H83" si="3">G66/B66*100</f>
        <v>31.473214285714285</v>
      </c>
    </row>
    <row r="67" spans="1:8" ht="14.45" customHeight="1">
      <c r="A67" s="1153" t="s">
        <v>11</v>
      </c>
      <c r="B67" s="1587">
        <f t="shared" si="0"/>
        <v>2718</v>
      </c>
      <c r="C67" s="1587">
        <v>852</v>
      </c>
      <c r="D67" s="1604">
        <f t="shared" si="1"/>
        <v>31.346578366445915</v>
      </c>
      <c r="E67" s="1599">
        <v>1041</v>
      </c>
      <c r="F67" s="1578">
        <f t="shared" si="2"/>
        <v>38.30022075055188</v>
      </c>
      <c r="G67" s="1587">
        <v>825</v>
      </c>
      <c r="H67" s="1577">
        <f t="shared" si="3"/>
        <v>30.353200883002206</v>
      </c>
    </row>
    <row r="68" spans="1:8" ht="14.45" customHeight="1">
      <c r="A68" s="1154" t="s">
        <v>12</v>
      </c>
      <c r="B68" s="1586">
        <f t="shared" si="0"/>
        <v>1578</v>
      </c>
      <c r="C68" s="1586">
        <v>145</v>
      </c>
      <c r="D68" s="1603">
        <f t="shared" si="1"/>
        <v>9.1888466413181238</v>
      </c>
      <c r="E68" s="1598">
        <v>742</v>
      </c>
      <c r="F68" s="1576">
        <f t="shared" si="2"/>
        <v>47.021546261089988</v>
      </c>
      <c r="G68" s="1586">
        <v>691</v>
      </c>
      <c r="H68" s="1575">
        <f t="shared" si="3"/>
        <v>43.78960709759189</v>
      </c>
    </row>
    <row r="69" spans="1:8" ht="14.45" customHeight="1">
      <c r="A69" s="1153" t="s">
        <v>13</v>
      </c>
      <c r="B69" s="1587">
        <f t="shared" si="0"/>
        <v>448</v>
      </c>
      <c r="C69" s="1587">
        <v>122</v>
      </c>
      <c r="D69" s="1604">
        <f t="shared" si="1"/>
        <v>27.232142857142854</v>
      </c>
      <c r="E69" s="1599">
        <v>170</v>
      </c>
      <c r="F69" s="1578">
        <f t="shared" si="2"/>
        <v>37.946428571428569</v>
      </c>
      <c r="G69" s="1587">
        <v>156</v>
      </c>
      <c r="H69" s="1577">
        <f t="shared" si="3"/>
        <v>34.821428571428569</v>
      </c>
    </row>
    <row r="70" spans="1:8" ht="14.45" customHeight="1">
      <c r="A70" s="1154" t="s">
        <v>14</v>
      </c>
      <c r="B70" s="1586">
        <f t="shared" si="0"/>
        <v>1143</v>
      </c>
      <c r="C70" s="1586">
        <v>150</v>
      </c>
      <c r="D70" s="1603">
        <f t="shared" si="1"/>
        <v>13.123359580052494</v>
      </c>
      <c r="E70" s="1598">
        <v>548</v>
      </c>
      <c r="F70" s="1576">
        <f t="shared" si="2"/>
        <v>47.944006999125108</v>
      </c>
      <c r="G70" s="1586">
        <v>445</v>
      </c>
      <c r="H70" s="1575">
        <f t="shared" si="3"/>
        <v>38.932633420822398</v>
      </c>
    </row>
    <row r="71" spans="1:8" ht="14.45" customHeight="1">
      <c r="A71" s="1153" t="s">
        <v>15</v>
      </c>
      <c r="B71" s="1587">
        <f t="shared" si="0"/>
        <v>4210</v>
      </c>
      <c r="C71" s="1587">
        <v>747</v>
      </c>
      <c r="D71" s="1604">
        <f t="shared" si="1"/>
        <v>17.743467933491686</v>
      </c>
      <c r="E71" s="1599">
        <v>1929</v>
      </c>
      <c r="F71" s="1578">
        <f t="shared" si="2"/>
        <v>45.819477434679335</v>
      </c>
      <c r="G71" s="1587">
        <v>1534</v>
      </c>
      <c r="H71" s="1577">
        <f t="shared" si="3"/>
        <v>36.437054631828978</v>
      </c>
    </row>
    <row r="72" spans="1:8" ht="14.45" customHeight="1">
      <c r="A72" s="1154" t="s">
        <v>24</v>
      </c>
      <c r="B72" s="1586">
        <f t="shared" si="0"/>
        <v>956</v>
      </c>
      <c r="C72" s="1586">
        <v>89</v>
      </c>
      <c r="D72" s="1603">
        <f t="shared" si="1"/>
        <v>9.3096234309623416</v>
      </c>
      <c r="E72" s="1598">
        <v>435</v>
      </c>
      <c r="F72" s="1576">
        <f t="shared" si="2"/>
        <v>45.5020920502092</v>
      </c>
      <c r="G72" s="1586">
        <v>432</v>
      </c>
      <c r="H72" s="1575">
        <f t="shared" si="3"/>
        <v>45.188284518828453</v>
      </c>
    </row>
    <row r="73" spans="1:8" ht="14.45" customHeight="1">
      <c r="A73" s="1153" t="s">
        <v>16</v>
      </c>
      <c r="B73" s="1587">
        <f t="shared" si="0"/>
        <v>5139</v>
      </c>
      <c r="C73" s="1587">
        <v>1160</v>
      </c>
      <c r="D73" s="1604">
        <f t="shared" si="1"/>
        <v>22.572484919244989</v>
      </c>
      <c r="E73" s="1599">
        <v>2163</v>
      </c>
      <c r="F73" s="1578">
        <f t="shared" si="2"/>
        <v>42.089900758902509</v>
      </c>
      <c r="G73" s="1587">
        <v>1816</v>
      </c>
      <c r="H73" s="1577">
        <f t="shared" si="3"/>
        <v>35.337614321852499</v>
      </c>
    </row>
    <row r="74" spans="1:8" ht="14.45" customHeight="1">
      <c r="A74" s="1154" t="s">
        <v>586</v>
      </c>
      <c r="B74" s="1586">
        <f t="shared" si="0"/>
        <v>10538</v>
      </c>
      <c r="C74" s="1586">
        <v>1070</v>
      </c>
      <c r="D74" s="1603">
        <f t="shared" si="1"/>
        <v>10.153729360409946</v>
      </c>
      <c r="E74" s="1598">
        <v>6524</v>
      </c>
      <c r="F74" s="1576">
        <f t="shared" si="2"/>
        <v>61.909280698424752</v>
      </c>
      <c r="G74" s="1586">
        <v>2944</v>
      </c>
      <c r="H74" s="1575">
        <f t="shared" si="3"/>
        <v>27.936989941165308</v>
      </c>
    </row>
    <row r="75" spans="1:8" ht="14.45" customHeight="1">
      <c r="A75" s="1153" t="s">
        <v>18</v>
      </c>
      <c r="B75" s="1587">
        <f t="shared" si="0"/>
        <v>2492</v>
      </c>
      <c r="C75" s="1587">
        <v>215</v>
      </c>
      <c r="D75" s="1604">
        <f t="shared" si="1"/>
        <v>8.6276083467094704</v>
      </c>
      <c r="E75" s="1599">
        <v>1422</v>
      </c>
      <c r="F75" s="1578">
        <f t="shared" si="2"/>
        <v>57.06260032102729</v>
      </c>
      <c r="G75" s="1587">
        <v>855</v>
      </c>
      <c r="H75" s="1577">
        <f t="shared" si="3"/>
        <v>34.309791332263238</v>
      </c>
    </row>
    <row r="76" spans="1:8" ht="14.45" customHeight="1">
      <c r="A76" s="1154" t="s">
        <v>19</v>
      </c>
      <c r="B76" s="1586">
        <f t="shared" si="0"/>
        <v>471</v>
      </c>
      <c r="C76" s="1586">
        <v>23</v>
      </c>
      <c r="D76" s="1603">
        <f t="shared" si="1"/>
        <v>4.8832271762208075</v>
      </c>
      <c r="E76" s="1598">
        <v>240</v>
      </c>
      <c r="F76" s="1576">
        <f t="shared" si="2"/>
        <v>50.955414012738856</v>
      </c>
      <c r="G76" s="1586">
        <v>208</v>
      </c>
      <c r="H76" s="1575">
        <f t="shared" si="3"/>
        <v>44.161358811040344</v>
      </c>
    </row>
    <row r="77" spans="1:8" ht="14.45" customHeight="1">
      <c r="A77" s="1153" t="s">
        <v>20</v>
      </c>
      <c r="B77" s="1587">
        <f t="shared" si="0"/>
        <v>2358</v>
      </c>
      <c r="C77" s="1587">
        <v>127</v>
      </c>
      <c r="D77" s="1604">
        <f t="shared" si="1"/>
        <v>5.3859202714164551</v>
      </c>
      <c r="E77" s="1599">
        <v>987</v>
      </c>
      <c r="F77" s="1578">
        <f t="shared" si="2"/>
        <v>41.857506361323153</v>
      </c>
      <c r="G77" s="1587">
        <v>1244</v>
      </c>
      <c r="H77" s="1577">
        <f t="shared" si="3"/>
        <v>52.756573367260394</v>
      </c>
    </row>
    <row r="78" spans="1:8" ht="14.45" customHeight="1">
      <c r="A78" s="1154" t="s">
        <v>21</v>
      </c>
      <c r="B78" s="1586">
        <f t="shared" si="0"/>
        <v>1411</v>
      </c>
      <c r="C78" s="1586">
        <v>124</v>
      </c>
      <c r="D78" s="1603">
        <f t="shared" si="1"/>
        <v>8.7880935506732811</v>
      </c>
      <c r="E78" s="1598">
        <v>719</v>
      </c>
      <c r="F78" s="1576">
        <f t="shared" si="2"/>
        <v>50.956768249468468</v>
      </c>
      <c r="G78" s="1586">
        <v>568</v>
      </c>
      <c r="H78" s="1575">
        <f t="shared" si="3"/>
        <v>40.255138199858258</v>
      </c>
    </row>
    <row r="79" spans="1:8" ht="14.45" customHeight="1">
      <c r="A79" s="1155" t="s">
        <v>22</v>
      </c>
      <c r="B79" s="1588">
        <f t="shared" si="0"/>
        <v>1789</v>
      </c>
      <c r="C79" s="1588">
        <v>309</v>
      </c>
      <c r="D79" s="1605">
        <f t="shared" si="1"/>
        <v>17.272219116825042</v>
      </c>
      <c r="E79" s="1600">
        <v>876</v>
      </c>
      <c r="F79" s="1580">
        <f t="shared" si="2"/>
        <v>48.965902738960317</v>
      </c>
      <c r="G79" s="1588">
        <v>604</v>
      </c>
      <c r="H79" s="1579">
        <f t="shared" si="3"/>
        <v>33.761878144214649</v>
      </c>
    </row>
    <row r="80" spans="1:8" ht="14.45" customHeight="1" thickBot="1">
      <c r="A80" s="1154" t="s">
        <v>23</v>
      </c>
      <c r="B80" s="1586">
        <f t="shared" si="0"/>
        <v>1335</v>
      </c>
      <c r="C80" s="1586">
        <v>117</v>
      </c>
      <c r="D80" s="1603">
        <f t="shared" si="1"/>
        <v>8.7640449438202239</v>
      </c>
      <c r="E80" s="1598">
        <v>776</v>
      </c>
      <c r="F80" s="1576">
        <f t="shared" si="2"/>
        <v>58.127340823970044</v>
      </c>
      <c r="G80" s="1586">
        <v>442</v>
      </c>
      <c r="H80" s="1575">
        <f t="shared" si="3"/>
        <v>33.108614232209739</v>
      </c>
    </row>
    <row r="81" spans="1:8" ht="14.45" customHeight="1">
      <c r="A81" s="1156" t="s">
        <v>28</v>
      </c>
      <c r="B81" s="1589">
        <f>SUM(B65,B66,B69,B70,B71,B73,B74,B75,B79,B76)</f>
        <v>44271</v>
      </c>
      <c r="C81" s="1589">
        <v>7833</v>
      </c>
      <c r="D81" s="1606">
        <f t="shared" si="1"/>
        <v>17.693298095818932</v>
      </c>
      <c r="E81" s="1601">
        <v>23531</v>
      </c>
      <c r="F81" s="1582">
        <f t="shared" si="2"/>
        <v>53.152176368277203</v>
      </c>
      <c r="G81" s="1589">
        <v>12907</v>
      </c>
      <c r="H81" s="1581">
        <f t="shared" si="3"/>
        <v>29.154525535903865</v>
      </c>
    </row>
    <row r="82" spans="1:8" ht="14.45" customHeight="1">
      <c r="A82" s="1157" t="s">
        <v>587</v>
      </c>
      <c r="B82" s="1590">
        <f>SUM(B67,B68,B72,B77,B78,B80)</f>
        <v>10356</v>
      </c>
      <c r="C82" s="1590">
        <v>1454</v>
      </c>
      <c r="D82" s="1607">
        <f t="shared" si="1"/>
        <v>14.040169949787561</v>
      </c>
      <c r="E82" s="1602">
        <v>4700</v>
      </c>
      <c r="F82" s="1584">
        <f t="shared" si="2"/>
        <v>45.384318269602161</v>
      </c>
      <c r="G82" s="1590">
        <v>4202</v>
      </c>
      <c r="H82" s="1583">
        <f t="shared" si="3"/>
        <v>40.57551178061027</v>
      </c>
    </row>
    <row r="83" spans="1:8" ht="14.45" customHeight="1">
      <c r="A83" s="1158" t="s">
        <v>26</v>
      </c>
      <c r="B83" s="1591">
        <f>SUM(C83,E83,G83)</f>
        <v>54627</v>
      </c>
      <c r="C83" s="1593">
        <v>9287</v>
      </c>
      <c r="D83" s="1595">
        <f t="shared" si="1"/>
        <v>17.000750544602486</v>
      </c>
      <c r="E83" s="1592">
        <v>28231</v>
      </c>
      <c r="F83" s="1595">
        <f t="shared" si="2"/>
        <v>51.679572372636237</v>
      </c>
      <c r="G83" s="1592">
        <v>17109</v>
      </c>
      <c r="H83" s="1594">
        <f t="shared" si="3"/>
        <v>31.31967708276127</v>
      </c>
    </row>
    <row r="84" spans="1:8" ht="14.45" customHeight="1">
      <c r="A84" s="1839" t="s">
        <v>588</v>
      </c>
      <c r="B84" s="1839"/>
      <c r="C84" s="1839"/>
      <c r="D84" s="1839"/>
      <c r="E84" s="1839"/>
      <c r="F84" s="1839"/>
      <c r="G84" s="1839"/>
      <c r="H84" s="1839"/>
    </row>
    <row r="85" spans="1:8" ht="35.450000000000003" customHeight="1">
      <c r="A85" s="1878" t="s">
        <v>791</v>
      </c>
      <c r="B85" s="1878"/>
      <c r="C85" s="1878"/>
      <c r="D85" s="1878"/>
      <c r="E85" s="1878"/>
      <c r="F85" s="1878"/>
      <c r="G85" s="1878"/>
      <c r="H85" s="1878"/>
    </row>
    <row r="86" spans="1:8" ht="14.45" customHeight="1">
      <c r="A86" s="1161"/>
      <c r="B86" s="1161"/>
      <c r="C86" s="1161"/>
      <c r="D86" s="1161"/>
      <c r="E86" s="1161"/>
      <c r="F86" s="1161"/>
      <c r="G86" s="1161"/>
      <c r="H86" s="1161"/>
    </row>
    <row r="87" spans="1:8" ht="24" customHeight="1">
      <c r="A87" s="2025">
        <v>2020</v>
      </c>
      <c r="B87" s="2025"/>
      <c r="C87" s="2025"/>
      <c r="D87" s="2025"/>
      <c r="E87" s="2025"/>
      <c r="F87" s="2025"/>
      <c r="G87" s="2025"/>
      <c r="H87" s="2025"/>
    </row>
    <row r="88" spans="1:8" ht="14.45" customHeight="1">
      <c r="A88" s="1145"/>
      <c r="B88" s="1145"/>
      <c r="C88" s="1145"/>
      <c r="D88" s="1145"/>
      <c r="E88" s="1145"/>
      <c r="F88" s="1145"/>
      <c r="G88" s="1145"/>
      <c r="H88" s="1145"/>
    </row>
    <row r="89" spans="1:8" ht="15" customHeight="1">
      <c r="A89" s="2026" t="s">
        <v>795</v>
      </c>
      <c r="B89" s="2026"/>
      <c r="C89" s="2026"/>
      <c r="D89" s="2026"/>
      <c r="E89" s="2026"/>
      <c r="F89" s="2026"/>
      <c r="G89" s="2026"/>
      <c r="H89" s="2026"/>
    </row>
    <row r="90" spans="1:8" ht="14.45" customHeight="1">
      <c r="A90" s="1844" t="s">
        <v>8</v>
      </c>
      <c r="B90" s="1894" t="s">
        <v>29</v>
      </c>
      <c r="C90" s="1891" t="s">
        <v>62</v>
      </c>
      <c r="D90" s="1892"/>
      <c r="E90" s="1892"/>
      <c r="F90" s="1892"/>
      <c r="G90" s="1892"/>
      <c r="H90" s="1834"/>
    </row>
    <row r="91" spans="1:8" ht="14.45" customHeight="1">
      <c r="A91" s="1844"/>
      <c r="B91" s="1896"/>
      <c r="C91" s="2027" t="s">
        <v>583</v>
      </c>
      <c r="D91" s="2028"/>
      <c r="E91" s="2027" t="s">
        <v>584</v>
      </c>
      <c r="F91" s="2028"/>
      <c r="G91" s="2029" t="s">
        <v>585</v>
      </c>
      <c r="H91" s="2030"/>
    </row>
    <row r="92" spans="1:8" ht="14.45" customHeight="1" thickBot="1">
      <c r="A92" s="1845"/>
      <c r="B92" s="1065" t="s">
        <v>1</v>
      </c>
      <c r="C92" s="1066" t="s">
        <v>1</v>
      </c>
      <c r="D92" s="1067" t="s">
        <v>469</v>
      </c>
      <c r="E92" s="1066" t="s">
        <v>1</v>
      </c>
      <c r="F92" s="1067" t="s">
        <v>469</v>
      </c>
      <c r="G92" s="1066" t="s">
        <v>1</v>
      </c>
      <c r="H92" s="1068" t="s">
        <v>469</v>
      </c>
    </row>
    <row r="93" spans="1:8" ht="14.45" customHeight="1">
      <c r="A93" s="1153" t="s">
        <v>9</v>
      </c>
      <c r="B93" s="1585">
        <v>8878</v>
      </c>
      <c r="C93" s="1585">
        <v>2164</v>
      </c>
      <c r="D93" s="1597">
        <v>24.374859202523091</v>
      </c>
      <c r="E93" s="1596">
        <v>5178</v>
      </c>
      <c r="F93" s="1574">
        <v>58.323946834872721</v>
      </c>
      <c r="G93" s="1585">
        <v>1536</v>
      </c>
      <c r="H93" s="1573">
        <v>17.301193962604188</v>
      </c>
    </row>
    <row r="94" spans="1:8" ht="14.45" customHeight="1">
      <c r="A94" s="1154" t="s">
        <v>10</v>
      </c>
      <c r="B94" s="1586">
        <v>8766</v>
      </c>
      <c r="C94" s="1586">
        <v>1732</v>
      </c>
      <c r="D94" s="1603">
        <v>19.758156513803332</v>
      </c>
      <c r="E94" s="1598">
        <v>4255</v>
      </c>
      <c r="F94" s="1576">
        <v>48.539812913529545</v>
      </c>
      <c r="G94" s="1586">
        <v>2779</v>
      </c>
      <c r="H94" s="1575">
        <v>31.702030572667123</v>
      </c>
    </row>
    <row r="95" spans="1:8" ht="14.45" customHeight="1">
      <c r="A95" s="1153" t="s">
        <v>11</v>
      </c>
      <c r="B95" s="1587">
        <v>2663</v>
      </c>
      <c r="C95" s="1587">
        <v>812</v>
      </c>
      <c r="D95" s="1604">
        <v>30.491926398798348</v>
      </c>
      <c r="E95" s="1599">
        <v>1033</v>
      </c>
      <c r="F95" s="1578">
        <v>38.790837401426963</v>
      </c>
      <c r="G95" s="1587">
        <v>818</v>
      </c>
      <c r="H95" s="1577">
        <v>30.717236199774689</v>
      </c>
    </row>
    <row r="96" spans="1:8" ht="14.45" customHeight="1">
      <c r="A96" s="1154" t="s">
        <v>12</v>
      </c>
      <c r="B96" s="1586">
        <v>1565</v>
      </c>
      <c r="C96" s="1586">
        <v>145</v>
      </c>
      <c r="D96" s="1603">
        <v>9.2651757188498394</v>
      </c>
      <c r="E96" s="1598">
        <v>734</v>
      </c>
      <c r="F96" s="1576">
        <v>46.900958466453673</v>
      </c>
      <c r="G96" s="1586">
        <v>686</v>
      </c>
      <c r="H96" s="1575">
        <v>43.833865814696487</v>
      </c>
    </row>
    <row r="97" spans="1:8" ht="14.45" customHeight="1">
      <c r="A97" s="1153" t="s">
        <v>13</v>
      </c>
      <c r="B97" s="1587">
        <v>437</v>
      </c>
      <c r="C97" s="1587">
        <v>122</v>
      </c>
      <c r="D97" s="1604">
        <v>27.917620137299771</v>
      </c>
      <c r="E97" s="1599">
        <v>166</v>
      </c>
      <c r="F97" s="1578">
        <v>37.986270022883296</v>
      </c>
      <c r="G97" s="1587">
        <v>149</v>
      </c>
      <c r="H97" s="1577">
        <v>34.096109839816933</v>
      </c>
    </row>
    <row r="98" spans="1:8" ht="14.45" customHeight="1">
      <c r="A98" s="1154" t="s">
        <v>14</v>
      </c>
      <c r="B98" s="1586">
        <v>1126</v>
      </c>
      <c r="C98" s="1586">
        <v>142</v>
      </c>
      <c r="D98" s="1603">
        <v>12.61101243339254</v>
      </c>
      <c r="E98" s="1598">
        <v>539</v>
      </c>
      <c r="F98" s="1576">
        <v>47.868561278863233</v>
      </c>
      <c r="G98" s="1586">
        <v>445</v>
      </c>
      <c r="H98" s="1575">
        <v>39.520426287744229</v>
      </c>
    </row>
    <row r="99" spans="1:8" ht="14.45" customHeight="1">
      <c r="A99" s="1153" t="s">
        <v>15</v>
      </c>
      <c r="B99" s="1587">
        <v>4157</v>
      </c>
      <c r="C99" s="1587">
        <v>719</v>
      </c>
      <c r="D99" s="1604">
        <v>17.296127014674042</v>
      </c>
      <c r="E99" s="1599">
        <v>1894</v>
      </c>
      <c r="F99" s="1578">
        <v>45.561703151311036</v>
      </c>
      <c r="G99" s="1587">
        <v>1544</v>
      </c>
      <c r="H99" s="1577">
        <v>37.142169834014915</v>
      </c>
    </row>
    <row r="100" spans="1:8" ht="14.45" customHeight="1">
      <c r="A100" s="1154" t="s">
        <v>24</v>
      </c>
      <c r="B100" s="1586">
        <v>952</v>
      </c>
      <c r="C100" s="1586">
        <v>90</v>
      </c>
      <c r="D100" s="1603">
        <v>9.4537815126050422</v>
      </c>
      <c r="E100" s="1598">
        <v>437</v>
      </c>
      <c r="F100" s="1576">
        <v>45.903361344537814</v>
      </c>
      <c r="G100" s="1586">
        <v>425</v>
      </c>
      <c r="H100" s="1575">
        <v>44.642857142857146</v>
      </c>
    </row>
    <row r="101" spans="1:8" ht="14.45" customHeight="1">
      <c r="A101" s="1153" t="s">
        <v>16</v>
      </c>
      <c r="B101" s="1587">
        <v>5045</v>
      </c>
      <c r="C101" s="1587">
        <v>1147</v>
      </c>
      <c r="D101" s="1604">
        <v>22.735381565906838</v>
      </c>
      <c r="E101" s="1599">
        <v>2093</v>
      </c>
      <c r="F101" s="1578">
        <v>41.486620416253714</v>
      </c>
      <c r="G101" s="1587">
        <v>1805</v>
      </c>
      <c r="H101" s="1577">
        <v>35.777998017839444</v>
      </c>
    </row>
    <row r="102" spans="1:8" ht="14.45" customHeight="1">
      <c r="A102" s="1154" t="s">
        <v>586</v>
      </c>
      <c r="B102" s="1586">
        <v>10347</v>
      </c>
      <c r="C102" s="1586">
        <v>1093</v>
      </c>
      <c r="D102" s="1603">
        <v>10.563448342514739</v>
      </c>
      <c r="E102" s="1598">
        <v>6376</v>
      </c>
      <c r="F102" s="1576">
        <v>61.621726104184795</v>
      </c>
      <c r="G102" s="1586">
        <v>2878</v>
      </c>
      <c r="H102" s="1575">
        <v>27.814825553300476</v>
      </c>
    </row>
    <row r="103" spans="1:8" ht="14.45" customHeight="1">
      <c r="A103" s="1153" t="s">
        <v>18</v>
      </c>
      <c r="B103" s="1587">
        <v>2470</v>
      </c>
      <c r="C103" s="1587">
        <v>211</v>
      </c>
      <c r="D103" s="1604">
        <v>8.5425101214574894</v>
      </c>
      <c r="E103" s="1599">
        <v>1398</v>
      </c>
      <c r="F103" s="1578">
        <v>56.599190283400816</v>
      </c>
      <c r="G103" s="1587">
        <v>861</v>
      </c>
      <c r="H103" s="1577">
        <v>34.858299595141702</v>
      </c>
    </row>
    <row r="104" spans="1:8" ht="14.45" customHeight="1">
      <c r="A104" s="1154" t="s">
        <v>19</v>
      </c>
      <c r="B104" s="1586">
        <v>470</v>
      </c>
      <c r="C104" s="1586">
        <v>27</v>
      </c>
      <c r="D104" s="1603">
        <v>5.7446808510638299</v>
      </c>
      <c r="E104" s="1598">
        <v>242</v>
      </c>
      <c r="F104" s="1576">
        <v>51.489361702127653</v>
      </c>
      <c r="G104" s="1586">
        <v>201</v>
      </c>
      <c r="H104" s="1575">
        <v>42.765957446808514</v>
      </c>
    </row>
    <row r="105" spans="1:8" ht="14.45" customHeight="1">
      <c r="A105" s="1153" t="s">
        <v>20</v>
      </c>
      <c r="B105" s="1587">
        <v>2348</v>
      </c>
      <c r="C105" s="1587">
        <v>125</v>
      </c>
      <c r="D105" s="1604">
        <v>5.3236797274275975</v>
      </c>
      <c r="E105" s="1599">
        <v>969</v>
      </c>
      <c r="F105" s="1578">
        <v>41.269165247018741</v>
      </c>
      <c r="G105" s="1587">
        <v>1254</v>
      </c>
      <c r="H105" s="1577">
        <v>53.407155025553664</v>
      </c>
    </row>
    <row r="106" spans="1:8" ht="14.45" customHeight="1">
      <c r="A106" s="1154" t="s">
        <v>21</v>
      </c>
      <c r="B106" s="1586">
        <v>1414</v>
      </c>
      <c r="C106" s="1586">
        <v>119</v>
      </c>
      <c r="D106" s="1603">
        <v>8.4158415841584162</v>
      </c>
      <c r="E106" s="1598">
        <v>720</v>
      </c>
      <c r="F106" s="1576">
        <v>50.919377652050926</v>
      </c>
      <c r="G106" s="1586">
        <v>575</v>
      </c>
      <c r="H106" s="1575">
        <v>40.664780763790667</v>
      </c>
    </row>
    <row r="107" spans="1:8" ht="14.45" customHeight="1">
      <c r="A107" s="1155" t="s">
        <v>22</v>
      </c>
      <c r="B107" s="1588">
        <v>1774</v>
      </c>
      <c r="C107" s="1588">
        <v>316</v>
      </c>
      <c r="D107" s="1605">
        <v>17.812852311161219</v>
      </c>
      <c r="E107" s="1600">
        <v>872</v>
      </c>
      <c r="F107" s="1580">
        <v>49.154453213077794</v>
      </c>
      <c r="G107" s="1588">
        <v>586</v>
      </c>
      <c r="H107" s="1579">
        <v>33.032694475760991</v>
      </c>
    </row>
    <row r="108" spans="1:8" ht="14.45" customHeight="1" thickBot="1">
      <c r="A108" s="1154" t="s">
        <v>23</v>
      </c>
      <c r="B108" s="1586">
        <v>1330</v>
      </c>
      <c r="C108" s="1586">
        <v>101</v>
      </c>
      <c r="D108" s="1603">
        <v>7.5939849624060152</v>
      </c>
      <c r="E108" s="1598">
        <v>767</v>
      </c>
      <c r="F108" s="1576">
        <v>57.669172932330824</v>
      </c>
      <c r="G108" s="1586">
        <v>462</v>
      </c>
      <c r="H108" s="1575">
        <v>34.736842105263158</v>
      </c>
    </row>
    <row r="109" spans="1:8" ht="14.45" customHeight="1">
      <c r="A109" s="1156" t="s">
        <v>28</v>
      </c>
      <c r="B109" s="1589">
        <v>43470</v>
      </c>
      <c r="C109" s="1589">
        <v>7673</v>
      </c>
      <c r="D109" s="1606">
        <v>17.651253738210258</v>
      </c>
      <c r="E109" s="1601">
        <v>23013</v>
      </c>
      <c r="F109" s="1582">
        <v>52.939958592132506</v>
      </c>
      <c r="G109" s="1589">
        <v>12784</v>
      </c>
      <c r="H109" s="1581">
        <v>29.408787669657233</v>
      </c>
    </row>
    <row r="110" spans="1:8" ht="14.45" customHeight="1">
      <c r="A110" s="1157" t="s">
        <v>587</v>
      </c>
      <c r="B110" s="1590">
        <v>10272</v>
      </c>
      <c r="C110" s="1590">
        <v>1392</v>
      </c>
      <c r="D110" s="1607">
        <v>13.551401869158877</v>
      </c>
      <c r="E110" s="1602">
        <v>4660</v>
      </c>
      <c r="F110" s="1584">
        <v>45.366043613707163</v>
      </c>
      <c r="G110" s="1590">
        <v>4220</v>
      </c>
      <c r="H110" s="1583">
        <v>41.082554517133957</v>
      </c>
    </row>
    <row r="111" spans="1:8" ht="14.45" customHeight="1">
      <c r="A111" s="1158" t="s">
        <v>26</v>
      </c>
      <c r="B111" s="1591">
        <v>53742</v>
      </c>
      <c r="C111" s="1593">
        <v>9065</v>
      </c>
      <c r="D111" s="1595">
        <v>16.867626809571657</v>
      </c>
      <c r="E111" s="1592">
        <v>27673</v>
      </c>
      <c r="F111" s="1595">
        <v>51.492315135275945</v>
      </c>
      <c r="G111" s="1592">
        <v>17004</v>
      </c>
      <c r="H111" s="1594">
        <v>31.640058055152391</v>
      </c>
    </row>
    <row r="112" spans="1:8" ht="14.45" customHeight="1">
      <c r="A112" s="1839" t="s">
        <v>588</v>
      </c>
      <c r="B112" s="1839"/>
      <c r="C112" s="1839"/>
      <c r="D112" s="1839"/>
      <c r="E112" s="1839"/>
      <c r="F112" s="1839"/>
      <c r="G112" s="1839"/>
      <c r="H112" s="1839"/>
    </row>
    <row r="113" spans="1:8" ht="36.6" customHeight="1">
      <c r="A113" s="1878" t="s">
        <v>792</v>
      </c>
      <c r="B113" s="1878"/>
      <c r="C113" s="1878"/>
      <c r="D113" s="1878"/>
      <c r="E113" s="1878"/>
      <c r="F113" s="1878"/>
      <c r="G113" s="1878"/>
      <c r="H113" s="1878"/>
    </row>
    <row r="114" spans="1:8" ht="14.45" customHeight="1">
      <c r="A114" s="1161"/>
      <c r="B114" s="1161"/>
      <c r="C114" s="1161"/>
      <c r="D114" s="1161"/>
      <c r="E114" s="1161"/>
      <c r="F114" s="1161"/>
      <c r="G114" s="1161"/>
      <c r="H114" s="1161"/>
    </row>
    <row r="115" spans="1:8" ht="24" customHeight="1">
      <c r="A115" s="2025">
        <v>2019</v>
      </c>
      <c r="B115" s="2025"/>
      <c r="C115" s="2025"/>
      <c r="D115" s="2025"/>
      <c r="E115" s="2025"/>
      <c r="F115" s="2025"/>
      <c r="G115" s="2025"/>
      <c r="H115" s="2025"/>
    </row>
    <row r="116" spans="1:8" ht="14.45" customHeight="1">
      <c r="A116" s="1145"/>
      <c r="B116" s="1145"/>
      <c r="C116" s="1145"/>
      <c r="D116" s="1145"/>
      <c r="E116" s="1145"/>
      <c r="F116" s="1145"/>
      <c r="G116" s="1145"/>
      <c r="H116" s="1145"/>
    </row>
    <row r="117" spans="1:8" ht="15" customHeight="1">
      <c r="A117" s="2026" t="s">
        <v>794</v>
      </c>
      <c r="B117" s="2026"/>
      <c r="C117" s="2026"/>
      <c r="D117" s="2026"/>
      <c r="E117" s="2026"/>
      <c r="F117" s="2026"/>
      <c r="G117" s="2026"/>
      <c r="H117" s="2026"/>
    </row>
    <row r="118" spans="1:8" ht="14.45" customHeight="1">
      <c r="A118" s="1844" t="s">
        <v>8</v>
      </c>
      <c r="B118" s="1894" t="s">
        <v>29</v>
      </c>
      <c r="C118" s="1891" t="s">
        <v>62</v>
      </c>
      <c r="D118" s="1892"/>
      <c r="E118" s="1892"/>
      <c r="F118" s="1892"/>
      <c r="G118" s="1892"/>
      <c r="H118" s="1834"/>
    </row>
    <row r="119" spans="1:8" ht="14.45" customHeight="1">
      <c r="A119" s="1844"/>
      <c r="B119" s="1896"/>
      <c r="C119" s="2027" t="s">
        <v>583</v>
      </c>
      <c r="D119" s="2028"/>
      <c r="E119" s="2027" t="s">
        <v>584</v>
      </c>
      <c r="F119" s="2028"/>
      <c r="G119" s="2029" t="s">
        <v>585</v>
      </c>
      <c r="H119" s="2030"/>
    </row>
    <row r="120" spans="1:8" ht="14.45" customHeight="1" thickBot="1">
      <c r="A120" s="1845"/>
      <c r="B120" s="1065" t="s">
        <v>1</v>
      </c>
      <c r="C120" s="1066" t="s">
        <v>1</v>
      </c>
      <c r="D120" s="1067" t="s">
        <v>469</v>
      </c>
      <c r="E120" s="1066" t="s">
        <v>1</v>
      </c>
      <c r="F120" s="1067" t="s">
        <v>469</v>
      </c>
      <c r="G120" s="1066" t="s">
        <v>1</v>
      </c>
      <c r="H120" s="1068" t="s">
        <v>469</v>
      </c>
    </row>
    <row r="121" spans="1:8" ht="14.45" customHeight="1">
      <c r="A121" s="1153" t="s">
        <v>9</v>
      </c>
      <c r="B121" s="1585">
        <v>8712</v>
      </c>
      <c r="C121" s="1585">
        <v>2109</v>
      </c>
      <c r="D121" s="1597">
        <v>24.207988980716252</v>
      </c>
      <c r="E121" s="1596">
        <v>5123</v>
      </c>
      <c r="F121" s="1574">
        <v>58.803948576675843</v>
      </c>
      <c r="G121" s="1585">
        <v>1480</v>
      </c>
      <c r="H121" s="1573">
        <v>16.988062442607895</v>
      </c>
    </row>
    <row r="122" spans="1:8" ht="14.45" customHeight="1">
      <c r="A122" s="1154" t="s">
        <v>10</v>
      </c>
      <c r="B122" s="1586">
        <v>8594</v>
      </c>
      <c r="C122" s="1586">
        <v>1742</v>
      </c>
      <c r="D122" s="1603">
        <v>20.269955783104489</v>
      </c>
      <c r="E122" s="1598">
        <v>4273</v>
      </c>
      <c r="F122" s="1576">
        <v>49.720735396788456</v>
      </c>
      <c r="G122" s="1586">
        <v>2579</v>
      </c>
      <c r="H122" s="1575">
        <v>30.009308820107051</v>
      </c>
    </row>
    <row r="123" spans="1:8" ht="14.45" customHeight="1">
      <c r="A123" s="1153" t="s">
        <v>11</v>
      </c>
      <c r="B123" s="1587">
        <v>2600</v>
      </c>
      <c r="C123" s="1587">
        <v>796</v>
      </c>
      <c r="D123" s="1604">
        <v>30.615384615384617</v>
      </c>
      <c r="E123" s="1599">
        <v>995</v>
      </c>
      <c r="F123" s="1578">
        <v>38.269230769230766</v>
      </c>
      <c r="G123" s="1587">
        <v>809</v>
      </c>
      <c r="H123" s="1577">
        <v>31.115384615384617</v>
      </c>
    </row>
    <row r="124" spans="1:8" ht="14.45" customHeight="1">
      <c r="A124" s="1154" t="s">
        <v>12</v>
      </c>
      <c r="B124" s="1586">
        <v>1538</v>
      </c>
      <c r="C124" s="1586">
        <v>157</v>
      </c>
      <c r="D124" s="1603">
        <v>10.208062418725618</v>
      </c>
      <c r="E124" s="1598">
        <v>709</v>
      </c>
      <c r="F124" s="1576">
        <v>46.098829648894665</v>
      </c>
      <c r="G124" s="1586">
        <v>672</v>
      </c>
      <c r="H124" s="1575">
        <v>43.693107932379718</v>
      </c>
    </row>
    <row r="125" spans="1:8" ht="14.45" customHeight="1">
      <c r="A125" s="1153" t="s">
        <v>13</v>
      </c>
      <c r="B125" s="1587">
        <v>431</v>
      </c>
      <c r="C125" s="1587">
        <v>130</v>
      </c>
      <c r="D125" s="1604">
        <v>30.162412993039446</v>
      </c>
      <c r="E125" s="1599">
        <v>156</v>
      </c>
      <c r="F125" s="1578">
        <v>36.194895591647331</v>
      </c>
      <c r="G125" s="1587">
        <v>145</v>
      </c>
      <c r="H125" s="1577">
        <v>33.642691415313223</v>
      </c>
    </row>
    <row r="126" spans="1:8" ht="14.45" customHeight="1">
      <c r="A126" s="1154" t="s">
        <v>14</v>
      </c>
      <c r="B126" s="1586">
        <v>1099</v>
      </c>
      <c r="C126" s="1586">
        <v>138</v>
      </c>
      <c r="D126" s="1603">
        <v>12.556869881710647</v>
      </c>
      <c r="E126" s="1598">
        <v>525</v>
      </c>
      <c r="F126" s="1576">
        <v>47.770700636942678</v>
      </c>
      <c r="G126" s="1586">
        <v>436</v>
      </c>
      <c r="H126" s="1575">
        <v>39.672429481346676</v>
      </c>
    </row>
    <row r="127" spans="1:8" ht="14.45" customHeight="1">
      <c r="A127" s="1153" t="s">
        <v>15</v>
      </c>
      <c r="B127" s="1587">
        <v>4098</v>
      </c>
      <c r="C127" s="1587">
        <v>708</v>
      </c>
      <c r="D127" s="1604">
        <v>17.276720351390924</v>
      </c>
      <c r="E127" s="1599">
        <v>1885</v>
      </c>
      <c r="F127" s="1578">
        <v>45.998047828208882</v>
      </c>
      <c r="G127" s="1587">
        <v>1505</v>
      </c>
      <c r="H127" s="1577">
        <v>36.725231820400197</v>
      </c>
    </row>
    <row r="128" spans="1:8" ht="14.45" customHeight="1">
      <c r="A128" s="1154" t="s">
        <v>24</v>
      </c>
      <c r="B128" s="1586">
        <v>945</v>
      </c>
      <c r="C128" s="1586">
        <v>84</v>
      </c>
      <c r="D128" s="1603">
        <v>8.8888888888888893</v>
      </c>
      <c r="E128" s="1598">
        <v>442</v>
      </c>
      <c r="F128" s="1576">
        <v>46.772486772486772</v>
      </c>
      <c r="G128" s="1586">
        <v>419</v>
      </c>
      <c r="H128" s="1575">
        <v>44.338624338624335</v>
      </c>
    </row>
    <row r="129" spans="1:8" ht="14.45" customHeight="1">
      <c r="A129" s="1153" t="s">
        <v>16</v>
      </c>
      <c r="B129" s="1587">
        <v>4915</v>
      </c>
      <c r="C129" s="1587">
        <v>1126</v>
      </c>
      <c r="D129" s="1604">
        <v>22.909460834181079</v>
      </c>
      <c r="E129" s="1599">
        <v>2080</v>
      </c>
      <c r="F129" s="1578">
        <v>42.319430315361139</v>
      </c>
      <c r="G129" s="1587">
        <v>1709</v>
      </c>
      <c r="H129" s="1577">
        <v>34.771108850457786</v>
      </c>
    </row>
    <row r="130" spans="1:8" ht="14.45" customHeight="1">
      <c r="A130" s="1154" t="s">
        <v>586</v>
      </c>
      <c r="B130" s="1586">
        <v>10162</v>
      </c>
      <c r="C130" s="1586">
        <v>1105</v>
      </c>
      <c r="D130" s="1603">
        <v>10.873843731548908</v>
      </c>
      <c r="E130" s="1598">
        <v>6338</v>
      </c>
      <c r="F130" s="1576">
        <v>62.36961228104704</v>
      </c>
      <c r="G130" s="1586">
        <v>2719</v>
      </c>
      <c r="H130" s="1575">
        <v>26.756543987404051</v>
      </c>
    </row>
    <row r="131" spans="1:8" ht="14.45" customHeight="1">
      <c r="A131" s="1153" t="s">
        <v>18</v>
      </c>
      <c r="B131" s="1587">
        <v>2457</v>
      </c>
      <c r="C131" s="1587">
        <v>223</v>
      </c>
      <c r="D131" s="1604">
        <v>9.076109076109077</v>
      </c>
      <c r="E131" s="1599">
        <v>1391</v>
      </c>
      <c r="F131" s="1578">
        <v>56.613756613756614</v>
      </c>
      <c r="G131" s="1587">
        <v>843</v>
      </c>
      <c r="H131" s="1577">
        <v>34.310134310134309</v>
      </c>
    </row>
    <row r="132" spans="1:8" ht="14.45" customHeight="1">
      <c r="A132" s="1154" t="s">
        <v>19</v>
      </c>
      <c r="B132" s="1586">
        <v>464</v>
      </c>
      <c r="C132" s="1586">
        <v>23</v>
      </c>
      <c r="D132" s="1603">
        <v>4.9568965517241379</v>
      </c>
      <c r="E132" s="1598">
        <v>237</v>
      </c>
      <c r="F132" s="1576">
        <v>51.077586206896555</v>
      </c>
      <c r="G132" s="1586">
        <v>204</v>
      </c>
      <c r="H132" s="1575">
        <v>43.96551724137931</v>
      </c>
    </row>
    <row r="133" spans="1:8" ht="14.45" customHeight="1">
      <c r="A133" s="1153" t="s">
        <v>20</v>
      </c>
      <c r="B133" s="1587">
        <v>2341</v>
      </c>
      <c r="C133" s="1587">
        <v>136</v>
      </c>
      <c r="D133" s="1604">
        <v>5.8094831268688596</v>
      </c>
      <c r="E133" s="1599">
        <v>937</v>
      </c>
      <c r="F133" s="1578">
        <v>40.02563007261854</v>
      </c>
      <c r="G133" s="1587">
        <v>1268</v>
      </c>
      <c r="H133" s="1577">
        <v>54.164886800512605</v>
      </c>
    </row>
    <row r="134" spans="1:8" ht="14.45" customHeight="1">
      <c r="A134" s="1154" t="s">
        <v>21</v>
      </c>
      <c r="B134" s="1586">
        <v>1418</v>
      </c>
      <c r="C134" s="1586">
        <v>120</v>
      </c>
      <c r="D134" s="1603">
        <v>8.4626234132581093</v>
      </c>
      <c r="E134" s="1598">
        <v>708</v>
      </c>
      <c r="F134" s="1576">
        <v>49.929478138222848</v>
      </c>
      <c r="G134" s="1586">
        <v>590</v>
      </c>
      <c r="H134" s="1575">
        <v>41.607898448519045</v>
      </c>
    </row>
    <row r="135" spans="1:8" ht="14.45" customHeight="1">
      <c r="A135" s="1155" t="s">
        <v>22</v>
      </c>
      <c r="B135" s="1588">
        <v>1768</v>
      </c>
      <c r="C135" s="1588">
        <v>323</v>
      </c>
      <c r="D135" s="1605">
        <v>18.269230769230766</v>
      </c>
      <c r="E135" s="1600">
        <v>878</v>
      </c>
      <c r="F135" s="1580">
        <v>49.660633484162901</v>
      </c>
      <c r="G135" s="1588">
        <v>567</v>
      </c>
      <c r="H135" s="1579">
        <v>32.07013574660634</v>
      </c>
    </row>
    <row r="136" spans="1:8" ht="14.45" customHeight="1" thickBot="1">
      <c r="A136" s="1154" t="s">
        <v>23</v>
      </c>
      <c r="B136" s="1586">
        <v>1328</v>
      </c>
      <c r="C136" s="1586">
        <v>108</v>
      </c>
      <c r="D136" s="1603">
        <v>8.1325301204819276</v>
      </c>
      <c r="E136" s="1598">
        <v>754</v>
      </c>
      <c r="F136" s="1576">
        <v>56.777108433734938</v>
      </c>
      <c r="G136" s="1586">
        <v>466</v>
      </c>
      <c r="H136" s="1575">
        <v>35.090361445783131</v>
      </c>
    </row>
    <row r="137" spans="1:8" ht="14.45" customHeight="1">
      <c r="A137" s="1156" t="s">
        <v>589</v>
      </c>
      <c r="B137" s="1589">
        <v>42700</v>
      </c>
      <c r="C137" s="1589">
        <v>7627</v>
      </c>
      <c r="D137" s="1606">
        <v>17.861826697892273</v>
      </c>
      <c r="E137" s="1601">
        <v>22886</v>
      </c>
      <c r="F137" s="1582">
        <v>53.597189695550348</v>
      </c>
      <c r="G137" s="1589">
        <v>12187</v>
      </c>
      <c r="H137" s="1581">
        <v>28.540983606557379</v>
      </c>
    </row>
    <row r="138" spans="1:8" ht="14.45" customHeight="1">
      <c r="A138" s="1157" t="s">
        <v>27</v>
      </c>
      <c r="B138" s="1590">
        <v>10170</v>
      </c>
      <c r="C138" s="1590">
        <v>1401</v>
      </c>
      <c r="D138" s="1607">
        <v>13.775811209439528</v>
      </c>
      <c r="E138" s="1602">
        <v>4545</v>
      </c>
      <c r="F138" s="1584">
        <v>44.690265486725664</v>
      </c>
      <c r="G138" s="1590">
        <v>4224</v>
      </c>
      <c r="H138" s="1583">
        <v>41.533923303834811</v>
      </c>
    </row>
    <row r="139" spans="1:8" ht="14.45" customHeight="1">
      <c r="A139" s="1158" t="s">
        <v>26</v>
      </c>
      <c r="B139" s="1591">
        <v>52870</v>
      </c>
      <c r="C139" s="1593">
        <v>9028</v>
      </c>
      <c r="D139" s="1595">
        <v>17.075846415736713</v>
      </c>
      <c r="E139" s="1592">
        <v>27431</v>
      </c>
      <c r="F139" s="1595">
        <v>51.88386608662757</v>
      </c>
      <c r="G139" s="1592">
        <v>16411</v>
      </c>
      <c r="H139" s="1594">
        <v>31.04028749763571</v>
      </c>
    </row>
    <row r="140" spans="1:8" ht="14.45" customHeight="1">
      <c r="A140" s="1839" t="s">
        <v>588</v>
      </c>
      <c r="B140" s="1839"/>
      <c r="C140" s="1839"/>
      <c r="D140" s="1839"/>
      <c r="E140" s="1839"/>
      <c r="F140" s="1839"/>
      <c r="G140" s="1839"/>
      <c r="H140" s="1839"/>
    </row>
    <row r="141" spans="1:8" ht="36.950000000000003" customHeight="1">
      <c r="A141" s="1878" t="s">
        <v>793</v>
      </c>
      <c r="B141" s="1878"/>
      <c r="C141" s="1878"/>
      <c r="D141" s="1878"/>
      <c r="E141" s="1878"/>
      <c r="F141" s="1878"/>
      <c r="G141" s="1878"/>
      <c r="H141" s="1878"/>
    </row>
  </sheetData>
  <mergeCells count="50">
    <mergeCell ref="A3:H3"/>
    <mergeCell ref="A5:H5"/>
    <mergeCell ref="A6:A8"/>
    <mergeCell ref="C7:D7"/>
    <mergeCell ref="E7:F7"/>
    <mergeCell ref="G7:H7"/>
    <mergeCell ref="B6:B7"/>
    <mergeCell ref="C6:H6"/>
    <mergeCell ref="A28:H28"/>
    <mergeCell ref="A29:H29"/>
    <mergeCell ref="A31:H31"/>
    <mergeCell ref="A33:H33"/>
    <mergeCell ref="A34:A36"/>
    <mergeCell ref="C35:D35"/>
    <mergeCell ref="E35:F35"/>
    <mergeCell ref="G35:H35"/>
    <mergeCell ref="B34:B35"/>
    <mergeCell ref="C34:H34"/>
    <mergeCell ref="A56:H56"/>
    <mergeCell ref="A57:H57"/>
    <mergeCell ref="A59:H59"/>
    <mergeCell ref="A61:H61"/>
    <mergeCell ref="A62:A64"/>
    <mergeCell ref="C63:D63"/>
    <mergeCell ref="E63:F63"/>
    <mergeCell ref="G63:H63"/>
    <mergeCell ref="B62:B63"/>
    <mergeCell ref="C62:H62"/>
    <mergeCell ref="A84:H84"/>
    <mergeCell ref="A85:H85"/>
    <mergeCell ref="A87:H87"/>
    <mergeCell ref="A89:H89"/>
    <mergeCell ref="A90:A92"/>
    <mergeCell ref="C91:D91"/>
    <mergeCell ref="E91:F91"/>
    <mergeCell ref="G91:H91"/>
    <mergeCell ref="B90:B91"/>
    <mergeCell ref="C90:H90"/>
    <mergeCell ref="A140:H140"/>
    <mergeCell ref="A141:H141"/>
    <mergeCell ref="A112:H112"/>
    <mergeCell ref="A113:H113"/>
    <mergeCell ref="A115:H115"/>
    <mergeCell ref="A117:H117"/>
    <mergeCell ref="A118:A120"/>
    <mergeCell ref="C119:D119"/>
    <mergeCell ref="E119:F119"/>
    <mergeCell ref="G119:H119"/>
    <mergeCell ref="C118:H118"/>
    <mergeCell ref="B118:B119"/>
  </mergeCells>
  <hyperlinks>
    <hyperlink ref="A1" location="Inhalt!A9" display="Zurück zum Inhalt" xr:uid="{00000000-0004-0000-0A00-000000000000}"/>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176"/>
  <sheetViews>
    <sheetView zoomScale="80" zoomScaleNormal="80" workbookViewId="0"/>
  </sheetViews>
  <sheetFormatPr baseColWidth="10" defaultColWidth="12.125" defaultRowHeight="14.45" customHeight="1"/>
  <cols>
    <col min="1" max="1" width="23.5" style="1162" customWidth="1"/>
    <col min="2" max="2" width="18.125" style="1162" customWidth="1"/>
    <col min="3" max="16384" width="12.125" style="1162"/>
  </cols>
  <sheetData>
    <row r="1" spans="1:10" ht="14.45" customHeight="1">
      <c r="A1" s="1528" t="s">
        <v>176</v>
      </c>
    </row>
    <row r="2" spans="1:10" ht="14.45" customHeight="1">
      <c r="A2" s="1002"/>
    </row>
    <row r="3" spans="1:10" ht="25.5" customHeight="1">
      <c r="A3" s="2042">
        <v>2023</v>
      </c>
      <c r="B3" s="2042"/>
      <c r="C3" s="2042"/>
      <c r="D3" s="2042"/>
      <c r="E3" s="2042"/>
      <c r="F3" s="2042"/>
      <c r="G3" s="2042"/>
      <c r="H3" s="2042"/>
      <c r="I3" s="2042"/>
      <c r="J3" s="2042"/>
    </row>
    <row r="4" spans="1:10" ht="14.45" customHeight="1">
      <c r="A4" s="1028"/>
    </row>
    <row r="5" spans="1:10" ht="14.45" customHeight="1">
      <c r="A5" s="2043" t="s">
        <v>590</v>
      </c>
      <c r="B5" s="2043"/>
      <c r="C5" s="2043"/>
      <c r="D5" s="2043"/>
      <c r="E5" s="2043"/>
      <c r="F5" s="2043"/>
      <c r="G5" s="2043"/>
      <c r="H5" s="2043"/>
      <c r="I5" s="2043"/>
      <c r="J5" s="2043"/>
    </row>
    <row r="6" spans="1:10" ht="48.75" customHeight="1" thickBot="1">
      <c r="A6" s="2052" t="s">
        <v>8</v>
      </c>
      <c r="B6" s="1163" t="s">
        <v>591</v>
      </c>
      <c r="C6" s="2055" t="s">
        <v>36</v>
      </c>
      <c r="D6" s="2048"/>
      <c r="E6" s="2049" t="s">
        <v>511</v>
      </c>
      <c r="F6" s="2048"/>
      <c r="G6" s="2049" t="s">
        <v>512</v>
      </c>
      <c r="H6" s="2048"/>
      <c r="I6" s="2049" t="s">
        <v>592</v>
      </c>
      <c r="J6" s="2050"/>
    </row>
    <row r="7" spans="1:10" ht="31.5" customHeight="1">
      <c r="A7" s="2053"/>
      <c r="B7" s="2056" t="s">
        <v>1</v>
      </c>
      <c r="C7" s="2036" t="s">
        <v>1</v>
      </c>
      <c r="D7" s="1164" t="s">
        <v>593</v>
      </c>
      <c r="E7" s="2058" t="s">
        <v>1</v>
      </c>
      <c r="F7" s="1164" t="s">
        <v>593</v>
      </c>
      <c r="G7" s="2058" t="s">
        <v>1</v>
      </c>
      <c r="H7" s="1164" t="s">
        <v>593</v>
      </c>
      <c r="I7" s="2058" t="s">
        <v>1</v>
      </c>
      <c r="J7" s="1165" t="s">
        <v>593</v>
      </c>
    </row>
    <row r="8" spans="1:10" ht="14.45" customHeight="1" thickBot="1">
      <c r="A8" s="2054"/>
      <c r="B8" s="2057"/>
      <c r="C8" s="2037"/>
      <c r="D8" s="1166" t="s">
        <v>469</v>
      </c>
      <c r="E8" s="2059"/>
      <c r="F8" s="1166" t="s">
        <v>469</v>
      </c>
      <c r="G8" s="2059"/>
      <c r="H8" s="1166" t="s">
        <v>469</v>
      </c>
      <c r="I8" s="2059"/>
      <c r="J8" s="1167" t="s">
        <v>469</v>
      </c>
    </row>
    <row r="9" spans="1:10" ht="14.45" customHeight="1">
      <c r="A9" s="1168" t="s">
        <v>9</v>
      </c>
      <c r="B9" s="1169">
        <v>339976</v>
      </c>
      <c r="C9" s="1170">
        <f>SUM(E9,G9,I9)</f>
        <v>312474</v>
      </c>
      <c r="D9" s="1171">
        <f>C9/B9*100</f>
        <v>91.910605454502672</v>
      </c>
      <c r="E9" s="1172">
        <v>307567</v>
      </c>
      <c r="F9" s="1173">
        <v>90.46726827776078</v>
      </c>
      <c r="G9" s="1174">
        <v>1700</v>
      </c>
      <c r="H9" s="1173">
        <v>0.50003529660917245</v>
      </c>
      <c r="I9" s="1174">
        <v>3207</v>
      </c>
      <c r="J9" s="1175">
        <v>0.94330188013271521</v>
      </c>
    </row>
    <row r="10" spans="1:10" ht="14.45" customHeight="1">
      <c r="A10" s="1176" t="s">
        <v>10</v>
      </c>
      <c r="B10" s="1177">
        <v>397170</v>
      </c>
      <c r="C10" s="1178">
        <f t="shared" ref="C10:C27" si="0">SUM(E10,G10,I10)</f>
        <v>361623</v>
      </c>
      <c r="D10" s="1179">
        <f t="shared" ref="D10:D27" si="1">C10/B10*100</f>
        <v>91.049928242314365</v>
      </c>
      <c r="E10" s="1180">
        <v>359543</v>
      </c>
      <c r="F10" s="1181">
        <v>90.526223027922555</v>
      </c>
      <c r="G10" s="1182">
        <v>2080</v>
      </c>
      <c r="H10" s="1181">
        <v>0.52370521439182216</v>
      </c>
      <c r="I10" s="1182">
        <v>0</v>
      </c>
      <c r="J10" s="1183">
        <v>0</v>
      </c>
    </row>
    <row r="11" spans="1:10" ht="14.45" customHeight="1">
      <c r="A11" s="1184" t="s">
        <v>11</v>
      </c>
      <c r="B11" s="1185">
        <v>114148</v>
      </c>
      <c r="C11" s="1186">
        <f t="shared" si="0"/>
        <v>105096</v>
      </c>
      <c r="D11" s="1187">
        <f t="shared" si="1"/>
        <v>92.069944282860845</v>
      </c>
      <c r="E11" s="1188">
        <v>103638</v>
      </c>
      <c r="F11" s="1189">
        <v>90.792655149455086</v>
      </c>
      <c r="G11" s="1190">
        <v>1458</v>
      </c>
      <c r="H11" s="1189">
        <v>1.2772891334057541</v>
      </c>
      <c r="I11" s="1190">
        <v>0</v>
      </c>
      <c r="J11" s="1191">
        <v>0</v>
      </c>
    </row>
    <row r="12" spans="1:10" ht="14.45" customHeight="1">
      <c r="A12" s="1176" t="s">
        <v>12</v>
      </c>
      <c r="B12" s="1177">
        <v>70629</v>
      </c>
      <c r="C12" s="1178">
        <f t="shared" si="0"/>
        <v>66516</v>
      </c>
      <c r="D12" s="1179">
        <f t="shared" si="1"/>
        <v>94.17661300598904</v>
      </c>
      <c r="E12" s="1180">
        <v>66104</v>
      </c>
      <c r="F12" s="1181">
        <v>93.593283212278237</v>
      </c>
      <c r="G12" s="1182">
        <v>412</v>
      </c>
      <c r="H12" s="1181">
        <v>0.58332979371079874</v>
      </c>
      <c r="I12" s="1182">
        <v>0</v>
      </c>
      <c r="J12" s="1183">
        <v>0</v>
      </c>
    </row>
    <row r="13" spans="1:10" ht="14.45" customHeight="1">
      <c r="A13" s="1184" t="s">
        <v>13</v>
      </c>
      <c r="B13" s="1185">
        <v>21133</v>
      </c>
      <c r="C13" s="1186">
        <f t="shared" si="0"/>
        <v>18162</v>
      </c>
      <c r="D13" s="1187">
        <f t="shared" si="1"/>
        <v>85.941418634363316</v>
      </c>
      <c r="E13" s="1188">
        <v>18015</v>
      </c>
      <c r="F13" s="1189">
        <v>85.245824066625659</v>
      </c>
      <c r="G13" s="1190">
        <v>138</v>
      </c>
      <c r="H13" s="1189">
        <v>0.65300714522311076</v>
      </c>
      <c r="I13" s="1190">
        <v>9</v>
      </c>
      <c r="J13" s="1191">
        <v>4.25874225145507E-2</v>
      </c>
    </row>
    <row r="14" spans="1:10" ht="14.45" customHeight="1">
      <c r="A14" s="1176" t="s">
        <v>14</v>
      </c>
      <c r="B14" s="1177">
        <v>58719</v>
      </c>
      <c r="C14" s="1178">
        <f t="shared" si="0"/>
        <v>55559</v>
      </c>
      <c r="D14" s="1179">
        <f t="shared" si="1"/>
        <v>94.618436962482335</v>
      </c>
      <c r="E14" s="1180">
        <v>51500</v>
      </c>
      <c r="F14" s="1181">
        <v>87.705853301316438</v>
      </c>
      <c r="G14" s="1182">
        <v>655</v>
      </c>
      <c r="H14" s="1181">
        <v>1.1154822118905294</v>
      </c>
      <c r="I14" s="1182">
        <v>3404</v>
      </c>
      <c r="J14" s="1183">
        <v>5.7971014492753623</v>
      </c>
    </row>
    <row r="15" spans="1:10" ht="14.45" customHeight="1">
      <c r="A15" s="1184" t="s">
        <v>15</v>
      </c>
      <c r="B15" s="1185">
        <v>189273</v>
      </c>
      <c r="C15" s="1186">
        <f t="shared" si="0"/>
        <v>170628</v>
      </c>
      <c r="D15" s="1187">
        <f t="shared" si="1"/>
        <v>90.14914964099475</v>
      </c>
      <c r="E15" s="1188">
        <v>169792</v>
      </c>
      <c r="F15" s="1189">
        <v>89.707459595399243</v>
      </c>
      <c r="G15" s="1190">
        <v>765</v>
      </c>
      <c r="H15" s="1189">
        <v>0.40417809196240351</v>
      </c>
      <c r="I15" s="1190">
        <v>71</v>
      </c>
      <c r="J15" s="1191">
        <v>3.7511953633111959E-2</v>
      </c>
    </row>
    <row r="16" spans="1:10" ht="14.45" customHeight="1">
      <c r="A16" s="1176" t="s">
        <v>24</v>
      </c>
      <c r="B16" s="1177">
        <v>42146</v>
      </c>
      <c r="C16" s="1178">
        <f t="shared" si="0"/>
        <v>39831</v>
      </c>
      <c r="D16" s="1179">
        <f t="shared" si="1"/>
        <v>94.507189294357701</v>
      </c>
      <c r="E16" s="1180">
        <v>39431</v>
      </c>
      <c r="F16" s="1181">
        <v>93.558107530963795</v>
      </c>
      <c r="G16" s="1182">
        <v>400</v>
      </c>
      <c r="H16" s="1181">
        <v>0.94908176339391637</v>
      </c>
      <c r="I16" s="1182"/>
      <c r="J16" s="1183">
        <v>0</v>
      </c>
    </row>
    <row r="17" spans="1:10" ht="14.45" customHeight="1">
      <c r="A17" s="1184" t="s">
        <v>16</v>
      </c>
      <c r="B17" s="1185">
        <v>239256</v>
      </c>
      <c r="C17" s="1186">
        <f t="shared" si="0"/>
        <v>217974</v>
      </c>
      <c r="D17" s="1187">
        <f t="shared" si="1"/>
        <v>91.104925268331826</v>
      </c>
      <c r="E17" s="1188">
        <v>215142</v>
      </c>
      <c r="F17" s="1189">
        <v>89.921255893269134</v>
      </c>
      <c r="G17" s="1190">
        <v>2815</v>
      </c>
      <c r="H17" s="1189">
        <v>1.1765640151135186</v>
      </c>
      <c r="I17" s="1190">
        <v>17</v>
      </c>
      <c r="J17" s="1191">
        <v>7.1053599491757791E-3</v>
      </c>
    </row>
    <row r="18" spans="1:10" ht="14.45" customHeight="1">
      <c r="A18" s="1176" t="s">
        <v>17</v>
      </c>
      <c r="B18" s="1177">
        <v>540804</v>
      </c>
      <c r="C18" s="1178">
        <f t="shared" si="0"/>
        <v>486485</v>
      </c>
      <c r="D18" s="1179">
        <f t="shared" si="1"/>
        <v>89.955880503842423</v>
      </c>
      <c r="E18" s="1180">
        <v>478462</v>
      </c>
      <c r="F18" s="1181">
        <v>88.472348577303421</v>
      </c>
      <c r="G18" s="1182">
        <v>6348</v>
      </c>
      <c r="H18" s="1181">
        <v>1.1738078860363459</v>
      </c>
      <c r="I18" s="1182">
        <v>1675</v>
      </c>
      <c r="J18" s="1183">
        <v>0.309724040502659</v>
      </c>
    </row>
    <row r="19" spans="1:10" ht="14.45" customHeight="1">
      <c r="A19" s="1184" t="s">
        <v>18</v>
      </c>
      <c r="B19" s="1185">
        <v>121904</v>
      </c>
      <c r="C19" s="1186">
        <f t="shared" si="0"/>
        <v>111298</v>
      </c>
      <c r="D19" s="1187">
        <f t="shared" si="1"/>
        <v>91.299711248195308</v>
      </c>
      <c r="E19" s="1188">
        <v>110780</v>
      </c>
      <c r="F19" s="1189">
        <v>90.874786717416995</v>
      </c>
      <c r="G19" s="1190">
        <v>518</v>
      </c>
      <c r="H19" s="1189">
        <v>0.42492453077831738</v>
      </c>
      <c r="I19" s="1190">
        <v>0</v>
      </c>
      <c r="J19" s="1191">
        <v>0</v>
      </c>
    </row>
    <row r="20" spans="1:10" ht="14.45" customHeight="1">
      <c r="A20" s="1176" t="s">
        <v>19</v>
      </c>
      <c r="B20" s="1177">
        <v>25988</v>
      </c>
      <c r="C20" s="1178">
        <f t="shared" si="0"/>
        <v>22800</v>
      </c>
      <c r="D20" s="1179">
        <f t="shared" si="1"/>
        <v>87.732799753732493</v>
      </c>
      <c r="E20" s="1180">
        <v>22658</v>
      </c>
      <c r="F20" s="1181">
        <v>87.186393720178543</v>
      </c>
      <c r="G20" s="1182">
        <v>142</v>
      </c>
      <c r="H20" s="1181">
        <v>0.54640603355394801</v>
      </c>
      <c r="I20" s="1182">
        <v>0</v>
      </c>
      <c r="J20" s="1183">
        <v>0</v>
      </c>
    </row>
    <row r="21" spans="1:10" ht="14.45" customHeight="1">
      <c r="A21" s="1184" t="s">
        <v>20</v>
      </c>
      <c r="B21" s="1185">
        <v>112687</v>
      </c>
      <c r="C21" s="1186">
        <f t="shared" si="0"/>
        <v>105433</v>
      </c>
      <c r="D21" s="1187">
        <f t="shared" si="1"/>
        <v>93.562700222740872</v>
      </c>
      <c r="E21" s="1188">
        <v>105209</v>
      </c>
      <c r="F21" s="1189">
        <v>93.363919529315723</v>
      </c>
      <c r="G21" s="1190">
        <v>224</v>
      </c>
      <c r="H21" s="1189">
        <v>0.19878069342515106</v>
      </c>
      <c r="I21" s="1190">
        <v>0</v>
      </c>
      <c r="J21" s="1191">
        <v>0</v>
      </c>
    </row>
    <row r="22" spans="1:10" ht="14.45" customHeight="1">
      <c r="A22" s="1176" t="s">
        <v>21</v>
      </c>
      <c r="B22" s="1177">
        <v>56013</v>
      </c>
      <c r="C22" s="1178">
        <f t="shared" si="0"/>
        <v>51675</v>
      </c>
      <c r="D22" s="1179">
        <f t="shared" si="1"/>
        <v>92.255369289272139</v>
      </c>
      <c r="E22" s="1180">
        <v>51526</v>
      </c>
      <c r="F22" s="1181">
        <v>91.989359612946998</v>
      </c>
      <c r="G22" s="1182">
        <v>149</v>
      </c>
      <c r="H22" s="1181">
        <v>0.26600967632513883</v>
      </c>
      <c r="I22" s="1182">
        <v>0</v>
      </c>
      <c r="J22" s="1183">
        <v>0</v>
      </c>
    </row>
    <row r="23" spans="1:10" ht="14.45" customHeight="1">
      <c r="A23" s="1184" t="s">
        <v>22</v>
      </c>
      <c r="B23" s="1185">
        <v>81857</v>
      </c>
      <c r="C23" s="1186">
        <f t="shared" si="0"/>
        <v>73470</v>
      </c>
      <c r="D23" s="1187">
        <f t="shared" si="1"/>
        <v>89.754083340459573</v>
      </c>
      <c r="E23" s="1188">
        <v>72018</v>
      </c>
      <c r="F23" s="1189">
        <v>87.980258255250007</v>
      </c>
      <c r="G23" s="1190">
        <v>1452</v>
      </c>
      <c r="H23" s="1189">
        <v>1.7738250852095727</v>
      </c>
      <c r="I23" s="1190">
        <v>0</v>
      </c>
      <c r="J23" s="1191">
        <v>0</v>
      </c>
    </row>
    <row r="24" spans="1:10" ht="14.45" customHeight="1" thickBot="1">
      <c r="A24" s="1192" t="s">
        <v>23</v>
      </c>
      <c r="B24" s="1193">
        <v>55073</v>
      </c>
      <c r="C24" s="1194">
        <f t="shared" si="0"/>
        <v>51993</v>
      </c>
      <c r="D24" s="1195">
        <f t="shared" si="1"/>
        <v>94.407422875093062</v>
      </c>
      <c r="E24" s="1196">
        <v>51980</v>
      </c>
      <c r="F24" s="1197">
        <v>94.383817841773649</v>
      </c>
      <c r="G24" s="1198">
        <v>13</v>
      </c>
      <c r="H24" s="1197">
        <v>2.3605033319412418E-2</v>
      </c>
      <c r="I24" s="1198">
        <v>0</v>
      </c>
      <c r="J24" s="1199">
        <v>0</v>
      </c>
    </row>
    <row r="25" spans="1:10" ht="14.45" customHeight="1">
      <c r="A25" s="1200" t="s">
        <v>28</v>
      </c>
      <c r="B25" s="1201">
        <v>2016080</v>
      </c>
      <c r="C25" s="1202">
        <f t="shared" si="0"/>
        <v>1830473</v>
      </c>
      <c r="D25" s="1203">
        <f t="shared" si="1"/>
        <v>90.793668902027704</v>
      </c>
      <c r="E25" s="1204">
        <v>1805477</v>
      </c>
      <c r="F25" s="1205">
        <v>89.553837149319477</v>
      </c>
      <c r="G25" s="1204">
        <v>16613</v>
      </c>
      <c r="H25" s="1205">
        <v>0.82402484028411571</v>
      </c>
      <c r="I25" s="1204">
        <v>8383</v>
      </c>
      <c r="J25" s="1206">
        <v>0.41580691242411011</v>
      </c>
    </row>
    <row r="26" spans="1:10" ht="14.45" customHeight="1">
      <c r="A26" s="1207" t="s">
        <v>27</v>
      </c>
      <c r="B26" s="1208">
        <v>450696</v>
      </c>
      <c r="C26" s="1209">
        <f t="shared" si="0"/>
        <v>420544</v>
      </c>
      <c r="D26" s="1210">
        <f t="shared" si="1"/>
        <v>93.309902905728023</v>
      </c>
      <c r="E26" s="1211">
        <v>417888</v>
      </c>
      <c r="F26" s="1212">
        <v>92.720592150806752</v>
      </c>
      <c r="G26" s="1211">
        <v>2656</v>
      </c>
      <c r="H26" s="1212">
        <v>0.58931075492127727</v>
      </c>
      <c r="I26" s="1211">
        <v>0</v>
      </c>
      <c r="J26" s="1213">
        <v>0</v>
      </c>
    </row>
    <row r="27" spans="1:10" ht="14.45" customHeight="1">
      <c r="A27" s="1214" t="s">
        <v>26</v>
      </c>
      <c r="B27" s="1215">
        <v>2466776</v>
      </c>
      <c r="C27" s="1216">
        <f t="shared" si="0"/>
        <v>2251017</v>
      </c>
      <c r="D27" s="1217">
        <f t="shared" si="1"/>
        <v>91.253401200595434</v>
      </c>
      <c r="E27" s="1218">
        <v>2223365</v>
      </c>
      <c r="F27" s="1219">
        <v>90.13242386013161</v>
      </c>
      <c r="G27" s="1218">
        <v>19269</v>
      </c>
      <c r="H27" s="1219">
        <v>0.78114105212633822</v>
      </c>
      <c r="I27" s="1218">
        <v>8383</v>
      </c>
      <c r="J27" s="1220">
        <v>0.33983628833748991</v>
      </c>
    </row>
    <row r="28" spans="1:10" ht="14.45" customHeight="1">
      <c r="A28" s="2034" t="s">
        <v>514</v>
      </c>
      <c r="B28" s="2034"/>
      <c r="C28" s="2034"/>
      <c r="D28" s="2034"/>
      <c r="E28" s="2034"/>
      <c r="F28" s="2034"/>
      <c r="G28" s="2034"/>
      <c r="H28" s="2034"/>
      <c r="I28" s="2034"/>
      <c r="J28" s="2034"/>
    </row>
    <row r="29" spans="1:10" ht="14.45" customHeight="1">
      <c r="A29" s="2040" t="s">
        <v>484</v>
      </c>
      <c r="B29" s="2041"/>
      <c r="C29" s="2041"/>
      <c r="D29" s="2041"/>
      <c r="E29" s="2041"/>
      <c r="F29" s="2041"/>
      <c r="G29" s="2041"/>
      <c r="H29" s="2041"/>
      <c r="I29" s="2041"/>
      <c r="J29" s="2041"/>
    </row>
    <row r="30" spans="1:10" ht="35.1" customHeight="1">
      <c r="A30" s="2034" t="s">
        <v>954</v>
      </c>
      <c r="B30" s="2034"/>
      <c r="C30" s="2034"/>
      <c r="D30" s="2034"/>
      <c r="E30" s="2034"/>
      <c r="F30" s="2034"/>
      <c r="G30" s="2034"/>
      <c r="H30" s="2034"/>
      <c r="I30" s="2034"/>
      <c r="J30" s="2034"/>
    </row>
    <row r="31" spans="1:10" ht="14.45" customHeight="1">
      <c r="A31" s="1002"/>
    </row>
    <row r="32" spans="1:10" ht="24.75" customHeight="1">
      <c r="A32" s="2042">
        <v>2022</v>
      </c>
      <c r="B32" s="2042"/>
      <c r="C32" s="2042"/>
      <c r="D32" s="2042"/>
      <c r="E32" s="2042"/>
      <c r="F32" s="2042"/>
      <c r="G32" s="2042"/>
      <c r="H32" s="2042"/>
      <c r="I32" s="2042"/>
      <c r="J32" s="2042"/>
    </row>
    <row r="33" spans="1:10" ht="14.45" customHeight="1">
      <c r="A33" s="1028"/>
    </row>
    <row r="34" spans="1:10" ht="15" customHeight="1">
      <c r="A34" s="2043" t="s">
        <v>594</v>
      </c>
      <c r="B34" s="2043"/>
      <c r="C34" s="2043"/>
      <c r="D34" s="2043"/>
      <c r="E34" s="2043"/>
      <c r="F34" s="2043"/>
      <c r="G34" s="2043"/>
      <c r="H34" s="2043"/>
      <c r="I34" s="2043"/>
      <c r="J34" s="2043"/>
    </row>
    <row r="35" spans="1:10" ht="42" customHeight="1" thickBot="1">
      <c r="A35" s="2052" t="s">
        <v>8</v>
      </c>
      <c r="B35" s="1163" t="s">
        <v>595</v>
      </c>
      <c r="C35" s="2055" t="s">
        <v>36</v>
      </c>
      <c r="D35" s="2048"/>
      <c r="E35" s="2049" t="s">
        <v>511</v>
      </c>
      <c r="F35" s="2048"/>
      <c r="G35" s="2049" t="s">
        <v>512</v>
      </c>
      <c r="H35" s="2048"/>
      <c r="I35" s="2049" t="s">
        <v>592</v>
      </c>
      <c r="J35" s="2050"/>
    </row>
    <row r="36" spans="1:10" ht="30" customHeight="1">
      <c r="A36" s="2053"/>
      <c r="B36" s="2056" t="s">
        <v>1</v>
      </c>
      <c r="C36" s="2036" t="s">
        <v>1</v>
      </c>
      <c r="D36" s="1164" t="s">
        <v>593</v>
      </c>
      <c r="E36" s="2058" t="s">
        <v>1</v>
      </c>
      <c r="F36" s="1164" t="s">
        <v>593</v>
      </c>
      <c r="G36" s="2058" t="s">
        <v>1</v>
      </c>
      <c r="H36" s="1164" t="s">
        <v>593</v>
      </c>
      <c r="I36" s="2058" t="s">
        <v>1</v>
      </c>
      <c r="J36" s="1165" t="s">
        <v>593</v>
      </c>
    </row>
    <row r="37" spans="1:10" ht="14.45" customHeight="1" thickBot="1">
      <c r="A37" s="2054"/>
      <c r="B37" s="2057"/>
      <c r="C37" s="2037"/>
      <c r="D37" s="1166" t="s">
        <v>469</v>
      </c>
      <c r="E37" s="2059"/>
      <c r="F37" s="1166" t="s">
        <v>469</v>
      </c>
      <c r="G37" s="2059"/>
      <c r="H37" s="1166" t="s">
        <v>469</v>
      </c>
      <c r="I37" s="2059"/>
      <c r="J37" s="1167" t="s">
        <v>469</v>
      </c>
    </row>
    <row r="38" spans="1:10" ht="14.45" customHeight="1">
      <c r="A38" s="1168" t="s">
        <v>9</v>
      </c>
      <c r="B38" s="1169">
        <v>332737</v>
      </c>
      <c r="C38" s="1170">
        <f>SUM(E38,G38,I38)</f>
        <v>310060</v>
      </c>
      <c r="D38" s="1171">
        <v>93.184707441613057</v>
      </c>
      <c r="E38" s="1172">
        <v>305314</v>
      </c>
      <c r="F38" s="1173">
        <v>91.758355698344346</v>
      </c>
      <c r="G38" s="1174">
        <v>1471</v>
      </c>
      <c r="H38" s="1173">
        <v>0.44209090062121131</v>
      </c>
      <c r="I38" s="1174">
        <v>3275</v>
      </c>
      <c r="J38" s="1175">
        <v>0.98426084264749636</v>
      </c>
    </row>
    <row r="39" spans="1:10" ht="14.45" customHeight="1">
      <c r="A39" s="1176" t="s">
        <v>10</v>
      </c>
      <c r="B39" s="1177">
        <v>388836</v>
      </c>
      <c r="C39" s="1178">
        <f t="shared" ref="C39:C56" si="2">SUM(E39,G39,I39)</f>
        <v>356486</v>
      </c>
      <c r="D39" s="1179">
        <v>91.680297091833069</v>
      </c>
      <c r="E39" s="1180">
        <v>354519</v>
      </c>
      <c r="F39" s="1181">
        <v>91.174428293676513</v>
      </c>
      <c r="G39" s="1182">
        <v>1967</v>
      </c>
      <c r="H39" s="1181">
        <v>0.50586879815654928</v>
      </c>
      <c r="I39" s="1182">
        <v>0</v>
      </c>
      <c r="J39" s="1183">
        <v>0</v>
      </c>
    </row>
    <row r="40" spans="1:10" ht="14.45" customHeight="1">
      <c r="A40" s="1184" t="s">
        <v>11</v>
      </c>
      <c r="B40" s="1185">
        <v>113784</v>
      </c>
      <c r="C40" s="1186">
        <f t="shared" si="2"/>
        <v>104922</v>
      </c>
      <c r="D40" s="1187">
        <v>92.211558742881238</v>
      </c>
      <c r="E40" s="1188">
        <v>103452</v>
      </c>
      <c r="F40" s="1189">
        <v>90.919637207340216</v>
      </c>
      <c r="G40" s="1190">
        <v>1470</v>
      </c>
      <c r="H40" s="1189">
        <v>1.2919215355410252</v>
      </c>
      <c r="I40" s="1190">
        <v>0</v>
      </c>
      <c r="J40" s="1191">
        <v>0</v>
      </c>
    </row>
    <row r="41" spans="1:10" ht="14.45" customHeight="1">
      <c r="A41" s="1176" t="s">
        <v>12</v>
      </c>
      <c r="B41" s="1177">
        <v>70533</v>
      </c>
      <c r="C41" s="1178">
        <f t="shared" si="2"/>
        <v>66444</v>
      </c>
      <c r="D41" s="1179">
        <v>94.202713623410332</v>
      </c>
      <c r="E41" s="1180">
        <v>66080</v>
      </c>
      <c r="F41" s="1181">
        <v>93.686643131583807</v>
      </c>
      <c r="G41" s="1182">
        <v>364</v>
      </c>
      <c r="H41" s="1181">
        <v>0.51607049182652087</v>
      </c>
      <c r="I41" s="1182">
        <v>0</v>
      </c>
      <c r="J41" s="1183">
        <v>0</v>
      </c>
    </row>
    <row r="42" spans="1:10" ht="14.45" customHeight="1">
      <c r="A42" s="1184" t="s">
        <v>13</v>
      </c>
      <c r="B42" s="1185">
        <v>20422</v>
      </c>
      <c r="C42" s="1186">
        <f t="shared" si="2"/>
        <v>17915</v>
      </c>
      <c r="D42" s="1187">
        <v>87.724023112329846</v>
      </c>
      <c r="E42" s="1188">
        <v>17759</v>
      </c>
      <c r="F42" s="1189">
        <v>86.960141024385464</v>
      </c>
      <c r="G42" s="1190">
        <v>145</v>
      </c>
      <c r="H42" s="1189">
        <v>0.71001860738419353</v>
      </c>
      <c r="I42" s="1190">
        <v>11</v>
      </c>
      <c r="J42" s="1191">
        <v>5.3863480560180199E-2</v>
      </c>
    </row>
    <row r="43" spans="1:10" ht="14.45" customHeight="1">
      <c r="A43" s="1176" t="s">
        <v>14</v>
      </c>
      <c r="B43" s="1177">
        <v>58315</v>
      </c>
      <c r="C43" s="1178">
        <f t="shared" si="2"/>
        <v>55651</v>
      </c>
      <c r="D43" s="1179">
        <v>95.431707107948199</v>
      </c>
      <c r="E43" s="1180">
        <v>51599</v>
      </c>
      <c r="F43" s="1181">
        <v>88.483237588956527</v>
      </c>
      <c r="G43" s="1182">
        <v>691</v>
      </c>
      <c r="H43" s="1181">
        <v>1.1849438394924119</v>
      </c>
      <c r="I43" s="1182">
        <v>3361</v>
      </c>
      <c r="J43" s="1183">
        <v>5.7635256794992715</v>
      </c>
    </row>
    <row r="44" spans="1:10" ht="14.45" customHeight="1">
      <c r="A44" s="1184" t="s">
        <v>15</v>
      </c>
      <c r="B44" s="1185">
        <v>186734</v>
      </c>
      <c r="C44" s="1186">
        <f t="shared" si="2"/>
        <v>169802</v>
      </c>
      <c r="D44" s="1187">
        <v>90.932556470701641</v>
      </c>
      <c r="E44" s="1188">
        <v>168948</v>
      </c>
      <c r="F44" s="1189">
        <v>90.475221437981304</v>
      </c>
      <c r="G44" s="1190">
        <v>786</v>
      </c>
      <c r="H44" s="1189">
        <v>0.42091959685970415</v>
      </c>
      <c r="I44" s="1190">
        <v>68</v>
      </c>
      <c r="J44" s="1191">
        <v>3.6415435860635982E-2</v>
      </c>
    </row>
    <row r="45" spans="1:10" ht="14.45" customHeight="1">
      <c r="A45" s="1176" t="s">
        <v>24</v>
      </c>
      <c r="B45" s="1177">
        <v>41745</v>
      </c>
      <c r="C45" s="1178">
        <f t="shared" si="2"/>
        <v>39876</v>
      </c>
      <c r="D45" s="1179">
        <v>95.522817103844773</v>
      </c>
      <c r="E45" s="1180">
        <v>39434</v>
      </c>
      <c r="F45" s="1181">
        <v>94.464007665588696</v>
      </c>
      <c r="G45" s="1182">
        <v>442</v>
      </c>
      <c r="H45" s="1181">
        <v>1.0588094382560786</v>
      </c>
      <c r="I45" s="1182">
        <v>0</v>
      </c>
      <c r="J45" s="1183">
        <v>0</v>
      </c>
    </row>
    <row r="46" spans="1:10" ht="14.45" customHeight="1">
      <c r="A46" s="1184" t="s">
        <v>16</v>
      </c>
      <c r="B46" s="1185">
        <v>233713</v>
      </c>
      <c r="C46" s="1186">
        <f t="shared" si="2"/>
        <v>214331</v>
      </c>
      <c r="D46" s="1187">
        <v>91.706922593094959</v>
      </c>
      <c r="E46" s="1188">
        <v>211124</v>
      </c>
      <c r="F46" s="1189">
        <v>90.334726780281798</v>
      </c>
      <c r="G46" s="1190">
        <v>3185</v>
      </c>
      <c r="H46" s="1189">
        <v>1.3627825580947572</v>
      </c>
      <c r="I46" s="1190">
        <v>22</v>
      </c>
      <c r="J46" s="1191">
        <v>9.4132547183939288E-3</v>
      </c>
    </row>
    <row r="47" spans="1:10" ht="14.45" customHeight="1">
      <c r="A47" s="1176" t="s">
        <v>17</v>
      </c>
      <c r="B47" s="1177">
        <v>532635</v>
      </c>
      <c r="C47" s="1178">
        <f t="shared" si="2"/>
        <v>484144</v>
      </c>
      <c r="D47" s="1179">
        <v>90.896016972223009</v>
      </c>
      <c r="E47" s="1180">
        <v>476118</v>
      </c>
      <c r="F47" s="1181">
        <v>89.389168943084854</v>
      </c>
      <c r="G47" s="1182">
        <v>6226</v>
      </c>
      <c r="H47" s="1181">
        <v>1.1689055356857885</v>
      </c>
      <c r="I47" s="1182">
        <v>1800</v>
      </c>
      <c r="J47" s="1183">
        <v>0.33794249345236421</v>
      </c>
    </row>
    <row r="48" spans="1:10" ht="14.45" customHeight="1">
      <c r="A48" s="1184" t="s">
        <v>18</v>
      </c>
      <c r="B48" s="1185">
        <v>120007</v>
      </c>
      <c r="C48" s="1186">
        <f t="shared" si="2"/>
        <v>110504</v>
      </c>
      <c r="D48" s="1187">
        <v>92.081295257776617</v>
      </c>
      <c r="E48" s="1188">
        <v>110151</v>
      </c>
      <c r="F48" s="1189">
        <v>91.787145749831254</v>
      </c>
      <c r="G48" s="1190">
        <v>353</v>
      </c>
      <c r="H48" s="1189">
        <v>0.29414950794536987</v>
      </c>
      <c r="I48" s="1190">
        <v>0</v>
      </c>
      <c r="J48" s="1191">
        <v>0</v>
      </c>
    </row>
    <row r="49" spans="1:10" ht="14.45" customHeight="1">
      <c r="A49" s="1176" t="s">
        <v>19</v>
      </c>
      <c r="B49" s="1177">
        <v>25432</v>
      </c>
      <c r="C49" s="1178">
        <f t="shared" si="2"/>
        <v>22584</v>
      </c>
      <c r="D49" s="1179">
        <v>88.801509908776339</v>
      </c>
      <c r="E49" s="1180">
        <v>22436</v>
      </c>
      <c r="F49" s="1181">
        <v>88.219565901226801</v>
      </c>
      <c r="G49" s="1182">
        <v>148</v>
      </c>
      <c r="H49" s="1181">
        <v>0.5819440075495439</v>
      </c>
      <c r="I49" s="1182">
        <v>0</v>
      </c>
      <c r="J49" s="1183">
        <v>0</v>
      </c>
    </row>
    <row r="50" spans="1:10" ht="14.45" customHeight="1">
      <c r="A50" s="1184" t="s">
        <v>20</v>
      </c>
      <c r="B50" s="1185">
        <v>113062</v>
      </c>
      <c r="C50" s="1186">
        <f t="shared" si="2"/>
        <v>106919</v>
      </c>
      <c r="D50" s="1187">
        <v>94.566697917956517</v>
      </c>
      <c r="E50" s="1188">
        <v>106696</v>
      </c>
      <c r="F50" s="1189">
        <v>94.369461003697083</v>
      </c>
      <c r="G50" s="1190">
        <v>223</v>
      </c>
      <c r="H50" s="1189">
        <v>0.19723691425943285</v>
      </c>
      <c r="I50" s="1190">
        <v>0</v>
      </c>
      <c r="J50" s="1191">
        <v>0</v>
      </c>
    </row>
    <row r="51" spans="1:10" ht="14.45" customHeight="1">
      <c r="A51" s="1176" t="s">
        <v>21</v>
      </c>
      <c r="B51" s="1177">
        <v>55769</v>
      </c>
      <c r="C51" s="1178">
        <f t="shared" si="2"/>
        <v>51945</v>
      </c>
      <c r="D51" s="1179">
        <v>93.143144040596042</v>
      </c>
      <c r="E51" s="1180">
        <v>51806</v>
      </c>
      <c r="F51" s="1181">
        <v>92.893901629937787</v>
      </c>
      <c r="G51" s="1182">
        <v>139</v>
      </c>
      <c r="H51" s="1181">
        <v>0.24924241065825103</v>
      </c>
      <c r="I51" s="1182">
        <v>0</v>
      </c>
      <c r="J51" s="1183">
        <v>0</v>
      </c>
    </row>
    <row r="52" spans="1:10" ht="14.45" customHeight="1">
      <c r="A52" s="1184" t="s">
        <v>22</v>
      </c>
      <c r="B52" s="1185">
        <v>81126</v>
      </c>
      <c r="C52" s="1186">
        <f t="shared" si="2"/>
        <v>72464</v>
      </c>
      <c r="D52" s="1187">
        <v>89.322781845524247</v>
      </c>
      <c r="E52" s="1188">
        <v>71012</v>
      </c>
      <c r="F52" s="1189">
        <v>87.532973399403403</v>
      </c>
      <c r="G52" s="1190">
        <v>1452</v>
      </c>
      <c r="H52" s="1189">
        <v>1.789808446120849</v>
      </c>
      <c r="I52" s="1190">
        <v>0</v>
      </c>
      <c r="J52" s="1191">
        <v>0</v>
      </c>
    </row>
    <row r="53" spans="1:10" ht="14.45" customHeight="1" thickBot="1">
      <c r="A53" s="1192" t="s">
        <v>23</v>
      </c>
      <c r="B53" s="1193">
        <v>55431</v>
      </c>
      <c r="C53" s="1194">
        <f t="shared" si="2"/>
        <v>52704</v>
      </c>
      <c r="D53" s="1195">
        <v>95.08037018996589</v>
      </c>
      <c r="E53" s="1196">
        <v>52693</v>
      </c>
      <c r="F53" s="1197">
        <v>95.060525698616289</v>
      </c>
      <c r="G53" s="1198">
        <v>11</v>
      </c>
      <c r="H53" s="1197">
        <v>1.9844491349605815E-2</v>
      </c>
      <c r="I53" s="1198">
        <v>0</v>
      </c>
      <c r="J53" s="1199">
        <v>0</v>
      </c>
    </row>
    <row r="54" spans="1:10" ht="14.45" customHeight="1">
      <c r="A54" s="1200" t="s">
        <v>28</v>
      </c>
      <c r="B54" s="1201">
        <v>1979957</v>
      </c>
      <c r="C54" s="1202">
        <f t="shared" si="2"/>
        <v>1813941</v>
      </c>
      <c r="D54" s="1203">
        <v>91.615171440591894</v>
      </c>
      <c r="E54" s="1204">
        <v>1788980</v>
      </c>
      <c r="F54" s="1205">
        <v>90.354487496445628</v>
      </c>
      <c r="G54" s="1204">
        <v>16424</v>
      </c>
      <c r="H54" s="1205">
        <v>0.82951296417043408</v>
      </c>
      <c r="I54" s="1204">
        <v>8537</v>
      </c>
      <c r="J54" s="1206">
        <v>0.43117097997582776</v>
      </c>
    </row>
    <row r="55" spans="1:10" ht="14.45" customHeight="1">
      <c r="A55" s="1207" t="s">
        <v>27</v>
      </c>
      <c r="B55" s="1208">
        <v>450324</v>
      </c>
      <c r="C55" s="1209">
        <f t="shared" si="2"/>
        <v>422810</v>
      </c>
      <c r="D55" s="1210">
        <v>93.890176850445457</v>
      </c>
      <c r="E55" s="1211">
        <v>420161</v>
      </c>
      <c r="F55" s="1212">
        <v>93.301933718833553</v>
      </c>
      <c r="G55" s="1211">
        <v>2649</v>
      </c>
      <c r="H55" s="1212">
        <v>0.58824313161190611</v>
      </c>
      <c r="I55" s="1211">
        <v>0</v>
      </c>
      <c r="J55" s="1213">
        <v>0</v>
      </c>
    </row>
    <row r="56" spans="1:10" ht="14.45" customHeight="1">
      <c r="A56" s="1214" t="s">
        <v>26</v>
      </c>
      <c r="B56" s="1215">
        <v>2430281</v>
      </c>
      <c r="C56" s="1216">
        <f t="shared" si="2"/>
        <v>2236751</v>
      </c>
      <c r="D56" s="1217">
        <v>92.036723325409696</v>
      </c>
      <c r="E56" s="1218">
        <v>2209141</v>
      </c>
      <c r="F56" s="1219">
        <v>90.900640707802921</v>
      </c>
      <c r="G56" s="1218">
        <v>19073</v>
      </c>
      <c r="H56" s="1219">
        <v>0.78480636601281906</v>
      </c>
      <c r="I56" s="1218">
        <v>8537</v>
      </c>
      <c r="J56" s="1220">
        <v>0.35127625159395148</v>
      </c>
    </row>
    <row r="57" spans="1:10" ht="14.45" customHeight="1">
      <c r="A57" s="2034" t="s">
        <v>514</v>
      </c>
      <c r="B57" s="2034"/>
      <c r="C57" s="2034"/>
      <c r="D57" s="2034"/>
      <c r="E57" s="2034"/>
      <c r="F57" s="2034"/>
      <c r="G57" s="2034"/>
      <c r="H57" s="2034"/>
      <c r="I57" s="2034"/>
      <c r="J57" s="2034"/>
    </row>
    <row r="58" spans="1:10" ht="14.45" customHeight="1">
      <c r="A58" s="2040" t="s">
        <v>484</v>
      </c>
      <c r="B58" s="2041"/>
      <c r="C58" s="2041"/>
      <c r="D58" s="2041"/>
      <c r="E58" s="2041"/>
      <c r="F58" s="2041"/>
      <c r="G58" s="2041"/>
      <c r="H58" s="2041"/>
      <c r="I58" s="2041"/>
      <c r="J58" s="2041"/>
    </row>
    <row r="59" spans="1:10" ht="35.1" customHeight="1">
      <c r="A59" s="2034" t="s">
        <v>955</v>
      </c>
      <c r="B59" s="2034"/>
      <c r="C59" s="2034"/>
      <c r="D59" s="2034"/>
      <c r="E59" s="2034"/>
      <c r="F59" s="2034"/>
      <c r="G59" s="2034"/>
      <c r="H59" s="2034"/>
      <c r="I59" s="2034"/>
      <c r="J59" s="2034"/>
    </row>
    <row r="61" spans="1:10" ht="24" customHeight="1">
      <c r="A61" s="2042">
        <v>2021</v>
      </c>
      <c r="B61" s="2042"/>
      <c r="C61" s="2042"/>
      <c r="D61" s="2042"/>
      <c r="E61" s="2042"/>
      <c r="F61" s="2042"/>
      <c r="G61" s="2042"/>
      <c r="H61" s="2042"/>
      <c r="I61" s="2042"/>
      <c r="J61" s="2042"/>
    </row>
    <row r="62" spans="1:10" ht="14.45" customHeight="1">
      <c r="A62" s="1028"/>
    </row>
    <row r="63" spans="1:10" ht="15" customHeight="1">
      <c r="A63" s="2043" t="s">
        <v>596</v>
      </c>
      <c r="B63" s="2043"/>
      <c r="C63" s="2043"/>
      <c r="D63" s="2043"/>
      <c r="E63" s="2043"/>
      <c r="F63" s="2043"/>
      <c r="G63" s="2043"/>
      <c r="H63" s="2043"/>
      <c r="I63" s="2043"/>
      <c r="J63" s="2043"/>
    </row>
    <row r="64" spans="1:10" ht="30" customHeight="1" thickBot="1">
      <c r="A64" s="2052" t="s">
        <v>8</v>
      </c>
      <c r="B64" s="1163" t="s">
        <v>597</v>
      </c>
      <c r="C64" s="2055" t="s">
        <v>36</v>
      </c>
      <c r="D64" s="2048"/>
      <c r="E64" s="2049" t="s">
        <v>511</v>
      </c>
      <c r="F64" s="2048"/>
      <c r="G64" s="2049" t="s">
        <v>512</v>
      </c>
      <c r="H64" s="2048"/>
      <c r="I64" s="2049" t="s">
        <v>592</v>
      </c>
      <c r="J64" s="2050"/>
    </row>
    <row r="65" spans="1:10" ht="30" customHeight="1">
      <c r="A65" s="2053"/>
      <c r="B65" s="2056" t="s">
        <v>1</v>
      </c>
      <c r="C65" s="2036" t="s">
        <v>1</v>
      </c>
      <c r="D65" s="1164" t="s">
        <v>593</v>
      </c>
      <c r="E65" s="2058" t="s">
        <v>1</v>
      </c>
      <c r="F65" s="1164" t="s">
        <v>593</v>
      </c>
      <c r="G65" s="2058" t="s">
        <v>1</v>
      </c>
      <c r="H65" s="1164" t="s">
        <v>593</v>
      </c>
      <c r="I65" s="2058" t="s">
        <v>1</v>
      </c>
      <c r="J65" s="1165" t="s">
        <v>593</v>
      </c>
    </row>
    <row r="66" spans="1:10" ht="14.45" customHeight="1" thickBot="1">
      <c r="A66" s="2054"/>
      <c r="B66" s="2057"/>
      <c r="C66" s="2037"/>
      <c r="D66" s="1166" t="s">
        <v>469</v>
      </c>
      <c r="E66" s="2059"/>
      <c r="F66" s="1166" t="s">
        <v>469</v>
      </c>
      <c r="G66" s="2059"/>
      <c r="H66" s="1166" t="s">
        <v>469</v>
      </c>
      <c r="I66" s="2059"/>
      <c r="J66" s="1167" t="s">
        <v>469</v>
      </c>
    </row>
    <row r="67" spans="1:10" ht="14.45" customHeight="1">
      <c r="A67" s="1168" t="s">
        <v>9</v>
      </c>
      <c r="B67" s="1169">
        <v>327631</v>
      </c>
      <c r="C67" s="1170">
        <f>SUM(E67,G67,I67)</f>
        <v>305358</v>
      </c>
      <c r="D67" s="1221">
        <v>93.201803248166399</v>
      </c>
      <c r="E67" s="1174">
        <v>300614</v>
      </c>
      <c r="F67" s="1173">
        <v>91.753832818017827</v>
      </c>
      <c r="G67" s="1174">
        <v>1419</v>
      </c>
      <c r="H67" s="1173">
        <v>0.43310919906846423</v>
      </c>
      <c r="I67" s="1174">
        <v>3324.9999999999995</v>
      </c>
      <c r="J67" s="1175">
        <v>1.0148612310800869</v>
      </c>
    </row>
    <row r="68" spans="1:10" ht="14.45" customHeight="1">
      <c r="A68" s="1176" t="s">
        <v>10</v>
      </c>
      <c r="B68" s="1177">
        <v>383003</v>
      </c>
      <c r="C68" s="1178">
        <f t="shared" ref="C68:C85" si="3">SUM(E68,G68,I68)</f>
        <v>351693</v>
      </c>
      <c r="D68" s="1222">
        <v>91.825129307081141</v>
      </c>
      <c r="E68" s="1182">
        <v>349579</v>
      </c>
      <c r="F68" s="1181">
        <v>91.273175405936769</v>
      </c>
      <c r="G68" s="1182">
        <v>2114</v>
      </c>
      <c r="H68" s="1181">
        <v>0.55195390114437748</v>
      </c>
      <c r="I68" s="1182">
        <v>0</v>
      </c>
      <c r="J68" s="1183">
        <v>0</v>
      </c>
    </row>
    <row r="69" spans="1:10" ht="14.45" customHeight="1">
      <c r="A69" s="1184" t="s">
        <v>11</v>
      </c>
      <c r="B69" s="1185">
        <v>113572</v>
      </c>
      <c r="C69" s="1186">
        <f t="shared" si="3"/>
        <v>104630</v>
      </c>
      <c r="D69" s="1223">
        <v>92.126580495192471</v>
      </c>
      <c r="E69" s="1190">
        <v>103218</v>
      </c>
      <c r="F69" s="1189">
        <v>90.883316310358182</v>
      </c>
      <c r="G69" s="1190">
        <v>1412</v>
      </c>
      <c r="H69" s="1189">
        <v>1.24326418483429</v>
      </c>
      <c r="I69" s="1190">
        <v>0</v>
      </c>
      <c r="J69" s="1191">
        <v>0</v>
      </c>
    </row>
    <row r="70" spans="1:10" ht="14.45" customHeight="1">
      <c r="A70" s="1176" t="s">
        <v>12</v>
      </c>
      <c r="B70" s="1177">
        <v>69911</v>
      </c>
      <c r="C70" s="1178">
        <f t="shared" si="3"/>
        <v>66196</v>
      </c>
      <c r="D70" s="1222">
        <v>94.686100899715356</v>
      </c>
      <c r="E70" s="1182">
        <v>65805</v>
      </c>
      <c r="F70" s="1181">
        <v>94.126818383373148</v>
      </c>
      <c r="G70" s="1182">
        <v>391</v>
      </c>
      <c r="H70" s="1181">
        <v>0.55928251634220649</v>
      </c>
      <c r="I70" s="1182">
        <v>0</v>
      </c>
      <c r="J70" s="1183">
        <v>0</v>
      </c>
    </row>
    <row r="71" spans="1:10" ht="14.45" customHeight="1">
      <c r="A71" s="1184" t="s">
        <v>13</v>
      </c>
      <c r="B71" s="1185">
        <v>20017</v>
      </c>
      <c r="C71" s="1186">
        <f t="shared" si="3"/>
        <v>17290</v>
      </c>
      <c r="D71" s="1223">
        <v>86.376579907078977</v>
      </c>
      <c r="E71" s="1190">
        <v>17154</v>
      </c>
      <c r="F71" s="1189">
        <v>85.697157416196234</v>
      </c>
      <c r="G71" s="1190">
        <v>132</v>
      </c>
      <c r="H71" s="1189">
        <v>0.65943947644502177</v>
      </c>
      <c r="I71" s="1190">
        <v>4</v>
      </c>
      <c r="J71" s="1191">
        <v>1.9983014437727931E-2</v>
      </c>
    </row>
    <row r="72" spans="1:10" ht="14.45" customHeight="1">
      <c r="A72" s="1176" t="s">
        <v>14</v>
      </c>
      <c r="B72" s="1177">
        <v>58290</v>
      </c>
      <c r="C72" s="1178">
        <f t="shared" si="3"/>
        <v>55205</v>
      </c>
      <c r="D72" s="1222">
        <v>94.70749699776978</v>
      </c>
      <c r="E72" s="1182">
        <v>51380</v>
      </c>
      <c r="F72" s="1181">
        <v>88.145479499056449</v>
      </c>
      <c r="G72" s="1182">
        <v>710</v>
      </c>
      <c r="H72" s="1181">
        <v>1.2180476925716246</v>
      </c>
      <c r="I72" s="1182">
        <v>3115</v>
      </c>
      <c r="J72" s="1183">
        <v>5.3439698061417049</v>
      </c>
    </row>
    <row r="73" spans="1:10" ht="14.45" customHeight="1">
      <c r="A73" s="1184" t="s">
        <v>15</v>
      </c>
      <c r="B73" s="1185">
        <v>185027</v>
      </c>
      <c r="C73" s="1186">
        <f t="shared" si="3"/>
        <v>167996</v>
      </c>
      <c r="D73" s="1223">
        <v>90.795397428483412</v>
      </c>
      <c r="E73" s="1190">
        <v>167038</v>
      </c>
      <c r="F73" s="1189">
        <v>90.277635155950207</v>
      </c>
      <c r="G73" s="1190">
        <v>895</v>
      </c>
      <c r="H73" s="1189">
        <v>0.48371318780502304</v>
      </c>
      <c r="I73" s="1190">
        <v>63.000000000000007</v>
      </c>
      <c r="J73" s="1191">
        <v>3.4049084728174812E-2</v>
      </c>
    </row>
    <row r="74" spans="1:10" ht="14.45" customHeight="1">
      <c r="A74" s="1176" t="s">
        <v>24</v>
      </c>
      <c r="B74" s="1177">
        <v>42129</v>
      </c>
      <c r="C74" s="1178">
        <f t="shared" si="3"/>
        <v>40189</v>
      </c>
      <c r="D74" s="1222">
        <v>95.395096014621757</v>
      </c>
      <c r="E74" s="1182">
        <v>39715</v>
      </c>
      <c r="F74" s="1181">
        <v>94.269980298606654</v>
      </c>
      <c r="G74" s="1182">
        <v>474</v>
      </c>
      <c r="H74" s="1181">
        <v>1.1251157160150964</v>
      </c>
      <c r="I74" s="1182">
        <v>0</v>
      </c>
      <c r="J74" s="1183">
        <v>0</v>
      </c>
    </row>
    <row r="75" spans="1:10" ht="14.45" customHeight="1">
      <c r="A75" s="1184" t="s">
        <v>16</v>
      </c>
      <c r="B75" s="1185">
        <v>229184</v>
      </c>
      <c r="C75" s="1186">
        <f t="shared" si="3"/>
        <v>209541</v>
      </c>
      <c r="D75" s="1223">
        <v>91.429157358279824</v>
      </c>
      <c r="E75" s="1190">
        <v>206351</v>
      </c>
      <c r="F75" s="1189">
        <v>90.037262636135168</v>
      </c>
      <c r="G75" s="1190">
        <v>3160</v>
      </c>
      <c r="H75" s="1189">
        <v>1.3788048031276181</v>
      </c>
      <c r="I75" s="1190">
        <v>30</v>
      </c>
      <c r="J75" s="1191">
        <v>1.3089919017034348E-2</v>
      </c>
    </row>
    <row r="76" spans="1:10" ht="14.45" customHeight="1">
      <c r="A76" s="1176" t="s">
        <v>17</v>
      </c>
      <c r="B76" s="1177">
        <v>524976</v>
      </c>
      <c r="C76" s="1178">
        <f t="shared" si="3"/>
        <v>479573</v>
      </c>
      <c r="D76" s="1222">
        <v>91.351414159885408</v>
      </c>
      <c r="E76" s="1182">
        <v>471026</v>
      </c>
      <c r="F76" s="1181">
        <v>89.72333973362592</v>
      </c>
      <c r="G76" s="1182">
        <v>6897</v>
      </c>
      <c r="H76" s="1181">
        <v>1.31377434397001</v>
      </c>
      <c r="I76" s="1182">
        <v>1650</v>
      </c>
      <c r="J76" s="1183">
        <v>0.31430008228947609</v>
      </c>
    </row>
    <row r="77" spans="1:10" ht="14.45" customHeight="1">
      <c r="A77" s="1184" t="s">
        <v>18</v>
      </c>
      <c r="B77" s="1185">
        <v>118073</v>
      </c>
      <c r="C77" s="1186">
        <f t="shared" si="3"/>
        <v>109502</v>
      </c>
      <c r="D77" s="1223">
        <v>92.740931457657553</v>
      </c>
      <c r="E77" s="1190">
        <v>109183</v>
      </c>
      <c r="F77" s="1189">
        <v>92.470759614814568</v>
      </c>
      <c r="G77" s="1190">
        <v>319</v>
      </c>
      <c r="H77" s="1189">
        <v>0.27017184284298695</v>
      </c>
      <c r="I77" s="1190">
        <v>0</v>
      </c>
      <c r="J77" s="1191">
        <v>0</v>
      </c>
    </row>
    <row r="78" spans="1:10" ht="14.45" customHeight="1">
      <c r="A78" s="1176" t="s">
        <v>19</v>
      </c>
      <c r="B78" s="1177">
        <v>25079</v>
      </c>
      <c r="C78" s="1178">
        <f t="shared" si="3"/>
        <v>22524</v>
      </c>
      <c r="D78" s="1222">
        <v>89.812193468639094</v>
      </c>
      <c r="E78" s="1182">
        <v>22376</v>
      </c>
      <c r="F78" s="1181">
        <v>89.222058295785317</v>
      </c>
      <c r="G78" s="1182">
        <v>148</v>
      </c>
      <c r="H78" s="1181">
        <v>0.59013517285378203</v>
      </c>
      <c r="I78" s="1182">
        <v>0</v>
      </c>
      <c r="J78" s="1183">
        <v>0</v>
      </c>
    </row>
    <row r="79" spans="1:10" ht="14.45" customHeight="1">
      <c r="A79" s="1184" t="s">
        <v>20</v>
      </c>
      <c r="B79" s="1185">
        <v>114533</v>
      </c>
      <c r="C79" s="1186">
        <f t="shared" si="3"/>
        <v>108112</v>
      </c>
      <c r="D79" s="1223">
        <v>94.393755511511969</v>
      </c>
      <c r="E79" s="1190">
        <v>107817</v>
      </c>
      <c r="F79" s="1189">
        <v>94.1361878235967</v>
      </c>
      <c r="G79" s="1190">
        <v>295</v>
      </c>
      <c r="H79" s="1189">
        <v>0.25756768791527329</v>
      </c>
      <c r="I79" s="1190">
        <v>0</v>
      </c>
      <c r="J79" s="1191">
        <v>0</v>
      </c>
    </row>
    <row r="80" spans="1:10" ht="14.45" customHeight="1">
      <c r="A80" s="1176" t="s">
        <v>21</v>
      </c>
      <c r="B80" s="1177">
        <v>55999</v>
      </c>
      <c r="C80" s="1178">
        <f t="shared" si="3"/>
        <v>52302</v>
      </c>
      <c r="D80" s="1222">
        <v>93.398096394578459</v>
      </c>
      <c r="E80" s="1182">
        <v>52156</v>
      </c>
      <c r="F80" s="1181">
        <v>93.137377453168796</v>
      </c>
      <c r="G80" s="1182">
        <v>146</v>
      </c>
      <c r="H80" s="1181">
        <v>0.26071894140966806</v>
      </c>
      <c r="I80" s="1182">
        <v>0</v>
      </c>
      <c r="J80" s="1183">
        <v>0</v>
      </c>
    </row>
    <row r="81" spans="1:10" ht="14.45" customHeight="1">
      <c r="A81" s="1184" t="s">
        <v>22</v>
      </c>
      <c r="B81" s="1185">
        <v>79780</v>
      </c>
      <c r="C81" s="1186">
        <f t="shared" si="3"/>
        <v>71585</v>
      </c>
      <c r="D81" s="1223">
        <v>89.728002005515151</v>
      </c>
      <c r="E81" s="1190">
        <v>70161</v>
      </c>
      <c r="F81" s="1189">
        <v>87.943093507144638</v>
      </c>
      <c r="G81" s="1190">
        <v>1424</v>
      </c>
      <c r="H81" s="1189">
        <v>1.7849084983705188</v>
      </c>
      <c r="I81" s="1190">
        <v>0</v>
      </c>
      <c r="J81" s="1191">
        <v>0</v>
      </c>
    </row>
    <row r="82" spans="1:10" ht="14.45" customHeight="1" thickBot="1">
      <c r="A82" s="1192" t="s">
        <v>23</v>
      </c>
      <c r="B82" s="1193">
        <v>56349</v>
      </c>
      <c r="C82" s="1194">
        <f t="shared" si="3"/>
        <v>53929</v>
      </c>
      <c r="D82" s="1224">
        <v>95.705336385738875</v>
      </c>
      <c r="E82" s="1198">
        <v>53918</v>
      </c>
      <c r="F82" s="1197">
        <v>95.685815187492238</v>
      </c>
      <c r="G82" s="1198">
        <v>11</v>
      </c>
      <c r="H82" s="1197">
        <v>1.9521198246641464E-2</v>
      </c>
      <c r="I82" s="1198">
        <v>0</v>
      </c>
      <c r="J82" s="1199">
        <v>0</v>
      </c>
    </row>
    <row r="83" spans="1:10" ht="14.45" customHeight="1">
      <c r="A83" s="1200" t="s">
        <v>28</v>
      </c>
      <c r="B83" s="1201">
        <v>1951060</v>
      </c>
      <c r="C83" s="1202">
        <f t="shared" si="3"/>
        <v>1790267</v>
      </c>
      <c r="D83" s="1203">
        <v>91.755456008528697</v>
      </c>
      <c r="E83" s="1204">
        <v>1764862</v>
      </c>
      <c r="F83" s="1205">
        <v>90.456572324787558</v>
      </c>
      <c r="G83" s="1204">
        <v>17218</v>
      </c>
      <c r="H83" s="1205">
        <v>0.88249464393714183</v>
      </c>
      <c r="I83" s="1204">
        <v>8187</v>
      </c>
      <c r="J83" s="1206">
        <v>0.41961805377589612</v>
      </c>
    </row>
    <row r="84" spans="1:10" ht="14.45" customHeight="1">
      <c r="A84" s="1207" t="s">
        <v>27</v>
      </c>
      <c r="B84" s="1208">
        <v>452493</v>
      </c>
      <c r="C84" s="1209">
        <f t="shared" si="3"/>
        <v>425358</v>
      </c>
      <c r="D84" s="1210">
        <v>94.003222149292924</v>
      </c>
      <c r="E84" s="1211">
        <v>422629</v>
      </c>
      <c r="F84" s="1212">
        <v>93.400118896866914</v>
      </c>
      <c r="G84" s="1211">
        <v>2729</v>
      </c>
      <c r="H84" s="1212">
        <v>0.60310325242600438</v>
      </c>
      <c r="I84" s="1211">
        <v>0</v>
      </c>
      <c r="J84" s="1213">
        <v>0</v>
      </c>
    </row>
    <row r="85" spans="1:10" ht="14.45" customHeight="1">
      <c r="A85" s="1214" t="s">
        <v>26</v>
      </c>
      <c r="B85" s="1215">
        <v>2403553</v>
      </c>
      <c r="C85" s="1216">
        <f t="shared" si="3"/>
        <v>2215625</v>
      </c>
      <c r="D85" s="1217">
        <v>92.18124168678618</v>
      </c>
      <c r="E85" s="1218">
        <v>2187491</v>
      </c>
      <c r="F85" s="1219">
        <v>91.010724539879078</v>
      </c>
      <c r="G85" s="1218">
        <v>19947</v>
      </c>
      <c r="H85" s="1219">
        <v>0.82989640752669058</v>
      </c>
      <c r="I85" s="1218">
        <v>8187</v>
      </c>
      <c r="J85" s="1220">
        <v>0.34062073938040893</v>
      </c>
    </row>
    <row r="86" spans="1:10" ht="14.45" customHeight="1">
      <c r="A86" s="2034" t="s">
        <v>514</v>
      </c>
      <c r="B86" s="2034"/>
      <c r="C86" s="2034"/>
      <c r="D86" s="2034"/>
      <c r="E86" s="2034"/>
      <c r="F86" s="2034"/>
      <c r="G86" s="2034"/>
      <c r="H86" s="2034"/>
      <c r="I86" s="2034"/>
      <c r="J86" s="2034"/>
    </row>
    <row r="87" spans="1:10" ht="14.45" customHeight="1">
      <c r="A87" s="2040" t="s">
        <v>484</v>
      </c>
      <c r="B87" s="2041"/>
      <c r="C87" s="2041"/>
      <c r="D87" s="2041"/>
      <c r="E87" s="2041"/>
      <c r="F87" s="2041"/>
      <c r="G87" s="2041"/>
      <c r="H87" s="2041"/>
      <c r="I87" s="2041"/>
      <c r="J87" s="2041"/>
    </row>
    <row r="88" spans="1:10" ht="35.1" customHeight="1">
      <c r="A88" s="2034" t="s">
        <v>956</v>
      </c>
      <c r="B88" s="2034"/>
      <c r="C88" s="2034"/>
      <c r="D88" s="2034"/>
      <c r="E88" s="2034"/>
      <c r="F88" s="2034"/>
      <c r="G88" s="2034"/>
      <c r="H88" s="2034"/>
      <c r="I88" s="2034"/>
      <c r="J88" s="2034"/>
    </row>
    <row r="90" spans="1:10" ht="24" customHeight="1">
      <c r="A90" s="2042">
        <v>2020</v>
      </c>
      <c r="B90" s="2042"/>
      <c r="C90" s="2042"/>
      <c r="D90" s="2042"/>
      <c r="E90" s="2042"/>
      <c r="F90" s="2042"/>
      <c r="G90" s="2042"/>
      <c r="H90" s="2042"/>
      <c r="I90" s="2042"/>
      <c r="J90" s="2042"/>
    </row>
    <row r="91" spans="1:10" ht="14.45" customHeight="1">
      <c r="A91" s="2035"/>
      <c r="B91" s="2035"/>
      <c r="C91" s="2035"/>
      <c r="D91" s="2035"/>
      <c r="E91" s="2035"/>
      <c r="F91" s="2035"/>
      <c r="G91" s="2035"/>
      <c r="H91" s="2035"/>
      <c r="I91" s="2035"/>
      <c r="J91" s="2035"/>
    </row>
    <row r="92" spans="1:10" ht="14.25" customHeight="1">
      <c r="A92" s="2043" t="s">
        <v>598</v>
      </c>
      <c r="B92" s="2043"/>
      <c r="C92" s="2043"/>
      <c r="D92" s="2043"/>
      <c r="E92" s="2043"/>
      <c r="F92" s="2043"/>
      <c r="G92" s="2043"/>
      <c r="H92" s="2043"/>
      <c r="I92" s="2043"/>
      <c r="J92" s="2043"/>
    </row>
    <row r="93" spans="1:10" ht="30" customHeight="1" thickBot="1">
      <c r="A93" s="2052" t="s">
        <v>8</v>
      </c>
      <c r="B93" s="1163" t="s">
        <v>599</v>
      </c>
      <c r="C93" s="2055" t="s">
        <v>36</v>
      </c>
      <c r="D93" s="2048"/>
      <c r="E93" s="2055" t="s">
        <v>511</v>
      </c>
      <c r="F93" s="2048"/>
      <c r="G93" s="2049" t="s">
        <v>512</v>
      </c>
      <c r="H93" s="2048"/>
      <c r="I93" s="2049" t="s">
        <v>592</v>
      </c>
      <c r="J93" s="2050"/>
    </row>
    <row r="94" spans="1:10" ht="30" customHeight="1">
      <c r="A94" s="2053"/>
      <c r="B94" s="2056" t="s">
        <v>1</v>
      </c>
      <c r="C94" s="2036" t="s">
        <v>1</v>
      </c>
      <c r="D94" s="1164" t="s">
        <v>593</v>
      </c>
      <c r="E94" s="2058" t="s">
        <v>1</v>
      </c>
      <c r="F94" s="1164" t="s">
        <v>593</v>
      </c>
      <c r="G94" s="2058" t="s">
        <v>1</v>
      </c>
      <c r="H94" s="1164" t="s">
        <v>593</v>
      </c>
      <c r="I94" s="2058" t="s">
        <v>1</v>
      </c>
      <c r="J94" s="1165" t="s">
        <v>593</v>
      </c>
    </row>
    <row r="95" spans="1:10" ht="14.45" customHeight="1" thickBot="1">
      <c r="A95" s="2054"/>
      <c r="B95" s="2057"/>
      <c r="C95" s="2037"/>
      <c r="D95" s="1166" t="s">
        <v>469</v>
      </c>
      <c r="E95" s="2059"/>
      <c r="F95" s="1166" t="s">
        <v>469</v>
      </c>
      <c r="G95" s="2059"/>
      <c r="H95" s="1166" t="s">
        <v>469</v>
      </c>
      <c r="I95" s="2059"/>
      <c r="J95" s="1167" t="s">
        <v>469</v>
      </c>
    </row>
    <row r="96" spans="1:10" ht="14.45" customHeight="1">
      <c r="A96" s="1168" t="s">
        <v>9</v>
      </c>
      <c r="B96" s="1169">
        <v>320453</v>
      </c>
      <c r="C96" s="1170">
        <f>SUM(E96,G96,I96)</f>
        <v>304459</v>
      </c>
      <c r="D96" s="1171">
        <v>95.008940468649072</v>
      </c>
      <c r="E96" s="1174">
        <v>299611</v>
      </c>
      <c r="F96" s="1173">
        <v>93.496082108764782</v>
      </c>
      <c r="G96" s="1174">
        <v>1284</v>
      </c>
      <c r="H96" s="1173">
        <v>0.40068278343470021</v>
      </c>
      <c r="I96" s="1174">
        <v>3564.0000000000005</v>
      </c>
      <c r="J96" s="1175">
        <v>1.1121755764495886</v>
      </c>
    </row>
    <row r="97" spans="1:10" ht="14.45" customHeight="1">
      <c r="A97" s="1176" t="s">
        <v>10</v>
      </c>
      <c r="B97" s="1177">
        <v>374117</v>
      </c>
      <c r="C97" s="1178">
        <f t="shared" ref="C97:C114" si="4">SUM(E97,G97,I97)</f>
        <v>345350</v>
      </c>
      <c r="D97" s="1225">
        <v>92.31069424805608</v>
      </c>
      <c r="E97" s="1182">
        <v>343281</v>
      </c>
      <c r="F97" s="1181">
        <v>91.75765870035309</v>
      </c>
      <c r="G97" s="1182">
        <v>2069</v>
      </c>
      <c r="H97" s="1181">
        <v>0.55303554770299124</v>
      </c>
      <c r="I97" s="1182">
        <v>0</v>
      </c>
      <c r="J97" s="1183">
        <v>0</v>
      </c>
    </row>
    <row r="98" spans="1:10" ht="14.45" customHeight="1">
      <c r="A98" s="1184" t="s">
        <v>11</v>
      </c>
      <c r="B98" s="1185">
        <v>112940</v>
      </c>
      <c r="C98" s="1186">
        <f t="shared" si="4"/>
        <v>103925</v>
      </c>
      <c r="D98" s="1226">
        <v>92.017885602975028</v>
      </c>
      <c r="E98" s="1190">
        <v>102414</v>
      </c>
      <c r="F98" s="1189">
        <v>90.680007083407119</v>
      </c>
      <c r="G98" s="1190">
        <v>1511</v>
      </c>
      <c r="H98" s="1189">
        <v>1.3378785195679122</v>
      </c>
      <c r="I98" s="1190">
        <v>0</v>
      </c>
      <c r="J98" s="1191">
        <v>0</v>
      </c>
    </row>
    <row r="99" spans="1:10" ht="14.45" customHeight="1">
      <c r="A99" s="1176" t="s">
        <v>12</v>
      </c>
      <c r="B99" s="1177">
        <v>69028</v>
      </c>
      <c r="C99" s="1178">
        <f t="shared" si="4"/>
        <v>65950</v>
      </c>
      <c r="D99" s="1225">
        <v>95.540939908442951</v>
      </c>
      <c r="E99" s="1182">
        <v>65354</v>
      </c>
      <c r="F99" s="1181">
        <v>94.677522164918585</v>
      </c>
      <c r="G99" s="1182">
        <v>596</v>
      </c>
      <c r="H99" s="1181">
        <v>0.86341774352436695</v>
      </c>
      <c r="I99" s="1182">
        <v>0</v>
      </c>
      <c r="J99" s="1183">
        <v>0</v>
      </c>
    </row>
    <row r="100" spans="1:10" ht="14.45" customHeight="1">
      <c r="A100" s="1184" t="s">
        <v>13</v>
      </c>
      <c r="B100" s="1185">
        <v>19639</v>
      </c>
      <c r="C100" s="1186">
        <f t="shared" si="4"/>
        <v>16760</v>
      </c>
      <c r="D100" s="1226">
        <v>85.340394113753248</v>
      </c>
      <c r="E100" s="1190">
        <v>16605</v>
      </c>
      <c r="F100" s="1189">
        <v>84.551148225469731</v>
      </c>
      <c r="G100" s="1190">
        <v>148</v>
      </c>
      <c r="H100" s="1189">
        <v>0.7536025255868426</v>
      </c>
      <c r="I100" s="1190">
        <v>7.0000000000000009</v>
      </c>
      <c r="J100" s="1191">
        <v>3.5643362696674986E-2</v>
      </c>
    </row>
    <row r="101" spans="1:10" ht="14.45" customHeight="1">
      <c r="A101" s="1176" t="s">
        <v>14</v>
      </c>
      <c r="B101" s="1177">
        <v>57337</v>
      </c>
      <c r="C101" s="1178">
        <f t="shared" si="4"/>
        <v>54697</v>
      </c>
      <c r="D101" s="1225">
        <v>95.395643301881861</v>
      </c>
      <c r="E101" s="1182">
        <v>50771</v>
      </c>
      <c r="F101" s="1181">
        <v>88.548406787937978</v>
      </c>
      <c r="G101" s="1182">
        <v>719</v>
      </c>
      <c r="H101" s="1181">
        <v>1.253989570434449</v>
      </c>
      <c r="I101" s="1182">
        <v>3207</v>
      </c>
      <c r="J101" s="1183">
        <v>5.5932469435094267</v>
      </c>
    </row>
    <row r="102" spans="1:10" ht="14.45" customHeight="1">
      <c r="A102" s="1184" t="s">
        <v>15</v>
      </c>
      <c r="B102" s="1185">
        <v>181351</v>
      </c>
      <c r="C102" s="1186">
        <f t="shared" si="4"/>
        <v>166226</v>
      </c>
      <c r="D102" s="1226">
        <v>91.659819907251673</v>
      </c>
      <c r="E102" s="1190">
        <v>165470</v>
      </c>
      <c r="F102" s="1189">
        <v>91.242948756830671</v>
      </c>
      <c r="G102" s="1190">
        <v>701</v>
      </c>
      <c r="H102" s="1189">
        <v>0.38654322281101289</v>
      </c>
      <c r="I102" s="1190">
        <v>55</v>
      </c>
      <c r="J102" s="1191">
        <v>3.0327927609993879E-2</v>
      </c>
    </row>
    <row r="103" spans="1:10" ht="14.45" customHeight="1">
      <c r="A103" s="1176" t="s">
        <v>24</v>
      </c>
      <c r="B103" s="1177">
        <v>42154</v>
      </c>
      <c r="C103" s="1178">
        <f t="shared" si="4"/>
        <v>40315</v>
      </c>
      <c r="D103" s="1225">
        <v>95.637424680931815</v>
      </c>
      <c r="E103" s="1182">
        <v>39809</v>
      </c>
      <c r="F103" s="1181">
        <v>94.437064098306209</v>
      </c>
      <c r="G103" s="1182">
        <v>506</v>
      </c>
      <c r="H103" s="1181">
        <v>1.200360582625611</v>
      </c>
      <c r="I103" s="1182">
        <v>0</v>
      </c>
      <c r="J103" s="1183">
        <v>0</v>
      </c>
    </row>
    <row r="104" spans="1:10" ht="14.45" customHeight="1">
      <c r="A104" s="1184" t="s">
        <v>16</v>
      </c>
      <c r="B104" s="1185">
        <v>224695</v>
      </c>
      <c r="C104" s="1186">
        <f t="shared" si="4"/>
        <v>206717</v>
      </c>
      <c r="D104" s="1226">
        <v>91.998931885444705</v>
      </c>
      <c r="E104" s="1190">
        <v>203670</v>
      </c>
      <c r="F104" s="1189">
        <v>90.64287144796279</v>
      </c>
      <c r="G104" s="1190">
        <v>3019</v>
      </c>
      <c r="H104" s="1189">
        <v>1.3435991010035826</v>
      </c>
      <c r="I104" s="1190">
        <v>27.999999999999996</v>
      </c>
      <c r="J104" s="1191">
        <v>1.24613364783373E-2</v>
      </c>
    </row>
    <row r="105" spans="1:10" ht="14.45" customHeight="1">
      <c r="A105" s="1176" t="s">
        <v>17</v>
      </c>
      <c r="B105" s="1177">
        <v>514771</v>
      </c>
      <c r="C105" s="1178">
        <f t="shared" si="4"/>
        <v>470667</v>
      </c>
      <c r="D105" s="1225">
        <v>91.432306792729193</v>
      </c>
      <c r="E105" s="1182">
        <v>462782</v>
      </c>
      <c r="F105" s="1181">
        <v>89.900557723725697</v>
      </c>
      <c r="G105" s="1182">
        <v>6166</v>
      </c>
      <c r="H105" s="1181">
        <v>1.1978141736811125</v>
      </c>
      <c r="I105" s="1182">
        <v>1719</v>
      </c>
      <c r="J105" s="1183">
        <v>0.33393489532238607</v>
      </c>
    </row>
    <row r="106" spans="1:10" ht="14.45" customHeight="1">
      <c r="A106" s="1184" t="s">
        <v>18</v>
      </c>
      <c r="B106" s="1185">
        <v>114758</v>
      </c>
      <c r="C106" s="1186">
        <f t="shared" si="4"/>
        <v>108383</v>
      </c>
      <c r="D106" s="1226">
        <v>94.444831732863946</v>
      </c>
      <c r="E106" s="1190">
        <v>108126</v>
      </c>
      <c r="F106" s="1189">
        <v>94.220882204290774</v>
      </c>
      <c r="G106" s="1190">
        <v>257</v>
      </c>
      <c r="H106" s="1189">
        <v>0.22394952857317135</v>
      </c>
      <c r="I106" s="1190">
        <v>0</v>
      </c>
      <c r="J106" s="1191">
        <v>0</v>
      </c>
    </row>
    <row r="107" spans="1:10" ht="14.45" customHeight="1">
      <c r="A107" s="1176" t="s">
        <v>19</v>
      </c>
      <c r="B107" s="1177">
        <v>24580</v>
      </c>
      <c r="C107" s="1178">
        <f t="shared" si="4"/>
        <v>22510</v>
      </c>
      <c r="D107" s="1225">
        <v>91.578519121236781</v>
      </c>
      <c r="E107" s="1182">
        <v>22361</v>
      </c>
      <c r="F107" s="1181">
        <v>90.972335231895855</v>
      </c>
      <c r="G107" s="1182">
        <v>149</v>
      </c>
      <c r="H107" s="1181">
        <v>0.6061838893409276</v>
      </c>
      <c r="I107" s="1182">
        <v>0</v>
      </c>
      <c r="J107" s="1183">
        <v>0</v>
      </c>
    </row>
    <row r="108" spans="1:10" ht="14.45" customHeight="1">
      <c r="A108" s="1184" t="s">
        <v>20</v>
      </c>
      <c r="B108" s="1185">
        <v>114446</v>
      </c>
      <c r="C108" s="1186">
        <f t="shared" si="4"/>
        <v>108420</v>
      </c>
      <c r="D108" s="1226">
        <v>94.734634674868488</v>
      </c>
      <c r="E108" s="1190">
        <v>108089</v>
      </c>
      <c r="F108" s="1189">
        <v>94.445415305034686</v>
      </c>
      <c r="G108" s="1190">
        <v>331</v>
      </c>
      <c r="H108" s="1189">
        <v>0.28921936983380808</v>
      </c>
      <c r="I108" s="1190">
        <v>0</v>
      </c>
      <c r="J108" s="1191">
        <v>0</v>
      </c>
    </row>
    <row r="109" spans="1:10" ht="14.45" customHeight="1">
      <c r="A109" s="1176" t="s">
        <v>21</v>
      </c>
      <c r="B109" s="1177">
        <v>55881</v>
      </c>
      <c r="C109" s="1178">
        <f t="shared" si="4"/>
        <v>52456</v>
      </c>
      <c r="D109" s="1225">
        <v>93.870904242944832</v>
      </c>
      <c r="E109" s="1182">
        <v>52283</v>
      </c>
      <c r="F109" s="1181">
        <v>93.561317800325696</v>
      </c>
      <c r="G109" s="1182">
        <v>173</v>
      </c>
      <c r="H109" s="1181">
        <v>0.30958644261913709</v>
      </c>
      <c r="I109" s="1182">
        <v>0</v>
      </c>
      <c r="J109" s="1183">
        <v>0</v>
      </c>
    </row>
    <row r="110" spans="1:10" ht="14.45" customHeight="1">
      <c r="A110" s="1184" t="s">
        <v>22</v>
      </c>
      <c r="B110" s="1185">
        <v>78346</v>
      </c>
      <c r="C110" s="1186">
        <f t="shared" si="4"/>
        <v>70736</v>
      </c>
      <c r="D110" s="1226">
        <v>90.286677047966705</v>
      </c>
      <c r="E110" s="1190">
        <v>69462</v>
      </c>
      <c r="F110" s="1189">
        <v>88.660557016312254</v>
      </c>
      <c r="G110" s="1190">
        <v>1274</v>
      </c>
      <c r="H110" s="1189">
        <v>1.6261200316544557</v>
      </c>
      <c r="I110" s="1190">
        <v>0</v>
      </c>
      <c r="J110" s="1191">
        <v>0</v>
      </c>
    </row>
    <row r="111" spans="1:10" ht="14.45" customHeight="1" thickBot="1">
      <c r="A111" s="1192" t="s">
        <v>23</v>
      </c>
      <c r="B111" s="1193">
        <v>56942</v>
      </c>
      <c r="C111" s="1194">
        <f t="shared" si="4"/>
        <v>54475</v>
      </c>
      <c r="D111" s="1227">
        <v>95.667521337501313</v>
      </c>
      <c r="E111" s="1198">
        <v>54462</v>
      </c>
      <c r="F111" s="1197">
        <v>95.644691089178451</v>
      </c>
      <c r="G111" s="1198">
        <v>13</v>
      </c>
      <c r="H111" s="1197">
        <v>2.2830248322854834E-2</v>
      </c>
      <c r="I111" s="1198">
        <v>0</v>
      </c>
      <c r="J111" s="1199">
        <v>0</v>
      </c>
    </row>
    <row r="112" spans="1:10" ht="14.45" customHeight="1">
      <c r="A112" s="1200" t="s">
        <v>28</v>
      </c>
      <c r="B112" s="1201">
        <v>1910047</v>
      </c>
      <c r="C112" s="1202">
        <f t="shared" si="4"/>
        <v>1766505</v>
      </c>
      <c r="D112" s="1228">
        <v>92.484896968503932</v>
      </c>
      <c r="E112" s="1204">
        <v>1742139</v>
      </c>
      <c r="F112" s="1205">
        <v>91.209221553186921</v>
      </c>
      <c r="G112" s="1204">
        <v>15786</v>
      </c>
      <c r="H112" s="1205">
        <v>0.82647180933244047</v>
      </c>
      <c r="I112" s="1204">
        <v>8580</v>
      </c>
      <c r="J112" s="1206">
        <v>0.44920360598456499</v>
      </c>
    </row>
    <row r="113" spans="1:10" ht="14.45" customHeight="1">
      <c r="A113" s="1207" t="s">
        <v>27</v>
      </c>
      <c r="B113" s="1208">
        <v>451391</v>
      </c>
      <c r="C113" s="1209">
        <f t="shared" si="4"/>
        <v>425541</v>
      </c>
      <c r="D113" s="1229">
        <v>94.273257552764676</v>
      </c>
      <c r="E113" s="1211">
        <v>422411</v>
      </c>
      <c r="F113" s="1212">
        <v>93.579845411184536</v>
      </c>
      <c r="G113" s="1211">
        <v>3130</v>
      </c>
      <c r="H113" s="1212">
        <v>0.69341214158013786</v>
      </c>
      <c r="I113" s="1211">
        <v>0</v>
      </c>
      <c r="J113" s="1213">
        <v>0</v>
      </c>
    </row>
    <row r="114" spans="1:10" ht="14.45" customHeight="1">
      <c r="A114" s="1214" t="s">
        <v>26</v>
      </c>
      <c r="B114" s="1215">
        <v>2361438</v>
      </c>
      <c r="C114" s="1216">
        <f t="shared" si="4"/>
        <v>2192046</v>
      </c>
      <c r="D114" s="1230">
        <v>92.826743704471596</v>
      </c>
      <c r="E114" s="1218">
        <v>2164550</v>
      </c>
      <c r="F114" s="1219">
        <v>91.662368438214344</v>
      </c>
      <c r="G114" s="1218">
        <v>18916</v>
      </c>
      <c r="H114" s="1220">
        <v>0.80103733403121324</v>
      </c>
      <c r="I114" s="1218">
        <v>8580</v>
      </c>
      <c r="J114" s="1220">
        <v>0.36333793222604194</v>
      </c>
    </row>
    <row r="115" spans="1:10" ht="14.45" customHeight="1">
      <c r="A115" s="2034" t="s">
        <v>514</v>
      </c>
      <c r="B115" s="2034"/>
      <c r="C115" s="2034"/>
      <c r="D115" s="2034"/>
      <c r="E115" s="2034"/>
      <c r="F115" s="2034"/>
      <c r="G115" s="2034"/>
      <c r="H115" s="2034"/>
      <c r="I115" s="2034"/>
      <c r="J115" s="2034"/>
    </row>
    <row r="116" spans="1:10" ht="14.45" customHeight="1">
      <c r="A116" s="2040" t="s">
        <v>484</v>
      </c>
      <c r="B116" s="2041"/>
      <c r="C116" s="2041"/>
      <c r="D116" s="2041"/>
      <c r="E116" s="2041"/>
      <c r="F116" s="2041"/>
      <c r="G116" s="2041"/>
      <c r="H116" s="2041"/>
      <c r="I116" s="2041"/>
      <c r="J116" s="2041"/>
    </row>
    <row r="117" spans="1:10" ht="35.1" customHeight="1">
      <c r="A117" s="2034" t="s">
        <v>957</v>
      </c>
      <c r="B117" s="2034"/>
      <c r="C117" s="2034"/>
      <c r="D117" s="2034"/>
      <c r="E117" s="2034"/>
      <c r="F117" s="2034"/>
      <c r="G117" s="2034"/>
      <c r="H117" s="2034"/>
      <c r="I117" s="2034"/>
      <c r="J117" s="2034"/>
    </row>
    <row r="119" spans="1:10" ht="24" customHeight="1">
      <c r="A119" s="2042">
        <v>2019</v>
      </c>
      <c r="B119" s="2042"/>
      <c r="C119" s="2042"/>
      <c r="D119" s="2042"/>
      <c r="E119" s="2042"/>
      <c r="F119" s="2042"/>
      <c r="G119" s="2042"/>
      <c r="H119" s="2042"/>
      <c r="I119" s="2042"/>
      <c r="J119" s="2042"/>
    </row>
    <row r="121" spans="1:10" ht="15" customHeight="1">
      <c r="A121" s="2043" t="s">
        <v>600</v>
      </c>
      <c r="B121" s="2043"/>
      <c r="C121" s="2043"/>
      <c r="D121" s="2043"/>
      <c r="E121" s="2043"/>
      <c r="F121" s="2043"/>
      <c r="G121" s="2043"/>
      <c r="H121" s="2043"/>
      <c r="I121" s="2043"/>
      <c r="J121" s="2043"/>
    </row>
    <row r="122" spans="1:10" ht="30" customHeight="1" thickBot="1">
      <c r="A122" s="2052" t="s">
        <v>8</v>
      </c>
      <c r="B122" s="1163" t="s">
        <v>601</v>
      </c>
      <c r="C122" s="2055" t="s">
        <v>36</v>
      </c>
      <c r="D122" s="2048"/>
      <c r="E122" s="2049" t="s">
        <v>511</v>
      </c>
      <c r="F122" s="2048"/>
      <c r="G122" s="2049" t="s">
        <v>512</v>
      </c>
      <c r="H122" s="2048"/>
      <c r="I122" s="2049" t="s">
        <v>592</v>
      </c>
      <c r="J122" s="2050"/>
    </row>
    <row r="123" spans="1:10" ht="30" customHeight="1">
      <c r="A123" s="2053"/>
      <c r="B123" s="2056" t="s">
        <v>1</v>
      </c>
      <c r="C123" s="2036" t="s">
        <v>1</v>
      </c>
      <c r="D123" s="1164" t="s">
        <v>593</v>
      </c>
      <c r="E123" s="2058" t="s">
        <v>1</v>
      </c>
      <c r="F123" s="1164" t="s">
        <v>593</v>
      </c>
      <c r="G123" s="2058" t="s">
        <v>1</v>
      </c>
      <c r="H123" s="1164" t="s">
        <v>593</v>
      </c>
      <c r="I123" s="2058" t="s">
        <v>1</v>
      </c>
      <c r="J123" s="1165" t="s">
        <v>593</v>
      </c>
    </row>
    <row r="124" spans="1:10" ht="14.45" customHeight="1" thickBot="1">
      <c r="A124" s="2054"/>
      <c r="B124" s="2057"/>
      <c r="C124" s="2037"/>
      <c r="D124" s="1166" t="s">
        <v>469</v>
      </c>
      <c r="E124" s="2059"/>
      <c r="F124" s="1166" t="s">
        <v>469</v>
      </c>
      <c r="G124" s="2059"/>
      <c r="H124" s="1166" t="s">
        <v>469</v>
      </c>
      <c r="I124" s="2059"/>
      <c r="J124" s="1167" t="s">
        <v>469</v>
      </c>
    </row>
    <row r="125" spans="1:10" ht="14.45" customHeight="1">
      <c r="A125" s="1168" t="s">
        <v>9</v>
      </c>
      <c r="B125" s="1169">
        <v>309532</v>
      </c>
      <c r="C125" s="1170">
        <f>SUM(E125,G125,I125)</f>
        <v>296017</v>
      </c>
      <c r="D125" s="1171">
        <v>95.633730922812504</v>
      </c>
      <c r="E125" s="1174">
        <v>291198</v>
      </c>
      <c r="F125" s="1173">
        <v>94.076864427587452</v>
      </c>
      <c r="G125" s="1174">
        <v>1224</v>
      </c>
      <c r="H125" s="1173">
        <v>0.39543569000943357</v>
      </c>
      <c r="I125" s="1174">
        <v>3595</v>
      </c>
      <c r="J125" s="1175">
        <v>1.1614308052156157</v>
      </c>
    </row>
    <row r="126" spans="1:10" ht="14.45" customHeight="1">
      <c r="A126" s="1176" t="s">
        <v>10</v>
      </c>
      <c r="B126" s="1177">
        <v>361820</v>
      </c>
      <c r="C126" s="1178">
        <f t="shared" ref="C126:C143" si="5">SUM(E126,G126,I126)</f>
        <v>334657</v>
      </c>
      <c r="D126" s="1225">
        <v>92.492675916201435</v>
      </c>
      <c r="E126" s="1182">
        <v>332998</v>
      </c>
      <c r="F126" s="1181">
        <v>92.034160632358635</v>
      </c>
      <c r="G126" s="1182">
        <v>1659</v>
      </c>
      <c r="H126" s="1181">
        <v>0.45851528384279472</v>
      </c>
      <c r="I126" s="1182">
        <v>0</v>
      </c>
      <c r="J126" s="1183">
        <v>0</v>
      </c>
    </row>
    <row r="127" spans="1:10" ht="14.45" customHeight="1">
      <c r="A127" s="1184" t="s">
        <v>11</v>
      </c>
      <c r="B127" s="1185">
        <v>109384</v>
      </c>
      <c r="C127" s="1186">
        <f t="shared" si="5"/>
        <v>100902</v>
      </c>
      <c r="D127" s="1226">
        <v>92.24566664228773</v>
      </c>
      <c r="E127" s="1190">
        <v>99449</v>
      </c>
      <c r="F127" s="1189">
        <v>90.917318803481322</v>
      </c>
      <c r="G127" s="1190">
        <v>1453</v>
      </c>
      <c r="H127" s="1189">
        <v>1.3283478388064069</v>
      </c>
      <c r="I127" s="1190">
        <v>0</v>
      </c>
      <c r="J127" s="1191">
        <v>0</v>
      </c>
    </row>
    <row r="128" spans="1:10" ht="14.45" customHeight="1">
      <c r="A128" s="1176" t="s">
        <v>12</v>
      </c>
      <c r="B128" s="1177">
        <v>66368</v>
      </c>
      <c r="C128" s="1178">
        <f t="shared" si="5"/>
        <v>62988</v>
      </c>
      <c r="D128" s="1225">
        <v>94.907184185149475</v>
      </c>
      <c r="E128" s="1182">
        <v>62554</v>
      </c>
      <c r="F128" s="1181">
        <v>94.253254580520732</v>
      </c>
      <c r="G128" s="1182">
        <v>434</v>
      </c>
      <c r="H128" s="1181">
        <v>0.65392960462873673</v>
      </c>
      <c r="I128" s="1182">
        <v>0</v>
      </c>
      <c r="J128" s="1183">
        <v>0</v>
      </c>
    </row>
    <row r="129" spans="1:10" ht="14.45" customHeight="1">
      <c r="A129" s="1184" t="s">
        <v>13</v>
      </c>
      <c r="B129" s="1185">
        <v>18981</v>
      </c>
      <c r="C129" s="1186">
        <f t="shared" si="5"/>
        <v>16433</v>
      </c>
      <c r="D129" s="1226">
        <v>86.576049733944458</v>
      </c>
      <c r="E129" s="1190">
        <v>16292</v>
      </c>
      <c r="F129" s="1189">
        <v>85.833201622675304</v>
      </c>
      <c r="G129" s="1190">
        <v>135</v>
      </c>
      <c r="H129" s="1189">
        <v>0.71123755334281646</v>
      </c>
      <c r="I129" s="1190">
        <v>6</v>
      </c>
      <c r="J129" s="1191">
        <v>3.1610557926347399E-2</v>
      </c>
    </row>
    <row r="130" spans="1:10" ht="14.45" customHeight="1">
      <c r="A130" s="1176" t="s">
        <v>14</v>
      </c>
      <c r="B130" s="1177">
        <v>55110</v>
      </c>
      <c r="C130" s="1178">
        <f t="shared" si="5"/>
        <v>52604</v>
      </c>
      <c r="D130" s="1225">
        <v>95.452730901832695</v>
      </c>
      <c r="E130" s="1182">
        <v>48859</v>
      </c>
      <c r="F130" s="1181">
        <v>88.657230992560329</v>
      </c>
      <c r="G130" s="1182">
        <v>682</v>
      </c>
      <c r="H130" s="1181">
        <v>1.2375249500998005</v>
      </c>
      <c r="I130" s="1182">
        <v>3063</v>
      </c>
      <c r="J130" s="1183">
        <v>5.5579749591725642</v>
      </c>
    </row>
    <row r="131" spans="1:10" ht="14.45" customHeight="1">
      <c r="A131" s="1184" t="s">
        <v>15</v>
      </c>
      <c r="B131" s="1185">
        <v>174838</v>
      </c>
      <c r="C131" s="1186">
        <f t="shared" si="5"/>
        <v>161312</v>
      </c>
      <c r="D131" s="1226">
        <v>92.26369553529554</v>
      </c>
      <c r="E131" s="1190">
        <v>160594</v>
      </c>
      <c r="F131" s="1189">
        <v>91.853029661744017</v>
      </c>
      <c r="G131" s="1190">
        <v>658</v>
      </c>
      <c r="H131" s="1189">
        <v>0.37634839108203022</v>
      </c>
      <c r="I131" s="1190">
        <v>60</v>
      </c>
      <c r="J131" s="1191">
        <v>3.4317482469486037E-2</v>
      </c>
    </row>
    <row r="132" spans="1:10" ht="14.45" customHeight="1">
      <c r="A132" s="1176" t="s">
        <v>24</v>
      </c>
      <c r="B132" s="1177">
        <v>41742</v>
      </c>
      <c r="C132" s="1178">
        <f t="shared" si="5"/>
        <v>39626</v>
      </c>
      <c r="D132" s="1225">
        <v>94.930765176560783</v>
      </c>
      <c r="E132" s="1182">
        <v>39101</v>
      </c>
      <c r="F132" s="1181">
        <v>93.673039145225431</v>
      </c>
      <c r="G132" s="1182">
        <v>525</v>
      </c>
      <c r="H132" s="1181">
        <v>1.2577260313353458</v>
      </c>
      <c r="I132" s="1182">
        <v>0</v>
      </c>
      <c r="J132" s="1183">
        <v>0</v>
      </c>
    </row>
    <row r="133" spans="1:10" ht="14.45" customHeight="1">
      <c r="A133" s="1184" t="s">
        <v>16</v>
      </c>
      <c r="B133" s="1185">
        <v>216286</v>
      </c>
      <c r="C133" s="1186">
        <f t="shared" si="5"/>
        <v>200192</v>
      </c>
      <c r="D133" s="1226">
        <v>92.55892660643778</v>
      </c>
      <c r="E133" s="1190">
        <v>197433</v>
      </c>
      <c r="F133" s="1189">
        <v>91.28330081466207</v>
      </c>
      <c r="G133" s="1190">
        <v>2739</v>
      </c>
      <c r="H133" s="1189">
        <v>1.2663787762499652</v>
      </c>
      <c r="I133" s="1190">
        <v>20</v>
      </c>
      <c r="J133" s="1191">
        <v>9.2470155257390677E-3</v>
      </c>
    </row>
    <row r="134" spans="1:10" ht="14.45" customHeight="1">
      <c r="A134" s="1176" t="s">
        <v>17</v>
      </c>
      <c r="B134" s="1177">
        <v>495276</v>
      </c>
      <c r="C134" s="1178">
        <f t="shared" si="5"/>
        <v>456182</v>
      </c>
      <c r="D134" s="1225">
        <v>92.10662337767225</v>
      </c>
      <c r="E134" s="1182">
        <v>449535</v>
      </c>
      <c r="F134" s="1181">
        <v>90.764543406100842</v>
      </c>
      <c r="G134" s="1182">
        <v>4951</v>
      </c>
      <c r="H134" s="1181">
        <v>0.99964464258312535</v>
      </c>
      <c r="I134" s="1182">
        <v>1696</v>
      </c>
      <c r="J134" s="1183">
        <v>0.34243532898828127</v>
      </c>
    </row>
    <row r="135" spans="1:10" ht="14.45" customHeight="1">
      <c r="A135" s="1184" t="s">
        <v>18</v>
      </c>
      <c r="B135" s="1185">
        <v>110044</v>
      </c>
      <c r="C135" s="1186">
        <f t="shared" si="5"/>
        <v>104883</v>
      </c>
      <c r="D135" s="1226">
        <v>95.310057795063798</v>
      </c>
      <c r="E135" s="1190">
        <v>104660</v>
      </c>
      <c r="F135" s="1189">
        <v>95.107411580822216</v>
      </c>
      <c r="G135" s="1190">
        <v>223</v>
      </c>
      <c r="H135" s="1189">
        <v>0.20264621424157611</v>
      </c>
      <c r="I135" s="1190">
        <v>0</v>
      </c>
      <c r="J135" s="1191">
        <v>0</v>
      </c>
    </row>
    <row r="136" spans="1:10" ht="14.45" customHeight="1">
      <c r="A136" s="1176" t="s">
        <v>19</v>
      </c>
      <c r="B136" s="1177">
        <v>23609</v>
      </c>
      <c r="C136" s="1178">
        <f t="shared" si="5"/>
        <v>22031</v>
      </c>
      <c r="D136" s="1225">
        <v>93.316108263797702</v>
      </c>
      <c r="E136" s="1182">
        <v>21928</v>
      </c>
      <c r="F136" s="1181">
        <v>92.879833961624797</v>
      </c>
      <c r="G136" s="1182">
        <v>103</v>
      </c>
      <c r="H136" s="1181">
        <v>0.4362743021729002</v>
      </c>
      <c r="I136" s="1182">
        <v>0</v>
      </c>
      <c r="J136" s="1183">
        <v>0</v>
      </c>
    </row>
    <row r="137" spans="1:10" ht="14.45" customHeight="1">
      <c r="A137" s="1184" t="s">
        <v>20</v>
      </c>
      <c r="B137" s="1185">
        <v>112533</v>
      </c>
      <c r="C137" s="1186">
        <f t="shared" si="5"/>
        <v>106768</v>
      </c>
      <c r="D137" s="1226">
        <v>94.877058285125244</v>
      </c>
      <c r="E137" s="1190">
        <v>106468</v>
      </c>
      <c r="F137" s="1189">
        <v>94.610469817742342</v>
      </c>
      <c r="G137" s="1190">
        <v>300</v>
      </c>
      <c r="H137" s="1189">
        <v>0.26658846738290104</v>
      </c>
      <c r="I137" s="1190">
        <v>0</v>
      </c>
      <c r="J137" s="1191">
        <v>0</v>
      </c>
    </row>
    <row r="138" spans="1:10" ht="14.45" customHeight="1">
      <c r="A138" s="1176" t="s">
        <v>21</v>
      </c>
      <c r="B138" s="1177">
        <v>55201</v>
      </c>
      <c r="C138" s="1178">
        <f t="shared" si="5"/>
        <v>51623</v>
      </c>
      <c r="D138" s="1225">
        <v>93.518233365337593</v>
      </c>
      <c r="E138" s="1182">
        <v>51512</v>
      </c>
      <c r="F138" s="1181">
        <v>93.317150051629511</v>
      </c>
      <c r="G138" s="1182">
        <v>111</v>
      </c>
      <c r="H138" s="1181">
        <v>0.20108331370808497</v>
      </c>
      <c r="I138" s="1182">
        <v>0</v>
      </c>
      <c r="J138" s="1183">
        <v>0</v>
      </c>
    </row>
    <row r="139" spans="1:10" ht="14.45" customHeight="1">
      <c r="A139" s="1184" t="s">
        <v>22</v>
      </c>
      <c r="B139" s="1185">
        <v>75913</v>
      </c>
      <c r="C139" s="1186">
        <f t="shared" si="5"/>
        <v>69647</v>
      </c>
      <c r="D139" s="1226">
        <v>91.745814287407953</v>
      </c>
      <c r="E139" s="1190">
        <v>68532</v>
      </c>
      <c r="F139" s="1189">
        <v>90.277027650073109</v>
      </c>
      <c r="G139" s="1190">
        <v>1115</v>
      </c>
      <c r="H139" s="1189">
        <v>1.4687866373348437</v>
      </c>
      <c r="I139" s="1190">
        <v>0</v>
      </c>
      <c r="J139" s="1191">
        <v>0</v>
      </c>
    </row>
    <row r="140" spans="1:10" ht="14.45" customHeight="1" thickBot="1">
      <c r="A140" s="1192" t="s">
        <v>23</v>
      </c>
      <c r="B140" s="1193">
        <v>56486</v>
      </c>
      <c r="C140" s="1194">
        <f t="shared" si="5"/>
        <v>54141</v>
      </c>
      <c r="D140" s="1227">
        <v>95.848528839004345</v>
      </c>
      <c r="E140" s="1198">
        <v>54123</v>
      </c>
      <c r="F140" s="1197">
        <v>95.816662535849588</v>
      </c>
      <c r="G140" s="1198">
        <v>18</v>
      </c>
      <c r="H140" s="1197">
        <v>3.1866303154764013E-2</v>
      </c>
      <c r="I140" s="1198">
        <v>0</v>
      </c>
      <c r="J140" s="1199">
        <v>0</v>
      </c>
    </row>
    <row r="141" spans="1:10" ht="14.45" customHeight="1">
      <c r="A141" s="1200" t="s">
        <v>28</v>
      </c>
      <c r="B141" s="1201">
        <v>1841409</v>
      </c>
      <c r="C141" s="1202">
        <f t="shared" si="5"/>
        <v>1713958</v>
      </c>
      <c r="D141" s="1228">
        <v>93.078615342924905</v>
      </c>
      <c r="E141" s="1204">
        <v>1692029</v>
      </c>
      <c r="F141" s="1205">
        <v>91.887733795153608</v>
      </c>
      <c r="G141" s="1204">
        <v>13489</v>
      </c>
      <c r="H141" s="1205">
        <v>0.73253687801026279</v>
      </c>
      <c r="I141" s="1204">
        <v>8440</v>
      </c>
      <c r="J141" s="1206">
        <v>0.45834466976103622</v>
      </c>
    </row>
    <row r="142" spans="1:10" ht="14.45" customHeight="1">
      <c r="A142" s="1207" t="s">
        <v>27</v>
      </c>
      <c r="B142" s="1208">
        <v>441714</v>
      </c>
      <c r="C142" s="1209">
        <f t="shared" si="5"/>
        <v>416048</v>
      </c>
      <c r="D142" s="1229">
        <v>94.189452903915196</v>
      </c>
      <c r="E142" s="1211">
        <v>413207</v>
      </c>
      <c r="F142" s="1212">
        <v>93.546276549984825</v>
      </c>
      <c r="G142" s="1211">
        <v>2841</v>
      </c>
      <c r="H142" s="1212">
        <v>0.6431763539303712</v>
      </c>
      <c r="I142" s="1211">
        <v>0</v>
      </c>
      <c r="J142" s="1213">
        <v>0</v>
      </c>
    </row>
    <row r="143" spans="1:10" ht="14.45" customHeight="1">
      <c r="A143" s="1214" t="s">
        <v>26</v>
      </c>
      <c r="B143" s="1215">
        <v>2283123</v>
      </c>
      <c r="C143" s="1216">
        <f t="shared" si="5"/>
        <v>2130006</v>
      </c>
      <c r="D143" s="1230">
        <v>93.293528206758907</v>
      </c>
      <c r="E143" s="1218">
        <v>2105236</v>
      </c>
      <c r="F143" s="1219">
        <v>92.208610749398957</v>
      </c>
      <c r="G143" s="1218">
        <v>16330</v>
      </c>
      <c r="H143" s="1219">
        <v>0.71524836813434933</v>
      </c>
      <c r="I143" s="1218">
        <v>8440</v>
      </c>
      <c r="J143" s="1220">
        <v>0.36966908922559144</v>
      </c>
    </row>
    <row r="144" spans="1:10" ht="14.45" customHeight="1">
      <c r="A144" s="2034" t="s">
        <v>514</v>
      </c>
      <c r="B144" s="2034"/>
      <c r="C144" s="2034"/>
      <c r="D144" s="2034"/>
      <c r="E144" s="2034"/>
      <c r="F144" s="2034"/>
      <c r="G144" s="2034"/>
      <c r="H144" s="2034"/>
      <c r="I144" s="2034"/>
      <c r="J144" s="2034"/>
    </row>
    <row r="145" spans="1:10" ht="14.45" customHeight="1">
      <c r="A145" s="2040" t="s">
        <v>484</v>
      </c>
      <c r="B145" s="2041"/>
      <c r="C145" s="2041"/>
      <c r="D145" s="2041"/>
      <c r="E145" s="2041"/>
      <c r="F145" s="2041"/>
      <c r="G145" s="2041"/>
      <c r="H145" s="2041"/>
      <c r="I145" s="2041"/>
      <c r="J145" s="2041"/>
    </row>
    <row r="146" spans="1:10" ht="35.1" customHeight="1">
      <c r="A146" s="2034" t="s">
        <v>958</v>
      </c>
      <c r="B146" s="2034"/>
      <c r="C146" s="2034"/>
      <c r="D146" s="2034"/>
      <c r="E146" s="2034"/>
      <c r="F146" s="2034"/>
      <c r="G146" s="2034"/>
      <c r="H146" s="2034"/>
      <c r="I146" s="2034"/>
      <c r="J146" s="2034"/>
    </row>
    <row r="148" spans="1:10" ht="24" customHeight="1">
      <c r="A148" s="2042">
        <v>2018</v>
      </c>
      <c r="B148" s="2042"/>
      <c r="C148" s="2042"/>
      <c r="D148" s="2042"/>
      <c r="E148" s="2042"/>
      <c r="F148" s="2042"/>
      <c r="G148" s="2042"/>
      <c r="H148" s="2042"/>
      <c r="I148" s="2042"/>
      <c r="J148" s="2042"/>
    </row>
    <row r="150" spans="1:10" ht="15" customHeight="1">
      <c r="A150" s="2043" t="s">
        <v>602</v>
      </c>
      <c r="B150" s="2043"/>
      <c r="C150" s="2043"/>
      <c r="D150" s="2043"/>
      <c r="E150" s="2043"/>
      <c r="F150" s="2043"/>
      <c r="G150" s="2043"/>
      <c r="H150" s="2043"/>
      <c r="I150" s="2043"/>
      <c r="J150" s="2043"/>
    </row>
    <row r="151" spans="1:10" ht="30.75" customHeight="1" thickBot="1">
      <c r="A151" s="2044" t="s">
        <v>8</v>
      </c>
      <c r="B151" s="1231" t="s">
        <v>603</v>
      </c>
      <c r="C151" s="2047" t="s">
        <v>36</v>
      </c>
      <c r="D151" s="2048"/>
      <c r="E151" s="2049" t="s">
        <v>511</v>
      </c>
      <c r="F151" s="2050"/>
      <c r="G151" s="2051" t="s">
        <v>512</v>
      </c>
      <c r="H151" s="2050"/>
      <c r="I151" s="2051" t="s">
        <v>592</v>
      </c>
      <c r="J151" s="2050"/>
    </row>
    <row r="152" spans="1:10" ht="30" customHeight="1">
      <c r="A152" s="2045"/>
      <c r="B152" s="2038" t="s">
        <v>1</v>
      </c>
      <c r="C152" s="2036" t="s">
        <v>1</v>
      </c>
      <c r="D152" s="1164" t="s">
        <v>593</v>
      </c>
      <c r="E152" s="2038" t="s">
        <v>1</v>
      </c>
      <c r="F152" s="1165" t="s">
        <v>593</v>
      </c>
      <c r="G152" s="2038" t="s">
        <v>1</v>
      </c>
      <c r="H152" s="1165" t="s">
        <v>593</v>
      </c>
      <c r="I152" s="2038" t="s">
        <v>1</v>
      </c>
      <c r="J152" s="1165" t="s">
        <v>593</v>
      </c>
    </row>
    <row r="153" spans="1:10" ht="14.45" customHeight="1" thickBot="1">
      <c r="A153" s="2046"/>
      <c r="B153" s="2039"/>
      <c r="C153" s="2037"/>
      <c r="D153" s="1166" t="s">
        <v>469</v>
      </c>
      <c r="E153" s="2039"/>
      <c r="F153" s="1167" t="s">
        <v>469</v>
      </c>
      <c r="G153" s="2039"/>
      <c r="H153" s="1167" t="s">
        <v>469</v>
      </c>
      <c r="I153" s="2039"/>
      <c r="J153" s="1167" t="s">
        <v>469</v>
      </c>
    </row>
    <row r="154" spans="1:10" ht="14.45" customHeight="1">
      <c r="A154" s="1232" t="s">
        <v>9</v>
      </c>
      <c r="B154" s="1233">
        <v>300346</v>
      </c>
      <c r="C154" s="1174">
        <f>SUM(E154,G154,I154)</f>
        <v>287799</v>
      </c>
      <c r="D154" s="1221">
        <v>95.822484734273147</v>
      </c>
      <c r="E154" s="1174">
        <v>283131</v>
      </c>
      <c r="F154" s="1175">
        <v>94.268277253567561</v>
      </c>
      <c r="G154" s="1174">
        <v>1089</v>
      </c>
      <c r="H154" s="1175">
        <v>0.36258182229828267</v>
      </c>
      <c r="I154" s="1174">
        <v>3579</v>
      </c>
      <c r="J154" s="1175">
        <f>I154/B154*100</f>
        <v>1.1916256584073037</v>
      </c>
    </row>
    <row r="155" spans="1:10" ht="14.45" customHeight="1">
      <c r="A155" s="1234" t="s">
        <v>10</v>
      </c>
      <c r="B155" s="1235">
        <v>352358</v>
      </c>
      <c r="C155" s="1182">
        <f t="shared" ref="C155:C172" si="6">SUM(E155,G155,I155)</f>
        <v>324760</v>
      </c>
      <c r="D155" s="1222">
        <v>92.167624972329278</v>
      </c>
      <c r="E155" s="1182">
        <v>323160</v>
      </c>
      <c r="F155" s="1183">
        <v>91.713541341476571</v>
      </c>
      <c r="G155" s="1182">
        <v>1600</v>
      </c>
      <c r="H155" s="1183">
        <v>0.45408363085271225</v>
      </c>
      <c r="I155" s="1182">
        <v>0</v>
      </c>
      <c r="J155" s="1183">
        <f t="shared" ref="J155:J172" si="7">I155/B155*100</f>
        <v>0</v>
      </c>
    </row>
    <row r="156" spans="1:10" ht="14.45" customHeight="1">
      <c r="A156" s="1236" t="s">
        <v>11</v>
      </c>
      <c r="B156" s="1237">
        <v>107551</v>
      </c>
      <c r="C156" s="1190">
        <f t="shared" si="6"/>
        <v>99382</v>
      </c>
      <c r="D156" s="1223">
        <v>92.404533663099372</v>
      </c>
      <c r="E156" s="1190">
        <v>98002</v>
      </c>
      <c r="F156" s="1191">
        <v>91.121421465165369</v>
      </c>
      <c r="G156" s="1190">
        <v>1380</v>
      </c>
      <c r="H156" s="1191">
        <v>1.2831121979340034</v>
      </c>
      <c r="I156" s="1190">
        <v>0</v>
      </c>
      <c r="J156" s="1191">
        <f t="shared" si="7"/>
        <v>0</v>
      </c>
    </row>
    <row r="157" spans="1:10" ht="14.45" customHeight="1">
      <c r="A157" s="1234" t="s">
        <v>12</v>
      </c>
      <c r="B157" s="1235">
        <v>65495</v>
      </c>
      <c r="C157" s="1182">
        <f t="shared" si="6"/>
        <v>61678</v>
      </c>
      <c r="D157" s="1222">
        <v>94.172074204137729</v>
      </c>
      <c r="E157" s="1182">
        <v>61252</v>
      </c>
      <c r="F157" s="1183">
        <v>93.521642873501804</v>
      </c>
      <c r="G157" s="1182">
        <v>426</v>
      </c>
      <c r="H157" s="1183">
        <v>0.6504313306359264</v>
      </c>
      <c r="I157" s="1182">
        <v>0</v>
      </c>
      <c r="J157" s="1183">
        <f t="shared" si="7"/>
        <v>0</v>
      </c>
    </row>
    <row r="158" spans="1:10" ht="14.45" customHeight="1">
      <c r="A158" s="1236" t="s">
        <v>13</v>
      </c>
      <c r="B158" s="1237">
        <v>18252</v>
      </c>
      <c r="C158" s="1190">
        <f t="shared" si="6"/>
        <v>16062</v>
      </c>
      <c r="D158" s="1223">
        <v>88.001314924391849</v>
      </c>
      <c r="E158" s="1190">
        <v>15911</v>
      </c>
      <c r="F158" s="1191">
        <v>87.17400832785448</v>
      </c>
      <c r="G158" s="1190">
        <v>142</v>
      </c>
      <c r="H158" s="1191">
        <v>0.77799693184308572</v>
      </c>
      <c r="I158" s="1190">
        <v>9</v>
      </c>
      <c r="J158" s="1191">
        <f t="shared" si="7"/>
        <v>4.9309664694280081E-2</v>
      </c>
    </row>
    <row r="159" spans="1:10" ht="14.45" customHeight="1">
      <c r="A159" s="1234" t="s">
        <v>14</v>
      </c>
      <c r="B159" s="1235">
        <v>53607</v>
      </c>
      <c r="C159" s="1182">
        <f t="shared" si="6"/>
        <v>50880</v>
      </c>
      <c r="D159" s="1222">
        <v>94.91297778275225</v>
      </c>
      <c r="E159" s="1182">
        <v>47252</v>
      </c>
      <c r="F159" s="1183">
        <v>88.145204917268273</v>
      </c>
      <c r="G159" s="1182">
        <v>700</v>
      </c>
      <c r="H159" s="1183">
        <v>1.3057996157218275</v>
      </c>
      <c r="I159" s="1182">
        <v>2928</v>
      </c>
      <c r="J159" s="1183">
        <f t="shared" si="7"/>
        <v>5.461973249762158</v>
      </c>
    </row>
    <row r="160" spans="1:10" ht="14.45" customHeight="1">
      <c r="A160" s="1236" t="s">
        <v>15</v>
      </c>
      <c r="B160" s="1237">
        <v>169794</v>
      </c>
      <c r="C160" s="1190">
        <f t="shared" si="6"/>
        <v>157376</v>
      </c>
      <c r="D160" s="1223">
        <v>92.686431793820745</v>
      </c>
      <c r="E160" s="1190">
        <v>155828</v>
      </c>
      <c r="F160" s="1191">
        <v>91.774738801135499</v>
      </c>
      <c r="G160" s="1190">
        <v>543</v>
      </c>
      <c r="H160" s="1191">
        <v>0.31979928619385845</v>
      </c>
      <c r="I160" s="1190">
        <v>1005</v>
      </c>
      <c r="J160" s="1191">
        <f t="shared" si="7"/>
        <v>0.59189370649139539</v>
      </c>
    </row>
    <row r="161" spans="1:10" ht="14.45" customHeight="1">
      <c r="A161" s="1234" t="s">
        <v>24</v>
      </c>
      <c r="B161" s="1235">
        <v>41110</v>
      </c>
      <c r="C161" s="1182">
        <f t="shared" si="6"/>
        <v>39005</v>
      </c>
      <c r="D161" s="1222">
        <v>94.879591340306504</v>
      </c>
      <c r="E161" s="1182">
        <v>38468</v>
      </c>
      <c r="F161" s="1183">
        <v>93.573339819995141</v>
      </c>
      <c r="G161" s="1182">
        <v>537</v>
      </c>
      <c r="H161" s="1183">
        <v>1.3062515203113598</v>
      </c>
      <c r="I161" s="1182">
        <v>0</v>
      </c>
      <c r="J161" s="1183">
        <f t="shared" si="7"/>
        <v>0</v>
      </c>
    </row>
    <row r="162" spans="1:10" ht="14.45" customHeight="1">
      <c r="A162" s="1236" t="s">
        <v>16</v>
      </c>
      <c r="B162" s="1237">
        <v>210611</v>
      </c>
      <c r="C162" s="1190">
        <f t="shared" si="6"/>
        <v>195137</v>
      </c>
      <c r="D162" s="1223">
        <v>92.652805409024211</v>
      </c>
      <c r="E162" s="1190">
        <v>192400</v>
      </c>
      <c r="F162" s="1191">
        <v>91.353253153918828</v>
      </c>
      <c r="G162" s="1190">
        <v>2710</v>
      </c>
      <c r="H162" s="1191">
        <v>1.2867324118873182</v>
      </c>
      <c r="I162" s="1190">
        <v>27</v>
      </c>
      <c r="J162" s="1191">
        <f t="shared" si="7"/>
        <v>1.2819843218065532E-2</v>
      </c>
    </row>
    <row r="163" spans="1:10" ht="14.45" customHeight="1">
      <c r="A163" s="1234" t="s">
        <v>17</v>
      </c>
      <c r="B163" s="1235">
        <v>482057</v>
      </c>
      <c r="C163" s="1182">
        <f t="shared" si="6"/>
        <v>444839</v>
      </c>
      <c r="D163" s="1222">
        <v>92.279336261064572</v>
      </c>
      <c r="E163" s="1182">
        <v>438570</v>
      </c>
      <c r="F163" s="1183">
        <v>90.97886764428273</v>
      </c>
      <c r="G163" s="1182">
        <v>4595</v>
      </c>
      <c r="H163" s="1183">
        <v>0.95320677845151092</v>
      </c>
      <c r="I163" s="1182">
        <v>1674</v>
      </c>
      <c r="J163" s="1183">
        <f t="shared" si="7"/>
        <v>0.34726183833032193</v>
      </c>
    </row>
    <row r="164" spans="1:10" ht="14.45" customHeight="1">
      <c r="A164" s="1236" t="s">
        <v>18</v>
      </c>
      <c r="B164" s="1237">
        <v>106441</v>
      </c>
      <c r="C164" s="1190">
        <f t="shared" si="6"/>
        <v>102222</v>
      </c>
      <c r="D164" s="1223">
        <v>96.036301800997748</v>
      </c>
      <c r="E164" s="1190">
        <v>102048</v>
      </c>
      <c r="F164" s="1191">
        <v>95.872830957995518</v>
      </c>
      <c r="G164" s="1190">
        <v>173</v>
      </c>
      <c r="H164" s="1191">
        <v>0.16253135539876551</v>
      </c>
      <c r="I164" s="1190">
        <v>1</v>
      </c>
      <c r="J164" s="1191">
        <f t="shared" si="7"/>
        <v>9.3948760346107226E-4</v>
      </c>
    </row>
    <row r="165" spans="1:10" ht="14.45" customHeight="1">
      <c r="A165" s="1234" t="s">
        <v>19</v>
      </c>
      <c r="B165" s="1235">
        <v>23084</v>
      </c>
      <c r="C165" s="1182">
        <f t="shared" si="6"/>
        <v>21427</v>
      </c>
      <c r="D165" s="1222">
        <v>92.821867960492114</v>
      </c>
      <c r="E165" s="1182">
        <v>21343</v>
      </c>
      <c r="F165" s="1183">
        <v>92.457979552937104</v>
      </c>
      <c r="G165" s="1182">
        <v>84</v>
      </c>
      <c r="H165" s="1183">
        <v>0.36388840755501645</v>
      </c>
      <c r="I165" s="1182">
        <v>0</v>
      </c>
      <c r="J165" s="1183">
        <f t="shared" si="7"/>
        <v>0</v>
      </c>
    </row>
    <row r="166" spans="1:10" ht="14.45" customHeight="1">
      <c r="A166" s="1236" t="s">
        <v>20</v>
      </c>
      <c r="B166" s="1237">
        <v>111086</v>
      </c>
      <c r="C166" s="1190">
        <f t="shared" si="6"/>
        <v>105697</v>
      </c>
      <c r="D166" s="1223">
        <v>95.148803629620289</v>
      </c>
      <c r="E166" s="1190">
        <v>105329</v>
      </c>
      <c r="F166" s="1191">
        <v>94.8175287615001</v>
      </c>
      <c r="G166" s="1190">
        <v>368</v>
      </c>
      <c r="H166" s="1191">
        <v>0.33127486812019513</v>
      </c>
      <c r="I166" s="1190">
        <v>0</v>
      </c>
      <c r="J166" s="1191">
        <f t="shared" si="7"/>
        <v>0</v>
      </c>
    </row>
    <row r="167" spans="1:10" ht="14.45" customHeight="1">
      <c r="A167" s="1234" t="s">
        <v>21</v>
      </c>
      <c r="B167" s="1235">
        <v>54823</v>
      </c>
      <c r="C167" s="1182">
        <f t="shared" si="6"/>
        <v>50954</v>
      </c>
      <c r="D167" s="1222">
        <v>92.942743009320907</v>
      </c>
      <c r="E167" s="1182">
        <v>50831</v>
      </c>
      <c r="F167" s="1183">
        <v>92.718384619593962</v>
      </c>
      <c r="G167" s="1182">
        <v>123</v>
      </c>
      <c r="H167" s="1183">
        <v>0.22435838972693942</v>
      </c>
      <c r="I167" s="1182">
        <v>0</v>
      </c>
      <c r="J167" s="1183">
        <f t="shared" si="7"/>
        <v>0</v>
      </c>
    </row>
    <row r="168" spans="1:10" ht="14.45" customHeight="1">
      <c r="A168" s="1236" t="s">
        <v>22</v>
      </c>
      <c r="B168" s="1237">
        <v>74623</v>
      </c>
      <c r="C168" s="1190">
        <f t="shared" si="6"/>
        <v>67784</v>
      </c>
      <c r="D168" s="1223">
        <v>90.835265266740805</v>
      </c>
      <c r="E168" s="1190">
        <v>66627</v>
      </c>
      <c r="F168" s="1191">
        <v>89.28480495289655</v>
      </c>
      <c r="G168" s="1190">
        <v>1157</v>
      </c>
      <c r="H168" s="1191">
        <v>1.5504603138442572</v>
      </c>
      <c r="I168" s="1190">
        <v>0</v>
      </c>
      <c r="J168" s="1191">
        <f t="shared" si="7"/>
        <v>0</v>
      </c>
    </row>
    <row r="169" spans="1:10" ht="14.45" customHeight="1" thickBot="1">
      <c r="A169" s="1238" t="s">
        <v>23</v>
      </c>
      <c r="B169" s="1239">
        <v>55777</v>
      </c>
      <c r="C169" s="1198">
        <f t="shared" si="6"/>
        <v>53524</v>
      </c>
      <c r="D169" s="1224">
        <v>95.960700647220193</v>
      </c>
      <c r="E169" s="1198">
        <v>53511</v>
      </c>
      <c r="F169" s="1199">
        <v>95.937393549312446</v>
      </c>
      <c r="G169" s="1198">
        <v>13</v>
      </c>
      <c r="H169" s="1199">
        <v>2.330709790773975E-2</v>
      </c>
      <c r="I169" s="1198">
        <v>0</v>
      </c>
      <c r="J169" s="1199">
        <f t="shared" si="7"/>
        <v>0</v>
      </c>
    </row>
    <row r="170" spans="1:10" ht="14.45" customHeight="1">
      <c r="A170" s="1240" t="s">
        <v>28</v>
      </c>
      <c r="B170" s="1241">
        <v>1791173</v>
      </c>
      <c r="C170" s="1204">
        <f t="shared" si="6"/>
        <v>1668286</v>
      </c>
      <c r="D170" s="1203">
        <v>93.13930033559015</v>
      </c>
      <c r="E170" s="1204">
        <v>1646270</v>
      </c>
      <c r="F170" s="1206">
        <v>91.910161665009468</v>
      </c>
      <c r="G170" s="1204">
        <v>12793</v>
      </c>
      <c r="H170" s="1206">
        <v>0.71422470079662881</v>
      </c>
      <c r="I170" s="1204">
        <v>9223</v>
      </c>
      <c r="J170" s="1206">
        <f t="shared" si="7"/>
        <v>0.51491396978404658</v>
      </c>
    </row>
    <row r="171" spans="1:10" ht="14.45" customHeight="1">
      <c r="A171" s="1242" t="s">
        <v>27</v>
      </c>
      <c r="B171" s="1243">
        <v>435842</v>
      </c>
      <c r="C171" s="1211">
        <f t="shared" si="6"/>
        <v>410240</v>
      </c>
      <c r="D171" s="1210">
        <v>94.125852946710054</v>
      </c>
      <c r="E171" s="1211">
        <v>407393</v>
      </c>
      <c r="F171" s="1213">
        <v>93.472634578585826</v>
      </c>
      <c r="G171" s="1211">
        <v>2847</v>
      </c>
      <c r="H171" s="1213">
        <v>0.65321836812422851</v>
      </c>
      <c r="I171" s="1211">
        <v>0</v>
      </c>
      <c r="J171" s="1213">
        <f t="shared" si="7"/>
        <v>0</v>
      </c>
    </row>
    <row r="172" spans="1:10" ht="14.45" customHeight="1">
      <c r="A172" s="1244" t="s">
        <v>26</v>
      </c>
      <c r="B172" s="1245">
        <v>2227015</v>
      </c>
      <c r="C172" s="1218">
        <f t="shared" si="6"/>
        <v>2078526</v>
      </c>
      <c r="D172" s="1217">
        <v>93.332375399357446</v>
      </c>
      <c r="E172" s="1218">
        <v>2053663</v>
      </c>
      <c r="F172" s="1220">
        <v>92.21594825360404</v>
      </c>
      <c r="G172" s="1218">
        <v>15640</v>
      </c>
      <c r="H172" s="1220">
        <v>0.70228534607984228</v>
      </c>
      <c r="I172" s="1218">
        <v>9223</v>
      </c>
      <c r="J172" s="1220">
        <f t="shared" si="7"/>
        <v>0.41414179967355408</v>
      </c>
    </row>
    <row r="173" spans="1:10" ht="14.45" customHeight="1">
      <c r="A173" s="2034" t="s">
        <v>514</v>
      </c>
      <c r="B173" s="2034"/>
      <c r="C173" s="2034"/>
      <c r="D173" s="2034"/>
      <c r="E173" s="2034"/>
      <c r="F173" s="2034"/>
      <c r="G173" s="2034"/>
      <c r="H173" s="2034"/>
      <c r="I173" s="2034"/>
      <c r="J173" s="2034"/>
    </row>
    <row r="174" spans="1:10" ht="14.45" customHeight="1">
      <c r="A174" s="2040" t="s">
        <v>484</v>
      </c>
      <c r="B174" s="2041"/>
      <c r="C174" s="2041"/>
      <c r="D174" s="2041"/>
      <c r="E174" s="2041"/>
      <c r="F174" s="2041"/>
      <c r="G174" s="2041"/>
      <c r="H174" s="2041"/>
      <c r="I174" s="2041"/>
      <c r="J174" s="2041"/>
    </row>
    <row r="175" spans="1:10" ht="35.1" customHeight="1">
      <c r="A175" s="2034" t="s">
        <v>959</v>
      </c>
      <c r="B175" s="2034"/>
      <c r="C175" s="2034"/>
      <c r="D175" s="2034"/>
      <c r="E175" s="2034"/>
      <c r="F175" s="2034"/>
      <c r="G175" s="2034"/>
      <c r="H175" s="2034"/>
      <c r="I175" s="2034"/>
      <c r="J175" s="2034"/>
    </row>
    <row r="176" spans="1:10" ht="14.45" customHeight="1">
      <c r="A176" s="2035"/>
      <c r="B176" s="2035"/>
      <c r="C176" s="2035"/>
      <c r="D176" s="2035"/>
      <c r="E176" s="2035"/>
      <c r="F176" s="2035"/>
      <c r="G176" s="2035"/>
      <c r="H176" s="2035"/>
      <c r="I176" s="2035"/>
      <c r="J176" s="2035"/>
    </row>
  </sheetData>
  <mergeCells count="92">
    <mergeCell ref="A32:J32"/>
    <mergeCell ref="A3:J3"/>
    <mergeCell ref="A5:J5"/>
    <mergeCell ref="A6:A8"/>
    <mergeCell ref="C6:D6"/>
    <mergeCell ref="E6:F6"/>
    <mergeCell ref="G6:H6"/>
    <mergeCell ref="I6:J6"/>
    <mergeCell ref="B7:B8"/>
    <mergeCell ref="C7:C8"/>
    <mergeCell ref="E7:E8"/>
    <mergeCell ref="G7:G8"/>
    <mergeCell ref="I7:I8"/>
    <mergeCell ref="A28:J28"/>
    <mergeCell ref="A29:J29"/>
    <mergeCell ref="A30:J30"/>
    <mergeCell ref="A63:J63"/>
    <mergeCell ref="A34:J34"/>
    <mergeCell ref="A35:A37"/>
    <mergeCell ref="C35:D35"/>
    <mergeCell ref="E35:F35"/>
    <mergeCell ref="G35:H35"/>
    <mergeCell ref="I35:J35"/>
    <mergeCell ref="B36:B37"/>
    <mergeCell ref="C36:C37"/>
    <mergeCell ref="E36:E37"/>
    <mergeCell ref="G36:G37"/>
    <mergeCell ref="I36:I37"/>
    <mergeCell ref="A57:J57"/>
    <mergeCell ref="A58:J58"/>
    <mergeCell ref="A59:J59"/>
    <mergeCell ref="A61:J61"/>
    <mergeCell ref="A92:J92"/>
    <mergeCell ref="A64:A66"/>
    <mergeCell ref="C64:D64"/>
    <mergeCell ref="E64:F64"/>
    <mergeCell ref="G64:H64"/>
    <mergeCell ref="I64:J64"/>
    <mergeCell ref="B65:B66"/>
    <mergeCell ref="C65:C66"/>
    <mergeCell ref="E65:E66"/>
    <mergeCell ref="G65:G66"/>
    <mergeCell ref="I65:I66"/>
    <mergeCell ref="A86:J86"/>
    <mergeCell ref="A87:J87"/>
    <mergeCell ref="A88:J88"/>
    <mergeCell ref="A90:J90"/>
    <mergeCell ref="A91:J91"/>
    <mergeCell ref="A93:A95"/>
    <mergeCell ref="C93:D93"/>
    <mergeCell ref="E93:F93"/>
    <mergeCell ref="G93:H93"/>
    <mergeCell ref="I93:J93"/>
    <mergeCell ref="B94:B95"/>
    <mergeCell ref="C94:C95"/>
    <mergeCell ref="E94:E95"/>
    <mergeCell ref="G94:G95"/>
    <mergeCell ref="I94:I95"/>
    <mergeCell ref="A144:J144"/>
    <mergeCell ref="A115:J115"/>
    <mergeCell ref="A116:J116"/>
    <mergeCell ref="A117:J117"/>
    <mergeCell ref="A119:J119"/>
    <mergeCell ref="A121:J121"/>
    <mergeCell ref="A122:A124"/>
    <mergeCell ref="C122:D122"/>
    <mergeCell ref="E122:F122"/>
    <mergeCell ref="G122:H122"/>
    <mergeCell ref="I122:J122"/>
    <mergeCell ref="B123:B124"/>
    <mergeCell ref="C123:C124"/>
    <mergeCell ref="E123:E124"/>
    <mergeCell ref="G123:G124"/>
    <mergeCell ref="I123:I124"/>
    <mergeCell ref="A145:J145"/>
    <mergeCell ref="A146:J146"/>
    <mergeCell ref="A148:J148"/>
    <mergeCell ref="A150:J150"/>
    <mergeCell ref="A151:A153"/>
    <mergeCell ref="C151:D151"/>
    <mergeCell ref="E151:F151"/>
    <mergeCell ref="G151:H151"/>
    <mergeCell ref="I151:J151"/>
    <mergeCell ref="B152:B153"/>
    <mergeCell ref="A175:J175"/>
    <mergeCell ref="A176:J176"/>
    <mergeCell ref="C152:C153"/>
    <mergeCell ref="E152:E153"/>
    <mergeCell ref="G152:G153"/>
    <mergeCell ref="I152:I153"/>
    <mergeCell ref="A173:J173"/>
    <mergeCell ref="A174:J174"/>
  </mergeCells>
  <hyperlinks>
    <hyperlink ref="A1" location="Inhalt!A9" display="Zurück zum Inhalt" xr:uid="{00000000-0004-0000-0B00-000000000000}"/>
  </hyperlink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51"/>
  <sheetViews>
    <sheetView zoomScale="80" zoomScaleNormal="80" workbookViewId="0"/>
  </sheetViews>
  <sheetFormatPr baseColWidth="10" defaultColWidth="11.125" defaultRowHeight="14.45" customHeight="1"/>
  <cols>
    <col min="1" max="1" width="23.5" style="1247" customWidth="1"/>
    <col min="2" max="16384" width="11.125" style="1247"/>
  </cols>
  <sheetData>
    <row r="1" spans="1:22" ht="14.45" customHeight="1">
      <c r="A1" s="1528" t="s">
        <v>176</v>
      </c>
      <c r="B1" s="1246"/>
      <c r="C1" s="1246"/>
      <c r="D1" s="1246"/>
      <c r="E1" s="1246"/>
      <c r="F1" s="1246"/>
      <c r="G1" s="1246"/>
      <c r="H1" s="1246"/>
      <c r="I1" s="1246"/>
      <c r="J1" s="1246"/>
      <c r="K1" s="1246"/>
      <c r="L1" s="1246"/>
      <c r="M1" s="1246"/>
      <c r="N1" s="1246"/>
      <c r="O1" s="1246"/>
      <c r="P1" s="1246"/>
      <c r="Q1" s="1246"/>
      <c r="R1" s="1246"/>
      <c r="S1" s="1246"/>
      <c r="T1" s="1246"/>
      <c r="U1" s="1246"/>
      <c r="V1" s="1246"/>
    </row>
    <row r="2" spans="1:22" ht="14.45" customHeight="1">
      <c r="A2" s="1002"/>
      <c r="B2" s="1246"/>
      <c r="C2" s="1246"/>
      <c r="D2" s="1246"/>
      <c r="E2" s="1246"/>
      <c r="F2" s="1246"/>
      <c r="G2" s="1246"/>
      <c r="H2" s="1246"/>
      <c r="I2" s="1246"/>
      <c r="J2" s="1246"/>
      <c r="K2" s="1246"/>
      <c r="L2" s="1246"/>
      <c r="M2" s="1246"/>
      <c r="N2" s="1246"/>
      <c r="O2" s="1246"/>
      <c r="P2" s="1246"/>
      <c r="Q2" s="1246"/>
      <c r="R2" s="1246"/>
      <c r="S2" s="1246"/>
      <c r="T2" s="1246"/>
      <c r="U2" s="1246"/>
      <c r="V2" s="1246"/>
    </row>
    <row r="3" spans="1:22" ht="14.45" customHeight="1">
      <c r="A3" s="2081">
        <v>2023</v>
      </c>
      <c r="B3" s="2081"/>
      <c r="C3" s="2081"/>
      <c r="D3" s="2081"/>
    </row>
    <row r="4" spans="1:22" ht="14.45" customHeight="1">
      <c r="A4" s="1002"/>
      <c r="B4" s="1246"/>
      <c r="C4" s="1246"/>
      <c r="D4" s="1246"/>
      <c r="E4" s="1005"/>
      <c r="F4" s="1005"/>
      <c r="G4" s="1005"/>
      <c r="H4" s="1005"/>
      <c r="I4" s="1005"/>
      <c r="J4" s="1005"/>
      <c r="K4" s="1005"/>
      <c r="L4" s="1005"/>
      <c r="M4" s="1005"/>
      <c r="N4" s="1005"/>
      <c r="O4" s="1005"/>
      <c r="P4" s="1005"/>
      <c r="Q4" s="1005"/>
      <c r="R4" s="1005"/>
      <c r="S4" s="1005"/>
      <c r="T4" s="1005"/>
    </row>
    <row r="5" spans="1:22" ht="30" customHeight="1">
      <c r="A5" s="2070" t="s">
        <v>604</v>
      </c>
      <c r="B5" s="2070"/>
      <c r="C5" s="2070"/>
      <c r="D5" s="2070"/>
      <c r="E5" s="1005"/>
      <c r="F5" s="1005"/>
      <c r="G5" s="1005"/>
      <c r="H5" s="1005"/>
      <c r="I5" s="1005"/>
      <c r="J5" s="1005"/>
      <c r="K5" s="1005"/>
      <c r="L5" s="1005"/>
      <c r="M5" s="1005"/>
      <c r="N5" s="1005"/>
      <c r="O5" s="1005"/>
      <c r="P5" s="1005"/>
      <c r="Q5" s="1005"/>
      <c r="R5" s="1005"/>
      <c r="S5" s="1005"/>
      <c r="T5" s="1005"/>
    </row>
    <row r="6" spans="1:22" ht="14.45" customHeight="1">
      <c r="A6" s="2071" t="s">
        <v>8</v>
      </c>
      <c r="B6" s="2074" t="s">
        <v>29</v>
      </c>
      <c r="C6" s="2077" t="s">
        <v>33</v>
      </c>
      <c r="D6" s="2077"/>
    </row>
    <row r="7" spans="1:22" ht="14.45" customHeight="1">
      <c r="A7" s="2072"/>
      <c r="B7" s="2075"/>
      <c r="C7" s="2078" t="s">
        <v>35</v>
      </c>
      <c r="D7" s="2064" t="s">
        <v>605</v>
      </c>
    </row>
    <row r="8" spans="1:22" ht="14.45" customHeight="1">
      <c r="A8" s="2072"/>
      <c r="B8" s="2075"/>
      <c r="C8" s="2079"/>
      <c r="D8" s="2065"/>
    </row>
    <row r="9" spans="1:22" ht="14.45" customHeight="1">
      <c r="A9" s="2072"/>
      <c r="B9" s="2076"/>
      <c r="C9" s="2080"/>
      <c r="D9" s="2066"/>
    </row>
    <row r="10" spans="1:22" ht="14.45" customHeight="1" thickBot="1">
      <c r="A10" s="2073"/>
      <c r="B10" s="2060" t="s">
        <v>1</v>
      </c>
      <c r="C10" s="2061"/>
      <c r="D10" s="2061"/>
    </row>
    <row r="11" spans="1:22" ht="14.45" customHeight="1">
      <c r="A11" s="1248" t="s">
        <v>9</v>
      </c>
      <c r="B11" s="1655">
        <v>728400.5</v>
      </c>
      <c r="C11" s="1656">
        <v>331601</v>
      </c>
      <c r="D11" s="1249">
        <v>396799.5</v>
      </c>
    </row>
    <row r="12" spans="1:22" ht="14.45" customHeight="1">
      <c r="A12" s="1251" t="s">
        <v>10</v>
      </c>
      <c r="B12" s="1657">
        <v>857988</v>
      </c>
      <c r="C12" s="1253">
        <v>394774</v>
      </c>
      <c r="D12" s="1252">
        <v>463214</v>
      </c>
    </row>
    <row r="13" spans="1:22" ht="14.45" customHeight="1">
      <c r="A13" s="1248" t="s">
        <v>11</v>
      </c>
      <c r="B13" s="1658">
        <v>245081.5</v>
      </c>
      <c r="C13" s="1250">
        <v>111818</v>
      </c>
      <c r="D13" s="1254">
        <v>133263.5</v>
      </c>
    </row>
    <row r="14" spans="1:22" ht="14.45" customHeight="1">
      <c r="A14" s="1251" t="s">
        <v>12</v>
      </c>
      <c r="B14" s="1657">
        <v>142913</v>
      </c>
      <c r="C14" s="1253">
        <v>59480</v>
      </c>
      <c r="D14" s="1252">
        <v>83433</v>
      </c>
    </row>
    <row r="15" spans="1:22" ht="14.45" customHeight="1">
      <c r="A15" s="1248" t="s">
        <v>13</v>
      </c>
      <c r="B15" s="1658">
        <v>44792.5</v>
      </c>
      <c r="C15" s="1250">
        <v>20230</v>
      </c>
      <c r="D15" s="1254">
        <v>24562.5</v>
      </c>
    </row>
    <row r="16" spans="1:22" ht="14.45" customHeight="1">
      <c r="A16" s="1251" t="s">
        <v>14</v>
      </c>
      <c r="B16" s="1657">
        <v>126856.5</v>
      </c>
      <c r="C16" s="1253">
        <v>58299</v>
      </c>
      <c r="D16" s="1252">
        <v>68557.5</v>
      </c>
    </row>
    <row r="17" spans="1:4" ht="14.45" customHeight="1">
      <c r="A17" s="1248" t="s">
        <v>15</v>
      </c>
      <c r="B17" s="1658">
        <v>403041.5</v>
      </c>
      <c r="C17" s="1250">
        <v>181492</v>
      </c>
      <c r="D17" s="1254">
        <v>221549.5</v>
      </c>
    </row>
    <row r="18" spans="1:4" ht="14.45" customHeight="1">
      <c r="A18" s="1251" t="s">
        <v>24</v>
      </c>
      <c r="B18" s="1657">
        <v>85841.5</v>
      </c>
      <c r="C18" s="1253">
        <v>36275</v>
      </c>
      <c r="D18" s="1252">
        <v>49566.5</v>
      </c>
    </row>
    <row r="19" spans="1:4" ht="14.45" customHeight="1">
      <c r="A19" s="1248" t="s">
        <v>16</v>
      </c>
      <c r="B19" s="1658">
        <v>509192</v>
      </c>
      <c r="C19" s="1250">
        <v>229276</v>
      </c>
      <c r="D19" s="1254">
        <v>279916</v>
      </c>
    </row>
    <row r="20" spans="1:4" ht="14.45" customHeight="1">
      <c r="A20" s="1251" t="s">
        <v>17</v>
      </c>
      <c r="B20" s="1657">
        <v>1152478.5</v>
      </c>
      <c r="C20" s="1253">
        <v>519942</v>
      </c>
      <c r="D20" s="1252">
        <v>632536.5</v>
      </c>
    </row>
    <row r="21" spans="1:4" ht="14.45" customHeight="1">
      <c r="A21" s="1248" t="s">
        <v>18</v>
      </c>
      <c r="B21" s="1658">
        <v>259533</v>
      </c>
      <c r="C21" s="1250">
        <v>116898</v>
      </c>
      <c r="D21" s="1254">
        <v>142635</v>
      </c>
    </row>
    <row r="22" spans="1:4" ht="14.45" customHeight="1">
      <c r="A22" s="1251" t="s">
        <v>19</v>
      </c>
      <c r="B22" s="1657">
        <v>55462</v>
      </c>
      <c r="C22" s="1253">
        <v>25028</v>
      </c>
      <c r="D22" s="1252">
        <v>30434</v>
      </c>
    </row>
    <row r="23" spans="1:4" ht="14.45" customHeight="1">
      <c r="A23" s="1248" t="s">
        <v>20</v>
      </c>
      <c r="B23" s="1658">
        <v>230116.5</v>
      </c>
      <c r="C23" s="1250">
        <v>97425</v>
      </c>
      <c r="D23" s="1254">
        <v>132691.5</v>
      </c>
    </row>
    <row r="24" spans="1:4" ht="14.45" customHeight="1">
      <c r="A24" s="1251" t="s">
        <v>21</v>
      </c>
      <c r="B24" s="1657">
        <v>114542</v>
      </c>
      <c r="C24" s="1253">
        <v>48573</v>
      </c>
      <c r="D24" s="1252">
        <v>65969</v>
      </c>
    </row>
    <row r="25" spans="1:4" ht="14.45" customHeight="1">
      <c r="A25" s="1248" t="s">
        <v>22</v>
      </c>
      <c r="B25" s="1658">
        <v>172772</v>
      </c>
      <c r="C25" s="1250">
        <v>76738</v>
      </c>
      <c r="D25" s="1254">
        <v>96034</v>
      </c>
    </row>
    <row r="26" spans="1:4" ht="14.45" customHeight="1" thickBot="1">
      <c r="A26" s="1255" t="s">
        <v>23</v>
      </c>
      <c r="B26" s="1659">
        <v>111836</v>
      </c>
      <c r="C26" s="1660">
        <v>46929</v>
      </c>
      <c r="D26" s="1256">
        <v>64907</v>
      </c>
    </row>
    <row r="27" spans="1:4" ht="14.45" customHeight="1">
      <c r="A27" s="1257" t="s">
        <v>28</v>
      </c>
      <c r="B27" s="1661">
        <v>4310516.5</v>
      </c>
      <c r="C27" s="1259">
        <v>1954278</v>
      </c>
      <c r="D27" s="1258">
        <v>2356238.5</v>
      </c>
    </row>
    <row r="28" spans="1:4" ht="14.45" customHeight="1">
      <c r="A28" s="1260" t="s">
        <v>27</v>
      </c>
      <c r="B28" s="1662">
        <v>930330.5</v>
      </c>
      <c r="C28" s="1262">
        <v>400500</v>
      </c>
      <c r="D28" s="1261">
        <v>529830.5</v>
      </c>
    </row>
    <row r="29" spans="1:4" ht="14.45" customHeight="1">
      <c r="A29" s="1263" t="s">
        <v>26</v>
      </c>
      <c r="B29" s="1663">
        <v>5240847</v>
      </c>
      <c r="C29" s="1265">
        <v>2354778</v>
      </c>
      <c r="D29" s="1264">
        <v>2886069</v>
      </c>
    </row>
    <row r="30" spans="1:4" ht="14.45" customHeight="1">
      <c r="A30" s="2067" t="s">
        <v>606</v>
      </c>
      <c r="B30" s="2068"/>
      <c r="C30" s="2068"/>
      <c r="D30" s="2068"/>
    </row>
    <row r="31" spans="1:4" ht="33" customHeight="1">
      <c r="A31" s="2034" t="s">
        <v>808</v>
      </c>
      <c r="B31" s="2034"/>
      <c r="C31" s="2034"/>
      <c r="D31" s="2034"/>
    </row>
    <row r="33" spans="1:4" ht="14.45" customHeight="1">
      <c r="A33" s="2081">
        <v>2022</v>
      </c>
      <c r="B33" s="2081"/>
      <c r="C33" s="2081"/>
      <c r="D33" s="2081"/>
    </row>
    <row r="34" spans="1:4" ht="14.45" customHeight="1">
      <c r="A34" s="1002"/>
      <c r="B34" s="1246"/>
      <c r="C34" s="1246"/>
      <c r="D34" s="1246"/>
    </row>
    <row r="35" spans="1:4" ht="30" customHeight="1">
      <c r="A35" s="2070" t="s">
        <v>607</v>
      </c>
      <c r="B35" s="2070"/>
      <c r="C35" s="2070"/>
      <c r="D35" s="2070"/>
    </row>
    <row r="36" spans="1:4" ht="14.45" customHeight="1">
      <c r="A36" s="2071" t="s">
        <v>8</v>
      </c>
      <c r="B36" s="2074" t="s">
        <v>29</v>
      </c>
      <c r="C36" s="2077" t="s">
        <v>33</v>
      </c>
      <c r="D36" s="2077"/>
    </row>
    <row r="37" spans="1:4" ht="14.45" customHeight="1">
      <c r="A37" s="2072"/>
      <c r="B37" s="2075"/>
      <c r="C37" s="2078" t="s">
        <v>35</v>
      </c>
      <c r="D37" s="2064" t="s">
        <v>605</v>
      </c>
    </row>
    <row r="38" spans="1:4" ht="14.45" customHeight="1">
      <c r="A38" s="2072"/>
      <c r="B38" s="2075"/>
      <c r="C38" s="2079"/>
      <c r="D38" s="2065"/>
    </row>
    <row r="39" spans="1:4" ht="14.45" customHeight="1">
      <c r="A39" s="2072"/>
      <c r="B39" s="2076"/>
      <c r="C39" s="2080"/>
      <c r="D39" s="2066"/>
    </row>
    <row r="40" spans="1:4" ht="14.45" customHeight="1" thickBot="1">
      <c r="A40" s="2073"/>
      <c r="B40" s="2060" t="s">
        <v>1</v>
      </c>
      <c r="C40" s="2061"/>
      <c r="D40" s="2061"/>
    </row>
    <row r="41" spans="1:4" ht="14.45" customHeight="1">
      <c r="A41" s="1248" t="s">
        <v>9</v>
      </c>
      <c r="B41" s="1655">
        <v>717732</v>
      </c>
      <c r="C41" s="1656">
        <v>331341</v>
      </c>
      <c r="D41" s="1249">
        <v>386391</v>
      </c>
    </row>
    <row r="42" spans="1:4" ht="14.45" customHeight="1">
      <c r="A42" s="1251" t="s">
        <v>10</v>
      </c>
      <c r="B42" s="1657">
        <v>844708</v>
      </c>
      <c r="C42" s="1253">
        <v>393522</v>
      </c>
      <c r="D42" s="1252">
        <v>451186</v>
      </c>
    </row>
    <row r="43" spans="1:4" ht="14.45" customHeight="1">
      <c r="A43" s="1248" t="s">
        <v>11</v>
      </c>
      <c r="B43" s="1658">
        <v>245285</v>
      </c>
      <c r="C43" s="1250">
        <v>113454</v>
      </c>
      <c r="D43" s="1254">
        <v>131831</v>
      </c>
    </row>
    <row r="44" spans="1:4" ht="14.45" customHeight="1">
      <c r="A44" s="1251" t="s">
        <v>12</v>
      </c>
      <c r="B44" s="1657">
        <v>143033.5</v>
      </c>
      <c r="C44" s="1253">
        <v>60676</v>
      </c>
      <c r="D44" s="1252">
        <v>82357.5</v>
      </c>
    </row>
    <row r="45" spans="1:4" ht="14.45" customHeight="1">
      <c r="A45" s="1248" t="s">
        <v>13</v>
      </c>
      <c r="B45" s="1658">
        <v>44196.5</v>
      </c>
      <c r="C45" s="1250">
        <v>20483</v>
      </c>
      <c r="D45" s="1254">
        <v>23713.5</v>
      </c>
    </row>
    <row r="46" spans="1:4" ht="14.45" customHeight="1">
      <c r="A46" s="1251" t="s">
        <v>14</v>
      </c>
      <c r="B46" s="1657">
        <v>126711.5</v>
      </c>
      <c r="C46" s="1253">
        <v>59192</v>
      </c>
      <c r="D46" s="1252">
        <v>67519.5</v>
      </c>
    </row>
    <row r="47" spans="1:4" ht="14.45" customHeight="1">
      <c r="A47" s="1248" t="s">
        <v>15</v>
      </c>
      <c r="B47" s="1658">
        <v>398543.5</v>
      </c>
      <c r="C47" s="1250">
        <v>181421</v>
      </c>
      <c r="D47" s="1254">
        <v>217122.5</v>
      </c>
    </row>
    <row r="48" spans="1:4" ht="14.45" customHeight="1">
      <c r="A48" s="1251" t="s">
        <v>24</v>
      </c>
      <c r="B48" s="1657">
        <v>86424</v>
      </c>
      <c r="C48" s="1253">
        <v>37408</v>
      </c>
      <c r="D48" s="1252">
        <v>49016</v>
      </c>
    </row>
    <row r="49" spans="1:4" ht="14.45" customHeight="1">
      <c r="A49" s="1248" t="s">
        <v>16</v>
      </c>
      <c r="B49" s="1658">
        <v>500075</v>
      </c>
      <c r="C49" s="1250">
        <v>228545</v>
      </c>
      <c r="D49" s="1254">
        <v>271530</v>
      </c>
    </row>
    <row r="50" spans="1:4" ht="14.45" customHeight="1">
      <c r="A50" s="1251" t="s">
        <v>17</v>
      </c>
      <c r="B50" s="1657">
        <v>1137519.5</v>
      </c>
      <c r="C50" s="1253">
        <v>518886</v>
      </c>
      <c r="D50" s="1252">
        <v>618633.5</v>
      </c>
    </row>
    <row r="51" spans="1:4" ht="14.45" customHeight="1">
      <c r="A51" s="1248" t="s">
        <v>18</v>
      </c>
      <c r="B51" s="1658">
        <v>255230.5</v>
      </c>
      <c r="C51" s="1250">
        <v>115909</v>
      </c>
      <c r="D51" s="1254">
        <v>139321.5</v>
      </c>
    </row>
    <row r="52" spans="1:4" ht="14.45" customHeight="1">
      <c r="A52" s="1251" t="s">
        <v>19</v>
      </c>
      <c r="B52" s="1657">
        <v>54412</v>
      </c>
      <c r="C52" s="1253">
        <v>24851</v>
      </c>
      <c r="D52" s="1252">
        <v>29561</v>
      </c>
    </row>
    <row r="53" spans="1:4" ht="14.45" customHeight="1">
      <c r="A53" s="1248" t="s">
        <v>20</v>
      </c>
      <c r="B53" s="1658">
        <v>233174</v>
      </c>
      <c r="C53" s="1250">
        <v>100913</v>
      </c>
      <c r="D53" s="1254">
        <v>132261</v>
      </c>
    </row>
    <row r="54" spans="1:4" ht="14.45" customHeight="1">
      <c r="A54" s="1251" t="s">
        <v>21</v>
      </c>
      <c r="B54" s="1657">
        <v>114801.5</v>
      </c>
      <c r="C54" s="1253">
        <v>49640</v>
      </c>
      <c r="D54" s="1252">
        <v>65161.5</v>
      </c>
    </row>
    <row r="55" spans="1:4" ht="14.45" customHeight="1">
      <c r="A55" s="1248" t="s">
        <v>22</v>
      </c>
      <c r="B55" s="1658">
        <v>170941.5</v>
      </c>
      <c r="C55" s="1250">
        <v>76538</v>
      </c>
      <c r="D55" s="1254">
        <v>94403.5</v>
      </c>
    </row>
    <row r="56" spans="1:4" ht="14.45" customHeight="1" thickBot="1">
      <c r="A56" s="1255" t="s">
        <v>23</v>
      </c>
      <c r="B56" s="1659">
        <v>113385.5</v>
      </c>
      <c r="C56" s="1660">
        <v>48415</v>
      </c>
      <c r="D56" s="1256">
        <v>64970.5</v>
      </c>
    </row>
    <row r="57" spans="1:4" ht="14.45" customHeight="1">
      <c r="A57" s="1257" t="s">
        <v>28</v>
      </c>
      <c r="B57" s="1661">
        <v>4250070</v>
      </c>
      <c r="C57" s="1259">
        <v>1950688</v>
      </c>
      <c r="D57" s="1258">
        <v>2299382</v>
      </c>
    </row>
    <row r="58" spans="1:4" ht="14.45" customHeight="1">
      <c r="A58" s="1260" t="s">
        <v>27</v>
      </c>
      <c r="B58" s="1662">
        <v>936103.5</v>
      </c>
      <c r="C58" s="1262">
        <v>410506</v>
      </c>
      <c r="D58" s="1261">
        <v>525597.5</v>
      </c>
    </row>
    <row r="59" spans="1:4" ht="14.45" customHeight="1">
      <c r="A59" s="1263" t="s">
        <v>26</v>
      </c>
      <c r="B59" s="1663">
        <v>5186173.5</v>
      </c>
      <c r="C59" s="1265">
        <v>2361194</v>
      </c>
      <c r="D59" s="1264">
        <v>2824979.5</v>
      </c>
    </row>
    <row r="60" spans="1:4" ht="14.45" customHeight="1">
      <c r="A60" s="2067" t="s">
        <v>606</v>
      </c>
      <c r="B60" s="2068"/>
      <c r="C60" s="2068"/>
      <c r="D60" s="2068"/>
    </row>
    <row r="61" spans="1:4" ht="33" customHeight="1">
      <c r="A61" s="2034" t="s">
        <v>809</v>
      </c>
      <c r="B61" s="2034"/>
      <c r="C61" s="2034"/>
      <c r="D61" s="2034"/>
    </row>
    <row r="62" spans="1:4" ht="14.45" customHeight="1">
      <c r="A62" s="1654"/>
      <c r="B62" s="1654"/>
      <c r="C62" s="1654"/>
      <c r="D62" s="1654"/>
    </row>
    <row r="63" spans="1:4" ht="14.45" customHeight="1">
      <c r="A63" s="2081">
        <v>2021</v>
      </c>
      <c r="B63" s="2081"/>
      <c r="C63" s="2081"/>
      <c r="D63" s="2081"/>
    </row>
    <row r="64" spans="1:4" ht="14.45" customHeight="1">
      <c r="A64" s="1266"/>
      <c r="B64" s="1246"/>
      <c r="C64" s="1246"/>
      <c r="D64" s="1246"/>
    </row>
    <row r="65" spans="1:4" ht="30" customHeight="1">
      <c r="A65" s="2070" t="s">
        <v>608</v>
      </c>
      <c r="B65" s="2070"/>
      <c r="C65" s="2070"/>
      <c r="D65" s="2070"/>
    </row>
    <row r="66" spans="1:4" ht="14.45" customHeight="1">
      <c r="A66" s="2071" t="s">
        <v>8</v>
      </c>
      <c r="B66" s="2074" t="s">
        <v>29</v>
      </c>
      <c r="C66" s="2077" t="s">
        <v>33</v>
      </c>
      <c r="D66" s="2077"/>
    </row>
    <row r="67" spans="1:4" ht="14.45" customHeight="1">
      <c r="A67" s="2072"/>
      <c r="B67" s="2075"/>
      <c r="C67" s="2078" t="s">
        <v>35</v>
      </c>
      <c r="D67" s="2064" t="s">
        <v>605</v>
      </c>
    </row>
    <row r="68" spans="1:4" ht="14.45" customHeight="1">
      <c r="A68" s="2072"/>
      <c r="B68" s="2075"/>
      <c r="C68" s="2079"/>
      <c r="D68" s="2065"/>
    </row>
    <row r="69" spans="1:4" ht="14.45" customHeight="1">
      <c r="A69" s="2072"/>
      <c r="B69" s="2076"/>
      <c r="C69" s="2080"/>
      <c r="D69" s="2066"/>
    </row>
    <row r="70" spans="1:4" ht="14.45" customHeight="1" thickBot="1">
      <c r="A70" s="2073"/>
      <c r="B70" s="2060" t="s">
        <v>1</v>
      </c>
      <c r="C70" s="2061"/>
      <c r="D70" s="2061"/>
    </row>
    <row r="71" spans="1:4" ht="14.45" customHeight="1">
      <c r="A71" s="1248" t="s">
        <v>9</v>
      </c>
      <c r="B71" s="1655">
        <v>707089</v>
      </c>
      <c r="C71" s="1656">
        <v>327313</v>
      </c>
      <c r="D71" s="1249">
        <v>379776</v>
      </c>
    </row>
    <row r="72" spans="1:4" ht="14.45" customHeight="1">
      <c r="A72" s="1251" t="s">
        <v>10</v>
      </c>
      <c r="B72" s="1657">
        <v>831075</v>
      </c>
      <c r="C72" s="1253">
        <v>387163</v>
      </c>
      <c r="D72" s="1252">
        <v>443912</v>
      </c>
    </row>
    <row r="73" spans="1:4" ht="14.45" customHeight="1">
      <c r="A73" s="1248" t="s">
        <v>11</v>
      </c>
      <c r="B73" s="1658">
        <v>245823</v>
      </c>
      <c r="C73" s="1250">
        <v>114316</v>
      </c>
      <c r="D73" s="1254">
        <v>131507</v>
      </c>
    </row>
    <row r="74" spans="1:4" ht="14.45" customHeight="1">
      <c r="A74" s="1251" t="s">
        <v>12</v>
      </c>
      <c r="B74" s="1657">
        <v>143379</v>
      </c>
      <c r="C74" s="1253">
        <v>61521</v>
      </c>
      <c r="D74" s="1252">
        <v>81858</v>
      </c>
    </row>
    <row r="75" spans="1:4" ht="14.45" customHeight="1">
      <c r="A75" s="1248" t="s">
        <v>13</v>
      </c>
      <c r="B75" s="1658">
        <v>43799</v>
      </c>
      <c r="C75" s="1250">
        <v>20616</v>
      </c>
      <c r="D75" s="1254">
        <v>23183</v>
      </c>
    </row>
    <row r="76" spans="1:4" ht="14.45" customHeight="1">
      <c r="A76" s="1251" t="s">
        <v>14</v>
      </c>
      <c r="B76" s="1657">
        <v>127066</v>
      </c>
      <c r="C76" s="1253">
        <v>59735</v>
      </c>
      <c r="D76" s="1252">
        <v>67331</v>
      </c>
    </row>
    <row r="77" spans="1:4" ht="14.45" customHeight="1">
      <c r="A77" s="1248" t="s">
        <v>15</v>
      </c>
      <c r="B77" s="1658">
        <v>395410</v>
      </c>
      <c r="C77" s="1250">
        <v>180903</v>
      </c>
      <c r="D77" s="1254">
        <v>214507</v>
      </c>
    </row>
    <row r="78" spans="1:4" ht="14.45" customHeight="1">
      <c r="A78" s="1251" t="s">
        <v>24</v>
      </c>
      <c r="B78" s="1657">
        <v>87593</v>
      </c>
      <c r="C78" s="1253">
        <v>38395</v>
      </c>
      <c r="D78" s="1252">
        <v>49198</v>
      </c>
    </row>
    <row r="79" spans="1:4" ht="14.45" customHeight="1">
      <c r="A79" s="1248" t="s">
        <v>16</v>
      </c>
      <c r="B79" s="1658">
        <v>491509</v>
      </c>
      <c r="C79" s="1250">
        <v>224984</v>
      </c>
      <c r="D79" s="1254">
        <v>266525</v>
      </c>
    </row>
    <row r="80" spans="1:4" ht="14.45" customHeight="1">
      <c r="A80" s="1251" t="s">
        <v>17</v>
      </c>
      <c r="B80" s="1657">
        <v>1125313</v>
      </c>
      <c r="C80" s="1253">
        <v>516102</v>
      </c>
      <c r="D80" s="1252">
        <v>609211</v>
      </c>
    </row>
    <row r="81" spans="1:4" ht="14.45" customHeight="1">
      <c r="A81" s="1248" t="s">
        <v>18</v>
      </c>
      <c r="B81" s="1658">
        <v>251739</v>
      </c>
      <c r="C81" s="1250">
        <v>114778</v>
      </c>
      <c r="D81" s="1254">
        <v>136961</v>
      </c>
    </row>
    <row r="82" spans="1:4" ht="14.45" customHeight="1">
      <c r="A82" s="1251" t="s">
        <v>19</v>
      </c>
      <c r="B82" s="1657">
        <v>53609</v>
      </c>
      <c r="C82" s="1253">
        <v>24460</v>
      </c>
      <c r="D82" s="1252">
        <v>29149</v>
      </c>
    </row>
    <row r="83" spans="1:4" ht="14.45" customHeight="1">
      <c r="A83" s="1248" t="s">
        <v>20</v>
      </c>
      <c r="B83" s="1658">
        <v>237641</v>
      </c>
      <c r="C83" s="1250">
        <v>104070</v>
      </c>
      <c r="D83" s="1254">
        <v>133571</v>
      </c>
    </row>
    <row r="84" spans="1:4" ht="14.45" customHeight="1">
      <c r="A84" s="1251" t="s">
        <v>21</v>
      </c>
      <c r="B84" s="1657">
        <v>116070</v>
      </c>
      <c r="C84" s="1253">
        <v>50690</v>
      </c>
      <c r="D84" s="1252">
        <v>65380</v>
      </c>
    </row>
    <row r="85" spans="1:4" ht="14.45" customHeight="1">
      <c r="A85" s="1248" t="s">
        <v>22</v>
      </c>
      <c r="B85" s="1658">
        <v>168867</v>
      </c>
      <c r="C85" s="1250">
        <v>76019</v>
      </c>
      <c r="D85" s="1254">
        <v>92848</v>
      </c>
    </row>
    <row r="86" spans="1:4" ht="14.45" customHeight="1" thickBot="1">
      <c r="A86" s="1255" t="s">
        <v>23</v>
      </c>
      <c r="B86" s="1659">
        <v>116207</v>
      </c>
      <c r="C86" s="1660">
        <v>50274</v>
      </c>
      <c r="D86" s="1256">
        <v>65933</v>
      </c>
    </row>
    <row r="87" spans="1:4" ht="14.45" customHeight="1">
      <c r="A87" s="1257" t="s">
        <v>28</v>
      </c>
      <c r="B87" s="1661">
        <v>4195476</v>
      </c>
      <c r="C87" s="1259">
        <v>1932073</v>
      </c>
      <c r="D87" s="1258">
        <v>2263403</v>
      </c>
    </row>
    <row r="88" spans="1:4" ht="14.45" customHeight="1">
      <c r="A88" s="1260" t="s">
        <v>27</v>
      </c>
      <c r="B88" s="1662">
        <v>946713</v>
      </c>
      <c r="C88" s="1262">
        <v>419266</v>
      </c>
      <c r="D88" s="1261">
        <v>527447</v>
      </c>
    </row>
    <row r="89" spans="1:4" ht="14.45" customHeight="1">
      <c r="A89" s="1263" t="s">
        <v>26</v>
      </c>
      <c r="B89" s="1663">
        <v>5142186</v>
      </c>
      <c r="C89" s="1265">
        <v>2351339</v>
      </c>
      <c r="D89" s="1264">
        <v>2790847</v>
      </c>
    </row>
    <row r="90" spans="1:4" ht="14.45" customHeight="1">
      <c r="A90" s="2067" t="s">
        <v>606</v>
      </c>
      <c r="B90" s="2068"/>
      <c r="C90" s="2068"/>
      <c r="D90" s="2068"/>
    </row>
    <row r="91" spans="1:4" ht="33" customHeight="1">
      <c r="A91" s="2034" t="s">
        <v>810</v>
      </c>
      <c r="B91" s="2034"/>
      <c r="C91" s="2034"/>
      <c r="D91" s="2034"/>
    </row>
    <row r="93" spans="1:4" ht="14.45" customHeight="1">
      <c r="A93" s="2081">
        <v>2020</v>
      </c>
      <c r="B93" s="2081"/>
      <c r="C93" s="2081"/>
      <c r="D93" s="2081"/>
    </row>
    <row r="95" spans="1:4" ht="30" customHeight="1">
      <c r="A95" s="2070" t="s">
        <v>609</v>
      </c>
      <c r="B95" s="2070"/>
      <c r="C95" s="2070"/>
      <c r="D95" s="2070"/>
    </row>
    <row r="96" spans="1:4" ht="14.45" customHeight="1">
      <c r="A96" s="2071" t="s">
        <v>8</v>
      </c>
      <c r="B96" s="2074" t="s">
        <v>29</v>
      </c>
      <c r="C96" s="2077" t="s">
        <v>33</v>
      </c>
      <c r="D96" s="2077"/>
    </row>
    <row r="97" spans="1:4" ht="14.45" customHeight="1">
      <c r="A97" s="2072"/>
      <c r="B97" s="2075"/>
      <c r="C97" s="2078" t="s">
        <v>35</v>
      </c>
      <c r="D97" s="2064" t="s">
        <v>605</v>
      </c>
    </row>
    <row r="98" spans="1:4" ht="14.45" customHeight="1">
      <c r="A98" s="2072"/>
      <c r="B98" s="2075"/>
      <c r="C98" s="2079"/>
      <c r="D98" s="2065"/>
    </row>
    <row r="99" spans="1:4" ht="14.45" customHeight="1">
      <c r="A99" s="2072"/>
      <c r="B99" s="2076"/>
      <c r="C99" s="2080"/>
      <c r="D99" s="2066"/>
    </row>
    <row r="100" spans="1:4" ht="14.45" customHeight="1" thickBot="1">
      <c r="A100" s="2073"/>
      <c r="B100" s="2060" t="s">
        <v>1</v>
      </c>
      <c r="C100" s="2061"/>
      <c r="D100" s="2061"/>
    </row>
    <row r="101" spans="1:4" ht="14.45" customHeight="1">
      <c r="A101" s="1248" t="s">
        <v>9</v>
      </c>
      <c r="B101" s="1655">
        <v>699489</v>
      </c>
      <c r="C101" s="1656">
        <v>328592</v>
      </c>
      <c r="D101" s="1249">
        <v>370897</v>
      </c>
    </row>
    <row r="102" spans="1:4" ht="14.45" customHeight="1">
      <c r="A102" s="1251" t="s">
        <v>10</v>
      </c>
      <c r="B102" s="1657">
        <v>819552</v>
      </c>
      <c r="C102" s="1253">
        <v>386391</v>
      </c>
      <c r="D102" s="1252">
        <v>433161</v>
      </c>
    </row>
    <row r="103" spans="1:4" ht="14.45" customHeight="1">
      <c r="A103" s="1248" t="s">
        <v>11</v>
      </c>
      <c r="B103" s="1658">
        <v>246990</v>
      </c>
      <c r="C103" s="1250">
        <v>116834</v>
      </c>
      <c r="D103" s="1254">
        <v>130156</v>
      </c>
    </row>
    <row r="104" spans="1:4" ht="14.45" customHeight="1">
      <c r="A104" s="1251" t="s">
        <v>12</v>
      </c>
      <c r="B104" s="1657">
        <v>143193</v>
      </c>
      <c r="C104" s="1253">
        <v>62959</v>
      </c>
      <c r="D104" s="1252">
        <v>80234</v>
      </c>
    </row>
    <row r="105" spans="1:4" ht="14.45" customHeight="1">
      <c r="A105" s="1248" t="s">
        <v>13</v>
      </c>
      <c r="B105" s="1658">
        <v>43360</v>
      </c>
      <c r="C105" s="1250">
        <v>20737</v>
      </c>
      <c r="D105" s="1254">
        <v>22623</v>
      </c>
    </row>
    <row r="106" spans="1:4" ht="14.45" customHeight="1">
      <c r="A106" s="1251" t="s">
        <v>14</v>
      </c>
      <c r="B106" s="1657">
        <v>126986</v>
      </c>
      <c r="C106" s="1253">
        <v>60938</v>
      </c>
      <c r="D106" s="1252">
        <v>66048</v>
      </c>
    </row>
    <row r="107" spans="1:4" ht="14.45" customHeight="1">
      <c r="A107" s="1248" t="s">
        <v>15</v>
      </c>
      <c r="B107" s="1658">
        <v>392631</v>
      </c>
      <c r="C107" s="1250">
        <v>182875</v>
      </c>
      <c r="D107" s="1254">
        <v>209756</v>
      </c>
    </row>
    <row r="108" spans="1:4" ht="14.45" customHeight="1">
      <c r="A108" s="1251" t="s">
        <v>24</v>
      </c>
      <c r="B108" s="1657">
        <v>88406</v>
      </c>
      <c r="C108" s="1253">
        <v>39337</v>
      </c>
      <c r="D108" s="1252">
        <v>49069</v>
      </c>
    </row>
    <row r="109" spans="1:4" ht="14.45" customHeight="1">
      <c r="A109" s="1248" t="s">
        <v>16</v>
      </c>
      <c r="B109" s="1658">
        <v>484445</v>
      </c>
      <c r="C109" s="1250">
        <v>224293</v>
      </c>
      <c r="D109" s="1254">
        <v>260152</v>
      </c>
    </row>
    <row r="110" spans="1:4" ht="14.45" customHeight="1">
      <c r="A110" s="1251" t="s">
        <v>17</v>
      </c>
      <c r="B110" s="1657">
        <v>1114364</v>
      </c>
      <c r="C110" s="1253">
        <v>519351</v>
      </c>
      <c r="D110" s="1252">
        <v>595013</v>
      </c>
    </row>
    <row r="111" spans="1:4" ht="14.45" customHeight="1">
      <c r="A111" s="1248" t="s">
        <v>18</v>
      </c>
      <c r="B111" s="1658">
        <v>247629</v>
      </c>
      <c r="C111" s="1250">
        <v>114890</v>
      </c>
      <c r="D111" s="1254">
        <v>132739</v>
      </c>
    </row>
    <row r="112" spans="1:4" ht="14.45" customHeight="1">
      <c r="A112" s="1251" t="s">
        <v>19</v>
      </c>
      <c r="B112" s="1657">
        <v>52933</v>
      </c>
      <c r="C112" s="1253">
        <v>24549</v>
      </c>
      <c r="D112" s="1252">
        <v>28384</v>
      </c>
    </row>
    <row r="113" spans="1:4" ht="14.45" customHeight="1">
      <c r="A113" s="1248" t="s">
        <v>20</v>
      </c>
      <c r="B113" s="1658">
        <v>240831</v>
      </c>
      <c r="C113" s="1250">
        <v>107915</v>
      </c>
      <c r="D113" s="1254">
        <v>132916</v>
      </c>
    </row>
    <row r="114" spans="1:4" ht="14.45" customHeight="1">
      <c r="A114" s="1251" t="s">
        <v>21</v>
      </c>
      <c r="B114" s="1657">
        <v>117540</v>
      </c>
      <c r="C114" s="1253">
        <v>52535</v>
      </c>
      <c r="D114" s="1252">
        <v>65005</v>
      </c>
    </row>
    <row r="115" spans="1:4" ht="14.45" customHeight="1">
      <c r="A115" s="1248" t="s">
        <v>22</v>
      </c>
      <c r="B115" s="1658">
        <v>167637</v>
      </c>
      <c r="C115" s="1250">
        <v>76706</v>
      </c>
      <c r="D115" s="1254">
        <v>90931</v>
      </c>
    </row>
    <row r="116" spans="1:4" ht="14.45" customHeight="1" thickBot="1">
      <c r="A116" s="1255" t="s">
        <v>23</v>
      </c>
      <c r="B116" s="1659">
        <v>118849</v>
      </c>
      <c r="C116" s="1660">
        <v>52515</v>
      </c>
      <c r="D116" s="1256">
        <v>66334</v>
      </c>
    </row>
    <row r="117" spans="1:4" ht="14.45" customHeight="1">
      <c r="A117" s="1257" t="s">
        <v>28</v>
      </c>
      <c r="B117" s="1661">
        <v>4149026</v>
      </c>
      <c r="C117" s="1259">
        <v>1939322</v>
      </c>
      <c r="D117" s="1258">
        <v>2209704</v>
      </c>
    </row>
    <row r="118" spans="1:4" ht="14.45" customHeight="1">
      <c r="A118" s="1260" t="s">
        <v>27</v>
      </c>
      <c r="B118" s="1662">
        <v>955809</v>
      </c>
      <c r="C118" s="1262">
        <v>432095</v>
      </c>
      <c r="D118" s="1261">
        <v>523714</v>
      </c>
    </row>
    <row r="119" spans="1:4" ht="14.45" customHeight="1">
      <c r="A119" s="1263" t="s">
        <v>26</v>
      </c>
      <c r="B119" s="1663">
        <v>5104832</v>
      </c>
      <c r="C119" s="1265">
        <v>2371417</v>
      </c>
      <c r="D119" s="1264">
        <v>2733415</v>
      </c>
    </row>
    <row r="120" spans="1:4" ht="14.45" customHeight="1">
      <c r="A120" s="2067" t="s">
        <v>606</v>
      </c>
      <c r="B120" s="2068"/>
      <c r="C120" s="2068"/>
      <c r="D120" s="2068"/>
    </row>
    <row r="121" spans="1:4" ht="33" customHeight="1">
      <c r="A121" s="2034" t="s">
        <v>811</v>
      </c>
      <c r="B121" s="2034"/>
      <c r="C121" s="2034"/>
      <c r="D121" s="2034"/>
    </row>
    <row r="123" spans="1:4" ht="14.45" customHeight="1">
      <c r="A123" s="2069">
        <v>2019</v>
      </c>
      <c r="B123" s="2069"/>
      <c r="C123" s="2069"/>
      <c r="D123" s="2069"/>
    </row>
    <row r="125" spans="1:4" ht="30" customHeight="1">
      <c r="A125" s="2070" t="s">
        <v>610</v>
      </c>
      <c r="B125" s="2070"/>
      <c r="C125" s="2070"/>
      <c r="D125" s="2070"/>
    </row>
    <row r="126" spans="1:4" ht="14.45" customHeight="1">
      <c r="A126" s="2071" t="s">
        <v>8</v>
      </c>
      <c r="B126" s="2074" t="s">
        <v>29</v>
      </c>
      <c r="C126" s="2077" t="s">
        <v>33</v>
      </c>
      <c r="D126" s="2077"/>
    </row>
    <row r="127" spans="1:4" ht="14.45" customHeight="1">
      <c r="A127" s="2072"/>
      <c r="B127" s="2075"/>
      <c r="C127" s="2078" t="s">
        <v>35</v>
      </c>
      <c r="D127" s="2064" t="s">
        <v>605</v>
      </c>
    </row>
    <row r="128" spans="1:4" ht="14.45" customHeight="1">
      <c r="A128" s="2072"/>
      <c r="B128" s="2075"/>
      <c r="C128" s="2079"/>
      <c r="D128" s="2065"/>
    </row>
    <row r="129" spans="1:4" ht="14.45" customHeight="1">
      <c r="A129" s="2072"/>
      <c r="B129" s="2076"/>
      <c r="C129" s="2080"/>
      <c r="D129" s="2066"/>
    </row>
    <row r="130" spans="1:4" ht="14.45" customHeight="1" thickBot="1">
      <c r="A130" s="2073"/>
      <c r="B130" s="2060" t="s">
        <v>1</v>
      </c>
      <c r="C130" s="2061"/>
      <c r="D130" s="2061"/>
    </row>
    <row r="131" spans="1:4" ht="14.45" customHeight="1">
      <c r="A131" s="1248" t="s">
        <v>9</v>
      </c>
      <c r="B131" s="1655">
        <v>686206</v>
      </c>
      <c r="C131" s="1656">
        <v>327277</v>
      </c>
      <c r="D131" s="1249">
        <v>358929</v>
      </c>
    </row>
    <row r="132" spans="1:4" ht="14.45" customHeight="1">
      <c r="A132" s="1251" t="s">
        <v>10</v>
      </c>
      <c r="B132" s="1657">
        <v>803868.5</v>
      </c>
      <c r="C132" s="1253">
        <v>383864</v>
      </c>
      <c r="D132" s="1252">
        <v>420004.5</v>
      </c>
    </row>
    <row r="133" spans="1:4" ht="14.45" customHeight="1">
      <c r="A133" s="1248" t="s">
        <v>11</v>
      </c>
      <c r="B133" s="1658">
        <v>245257.5</v>
      </c>
      <c r="C133" s="1250">
        <v>118606</v>
      </c>
      <c r="D133" s="1254">
        <v>126651.5</v>
      </c>
    </row>
    <row r="134" spans="1:4" ht="14.45" customHeight="1">
      <c r="A134" s="1251" t="s">
        <v>12</v>
      </c>
      <c r="B134" s="1657">
        <v>141880.5</v>
      </c>
      <c r="C134" s="1253">
        <v>64231</v>
      </c>
      <c r="D134" s="1252">
        <v>77649.5</v>
      </c>
    </row>
    <row r="135" spans="1:4" ht="14.45" customHeight="1">
      <c r="A135" s="1248" t="s">
        <v>13</v>
      </c>
      <c r="B135" s="1658">
        <v>42491</v>
      </c>
      <c r="C135" s="1250">
        <v>20588</v>
      </c>
      <c r="D135" s="1254">
        <v>21903</v>
      </c>
    </row>
    <row r="136" spans="1:4" ht="14.45" customHeight="1">
      <c r="A136" s="1251" t="s">
        <v>14</v>
      </c>
      <c r="B136" s="1657">
        <v>125139.5</v>
      </c>
      <c r="C136" s="1253">
        <v>61527</v>
      </c>
      <c r="D136" s="1252">
        <v>63612.5</v>
      </c>
    </row>
    <row r="137" spans="1:4" ht="14.45" customHeight="1">
      <c r="A137" s="1248" t="s">
        <v>15</v>
      </c>
      <c r="B137" s="1658">
        <v>387083.5</v>
      </c>
      <c r="C137" s="1250">
        <v>184136</v>
      </c>
      <c r="D137" s="1254">
        <v>202947.5</v>
      </c>
    </row>
    <row r="138" spans="1:4" ht="14.45" customHeight="1">
      <c r="A138" s="1251" t="s">
        <v>24</v>
      </c>
      <c r="B138" s="1657">
        <v>88788</v>
      </c>
      <c r="C138" s="1253">
        <v>40128</v>
      </c>
      <c r="D138" s="1252">
        <v>48660</v>
      </c>
    </row>
    <row r="139" spans="1:4" ht="14.45" customHeight="1">
      <c r="A139" s="1248" t="s">
        <v>16</v>
      </c>
      <c r="B139" s="1658">
        <v>475420</v>
      </c>
      <c r="C139" s="1250">
        <v>224222</v>
      </c>
      <c r="D139" s="1254">
        <v>251198</v>
      </c>
    </row>
    <row r="140" spans="1:4" ht="14.45" customHeight="1">
      <c r="A140" s="1251" t="s">
        <v>17</v>
      </c>
      <c r="B140" s="1657">
        <v>1096707.5</v>
      </c>
      <c r="C140" s="1253">
        <v>521540</v>
      </c>
      <c r="D140" s="1252">
        <v>575167.5</v>
      </c>
    </row>
    <row r="141" spans="1:4" ht="14.45" customHeight="1">
      <c r="A141" s="1248" t="s">
        <v>18</v>
      </c>
      <c r="B141" s="1658">
        <v>242467.5</v>
      </c>
      <c r="C141" s="1250">
        <v>114872</v>
      </c>
      <c r="D141" s="1254">
        <v>127595.5</v>
      </c>
    </row>
    <row r="142" spans="1:4" ht="14.45" customHeight="1">
      <c r="A142" s="1251" t="s">
        <v>19</v>
      </c>
      <c r="B142" s="1657">
        <v>52268.5</v>
      </c>
      <c r="C142" s="1253">
        <v>24800</v>
      </c>
      <c r="D142" s="1252">
        <v>27468.5</v>
      </c>
    </row>
    <row r="143" spans="1:4" ht="14.45" customHeight="1">
      <c r="A143" s="1248" t="s">
        <v>20</v>
      </c>
      <c r="B143" s="1658">
        <v>242356</v>
      </c>
      <c r="C143" s="1250">
        <v>111326</v>
      </c>
      <c r="D143" s="1254">
        <v>131030</v>
      </c>
    </row>
    <row r="144" spans="1:4" ht="14.45" customHeight="1">
      <c r="A144" s="1251" t="s">
        <v>21</v>
      </c>
      <c r="B144" s="1657">
        <v>118466</v>
      </c>
      <c r="C144" s="1253">
        <v>54125</v>
      </c>
      <c r="D144" s="1252">
        <v>64341</v>
      </c>
    </row>
    <row r="145" spans="1:4" ht="14.45" customHeight="1">
      <c r="A145" s="1248" t="s">
        <v>22</v>
      </c>
      <c r="B145" s="1658">
        <v>165842.5</v>
      </c>
      <c r="C145" s="1250">
        <v>77286</v>
      </c>
      <c r="D145" s="1254">
        <v>88556.5</v>
      </c>
    </row>
    <row r="146" spans="1:4" ht="14.45" customHeight="1" thickBot="1">
      <c r="A146" s="1255" t="s">
        <v>23</v>
      </c>
      <c r="B146" s="1659">
        <v>120258</v>
      </c>
      <c r="C146" s="1660">
        <v>54475</v>
      </c>
      <c r="D146" s="1256">
        <v>65783</v>
      </c>
    </row>
    <row r="147" spans="1:4" ht="14.45" customHeight="1">
      <c r="A147" s="1257" t="s">
        <v>28</v>
      </c>
      <c r="B147" s="1661">
        <v>4077494.5</v>
      </c>
      <c r="C147" s="1259">
        <v>1940112</v>
      </c>
      <c r="D147" s="1258">
        <v>2137382.5</v>
      </c>
    </row>
    <row r="148" spans="1:4" ht="14.45" customHeight="1">
      <c r="A148" s="1260" t="s">
        <v>27</v>
      </c>
      <c r="B148" s="1662">
        <v>957006</v>
      </c>
      <c r="C148" s="1262">
        <v>442891</v>
      </c>
      <c r="D148" s="1261">
        <v>514115</v>
      </c>
    </row>
    <row r="149" spans="1:4" ht="14.45" customHeight="1" thickBot="1">
      <c r="A149" s="1263" t="s">
        <v>26</v>
      </c>
      <c r="B149" s="1663">
        <v>5034500.5</v>
      </c>
      <c r="C149" s="1265">
        <v>2383003</v>
      </c>
      <c r="D149" s="1264">
        <v>2651497.5</v>
      </c>
    </row>
    <row r="150" spans="1:4" ht="14.45" customHeight="1">
      <c r="A150" s="2062" t="s">
        <v>606</v>
      </c>
      <c r="B150" s="2063"/>
      <c r="C150" s="2063"/>
      <c r="D150" s="2063"/>
    </row>
    <row r="151" spans="1:4" ht="33" customHeight="1">
      <c r="A151" s="2034" t="s">
        <v>812</v>
      </c>
      <c r="B151" s="2034"/>
      <c r="C151" s="2034"/>
      <c r="D151" s="2034"/>
    </row>
  </sheetData>
  <mergeCells count="50">
    <mergeCell ref="A3:D3"/>
    <mergeCell ref="A5:D5"/>
    <mergeCell ref="A6:A10"/>
    <mergeCell ref="B6:B9"/>
    <mergeCell ref="C6:D6"/>
    <mergeCell ref="C7:C9"/>
    <mergeCell ref="D7:D9"/>
    <mergeCell ref="B10:D10"/>
    <mergeCell ref="A30:D30"/>
    <mergeCell ref="A31:D31"/>
    <mergeCell ref="A33:D33"/>
    <mergeCell ref="A35:D35"/>
    <mergeCell ref="A36:A40"/>
    <mergeCell ref="B36:B39"/>
    <mergeCell ref="C36:D36"/>
    <mergeCell ref="C37:C39"/>
    <mergeCell ref="D37:D39"/>
    <mergeCell ref="B40:D40"/>
    <mergeCell ref="A90:D90"/>
    <mergeCell ref="A91:D91"/>
    <mergeCell ref="A93:D93"/>
    <mergeCell ref="A95:D95"/>
    <mergeCell ref="A96:A100"/>
    <mergeCell ref="B96:B99"/>
    <mergeCell ref="C96:D96"/>
    <mergeCell ref="C97:C99"/>
    <mergeCell ref="A60:D60"/>
    <mergeCell ref="A65:D65"/>
    <mergeCell ref="A66:A70"/>
    <mergeCell ref="B66:B69"/>
    <mergeCell ref="C66:D66"/>
    <mergeCell ref="C67:C69"/>
    <mergeCell ref="D67:D69"/>
    <mergeCell ref="B70:D70"/>
    <mergeCell ref="A61:D61"/>
    <mergeCell ref="A63:D63"/>
    <mergeCell ref="B130:D130"/>
    <mergeCell ref="A150:D150"/>
    <mergeCell ref="A151:D151"/>
    <mergeCell ref="D97:D99"/>
    <mergeCell ref="B100:D100"/>
    <mergeCell ref="A120:D120"/>
    <mergeCell ref="A123:D123"/>
    <mergeCell ref="A125:D125"/>
    <mergeCell ref="A121:D121"/>
    <mergeCell ref="A126:A130"/>
    <mergeCell ref="B126:B129"/>
    <mergeCell ref="C126:D126"/>
    <mergeCell ref="C127:C129"/>
    <mergeCell ref="D127:D129"/>
  </mergeCells>
  <hyperlinks>
    <hyperlink ref="A1" location="Inhalt!A9" display="Zurück zum Inhalt" xr:uid="{00000000-0004-0000-0C00-000000000000}"/>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186"/>
  <sheetViews>
    <sheetView zoomScale="80" zoomScaleNormal="80" workbookViewId="0"/>
  </sheetViews>
  <sheetFormatPr baseColWidth="10" defaultColWidth="11" defaultRowHeight="14.25"/>
  <cols>
    <col min="1" max="1" width="23.5" customWidth="1"/>
    <col min="9" max="9" width="23.5" customWidth="1"/>
  </cols>
  <sheetData>
    <row r="1" spans="1:15" ht="15">
      <c r="A1" s="1527" t="s">
        <v>176</v>
      </c>
    </row>
    <row r="2" spans="1:15" s="526" customFormat="1"/>
    <row r="3" spans="1:15" ht="23.25">
      <c r="A3" s="1842">
        <v>2023</v>
      </c>
      <c r="B3" s="1842"/>
      <c r="C3" s="1842"/>
      <c r="D3" s="1842"/>
      <c r="E3" s="1842"/>
      <c r="F3" s="1842"/>
      <c r="G3" s="1842"/>
      <c r="H3" s="1842"/>
      <c r="I3" s="1842"/>
      <c r="J3" s="1842"/>
      <c r="K3" s="1842"/>
      <c r="L3" s="1842"/>
      <c r="M3" s="1842"/>
      <c r="N3" s="1842"/>
      <c r="O3" s="1842"/>
    </row>
    <row r="5" spans="1:15" ht="29.1" customHeight="1">
      <c r="A5" s="2083" t="s">
        <v>327</v>
      </c>
      <c r="B5" s="2090"/>
      <c r="C5" s="2090"/>
      <c r="D5" s="2090"/>
      <c r="E5" s="2090"/>
      <c r="F5" s="2090"/>
      <c r="G5" s="2090"/>
      <c r="I5" s="2084" t="s">
        <v>330</v>
      </c>
      <c r="J5" s="2094"/>
      <c r="K5" s="2094"/>
      <c r="L5" s="2094"/>
      <c r="M5" s="2094"/>
      <c r="N5" s="2094"/>
      <c r="O5" s="2094"/>
    </row>
    <row r="6" spans="1:15" ht="15.75" thickBot="1">
      <c r="A6" s="2085" t="s">
        <v>8</v>
      </c>
      <c r="B6" s="2087" t="s">
        <v>104</v>
      </c>
      <c r="C6" s="2010"/>
      <c r="D6" s="2011"/>
      <c r="E6" s="2087" t="s">
        <v>3</v>
      </c>
      <c r="F6" s="2010"/>
      <c r="G6" s="2013"/>
      <c r="I6" s="2095" t="s">
        <v>8</v>
      </c>
      <c r="J6" s="2087" t="s">
        <v>104</v>
      </c>
      <c r="K6" s="2010"/>
      <c r="L6" s="2011"/>
      <c r="M6" s="2087" t="s">
        <v>3</v>
      </c>
      <c r="N6" s="2010"/>
      <c r="O6" s="2013"/>
    </row>
    <row r="7" spans="1:15" ht="15.75" thickBot="1">
      <c r="A7" s="2091"/>
      <c r="B7" s="407" t="s">
        <v>46</v>
      </c>
      <c r="C7" s="407" t="s">
        <v>69</v>
      </c>
      <c r="D7" s="408" t="s">
        <v>77</v>
      </c>
      <c r="E7" s="407" t="s">
        <v>46</v>
      </c>
      <c r="F7" s="407" t="s">
        <v>69</v>
      </c>
      <c r="G7" s="407" t="s">
        <v>77</v>
      </c>
      <c r="I7" s="2091"/>
      <c r="J7" s="407" t="s">
        <v>46</v>
      </c>
      <c r="K7" s="407" t="s">
        <v>69</v>
      </c>
      <c r="L7" s="408" t="s">
        <v>77</v>
      </c>
      <c r="M7" s="407" t="s">
        <v>46</v>
      </c>
      <c r="N7" s="407" t="s">
        <v>69</v>
      </c>
      <c r="O7" s="407" t="s">
        <v>77</v>
      </c>
    </row>
    <row r="8" spans="1:15">
      <c r="A8" s="488" t="s">
        <v>9</v>
      </c>
      <c r="B8" s="112">
        <v>45.995416926988483</v>
      </c>
      <c r="C8" s="113">
        <v>1.666958992263224</v>
      </c>
      <c r="D8" s="114">
        <v>1137</v>
      </c>
      <c r="E8" s="112">
        <v>96.118936969275225</v>
      </c>
      <c r="F8" s="113">
        <v>0.54600999250391391</v>
      </c>
      <c r="G8" s="513">
        <v>1438</v>
      </c>
      <c r="I8" s="488" t="s">
        <v>9</v>
      </c>
      <c r="J8" s="112">
        <v>21.66208589047017</v>
      </c>
      <c r="K8" s="113">
        <v>1.7282791801472219</v>
      </c>
      <c r="L8" s="114">
        <v>606</v>
      </c>
      <c r="M8" s="119">
        <v>37.042334630014153</v>
      </c>
      <c r="N8" s="120">
        <v>5.5738142726523714</v>
      </c>
      <c r="O8" s="523">
        <v>76</v>
      </c>
    </row>
    <row r="9" spans="1:15">
      <c r="A9" s="510" t="s">
        <v>10</v>
      </c>
      <c r="B9" s="115">
        <v>44.016631074143397</v>
      </c>
      <c r="C9" s="116">
        <v>1.5352907892093579</v>
      </c>
      <c r="D9" s="117">
        <v>1285</v>
      </c>
      <c r="E9" s="115">
        <v>96.892285742961491</v>
      </c>
      <c r="F9" s="116">
        <v>0.41368838234016531</v>
      </c>
      <c r="G9" s="514">
        <v>1702</v>
      </c>
      <c r="I9" s="510" t="s">
        <v>10</v>
      </c>
      <c r="J9" s="115">
        <v>17.796685374183109</v>
      </c>
      <c r="K9" s="116">
        <v>1.391974245797305</v>
      </c>
      <c r="L9" s="117">
        <v>742</v>
      </c>
      <c r="M9" s="121">
        <v>42.319247293630077</v>
      </c>
      <c r="N9" s="122">
        <v>5.1019638603622113</v>
      </c>
      <c r="O9" s="522">
        <v>96</v>
      </c>
    </row>
    <row r="10" spans="1:15">
      <c r="A10" s="488" t="s">
        <v>11</v>
      </c>
      <c r="B10" s="112">
        <v>61.636379204013977</v>
      </c>
      <c r="C10" s="113">
        <v>3.395562815426644</v>
      </c>
      <c r="D10" s="114">
        <v>316</v>
      </c>
      <c r="E10" s="112">
        <v>96.92712443534559</v>
      </c>
      <c r="F10" s="113">
        <v>1.1488802869001691</v>
      </c>
      <c r="G10" s="513">
        <v>518</v>
      </c>
      <c r="I10" s="488" t="s">
        <v>11</v>
      </c>
      <c r="J10" s="112">
        <v>26.078166418772032</v>
      </c>
      <c r="K10" s="113">
        <v>4.2871743015189399</v>
      </c>
      <c r="L10" s="114">
        <v>136</v>
      </c>
      <c r="M10" s="119" t="s">
        <v>105</v>
      </c>
      <c r="N10" s="120" t="s">
        <v>105</v>
      </c>
      <c r="O10" s="523" t="s">
        <v>105</v>
      </c>
    </row>
    <row r="11" spans="1:15">
      <c r="A11" s="510" t="s">
        <v>12</v>
      </c>
      <c r="B11" s="115">
        <v>67.221147148672827</v>
      </c>
      <c r="C11" s="116">
        <v>3.747338045307012</v>
      </c>
      <c r="D11" s="117">
        <v>265</v>
      </c>
      <c r="E11" s="115">
        <v>97.585623601892792</v>
      </c>
      <c r="F11" s="116">
        <v>0.86089252767153746</v>
      </c>
      <c r="G11" s="514">
        <v>432</v>
      </c>
      <c r="I11" s="510" t="s">
        <v>12</v>
      </c>
      <c r="J11" s="115">
        <v>22.655480626672858</v>
      </c>
      <c r="K11" s="116">
        <v>4.6785807108448294</v>
      </c>
      <c r="L11" s="117">
        <v>99</v>
      </c>
      <c r="M11" s="121" t="s">
        <v>105</v>
      </c>
      <c r="N11" s="122" t="s">
        <v>105</v>
      </c>
      <c r="O11" s="522" t="s">
        <v>105</v>
      </c>
    </row>
    <row r="12" spans="1:15">
      <c r="A12" s="488" t="s">
        <v>13</v>
      </c>
      <c r="B12" s="112">
        <v>53.920974910885342</v>
      </c>
      <c r="C12" s="113">
        <v>3.7314658806257248</v>
      </c>
      <c r="D12" s="114">
        <v>265</v>
      </c>
      <c r="E12" s="112">
        <v>97.045495077711124</v>
      </c>
      <c r="F12" s="113">
        <v>1.0638093957211141</v>
      </c>
      <c r="G12" s="513">
        <v>373</v>
      </c>
      <c r="I12" s="488" t="s">
        <v>13</v>
      </c>
      <c r="J12" s="112">
        <v>33.520422861132673</v>
      </c>
      <c r="K12" s="113">
        <v>4.3639804588208531</v>
      </c>
      <c r="L12" s="114">
        <v>141</v>
      </c>
      <c r="M12" s="119" t="s">
        <v>105</v>
      </c>
      <c r="N12" s="120" t="s">
        <v>105</v>
      </c>
      <c r="O12" s="523" t="s">
        <v>105</v>
      </c>
    </row>
    <row r="13" spans="1:15">
      <c r="A13" s="510" t="s">
        <v>14</v>
      </c>
      <c r="B13" s="115">
        <v>60.021736299059292</v>
      </c>
      <c r="C13" s="116">
        <v>3.5910555638812811</v>
      </c>
      <c r="D13" s="117">
        <v>265</v>
      </c>
      <c r="E13" s="213">
        <v>98.625763407336464</v>
      </c>
      <c r="F13" s="116">
        <v>0.6217270893699367</v>
      </c>
      <c r="G13" s="514">
        <v>461</v>
      </c>
      <c r="I13" s="510" t="s">
        <v>14</v>
      </c>
      <c r="J13" s="115">
        <v>17.77024971860418</v>
      </c>
      <c r="K13" s="116">
        <v>5.2873617720516846</v>
      </c>
      <c r="L13" s="117">
        <v>91</v>
      </c>
      <c r="M13" s="121" t="s">
        <v>105</v>
      </c>
      <c r="N13" s="122" t="s">
        <v>105</v>
      </c>
      <c r="O13" s="522" t="s">
        <v>105</v>
      </c>
    </row>
    <row r="14" spans="1:15">
      <c r="A14" s="488" t="s">
        <v>15</v>
      </c>
      <c r="B14" s="112">
        <v>49.811346409750222</v>
      </c>
      <c r="C14" s="113">
        <v>2.317113302529239</v>
      </c>
      <c r="D14" s="114">
        <v>630</v>
      </c>
      <c r="E14" s="112">
        <v>97.525960104480504</v>
      </c>
      <c r="F14" s="113">
        <v>0.59814366122248275</v>
      </c>
      <c r="G14" s="513">
        <v>702</v>
      </c>
      <c r="I14" s="488" t="s">
        <v>15</v>
      </c>
      <c r="J14" s="112">
        <v>24.436442961117208</v>
      </c>
      <c r="K14" s="113">
        <v>2.625612822558661</v>
      </c>
      <c r="L14" s="114">
        <v>346</v>
      </c>
      <c r="M14" s="119" t="s">
        <v>105</v>
      </c>
      <c r="N14" s="120" t="s">
        <v>105</v>
      </c>
      <c r="O14" s="523" t="s">
        <v>105</v>
      </c>
    </row>
    <row r="15" spans="1:15">
      <c r="A15" s="510" t="s">
        <v>24</v>
      </c>
      <c r="B15" s="115">
        <v>64.22403200891101</v>
      </c>
      <c r="C15" s="116">
        <v>4.0818594738750322</v>
      </c>
      <c r="D15" s="117">
        <v>220</v>
      </c>
      <c r="E15" s="115">
        <v>97.721032319396784</v>
      </c>
      <c r="F15" s="116">
        <v>1.0365665721907631</v>
      </c>
      <c r="G15" s="514">
        <v>342</v>
      </c>
      <c r="I15" s="510" t="s">
        <v>24</v>
      </c>
      <c r="J15" s="115">
        <v>12.298187184549739</v>
      </c>
      <c r="K15" s="116">
        <v>5.052081897954471</v>
      </c>
      <c r="L15" s="117">
        <v>63</v>
      </c>
      <c r="M15" s="121" t="s">
        <v>105</v>
      </c>
      <c r="N15" s="122" t="s">
        <v>105</v>
      </c>
      <c r="O15" s="522" t="s">
        <v>105</v>
      </c>
    </row>
    <row r="16" spans="1:15">
      <c r="A16" s="488" t="s">
        <v>16</v>
      </c>
      <c r="B16" s="112">
        <v>48.587913781043447</v>
      </c>
      <c r="C16" s="113">
        <v>2.02784750079373</v>
      </c>
      <c r="D16" s="114">
        <v>785</v>
      </c>
      <c r="E16" s="112">
        <v>95.978167305707629</v>
      </c>
      <c r="F16" s="113">
        <v>0.70853445832871365</v>
      </c>
      <c r="G16" s="513">
        <v>900</v>
      </c>
      <c r="I16" s="488" t="s">
        <v>16</v>
      </c>
      <c r="J16" s="112">
        <v>20.704029889545211</v>
      </c>
      <c r="K16" s="113">
        <v>2.170713240092871</v>
      </c>
      <c r="L16" s="114">
        <v>410</v>
      </c>
      <c r="M16" s="119">
        <v>44.411232798548298</v>
      </c>
      <c r="N16" s="120">
        <v>6.9999182349408784</v>
      </c>
      <c r="O16" s="523">
        <v>51</v>
      </c>
    </row>
    <row r="17" spans="1:15">
      <c r="A17" s="510" t="s">
        <v>17</v>
      </c>
      <c r="B17" s="115">
        <v>50.768665766375577</v>
      </c>
      <c r="C17" s="116">
        <v>1.442609198606529</v>
      </c>
      <c r="D17" s="117">
        <v>1619</v>
      </c>
      <c r="E17" s="115">
        <v>95.13260539023274</v>
      </c>
      <c r="F17" s="116">
        <v>0.5347144739446722</v>
      </c>
      <c r="G17" s="514">
        <v>2004</v>
      </c>
      <c r="I17" s="510" t="s">
        <v>17</v>
      </c>
      <c r="J17" s="115">
        <v>28.3276145382866</v>
      </c>
      <c r="K17" s="116">
        <v>1.5746572938722621</v>
      </c>
      <c r="L17" s="117">
        <v>917</v>
      </c>
      <c r="M17" s="121">
        <v>39.940639023813787</v>
      </c>
      <c r="N17" s="122">
        <v>4.2988350368401411</v>
      </c>
      <c r="O17" s="522">
        <v>134</v>
      </c>
    </row>
    <row r="18" spans="1:15">
      <c r="A18" s="488" t="s">
        <v>18</v>
      </c>
      <c r="B18" s="112">
        <v>49.587735613081321</v>
      </c>
      <c r="C18" s="113">
        <v>2.6358265936901959</v>
      </c>
      <c r="D18" s="114">
        <v>448</v>
      </c>
      <c r="E18" s="112">
        <v>97.401291617588967</v>
      </c>
      <c r="F18" s="113">
        <v>0.66996770525791161</v>
      </c>
      <c r="G18" s="513">
        <v>598</v>
      </c>
      <c r="I18" s="488" t="s">
        <v>18</v>
      </c>
      <c r="J18" s="112">
        <v>26.361794855747359</v>
      </c>
      <c r="K18" s="113">
        <v>2.9518278508328768</v>
      </c>
      <c r="L18" s="114">
        <v>259</v>
      </c>
      <c r="M18" s="119" t="s">
        <v>105</v>
      </c>
      <c r="N18" s="120" t="s">
        <v>105</v>
      </c>
      <c r="O18" s="523" t="s">
        <v>105</v>
      </c>
    </row>
    <row r="19" spans="1:15">
      <c r="A19" s="510" t="s">
        <v>19</v>
      </c>
      <c r="B19" s="115">
        <v>54.128541321756472</v>
      </c>
      <c r="C19" s="116">
        <v>3.3669438644462089</v>
      </c>
      <c r="D19" s="117">
        <v>280</v>
      </c>
      <c r="E19" s="115">
        <v>95.960425575720166</v>
      </c>
      <c r="F19" s="116">
        <v>1.2215981132639331</v>
      </c>
      <c r="G19" s="514">
        <v>352</v>
      </c>
      <c r="I19" s="510" t="s">
        <v>19</v>
      </c>
      <c r="J19" s="115">
        <v>31.18000836983056</v>
      </c>
      <c r="K19" s="116">
        <v>4.2104037996304102</v>
      </c>
      <c r="L19" s="117">
        <v>161</v>
      </c>
      <c r="M19" s="121" t="s">
        <v>105</v>
      </c>
      <c r="N19" s="122" t="s">
        <v>105</v>
      </c>
      <c r="O19" s="522" t="s">
        <v>105</v>
      </c>
    </row>
    <row r="20" spans="1:15">
      <c r="A20" s="488" t="s">
        <v>20</v>
      </c>
      <c r="B20" s="112">
        <v>60.332085652365329</v>
      </c>
      <c r="C20" s="113">
        <v>2.4770927655631692</v>
      </c>
      <c r="D20" s="114">
        <v>488</v>
      </c>
      <c r="E20" s="112">
        <v>98.00847275658991</v>
      </c>
      <c r="F20" s="113">
        <v>0.67893040378195912</v>
      </c>
      <c r="G20" s="513">
        <v>682</v>
      </c>
      <c r="I20" s="488" t="s">
        <v>20</v>
      </c>
      <c r="J20" s="112">
        <v>12.16242335709506</v>
      </c>
      <c r="K20" s="113">
        <v>2.706333405380251</v>
      </c>
      <c r="L20" s="114">
        <v>216</v>
      </c>
      <c r="M20" s="119" t="s">
        <v>105</v>
      </c>
      <c r="N20" s="120" t="s">
        <v>105</v>
      </c>
      <c r="O20" s="523" t="s">
        <v>105</v>
      </c>
    </row>
    <row r="21" spans="1:15">
      <c r="A21" s="510" t="s">
        <v>21</v>
      </c>
      <c r="B21" s="115">
        <v>64.575576648803647</v>
      </c>
      <c r="C21" s="116">
        <v>3.3849243099836759</v>
      </c>
      <c r="D21" s="117">
        <v>278</v>
      </c>
      <c r="E21" s="213">
        <v>99.589990341958739</v>
      </c>
      <c r="F21" s="116">
        <v>0.40887508689632068</v>
      </c>
      <c r="G21" s="514">
        <v>398</v>
      </c>
      <c r="I21" s="510" t="s">
        <v>21</v>
      </c>
      <c r="J21" s="115">
        <v>10.55801930290998</v>
      </c>
      <c r="K21" s="116">
        <v>4.4065643847911451</v>
      </c>
      <c r="L21" s="117">
        <v>99</v>
      </c>
      <c r="M21" s="121" t="s">
        <v>105</v>
      </c>
      <c r="N21" s="122" t="s">
        <v>105</v>
      </c>
      <c r="O21" s="522" t="s">
        <v>105</v>
      </c>
    </row>
    <row r="22" spans="1:15">
      <c r="A22" s="488" t="s">
        <v>22</v>
      </c>
      <c r="B22" s="112">
        <v>52.256059777492368</v>
      </c>
      <c r="C22" s="113">
        <v>3.935321955392983</v>
      </c>
      <c r="D22" s="114">
        <v>241</v>
      </c>
      <c r="E22" s="112">
        <v>97.521696881995524</v>
      </c>
      <c r="F22" s="113">
        <v>0.89162339696306681</v>
      </c>
      <c r="G22" s="513">
        <v>443</v>
      </c>
      <c r="I22" s="488" t="s">
        <v>22</v>
      </c>
      <c r="J22" s="112">
        <v>21.777284740821131</v>
      </c>
      <c r="K22" s="113">
        <v>4.4175692694755391</v>
      </c>
      <c r="L22" s="114">
        <v>109</v>
      </c>
      <c r="M22" s="119" t="s">
        <v>105</v>
      </c>
      <c r="N22" s="120" t="s">
        <v>105</v>
      </c>
      <c r="O22" s="523" t="s">
        <v>105</v>
      </c>
    </row>
    <row r="23" spans="1:15" ht="15" thickBot="1">
      <c r="A23" s="537" t="s">
        <v>23</v>
      </c>
      <c r="B23" s="413">
        <v>61.749559510991659</v>
      </c>
      <c r="C23" s="414">
        <v>4.1221397210084216</v>
      </c>
      <c r="D23" s="415">
        <v>232</v>
      </c>
      <c r="E23" s="413">
        <v>98.896120896748755</v>
      </c>
      <c r="F23" s="414">
        <v>0.57757127658479324</v>
      </c>
      <c r="G23" s="515">
        <v>356</v>
      </c>
      <c r="I23" s="537" t="s">
        <v>23</v>
      </c>
      <c r="J23" s="413">
        <v>13.393789132799901</v>
      </c>
      <c r="K23" s="414">
        <v>4.034516000842375</v>
      </c>
      <c r="L23" s="415">
        <v>72</v>
      </c>
      <c r="M23" s="416" t="s">
        <v>105</v>
      </c>
      <c r="N23" s="417" t="s">
        <v>105</v>
      </c>
      <c r="O23" s="584" t="s">
        <v>105</v>
      </c>
    </row>
    <row r="24" spans="1:15">
      <c r="A24" s="511" t="s">
        <v>28</v>
      </c>
      <c r="B24" s="209">
        <v>48.582963951480018</v>
      </c>
      <c r="C24" s="125">
        <v>0.70282954745146453</v>
      </c>
      <c r="D24" s="126">
        <v>6955</v>
      </c>
      <c r="E24" s="124">
        <v>96.35382954898553</v>
      </c>
      <c r="F24" s="125">
        <v>0.22149227831766499</v>
      </c>
      <c r="G24" s="516">
        <v>8973</v>
      </c>
      <c r="I24" s="511" t="s">
        <v>28</v>
      </c>
      <c r="J24" s="124">
        <v>23.28453773476512</v>
      </c>
      <c r="K24" s="125">
        <v>0.74551366176184886</v>
      </c>
      <c r="L24" s="126">
        <v>3782</v>
      </c>
      <c r="M24" s="209">
        <v>42.818766574639923</v>
      </c>
      <c r="N24" s="125">
        <v>2.3351722842817071</v>
      </c>
      <c r="O24" s="516">
        <v>490</v>
      </c>
    </row>
    <row r="25" spans="1:15">
      <c r="A25" s="511" t="s">
        <v>27</v>
      </c>
      <c r="B25" s="124">
        <v>62.752234483113767</v>
      </c>
      <c r="C25" s="125">
        <v>1.4524911039066779</v>
      </c>
      <c r="D25" s="126">
        <v>1799</v>
      </c>
      <c r="E25" s="124">
        <v>97.965425725256466</v>
      </c>
      <c r="F25" s="125">
        <v>0.37899327892143098</v>
      </c>
      <c r="G25" s="516">
        <v>2728</v>
      </c>
      <c r="I25" s="511" t="s">
        <v>27</v>
      </c>
      <c r="J25" s="124">
        <v>18.030482128857098</v>
      </c>
      <c r="K25" s="125">
        <v>1.8175367440636281</v>
      </c>
      <c r="L25" s="126">
        <v>685</v>
      </c>
      <c r="M25" s="209">
        <v>52.768280187643782</v>
      </c>
      <c r="N25" s="125">
        <v>6.6259770569038414</v>
      </c>
      <c r="O25" s="516">
        <v>71</v>
      </c>
    </row>
    <row r="26" spans="1:15">
      <c r="A26" s="517" t="s">
        <v>26</v>
      </c>
      <c r="B26" s="538">
        <v>50.991021480185402</v>
      </c>
      <c r="C26" s="519">
        <v>0.63843236236122103</v>
      </c>
      <c r="D26" s="521">
        <v>8754</v>
      </c>
      <c r="E26" s="518">
        <v>96.654801348075551</v>
      </c>
      <c r="F26" s="519">
        <v>0.19354220586981291</v>
      </c>
      <c r="G26" s="520">
        <v>11701</v>
      </c>
      <c r="I26" s="517" t="s">
        <v>26</v>
      </c>
      <c r="J26" s="538">
        <v>22.643267904667329</v>
      </c>
      <c r="K26" s="519">
        <v>0.69067736703137073</v>
      </c>
      <c r="L26" s="521">
        <v>4467</v>
      </c>
      <c r="M26" s="538">
        <v>44.172230815620409</v>
      </c>
      <c r="N26" s="519">
        <v>2.2187325854512192</v>
      </c>
      <c r="O26" s="520">
        <v>561</v>
      </c>
    </row>
    <row r="27" spans="1:15" ht="38.25" customHeight="1">
      <c r="A27" s="2082" t="s">
        <v>328</v>
      </c>
      <c r="B27" s="2092"/>
      <c r="C27" s="2092"/>
      <c r="D27" s="2092"/>
      <c r="E27" s="2092"/>
      <c r="F27" s="2092"/>
      <c r="G27" s="2092"/>
      <c r="H27" s="756"/>
      <c r="I27" s="2082" t="s">
        <v>328</v>
      </c>
      <c r="J27" s="2092"/>
      <c r="K27" s="2092"/>
      <c r="L27" s="2092"/>
      <c r="M27" s="2092"/>
      <c r="N27" s="2092"/>
      <c r="O27" s="2092"/>
    </row>
    <row r="28" spans="1:15">
      <c r="A28" s="1968" t="s">
        <v>329</v>
      </c>
      <c r="B28" s="2093"/>
      <c r="C28" s="2093"/>
      <c r="D28" s="2093"/>
      <c r="E28" s="2093"/>
      <c r="F28" s="2093"/>
      <c r="G28" s="2093"/>
      <c r="H28" s="756"/>
      <c r="I28" s="1968" t="s">
        <v>329</v>
      </c>
      <c r="J28" s="2093"/>
      <c r="K28" s="2093"/>
      <c r="L28" s="2093"/>
      <c r="M28" s="2093"/>
      <c r="N28" s="2093"/>
      <c r="O28" s="2093"/>
    </row>
    <row r="29" spans="1:15">
      <c r="A29" s="1968" t="s">
        <v>413</v>
      </c>
      <c r="B29" s="2093"/>
      <c r="C29" s="2093"/>
      <c r="D29" s="2093"/>
      <c r="E29" s="2093"/>
      <c r="F29" s="2093"/>
      <c r="G29" s="2093"/>
      <c r="H29" s="756"/>
      <c r="I29" s="1968" t="s">
        <v>413</v>
      </c>
      <c r="J29" s="2093"/>
      <c r="K29" s="2093"/>
      <c r="L29" s="2093"/>
      <c r="M29" s="2093"/>
      <c r="N29" s="2093"/>
      <c r="O29" s="2093"/>
    </row>
    <row r="32" spans="1:15" ht="23.25">
      <c r="A32" s="1842">
        <v>2022</v>
      </c>
      <c r="B32" s="1842"/>
      <c r="C32" s="1842"/>
      <c r="D32" s="1842"/>
      <c r="E32" s="1842"/>
      <c r="F32" s="1842"/>
      <c r="G32" s="1842"/>
      <c r="H32" s="1842"/>
      <c r="I32" s="1842"/>
      <c r="J32" s="1842"/>
      <c r="K32" s="1842"/>
      <c r="L32" s="1842"/>
      <c r="M32" s="1842"/>
      <c r="N32" s="1842"/>
      <c r="O32" s="1842"/>
    </row>
    <row r="33" spans="1:15">
      <c r="A33" s="5"/>
    </row>
    <row r="34" spans="1:15" ht="30.6" customHeight="1">
      <c r="A34" s="2089" t="s">
        <v>331</v>
      </c>
      <c r="B34" s="2089"/>
      <c r="C34" s="2089"/>
      <c r="D34" s="2089"/>
      <c r="E34" s="2089"/>
      <c r="F34" s="2089"/>
      <c r="G34" s="2089"/>
      <c r="I34" s="2084" t="s">
        <v>332</v>
      </c>
      <c r="J34" s="2084"/>
      <c r="K34" s="2084"/>
      <c r="L34" s="2084"/>
      <c r="M34" s="2084"/>
      <c r="N34" s="2084"/>
      <c r="O34" s="2084"/>
    </row>
    <row r="35" spans="1:15" ht="15.75" thickBot="1">
      <c r="A35" s="2085" t="s">
        <v>8</v>
      </c>
      <c r="B35" s="2087" t="s">
        <v>104</v>
      </c>
      <c r="C35" s="2087" t="s">
        <v>104</v>
      </c>
      <c r="D35" s="2087" t="s">
        <v>104</v>
      </c>
      <c r="E35" s="2087" t="s">
        <v>3</v>
      </c>
      <c r="F35" s="2087" t="s">
        <v>3</v>
      </c>
      <c r="G35" s="2088" t="s">
        <v>3</v>
      </c>
      <c r="H35" s="585"/>
      <c r="I35" s="2085" t="s">
        <v>8</v>
      </c>
      <c r="J35" s="2087" t="s">
        <v>104</v>
      </c>
      <c r="K35" s="2087" t="s">
        <v>104</v>
      </c>
      <c r="L35" s="2087" t="s">
        <v>104</v>
      </c>
      <c r="M35" s="2087" t="s">
        <v>3</v>
      </c>
      <c r="N35" s="2087" t="s">
        <v>3</v>
      </c>
      <c r="O35" s="2088" t="s">
        <v>3</v>
      </c>
    </row>
    <row r="36" spans="1:15" ht="15.75" thickBot="1">
      <c r="A36" s="2086" t="s">
        <v>8</v>
      </c>
      <c r="B36" s="407" t="s">
        <v>46</v>
      </c>
      <c r="C36" s="407" t="s">
        <v>69</v>
      </c>
      <c r="D36" s="408" t="s">
        <v>77</v>
      </c>
      <c r="E36" s="407" t="s">
        <v>46</v>
      </c>
      <c r="F36" s="407" t="s">
        <v>69</v>
      </c>
      <c r="G36" s="407" t="s">
        <v>77</v>
      </c>
      <c r="I36" s="2086" t="s">
        <v>8</v>
      </c>
      <c r="J36" s="407" t="s">
        <v>46</v>
      </c>
      <c r="K36" s="407" t="s">
        <v>69</v>
      </c>
      <c r="L36" s="408" t="s">
        <v>77</v>
      </c>
      <c r="M36" s="407" t="s">
        <v>46</v>
      </c>
      <c r="N36" s="407" t="s">
        <v>69</v>
      </c>
      <c r="O36" s="407" t="s">
        <v>77</v>
      </c>
    </row>
    <row r="37" spans="1:15">
      <c r="A37" s="488" t="s">
        <v>9</v>
      </c>
      <c r="B37" s="72">
        <v>44.656006301370788</v>
      </c>
      <c r="C37" s="73">
        <v>1.622844266236795</v>
      </c>
      <c r="D37" s="74">
        <v>1132</v>
      </c>
      <c r="E37" s="72">
        <v>96.326012547591915</v>
      </c>
      <c r="F37" s="75">
        <v>0.52688044855464644</v>
      </c>
      <c r="G37" s="76">
        <v>1499</v>
      </c>
      <c r="H37" s="77"/>
      <c r="I37" s="488" t="s">
        <v>9</v>
      </c>
      <c r="J37" s="72">
        <v>20.626152151761382</v>
      </c>
      <c r="K37" s="78">
        <v>1.672084943075788</v>
      </c>
      <c r="L37" s="79">
        <v>661</v>
      </c>
      <c r="M37" s="72">
        <v>31.76823736970529</v>
      </c>
      <c r="N37" s="75">
        <v>5.6517757290013009</v>
      </c>
      <c r="O37" s="590">
        <v>69</v>
      </c>
    </row>
    <row r="38" spans="1:15">
      <c r="A38" s="510" t="s">
        <v>10</v>
      </c>
      <c r="B38" s="80">
        <v>42.423877506586152</v>
      </c>
      <c r="C38" s="81">
        <v>1.3659810606003211</v>
      </c>
      <c r="D38" s="82">
        <v>1449</v>
      </c>
      <c r="E38" s="83">
        <v>97.695703821256487</v>
      </c>
      <c r="F38" s="84">
        <v>0.35700637910556487</v>
      </c>
      <c r="G38" s="85">
        <v>1700</v>
      </c>
      <c r="H38" s="77"/>
      <c r="I38" s="510" t="s">
        <v>10</v>
      </c>
      <c r="J38" s="80">
        <v>17.075256515549611</v>
      </c>
      <c r="K38" s="86">
        <v>1.2856936346518619</v>
      </c>
      <c r="L38" s="87">
        <v>902</v>
      </c>
      <c r="M38" s="80">
        <v>42.701289317810833</v>
      </c>
      <c r="N38" s="84">
        <v>5.8935279922639907</v>
      </c>
      <c r="O38" s="591">
        <v>71</v>
      </c>
    </row>
    <row r="39" spans="1:15">
      <c r="A39" s="488" t="s">
        <v>11</v>
      </c>
      <c r="B39" s="72">
        <v>58.806312378814042</v>
      </c>
      <c r="C39" s="73">
        <v>3.020260637688688</v>
      </c>
      <c r="D39" s="74">
        <v>348</v>
      </c>
      <c r="E39" s="72">
        <v>96.713336469816682</v>
      </c>
      <c r="F39" s="75">
        <v>1.142968982740592</v>
      </c>
      <c r="G39" s="76">
        <v>521</v>
      </c>
      <c r="H39" s="77"/>
      <c r="I39" s="488" t="s">
        <v>11</v>
      </c>
      <c r="J39" s="72">
        <v>21.643365375955359</v>
      </c>
      <c r="K39" s="78">
        <v>3.7035040051864079</v>
      </c>
      <c r="L39" s="79">
        <v>165</v>
      </c>
      <c r="M39" s="88" t="s">
        <v>105</v>
      </c>
      <c r="N39" s="89" t="s">
        <v>105</v>
      </c>
      <c r="O39" s="592" t="s">
        <v>105</v>
      </c>
    </row>
    <row r="40" spans="1:15">
      <c r="A40" s="510" t="s">
        <v>12</v>
      </c>
      <c r="B40" s="80">
        <v>64.185637548108659</v>
      </c>
      <c r="C40" s="81">
        <v>3.4293749850071351</v>
      </c>
      <c r="D40" s="82">
        <v>273</v>
      </c>
      <c r="E40" s="80">
        <v>97.239684227281131</v>
      </c>
      <c r="F40" s="84">
        <v>0.8285658393148474</v>
      </c>
      <c r="G40" s="85">
        <v>515</v>
      </c>
      <c r="H40" s="77"/>
      <c r="I40" s="510" t="s">
        <v>12</v>
      </c>
      <c r="J40" s="80">
        <v>16.885209352549769</v>
      </c>
      <c r="K40" s="86">
        <v>3.9854052326072078</v>
      </c>
      <c r="L40" s="87">
        <v>117</v>
      </c>
      <c r="M40" s="90" t="s">
        <v>105</v>
      </c>
      <c r="N40" s="91" t="s">
        <v>105</v>
      </c>
      <c r="O40" s="593" t="s">
        <v>105</v>
      </c>
    </row>
    <row r="41" spans="1:15">
      <c r="A41" s="488" t="s">
        <v>13</v>
      </c>
      <c r="B41" s="72">
        <v>50.653094339252192</v>
      </c>
      <c r="C41" s="73">
        <v>3.409518395179115</v>
      </c>
      <c r="D41" s="74">
        <v>281</v>
      </c>
      <c r="E41" s="92">
        <v>99.168955806475211</v>
      </c>
      <c r="F41" s="75">
        <v>0.50408481303948827</v>
      </c>
      <c r="G41" s="76">
        <v>394</v>
      </c>
      <c r="H41" s="77"/>
      <c r="I41" s="488" t="s">
        <v>13</v>
      </c>
      <c r="J41" s="72">
        <v>28.139668297670291</v>
      </c>
      <c r="K41" s="78">
        <v>3.9275937127215159</v>
      </c>
      <c r="L41" s="79">
        <v>149</v>
      </c>
      <c r="M41" s="88" t="s">
        <v>105</v>
      </c>
      <c r="N41" s="89" t="s">
        <v>105</v>
      </c>
      <c r="O41" s="592" t="s">
        <v>105</v>
      </c>
    </row>
    <row r="42" spans="1:15">
      <c r="A42" s="510" t="s">
        <v>14</v>
      </c>
      <c r="B42" s="80">
        <v>57.900927571577228</v>
      </c>
      <c r="C42" s="81">
        <v>3.5267223785489472</v>
      </c>
      <c r="D42" s="82">
        <v>302</v>
      </c>
      <c r="E42" s="80">
        <v>96.613390032233212</v>
      </c>
      <c r="F42" s="84">
        <v>0.77694701575605407</v>
      </c>
      <c r="G42" s="85">
        <v>605</v>
      </c>
      <c r="H42" s="77"/>
      <c r="I42" s="510" t="s">
        <v>14</v>
      </c>
      <c r="J42" s="80">
        <v>15.85580080527463</v>
      </c>
      <c r="K42" s="86">
        <v>3.9019031829645461</v>
      </c>
      <c r="L42" s="87">
        <v>103</v>
      </c>
      <c r="M42" s="90" t="s">
        <v>105</v>
      </c>
      <c r="N42" s="91" t="s">
        <v>105</v>
      </c>
      <c r="O42" s="593" t="s">
        <v>105</v>
      </c>
    </row>
    <row r="43" spans="1:15">
      <c r="A43" s="488" t="s">
        <v>15</v>
      </c>
      <c r="B43" s="72">
        <v>47.970349046818789</v>
      </c>
      <c r="C43" s="73">
        <v>2.2299375682032339</v>
      </c>
      <c r="D43" s="74">
        <v>629</v>
      </c>
      <c r="E43" s="92">
        <v>97.661835646346191</v>
      </c>
      <c r="F43" s="75">
        <v>0.52603089857340057</v>
      </c>
      <c r="G43" s="76">
        <v>839</v>
      </c>
      <c r="H43" s="77"/>
      <c r="I43" s="488" t="s">
        <v>15</v>
      </c>
      <c r="J43" s="72">
        <v>22.812451085260779</v>
      </c>
      <c r="K43" s="78">
        <v>2.390534889158602</v>
      </c>
      <c r="L43" s="79">
        <v>360</v>
      </c>
      <c r="M43" s="88" t="s">
        <v>105</v>
      </c>
      <c r="N43" s="89" t="s">
        <v>105</v>
      </c>
      <c r="O43" s="592" t="s">
        <v>105</v>
      </c>
    </row>
    <row r="44" spans="1:15">
      <c r="A44" s="510" t="s">
        <v>24</v>
      </c>
      <c r="B44" s="80">
        <v>62.122242864221853</v>
      </c>
      <c r="C44" s="81">
        <v>3.2503368502531398</v>
      </c>
      <c r="D44" s="82">
        <v>276</v>
      </c>
      <c r="E44" s="80">
        <v>96.411289742772198</v>
      </c>
      <c r="F44" s="84">
        <v>1.1461559961304939</v>
      </c>
      <c r="G44" s="85">
        <v>443</v>
      </c>
      <c r="H44" s="77"/>
      <c r="I44" s="510" t="s">
        <v>24</v>
      </c>
      <c r="J44" s="80">
        <v>8.5947682335758078</v>
      </c>
      <c r="K44" s="86">
        <v>2.5199538617272061</v>
      </c>
      <c r="L44" s="87">
        <v>120</v>
      </c>
      <c r="M44" s="90" t="s">
        <v>105</v>
      </c>
      <c r="N44" s="91" t="s">
        <v>105</v>
      </c>
      <c r="O44" s="593" t="s">
        <v>105</v>
      </c>
    </row>
    <row r="45" spans="1:15">
      <c r="A45" s="488" t="s">
        <v>16</v>
      </c>
      <c r="B45" s="72">
        <v>47.34575453235292</v>
      </c>
      <c r="C45" s="73">
        <v>2.0016296079241398</v>
      </c>
      <c r="D45" s="74">
        <v>781</v>
      </c>
      <c r="E45" s="72">
        <v>96.684963395776606</v>
      </c>
      <c r="F45" s="75">
        <v>0.62622681916435097</v>
      </c>
      <c r="G45" s="76">
        <v>982</v>
      </c>
      <c r="H45" s="77"/>
      <c r="I45" s="488" t="s">
        <v>16</v>
      </c>
      <c r="J45" s="72">
        <v>20.265759839436569</v>
      </c>
      <c r="K45" s="78">
        <v>2.135551826174122</v>
      </c>
      <c r="L45" s="79">
        <v>456</v>
      </c>
      <c r="M45" s="88" t="s">
        <v>105</v>
      </c>
      <c r="N45" s="89" t="s">
        <v>105</v>
      </c>
      <c r="O45" s="592" t="s">
        <v>105</v>
      </c>
    </row>
    <row r="46" spans="1:15">
      <c r="A46" s="510" t="s">
        <v>17</v>
      </c>
      <c r="B46" s="80">
        <v>47.82784010875676</v>
      </c>
      <c r="C46" s="81">
        <v>1.353599396642239</v>
      </c>
      <c r="D46" s="82">
        <v>1645</v>
      </c>
      <c r="E46" s="80">
        <v>94.5681708599638</v>
      </c>
      <c r="F46" s="84">
        <v>0.56127536227452313</v>
      </c>
      <c r="G46" s="85">
        <v>1929</v>
      </c>
      <c r="H46" s="77"/>
      <c r="I46" s="510" t="s">
        <v>17</v>
      </c>
      <c r="J46" s="80">
        <v>24.664851583422699</v>
      </c>
      <c r="K46" s="86">
        <v>1.4232904100586721</v>
      </c>
      <c r="L46" s="87">
        <v>1004</v>
      </c>
      <c r="M46" s="80">
        <v>32.068121945942849</v>
      </c>
      <c r="N46" s="84">
        <v>4.1555229253133898</v>
      </c>
      <c r="O46" s="591">
        <v>129</v>
      </c>
    </row>
    <row r="47" spans="1:15">
      <c r="A47" s="488" t="s">
        <v>18</v>
      </c>
      <c r="B47" s="72">
        <v>49.36969036319789</v>
      </c>
      <c r="C47" s="73">
        <v>2.3809764744744069</v>
      </c>
      <c r="D47" s="74">
        <v>540</v>
      </c>
      <c r="E47" s="72">
        <v>96.287493731830949</v>
      </c>
      <c r="F47" s="75">
        <v>0.78111155939828814</v>
      </c>
      <c r="G47" s="76">
        <v>629</v>
      </c>
      <c r="H47" s="77"/>
      <c r="I47" s="488" t="s">
        <v>18</v>
      </c>
      <c r="J47" s="72">
        <v>26.697112806873939</v>
      </c>
      <c r="K47" s="78">
        <v>2.7051119742519809</v>
      </c>
      <c r="L47" s="79">
        <v>313</v>
      </c>
      <c r="M47" s="88" t="s">
        <v>105</v>
      </c>
      <c r="N47" s="89" t="s">
        <v>105</v>
      </c>
      <c r="O47" s="592" t="s">
        <v>105</v>
      </c>
    </row>
    <row r="48" spans="1:15">
      <c r="A48" s="510" t="s">
        <v>19</v>
      </c>
      <c r="B48" s="80">
        <v>52.565035696260473</v>
      </c>
      <c r="C48" s="81">
        <v>3.2628734491702631</v>
      </c>
      <c r="D48" s="82">
        <v>307</v>
      </c>
      <c r="E48" s="80">
        <v>95.10758057987519</v>
      </c>
      <c r="F48" s="84">
        <v>1.189806219821107</v>
      </c>
      <c r="G48" s="85">
        <v>457</v>
      </c>
      <c r="H48" s="77"/>
      <c r="I48" s="510" t="s">
        <v>19</v>
      </c>
      <c r="J48" s="93">
        <v>29.492669415567629</v>
      </c>
      <c r="K48" s="86">
        <v>3.7698734949695738</v>
      </c>
      <c r="L48" s="87">
        <v>167</v>
      </c>
      <c r="M48" s="90" t="s">
        <v>105</v>
      </c>
      <c r="N48" s="91" t="s">
        <v>105</v>
      </c>
      <c r="O48" s="593" t="s">
        <v>105</v>
      </c>
    </row>
    <row r="49" spans="1:30">
      <c r="A49" s="488" t="s">
        <v>20</v>
      </c>
      <c r="B49" s="72">
        <v>58.552760449295093</v>
      </c>
      <c r="C49" s="73">
        <v>2.6479000961824442</v>
      </c>
      <c r="D49" s="74">
        <v>421</v>
      </c>
      <c r="E49" s="72">
        <v>96.202151632469707</v>
      </c>
      <c r="F49" s="75">
        <v>0.81421918678822158</v>
      </c>
      <c r="G49" s="76">
        <v>718</v>
      </c>
      <c r="H49" s="77"/>
      <c r="I49" s="488" t="s">
        <v>20</v>
      </c>
      <c r="J49" s="72">
        <v>10.24017036902031</v>
      </c>
      <c r="K49" s="78">
        <v>2.3197000741532379</v>
      </c>
      <c r="L49" s="79">
        <v>191</v>
      </c>
      <c r="M49" s="88" t="s">
        <v>105</v>
      </c>
      <c r="N49" s="89" t="s">
        <v>105</v>
      </c>
      <c r="O49" s="592" t="s">
        <v>105</v>
      </c>
    </row>
    <row r="50" spans="1:30">
      <c r="A50" s="510" t="s">
        <v>21</v>
      </c>
      <c r="B50" s="80">
        <v>64.110802633361459</v>
      </c>
      <c r="C50" s="81">
        <v>3.4601417234425971</v>
      </c>
      <c r="D50" s="82">
        <v>256</v>
      </c>
      <c r="E50" s="80">
        <v>97.169670378859124</v>
      </c>
      <c r="F50" s="84">
        <v>0.89520505542948348</v>
      </c>
      <c r="G50" s="85">
        <v>478</v>
      </c>
      <c r="H50" s="77"/>
      <c r="I50" s="510" t="s">
        <v>21</v>
      </c>
      <c r="J50" s="80">
        <v>13.03349104890532</v>
      </c>
      <c r="K50" s="86">
        <v>4.0660093385296454</v>
      </c>
      <c r="L50" s="87">
        <v>91</v>
      </c>
      <c r="M50" s="90" t="s">
        <v>105</v>
      </c>
      <c r="N50" s="91" t="s">
        <v>105</v>
      </c>
      <c r="O50" s="593" t="s">
        <v>105</v>
      </c>
    </row>
    <row r="51" spans="1:30">
      <c r="A51" s="488" t="s">
        <v>22</v>
      </c>
      <c r="B51" s="72">
        <v>48.783266874129339</v>
      </c>
      <c r="C51" s="73">
        <v>3.846520005966215</v>
      </c>
      <c r="D51" s="74">
        <v>238</v>
      </c>
      <c r="E51" s="72">
        <v>96.999403241856712</v>
      </c>
      <c r="F51" s="75">
        <v>0.87927168630584951</v>
      </c>
      <c r="G51" s="76">
        <v>504</v>
      </c>
      <c r="H51" s="77"/>
      <c r="I51" s="488" t="s">
        <v>22</v>
      </c>
      <c r="J51" s="72">
        <v>19.515007730004349</v>
      </c>
      <c r="K51" s="78">
        <v>4.1947373739829894</v>
      </c>
      <c r="L51" s="79">
        <v>121</v>
      </c>
      <c r="M51" s="88" t="s">
        <v>105</v>
      </c>
      <c r="N51" s="89" t="s">
        <v>105</v>
      </c>
      <c r="O51" s="592" t="s">
        <v>105</v>
      </c>
    </row>
    <row r="52" spans="1:30" ht="15" thickBot="1">
      <c r="A52" s="537" t="s">
        <v>23</v>
      </c>
      <c r="B52" s="539">
        <v>61.010062121621289</v>
      </c>
      <c r="C52" s="586">
        <v>3.304758230457999</v>
      </c>
      <c r="D52" s="587">
        <v>267</v>
      </c>
      <c r="E52" s="539">
        <v>98.834059221602288</v>
      </c>
      <c r="F52" s="588">
        <v>0.50346260475901261</v>
      </c>
      <c r="G52" s="589">
        <v>467</v>
      </c>
      <c r="H52" s="77"/>
      <c r="I52" s="537" t="s">
        <v>23</v>
      </c>
      <c r="J52" s="539">
        <v>12.473328602392041</v>
      </c>
      <c r="K52" s="594">
        <v>3.1929504947640419</v>
      </c>
      <c r="L52" s="595">
        <v>112</v>
      </c>
      <c r="M52" s="596" t="s">
        <v>105</v>
      </c>
      <c r="N52" s="597" t="s">
        <v>105</v>
      </c>
      <c r="O52" s="598" t="s">
        <v>105</v>
      </c>
    </row>
    <row r="53" spans="1:30">
      <c r="A53" s="511" t="s">
        <v>28</v>
      </c>
      <c r="B53" s="94">
        <v>46.669594694957233</v>
      </c>
      <c r="C53" s="95">
        <v>0.66157978628010794</v>
      </c>
      <c r="D53" s="96">
        <v>7304</v>
      </c>
      <c r="E53" s="94">
        <v>96.359275471734605</v>
      </c>
      <c r="F53" s="97">
        <v>0.21726596171998869</v>
      </c>
      <c r="G53" s="98">
        <v>9538</v>
      </c>
      <c r="H53" s="77"/>
      <c r="I53" s="511" t="s">
        <v>28</v>
      </c>
      <c r="J53" s="99">
        <v>21.5518949920253</v>
      </c>
      <c r="K53" s="100">
        <v>0.68973826952430051</v>
      </c>
      <c r="L53" s="101">
        <v>4236</v>
      </c>
      <c r="M53" s="102">
        <v>35.197316273183503</v>
      </c>
      <c r="N53" s="97">
        <v>2.3547680914666831</v>
      </c>
      <c r="O53" s="599">
        <v>455</v>
      </c>
    </row>
    <row r="54" spans="1:30">
      <c r="A54" s="511" t="s">
        <v>27</v>
      </c>
      <c r="B54" s="102">
        <v>60.746533152705283</v>
      </c>
      <c r="C54" s="95">
        <v>1.340417119131881</v>
      </c>
      <c r="D54" s="96">
        <v>1841</v>
      </c>
      <c r="E54" s="102">
        <v>96.953962934130686</v>
      </c>
      <c r="F54" s="97">
        <v>0.40787320431460689</v>
      </c>
      <c r="G54" s="98">
        <v>3142</v>
      </c>
      <c r="H54" s="77"/>
      <c r="I54" s="511" t="s">
        <v>27</v>
      </c>
      <c r="J54" s="102">
        <v>15.14655011454043</v>
      </c>
      <c r="K54" s="100">
        <v>1.5481114753390901</v>
      </c>
      <c r="L54" s="101">
        <v>796</v>
      </c>
      <c r="M54" s="102">
        <v>16.517647517344951</v>
      </c>
      <c r="N54" s="97">
        <v>5.0426439424381932</v>
      </c>
      <c r="O54" s="599">
        <v>81</v>
      </c>
    </row>
    <row r="55" spans="1:30">
      <c r="A55" s="517" t="s">
        <v>26</v>
      </c>
      <c r="B55" s="103">
        <v>49.114808575122211</v>
      </c>
      <c r="C55" s="104">
        <v>0.59933335615056738</v>
      </c>
      <c r="D55" s="105">
        <v>9145</v>
      </c>
      <c r="E55" s="103">
        <v>96.472025987965779</v>
      </c>
      <c r="F55" s="106">
        <v>0.19230395275288889</v>
      </c>
      <c r="G55" s="107">
        <v>12680</v>
      </c>
      <c r="H55" s="77"/>
      <c r="I55" s="517" t="s">
        <v>26</v>
      </c>
      <c r="J55" s="108">
        <v>20.750529795174891</v>
      </c>
      <c r="K55" s="109">
        <v>0.63367613627436425</v>
      </c>
      <c r="L55" s="600">
        <v>5032</v>
      </c>
      <c r="M55" s="540">
        <v>32.739649439479741</v>
      </c>
      <c r="N55" s="106">
        <v>2.164220241865602</v>
      </c>
      <c r="O55" s="601">
        <v>536</v>
      </c>
    </row>
    <row r="56" spans="1:30" ht="33" customHeight="1">
      <c r="A56" s="2082" t="s">
        <v>291</v>
      </c>
      <c r="B56" s="2082" t="s">
        <v>106</v>
      </c>
      <c r="C56" s="2082" t="s">
        <v>106</v>
      </c>
      <c r="D56" s="2082" t="s">
        <v>106</v>
      </c>
      <c r="E56" s="2082" t="s">
        <v>106</v>
      </c>
      <c r="F56" s="2082" t="s">
        <v>106</v>
      </c>
      <c r="G56" s="2082" t="s">
        <v>106</v>
      </c>
      <c r="H56" s="756"/>
      <c r="I56" s="2082" t="s">
        <v>291</v>
      </c>
      <c r="J56" s="2082" t="s">
        <v>106</v>
      </c>
      <c r="K56" s="2082" t="s">
        <v>106</v>
      </c>
      <c r="L56" s="2082" t="s">
        <v>106</v>
      </c>
      <c r="M56" s="2082" t="s">
        <v>106</v>
      </c>
      <c r="N56" s="2082" t="s">
        <v>106</v>
      </c>
      <c r="O56" s="2082" t="s">
        <v>106</v>
      </c>
    </row>
    <row r="57" spans="1:30" ht="24" customHeight="1">
      <c r="A57" s="1968" t="s">
        <v>107</v>
      </c>
      <c r="B57" s="1968" t="s">
        <v>108</v>
      </c>
      <c r="C57" s="1968" t="s">
        <v>108</v>
      </c>
      <c r="D57" s="1968" t="s">
        <v>108</v>
      </c>
      <c r="E57" s="1968" t="s">
        <v>108</v>
      </c>
      <c r="F57" s="1968" t="s">
        <v>108</v>
      </c>
      <c r="G57" s="1968" t="s">
        <v>108</v>
      </c>
      <c r="H57" s="756"/>
      <c r="I57" s="2082" t="s">
        <v>109</v>
      </c>
      <c r="J57" s="2082" t="s">
        <v>108</v>
      </c>
      <c r="K57" s="2082" t="s">
        <v>108</v>
      </c>
      <c r="L57" s="2082" t="s">
        <v>108</v>
      </c>
      <c r="M57" s="2082" t="s">
        <v>108</v>
      </c>
      <c r="N57" s="2082" t="s">
        <v>108</v>
      </c>
      <c r="O57" s="2082" t="s">
        <v>108</v>
      </c>
    </row>
    <row r="58" spans="1:30">
      <c r="A58" s="1968" t="s">
        <v>414</v>
      </c>
      <c r="B58" s="1968" t="s">
        <v>110</v>
      </c>
      <c r="C58" s="1968" t="s">
        <v>110</v>
      </c>
      <c r="D58" s="1968" t="s">
        <v>110</v>
      </c>
      <c r="E58" s="1968" t="s">
        <v>110</v>
      </c>
      <c r="F58" s="1968" t="s">
        <v>110</v>
      </c>
      <c r="G58" s="1968" t="s">
        <v>110</v>
      </c>
      <c r="H58" s="756"/>
      <c r="I58" s="1968" t="s">
        <v>414</v>
      </c>
      <c r="J58" s="1968" t="s">
        <v>111</v>
      </c>
      <c r="K58" s="1968" t="s">
        <v>111</v>
      </c>
      <c r="L58" s="1968" t="s">
        <v>111</v>
      </c>
      <c r="M58" s="1968" t="s">
        <v>111</v>
      </c>
      <c r="N58" s="1968" t="s">
        <v>111</v>
      </c>
      <c r="O58" s="1968" t="s">
        <v>111</v>
      </c>
    </row>
    <row r="60" spans="1:30" ht="23.25">
      <c r="A60" s="1842">
        <v>2021</v>
      </c>
      <c r="B60" s="1842"/>
      <c r="C60" s="1842"/>
      <c r="D60" s="1842"/>
      <c r="E60" s="1842"/>
      <c r="F60" s="1842"/>
      <c r="G60" s="1842"/>
      <c r="H60" s="1842"/>
      <c r="I60" s="1842"/>
      <c r="J60" s="1842"/>
      <c r="K60" s="1842"/>
      <c r="L60" s="1842"/>
      <c r="M60" s="1842"/>
      <c r="N60" s="1842"/>
      <c r="O60" s="1842"/>
      <c r="P60" s="14"/>
      <c r="Q60" s="14"/>
      <c r="R60" s="14"/>
      <c r="S60" s="14"/>
      <c r="T60" s="14"/>
      <c r="U60" s="70"/>
      <c r="V60" s="70"/>
      <c r="W60" s="70"/>
      <c r="X60" s="70"/>
      <c r="Y60" s="70"/>
      <c r="Z60" s="70"/>
      <c r="AA60" s="70"/>
      <c r="AB60" s="70"/>
      <c r="AC60" s="70"/>
      <c r="AD60" s="70"/>
    </row>
    <row r="61" spans="1:30" s="110" customFormat="1" ht="12.75">
      <c r="A61" s="5"/>
    </row>
    <row r="62" spans="1:30" ht="29.45" customHeight="1">
      <c r="A62" s="2083" t="s">
        <v>333</v>
      </c>
      <c r="B62" s="2083"/>
      <c r="C62" s="2083"/>
      <c r="D62" s="2083"/>
      <c r="E62" s="2083"/>
      <c r="F62" s="2083"/>
      <c r="G62" s="2083"/>
      <c r="H62" s="70"/>
      <c r="I62" s="2084" t="s">
        <v>334</v>
      </c>
      <c r="J62" s="2084"/>
      <c r="K62" s="2084"/>
      <c r="L62" s="2084"/>
      <c r="M62" s="2084"/>
      <c r="N62" s="2084"/>
      <c r="O62" s="2084"/>
      <c r="P62" s="70"/>
      <c r="Q62" s="70"/>
      <c r="R62" s="70"/>
      <c r="S62" s="70"/>
      <c r="T62" s="70"/>
      <c r="U62" s="70"/>
      <c r="V62" s="70"/>
      <c r="W62" s="70"/>
      <c r="X62" s="70"/>
      <c r="Y62" s="70"/>
      <c r="Z62" s="70"/>
      <c r="AA62" s="70"/>
      <c r="AB62" s="70"/>
      <c r="AC62" s="70"/>
      <c r="AD62" s="70"/>
    </row>
    <row r="63" spans="1:30" ht="18" customHeight="1" thickBot="1">
      <c r="A63" s="2085" t="s">
        <v>8</v>
      </c>
      <c r="B63" s="2087" t="s">
        <v>104</v>
      </c>
      <c r="C63" s="2087" t="s">
        <v>104</v>
      </c>
      <c r="D63" s="2087" t="s">
        <v>104</v>
      </c>
      <c r="E63" s="2087" t="s">
        <v>3</v>
      </c>
      <c r="F63" s="2087" t="s">
        <v>3</v>
      </c>
      <c r="G63" s="2088" t="s">
        <v>3</v>
      </c>
      <c r="H63" s="111"/>
      <c r="I63" s="2085" t="s">
        <v>8</v>
      </c>
      <c r="J63" s="2087" t="s">
        <v>104</v>
      </c>
      <c r="K63" s="2087" t="s">
        <v>104</v>
      </c>
      <c r="L63" s="2087" t="s">
        <v>104</v>
      </c>
      <c r="M63" s="2087" t="s">
        <v>3</v>
      </c>
      <c r="N63" s="2087" t="s">
        <v>3</v>
      </c>
      <c r="O63" s="2088" t="s">
        <v>3</v>
      </c>
      <c r="P63" s="70"/>
      <c r="Q63" s="70"/>
      <c r="R63" s="70"/>
      <c r="S63" s="70"/>
      <c r="T63" s="70"/>
      <c r="U63" s="70"/>
      <c r="V63" s="70"/>
      <c r="W63" s="70"/>
      <c r="X63" s="70"/>
      <c r="Y63" s="70"/>
      <c r="Z63" s="70"/>
      <c r="AA63" s="70"/>
      <c r="AB63" s="70"/>
      <c r="AC63" s="70"/>
      <c r="AD63" s="70"/>
    </row>
    <row r="64" spans="1:30" ht="15.75" thickBot="1">
      <c r="A64" s="2086" t="s">
        <v>8</v>
      </c>
      <c r="B64" s="407" t="s">
        <v>46</v>
      </c>
      <c r="C64" s="407" t="s">
        <v>69</v>
      </c>
      <c r="D64" s="408" t="s">
        <v>77</v>
      </c>
      <c r="E64" s="407" t="s">
        <v>46</v>
      </c>
      <c r="F64" s="407" t="s">
        <v>69</v>
      </c>
      <c r="G64" s="407" t="s">
        <v>77</v>
      </c>
      <c r="H64" s="111"/>
      <c r="I64" s="2086" t="s">
        <v>8</v>
      </c>
      <c r="J64" s="407" t="s">
        <v>46</v>
      </c>
      <c r="K64" s="407" t="s">
        <v>69</v>
      </c>
      <c r="L64" s="408" t="s">
        <v>77</v>
      </c>
      <c r="M64" s="407" t="s">
        <v>46</v>
      </c>
      <c r="N64" s="407" t="s">
        <v>69</v>
      </c>
      <c r="O64" s="407" t="s">
        <v>77</v>
      </c>
      <c r="P64" s="70"/>
      <c r="Q64" s="70"/>
      <c r="R64" s="70"/>
      <c r="S64" s="70"/>
      <c r="T64" s="70"/>
      <c r="U64" s="70"/>
      <c r="V64" s="70"/>
      <c r="W64" s="70"/>
      <c r="X64" s="70"/>
      <c r="Y64" s="70"/>
      <c r="Z64" s="70"/>
      <c r="AA64" s="70"/>
      <c r="AB64" s="70"/>
      <c r="AC64" s="70"/>
      <c r="AD64" s="70"/>
    </row>
    <row r="65" spans="1:30" ht="15">
      <c r="A65" s="488" t="s">
        <v>9</v>
      </c>
      <c r="B65" s="112">
        <v>41.265647063803051</v>
      </c>
      <c r="C65" s="113">
        <v>1.890134167574467</v>
      </c>
      <c r="D65" s="114">
        <v>832</v>
      </c>
      <c r="E65" s="112">
        <v>95.751855984823891</v>
      </c>
      <c r="F65" s="113">
        <v>0.5796340184038592</v>
      </c>
      <c r="G65" s="513">
        <v>1366</v>
      </c>
      <c r="H65" s="111"/>
      <c r="I65" s="488" t="s">
        <v>9</v>
      </c>
      <c r="J65" s="112">
        <v>17.467398700398238</v>
      </c>
      <c r="K65" s="113">
        <v>1.8144794197996821</v>
      </c>
      <c r="L65" s="114">
        <v>406</v>
      </c>
      <c r="M65" s="112">
        <v>28.958057852984851</v>
      </c>
      <c r="N65" s="113">
        <v>5.3746033337223906</v>
      </c>
      <c r="O65" s="513">
        <v>72</v>
      </c>
      <c r="P65" s="70"/>
      <c r="Q65" s="70"/>
      <c r="R65" s="70"/>
      <c r="S65" s="70"/>
      <c r="T65" s="70"/>
      <c r="U65" s="70"/>
      <c r="V65" s="70"/>
      <c r="W65" s="70"/>
      <c r="X65" s="70"/>
      <c r="Y65" s="70"/>
      <c r="Z65" s="70"/>
      <c r="AA65" s="70"/>
      <c r="AB65" s="70"/>
      <c r="AC65" s="70"/>
      <c r="AD65" s="70"/>
    </row>
    <row r="66" spans="1:30" ht="15">
      <c r="A66" s="510" t="s">
        <v>10</v>
      </c>
      <c r="B66" s="115">
        <v>39.478390417053276</v>
      </c>
      <c r="C66" s="116">
        <v>1.7543493105538319</v>
      </c>
      <c r="D66" s="117">
        <v>961</v>
      </c>
      <c r="E66" s="118">
        <v>94.962992063307212</v>
      </c>
      <c r="F66" s="116">
        <v>0.54660555511460607</v>
      </c>
      <c r="G66" s="514">
        <v>1550</v>
      </c>
      <c r="H66" s="111"/>
      <c r="I66" s="510" t="s">
        <v>10</v>
      </c>
      <c r="J66" s="115">
        <v>14.256557224738129</v>
      </c>
      <c r="K66" s="116">
        <v>1.3813630199877831</v>
      </c>
      <c r="L66" s="117">
        <v>550</v>
      </c>
      <c r="M66" s="115">
        <v>31.153940550497449</v>
      </c>
      <c r="N66" s="116">
        <v>4.3095939241188281</v>
      </c>
      <c r="O66" s="514">
        <v>118</v>
      </c>
      <c r="P66" s="70"/>
      <c r="Q66" s="70"/>
      <c r="R66" s="70"/>
      <c r="S66" s="70"/>
      <c r="T66" s="70"/>
      <c r="U66" s="70"/>
      <c r="V66" s="70"/>
      <c r="W66" s="70"/>
      <c r="X66" s="70"/>
      <c r="Y66" s="70"/>
      <c r="Z66" s="70"/>
      <c r="AA66" s="70"/>
      <c r="AB66" s="70"/>
      <c r="AC66" s="70"/>
      <c r="AD66" s="70"/>
    </row>
    <row r="67" spans="1:30" ht="15">
      <c r="A67" s="488" t="s">
        <v>11</v>
      </c>
      <c r="B67" s="112">
        <v>59.314534666515627</v>
      </c>
      <c r="C67" s="113">
        <v>3.9746826178546271</v>
      </c>
      <c r="D67" s="114">
        <v>357</v>
      </c>
      <c r="E67" s="112">
        <v>94.897664286849022</v>
      </c>
      <c r="F67" s="113">
        <v>1.320506307762805</v>
      </c>
      <c r="G67" s="513">
        <v>718</v>
      </c>
      <c r="H67" s="111"/>
      <c r="I67" s="488" t="s">
        <v>11</v>
      </c>
      <c r="J67" s="112">
        <v>22.751973715962681</v>
      </c>
      <c r="K67" s="113">
        <v>4.1769940262788134</v>
      </c>
      <c r="L67" s="114">
        <v>102</v>
      </c>
      <c r="M67" s="119" t="s">
        <v>105</v>
      </c>
      <c r="N67" s="120" t="s">
        <v>105</v>
      </c>
      <c r="O67" s="523" t="s">
        <v>105</v>
      </c>
      <c r="P67" s="70"/>
      <c r="Q67" s="70"/>
      <c r="R67" s="70"/>
      <c r="S67" s="70"/>
      <c r="T67" s="70"/>
      <c r="U67" s="70"/>
      <c r="V67" s="70"/>
      <c r="W67" s="70"/>
      <c r="X67" s="70"/>
      <c r="Y67" s="70"/>
      <c r="Z67" s="70"/>
      <c r="AA67" s="70"/>
      <c r="AB67" s="70"/>
      <c r="AC67" s="70"/>
      <c r="AD67" s="70"/>
    </row>
    <row r="68" spans="1:30" ht="15">
      <c r="A68" s="510" t="s">
        <v>12</v>
      </c>
      <c r="B68" s="115">
        <v>62.673319488527753</v>
      </c>
      <c r="C68" s="116">
        <v>4.2698696350113856</v>
      </c>
      <c r="D68" s="117">
        <v>287</v>
      </c>
      <c r="E68" s="115">
        <v>97.203298292744648</v>
      </c>
      <c r="F68" s="116">
        <v>0.74399338864613718</v>
      </c>
      <c r="G68" s="514">
        <v>615</v>
      </c>
      <c r="H68" s="111"/>
      <c r="I68" s="510" t="s">
        <v>12</v>
      </c>
      <c r="J68" s="115">
        <v>14.281610743422981</v>
      </c>
      <c r="K68" s="116">
        <v>3.9913510702668749</v>
      </c>
      <c r="L68" s="117">
        <v>61</v>
      </c>
      <c r="M68" s="121" t="s">
        <v>105</v>
      </c>
      <c r="N68" s="122" t="s">
        <v>105</v>
      </c>
      <c r="O68" s="522" t="s">
        <v>105</v>
      </c>
      <c r="P68" s="70"/>
      <c r="Q68" s="70"/>
      <c r="R68" s="70"/>
      <c r="S68" s="70"/>
      <c r="T68" s="70"/>
      <c r="U68" s="70"/>
      <c r="V68" s="70"/>
      <c r="W68" s="70"/>
      <c r="X68" s="70"/>
      <c r="Y68" s="70"/>
      <c r="Z68" s="70"/>
      <c r="AA68" s="70"/>
      <c r="AB68" s="70"/>
      <c r="AC68" s="70"/>
      <c r="AD68" s="70"/>
    </row>
    <row r="69" spans="1:30" ht="15">
      <c r="A69" s="488" t="s">
        <v>13</v>
      </c>
      <c r="B69" s="112">
        <v>46.236539741973168</v>
      </c>
      <c r="C69" s="113">
        <v>4.0268665172418361</v>
      </c>
      <c r="D69" s="114">
        <v>218</v>
      </c>
      <c r="E69" s="112">
        <v>95.959818076681842</v>
      </c>
      <c r="F69" s="113">
        <v>1.114856497739392</v>
      </c>
      <c r="G69" s="513">
        <v>447</v>
      </c>
      <c r="H69" s="111"/>
      <c r="I69" s="488" t="s">
        <v>13</v>
      </c>
      <c r="J69" s="112">
        <v>23.731697545420602</v>
      </c>
      <c r="K69" s="113">
        <v>4.6558732387163699</v>
      </c>
      <c r="L69" s="114">
        <v>97</v>
      </c>
      <c r="M69" s="119" t="s">
        <v>105</v>
      </c>
      <c r="N69" s="120" t="s">
        <v>105</v>
      </c>
      <c r="O69" s="523" t="s">
        <v>105</v>
      </c>
      <c r="P69" s="70"/>
      <c r="Q69" s="70"/>
      <c r="R69" s="70"/>
      <c r="S69" s="70"/>
      <c r="T69" s="70"/>
      <c r="U69" s="70"/>
      <c r="V69" s="70"/>
      <c r="W69" s="70"/>
      <c r="X69" s="70"/>
      <c r="Y69" s="70"/>
      <c r="Z69" s="70"/>
      <c r="AA69" s="70"/>
      <c r="AB69" s="70"/>
      <c r="AC69" s="70"/>
      <c r="AD69" s="70"/>
    </row>
    <row r="70" spans="1:30" ht="15">
      <c r="A70" s="510" t="s">
        <v>14</v>
      </c>
      <c r="B70" s="115">
        <v>52.94154029613717</v>
      </c>
      <c r="C70" s="116">
        <v>3.9352656395027741</v>
      </c>
      <c r="D70" s="117">
        <v>291</v>
      </c>
      <c r="E70" s="115">
        <v>95.507949476532531</v>
      </c>
      <c r="F70" s="116">
        <v>0.84559175870609604</v>
      </c>
      <c r="G70" s="514">
        <v>708</v>
      </c>
      <c r="H70" s="111"/>
      <c r="I70" s="510" t="s">
        <v>14</v>
      </c>
      <c r="J70" s="115">
        <v>9.8842044416951769</v>
      </c>
      <c r="K70" s="116">
        <v>3.4172289073720208</v>
      </c>
      <c r="L70" s="117">
        <v>66</v>
      </c>
      <c r="M70" s="121" t="s">
        <v>105</v>
      </c>
      <c r="N70" s="122" t="s">
        <v>105</v>
      </c>
      <c r="O70" s="522" t="s">
        <v>105</v>
      </c>
      <c r="P70" s="70"/>
      <c r="Q70" s="70"/>
      <c r="R70" s="70"/>
      <c r="S70" s="70"/>
      <c r="T70" s="70"/>
      <c r="U70" s="70"/>
      <c r="V70" s="70"/>
      <c r="W70" s="70"/>
      <c r="X70" s="70"/>
      <c r="Y70" s="70"/>
      <c r="Z70" s="70"/>
      <c r="AA70" s="70"/>
      <c r="AB70" s="70"/>
      <c r="AC70" s="70"/>
      <c r="AD70" s="70"/>
    </row>
    <row r="71" spans="1:30" ht="15">
      <c r="A71" s="488" t="s">
        <v>15</v>
      </c>
      <c r="B71" s="112">
        <v>47.233844799232138</v>
      </c>
      <c r="C71" s="113">
        <v>3.145248246459118</v>
      </c>
      <c r="D71" s="114">
        <v>414</v>
      </c>
      <c r="E71" s="112">
        <v>95.810539483834006</v>
      </c>
      <c r="F71" s="113">
        <v>0.69545369643350952</v>
      </c>
      <c r="G71" s="513">
        <v>852</v>
      </c>
      <c r="H71" s="111"/>
      <c r="I71" s="488" t="s">
        <v>15</v>
      </c>
      <c r="J71" s="112">
        <v>22.951643122281482</v>
      </c>
      <c r="K71" s="113">
        <v>3.1259693986497359</v>
      </c>
      <c r="L71" s="114">
        <v>184</v>
      </c>
      <c r="M71" s="119">
        <v>39.81899967769769</v>
      </c>
      <c r="N71" s="120">
        <v>6.4570431997263462</v>
      </c>
      <c r="O71" s="523">
        <v>58</v>
      </c>
      <c r="P71" s="70"/>
      <c r="Q71" s="70"/>
      <c r="R71" s="70"/>
      <c r="S71" s="70"/>
      <c r="T71" s="70"/>
      <c r="U71" s="70"/>
      <c r="V71" s="70"/>
      <c r="W71" s="70"/>
      <c r="X71" s="70"/>
      <c r="Y71" s="70"/>
      <c r="Z71" s="70"/>
      <c r="AA71" s="70"/>
      <c r="AB71" s="70"/>
      <c r="AC71" s="70"/>
      <c r="AD71" s="70"/>
    </row>
    <row r="72" spans="1:30" ht="15">
      <c r="A72" s="510" t="s">
        <v>24</v>
      </c>
      <c r="B72" s="115">
        <v>63.087844448551863</v>
      </c>
      <c r="C72" s="116">
        <v>5.9571087449275151</v>
      </c>
      <c r="D72" s="117">
        <v>222</v>
      </c>
      <c r="E72" s="115">
        <v>96.384245836776756</v>
      </c>
      <c r="F72" s="116">
        <v>0.99726493822377282</v>
      </c>
      <c r="G72" s="514">
        <v>543</v>
      </c>
      <c r="H72" s="111"/>
      <c r="I72" s="510" t="s">
        <v>24</v>
      </c>
      <c r="J72" s="115">
        <v>8.9545745996747605</v>
      </c>
      <c r="K72" s="116">
        <v>3.6669354944578032</v>
      </c>
      <c r="L72" s="117">
        <v>38</v>
      </c>
      <c r="M72" s="121" t="s">
        <v>105</v>
      </c>
      <c r="N72" s="122" t="s">
        <v>105</v>
      </c>
      <c r="O72" s="522" t="s">
        <v>105</v>
      </c>
      <c r="P72" s="70"/>
      <c r="Q72" s="70"/>
      <c r="R72" s="70"/>
      <c r="S72" s="70"/>
      <c r="T72" s="70"/>
      <c r="U72" s="70"/>
      <c r="V72" s="70"/>
      <c r="W72" s="70"/>
      <c r="X72" s="70"/>
      <c r="Y72" s="70"/>
      <c r="Z72" s="70"/>
      <c r="AA72" s="70"/>
      <c r="AB72" s="70"/>
      <c r="AC72" s="70"/>
      <c r="AD72" s="70"/>
    </row>
    <row r="73" spans="1:30" ht="15">
      <c r="A73" s="488" t="s">
        <v>16</v>
      </c>
      <c r="B73" s="112">
        <v>46.447450955847991</v>
      </c>
      <c r="C73" s="113">
        <v>2.6533070734867779</v>
      </c>
      <c r="D73" s="114">
        <v>564</v>
      </c>
      <c r="E73" s="123">
        <v>95.710652905441691</v>
      </c>
      <c r="F73" s="113">
        <v>0.65705727421949189</v>
      </c>
      <c r="G73" s="513">
        <v>1076</v>
      </c>
      <c r="H73" s="111"/>
      <c r="I73" s="488" t="s">
        <v>16</v>
      </c>
      <c r="J73" s="112">
        <v>20.896257046691659</v>
      </c>
      <c r="K73" s="113">
        <v>2.5733130927533021</v>
      </c>
      <c r="L73" s="114">
        <v>230</v>
      </c>
      <c r="M73" s="119">
        <v>38.152824796820397</v>
      </c>
      <c r="N73" s="120">
        <v>6.0052367193257687</v>
      </c>
      <c r="O73" s="523">
        <v>66</v>
      </c>
      <c r="P73" s="70"/>
      <c r="Q73" s="70"/>
      <c r="R73" s="70"/>
      <c r="S73" s="70"/>
      <c r="T73" s="70"/>
      <c r="U73" s="70"/>
      <c r="V73" s="70"/>
      <c r="W73" s="70"/>
      <c r="X73" s="70"/>
      <c r="Y73" s="70"/>
      <c r="Z73" s="70"/>
      <c r="AA73" s="70"/>
      <c r="AB73" s="70"/>
      <c r="AC73" s="70"/>
      <c r="AD73" s="70"/>
    </row>
    <row r="74" spans="1:30" ht="15">
      <c r="A74" s="510" t="s">
        <v>17</v>
      </c>
      <c r="B74" s="115">
        <v>44.316536626341872</v>
      </c>
      <c r="C74" s="116">
        <v>1.792214431717029</v>
      </c>
      <c r="D74" s="117">
        <v>990</v>
      </c>
      <c r="E74" s="115">
        <v>95.37544254913098</v>
      </c>
      <c r="F74" s="116">
        <v>0.55616419979252585</v>
      </c>
      <c r="G74" s="514">
        <v>1625</v>
      </c>
      <c r="H74" s="111"/>
      <c r="I74" s="510" t="s">
        <v>17</v>
      </c>
      <c r="J74" s="115">
        <v>20.521659967065371</v>
      </c>
      <c r="K74" s="116">
        <v>1.7330291232615489</v>
      </c>
      <c r="L74" s="117">
        <v>496</v>
      </c>
      <c r="M74" s="121">
        <v>38.622056466650569</v>
      </c>
      <c r="N74" s="122">
        <v>4.7763664025806012</v>
      </c>
      <c r="O74" s="522">
        <v>109</v>
      </c>
      <c r="P74" s="70"/>
      <c r="Q74" s="70"/>
      <c r="R74" s="70"/>
      <c r="S74" s="70"/>
      <c r="T74" s="70"/>
      <c r="U74" s="70"/>
      <c r="V74" s="70"/>
      <c r="W74" s="70"/>
      <c r="X74" s="70"/>
      <c r="Y74" s="70"/>
      <c r="Z74" s="70"/>
      <c r="AA74" s="70"/>
      <c r="AB74" s="70"/>
      <c r="AC74" s="70"/>
      <c r="AD74" s="70"/>
    </row>
    <row r="75" spans="1:30" ht="15">
      <c r="A75" s="488" t="s">
        <v>18</v>
      </c>
      <c r="B75" s="112">
        <v>46.096974142622827</v>
      </c>
      <c r="C75" s="113">
        <v>2.9881959241249452</v>
      </c>
      <c r="D75" s="114">
        <v>429</v>
      </c>
      <c r="E75" s="112">
        <v>96.524729933732672</v>
      </c>
      <c r="F75" s="113">
        <v>0.73578625407975329</v>
      </c>
      <c r="G75" s="513">
        <v>704</v>
      </c>
      <c r="H75" s="111"/>
      <c r="I75" s="488" t="s">
        <v>18</v>
      </c>
      <c r="J75" s="112">
        <v>23.51846901320312</v>
      </c>
      <c r="K75" s="113">
        <v>2.9951848445603422</v>
      </c>
      <c r="L75" s="114">
        <v>190</v>
      </c>
      <c r="M75" s="119" t="s">
        <v>105</v>
      </c>
      <c r="N75" s="120" t="s">
        <v>105</v>
      </c>
      <c r="O75" s="523" t="s">
        <v>105</v>
      </c>
      <c r="P75" s="70"/>
      <c r="Q75" s="70"/>
      <c r="R75" s="70"/>
      <c r="S75" s="70"/>
      <c r="T75" s="70"/>
      <c r="U75" s="70"/>
      <c r="V75" s="70"/>
      <c r="W75" s="70"/>
      <c r="X75" s="70"/>
      <c r="Y75" s="70"/>
      <c r="Z75" s="70"/>
      <c r="AA75" s="70"/>
      <c r="AB75" s="70"/>
      <c r="AC75" s="70"/>
      <c r="AD75" s="70"/>
    </row>
    <row r="76" spans="1:30" ht="15">
      <c r="A76" s="510" t="s">
        <v>19</v>
      </c>
      <c r="B76" s="115">
        <v>43.359723009933013</v>
      </c>
      <c r="C76" s="116">
        <v>3.751164179245178</v>
      </c>
      <c r="D76" s="117">
        <v>257</v>
      </c>
      <c r="E76" s="115">
        <v>93.876825893128029</v>
      </c>
      <c r="F76" s="116">
        <v>1.3227370109395289</v>
      </c>
      <c r="G76" s="514">
        <v>497</v>
      </c>
      <c r="H76" s="111"/>
      <c r="I76" s="510" t="s">
        <v>19</v>
      </c>
      <c r="J76" s="115">
        <v>18.416332004300941</v>
      </c>
      <c r="K76" s="116">
        <v>3.675787973816512</v>
      </c>
      <c r="L76" s="117">
        <v>103</v>
      </c>
      <c r="M76" s="121" t="s">
        <v>105</v>
      </c>
      <c r="N76" s="122" t="s">
        <v>105</v>
      </c>
      <c r="O76" s="522" t="s">
        <v>105</v>
      </c>
      <c r="P76" s="70"/>
      <c r="Q76" s="70"/>
      <c r="R76" s="70"/>
      <c r="S76" s="70"/>
      <c r="T76" s="70"/>
      <c r="U76" s="70"/>
      <c r="V76" s="70"/>
      <c r="W76" s="70"/>
      <c r="X76" s="70"/>
      <c r="Y76" s="70"/>
      <c r="Z76" s="70"/>
      <c r="AA76" s="70"/>
      <c r="AB76" s="70"/>
      <c r="AC76" s="70"/>
      <c r="AD76" s="70"/>
    </row>
    <row r="77" spans="1:30" ht="15">
      <c r="A77" s="488" t="s">
        <v>20</v>
      </c>
      <c r="B77" s="112">
        <v>56.659852614084997</v>
      </c>
      <c r="C77" s="113">
        <v>3.3647004750250291</v>
      </c>
      <c r="D77" s="114">
        <v>358</v>
      </c>
      <c r="E77" s="112">
        <v>97.645996853938257</v>
      </c>
      <c r="F77" s="113">
        <v>0.58261916021218862</v>
      </c>
      <c r="G77" s="513">
        <v>794</v>
      </c>
      <c r="H77" s="111"/>
      <c r="I77" s="488" t="s">
        <v>20</v>
      </c>
      <c r="J77" s="112">
        <v>8.453427867968152</v>
      </c>
      <c r="K77" s="113">
        <v>2.4410542562515309</v>
      </c>
      <c r="L77" s="114">
        <v>99</v>
      </c>
      <c r="M77" s="119" t="s">
        <v>105</v>
      </c>
      <c r="N77" s="120" t="s">
        <v>105</v>
      </c>
      <c r="O77" s="523" t="s">
        <v>105</v>
      </c>
      <c r="P77" s="70"/>
      <c r="Q77" s="70"/>
      <c r="R77" s="70"/>
      <c r="S77" s="70"/>
      <c r="T77" s="70"/>
      <c r="U77" s="70"/>
      <c r="V77" s="70"/>
      <c r="W77" s="70"/>
      <c r="X77" s="70"/>
      <c r="Y77" s="70"/>
      <c r="Z77" s="70"/>
      <c r="AA77" s="70"/>
      <c r="AB77" s="70"/>
      <c r="AC77" s="70"/>
      <c r="AD77" s="70"/>
    </row>
    <row r="78" spans="1:30" ht="15">
      <c r="A78" s="510" t="s">
        <v>21</v>
      </c>
      <c r="B78" s="115">
        <v>63.067080675371798</v>
      </c>
      <c r="C78" s="116">
        <v>4.1550933945928774</v>
      </c>
      <c r="D78" s="117">
        <v>280</v>
      </c>
      <c r="E78" s="115">
        <v>97.661592989397178</v>
      </c>
      <c r="F78" s="116">
        <v>0.62182392986254298</v>
      </c>
      <c r="G78" s="514">
        <v>597</v>
      </c>
      <c r="H78" s="111"/>
      <c r="I78" s="510" t="s">
        <v>21</v>
      </c>
      <c r="J78" s="115">
        <v>10.26733685188087</v>
      </c>
      <c r="K78" s="116">
        <v>3.4450070198541018</v>
      </c>
      <c r="L78" s="117">
        <v>67</v>
      </c>
      <c r="M78" s="121" t="s">
        <v>105</v>
      </c>
      <c r="N78" s="122" t="s">
        <v>105</v>
      </c>
      <c r="O78" s="522" t="s">
        <v>105</v>
      </c>
      <c r="P78" s="70"/>
      <c r="Q78" s="70"/>
      <c r="R78" s="70"/>
      <c r="S78" s="70"/>
      <c r="T78" s="70"/>
      <c r="U78" s="70"/>
      <c r="V78" s="70"/>
      <c r="W78" s="70"/>
      <c r="X78" s="70"/>
      <c r="Y78" s="70"/>
      <c r="Z78" s="70"/>
      <c r="AA78" s="70"/>
      <c r="AB78" s="70"/>
      <c r="AC78" s="70"/>
      <c r="AD78" s="70"/>
    </row>
    <row r="79" spans="1:30" ht="15">
      <c r="A79" s="488" t="s">
        <v>22</v>
      </c>
      <c r="B79" s="112">
        <v>50.717812910160831</v>
      </c>
      <c r="C79" s="113">
        <v>4.022219871707815</v>
      </c>
      <c r="D79" s="114">
        <v>269</v>
      </c>
      <c r="E79" s="112">
        <v>96.377662228641626</v>
      </c>
      <c r="F79" s="113">
        <v>0.82250223047565862</v>
      </c>
      <c r="G79" s="513">
        <v>628</v>
      </c>
      <c r="H79" s="111"/>
      <c r="I79" s="488" t="s">
        <v>22</v>
      </c>
      <c r="J79" s="112">
        <v>23.591423338448479</v>
      </c>
      <c r="K79" s="113">
        <v>4.3191490252112823</v>
      </c>
      <c r="L79" s="114">
        <v>103</v>
      </c>
      <c r="M79" s="119" t="s">
        <v>105</v>
      </c>
      <c r="N79" s="120" t="s">
        <v>105</v>
      </c>
      <c r="O79" s="523" t="s">
        <v>105</v>
      </c>
      <c r="P79" s="70"/>
      <c r="Q79" s="70"/>
      <c r="R79" s="70"/>
      <c r="S79" s="70"/>
      <c r="T79" s="70"/>
      <c r="U79" s="70"/>
      <c r="V79" s="70"/>
      <c r="W79" s="70"/>
      <c r="X79" s="70"/>
      <c r="Y79" s="70"/>
      <c r="Z79" s="70"/>
      <c r="AA79" s="70"/>
      <c r="AB79" s="70"/>
      <c r="AC79" s="70"/>
      <c r="AD79" s="70"/>
    </row>
    <row r="80" spans="1:30" ht="15.75" thickBot="1">
      <c r="A80" s="537" t="s">
        <v>23</v>
      </c>
      <c r="B80" s="413">
        <v>59.932558836361423</v>
      </c>
      <c r="C80" s="414">
        <v>5.1181806864403452</v>
      </c>
      <c r="D80" s="415">
        <v>217</v>
      </c>
      <c r="E80" s="413">
        <v>98.653654779273197</v>
      </c>
      <c r="F80" s="414">
        <v>0.48700797543329138</v>
      </c>
      <c r="G80" s="515">
        <v>516</v>
      </c>
      <c r="H80" s="111"/>
      <c r="I80" s="537" t="s">
        <v>23</v>
      </c>
      <c r="J80" s="413">
        <v>12.60535073390008</v>
      </c>
      <c r="K80" s="414">
        <v>4.1492986530714173</v>
      </c>
      <c r="L80" s="415">
        <v>50</v>
      </c>
      <c r="M80" s="416" t="s">
        <v>105</v>
      </c>
      <c r="N80" s="417" t="s">
        <v>105</v>
      </c>
      <c r="O80" s="584" t="s">
        <v>105</v>
      </c>
      <c r="P80" s="70"/>
      <c r="Q80" s="70"/>
      <c r="R80" s="70"/>
      <c r="S80" s="70"/>
      <c r="T80" s="70"/>
      <c r="U80" s="70"/>
      <c r="V80" s="70"/>
      <c r="W80" s="70"/>
      <c r="X80" s="70"/>
      <c r="Y80" s="70"/>
      <c r="Z80" s="70"/>
      <c r="AA80" s="70"/>
      <c r="AB80" s="70"/>
      <c r="AC80" s="70"/>
      <c r="AD80" s="70"/>
    </row>
    <row r="81" spans="1:30" ht="15">
      <c r="A81" s="511" t="s">
        <v>28</v>
      </c>
      <c r="B81" s="124">
        <v>43.974736441405902</v>
      </c>
      <c r="C81" s="125">
        <v>0.84403613237805863</v>
      </c>
      <c r="D81" s="126">
        <v>5225</v>
      </c>
      <c r="E81" s="127">
        <v>95.54097937472136</v>
      </c>
      <c r="F81" s="125">
        <v>0.2392590562300391</v>
      </c>
      <c r="G81" s="516">
        <v>9453</v>
      </c>
      <c r="H81" s="111"/>
      <c r="I81" s="511" t="s">
        <v>28</v>
      </c>
      <c r="J81" s="127">
        <v>19.02194591911292</v>
      </c>
      <c r="K81" s="125">
        <v>0.79872049139226786</v>
      </c>
      <c r="L81" s="126">
        <v>2425</v>
      </c>
      <c r="M81" s="124">
        <v>35.374078562298891</v>
      </c>
      <c r="N81" s="125">
        <v>2.148821048165042</v>
      </c>
      <c r="O81" s="516">
        <v>574</v>
      </c>
      <c r="P81" s="70"/>
      <c r="Q81" s="70"/>
      <c r="R81" s="70"/>
      <c r="S81" s="70"/>
      <c r="T81" s="70"/>
      <c r="U81" s="70"/>
      <c r="V81" s="70"/>
      <c r="W81" s="70"/>
      <c r="X81" s="70"/>
      <c r="Y81" s="70"/>
      <c r="Z81" s="70"/>
      <c r="AA81" s="70"/>
      <c r="AB81" s="70"/>
      <c r="AC81" s="70"/>
      <c r="AD81" s="70"/>
    </row>
    <row r="82" spans="1:30" ht="15">
      <c r="A82" s="511" t="s">
        <v>27</v>
      </c>
      <c r="B82" s="124">
        <v>60.016301260668158</v>
      </c>
      <c r="C82" s="125">
        <v>1.785768327344545</v>
      </c>
      <c r="D82" s="126">
        <v>1721</v>
      </c>
      <c r="E82" s="124">
        <v>96.925777572796591</v>
      </c>
      <c r="F82" s="125">
        <v>0.39757890243802668</v>
      </c>
      <c r="G82" s="516">
        <v>3783</v>
      </c>
      <c r="H82" s="111"/>
      <c r="I82" s="511" t="s">
        <v>27</v>
      </c>
      <c r="J82" s="124">
        <v>14.316096014697919</v>
      </c>
      <c r="K82" s="125">
        <v>1.643208443428438</v>
      </c>
      <c r="L82" s="126">
        <v>417</v>
      </c>
      <c r="M82" s="124">
        <v>21.83518255872</v>
      </c>
      <c r="N82" s="125">
        <v>4.9779967499344577</v>
      </c>
      <c r="O82" s="516">
        <v>100</v>
      </c>
      <c r="P82" s="70"/>
      <c r="Q82" s="70"/>
      <c r="R82" s="70"/>
      <c r="S82" s="70"/>
      <c r="T82" s="70"/>
      <c r="U82" s="70"/>
      <c r="V82" s="70"/>
      <c r="W82" s="70"/>
      <c r="X82" s="70"/>
      <c r="Y82" s="70"/>
      <c r="Z82" s="70"/>
      <c r="AA82" s="70"/>
      <c r="AB82" s="70"/>
      <c r="AC82" s="70"/>
      <c r="AD82" s="70"/>
    </row>
    <row r="83" spans="1:30" ht="15">
      <c r="A83" s="517" t="s">
        <v>26</v>
      </c>
      <c r="B83" s="518">
        <v>46.807072516253037</v>
      </c>
      <c r="C83" s="519">
        <v>0.76776857859602621</v>
      </c>
      <c r="D83" s="521">
        <v>6946</v>
      </c>
      <c r="E83" s="525">
        <v>95.808127846685636</v>
      </c>
      <c r="F83" s="519">
        <v>0.2077269719809938</v>
      </c>
      <c r="G83" s="520">
        <v>13236</v>
      </c>
      <c r="H83" s="111"/>
      <c r="I83" s="517" t="s">
        <v>26</v>
      </c>
      <c r="J83" s="525">
        <v>18.427099553480559</v>
      </c>
      <c r="K83" s="519">
        <v>0.72841112617884696</v>
      </c>
      <c r="L83" s="521">
        <v>2842</v>
      </c>
      <c r="M83" s="525">
        <v>33.757627003095649</v>
      </c>
      <c r="N83" s="519">
        <v>1.9915219909494479</v>
      </c>
      <c r="O83" s="520">
        <v>674</v>
      </c>
      <c r="P83" s="70"/>
      <c r="Q83" s="70"/>
      <c r="R83" s="70"/>
      <c r="S83" s="70"/>
      <c r="T83" s="70"/>
      <c r="U83" s="70"/>
      <c r="V83" s="70"/>
      <c r="W83" s="70"/>
      <c r="X83" s="70"/>
      <c r="Y83" s="70"/>
      <c r="Z83" s="70"/>
      <c r="AA83" s="70"/>
      <c r="AB83" s="70"/>
      <c r="AC83" s="70"/>
      <c r="AD83" s="70"/>
    </row>
    <row r="84" spans="1:30" ht="36" customHeight="1">
      <c r="A84" s="2082" t="s">
        <v>291</v>
      </c>
      <c r="B84" s="2082" t="s">
        <v>106</v>
      </c>
      <c r="C84" s="2082" t="s">
        <v>106</v>
      </c>
      <c r="D84" s="2082" t="s">
        <v>106</v>
      </c>
      <c r="E84" s="2082" t="s">
        <v>106</v>
      </c>
      <c r="F84" s="2082" t="s">
        <v>106</v>
      </c>
      <c r="G84" s="2082" t="s">
        <v>106</v>
      </c>
      <c r="H84" s="10"/>
      <c r="I84" s="2082" t="s">
        <v>291</v>
      </c>
      <c r="J84" s="2082" t="s">
        <v>106</v>
      </c>
      <c r="K84" s="2082" t="s">
        <v>106</v>
      </c>
      <c r="L84" s="2082" t="s">
        <v>106</v>
      </c>
      <c r="M84" s="2082" t="s">
        <v>106</v>
      </c>
      <c r="N84" s="2082" t="s">
        <v>106</v>
      </c>
      <c r="O84" s="2082" t="s">
        <v>106</v>
      </c>
      <c r="P84" s="70"/>
      <c r="Q84" s="70"/>
      <c r="R84" s="70"/>
      <c r="S84" s="70"/>
      <c r="T84" s="70"/>
      <c r="U84" s="70"/>
      <c r="V84" s="70"/>
      <c r="W84" s="70"/>
      <c r="X84" s="70"/>
      <c r="Y84" s="70"/>
      <c r="Z84" s="70"/>
      <c r="AA84" s="70"/>
      <c r="AB84" s="70"/>
      <c r="AC84" s="70"/>
      <c r="AD84" s="70"/>
    </row>
    <row r="85" spans="1:30" ht="20.25" customHeight="1">
      <c r="A85" s="1968" t="s">
        <v>112</v>
      </c>
      <c r="B85" s="1968" t="s">
        <v>108</v>
      </c>
      <c r="C85" s="1968" t="s">
        <v>108</v>
      </c>
      <c r="D85" s="1968" t="s">
        <v>108</v>
      </c>
      <c r="E85" s="1968" t="s">
        <v>108</v>
      </c>
      <c r="F85" s="1968" t="s">
        <v>108</v>
      </c>
      <c r="G85" s="1968" t="s">
        <v>108</v>
      </c>
      <c r="H85" s="10"/>
      <c r="I85" s="2082" t="s">
        <v>113</v>
      </c>
      <c r="J85" s="2082" t="s">
        <v>108</v>
      </c>
      <c r="K85" s="2082" t="s">
        <v>108</v>
      </c>
      <c r="L85" s="2082" t="s">
        <v>108</v>
      </c>
      <c r="M85" s="2082" t="s">
        <v>108</v>
      </c>
      <c r="N85" s="2082" t="s">
        <v>108</v>
      </c>
      <c r="O85" s="2082" t="s">
        <v>108</v>
      </c>
      <c r="P85" s="70"/>
      <c r="Q85" s="70"/>
      <c r="R85" s="70"/>
      <c r="S85" s="70"/>
      <c r="T85" s="70"/>
      <c r="U85" s="70"/>
      <c r="V85" s="70"/>
      <c r="W85" s="70"/>
      <c r="X85" s="70"/>
      <c r="Y85" s="70"/>
      <c r="Z85" s="70"/>
      <c r="AA85" s="70"/>
      <c r="AB85" s="70"/>
      <c r="AC85" s="70"/>
      <c r="AD85" s="70"/>
    </row>
    <row r="86" spans="1:30" ht="15">
      <c r="A86" s="1968" t="s">
        <v>416</v>
      </c>
      <c r="B86" s="1968" t="s">
        <v>114</v>
      </c>
      <c r="C86" s="1968" t="s">
        <v>114</v>
      </c>
      <c r="D86" s="1968" t="s">
        <v>114</v>
      </c>
      <c r="E86" s="1968" t="s">
        <v>114</v>
      </c>
      <c r="F86" s="1968" t="s">
        <v>114</v>
      </c>
      <c r="G86" s="1968" t="s">
        <v>114</v>
      </c>
      <c r="H86" s="10"/>
      <c r="I86" s="1968" t="s">
        <v>416</v>
      </c>
      <c r="J86" s="1968" t="s">
        <v>115</v>
      </c>
      <c r="K86" s="1968" t="s">
        <v>115</v>
      </c>
      <c r="L86" s="1968" t="s">
        <v>115</v>
      </c>
      <c r="M86" s="1968" t="s">
        <v>115</v>
      </c>
      <c r="N86" s="1968" t="s">
        <v>115</v>
      </c>
      <c r="O86" s="1968" t="s">
        <v>115</v>
      </c>
      <c r="P86" s="70"/>
      <c r="Q86" s="70"/>
      <c r="R86" s="70"/>
      <c r="S86" s="70"/>
      <c r="T86" s="70"/>
      <c r="U86" s="70"/>
      <c r="V86" s="70"/>
      <c r="W86" s="70"/>
      <c r="X86" s="70"/>
      <c r="Y86" s="70"/>
      <c r="Z86" s="70"/>
      <c r="AA86" s="70"/>
      <c r="AB86" s="70"/>
      <c r="AC86" s="70"/>
      <c r="AD86" s="70"/>
    </row>
    <row r="87" spans="1:30" ht="13.9" customHeigh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row>
    <row r="88" spans="1:30" ht="23.25">
      <c r="A88" s="1842">
        <v>2020</v>
      </c>
      <c r="B88" s="1842"/>
      <c r="C88" s="1842"/>
      <c r="D88" s="1842"/>
      <c r="E88" s="1842"/>
      <c r="F88" s="1842"/>
      <c r="G88" s="1842"/>
      <c r="H88" s="1842"/>
      <c r="I88" s="1842"/>
      <c r="J88" s="1842"/>
      <c r="K88" s="1842"/>
      <c r="L88" s="1842"/>
      <c r="M88" s="1842"/>
      <c r="N88" s="1842"/>
      <c r="O88" s="1842"/>
      <c r="P88" s="14"/>
      <c r="Q88" s="14"/>
      <c r="R88" s="14"/>
      <c r="S88" s="14"/>
      <c r="T88" s="14"/>
      <c r="U88" s="70"/>
      <c r="V88" s="70"/>
      <c r="W88" s="70"/>
      <c r="X88" s="70"/>
      <c r="Y88" s="70"/>
      <c r="Z88" s="70"/>
      <c r="AA88" s="70"/>
      <c r="AB88" s="70"/>
      <c r="AC88" s="70"/>
      <c r="AD88" s="70"/>
    </row>
    <row r="89" spans="1:30" ht="15">
      <c r="A89" s="5"/>
      <c r="B89" s="128"/>
      <c r="C89" s="128"/>
      <c r="D89" s="128"/>
      <c r="E89" s="128"/>
      <c r="F89" s="128"/>
      <c r="G89" s="128"/>
      <c r="H89" s="128"/>
      <c r="I89" s="128"/>
      <c r="J89" s="128"/>
      <c r="K89" s="128"/>
      <c r="L89" s="128"/>
      <c r="M89" s="128"/>
      <c r="N89" s="128"/>
      <c r="O89" s="128"/>
      <c r="P89" s="128"/>
      <c r="Q89" s="128"/>
      <c r="R89" s="128"/>
      <c r="S89" s="128"/>
      <c r="T89" s="128"/>
      <c r="U89" s="70"/>
      <c r="V89" s="70"/>
      <c r="W89" s="70"/>
      <c r="X89" s="70"/>
      <c r="Y89" s="70"/>
      <c r="Z89" s="70"/>
      <c r="AA89" s="70"/>
      <c r="AB89" s="70"/>
      <c r="AC89" s="70"/>
      <c r="AD89" s="70"/>
    </row>
    <row r="90" spans="1:30" ht="30.6" customHeight="1">
      <c r="A90" s="2083" t="s">
        <v>335</v>
      </c>
      <c r="B90" s="2083"/>
      <c r="C90" s="2083"/>
      <c r="D90" s="2083"/>
      <c r="E90" s="2083"/>
      <c r="F90" s="2083"/>
      <c r="G90" s="2083"/>
      <c r="H90" s="70"/>
      <c r="I90" s="2084" t="s">
        <v>336</v>
      </c>
      <c r="J90" s="2084"/>
      <c r="K90" s="2084"/>
      <c r="L90" s="2084"/>
      <c r="M90" s="2084"/>
      <c r="N90" s="2084"/>
      <c r="O90" s="2084"/>
      <c r="P90" s="70"/>
      <c r="Q90" s="70"/>
      <c r="R90" s="70"/>
      <c r="S90" s="70"/>
      <c r="T90" s="70"/>
      <c r="U90" s="70"/>
      <c r="V90" s="70"/>
      <c r="W90" s="70"/>
      <c r="X90" s="70"/>
      <c r="Y90" s="70"/>
      <c r="Z90" s="70"/>
      <c r="AA90" s="70"/>
      <c r="AB90" s="70"/>
      <c r="AC90" s="70"/>
      <c r="AD90" s="70"/>
    </row>
    <row r="91" spans="1:30" ht="16.899999999999999" customHeight="1" thickBot="1">
      <c r="A91" s="2085" t="s">
        <v>8</v>
      </c>
      <c r="B91" s="2087" t="s">
        <v>104</v>
      </c>
      <c r="C91" s="2087" t="s">
        <v>104</v>
      </c>
      <c r="D91" s="2087" t="s">
        <v>104</v>
      </c>
      <c r="E91" s="2087" t="s">
        <v>3</v>
      </c>
      <c r="F91" s="2087" t="s">
        <v>3</v>
      </c>
      <c r="G91" s="2088" t="s">
        <v>3</v>
      </c>
      <c r="H91" s="111"/>
      <c r="I91" s="2085" t="s">
        <v>8</v>
      </c>
      <c r="J91" s="2087" t="s">
        <v>104</v>
      </c>
      <c r="K91" s="2087" t="s">
        <v>104</v>
      </c>
      <c r="L91" s="2087" t="s">
        <v>104</v>
      </c>
      <c r="M91" s="2087" t="s">
        <v>3</v>
      </c>
      <c r="N91" s="2087" t="s">
        <v>3</v>
      </c>
      <c r="O91" s="2088" t="s">
        <v>3</v>
      </c>
      <c r="P91" s="70"/>
      <c r="Q91" s="70"/>
      <c r="R91" s="70"/>
      <c r="S91" s="70"/>
      <c r="T91" s="70"/>
      <c r="U91" s="70"/>
      <c r="V91" s="70"/>
      <c r="W91" s="70"/>
      <c r="X91" s="70"/>
      <c r="Y91" s="70"/>
      <c r="Z91" s="70"/>
      <c r="AA91" s="70"/>
      <c r="AB91" s="70"/>
      <c r="AC91" s="70"/>
      <c r="AD91" s="70"/>
    </row>
    <row r="92" spans="1:30" ht="15.75" thickBot="1">
      <c r="A92" s="2086" t="s">
        <v>8</v>
      </c>
      <c r="B92" s="407" t="s">
        <v>46</v>
      </c>
      <c r="C92" s="407" t="s">
        <v>69</v>
      </c>
      <c r="D92" s="408" t="s">
        <v>77</v>
      </c>
      <c r="E92" s="407" t="s">
        <v>46</v>
      </c>
      <c r="F92" s="407" t="s">
        <v>69</v>
      </c>
      <c r="G92" s="407" t="s">
        <v>77</v>
      </c>
      <c r="H92" s="111"/>
      <c r="I92" s="2086" t="s">
        <v>8</v>
      </c>
      <c r="J92" s="407" t="s">
        <v>46</v>
      </c>
      <c r="K92" s="407" t="s">
        <v>69</v>
      </c>
      <c r="L92" s="408" t="s">
        <v>77</v>
      </c>
      <c r="M92" s="407" t="s">
        <v>46</v>
      </c>
      <c r="N92" s="407" t="s">
        <v>69</v>
      </c>
      <c r="O92" s="407" t="s">
        <v>77</v>
      </c>
      <c r="P92" s="70"/>
      <c r="Q92" s="70"/>
      <c r="R92" s="70"/>
      <c r="S92" s="70"/>
      <c r="T92" s="70"/>
      <c r="U92" s="70"/>
      <c r="V92" s="70"/>
      <c r="W92" s="70"/>
      <c r="X92" s="70"/>
      <c r="Y92" s="70"/>
      <c r="Z92" s="70"/>
      <c r="AA92" s="70"/>
      <c r="AB92" s="70"/>
      <c r="AC92" s="70"/>
      <c r="AD92" s="70"/>
    </row>
    <row r="93" spans="1:30" ht="15">
      <c r="A93" s="488" t="s">
        <v>9</v>
      </c>
      <c r="B93" s="112">
        <v>45.596168750869957</v>
      </c>
      <c r="C93" s="113">
        <v>2.1107390306195239</v>
      </c>
      <c r="D93" s="114">
        <v>860</v>
      </c>
      <c r="E93" s="112">
        <v>96.838959386785746</v>
      </c>
      <c r="F93" s="113">
        <v>0.74627036327352736</v>
      </c>
      <c r="G93" s="513">
        <v>677</v>
      </c>
      <c r="H93" s="129"/>
      <c r="I93" s="488" t="s">
        <v>9</v>
      </c>
      <c r="J93" s="112">
        <v>22.130750468431451</v>
      </c>
      <c r="K93" s="113">
        <v>1.914113305819473</v>
      </c>
      <c r="L93" s="114">
        <v>458</v>
      </c>
      <c r="M93" s="119" t="s">
        <v>105</v>
      </c>
      <c r="N93" s="120" t="s">
        <v>105</v>
      </c>
      <c r="O93" s="523" t="s">
        <v>105</v>
      </c>
      <c r="P93" s="70"/>
      <c r="Q93" s="70"/>
      <c r="R93" s="70"/>
      <c r="S93" s="70"/>
      <c r="T93" s="70"/>
      <c r="U93" s="70"/>
      <c r="V93" s="70"/>
      <c r="W93" s="70"/>
      <c r="X93" s="70"/>
      <c r="Y93" s="70"/>
      <c r="Z93" s="70"/>
      <c r="AA93" s="70"/>
      <c r="AB93" s="70"/>
      <c r="AC93" s="70"/>
      <c r="AD93" s="70"/>
    </row>
    <row r="94" spans="1:30" ht="15">
      <c r="A94" s="510" t="s">
        <v>10</v>
      </c>
      <c r="B94" s="115">
        <v>41.308160435663488</v>
      </c>
      <c r="C94" s="116">
        <v>1.9159623097719449</v>
      </c>
      <c r="D94" s="117">
        <v>887</v>
      </c>
      <c r="E94" s="115">
        <v>97.002644192355518</v>
      </c>
      <c r="F94" s="116">
        <v>0.64470465824455381</v>
      </c>
      <c r="G94" s="514">
        <v>694</v>
      </c>
      <c r="H94" s="129"/>
      <c r="I94" s="510" t="s">
        <v>10</v>
      </c>
      <c r="J94" s="115">
        <v>16.739545445252009</v>
      </c>
      <c r="K94" s="116">
        <v>1.533218995621787</v>
      </c>
      <c r="L94" s="117">
        <v>525</v>
      </c>
      <c r="M94" s="121" t="s">
        <v>105</v>
      </c>
      <c r="N94" s="122" t="s">
        <v>105</v>
      </c>
      <c r="O94" s="522" t="s">
        <v>105</v>
      </c>
      <c r="P94" s="70"/>
      <c r="Q94" s="70"/>
      <c r="R94" s="70"/>
      <c r="S94" s="70"/>
      <c r="T94" s="70"/>
      <c r="U94" s="70"/>
      <c r="V94" s="70"/>
      <c r="W94" s="70"/>
      <c r="X94" s="70"/>
      <c r="Y94" s="70"/>
      <c r="Z94" s="70"/>
      <c r="AA94" s="70"/>
      <c r="AB94" s="70"/>
      <c r="AC94" s="70"/>
      <c r="AD94" s="70"/>
    </row>
    <row r="95" spans="1:30" ht="15">
      <c r="A95" s="488" t="s">
        <v>11</v>
      </c>
      <c r="B95" s="112">
        <v>59.006676795866888</v>
      </c>
      <c r="C95" s="113">
        <v>3.1316650902285299</v>
      </c>
      <c r="D95" s="114">
        <v>650</v>
      </c>
      <c r="E95" s="112">
        <v>97.496504666757431</v>
      </c>
      <c r="F95" s="113">
        <v>1.062131628930753</v>
      </c>
      <c r="G95" s="513">
        <v>581</v>
      </c>
      <c r="H95" s="129"/>
      <c r="I95" s="488" t="s">
        <v>11</v>
      </c>
      <c r="J95" s="112">
        <v>24.954555240638921</v>
      </c>
      <c r="K95" s="113">
        <v>3.1063898390025022</v>
      </c>
      <c r="L95" s="114">
        <v>199</v>
      </c>
      <c r="M95" s="119" t="s">
        <v>105</v>
      </c>
      <c r="N95" s="120" t="s">
        <v>105</v>
      </c>
      <c r="O95" s="523" t="s">
        <v>105</v>
      </c>
      <c r="P95" s="70"/>
      <c r="Q95" s="70"/>
      <c r="R95" s="70"/>
      <c r="S95" s="70"/>
      <c r="T95" s="70"/>
      <c r="U95" s="70"/>
      <c r="V95" s="70"/>
      <c r="W95" s="70"/>
      <c r="X95" s="70"/>
      <c r="Y95" s="70"/>
      <c r="Z95" s="70"/>
      <c r="AA95" s="70"/>
      <c r="AB95" s="70"/>
      <c r="AC95" s="70"/>
      <c r="AD95" s="70"/>
    </row>
    <row r="96" spans="1:30" ht="15">
      <c r="A96" s="510" t="s">
        <v>12</v>
      </c>
      <c r="B96" s="115">
        <v>64.319167407566411</v>
      </c>
      <c r="C96" s="116">
        <v>2.9700190125754098</v>
      </c>
      <c r="D96" s="117">
        <v>730</v>
      </c>
      <c r="E96" s="118">
        <v>96.834194484128346</v>
      </c>
      <c r="F96" s="116">
        <v>0.79187113193350678</v>
      </c>
      <c r="G96" s="514">
        <v>670</v>
      </c>
      <c r="H96" s="129"/>
      <c r="I96" s="510" t="s">
        <v>12</v>
      </c>
      <c r="J96" s="115">
        <v>15.767065488123119</v>
      </c>
      <c r="K96" s="116">
        <v>2.4299936190530378</v>
      </c>
      <c r="L96" s="117">
        <v>174</v>
      </c>
      <c r="M96" s="121" t="s">
        <v>105</v>
      </c>
      <c r="N96" s="122" t="s">
        <v>105</v>
      </c>
      <c r="O96" s="522" t="s">
        <v>105</v>
      </c>
      <c r="P96" s="70"/>
      <c r="Q96" s="70"/>
      <c r="R96" s="70"/>
      <c r="S96" s="70"/>
      <c r="T96" s="70"/>
      <c r="U96" s="70"/>
      <c r="V96" s="70"/>
      <c r="W96" s="70"/>
      <c r="X96" s="70"/>
      <c r="Y96" s="70"/>
      <c r="Z96" s="70"/>
      <c r="AA96" s="70"/>
      <c r="AB96" s="70"/>
      <c r="AC96" s="70"/>
      <c r="AD96" s="70"/>
    </row>
    <row r="97" spans="1:30" ht="15">
      <c r="A97" s="488" t="s">
        <v>13</v>
      </c>
      <c r="B97" s="112">
        <v>46.280866901062893</v>
      </c>
      <c r="C97" s="113">
        <v>3.3393332981992412</v>
      </c>
      <c r="D97" s="114">
        <v>494</v>
      </c>
      <c r="E97" s="123">
        <v>95.00616085694989</v>
      </c>
      <c r="F97" s="113">
        <v>1.143140411647583</v>
      </c>
      <c r="G97" s="513">
        <v>513</v>
      </c>
      <c r="H97" s="129"/>
      <c r="I97" s="488" t="s">
        <v>13</v>
      </c>
      <c r="J97" s="112">
        <v>24.147115124196361</v>
      </c>
      <c r="K97" s="113">
        <v>3.0327518823306958</v>
      </c>
      <c r="L97" s="114">
        <v>220</v>
      </c>
      <c r="M97" s="119" t="s">
        <v>105</v>
      </c>
      <c r="N97" s="120" t="s">
        <v>105</v>
      </c>
      <c r="O97" s="523" t="s">
        <v>105</v>
      </c>
      <c r="P97" s="70"/>
      <c r="Q97" s="70"/>
      <c r="R97" s="70"/>
      <c r="S97" s="70"/>
      <c r="T97" s="70"/>
      <c r="U97" s="70"/>
      <c r="V97" s="70"/>
      <c r="W97" s="70"/>
      <c r="X97" s="70"/>
      <c r="Y97" s="70"/>
      <c r="Z97" s="70"/>
      <c r="AA97" s="70"/>
      <c r="AB97" s="70"/>
      <c r="AC97" s="70"/>
      <c r="AD97" s="70"/>
    </row>
    <row r="98" spans="1:30" ht="15">
      <c r="A98" s="510" t="s">
        <v>14</v>
      </c>
      <c r="B98" s="115">
        <v>53.847167012110283</v>
      </c>
      <c r="C98" s="116">
        <v>2.7411854623642582</v>
      </c>
      <c r="D98" s="117">
        <v>832</v>
      </c>
      <c r="E98" s="115">
        <v>97.649955092811155</v>
      </c>
      <c r="F98" s="116">
        <v>0.76343731029770279</v>
      </c>
      <c r="G98" s="514">
        <v>636</v>
      </c>
      <c r="H98" s="129"/>
      <c r="I98" s="510" t="s">
        <v>14</v>
      </c>
      <c r="J98" s="115">
        <v>12.959783673042811</v>
      </c>
      <c r="K98" s="116">
        <v>2.1773018929671468</v>
      </c>
      <c r="L98" s="117">
        <v>181</v>
      </c>
      <c r="M98" s="121" t="s">
        <v>105</v>
      </c>
      <c r="N98" s="122" t="s">
        <v>105</v>
      </c>
      <c r="O98" s="522" t="s">
        <v>105</v>
      </c>
      <c r="P98" s="70"/>
      <c r="Q98" s="70"/>
      <c r="R98" s="70"/>
      <c r="S98" s="70"/>
      <c r="T98" s="70"/>
      <c r="U98" s="70"/>
      <c r="V98" s="70"/>
      <c r="W98" s="70"/>
      <c r="X98" s="70"/>
      <c r="Y98" s="70"/>
      <c r="Z98" s="70"/>
      <c r="AA98" s="70"/>
      <c r="AB98" s="70"/>
      <c r="AC98" s="70"/>
      <c r="AD98" s="70"/>
    </row>
    <row r="99" spans="1:30" ht="15">
      <c r="A99" s="488" t="s">
        <v>15</v>
      </c>
      <c r="B99" s="112">
        <v>48.374541519330791</v>
      </c>
      <c r="C99" s="113">
        <v>2.162188183872467</v>
      </c>
      <c r="D99" s="114">
        <v>774</v>
      </c>
      <c r="E99" s="112">
        <v>95.777099425234482</v>
      </c>
      <c r="F99" s="113">
        <v>0.84586391129723926</v>
      </c>
      <c r="G99" s="513">
        <v>645</v>
      </c>
      <c r="H99" s="129"/>
      <c r="I99" s="488" t="s">
        <v>15</v>
      </c>
      <c r="J99" s="112">
        <v>23.912750099653529</v>
      </c>
      <c r="K99" s="113">
        <v>2.142932299150043</v>
      </c>
      <c r="L99" s="114">
        <v>401</v>
      </c>
      <c r="M99" s="119" t="s">
        <v>105</v>
      </c>
      <c r="N99" s="120" t="s">
        <v>105</v>
      </c>
      <c r="O99" s="523" t="s">
        <v>105</v>
      </c>
      <c r="P99" s="70"/>
      <c r="Q99" s="70"/>
      <c r="R99" s="70"/>
      <c r="S99" s="70"/>
      <c r="T99" s="70"/>
      <c r="U99" s="70"/>
      <c r="V99" s="70"/>
      <c r="W99" s="70"/>
      <c r="X99" s="70"/>
      <c r="Y99" s="70"/>
      <c r="Z99" s="70"/>
      <c r="AA99" s="70"/>
      <c r="AB99" s="70"/>
      <c r="AC99" s="70"/>
      <c r="AD99" s="70"/>
    </row>
    <row r="100" spans="1:30" ht="15">
      <c r="A100" s="510" t="s">
        <v>24</v>
      </c>
      <c r="B100" s="115">
        <v>63.253822753368887</v>
      </c>
      <c r="C100" s="116">
        <v>2.8415133151232381</v>
      </c>
      <c r="D100" s="117">
        <v>747</v>
      </c>
      <c r="E100" s="115">
        <v>97.251079014590033</v>
      </c>
      <c r="F100" s="116">
        <v>0.70482700301335632</v>
      </c>
      <c r="G100" s="514">
        <v>643</v>
      </c>
      <c r="H100" s="129"/>
      <c r="I100" s="510" t="s">
        <v>24</v>
      </c>
      <c r="J100" s="115">
        <v>11.904214682776701</v>
      </c>
      <c r="K100" s="116">
        <v>2.0947991448783609</v>
      </c>
      <c r="L100" s="117">
        <v>169</v>
      </c>
      <c r="M100" s="121" t="s">
        <v>105</v>
      </c>
      <c r="N100" s="122" t="s">
        <v>105</v>
      </c>
      <c r="O100" s="522" t="s">
        <v>105</v>
      </c>
      <c r="P100" s="70"/>
      <c r="Q100" s="70"/>
      <c r="R100" s="70"/>
      <c r="S100" s="70"/>
      <c r="T100" s="70"/>
      <c r="U100" s="70"/>
      <c r="V100" s="70"/>
      <c r="W100" s="70"/>
      <c r="X100" s="70"/>
      <c r="Y100" s="70"/>
      <c r="Z100" s="70"/>
      <c r="AA100" s="70"/>
      <c r="AB100" s="70"/>
      <c r="AC100" s="70"/>
      <c r="AD100" s="70"/>
    </row>
    <row r="101" spans="1:30" ht="15">
      <c r="A101" s="488" t="s">
        <v>16</v>
      </c>
      <c r="B101" s="112">
        <v>47.227079886926553</v>
      </c>
      <c r="C101" s="113">
        <v>2.3067626520214151</v>
      </c>
      <c r="D101" s="114">
        <v>844</v>
      </c>
      <c r="E101" s="112">
        <v>97.834383304365787</v>
      </c>
      <c r="F101" s="113">
        <v>0.56092699092012122</v>
      </c>
      <c r="G101" s="513">
        <v>716</v>
      </c>
      <c r="H101" s="129"/>
      <c r="I101" s="488" t="s">
        <v>16</v>
      </c>
      <c r="J101" s="112">
        <v>21.145063075698879</v>
      </c>
      <c r="K101" s="113">
        <v>2.003119988333415</v>
      </c>
      <c r="L101" s="114">
        <v>403</v>
      </c>
      <c r="M101" s="119" t="s">
        <v>105</v>
      </c>
      <c r="N101" s="120" t="s">
        <v>105</v>
      </c>
      <c r="O101" s="523" t="s">
        <v>105</v>
      </c>
      <c r="P101" s="70"/>
      <c r="Q101" s="70"/>
      <c r="R101" s="70"/>
      <c r="S101" s="70"/>
      <c r="T101" s="70"/>
      <c r="U101" s="70"/>
      <c r="V101" s="70"/>
      <c r="W101" s="70"/>
      <c r="X101" s="70"/>
      <c r="Y101" s="70"/>
      <c r="Z101" s="70"/>
      <c r="AA101" s="70"/>
      <c r="AB101" s="70"/>
      <c r="AC101" s="70"/>
      <c r="AD101" s="70"/>
    </row>
    <row r="102" spans="1:30" ht="15">
      <c r="A102" s="510" t="s">
        <v>17</v>
      </c>
      <c r="B102" s="115">
        <v>45.988270855172942</v>
      </c>
      <c r="C102" s="116">
        <v>2.2442845841886041</v>
      </c>
      <c r="D102" s="117">
        <v>737</v>
      </c>
      <c r="E102" s="115">
        <v>96.54395735467233</v>
      </c>
      <c r="F102" s="116">
        <v>0.7455369009684133</v>
      </c>
      <c r="G102" s="514">
        <v>616</v>
      </c>
      <c r="H102" s="129"/>
      <c r="I102" s="510" t="s">
        <v>17</v>
      </c>
      <c r="J102" s="115">
        <v>23.411228684320559</v>
      </c>
      <c r="K102" s="116">
        <v>2.131208738958263</v>
      </c>
      <c r="L102" s="117">
        <v>380</v>
      </c>
      <c r="M102" s="121" t="s">
        <v>105</v>
      </c>
      <c r="N102" s="122" t="s">
        <v>105</v>
      </c>
      <c r="O102" s="522" t="s">
        <v>105</v>
      </c>
      <c r="P102" s="70"/>
      <c r="Q102" s="70"/>
      <c r="R102" s="70"/>
      <c r="S102" s="70"/>
      <c r="T102" s="70"/>
      <c r="U102" s="70"/>
      <c r="V102" s="70"/>
      <c r="W102" s="70"/>
      <c r="X102" s="70"/>
      <c r="Y102" s="70"/>
      <c r="Z102" s="70"/>
      <c r="AA102" s="70"/>
      <c r="AB102" s="70"/>
      <c r="AC102" s="70"/>
      <c r="AD102" s="70"/>
    </row>
    <row r="103" spans="1:30" ht="15">
      <c r="A103" s="488" t="s">
        <v>18</v>
      </c>
      <c r="B103" s="112">
        <v>48.432041328289998</v>
      </c>
      <c r="C103" s="113">
        <v>2.058011509731561</v>
      </c>
      <c r="D103" s="114">
        <v>772</v>
      </c>
      <c r="E103" s="112">
        <v>95.932600840279093</v>
      </c>
      <c r="F103" s="113">
        <v>0.82604298146265465</v>
      </c>
      <c r="G103" s="513">
        <v>619</v>
      </c>
      <c r="H103" s="129"/>
      <c r="I103" s="488" t="s">
        <v>18</v>
      </c>
      <c r="J103" s="112">
        <v>24.266678961590198</v>
      </c>
      <c r="K103" s="113">
        <v>1.9708828924611861</v>
      </c>
      <c r="L103" s="114">
        <v>464</v>
      </c>
      <c r="M103" s="119" t="s">
        <v>105</v>
      </c>
      <c r="N103" s="120" t="s">
        <v>105</v>
      </c>
      <c r="O103" s="523" t="s">
        <v>105</v>
      </c>
      <c r="P103" s="70"/>
      <c r="Q103" s="70"/>
      <c r="R103" s="70"/>
      <c r="S103" s="70"/>
      <c r="T103" s="70"/>
      <c r="U103" s="70"/>
      <c r="V103" s="70"/>
      <c r="W103" s="70"/>
      <c r="X103" s="70"/>
      <c r="Y103" s="70"/>
      <c r="Z103" s="70"/>
      <c r="AA103" s="70"/>
      <c r="AB103" s="70"/>
      <c r="AC103" s="70"/>
      <c r="AD103" s="70"/>
    </row>
    <row r="104" spans="1:30" ht="15">
      <c r="A104" s="510" t="s">
        <v>19</v>
      </c>
      <c r="B104" s="115">
        <v>46.659431098636119</v>
      </c>
      <c r="C104" s="116">
        <v>2.245048045844849</v>
      </c>
      <c r="D104" s="117">
        <v>673</v>
      </c>
      <c r="E104" s="115">
        <v>96.758234741461237</v>
      </c>
      <c r="F104" s="116">
        <v>0.86446264929030536</v>
      </c>
      <c r="G104" s="514">
        <v>538</v>
      </c>
      <c r="H104" s="129"/>
      <c r="I104" s="510" t="s">
        <v>19</v>
      </c>
      <c r="J104" s="115">
        <v>24.198334679973911</v>
      </c>
      <c r="K104" s="116">
        <v>2.266400506077352</v>
      </c>
      <c r="L104" s="117">
        <v>339</v>
      </c>
      <c r="M104" s="121" t="s">
        <v>105</v>
      </c>
      <c r="N104" s="122" t="s">
        <v>105</v>
      </c>
      <c r="O104" s="522" t="s">
        <v>105</v>
      </c>
      <c r="P104" s="70"/>
      <c r="Q104" s="70"/>
      <c r="R104" s="70"/>
      <c r="S104" s="70"/>
      <c r="T104" s="70"/>
      <c r="U104" s="70"/>
      <c r="V104" s="70"/>
      <c r="W104" s="70"/>
      <c r="X104" s="70"/>
      <c r="Y104" s="70"/>
      <c r="Z104" s="70"/>
      <c r="AA104" s="70"/>
      <c r="AB104" s="70"/>
      <c r="AC104" s="70"/>
      <c r="AD104" s="70"/>
    </row>
    <row r="105" spans="1:30" ht="15">
      <c r="A105" s="488" t="s">
        <v>20</v>
      </c>
      <c r="B105" s="112">
        <v>58.35906645371314</v>
      </c>
      <c r="C105" s="113">
        <v>2.3202626405058271</v>
      </c>
      <c r="D105" s="114">
        <v>904</v>
      </c>
      <c r="E105" s="112">
        <v>97.834284191356474</v>
      </c>
      <c r="F105" s="113">
        <v>0.62633269435957006</v>
      </c>
      <c r="G105" s="513">
        <v>733</v>
      </c>
      <c r="H105" s="129"/>
      <c r="I105" s="488" t="s">
        <v>20</v>
      </c>
      <c r="J105" s="112">
        <v>11.80669292029118</v>
      </c>
      <c r="K105" s="113">
        <v>1.7057112081727961</v>
      </c>
      <c r="L105" s="114">
        <v>278</v>
      </c>
      <c r="M105" s="119" t="s">
        <v>105</v>
      </c>
      <c r="N105" s="120" t="s">
        <v>105</v>
      </c>
      <c r="O105" s="523" t="s">
        <v>105</v>
      </c>
      <c r="P105" s="70"/>
      <c r="Q105" s="70"/>
      <c r="R105" s="70"/>
      <c r="S105" s="70"/>
      <c r="T105" s="70"/>
      <c r="U105" s="70"/>
      <c r="V105" s="70"/>
      <c r="W105" s="70"/>
      <c r="X105" s="70"/>
      <c r="Y105" s="70"/>
      <c r="Z105" s="70"/>
      <c r="AA105" s="70"/>
      <c r="AB105" s="70"/>
      <c r="AC105" s="70"/>
      <c r="AD105" s="70"/>
    </row>
    <row r="106" spans="1:30" ht="15">
      <c r="A106" s="510" t="s">
        <v>21</v>
      </c>
      <c r="B106" s="115">
        <v>64.095456475325093</v>
      </c>
      <c r="C106" s="116">
        <v>3.2986530404712542</v>
      </c>
      <c r="D106" s="117">
        <v>709</v>
      </c>
      <c r="E106" s="115">
        <v>97.92696604634348</v>
      </c>
      <c r="F106" s="116">
        <v>0.70690393540111562</v>
      </c>
      <c r="G106" s="514">
        <v>633</v>
      </c>
      <c r="H106" s="129"/>
      <c r="I106" s="510" t="s">
        <v>21</v>
      </c>
      <c r="J106" s="115">
        <v>13.81900054689731</v>
      </c>
      <c r="K106" s="116">
        <v>2.4996871751417649</v>
      </c>
      <c r="L106" s="117">
        <v>150</v>
      </c>
      <c r="M106" s="121" t="s">
        <v>105</v>
      </c>
      <c r="N106" s="122" t="s">
        <v>105</v>
      </c>
      <c r="O106" s="522" t="s">
        <v>105</v>
      </c>
      <c r="P106" s="70"/>
      <c r="Q106" s="70"/>
      <c r="R106" s="70"/>
      <c r="S106" s="70"/>
      <c r="T106" s="70"/>
      <c r="U106" s="70"/>
      <c r="V106" s="70"/>
      <c r="W106" s="70"/>
      <c r="X106" s="70"/>
      <c r="Y106" s="70"/>
      <c r="Z106" s="70"/>
      <c r="AA106" s="70"/>
      <c r="AB106" s="70"/>
      <c r="AC106" s="70"/>
      <c r="AD106" s="70"/>
    </row>
    <row r="107" spans="1:30" ht="15">
      <c r="A107" s="488" t="s">
        <v>22</v>
      </c>
      <c r="B107" s="112">
        <v>51.133023018786368</v>
      </c>
      <c r="C107" s="113">
        <v>2.819106411892057</v>
      </c>
      <c r="D107" s="114">
        <v>799</v>
      </c>
      <c r="E107" s="112">
        <v>96.123751049456075</v>
      </c>
      <c r="F107" s="113">
        <v>1.007060571567775</v>
      </c>
      <c r="G107" s="513">
        <v>673</v>
      </c>
      <c r="H107" s="129"/>
      <c r="I107" s="488" t="s">
        <v>22</v>
      </c>
      <c r="J107" s="112">
        <v>24.442391935425309</v>
      </c>
      <c r="K107" s="113">
        <v>2.6159675458661908</v>
      </c>
      <c r="L107" s="114">
        <v>304</v>
      </c>
      <c r="M107" s="119" t="s">
        <v>105</v>
      </c>
      <c r="N107" s="120" t="s">
        <v>105</v>
      </c>
      <c r="O107" s="523" t="s">
        <v>105</v>
      </c>
      <c r="P107" s="70"/>
      <c r="Q107" s="70"/>
      <c r="R107" s="70"/>
      <c r="S107" s="70"/>
      <c r="T107" s="70"/>
      <c r="U107" s="70"/>
      <c r="V107" s="70"/>
      <c r="W107" s="70"/>
      <c r="X107" s="70"/>
      <c r="Y107" s="70"/>
      <c r="Z107" s="70"/>
      <c r="AA107" s="70"/>
      <c r="AB107" s="70"/>
      <c r="AC107" s="70"/>
      <c r="AD107" s="70"/>
    </row>
    <row r="108" spans="1:30" ht="15.75" thickBot="1">
      <c r="A108" s="537" t="s">
        <v>23</v>
      </c>
      <c r="B108" s="413">
        <v>61.324614273632903</v>
      </c>
      <c r="C108" s="414">
        <v>2.833844997385865</v>
      </c>
      <c r="D108" s="415">
        <v>750</v>
      </c>
      <c r="E108" s="413">
        <v>96.819052773727208</v>
      </c>
      <c r="F108" s="414">
        <v>0.76437226815343184</v>
      </c>
      <c r="G108" s="515">
        <v>647</v>
      </c>
      <c r="H108" s="129"/>
      <c r="I108" s="537" t="s">
        <v>23</v>
      </c>
      <c r="J108" s="413">
        <v>11.31772497730876</v>
      </c>
      <c r="K108" s="414">
        <v>1.975087686973898</v>
      </c>
      <c r="L108" s="415">
        <v>179</v>
      </c>
      <c r="M108" s="416" t="s">
        <v>105</v>
      </c>
      <c r="N108" s="417" t="s">
        <v>105</v>
      </c>
      <c r="O108" s="584" t="s">
        <v>105</v>
      </c>
      <c r="P108" s="70"/>
      <c r="Q108" s="70"/>
      <c r="R108" s="70"/>
      <c r="S108" s="70"/>
      <c r="T108" s="70"/>
      <c r="U108" s="70"/>
      <c r="V108" s="70"/>
      <c r="W108" s="70"/>
      <c r="X108" s="70"/>
      <c r="Y108" s="70"/>
      <c r="Z108" s="70"/>
      <c r="AA108" s="70"/>
      <c r="AB108" s="70"/>
      <c r="AC108" s="70"/>
      <c r="AD108" s="70"/>
    </row>
    <row r="109" spans="1:30" ht="15">
      <c r="A109" s="511" t="s">
        <v>28</v>
      </c>
      <c r="B109" s="124">
        <v>45.95939234299474</v>
      </c>
      <c r="C109" s="125">
        <v>0.89028466914243054</v>
      </c>
      <c r="D109" s="126">
        <v>7672</v>
      </c>
      <c r="E109" s="124">
        <v>96.725475616580809</v>
      </c>
      <c r="F109" s="125">
        <v>0.29447095475617918</v>
      </c>
      <c r="G109" s="516">
        <v>6327</v>
      </c>
      <c r="H109" s="129"/>
      <c r="I109" s="511" t="s">
        <v>28</v>
      </c>
      <c r="J109" s="124">
        <v>21.471123065551101</v>
      </c>
      <c r="K109" s="125">
        <v>0.81514572125421081</v>
      </c>
      <c r="L109" s="126">
        <v>3675</v>
      </c>
      <c r="M109" s="124">
        <v>42.814608833271109</v>
      </c>
      <c r="N109" s="125">
        <v>3.5034475382415611</v>
      </c>
      <c r="O109" s="516">
        <v>320</v>
      </c>
      <c r="P109" s="70"/>
      <c r="Q109" s="70"/>
      <c r="R109" s="70"/>
      <c r="S109" s="70"/>
      <c r="T109" s="70"/>
      <c r="U109" s="70"/>
      <c r="V109" s="70"/>
      <c r="W109" s="70"/>
      <c r="X109" s="70"/>
      <c r="Y109" s="70"/>
      <c r="Z109" s="70"/>
      <c r="AA109" s="70"/>
      <c r="AB109" s="70"/>
      <c r="AC109" s="70"/>
      <c r="AD109" s="70"/>
    </row>
    <row r="110" spans="1:30" ht="15">
      <c r="A110" s="511" t="s">
        <v>27</v>
      </c>
      <c r="B110" s="124">
        <v>60.910727800703732</v>
      </c>
      <c r="C110" s="125">
        <v>1.2699028045464329</v>
      </c>
      <c r="D110" s="126">
        <v>4490</v>
      </c>
      <c r="E110" s="127">
        <v>97.43009209923234</v>
      </c>
      <c r="F110" s="125">
        <v>0.35730241151675157</v>
      </c>
      <c r="G110" s="516">
        <v>3907</v>
      </c>
      <c r="H110" s="129"/>
      <c r="I110" s="511" t="s">
        <v>27</v>
      </c>
      <c r="J110" s="124">
        <v>16.688761986890331</v>
      </c>
      <c r="K110" s="125">
        <v>1.1408406582132811</v>
      </c>
      <c r="L110" s="126">
        <v>1149</v>
      </c>
      <c r="M110" s="127">
        <v>29.95300333873217</v>
      </c>
      <c r="N110" s="125">
        <v>5.6361646612180873</v>
      </c>
      <c r="O110" s="516">
        <v>111</v>
      </c>
      <c r="P110" s="70"/>
      <c r="Q110" s="70"/>
      <c r="R110" s="70"/>
      <c r="S110" s="70"/>
      <c r="T110" s="70"/>
      <c r="U110" s="70"/>
      <c r="V110" s="70"/>
      <c r="W110" s="70"/>
      <c r="X110" s="70"/>
      <c r="Y110" s="70"/>
      <c r="Z110" s="70"/>
      <c r="AA110" s="70"/>
      <c r="AB110" s="70"/>
      <c r="AC110" s="70"/>
      <c r="AD110" s="70"/>
    </row>
    <row r="111" spans="1:30" ht="15">
      <c r="A111" s="517" t="s">
        <v>26</v>
      </c>
      <c r="B111" s="518">
        <v>48.674682169725067</v>
      </c>
      <c r="C111" s="519">
        <v>0.77776646477580536</v>
      </c>
      <c r="D111" s="521">
        <v>12162</v>
      </c>
      <c r="E111" s="518">
        <v>96.864214950878008</v>
      </c>
      <c r="F111" s="519">
        <v>0.2467228769514889</v>
      </c>
      <c r="G111" s="520">
        <v>10234</v>
      </c>
      <c r="H111" s="129"/>
      <c r="I111" s="517" t="s">
        <v>26</v>
      </c>
      <c r="J111" s="525">
        <v>20.84385785763202</v>
      </c>
      <c r="K111" s="519">
        <v>0.721406780933739</v>
      </c>
      <c r="L111" s="521">
        <v>4824</v>
      </c>
      <c r="M111" s="518">
        <v>41.053253137474343</v>
      </c>
      <c r="N111" s="519">
        <v>3.128111688326916</v>
      </c>
      <c r="O111" s="520">
        <v>431</v>
      </c>
      <c r="P111" s="70"/>
      <c r="Q111" s="70"/>
      <c r="R111" s="70"/>
      <c r="S111" s="70"/>
      <c r="T111" s="70"/>
      <c r="U111" s="70"/>
      <c r="V111" s="70"/>
      <c r="W111" s="70"/>
      <c r="X111" s="70"/>
      <c r="Y111" s="70"/>
      <c r="Z111" s="70"/>
      <c r="AA111" s="70"/>
      <c r="AB111" s="70"/>
      <c r="AC111" s="70"/>
      <c r="AD111" s="70"/>
    </row>
    <row r="112" spans="1:30" ht="35.25" customHeight="1">
      <c r="A112" s="2082" t="s">
        <v>291</v>
      </c>
      <c r="B112" s="2082" t="s">
        <v>106</v>
      </c>
      <c r="C112" s="2082" t="s">
        <v>106</v>
      </c>
      <c r="D112" s="2082" t="s">
        <v>106</v>
      </c>
      <c r="E112" s="2082" t="s">
        <v>106</v>
      </c>
      <c r="F112" s="2082" t="s">
        <v>106</v>
      </c>
      <c r="G112" s="2082" t="s">
        <v>106</v>
      </c>
      <c r="H112" s="10"/>
      <c r="I112" s="2082" t="s">
        <v>291</v>
      </c>
      <c r="J112" s="2082" t="s">
        <v>106</v>
      </c>
      <c r="K112" s="2082" t="s">
        <v>106</v>
      </c>
      <c r="L112" s="2082" t="s">
        <v>106</v>
      </c>
      <c r="M112" s="2082" t="s">
        <v>106</v>
      </c>
      <c r="N112" s="2082" t="s">
        <v>106</v>
      </c>
      <c r="O112" s="2082" t="s">
        <v>106</v>
      </c>
      <c r="P112" s="70"/>
      <c r="Q112" s="70"/>
      <c r="R112" s="70"/>
      <c r="S112" s="70"/>
      <c r="T112" s="70"/>
      <c r="U112" s="70"/>
      <c r="V112" s="70"/>
      <c r="W112" s="70"/>
      <c r="X112" s="70"/>
      <c r="Y112" s="70"/>
      <c r="Z112" s="70"/>
      <c r="AA112" s="70"/>
      <c r="AB112" s="70"/>
      <c r="AC112" s="70"/>
      <c r="AD112" s="70"/>
    </row>
    <row r="113" spans="1:30" ht="21.75" customHeight="1">
      <c r="A113" s="1968" t="s">
        <v>116</v>
      </c>
      <c r="B113" s="1968" t="s">
        <v>108</v>
      </c>
      <c r="C113" s="1968" t="s">
        <v>108</v>
      </c>
      <c r="D113" s="1968" t="s">
        <v>108</v>
      </c>
      <c r="E113" s="1968" t="s">
        <v>108</v>
      </c>
      <c r="F113" s="1968" t="s">
        <v>108</v>
      </c>
      <c r="G113" s="1968" t="s">
        <v>108</v>
      </c>
      <c r="H113" s="214"/>
      <c r="I113" s="2082" t="s">
        <v>117</v>
      </c>
      <c r="J113" s="2082" t="s">
        <v>108</v>
      </c>
      <c r="K113" s="2082" t="s">
        <v>108</v>
      </c>
      <c r="L113" s="2082" t="s">
        <v>108</v>
      </c>
      <c r="M113" s="2082" t="s">
        <v>108</v>
      </c>
      <c r="N113" s="2082" t="s">
        <v>108</v>
      </c>
      <c r="O113" s="2082" t="s">
        <v>108</v>
      </c>
      <c r="P113" s="70"/>
      <c r="Q113" s="70"/>
      <c r="R113" s="70"/>
      <c r="S113" s="70"/>
      <c r="T113" s="70"/>
      <c r="U113" s="70"/>
      <c r="V113" s="70"/>
      <c r="W113" s="70"/>
      <c r="X113" s="70"/>
      <c r="Y113" s="70"/>
      <c r="Z113" s="70"/>
      <c r="AA113" s="70"/>
      <c r="AB113" s="70"/>
      <c r="AC113" s="70"/>
      <c r="AD113" s="70"/>
    </row>
    <row r="114" spans="1:30" ht="15">
      <c r="A114" s="1968" t="s">
        <v>417</v>
      </c>
      <c r="B114" s="1968" t="s">
        <v>118</v>
      </c>
      <c r="C114" s="1968" t="s">
        <v>118</v>
      </c>
      <c r="D114" s="1968" t="s">
        <v>118</v>
      </c>
      <c r="E114" s="1968" t="s">
        <v>118</v>
      </c>
      <c r="F114" s="1968" t="s">
        <v>118</v>
      </c>
      <c r="G114" s="1968" t="s">
        <v>118</v>
      </c>
      <c r="H114" s="10"/>
      <c r="I114" s="1968" t="s">
        <v>417</v>
      </c>
      <c r="J114" s="1968" t="s">
        <v>119</v>
      </c>
      <c r="K114" s="1968" t="s">
        <v>119</v>
      </c>
      <c r="L114" s="1968" t="s">
        <v>119</v>
      </c>
      <c r="M114" s="1968" t="s">
        <v>119</v>
      </c>
      <c r="N114" s="1968" t="s">
        <v>119</v>
      </c>
      <c r="O114" s="1968" t="s">
        <v>119</v>
      </c>
      <c r="P114" s="70"/>
      <c r="Q114" s="70"/>
      <c r="R114" s="70"/>
      <c r="S114" s="70"/>
      <c r="T114" s="70"/>
      <c r="U114" s="70"/>
      <c r="V114" s="70"/>
      <c r="W114" s="70"/>
      <c r="X114" s="70"/>
      <c r="Y114" s="70"/>
      <c r="Z114" s="70"/>
      <c r="AA114" s="70"/>
      <c r="AB114" s="70"/>
      <c r="AC114" s="70"/>
      <c r="AD114" s="70"/>
    </row>
    <row r="115" spans="1:30" ht="1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row>
    <row r="116" spans="1:30" ht="23.25">
      <c r="A116" s="1842">
        <v>2019</v>
      </c>
      <c r="B116" s="1842"/>
      <c r="C116" s="1842"/>
      <c r="D116" s="1842"/>
      <c r="E116" s="1842"/>
      <c r="F116" s="1842"/>
      <c r="G116" s="1842"/>
      <c r="H116" s="1842"/>
      <c r="I116" s="1842"/>
      <c r="J116" s="1842"/>
      <c r="K116" s="1842"/>
      <c r="L116" s="1842"/>
      <c r="M116" s="1842"/>
      <c r="N116" s="1842"/>
      <c r="O116" s="1842"/>
      <c r="P116" s="14"/>
      <c r="Q116" s="14"/>
      <c r="R116" s="14"/>
      <c r="S116" s="14"/>
      <c r="T116" s="14"/>
      <c r="U116" s="70"/>
      <c r="V116" s="70"/>
      <c r="W116" s="70"/>
      <c r="X116" s="70"/>
      <c r="Y116" s="70"/>
      <c r="Z116" s="70"/>
      <c r="AA116" s="70"/>
      <c r="AB116" s="70"/>
      <c r="AC116" s="70"/>
      <c r="AD116" s="70"/>
    </row>
    <row r="117" spans="1:30" ht="1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row>
    <row r="118" spans="1:30" ht="32.450000000000003" customHeight="1">
      <c r="A118" s="2083" t="s">
        <v>337</v>
      </c>
      <c r="B118" s="2083"/>
      <c r="C118" s="2083"/>
      <c r="D118" s="2083"/>
      <c r="E118" s="2083"/>
      <c r="F118" s="2083"/>
      <c r="G118" s="2083"/>
      <c r="H118" s="70"/>
      <c r="I118" s="2084" t="s">
        <v>338</v>
      </c>
      <c r="J118" s="2084"/>
      <c r="K118" s="2084"/>
      <c r="L118" s="2084"/>
      <c r="M118" s="2084"/>
      <c r="N118" s="2084"/>
      <c r="O118" s="2084"/>
      <c r="P118" s="70"/>
      <c r="Q118" s="70"/>
      <c r="R118" s="70"/>
      <c r="S118" s="70"/>
      <c r="T118" s="70"/>
      <c r="U118" s="70"/>
      <c r="V118" s="70"/>
      <c r="W118" s="70"/>
      <c r="X118" s="70"/>
      <c r="Y118" s="70"/>
      <c r="Z118" s="70"/>
      <c r="AA118" s="70"/>
      <c r="AB118" s="70"/>
      <c r="AC118" s="70"/>
      <c r="AD118" s="70"/>
    </row>
    <row r="119" spans="1:30" ht="18" customHeight="1" thickBot="1">
      <c r="A119" s="2085" t="s">
        <v>8</v>
      </c>
      <c r="B119" s="2087" t="s">
        <v>104</v>
      </c>
      <c r="C119" s="2087" t="s">
        <v>104</v>
      </c>
      <c r="D119" s="2087" t="s">
        <v>104</v>
      </c>
      <c r="E119" s="2087" t="s">
        <v>3</v>
      </c>
      <c r="F119" s="2087" t="s">
        <v>3</v>
      </c>
      <c r="G119" s="2088" t="s">
        <v>3</v>
      </c>
      <c r="H119" s="111"/>
      <c r="I119" s="2085" t="s">
        <v>8</v>
      </c>
      <c r="J119" s="2087" t="s">
        <v>104</v>
      </c>
      <c r="K119" s="2087" t="s">
        <v>104</v>
      </c>
      <c r="L119" s="2087" t="s">
        <v>104</v>
      </c>
      <c r="M119" s="2087" t="s">
        <v>3</v>
      </c>
      <c r="N119" s="2087" t="s">
        <v>3</v>
      </c>
      <c r="O119" s="2088" t="s">
        <v>3</v>
      </c>
      <c r="P119" s="70"/>
      <c r="Q119" s="70"/>
      <c r="R119" s="70"/>
      <c r="S119" s="70"/>
      <c r="T119" s="70"/>
      <c r="U119" s="70"/>
      <c r="V119" s="70"/>
      <c r="W119" s="70"/>
      <c r="X119" s="70"/>
      <c r="Y119" s="70"/>
      <c r="Z119" s="70"/>
      <c r="AA119" s="70"/>
      <c r="AB119" s="70"/>
      <c r="AC119" s="70"/>
      <c r="AD119" s="70"/>
    </row>
    <row r="120" spans="1:30" ht="15.75" thickBot="1">
      <c r="A120" s="2086" t="s">
        <v>8</v>
      </c>
      <c r="B120" s="407" t="s">
        <v>46</v>
      </c>
      <c r="C120" s="407" t="s">
        <v>69</v>
      </c>
      <c r="D120" s="408" t="s">
        <v>77</v>
      </c>
      <c r="E120" s="407" t="s">
        <v>46</v>
      </c>
      <c r="F120" s="407" t="s">
        <v>69</v>
      </c>
      <c r="G120" s="407" t="s">
        <v>77</v>
      </c>
      <c r="H120" s="111"/>
      <c r="I120" s="2086" t="s">
        <v>8</v>
      </c>
      <c r="J120" s="407" t="s">
        <v>46</v>
      </c>
      <c r="K120" s="407" t="s">
        <v>69</v>
      </c>
      <c r="L120" s="408" t="s">
        <v>77</v>
      </c>
      <c r="M120" s="407" t="s">
        <v>46</v>
      </c>
      <c r="N120" s="407" t="s">
        <v>69</v>
      </c>
      <c r="O120" s="407" t="s">
        <v>77</v>
      </c>
      <c r="P120" s="70"/>
      <c r="Q120" s="70"/>
      <c r="R120" s="70"/>
      <c r="S120" s="70"/>
      <c r="T120" s="70"/>
      <c r="U120" s="70"/>
      <c r="V120" s="70"/>
      <c r="W120" s="70"/>
      <c r="X120" s="70"/>
      <c r="Y120" s="70"/>
      <c r="Z120" s="70"/>
      <c r="AA120" s="70"/>
      <c r="AB120" s="70"/>
      <c r="AC120" s="70"/>
      <c r="AD120" s="70"/>
    </row>
    <row r="121" spans="1:30" ht="15">
      <c r="A121" s="488" t="s">
        <v>9</v>
      </c>
      <c r="B121" s="112">
        <v>42.686383599742797</v>
      </c>
      <c r="C121" s="113">
        <v>2.6434382252720381</v>
      </c>
      <c r="D121" s="114">
        <v>643</v>
      </c>
      <c r="E121" s="112">
        <v>97.063352287461541</v>
      </c>
      <c r="F121" s="113">
        <v>0.66436430548243564</v>
      </c>
      <c r="G121" s="513">
        <v>718</v>
      </c>
      <c r="H121" s="129"/>
      <c r="I121" s="488" t="s">
        <v>9</v>
      </c>
      <c r="J121" s="112">
        <v>18.480651584737579</v>
      </c>
      <c r="K121" s="113">
        <v>2.1831052337595231</v>
      </c>
      <c r="L121" s="114">
        <v>305</v>
      </c>
      <c r="M121" s="119" t="s">
        <v>105</v>
      </c>
      <c r="N121" s="120" t="s">
        <v>105</v>
      </c>
      <c r="O121" s="523" t="s">
        <v>105</v>
      </c>
      <c r="P121" s="70"/>
      <c r="Q121" s="70"/>
      <c r="R121" s="70"/>
      <c r="S121" s="70"/>
      <c r="T121" s="70"/>
      <c r="U121" s="70"/>
      <c r="V121" s="70"/>
      <c r="W121" s="70"/>
      <c r="X121" s="70"/>
      <c r="Y121" s="70"/>
      <c r="Z121" s="70"/>
      <c r="AA121" s="70"/>
      <c r="AB121" s="70"/>
      <c r="AC121" s="70"/>
      <c r="AD121" s="70"/>
    </row>
    <row r="122" spans="1:30" ht="15">
      <c r="A122" s="510" t="s">
        <v>10</v>
      </c>
      <c r="B122" s="115">
        <v>43.18359803928935</v>
      </c>
      <c r="C122" s="116">
        <v>2.153720171631119</v>
      </c>
      <c r="D122" s="117">
        <v>735</v>
      </c>
      <c r="E122" s="115">
        <v>96.454951596651199</v>
      </c>
      <c r="F122" s="116">
        <v>0.66537677722281208</v>
      </c>
      <c r="G122" s="514">
        <v>717</v>
      </c>
      <c r="H122" s="129"/>
      <c r="I122" s="510" t="s">
        <v>10</v>
      </c>
      <c r="J122" s="115">
        <v>20.433412229790001</v>
      </c>
      <c r="K122" s="116">
        <v>1.854817651704548</v>
      </c>
      <c r="L122" s="117">
        <v>442</v>
      </c>
      <c r="M122" s="115">
        <v>47.039188447041163</v>
      </c>
      <c r="N122" s="116">
        <v>6.9257475206994172</v>
      </c>
      <c r="O122" s="514">
        <v>53</v>
      </c>
      <c r="P122" s="70"/>
      <c r="Q122" s="70"/>
      <c r="R122" s="70"/>
      <c r="S122" s="70"/>
      <c r="T122" s="70"/>
      <c r="U122" s="70"/>
      <c r="V122" s="70"/>
      <c r="W122" s="70"/>
      <c r="X122" s="70"/>
      <c r="Y122" s="70"/>
      <c r="Z122" s="70"/>
      <c r="AA122" s="70"/>
      <c r="AB122" s="70"/>
      <c r="AC122" s="70"/>
      <c r="AD122" s="70"/>
    </row>
    <row r="123" spans="1:30" ht="15">
      <c r="A123" s="488" t="s">
        <v>11</v>
      </c>
      <c r="B123" s="112">
        <v>60.324918141589073</v>
      </c>
      <c r="C123" s="113">
        <v>3.5666131850800831</v>
      </c>
      <c r="D123" s="114">
        <v>585</v>
      </c>
      <c r="E123" s="112">
        <v>99.181000581750581</v>
      </c>
      <c r="F123" s="113">
        <v>0.55110033722396101</v>
      </c>
      <c r="G123" s="513">
        <v>614</v>
      </c>
      <c r="H123" s="129"/>
      <c r="I123" s="488" t="s">
        <v>11</v>
      </c>
      <c r="J123" s="112">
        <v>29.07911476311957</v>
      </c>
      <c r="K123" s="113">
        <v>3.8099791140903769</v>
      </c>
      <c r="L123" s="114">
        <v>176</v>
      </c>
      <c r="M123" s="119" t="s">
        <v>105</v>
      </c>
      <c r="N123" s="120" t="s">
        <v>105</v>
      </c>
      <c r="O123" s="523" t="s">
        <v>105</v>
      </c>
      <c r="P123" s="70"/>
      <c r="Q123" s="70"/>
      <c r="R123" s="70"/>
      <c r="S123" s="70"/>
      <c r="T123" s="70"/>
      <c r="U123" s="70"/>
      <c r="V123" s="70"/>
      <c r="W123" s="70"/>
      <c r="X123" s="70"/>
      <c r="Y123" s="70"/>
      <c r="Z123" s="70"/>
      <c r="AA123" s="70"/>
      <c r="AB123" s="70"/>
      <c r="AC123" s="70"/>
      <c r="AD123" s="70"/>
    </row>
    <row r="124" spans="1:30" ht="15">
      <c r="A124" s="510" t="s">
        <v>12</v>
      </c>
      <c r="B124" s="115">
        <v>64.444346069963999</v>
      </c>
      <c r="C124" s="116">
        <v>2.6472787574695031</v>
      </c>
      <c r="D124" s="117">
        <v>717</v>
      </c>
      <c r="E124" s="115">
        <v>99.19823407293002</v>
      </c>
      <c r="F124" s="116">
        <v>0.46157201975379869</v>
      </c>
      <c r="G124" s="514">
        <v>635</v>
      </c>
      <c r="H124" s="129"/>
      <c r="I124" s="510" t="s">
        <v>12</v>
      </c>
      <c r="J124" s="115">
        <v>18.094063324460169</v>
      </c>
      <c r="K124" s="116">
        <v>2.5900328475991419</v>
      </c>
      <c r="L124" s="117">
        <v>208</v>
      </c>
      <c r="M124" s="121" t="s">
        <v>105</v>
      </c>
      <c r="N124" s="122" t="s">
        <v>105</v>
      </c>
      <c r="O124" s="522" t="s">
        <v>105</v>
      </c>
      <c r="P124" s="70"/>
      <c r="Q124" s="70"/>
      <c r="R124" s="70"/>
      <c r="S124" s="70"/>
      <c r="T124" s="70"/>
      <c r="U124" s="70"/>
      <c r="V124" s="70"/>
      <c r="W124" s="70"/>
      <c r="X124" s="70"/>
      <c r="Y124" s="70"/>
      <c r="Z124" s="70"/>
      <c r="AA124" s="70"/>
      <c r="AB124" s="70"/>
      <c r="AC124" s="70"/>
      <c r="AD124" s="70"/>
    </row>
    <row r="125" spans="1:30" ht="15">
      <c r="A125" s="488" t="s">
        <v>13</v>
      </c>
      <c r="B125" s="112">
        <v>47.826768877072148</v>
      </c>
      <c r="C125" s="113">
        <v>2.7190614420300072</v>
      </c>
      <c r="D125" s="114">
        <v>519</v>
      </c>
      <c r="E125" s="112">
        <v>98.151264580325432</v>
      </c>
      <c r="F125" s="113">
        <v>0.65841597063146506</v>
      </c>
      <c r="G125" s="513">
        <v>488</v>
      </c>
      <c r="H125" s="129"/>
      <c r="I125" s="488" t="s">
        <v>13</v>
      </c>
      <c r="J125" s="112">
        <v>26.814190249283438</v>
      </c>
      <c r="K125" s="113">
        <v>2.828482330720977</v>
      </c>
      <c r="L125" s="114">
        <v>253</v>
      </c>
      <c r="M125" s="119" t="s">
        <v>105</v>
      </c>
      <c r="N125" s="120" t="s">
        <v>105</v>
      </c>
      <c r="O125" s="523" t="s">
        <v>105</v>
      </c>
      <c r="P125" s="70"/>
      <c r="Q125" s="70"/>
      <c r="R125" s="70"/>
      <c r="S125" s="70"/>
      <c r="T125" s="70"/>
      <c r="U125" s="70"/>
      <c r="V125" s="70"/>
      <c r="W125" s="70"/>
      <c r="X125" s="70"/>
      <c r="Y125" s="70"/>
      <c r="Z125" s="70"/>
      <c r="AA125" s="70"/>
      <c r="AB125" s="70"/>
      <c r="AC125" s="70"/>
      <c r="AD125" s="70"/>
    </row>
    <row r="126" spans="1:30" ht="15">
      <c r="A126" s="510" t="s">
        <v>14</v>
      </c>
      <c r="B126" s="115">
        <v>57.436559397968189</v>
      </c>
      <c r="C126" s="116">
        <v>2.463872668275819</v>
      </c>
      <c r="D126" s="117">
        <v>777</v>
      </c>
      <c r="E126" s="115">
        <v>99.186947541362997</v>
      </c>
      <c r="F126" s="116">
        <v>0.42952112010871002</v>
      </c>
      <c r="G126" s="514">
        <v>632</v>
      </c>
      <c r="H126" s="129"/>
      <c r="I126" s="510" t="s">
        <v>14</v>
      </c>
      <c r="J126" s="115">
        <v>19.256147164836381</v>
      </c>
      <c r="K126" s="116">
        <v>2.4576781034509789</v>
      </c>
      <c r="L126" s="117">
        <v>230</v>
      </c>
      <c r="M126" s="121" t="s">
        <v>105</v>
      </c>
      <c r="N126" s="122" t="s">
        <v>105</v>
      </c>
      <c r="O126" s="522" t="s">
        <v>105</v>
      </c>
      <c r="P126" s="70"/>
      <c r="Q126" s="70"/>
      <c r="R126" s="70"/>
      <c r="S126" s="70"/>
      <c r="T126" s="70"/>
      <c r="U126" s="70"/>
      <c r="V126" s="70"/>
      <c r="W126" s="70"/>
      <c r="X126" s="70"/>
      <c r="Y126" s="70"/>
      <c r="Z126" s="70"/>
      <c r="AA126" s="70"/>
      <c r="AB126" s="70"/>
      <c r="AC126" s="70"/>
      <c r="AD126" s="70"/>
    </row>
    <row r="127" spans="1:30" ht="15">
      <c r="A127" s="488" t="s">
        <v>15</v>
      </c>
      <c r="B127" s="112">
        <v>48.244357500376722</v>
      </c>
      <c r="C127" s="113">
        <v>2.473106772349094</v>
      </c>
      <c r="D127" s="114">
        <v>685</v>
      </c>
      <c r="E127" s="112">
        <v>97.80344605525525</v>
      </c>
      <c r="F127" s="113">
        <v>0.60510005794742083</v>
      </c>
      <c r="G127" s="513">
        <v>647</v>
      </c>
      <c r="H127" s="129"/>
      <c r="I127" s="488" t="s">
        <v>15</v>
      </c>
      <c r="J127" s="112">
        <v>24.471349994204239</v>
      </c>
      <c r="K127" s="113">
        <v>2.46965766546051</v>
      </c>
      <c r="L127" s="114">
        <v>303</v>
      </c>
      <c r="M127" s="119" t="s">
        <v>105</v>
      </c>
      <c r="N127" s="120" t="s">
        <v>105</v>
      </c>
      <c r="O127" s="523" t="s">
        <v>105</v>
      </c>
      <c r="P127" s="70"/>
      <c r="Q127" s="70"/>
      <c r="R127" s="70"/>
      <c r="S127" s="70"/>
      <c r="T127" s="70"/>
      <c r="U127" s="70"/>
      <c r="V127" s="70"/>
      <c r="W127" s="70"/>
      <c r="X127" s="70"/>
      <c r="Y127" s="70"/>
      <c r="Z127" s="70"/>
      <c r="AA127" s="70"/>
      <c r="AB127" s="70"/>
      <c r="AC127" s="70"/>
      <c r="AD127" s="70"/>
    </row>
    <row r="128" spans="1:30" ht="15">
      <c r="A128" s="510" t="s">
        <v>24</v>
      </c>
      <c r="B128" s="115">
        <v>62.800198829469643</v>
      </c>
      <c r="C128" s="116">
        <v>3.0938372573288402</v>
      </c>
      <c r="D128" s="117">
        <v>642</v>
      </c>
      <c r="E128" s="115">
        <v>99.580729515986505</v>
      </c>
      <c r="F128" s="116">
        <v>0.41798094810284048</v>
      </c>
      <c r="G128" s="514">
        <v>555</v>
      </c>
      <c r="H128" s="129"/>
      <c r="I128" s="510" t="s">
        <v>24</v>
      </c>
      <c r="J128" s="115">
        <v>14.740182180794109</v>
      </c>
      <c r="K128" s="116">
        <v>2.5715159197024389</v>
      </c>
      <c r="L128" s="117">
        <v>141</v>
      </c>
      <c r="M128" s="121" t="s">
        <v>105</v>
      </c>
      <c r="N128" s="122" t="s">
        <v>105</v>
      </c>
      <c r="O128" s="522" t="s">
        <v>105</v>
      </c>
      <c r="P128" s="70"/>
      <c r="Q128" s="70"/>
      <c r="R128" s="70"/>
      <c r="S128" s="70"/>
      <c r="T128" s="70"/>
      <c r="U128" s="70"/>
      <c r="V128" s="70"/>
      <c r="W128" s="70"/>
      <c r="X128" s="70"/>
      <c r="Y128" s="70"/>
      <c r="Z128" s="70"/>
      <c r="AA128" s="70"/>
      <c r="AB128" s="70"/>
      <c r="AC128" s="70"/>
      <c r="AD128" s="70"/>
    </row>
    <row r="129" spans="1:30" ht="15">
      <c r="A129" s="488" t="s">
        <v>16</v>
      </c>
      <c r="B129" s="112">
        <v>47.356990995659046</v>
      </c>
      <c r="C129" s="113">
        <v>2.319230273384608</v>
      </c>
      <c r="D129" s="114">
        <v>709</v>
      </c>
      <c r="E129" s="112">
        <v>97.145053247076504</v>
      </c>
      <c r="F129" s="113">
        <v>0.65417670126560445</v>
      </c>
      <c r="G129" s="513">
        <v>682</v>
      </c>
      <c r="H129" s="129"/>
      <c r="I129" s="488" t="s">
        <v>16</v>
      </c>
      <c r="J129" s="112">
        <v>22.345634337898321</v>
      </c>
      <c r="K129" s="113">
        <v>2.2145313443295298</v>
      </c>
      <c r="L129" s="114">
        <v>335</v>
      </c>
      <c r="M129" s="119" t="s">
        <v>105</v>
      </c>
      <c r="N129" s="120" t="s">
        <v>105</v>
      </c>
      <c r="O129" s="523" t="s">
        <v>105</v>
      </c>
      <c r="P129" s="70"/>
      <c r="Q129" s="70"/>
      <c r="R129" s="70"/>
      <c r="S129" s="70"/>
      <c r="T129" s="70"/>
      <c r="U129" s="70"/>
      <c r="V129" s="70"/>
      <c r="W129" s="70"/>
      <c r="X129" s="70"/>
      <c r="Y129" s="70"/>
      <c r="Z129" s="70"/>
      <c r="AA129" s="70"/>
      <c r="AB129" s="70"/>
      <c r="AC129" s="70"/>
      <c r="AD129" s="70"/>
    </row>
    <row r="130" spans="1:30" ht="15">
      <c r="A130" s="510" t="s">
        <v>17</v>
      </c>
      <c r="B130" s="115">
        <v>48.152293730656638</v>
      </c>
      <c r="C130" s="116">
        <v>2.1686489221338028</v>
      </c>
      <c r="D130" s="117">
        <v>712</v>
      </c>
      <c r="E130" s="115">
        <v>96.928561076241422</v>
      </c>
      <c r="F130" s="116">
        <v>0.66870616193716703</v>
      </c>
      <c r="G130" s="514">
        <v>644</v>
      </c>
      <c r="H130" s="129"/>
      <c r="I130" s="510" t="s">
        <v>17</v>
      </c>
      <c r="J130" s="115">
        <v>28.053838077401711</v>
      </c>
      <c r="K130" s="116">
        <v>2.2336815451550431</v>
      </c>
      <c r="L130" s="117">
        <v>410</v>
      </c>
      <c r="M130" s="121" t="s">
        <v>105</v>
      </c>
      <c r="N130" s="122" t="s">
        <v>105</v>
      </c>
      <c r="O130" s="522" t="s">
        <v>105</v>
      </c>
      <c r="P130" s="70"/>
      <c r="Q130" s="70"/>
      <c r="R130" s="70"/>
      <c r="S130" s="70"/>
      <c r="T130" s="70"/>
      <c r="U130" s="70"/>
      <c r="V130" s="70"/>
      <c r="W130" s="70"/>
      <c r="X130" s="70"/>
      <c r="Y130" s="70"/>
      <c r="Z130" s="70"/>
      <c r="AA130" s="70"/>
      <c r="AB130" s="70"/>
      <c r="AC130" s="70"/>
      <c r="AD130" s="70"/>
    </row>
    <row r="131" spans="1:30" ht="15">
      <c r="A131" s="488" t="s">
        <v>18</v>
      </c>
      <c r="B131" s="112">
        <v>49.140292314417962</v>
      </c>
      <c r="C131" s="113">
        <v>2.4347664127556712</v>
      </c>
      <c r="D131" s="114">
        <v>597</v>
      </c>
      <c r="E131" s="112">
        <v>97.60841350184225</v>
      </c>
      <c r="F131" s="113">
        <v>0.64500282453501534</v>
      </c>
      <c r="G131" s="513">
        <v>555</v>
      </c>
      <c r="H131" s="129"/>
      <c r="I131" s="488" t="s">
        <v>18</v>
      </c>
      <c r="J131" s="112">
        <v>26.750521830153339</v>
      </c>
      <c r="K131" s="113">
        <v>2.4928346646508279</v>
      </c>
      <c r="L131" s="114">
        <v>329</v>
      </c>
      <c r="M131" s="119" t="s">
        <v>105</v>
      </c>
      <c r="N131" s="120" t="s">
        <v>105</v>
      </c>
      <c r="O131" s="523" t="s">
        <v>105</v>
      </c>
      <c r="P131" s="70"/>
      <c r="Q131" s="70"/>
      <c r="R131" s="70"/>
      <c r="S131" s="70"/>
      <c r="T131" s="70"/>
      <c r="U131" s="70"/>
      <c r="V131" s="70"/>
      <c r="W131" s="70"/>
      <c r="X131" s="70"/>
      <c r="Y131" s="70"/>
      <c r="Z131" s="70"/>
      <c r="AA131" s="70"/>
      <c r="AB131" s="70"/>
      <c r="AC131" s="70"/>
      <c r="AD131" s="70"/>
    </row>
    <row r="132" spans="1:30" ht="15">
      <c r="A132" s="510" t="s">
        <v>19</v>
      </c>
      <c r="B132" s="115">
        <v>49.568395431322067</v>
      </c>
      <c r="C132" s="116">
        <v>2.806994024905511</v>
      </c>
      <c r="D132" s="117">
        <v>523</v>
      </c>
      <c r="E132" s="115">
        <v>96.262812596794305</v>
      </c>
      <c r="F132" s="116">
        <v>0.90776105313667166</v>
      </c>
      <c r="G132" s="514">
        <v>485</v>
      </c>
      <c r="H132" s="129"/>
      <c r="I132" s="510" t="s">
        <v>19</v>
      </c>
      <c r="J132" s="115">
        <v>28.178838533222329</v>
      </c>
      <c r="K132" s="116">
        <v>3.118575309395228</v>
      </c>
      <c r="L132" s="117">
        <v>236</v>
      </c>
      <c r="M132" s="121" t="s">
        <v>105</v>
      </c>
      <c r="N132" s="122" t="s">
        <v>105</v>
      </c>
      <c r="O132" s="522" t="s">
        <v>105</v>
      </c>
      <c r="P132" s="70"/>
      <c r="Q132" s="70"/>
      <c r="R132" s="70"/>
      <c r="S132" s="70"/>
      <c r="T132" s="70"/>
      <c r="U132" s="70"/>
      <c r="V132" s="70"/>
      <c r="W132" s="70"/>
      <c r="X132" s="70"/>
      <c r="Y132" s="70"/>
      <c r="Z132" s="70"/>
      <c r="AA132" s="70"/>
      <c r="AB132" s="70"/>
      <c r="AC132" s="70"/>
      <c r="AD132" s="70"/>
    </row>
    <row r="133" spans="1:30" ht="15">
      <c r="A133" s="488" t="s">
        <v>20</v>
      </c>
      <c r="B133" s="112">
        <v>58.869865102335197</v>
      </c>
      <c r="C133" s="113">
        <v>2.7032874172375969</v>
      </c>
      <c r="D133" s="114">
        <v>725</v>
      </c>
      <c r="E133" s="112">
        <v>97.888530331912463</v>
      </c>
      <c r="F133" s="113">
        <v>0.5987002430396734</v>
      </c>
      <c r="G133" s="513">
        <v>738</v>
      </c>
      <c r="H133" s="129"/>
      <c r="I133" s="488" t="s">
        <v>20</v>
      </c>
      <c r="J133" s="112">
        <v>14.49754030750425</v>
      </c>
      <c r="K133" s="113">
        <v>2.1356613346331059</v>
      </c>
      <c r="L133" s="114">
        <v>214</v>
      </c>
      <c r="M133" s="119" t="s">
        <v>105</v>
      </c>
      <c r="N133" s="120" t="s">
        <v>105</v>
      </c>
      <c r="O133" s="523" t="s">
        <v>105</v>
      </c>
      <c r="P133" s="70"/>
      <c r="Q133" s="70"/>
      <c r="R133" s="70"/>
      <c r="S133" s="70"/>
      <c r="T133" s="70"/>
      <c r="U133" s="70"/>
      <c r="V133" s="70"/>
      <c r="W133" s="70"/>
      <c r="X133" s="70"/>
      <c r="Y133" s="70"/>
      <c r="Z133" s="70"/>
      <c r="AA133" s="70"/>
      <c r="AB133" s="70"/>
      <c r="AC133" s="70"/>
      <c r="AD133" s="70"/>
    </row>
    <row r="134" spans="1:30" ht="15">
      <c r="A134" s="510" t="s">
        <v>21</v>
      </c>
      <c r="B134" s="115">
        <v>64.433933456739894</v>
      </c>
      <c r="C134" s="116">
        <v>3.000893438417819</v>
      </c>
      <c r="D134" s="117">
        <v>643</v>
      </c>
      <c r="E134" s="115">
        <v>99.353956798757224</v>
      </c>
      <c r="F134" s="116">
        <v>0.32978582966843012</v>
      </c>
      <c r="G134" s="514">
        <v>620</v>
      </c>
      <c r="H134" s="129"/>
      <c r="I134" s="510" t="s">
        <v>21</v>
      </c>
      <c r="J134" s="115">
        <v>15.2821836574506</v>
      </c>
      <c r="K134" s="116">
        <v>2.7614546211971618</v>
      </c>
      <c r="L134" s="117">
        <v>138</v>
      </c>
      <c r="M134" s="121" t="s">
        <v>105</v>
      </c>
      <c r="N134" s="122" t="s">
        <v>105</v>
      </c>
      <c r="O134" s="522" t="s">
        <v>105</v>
      </c>
      <c r="P134" s="70"/>
      <c r="Q134" s="70"/>
      <c r="R134" s="70"/>
      <c r="S134" s="70"/>
      <c r="T134" s="70"/>
      <c r="U134" s="70"/>
      <c r="V134" s="70"/>
      <c r="W134" s="70"/>
      <c r="X134" s="70"/>
      <c r="Y134" s="70"/>
      <c r="Z134" s="70"/>
      <c r="AA134" s="70"/>
      <c r="AB134" s="70"/>
      <c r="AC134" s="70"/>
      <c r="AD134" s="70"/>
    </row>
    <row r="135" spans="1:30" ht="15">
      <c r="A135" s="488" t="s">
        <v>22</v>
      </c>
      <c r="B135" s="112">
        <v>50.843538096891052</v>
      </c>
      <c r="C135" s="113">
        <v>2.349608379785427</v>
      </c>
      <c r="D135" s="114">
        <v>721</v>
      </c>
      <c r="E135" s="112">
        <v>96.709233920705287</v>
      </c>
      <c r="F135" s="113">
        <v>0.83006789233060307</v>
      </c>
      <c r="G135" s="513">
        <v>608</v>
      </c>
      <c r="H135" s="129"/>
      <c r="I135" s="488" t="s">
        <v>22</v>
      </c>
      <c r="J135" s="112">
        <v>25.01403684707309</v>
      </c>
      <c r="K135" s="113">
        <v>2.4951569006075012</v>
      </c>
      <c r="L135" s="114">
        <v>323</v>
      </c>
      <c r="M135" s="119" t="s">
        <v>105</v>
      </c>
      <c r="N135" s="120" t="s">
        <v>105</v>
      </c>
      <c r="O135" s="523" t="s">
        <v>105</v>
      </c>
      <c r="P135" s="70"/>
      <c r="Q135" s="70"/>
      <c r="R135" s="70"/>
      <c r="S135" s="70"/>
      <c r="T135" s="70"/>
      <c r="U135" s="70"/>
      <c r="V135" s="70"/>
      <c r="W135" s="70"/>
      <c r="X135" s="70"/>
      <c r="Y135" s="70"/>
      <c r="Z135" s="70"/>
      <c r="AA135" s="70"/>
      <c r="AB135" s="70"/>
      <c r="AC135" s="70"/>
      <c r="AD135" s="70"/>
    </row>
    <row r="136" spans="1:30" ht="15.75" thickBot="1">
      <c r="A136" s="537" t="s">
        <v>23</v>
      </c>
      <c r="B136" s="413">
        <v>61.054043711800738</v>
      </c>
      <c r="C136" s="414">
        <v>2.6629238871485499</v>
      </c>
      <c r="D136" s="415">
        <v>623</v>
      </c>
      <c r="E136" s="413">
        <v>98.528790144015446</v>
      </c>
      <c r="F136" s="414">
        <v>0.56147048586338044</v>
      </c>
      <c r="G136" s="515">
        <v>618</v>
      </c>
      <c r="H136" s="129"/>
      <c r="I136" s="537" t="s">
        <v>23</v>
      </c>
      <c r="J136" s="413">
        <v>15.30683658050256</v>
      </c>
      <c r="K136" s="414">
        <v>2.2909363177934221</v>
      </c>
      <c r="L136" s="415">
        <v>197</v>
      </c>
      <c r="M136" s="416" t="s">
        <v>105</v>
      </c>
      <c r="N136" s="417" t="s">
        <v>105</v>
      </c>
      <c r="O136" s="584" t="s">
        <v>105</v>
      </c>
      <c r="P136" s="70"/>
      <c r="Q136" s="70"/>
      <c r="R136" s="70"/>
      <c r="S136" s="70"/>
      <c r="T136" s="70"/>
      <c r="U136" s="70"/>
      <c r="V136" s="70"/>
      <c r="W136" s="70"/>
      <c r="X136" s="70"/>
      <c r="Y136" s="70"/>
      <c r="Z136" s="70"/>
      <c r="AA136" s="70"/>
      <c r="AB136" s="70"/>
      <c r="AC136" s="70"/>
      <c r="AD136" s="70"/>
    </row>
    <row r="137" spans="1:30" ht="15">
      <c r="A137" s="511" t="s">
        <v>28</v>
      </c>
      <c r="B137" s="124">
        <v>46.638223873307311</v>
      </c>
      <c r="C137" s="125">
        <v>0.95459160563882117</v>
      </c>
      <c r="D137" s="126">
        <v>6621</v>
      </c>
      <c r="E137" s="124">
        <v>97.068558189992558</v>
      </c>
      <c r="F137" s="125">
        <v>0.27070708995958448</v>
      </c>
      <c r="G137" s="516">
        <v>6176</v>
      </c>
      <c r="H137" s="129"/>
      <c r="I137" s="511" t="s">
        <v>28</v>
      </c>
      <c r="J137" s="124">
        <v>23.49016838325376</v>
      </c>
      <c r="K137" s="125">
        <v>0.91337375078943939</v>
      </c>
      <c r="L137" s="126">
        <v>3166</v>
      </c>
      <c r="M137" s="124">
        <v>44.041408834035231</v>
      </c>
      <c r="N137" s="125">
        <v>3.4708469164737208</v>
      </c>
      <c r="O137" s="516">
        <v>300</v>
      </c>
      <c r="P137" s="70"/>
      <c r="Q137" s="70"/>
      <c r="R137" s="70"/>
      <c r="S137" s="70"/>
      <c r="T137" s="70"/>
      <c r="U137" s="70"/>
      <c r="V137" s="70"/>
      <c r="W137" s="70"/>
      <c r="X137" s="70"/>
      <c r="Y137" s="70"/>
      <c r="Z137" s="70"/>
      <c r="AA137" s="70"/>
      <c r="AB137" s="70"/>
      <c r="AC137" s="70"/>
      <c r="AD137" s="70"/>
    </row>
    <row r="138" spans="1:30" ht="15">
      <c r="A138" s="511" t="s">
        <v>27</v>
      </c>
      <c r="B138" s="124">
        <v>61.36904703014924</v>
      </c>
      <c r="C138" s="125">
        <v>1.3695515631101891</v>
      </c>
      <c r="D138" s="126">
        <v>3935</v>
      </c>
      <c r="E138" s="124">
        <v>98.820951090720115</v>
      </c>
      <c r="F138" s="125">
        <v>0.23497837308910871</v>
      </c>
      <c r="G138" s="516">
        <v>3780</v>
      </c>
      <c r="H138" s="129"/>
      <c r="I138" s="511" t="s">
        <v>27</v>
      </c>
      <c r="J138" s="124">
        <v>19.72892765862029</v>
      </c>
      <c r="K138" s="125">
        <v>1.3632633946155599</v>
      </c>
      <c r="L138" s="126">
        <v>1074</v>
      </c>
      <c r="M138" s="124">
        <v>59.475015425333332</v>
      </c>
      <c r="N138" s="125">
        <v>6.7058825148334238</v>
      </c>
      <c r="O138" s="516">
        <v>68</v>
      </c>
      <c r="P138" s="70"/>
      <c r="Q138" s="70"/>
      <c r="R138" s="70"/>
      <c r="S138" s="70"/>
      <c r="T138" s="70"/>
      <c r="U138" s="70"/>
      <c r="V138" s="70"/>
      <c r="W138" s="70"/>
      <c r="X138" s="70"/>
      <c r="Y138" s="70"/>
      <c r="Z138" s="70"/>
      <c r="AA138" s="70"/>
      <c r="AB138" s="70"/>
      <c r="AC138" s="70"/>
      <c r="AD138" s="70"/>
    </row>
    <row r="139" spans="1:30" ht="15">
      <c r="A139" s="517" t="s">
        <v>26</v>
      </c>
      <c r="B139" s="518">
        <v>49.367026182901263</v>
      </c>
      <c r="C139" s="519">
        <v>0.83130246627534998</v>
      </c>
      <c r="D139" s="521">
        <v>10556</v>
      </c>
      <c r="E139" s="518">
        <v>97.418815533328811</v>
      </c>
      <c r="F139" s="519">
        <v>0.22168737782959069</v>
      </c>
      <c r="G139" s="520">
        <v>9956</v>
      </c>
      <c r="H139" s="129"/>
      <c r="I139" s="517" t="s">
        <v>26</v>
      </c>
      <c r="J139" s="518">
        <v>22.97839933310939</v>
      </c>
      <c r="K139" s="519">
        <v>0.80877045793919244</v>
      </c>
      <c r="L139" s="521">
        <v>4240</v>
      </c>
      <c r="M139" s="518">
        <v>45.943008608079573</v>
      </c>
      <c r="N139" s="519">
        <v>3.1746019573821762</v>
      </c>
      <c r="O139" s="520">
        <v>368</v>
      </c>
      <c r="P139" s="70"/>
      <c r="Q139" s="70"/>
      <c r="R139" s="70"/>
      <c r="S139" s="70"/>
      <c r="T139" s="70"/>
      <c r="U139" s="70"/>
      <c r="V139" s="70"/>
      <c r="W139" s="70"/>
      <c r="X139" s="70"/>
      <c r="Y139" s="70"/>
      <c r="Z139" s="70"/>
      <c r="AA139" s="70"/>
      <c r="AB139" s="70"/>
      <c r="AC139" s="70"/>
      <c r="AD139" s="70"/>
    </row>
    <row r="140" spans="1:30" ht="35.25" customHeight="1">
      <c r="A140" s="2082" t="s">
        <v>291</v>
      </c>
      <c r="B140" s="2082" t="s">
        <v>106</v>
      </c>
      <c r="C140" s="2082" t="s">
        <v>106</v>
      </c>
      <c r="D140" s="2082" t="s">
        <v>106</v>
      </c>
      <c r="E140" s="2082" t="s">
        <v>106</v>
      </c>
      <c r="F140" s="2082" t="s">
        <v>106</v>
      </c>
      <c r="G140" s="2082" t="s">
        <v>106</v>
      </c>
      <c r="H140" s="10"/>
      <c r="I140" s="2082" t="s">
        <v>291</v>
      </c>
      <c r="J140" s="2082" t="s">
        <v>106</v>
      </c>
      <c r="K140" s="2082" t="s">
        <v>106</v>
      </c>
      <c r="L140" s="2082" t="s">
        <v>106</v>
      </c>
      <c r="M140" s="2082" t="s">
        <v>106</v>
      </c>
      <c r="N140" s="2082" t="s">
        <v>106</v>
      </c>
      <c r="O140" s="2082" t="s">
        <v>106</v>
      </c>
      <c r="P140" s="70"/>
      <c r="Q140" s="70"/>
      <c r="R140" s="70"/>
      <c r="S140" s="70"/>
      <c r="T140" s="70"/>
      <c r="U140" s="70"/>
      <c r="V140" s="70"/>
      <c r="W140" s="70"/>
      <c r="X140" s="70"/>
      <c r="Y140" s="70"/>
      <c r="Z140" s="70"/>
      <c r="AA140" s="70"/>
      <c r="AB140" s="70"/>
      <c r="AC140" s="70"/>
      <c r="AD140" s="70"/>
    </row>
    <row r="141" spans="1:30" ht="14.25" customHeight="1">
      <c r="A141" s="1968" t="s">
        <v>120</v>
      </c>
      <c r="B141" s="1968" t="s">
        <v>121</v>
      </c>
      <c r="C141" s="1968" t="s">
        <v>121</v>
      </c>
      <c r="D141" s="1968" t="s">
        <v>121</v>
      </c>
      <c r="E141" s="1968" t="s">
        <v>121</v>
      </c>
      <c r="F141" s="1968" t="s">
        <v>121</v>
      </c>
      <c r="G141" s="1968" t="s">
        <v>121</v>
      </c>
      <c r="H141" s="10"/>
      <c r="I141" s="1968" t="s">
        <v>122</v>
      </c>
      <c r="J141" s="1968" t="s">
        <v>108</v>
      </c>
      <c r="K141" s="1968" t="s">
        <v>108</v>
      </c>
      <c r="L141" s="1968" t="s">
        <v>108</v>
      </c>
      <c r="M141" s="1968" t="s">
        <v>108</v>
      </c>
      <c r="N141" s="1968" t="s">
        <v>108</v>
      </c>
      <c r="O141" s="1968" t="s">
        <v>108</v>
      </c>
      <c r="P141" s="70"/>
      <c r="Q141" s="70"/>
      <c r="R141" s="70"/>
      <c r="S141" s="70"/>
      <c r="T141" s="70"/>
      <c r="U141" s="70"/>
      <c r="V141" s="70"/>
      <c r="W141" s="70"/>
      <c r="X141" s="70"/>
      <c r="Y141" s="70"/>
      <c r="Z141" s="70"/>
      <c r="AA141" s="70"/>
      <c r="AB141" s="70"/>
      <c r="AC141" s="70"/>
      <c r="AD141" s="70"/>
    </row>
    <row r="142" spans="1:30" ht="15">
      <c r="A142" s="1968" t="s">
        <v>418</v>
      </c>
      <c r="B142" s="1968" t="s">
        <v>121</v>
      </c>
      <c r="C142" s="1968" t="s">
        <v>121</v>
      </c>
      <c r="D142" s="1968" t="s">
        <v>121</v>
      </c>
      <c r="E142" s="1968" t="s">
        <v>121</v>
      </c>
      <c r="F142" s="1968" t="s">
        <v>121</v>
      </c>
      <c r="G142" s="1968" t="s">
        <v>121</v>
      </c>
      <c r="H142" s="10"/>
      <c r="I142" s="1968" t="s">
        <v>418</v>
      </c>
      <c r="J142" s="1968" t="s">
        <v>123</v>
      </c>
      <c r="K142" s="1968" t="s">
        <v>123</v>
      </c>
      <c r="L142" s="1968" t="s">
        <v>123</v>
      </c>
      <c r="M142" s="1968" t="s">
        <v>123</v>
      </c>
      <c r="N142" s="1968" t="s">
        <v>123</v>
      </c>
      <c r="O142" s="1968" t="s">
        <v>123</v>
      </c>
      <c r="P142" s="70"/>
      <c r="Q142" s="70"/>
      <c r="R142" s="70"/>
      <c r="S142" s="70"/>
      <c r="T142" s="70"/>
      <c r="U142" s="70"/>
      <c r="V142" s="70"/>
      <c r="W142" s="70"/>
      <c r="X142" s="70"/>
      <c r="Y142" s="70"/>
      <c r="Z142" s="70"/>
      <c r="AA142" s="70"/>
      <c r="AB142" s="70"/>
      <c r="AC142" s="70"/>
      <c r="AD142" s="70"/>
    </row>
    <row r="143" spans="1:30" ht="15">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row>
    <row r="144" spans="1:30" ht="15">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row>
    <row r="145" spans="1:30" ht="15">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row>
    <row r="146" spans="1:30" ht="15">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row>
    <row r="147" spans="1:30" ht="15">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row>
    <row r="148" spans="1:30" ht="15">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row>
    <row r="149" spans="1:30" ht="15">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row>
    <row r="150" spans="1:30" ht="15">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row>
    <row r="151" spans="1:30" ht="15">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row>
    <row r="152" spans="1:30" ht="15">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row>
    <row r="153" spans="1:30" ht="15">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row>
    <row r="154" spans="1:30" ht="15">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row>
    <row r="155" spans="1:30" ht="15">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row>
    <row r="156" spans="1:30" ht="15">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row>
    <row r="157" spans="1:30" ht="15">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row>
    <row r="158" spans="1:30" ht="1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row>
    <row r="159" spans="1:30" ht="1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row>
    <row r="160" spans="1:30" ht="1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row>
    <row r="161" spans="1:30" ht="1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row>
    <row r="162" spans="1:30" ht="1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row>
    <row r="163" spans="1:30" ht="15">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row>
    <row r="164" spans="1:30" ht="15">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row>
    <row r="165" spans="1:30" ht="1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row>
    <row r="166" spans="1:30" ht="15">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row>
    <row r="167" spans="1:30" ht="15">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row>
    <row r="168" spans="1:30" ht="15">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row>
    <row r="169" spans="1:30" ht="15">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row>
    <row r="170" spans="1:30" ht="15">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row>
    <row r="171" spans="1:30" ht="15">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row>
    <row r="172" spans="1:30" ht="15">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row>
    <row r="173" spans="1:30" ht="1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row>
    <row r="174" spans="1:30" ht="15">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row>
    <row r="175" spans="1:30" ht="15">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row>
    <row r="176" spans="1:30" ht="1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row>
    <row r="177" spans="1:30" ht="15">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row>
    <row r="178" spans="1:30" ht="1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row>
    <row r="179" spans="1:30" ht="15">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row>
    <row r="180" spans="1:30" ht="1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row>
    <row r="181" spans="1:30" ht="15">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row>
    <row r="182" spans="1:30" ht="15">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row>
    <row r="183" spans="1:30" ht="15">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row>
    <row r="184" spans="1:30" ht="1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row>
    <row r="185" spans="1:30" ht="15">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row>
    <row r="186" spans="1:30" ht="15">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row>
  </sheetData>
  <mergeCells count="75">
    <mergeCell ref="A27:G27"/>
    <mergeCell ref="A28:G28"/>
    <mergeCell ref="A29:G29"/>
    <mergeCell ref="I5:O5"/>
    <mergeCell ref="I6:I7"/>
    <mergeCell ref="J6:L6"/>
    <mergeCell ref="M6:O6"/>
    <mergeCell ref="I27:O27"/>
    <mergeCell ref="I28:O28"/>
    <mergeCell ref="I29:O29"/>
    <mergeCell ref="A3:O3"/>
    <mergeCell ref="A5:G5"/>
    <mergeCell ref="A6:A7"/>
    <mergeCell ref="B6:D6"/>
    <mergeCell ref="E6:G6"/>
    <mergeCell ref="A32:O32"/>
    <mergeCell ref="A34:G34"/>
    <mergeCell ref="I34:O34"/>
    <mergeCell ref="A35:A36"/>
    <mergeCell ref="B35:D35"/>
    <mergeCell ref="E35:G35"/>
    <mergeCell ref="I35:I36"/>
    <mergeCell ref="J35:L35"/>
    <mergeCell ref="M35:O35"/>
    <mergeCell ref="A56:G56"/>
    <mergeCell ref="I56:O56"/>
    <mergeCell ref="A57:G57"/>
    <mergeCell ref="I57:O57"/>
    <mergeCell ref="A58:G58"/>
    <mergeCell ref="I58:O58"/>
    <mergeCell ref="A60:O60"/>
    <mergeCell ref="A62:G62"/>
    <mergeCell ref="I62:O62"/>
    <mergeCell ref="A63:A64"/>
    <mergeCell ref="B63:D63"/>
    <mergeCell ref="E63:G63"/>
    <mergeCell ref="I63:I64"/>
    <mergeCell ref="J63:L63"/>
    <mergeCell ref="M63:O63"/>
    <mergeCell ref="A84:G84"/>
    <mergeCell ref="I84:O84"/>
    <mergeCell ref="A85:G85"/>
    <mergeCell ref="I85:O85"/>
    <mergeCell ref="A86:G86"/>
    <mergeCell ref="I86:O86"/>
    <mergeCell ref="A88:O88"/>
    <mergeCell ref="A90:G90"/>
    <mergeCell ref="I90:O90"/>
    <mergeCell ref="A91:A92"/>
    <mergeCell ref="B91:D91"/>
    <mergeCell ref="E91:G91"/>
    <mergeCell ref="I91:I92"/>
    <mergeCell ref="J91:L91"/>
    <mergeCell ref="M91:O91"/>
    <mergeCell ref="A112:G112"/>
    <mergeCell ref="I112:O112"/>
    <mergeCell ref="A113:G113"/>
    <mergeCell ref="I113:O113"/>
    <mergeCell ref="A114:G114"/>
    <mergeCell ref="I114:O114"/>
    <mergeCell ref="A116:O116"/>
    <mergeCell ref="A118:G118"/>
    <mergeCell ref="I118:O118"/>
    <mergeCell ref="A119:A120"/>
    <mergeCell ref="B119:D119"/>
    <mergeCell ref="E119:G119"/>
    <mergeCell ref="I119:I120"/>
    <mergeCell ref="J119:L119"/>
    <mergeCell ref="M119:O119"/>
    <mergeCell ref="A140:G140"/>
    <mergeCell ref="I140:O140"/>
    <mergeCell ref="A141:G141"/>
    <mergeCell ref="I141:O141"/>
    <mergeCell ref="A142:G142"/>
    <mergeCell ref="I142:O142"/>
  </mergeCells>
  <hyperlinks>
    <hyperlink ref="A1" location="Inhalt!A9" display="Zurück zum Inhalt" xr:uid="{00000000-0004-0000-0D00-000000000000}"/>
  </hyperlinks>
  <pageMargins left="0.7" right="0.7" top="0.78740157499999996" bottom="0.78740157499999996" header="0.3" footer="0.3"/>
  <pageSetup paperSize="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94"/>
  <sheetViews>
    <sheetView zoomScale="80" zoomScaleNormal="80" workbookViewId="0"/>
  </sheetViews>
  <sheetFormatPr baseColWidth="10" defaultColWidth="11" defaultRowHeight="14.25"/>
  <cols>
    <col min="1" max="1" width="23.5" customWidth="1"/>
    <col min="2" max="10" width="10.625" customWidth="1"/>
    <col min="11" max="11" width="11" style="708"/>
  </cols>
  <sheetData>
    <row r="1" spans="1:11" ht="15">
      <c r="A1" s="1527" t="s">
        <v>176</v>
      </c>
      <c r="B1" s="17"/>
      <c r="C1" s="17"/>
      <c r="D1" s="17"/>
      <c r="E1" s="17"/>
      <c r="F1" s="17"/>
      <c r="G1" s="17"/>
      <c r="H1" s="17"/>
      <c r="I1" s="17"/>
      <c r="J1" s="17"/>
    </row>
    <row r="2" spans="1:11" s="526" customFormat="1">
      <c r="K2" s="708"/>
    </row>
    <row r="3" spans="1:11" ht="23.25">
      <c r="A3" s="1842">
        <v>2023</v>
      </c>
      <c r="B3" s="1842"/>
      <c r="C3" s="1842"/>
      <c r="D3" s="1842"/>
      <c r="E3" s="1842"/>
      <c r="F3" s="1842"/>
      <c r="G3" s="1842"/>
      <c r="H3" s="1842"/>
      <c r="I3" s="1842"/>
      <c r="J3" s="1842"/>
      <c r="K3" s="1842"/>
    </row>
    <row r="5" spans="1:11" ht="15">
      <c r="A5" s="241" t="s">
        <v>340</v>
      </c>
    </row>
    <row r="6" spans="1:11" ht="15.75" thickBot="1">
      <c r="A6" s="18" t="s">
        <v>68</v>
      </c>
      <c r="B6" s="428" t="s">
        <v>37</v>
      </c>
      <c r="C6" s="429" t="s">
        <v>69</v>
      </c>
      <c r="D6" s="429" t="s">
        <v>70</v>
      </c>
      <c r="E6" s="429" t="s">
        <v>71</v>
      </c>
      <c r="F6" s="429" t="s">
        <v>72</v>
      </c>
      <c r="G6" s="429" t="s">
        <v>73</v>
      </c>
      <c r="H6" s="429" t="s">
        <v>74</v>
      </c>
      <c r="I6" s="429" t="s">
        <v>75</v>
      </c>
      <c r="J6" s="429" t="s">
        <v>76</v>
      </c>
      <c r="K6" s="709" t="s">
        <v>77</v>
      </c>
    </row>
    <row r="7" spans="1:11">
      <c r="A7" s="21" t="s">
        <v>78</v>
      </c>
      <c r="B7" s="430">
        <v>4.9489486859637397</v>
      </c>
      <c r="C7" s="431">
        <v>1.296803297213066E-2</v>
      </c>
      <c r="D7" s="11">
        <v>2</v>
      </c>
      <c r="E7" s="23">
        <v>3</v>
      </c>
      <c r="F7" s="23">
        <v>4</v>
      </c>
      <c r="G7" s="11">
        <v>5</v>
      </c>
      <c r="H7" s="23">
        <v>6</v>
      </c>
      <c r="I7" s="23">
        <v>6</v>
      </c>
      <c r="J7" s="11">
        <v>6</v>
      </c>
      <c r="K7" s="1608">
        <v>11981</v>
      </c>
    </row>
    <row r="8" spans="1:11">
      <c r="A8" s="24" t="s">
        <v>79</v>
      </c>
      <c r="B8" s="432">
        <v>5.3997927486602322</v>
      </c>
      <c r="C8" s="433">
        <v>9.1799116112337795E-3</v>
      </c>
      <c r="D8" s="12">
        <v>4</v>
      </c>
      <c r="E8" s="27">
        <v>4</v>
      </c>
      <c r="F8" s="27">
        <v>5</v>
      </c>
      <c r="G8" s="12">
        <v>6</v>
      </c>
      <c r="H8" s="27">
        <v>6</v>
      </c>
      <c r="I8" s="27">
        <v>6</v>
      </c>
      <c r="J8" s="12">
        <v>6</v>
      </c>
      <c r="K8" s="1609">
        <v>12062</v>
      </c>
    </row>
    <row r="9" spans="1:11" ht="24">
      <c r="A9" s="28" t="s">
        <v>80</v>
      </c>
      <c r="B9" s="434">
        <v>3.7621107947900621</v>
      </c>
      <c r="C9" s="435">
        <v>1.5839601980654341E-2</v>
      </c>
      <c r="D9" s="31">
        <v>1</v>
      </c>
      <c r="E9" s="31">
        <v>1</v>
      </c>
      <c r="F9" s="31">
        <v>3</v>
      </c>
      <c r="G9" s="31">
        <v>4</v>
      </c>
      <c r="H9" s="31">
        <v>5</v>
      </c>
      <c r="I9" s="31">
        <v>6</v>
      </c>
      <c r="J9" s="32">
        <v>6</v>
      </c>
      <c r="K9" s="1608">
        <v>11757</v>
      </c>
    </row>
    <row r="10" spans="1:11">
      <c r="A10" s="24" t="s">
        <v>81</v>
      </c>
      <c r="B10" s="436">
        <v>3.61659125675091</v>
      </c>
      <c r="C10" s="437">
        <v>1.621496196316247E-2</v>
      </c>
      <c r="D10" s="35">
        <v>1</v>
      </c>
      <c r="E10" s="35">
        <v>1</v>
      </c>
      <c r="F10" s="35">
        <v>2</v>
      </c>
      <c r="G10" s="35">
        <v>4</v>
      </c>
      <c r="H10" s="35">
        <v>5</v>
      </c>
      <c r="I10" s="35">
        <v>6</v>
      </c>
      <c r="J10" s="36">
        <v>6</v>
      </c>
      <c r="K10" s="1609">
        <v>11511</v>
      </c>
    </row>
    <row r="11" spans="1:11">
      <c r="A11" s="28" t="s">
        <v>82</v>
      </c>
      <c r="B11" s="434">
        <v>4.1705994559569612</v>
      </c>
      <c r="C11" s="435">
        <v>1.367057435168678E-2</v>
      </c>
      <c r="D11" s="31">
        <v>1</v>
      </c>
      <c r="E11" s="31">
        <v>2</v>
      </c>
      <c r="F11" s="31">
        <v>3</v>
      </c>
      <c r="G11" s="31">
        <v>4</v>
      </c>
      <c r="H11" s="31">
        <v>5</v>
      </c>
      <c r="I11" s="31">
        <v>6</v>
      </c>
      <c r="J11" s="32">
        <v>6</v>
      </c>
      <c r="K11" s="1608">
        <v>11745</v>
      </c>
    </row>
    <row r="12" spans="1:11" ht="24">
      <c r="A12" s="24" t="s">
        <v>83</v>
      </c>
      <c r="B12" s="432">
        <v>4.8383442495956226</v>
      </c>
      <c r="C12" s="433">
        <v>1.2553872319786099E-2</v>
      </c>
      <c r="D12" s="12">
        <v>2</v>
      </c>
      <c r="E12" s="27">
        <v>3</v>
      </c>
      <c r="F12" s="27">
        <v>4</v>
      </c>
      <c r="G12" s="12">
        <v>5</v>
      </c>
      <c r="H12" s="27">
        <v>6</v>
      </c>
      <c r="I12" s="27">
        <v>6</v>
      </c>
      <c r="J12" s="12">
        <v>6</v>
      </c>
      <c r="K12" s="1609">
        <v>11521</v>
      </c>
    </row>
    <row r="13" spans="1:11" ht="24">
      <c r="A13" s="28" t="s">
        <v>84</v>
      </c>
      <c r="B13" s="430">
        <v>4.9757046128518736</v>
      </c>
      <c r="C13" s="431">
        <v>9.8070221311366505E-3</v>
      </c>
      <c r="D13" s="11">
        <v>3</v>
      </c>
      <c r="E13" s="23">
        <v>4</v>
      </c>
      <c r="F13" s="23">
        <v>5</v>
      </c>
      <c r="G13" s="11">
        <v>5</v>
      </c>
      <c r="H13" s="23">
        <v>6</v>
      </c>
      <c r="I13" s="23">
        <v>6</v>
      </c>
      <c r="J13" s="11">
        <v>6</v>
      </c>
      <c r="K13" s="1608">
        <v>11977</v>
      </c>
    </row>
    <row r="14" spans="1:11" ht="24">
      <c r="A14" s="24" t="s">
        <v>85</v>
      </c>
      <c r="B14" s="438">
        <v>4.6355935828839572</v>
      </c>
      <c r="C14" s="433">
        <v>1.352101223347253E-2</v>
      </c>
      <c r="D14" s="12">
        <v>2</v>
      </c>
      <c r="E14" s="27">
        <v>3</v>
      </c>
      <c r="F14" s="27">
        <v>4</v>
      </c>
      <c r="G14" s="12">
        <v>5</v>
      </c>
      <c r="H14" s="27">
        <v>6</v>
      </c>
      <c r="I14" s="27">
        <v>6</v>
      </c>
      <c r="J14" s="12">
        <v>6</v>
      </c>
      <c r="K14" s="1609">
        <v>11761</v>
      </c>
    </row>
    <row r="15" spans="1:11">
      <c r="A15" s="28" t="s">
        <v>86</v>
      </c>
      <c r="B15" s="430">
        <v>3.3972342672697891</v>
      </c>
      <c r="C15" s="431">
        <v>1.795920773498684E-2</v>
      </c>
      <c r="D15" s="11">
        <v>1</v>
      </c>
      <c r="E15" s="23">
        <v>1</v>
      </c>
      <c r="F15" s="23">
        <v>2</v>
      </c>
      <c r="G15" s="11">
        <v>4</v>
      </c>
      <c r="H15" s="23">
        <v>5</v>
      </c>
      <c r="I15" s="23">
        <v>6</v>
      </c>
      <c r="J15" s="11">
        <v>6</v>
      </c>
      <c r="K15" s="1608">
        <v>11662</v>
      </c>
    </row>
    <row r="16" spans="1:11" ht="24">
      <c r="A16" s="38" t="s">
        <v>87</v>
      </c>
      <c r="B16" s="439">
        <v>4.6924501009907491</v>
      </c>
      <c r="C16" s="440">
        <v>1.1767195344336449E-2</v>
      </c>
      <c r="D16" s="41">
        <v>2</v>
      </c>
      <c r="E16" s="41">
        <v>3</v>
      </c>
      <c r="F16" s="41">
        <v>4</v>
      </c>
      <c r="G16" s="41">
        <v>5</v>
      </c>
      <c r="H16" s="41">
        <v>6</v>
      </c>
      <c r="I16" s="41">
        <v>6</v>
      </c>
      <c r="J16" s="42">
        <v>6</v>
      </c>
      <c r="K16" s="1609">
        <v>11862</v>
      </c>
    </row>
    <row r="17" spans="1:11">
      <c r="A17" s="2102" t="s">
        <v>88</v>
      </c>
      <c r="B17" s="2102"/>
      <c r="C17" s="2102"/>
      <c r="D17" s="2102"/>
      <c r="E17" s="2102"/>
      <c r="F17" s="2102"/>
      <c r="G17" s="2102"/>
      <c r="H17" s="2102"/>
      <c r="I17" s="2102"/>
      <c r="J17" s="2102"/>
      <c r="K17" s="2102"/>
    </row>
    <row r="18" spans="1:11" ht="23.45" customHeight="1">
      <c r="A18" s="2082" t="s">
        <v>339</v>
      </c>
      <c r="B18" s="2082"/>
      <c r="C18" s="2082"/>
      <c r="D18" s="2082"/>
      <c r="E18" s="2082"/>
      <c r="F18" s="2082"/>
      <c r="G18" s="2082"/>
      <c r="H18" s="2082"/>
      <c r="I18" s="2082"/>
      <c r="J18" s="2082"/>
      <c r="K18" s="2082"/>
    </row>
    <row r="19" spans="1:11">
      <c r="A19" s="2082" t="s">
        <v>413</v>
      </c>
      <c r="B19" s="2082"/>
      <c r="C19" s="2082"/>
      <c r="D19" s="2082"/>
      <c r="E19" s="2082"/>
      <c r="F19" s="2082"/>
      <c r="G19" s="2082"/>
      <c r="H19" s="2082"/>
      <c r="I19" s="2082"/>
      <c r="J19" s="2082"/>
      <c r="K19" s="2082"/>
    </row>
    <row r="21" spans="1:11" ht="23.25">
      <c r="A21" s="1842">
        <v>2022</v>
      </c>
      <c r="B21" s="1842"/>
      <c r="C21" s="1842"/>
      <c r="D21" s="1842"/>
      <c r="E21" s="1842"/>
      <c r="F21" s="1842"/>
      <c r="G21" s="1842"/>
      <c r="H21" s="1842"/>
      <c r="I21" s="1842"/>
      <c r="J21" s="1842"/>
      <c r="K21" s="1842"/>
    </row>
    <row r="22" spans="1:11">
      <c r="A22" s="5"/>
      <c r="B22" s="17"/>
      <c r="C22" s="17"/>
      <c r="D22" s="17"/>
      <c r="E22" s="17"/>
      <c r="F22" s="17"/>
      <c r="G22" s="17"/>
      <c r="H22" s="17"/>
      <c r="I22" s="17"/>
      <c r="J22" s="17"/>
    </row>
    <row r="23" spans="1:11" ht="15">
      <c r="A23" s="2100" t="s">
        <v>341</v>
      </c>
      <c r="B23" s="2097"/>
      <c r="C23" s="2097"/>
      <c r="D23" s="2097"/>
      <c r="E23" s="2097"/>
      <c r="F23" s="2097"/>
      <c r="G23" s="2097"/>
      <c r="H23" s="2097"/>
      <c r="I23" s="2097"/>
      <c r="J23" s="2097"/>
    </row>
    <row r="24" spans="1:11" ht="15.75" thickBot="1">
      <c r="A24" s="18" t="s">
        <v>68</v>
      </c>
      <c r="B24" s="19" t="s">
        <v>37</v>
      </c>
      <c r="C24" s="20" t="s">
        <v>69</v>
      </c>
      <c r="D24" s="20" t="s">
        <v>70</v>
      </c>
      <c r="E24" s="20" t="s">
        <v>71</v>
      </c>
      <c r="F24" s="20" t="s">
        <v>72</v>
      </c>
      <c r="G24" s="20" t="s">
        <v>73</v>
      </c>
      <c r="H24" s="20" t="s">
        <v>74</v>
      </c>
      <c r="I24" s="20" t="s">
        <v>75</v>
      </c>
      <c r="J24" s="20" t="s">
        <v>76</v>
      </c>
      <c r="K24" s="712" t="s">
        <v>77</v>
      </c>
    </row>
    <row r="25" spans="1:11">
      <c r="A25" s="21" t="s">
        <v>78</v>
      </c>
      <c r="B25" s="15">
        <v>4.8993856457204297</v>
      </c>
      <c r="C25" s="22">
        <v>1.1574335477291361E-2</v>
      </c>
      <c r="D25" s="11">
        <v>2</v>
      </c>
      <c r="E25" s="23">
        <v>3</v>
      </c>
      <c r="F25" s="23">
        <v>4</v>
      </c>
      <c r="G25" s="11">
        <v>5</v>
      </c>
      <c r="H25" s="23">
        <v>6</v>
      </c>
      <c r="I25" s="23">
        <v>6</v>
      </c>
      <c r="J25" s="11">
        <v>6</v>
      </c>
      <c r="K25" s="1608">
        <v>15891</v>
      </c>
    </row>
    <row r="26" spans="1:11">
      <c r="A26" s="24" t="s">
        <v>79</v>
      </c>
      <c r="B26" s="25">
        <v>5.3658094381481796</v>
      </c>
      <c r="C26" s="26">
        <v>8.281270941991381E-3</v>
      </c>
      <c r="D26" s="12">
        <v>3</v>
      </c>
      <c r="E26" s="27">
        <v>4</v>
      </c>
      <c r="F26" s="27">
        <v>5</v>
      </c>
      <c r="G26" s="12">
        <v>6</v>
      </c>
      <c r="H26" s="27">
        <v>6</v>
      </c>
      <c r="I26" s="27">
        <v>6</v>
      </c>
      <c r="J26" s="12">
        <v>6</v>
      </c>
      <c r="K26" s="1609">
        <v>15981</v>
      </c>
    </row>
    <row r="27" spans="1:11" ht="24">
      <c r="A27" s="28" t="s">
        <v>80</v>
      </c>
      <c r="B27" s="29">
        <v>3.8858459372512901</v>
      </c>
      <c r="C27" s="30">
        <v>1.3567078968565519E-2</v>
      </c>
      <c r="D27" s="31">
        <v>1</v>
      </c>
      <c r="E27" s="31">
        <v>1</v>
      </c>
      <c r="F27" s="31">
        <v>3</v>
      </c>
      <c r="G27" s="31">
        <v>4</v>
      </c>
      <c r="H27" s="31">
        <v>5</v>
      </c>
      <c r="I27" s="31">
        <v>6</v>
      </c>
      <c r="J27" s="32">
        <v>6</v>
      </c>
      <c r="K27" s="1608">
        <v>15518</v>
      </c>
    </row>
    <row r="28" spans="1:11">
      <c r="A28" s="24" t="s">
        <v>81</v>
      </c>
      <c r="B28" s="33">
        <v>3.5421483758446302</v>
      </c>
      <c r="C28" s="34">
        <v>1.4069090376493631E-2</v>
      </c>
      <c r="D28" s="35">
        <v>1</v>
      </c>
      <c r="E28" s="35">
        <v>1</v>
      </c>
      <c r="F28" s="35">
        <v>2</v>
      </c>
      <c r="G28" s="35">
        <v>4</v>
      </c>
      <c r="H28" s="35">
        <v>5</v>
      </c>
      <c r="I28" s="35">
        <v>6</v>
      </c>
      <c r="J28" s="36">
        <v>6</v>
      </c>
      <c r="K28" s="1609">
        <v>15116</v>
      </c>
    </row>
    <row r="29" spans="1:11">
      <c r="A29" s="28" t="s">
        <v>82</v>
      </c>
      <c r="B29" s="37">
        <v>4.2197844995051499</v>
      </c>
      <c r="C29" s="30">
        <v>1.1755976553051811E-2</v>
      </c>
      <c r="D29" s="31">
        <v>1</v>
      </c>
      <c r="E29" s="31">
        <v>2</v>
      </c>
      <c r="F29" s="31">
        <v>4</v>
      </c>
      <c r="G29" s="31">
        <v>4</v>
      </c>
      <c r="H29" s="31">
        <v>5</v>
      </c>
      <c r="I29" s="31">
        <v>6</v>
      </c>
      <c r="J29" s="32">
        <v>6</v>
      </c>
      <c r="K29" s="1608">
        <v>15595</v>
      </c>
    </row>
    <row r="30" spans="1:11" ht="24">
      <c r="A30" s="24" t="s">
        <v>83</v>
      </c>
      <c r="B30" s="25">
        <v>4.7966062807300904</v>
      </c>
      <c r="C30" s="26">
        <v>1.1067491248559E-2</v>
      </c>
      <c r="D30" s="12">
        <v>2</v>
      </c>
      <c r="E30" s="27">
        <v>3</v>
      </c>
      <c r="F30" s="27">
        <v>4</v>
      </c>
      <c r="G30" s="12">
        <v>5</v>
      </c>
      <c r="H30" s="27">
        <v>6</v>
      </c>
      <c r="I30" s="27">
        <v>6</v>
      </c>
      <c r="J30" s="12">
        <v>6</v>
      </c>
      <c r="K30" s="1609">
        <v>15314</v>
      </c>
    </row>
    <row r="31" spans="1:11" ht="24">
      <c r="A31" s="28" t="s">
        <v>84</v>
      </c>
      <c r="B31" s="15">
        <v>4.9314819165479697</v>
      </c>
      <c r="C31" s="22">
        <v>8.3756139744710426E-3</v>
      </c>
      <c r="D31" s="11">
        <v>3</v>
      </c>
      <c r="E31" s="23">
        <v>4</v>
      </c>
      <c r="F31" s="23">
        <v>4</v>
      </c>
      <c r="G31" s="11">
        <v>5</v>
      </c>
      <c r="H31" s="23">
        <v>6</v>
      </c>
      <c r="I31" s="23">
        <v>6</v>
      </c>
      <c r="J31" s="11">
        <v>6</v>
      </c>
      <c r="K31" s="1608">
        <v>15879</v>
      </c>
    </row>
    <row r="32" spans="1:11" ht="25.5" customHeight="1">
      <c r="A32" s="24" t="s">
        <v>85</v>
      </c>
      <c r="B32" s="25">
        <v>4.61659591102429</v>
      </c>
      <c r="C32" s="26">
        <v>1.155275906035849E-2</v>
      </c>
      <c r="D32" s="12">
        <v>2</v>
      </c>
      <c r="E32" s="27">
        <v>3</v>
      </c>
      <c r="F32" s="27">
        <v>4</v>
      </c>
      <c r="G32" s="12">
        <v>5</v>
      </c>
      <c r="H32" s="27">
        <v>6</v>
      </c>
      <c r="I32" s="27">
        <v>6</v>
      </c>
      <c r="J32" s="12">
        <v>6</v>
      </c>
      <c r="K32" s="1609">
        <v>15547</v>
      </c>
    </row>
    <row r="33" spans="1:11">
      <c r="A33" s="28" t="s">
        <v>86</v>
      </c>
      <c r="B33" s="15">
        <v>3.3341101558977209</v>
      </c>
      <c r="C33" s="22">
        <v>1.5779189784535241E-2</v>
      </c>
      <c r="D33" s="11">
        <v>1</v>
      </c>
      <c r="E33" s="23">
        <v>1</v>
      </c>
      <c r="F33" s="23">
        <v>1</v>
      </c>
      <c r="G33" s="11">
        <v>4</v>
      </c>
      <c r="H33" s="23">
        <v>5</v>
      </c>
      <c r="I33" s="23">
        <v>6</v>
      </c>
      <c r="J33" s="11">
        <v>6</v>
      </c>
      <c r="K33" s="1608">
        <v>15445</v>
      </c>
    </row>
    <row r="34" spans="1:11" ht="24">
      <c r="A34" s="38" t="s">
        <v>87</v>
      </c>
      <c r="B34" s="39">
        <v>4.6564118997886803</v>
      </c>
      <c r="C34" s="40">
        <v>1.007939526234131E-2</v>
      </c>
      <c r="D34" s="41">
        <v>2</v>
      </c>
      <c r="E34" s="41">
        <v>3</v>
      </c>
      <c r="F34" s="41">
        <v>4</v>
      </c>
      <c r="G34" s="41">
        <v>5</v>
      </c>
      <c r="H34" s="41">
        <v>6</v>
      </c>
      <c r="I34" s="41">
        <v>6</v>
      </c>
      <c r="J34" s="42">
        <v>6</v>
      </c>
      <c r="K34" s="1609">
        <v>15721</v>
      </c>
    </row>
    <row r="35" spans="1:11" ht="14.25" customHeight="1">
      <c r="A35" s="2098" t="s">
        <v>88</v>
      </c>
      <c r="B35" s="2098"/>
      <c r="C35" s="2098"/>
      <c r="D35" s="2098"/>
      <c r="E35" s="2098"/>
      <c r="F35" s="2098"/>
      <c r="G35" s="2098"/>
      <c r="H35" s="2098"/>
      <c r="I35" s="2098"/>
      <c r="J35" s="2098"/>
      <c r="K35" s="2098"/>
    </row>
    <row r="36" spans="1:11" ht="21.95" customHeight="1">
      <c r="A36" s="2096" t="s">
        <v>292</v>
      </c>
      <c r="B36" s="2096"/>
      <c r="C36" s="2096"/>
      <c r="D36" s="2096"/>
      <c r="E36" s="2096"/>
      <c r="F36" s="2096"/>
      <c r="G36" s="2096"/>
      <c r="H36" s="2096"/>
      <c r="I36" s="2096"/>
      <c r="J36" s="2096"/>
      <c r="K36" s="2096"/>
    </row>
    <row r="37" spans="1:11">
      <c r="A37" s="2101" t="s">
        <v>414</v>
      </c>
      <c r="B37" s="2101"/>
      <c r="C37" s="2101"/>
      <c r="D37" s="2101"/>
      <c r="E37" s="2101"/>
      <c r="F37" s="2101"/>
      <c r="G37" s="2101"/>
      <c r="H37" s="2101"/>
      <c r="I37" s="2101"/>
      <c r="J37" s="2101"/>
      <c r="K37" s="2101"/>
    </row>
    <row r="39" spans="1:11" ht="23.25">
      <c r="A39" s="1842">
        <v>2021</v>
      </c>
      <c r="B39" s="1842"/>
      <c r="C39" s="1842"/>
      <c r="D39" s="1842"/>
      <c r="E39" s="1842"/>
      <c r="F39" s="1842"/>
      <c r="G39" s="1842"/>
      <c r="H39" s="1842"/>
      <c r="I39" s="1842"/>
      <c r="J39" s="1842"/>
      <c r="K39" s="1842"/>
    </row>
    <row r="40" spans="1:11">
      <c r="A40" s="5"/>
      <c r="B40" s="17"/>
      <c r="C40" s="17"/>
      <c r="D40" s="17"/>
      <c r="E40" s="17"/>
      <c r="F40" s="17"/>
      <c r="G40" s="17"/>
      <c r="H40" s="17"/>
      <c r="I40" s="17"/>
      <c r="J40" s="17"/>
    </row>
    <row r="41" spans="1:11" ht="15">
      <c r="A41" s="2097" t="s">
        <v>342</v>
      </c>
      <c r="B41" s="2097"/>
      <c r="C41" s="2097"/>
      <c r="D41" s="2097"/>
      <c r="E41" s="2097"/>
      <c r="F41" s="2097"/>
      <c r="G41" s="2097"/>
      <c r="H41" s="2097"/>
      <c r="I41" s="2097"/>
      <c r="J41" s="2097"/>
    </row>
    <row r="42" spans="1:11" ht="15.75" thickBot="1">
      <c r="A42" s="18" t="s">
        <v>68</v>
      </c>
      <c r="B42" s="19" t="s">
        <v>37</v>
      </c>
      <c r="C42" s="20" t="s">
        <v>69</v>
      </c>
      <c r="D42" s="20" t="s">
        <v>70</v>
      </c>
      <c r="E42" s="20" t="s">
        <v>71</v>
      </c>
      <c r="F42" s="20" t="s">
        <v>72</v>
      </c>
      <c r="G42" s="20" t="s">
        <v>73</v>
      </c>
      <c r="H42" s="20" t="s">
        <v>74</v>
      </c>
      <c r="I42" s="20" t="s">
        <v>75</v>
      </c>
      <c r="J42" s="20" t="s">
        <v>76</v>
      </c>
      <c r="K42" s="712" t="s">
        <v>77</v>
      </c>
    </row>
    <row r="43" spans="1:11">
      <c r="A43" s="21" t="s">
        <v>78</v>
      </c>
      <c r="B43" s="43">
        <v>4.9080594924581877</v>
      </c>
      <c r="C43" s="22">
        <v>1.1240734568331389E-2</v>
      </c>
      <c r="D43" s="11">
        <v>2</v>
      </c>
      <c r="E43" s="11">
        <v>3</v>
      </c>
      <c r="F43" s="11">
        <v>4</v>
      </c>
      <c r="G43" s="11">
        <v>5</v>
      </c>
      <c r="H43" s="11">
        <v>6</v>
      </c>
      <c r="I43" s="11">
        <v>6</v>
      </c>
      <c r="J43" s="11">
        <v>6</v>
      </c>
      <c r="K43" s="1608">
        <v>16411</v>
      </c>
    </row>
    <row r="44" spans="1:11">
      <c r="A44" s="24" t="s">
        <v>79</v>
      </c>
      <c r="B44" s="16">
        <v>5.3350138214235336</v>
      </c>
      <c r="C44" s="26">
        <v>8.4060622355086809E-3</v>
      </c>
      <c r="D44" s="12">
        <v>3</v>
      </c>
      <c r="E44" s="12">
        <v>4</v>
      </c>
      <c r="F44" s="12">
        <v>5</v>
      </c>
      <c r="G44" s="12">
        <v>6</v>
      </c>
      <c r="H44" s="12">
        <v>6</v>
      </c>
      <c r="I44" s="12">
        <v>6</v>
      </c>
      <c r="J44" s="12">
        <v>6</v>
      </c>
      <c r="K44" s="1609">
        <v>16484</v>
      </c>
    </row>
    <row r="45" spans="1:11" ht="24">
      <c r="A45" s="28" t="s">
        <v>80</v>
      </c>
      <c r="B45" s="44">
        <v>3.9710243445792792</v>
      </c>
      <c r="C45" s="30">
        <v>1.316511736630902E-2</v>
      </c>
      <c r="D45" s="45">
        <v>1</v>
      </c>
      <c r="E45" s="45">
        <v>1</v>
      </c>
      <c r="F45" s="45">
        <v>3</v>
      </c>
      <c r="G45" s="45">
        <v>4</v>
      </c>
      <c r="H45" s="45">
        <v>5</v>
      </c>
      <c r="I45" s="45">
        <v>6</v>
      </c>
      <c r="J45" s="46">
        <v>6</v>
      </c>
      <c r="K45" s="1608">
        <v>16197</v>
      </c>
    </row>
    <row r="46" spans="1:11">
      <c r="A46" s="24" t="s">
        <v>81</v>
      </c>
      <c r="B46" s="47">
        <v>3.5294509185703791</v>
      </c>
      <c r="C46" s="34">
        <v>1.333047486135493E-2</v>
      </c>
      <c r="D46" s="48">
        <v>1</v>
      </c>
      <c r="E46" s="48">
        <v>1</v>
      </c>
      <c r="F46" s="48">
        <v>2</v>
      </c>
      <c r="G46" s="48">
        <v>4</v>
      </c>
      <c r="H46" s="48">
        <v>5</v>
      </c>
      <c r="I46" s="48">
        <v>5</v>
      </c>
      <c r="J46" s="49">
        <v>6</v>
      </c>
      <c r="K46" s="1609">
        <v>15909</v>
      </c>
    </row>
    <row r="47" spans="1:11">
      <c r="A47" s="28" t="s">
        <v>82</v>
      </c>
      <c r="B47" s="44">
        <v>4.2119841958505706</v>
      </c>
      <c r="C47" s="30">
        <v>1.1240824713150681E-2</v>
      </c>
      <c r="D47" s="45">
        <v>1</v>
      </c>
      <c r="E47" s="45">
        <v>2</v>
      </c>
      <c r="F47" s="45">
        <v>4</v>
      </c>
      <c r="G47" s="45">
        <v>4</v>
      </c>
      <c r="H47" s="45">
        <v>5</v>
      </c>
      <c r="I47" s="45">
        <v>6</v>
      </c>
      <c r="J47" s="46">
        <v>6</v>
      </c>
      <c r="K47" s="1608">
        <v>16267</v>
      </c>
    </row>
    <row r="48" spans="1:11" ht="24">
      <c r="A48" s="24" t="s">
        <v>83</v>
      </c>
      <c r="B48" s="16">
        <v>4.8335416080171916</v>
      </c>
      <c r="C48" s="26">
        <v>1.1074454268033841E-2</v>
      </c>
      <c r="D48" s="12">
        <v>3</v>
      </c>
      <c r="E48" s="12">
        <v>4</v>
      </c>
      <c r="F48" s="12">
        <v>4</v>
      </c>
      <c r="G48" s="12">
        <v>5</v>
      </c>
      <c r="H48" s="12">
        <v>6</v>
      </c>
      <c r="I48" s="12">
        <v>6</v>
      </c>
      <c r="J48" s="12">
        <v>6</v>
      </c>
      <c r="K48" s="1609">
        <v>15876</v>
      </c>
    </row>
    <row r="49" spans="1:11" ht="24">
      <c r="A49" s="28" t="s">
        <v>84</v>
      </c>
      <c r="B49" s="15">
        <v>4.9536595550777971</v>
      </c>
      <c r="C49" s="22">
        <v>8.1339468982242601E-3</v>
      </c>
      <c r="D49" s="11">
        <v>3</v>
      </c>
      <c r="E49" s="11">
        <v>4</v>
      </c>
      <c r="F49" s="11">
        <v>4</v>
      </c>
      <c r="G49" s="11">
        <v>5</v>
      </c>
      <c r="H49" s="11">
        <v>6</v>
      </c>
      <c r="I49" s="11">
        <v>6</v>
      </c>
      <c r="J49" s="11">
        <v>6</v>
      </c>
      <c r="K49" s="1608">
        <v>16435</v>
      </c>
    </row>
    <row r="50" spans="1:11" ht="27.75" customHeight="1">
      <c r="A50" s="24" t="s">
        <v>85</v>
      </c>
      <c r="B50" s="50">
        <v>4.5480436386490508</v>
      </c>
      <c r="C50" s="26">
        <v>1.1493857614325829E-2</v>
      </c>
      <c r="D50" s="12">
        <v>2</v>
      </c>
      <c r="E50" s="12">
        <v>3</v>
      </c>
      <c r="F50" s="12">
        <v>4</v>
      </c>
      <c r="G50" s="12">
        <v>5</v>
      </c>
      <c r="H50" s="12">
        <v>6</v>
      </c>
      <c r="I50" s="12">
        <v>6</v>
      </c>
      <c r="J50" s="12">
        <v>6</v>
      </c>
      <c r="K50" s="1609">
        <v>16211</v>
      </c>
    </row>
    <row r="51" spans="1:11">
      <c r="A51" s="28" t="s">
        <v>86</v>
      </c>
      <c r="B51" s="43">
        <v>3.3160614213602071</v>
      </c>
      <c r="C51" s="22">
        <v>1.5371476618485799E-2</v>
      </c>
      <c r="D51" s="11">
        <v>1</v>
      </c>
      <c r="E51" s="11">
        <v>1</v>
      </c>
      <c r="F51" s="11">
        <v>2</v>
      </c>
      <c r="G51" s="11">
        <v>4</v>
      </c>
      <c r="H51" s="11">
        <v>5</v>
      </c>
      <c r="I51" s="11">
        <v>6</v>
      </c>
      <c r="J51" s="11">
        <v>6</v>
      </c>
      <c r="K51" s="1608">
        <v>16180</v>
      </c>
    </row>
    <row r="52" spans="1:11" ht="24">
      <c r="A52" s="38" t="s">
        <v>87</v>
      </c>
      <c r="B52" s="51">
        <v>4.7186568224834646</v>
      </c>
      <c r="C52" s="40">
        <v>9.7212930757706265E-3</v>
      </c>
      <c r="D52" s="52">
        <v>3</v>
      </c>
      <c r="E52" s="52">
        <v>3</v>
      </c>
      <c r="F52" s="52">
        <v>4</v>
      </c>
      <c r="G52" s="52">
        <v>5</v>
      </c>
      <c r="H52" s="52">
        <v>6</v>
      </c>
      <c r="I52" s="52">
        <v>6</v>
      </c>
      <c r="J52" s="53">
        <v>6</v>
      </c>
      <c r="K52" s="1609">
        <v>16357</v>
      </c>
    </row>
    <row r="53" spans="1:11" ht="14.25" customHeight="1">
      <c r="A53" s="2098" t="s">
        <v>88</v>
      </c>
      <c r="B53" s="2098"/>
      <c r="C53" s="2098"/>
      <c r="D53" s="2098"/>
      <c r="E53" s="2098"/>
      <c r="F53" s="2098"/>
      <c r="G53" s="2098"/>
      <c r="H53" s="2098"/>
      <c r="I53" s="2098"/>
      <c r="J53" s="2098"/>
      <c r="K53" s="2098"/>
    </row>
    <row r="54" spans="1:11" ht="23.45" customHeight="1">
      <c r="A54" s="2096" t="s">
        <v>293</v>
      </c>
      <c r="B54" s="2096"/>
      <c r="C54" s="2096"/>
      <c r="D54" s="2096"/>
      <c r="E54" s="2096"/>
      <c r="F54" s="2096"/>
      <c r="G54" s="2096"/>
      <c r="H54" s="2096"/>
      <c r="I54" s="2096"/>
      <c r="J54" s="2096"/>
      <c r="K54" s="2096"/>
    </row>
    <row r="55" spans="1:11">
      <c r="A55" s="1968" t="s">
        <v>416</v>
      </c>
      <c r="B55" s="1968"/>
      <c r="C55" s="1968"/>
      <c r="D55" s="1968"/>
      <c r="E55" s="1968"/>
      <c r="F55" s="1968"/>
      <c r="G55" s="1968"/>
      <c r="H55" s="1968"/>
      <c r="I55" s="1968"/>
      <c r="J55" s="1968"/>
      <c r="K55" s="1968"/>
    </row>
    <row r="57" spans="1:11" ht="23.25">
      <c r="A57" s="1842">
        <v>2020</v>
      </c>
      <c r="B57" s="1842"/>
      <c r="C57" s="1842"/>
      <c r="D57" s="1842"/>
      <c r="E57" s="1842"/>
      <c r="F57" s="1842"/>
      <c r="G57" s="1842"/>
      <c r="H57" s="1842"/>
      <c r="I57" s="1842"/>
      <c r="J57" s="1842"/>
      <c r="K57" s="1842"/>
    </row>
    <row r="58" spans="1:11" ht="15">
      <c r="A58" s="54"/>
      <c r="B58" s="17"/>
      <c r="C58" s="17"/>
      <c r="D58" s="17"/>
      <c r="E58" s="17"/>
      <c r="F58" s="17"/>
      <c r="G58" s="17"/>
      <c r="H58" s="17"/>
      <c r="I58" s="17"/>
      <c r="J58" s="17"/>
    </row>
    <row r="59" spans="1:11" ht="15">
      <c r="A59" s="2097" t="s">
        <v>343</v>
      </c>
      <c r="B59" s="2097"/>
      <c r="C59" s="2097"/>
      <c r="D59" s="2097"/>
      <c r="E59" s="2097"/>
      <c r="F59" s="2097"/>
      <c r="G59" s="2097"/>
      <c r="H59" s="2097"/>
      <c r="I59" s="2097"/>
      <c r="J59" s="2097"/>
    </row>
    <row r="60" spans="1:11" ht="15.75" thickBot="1">
      <c r="A60" s="18" t="s">
        <v>68</v>
      </c>
      <c r="B60" s="19" t="s">
        <v>37</v>
      </c>
      <c r="C60" s="20" t="s">
        <v>69</v>
      </c>
      <c r="D60" s="20" t="s">
        <v>70</v>
      </c>
      <c r="E60" s="20" t="s">
        <v>71</v>
      </c>
      <c r="F60" s="20" t="s">
        <v>72</v>
      </c>
      <c r="G60" s="20" t="s">
        <v>73</v>
      </c>
      <c r="H60" s="20" t="s">
        <v>74</v>
      </c>
      <c r="I60" s="20" t="s">
        <v>75</v>
      </c>
      <c r="J60" s="20" t="s">
        <v>76</v>
      </c>
      <c r="K60" s="712" t="s">
        <v>77</v>
      </c>
    </row>
    <row r="61" spans="1:11">
      <c r="A61" s="21" t="s">
        <v>78</v>
      </c>
      <c r="B61" s="15">
        <v>4.9826056000000003</v>
      </c>
      <c r="C61" s="22">
        <v>1.4179499999999999E-2</v>
      </c>
      <c r="D61" s="11">
        <v>3</v>
      </c>
      <c r="E61" s="23">
        <v>4</v>
      </c>
      <c r="F61" s="23">
        <v>5</v>
      </c>
      <c r="G61" s="11">
        <v>5</v>
      </c>
      <c r="H61" s="23">
        <v>6</v>
      </c>
      <c r="I61" s="23">
        <v>6</v>
      </c>
      <c r="J61" s="11">
        <v>6</v>
      </c>
      <c r="K61" s="1608">
        <v>16553</v>
      </c>
    </row>
    <row r="62" spans="1:11">
      <c r="A62" s="24" t="s">
        <v>79</v>
      </c>
      <c r="B62" s="50">
        <v>5.3087457000000002</v>
      </c>
      <c r="C62" s="26">
        <v>1.1734369999999999E-2</v>
      </c>
      <c r="D62" s="12">
        <v>3</v>
      </c>
      <c r="E62" s="27">
        <v>4</v>
      </c>
      <c r="F62" s="27">
        <v>5</v>
      </c>
      <c r="G62" s="12">
        <v>6</v>
      </c>
      <c r="H62" s="27">
        <v>6</v>
      </c>
      <c r="I62" s="27">
        <v>6</v>
      </c>
      <c r="J62" s="12">
        <v>6</v>
      </c>
      <c r="K62" s="1609">
        <v>16675</v>
      </c>
    </row>
    <row r="63" spans="1:11" ht="24">
      <c r="A63" s="28" t="s">
        <v>80</v>
      </c>
      <c r="B63" s="43">
        <v>4.0398632000000001</v>
      </c>
      <c r="C63" s="22">
        <v>1.66293E-2</v>
      </c>
      <c r="D63" s="11">
        <v>1</v>
      </c>
      <c r="E63" s="23">
        <v>1</v>
      </c>
      <c r="F63" s="23">
        <v>3</v>
      </c>
      <c r="G63" s="11">
        <v>4</v>
      </c>
      <c r="H63" s="23">
        <v>5</v>
      </c>
      <c r="I63" s="23">
        <v>6</v>
      </c>
      <c r="J63" s="11">
        <v>6</v>
      </c>
      <c r="K63" s="1608">
        <v>16166</v>
      </c>
    </row>
    <row r="64" spans="1:11">
      <c r="A64" s="24" t="s">
        <v>81</v>
      </c>
      <c r="B64" s="50">
        <v>3.4025685999999999</v>
      </c>
      <c r="C64" s="26">
        <v>1.8709529999999999E-2</v>
      </c>
      <c r="D64" s="12">
        <v>1</v>
      </c>
      <c r="E64" s="27">
        <v>1</v>
      </c>
      <c r="F64" s="27">
        <v>2</v>
      </c>
      <c r="G64" s="12">
        <v>3</v>
      </c>
      <c r="H64" s="27">
        <v>4</v>
      </c>
      <c r="I64" s="27">
        <v>5</v>
      </c>
      <c r="J64" s="12">
        <v>6</v>
      </c>
      <c r="K64" s="1609">
        <v>15437</v>
      </c>
    </row>
    <row r="65" spans="1:11">
      <c r="A65" s="28" t="s">
        <v>82</v>
      </c>
      <c r="B65" s="43">
        <v>4.3092806000000001</v>
      </c>
      <c r="C65" s="22">
        <v>1.524961E-2</v>
      </c>
      <c r="D65" s="11">
        <v>2</v>
      </c>
      <c r="E65" s="23">
        <v>2</v>
      </c>
      <c r="F65" s="23">
        <v>4</v>
      </c>
      <c r="G65" s="11">
        <v>4</v>
      </c>
      <c r="H65" s="23">
        <v>5</v>
      </c>
      <c r="I65" s="23">
        <v>6</v>
      </c>
      <c r="J65" s="11">
        <v>6</v>
      </c>
      <c r="K65" s="1608">
        <v>16167</v>
      </c>
    </row>
    <row r="66" spans="1:11" ht="24">
      <c r="A66" s="24" t="s">
        <v>83</v>
      </c>
      <c r="B66" s="16">
        <v>4.8027246999999997</v>
      </c>
      <c r="C66" s="26">
        <v>1.5384149999999999E-2</v>
      </c>
      <c r="D66" s="12">
        <v>3</v>
      </c>
      <c r="E66" s="27">
        <v>4</v>
      </c>
      <c r="F66" s="27">
        <v>4</v>
      </c>
      <c r="G66" s="12">
        <v>5</v>
      </c>
      <c r="H66" s="27">
        <v>6</v>
      </c>
      <c r="I66" s="27">
        <v>6</v>
      </c>
      <c r="J66" s="12">
        <v>6</v>
      </c>
      <c r="K66" s="1609">
        <v>15915</v>
      </c>
    </row>
    <row r="67" spans="1:11" ht="24">
      <c r="A67" s="28" t="s">
        <v>84</v>
      </c>
      <c r="B67" s="43">
        <v>4.9352378999999997</v>
      </c>
      <c r="C67" s="22">
        <v>1.10805E-2</v>
      </c>
      <c r="D67" s="11">
        <v>3</v>
      </c>
      <c r="E67" s="23">
        <v>4</v>
      </c>
      <c r="F67" s="23">
        <v>4</v>
      </c>
      <c r="G67" s="11">
        <v>5</v>
      </c>
      <c r="H67" s="23">
        <v>6</v>
      </c>
      <c r="I67" s="23">
        <v>6</v>
      </c>
      <c r="J67" s="11">
        <v>6</v>
      </c>
      <c r="K67" s="1608">
        <v>16570</v>
      </c>
    </row>
    <row r="68" spans="1:11" ht="26.25" customHeight="1">
      <c r="A68" s="24" t="s">
        <v>85</v>
      </c>
      <c r="B68" s="50">
        <v>4.7285639000000002</v>
      </c>
      <c r="C68" s="26">
        <v>1.464068E-2</v>
      </c>
      <c r="D68" s="12">
        <v>2</v>
      </c>
      <c r="E68" s="27">
        <v>3</v>
      </c>
      <c r="F68" s="27">
        <v>4</v>
      </c>
      <c r="G68" s="12">
        <v>5</v>
      </c>
      <c r="H68" s="27">
        <v>6</v>
      </c>
      <c r="I68" s="27">
        <v>6</v>
      </c>
      <c r="J68" s="12">
        <v>6</v>
      </c>
      <c r="K68" s="1609">
        <v>16136</v>
      </c>
    </row>
    <row r="69" spans="1:11">
      <c r="A69" s="28" t="s">
        <v>86</v>
      </c>
      <c r="B69" s="15">
        <v>3.3877473</v>
      </c>
      <c r="C69" s="22">
        <v>2.1086259999999999E-2</v>
      </c>
      <c r="D69" s="11">
        <v>1</v>
      </c>
      <c r="E69" s="23">
        <v>1</v>
      </c>
      <c r="F69" s="23">
        <v>2</v>
      </c>
      <c r="G69" s="11">
        <v>4</v>
      </c>
      <c r="H69" s="23">
        <v>5</v>
      </c>
      <c r="I69" s="23">
        <v>6</v>
      </c>
      <c r="J69" s="11">
        <v>6</v>
      </c>
      <c r="K69" s="1608">
        <v>16015</v>
      </c>
    </row>
    <row r="70" spans="1:11" ht="24">
      <c r="A70" s="38" t="s">
        <v>87</v>
      </c>
      <c r="B70" s="55">
        <v>4.6353841999999998</v>
      </c>
      <c r="C70" s="56">
        <v>1.269266E-2</v>
      </c>
      <c r="D70" s="57">
        <v>2</v>
      </c>
      <c r="E70" s="58">
        <v>3</v>
      </c>
      <c r="F70" s="58">
        <v>4</v>
      </c>
      <c r="G70" s="57">
        <v>5</v>
      </c>
      <c r="H70" s="58">
        <v>5</v>
      </c>
      <c r="I70" s="58">
        <v>6</v>
      </c>
      <c r="J70" s="57">
        <v>6</v>
      </c>
      <c r="K70" s="1609">
        <v>16377</v>
      </c>
    </row>
    <row r="71" spans="1:11" ht="14.25" customHeight="1">
      <c r="A71" s="2096" t="s">
        <v>88</v>
      </c>
      <c r="B71" s="2099"/>
      <c r="C71" s="2099"/>
      <c r="D71" s="2099"/>
      <c r="E71" s="2099"/>
      <c r="F71" s="2099"/>
      <c r="G71" s="2099"/>
      <c r="H71" s="2099"/>
      <c r="I71" s="2099"/>
      <c r="J71" s="2099"/>
      <c r="K71" s="757"/>
    </row>
    <row r="72" spans="1:11" ht="24" customHeight="1">
      <c r="A72" s="2096" t="s">
        <v>294</v>
      </c>
      <c r="B72" s="2096"/>
      <c r="C72" s="2096"/>
      <c r="D72" s="2096"/>
      <c r="E72" s="2096"/>
      <c r="F72" s="2096"/>
      <c r="G72" s="2096"/>
      <c r="H72" s="2096"/>
      <c r="I72" s="2096"/>
      <c r="J72" s="2096"/>
      <c r="K72" s="2096"/>
    </row>
    <row r="73" spans="1:11">
      <c r="A73" s="755" t="s">
        <v>417</v>
      </c>
      <c r="B73" s="753"/>
      <c r="C73" s="753"/>
      <c r="D73" s="753"/>
      <c r="E73" s="753"/>
      <c r="F73" s="753"/>
      <c r="G73" s="753"/>
      <c r="H73" s="753"/>
      <c r="I73" s="753"/>
      <c r="J73" s="753"/>
      <c r="K73" s="757"/>
    </row>
    <row r="74" spans="1:11">
      <c r="A74" s="60"/>
      <c r="B74" s="60"/>
      <c r="C74" s="60"/>
      <c r="D74" s="60"/>
      <c r="E74" s="60"/>
      <c r="F74" s="60"/>
      <c r="G74" s="60"/>
      <c r="H74" s="60"/>
      <c r="I74" s="60"/>
      <c r="J74" s="60"/>
    </row>
    <row r="75" spans="1:11" ht="23.25">
      <c r="A75" s="1842">
        <v>2019</v>
      </c>
      <c r="B75" s="1842"/>
      <c r="C75" s="1842"/>
      <c r="D75" s="1842"/>
      <c r="E75" s="1842"/>
      <c r="F75" s="1842"/>
      <c r="G75" s="1842"/>
      <c r="H75" s="1842"/>
      <c r="I75" s="1842"/>
      <c r="J75" s="1842"/>
      <c r="K75" s="1842"/>
    </row>
    <row r="76" spans="1:11">
      <c r="A76" s="60"/>
      <c r="B76" s="60"/>
      <c r="C76" s="60"/>
      <c r="D76" s="60"/>
      <c r="E76" s="60"/>
      <c r="F76" s="60"/>
      <c r="G76" s="60"/>
      <c r="H76" s="60"/>
      <c r="I76" s="60"/>
      <c r="J76" s="60"/>
    </row>
    <row r="77" spans="1:11" ht="15">
      <c r="A77" s="2097" t="s">
        <v>344</v>
      </c>
      <c r="B77" s="2097"/>
      <c r="C77" s="2097"/>
      <c r="D77" s="2097"/>
      <c r="E77" s="2097"/>
      <c r="F77" s="2097"/>
      <c r="G77" s="2097"/>
      <c r="H77" s="2097"/>
      <c r="I77" s="2097"/>
      <c r="J77" s="2097"/>
    </row>
    <row r="78" spans="1:11" ht="15.75" thickBot="1">
      <c r="A78" s="18" t="s">
        <v>68</v>
      </c>
      <c r="B78" s="19" t="s">
        <v>37</v>
      </c>
      <c r="C78" s="20" t="s">
        <v>69</v>
      </c>
      <c r="D78" s="20" t="s">
        <v>89</v>
      </c>
      <c r="E78" s="20" t="s">
        <v>90</v>
      </c>
      <c r="F78" s="20" t="s">
        <v>91</v>
      </c>
      <c r="G78" s="20" t="s">
        <v>92</v>
      </c>
      <c r="H78" s="20" t="s">
        <v>93</v>
      </c>
      <c r="I78" s="20" t="s">
        <v>94</v>
      </c>
      <c r="J78" s="20" t="s">
        <v>95</v>
      </c>
      <c r="K78" s="712" t="s">
        <v>77</v>
      </c>
    </row>
    <row r="79" spans="1:11">
      <c r="A79" s="61" t="s">
        <v>78</v>
      </c>
      <c r="B79" s="62">
        <v>4.9721595253248827</v>
      </c>
      <c r="C79" s="63">
        <v>1.5111351046920145E-2</v>
      </c>
      <c r="D79" s="31">
        <v>2</v>
      </c>
      <c r="E79" s="31">
        <v>3</v>
      </c>
      <c r="F79" s="31">
        <v>5</v>
      </c>
      <c r="G79" s="31">
        <v>5</v>
      </c>
      <c r="H79" s="31">
        <v>6</v>
      </c>
      <c r="I79" s="31">
        <v>6</v>
      </c>
      <c r="J79" s="32">
        <v>6</v>
      </c>
      <c r="K79" s="1608">
        <v>15993</v>
      </c>
    </row>
    <row r="80" spans="1:11">
      <c r="A80" s="64" t="s">
        <v>79</v>
      </c>
      <c r="B80" s="65">
        <v>5.2294966092940474</v>
      </c>
      <c r="C80" s="66">
        <v>1.2062393105628183E-2</v>
      </c>
      <c r="D80" s="35">
        <v>3</v>
      </c>
      <c r="E80" s="35">
        <v>4</v>
      </c>
      <c r="F80" s="35">
        <v>5</v>
      </c>
      <c r="G80" s="35">
        <v>6</v>
      </c>
      <c r="H80" s="35">
        <v>6</v>
      </c>
      <c r="I80" s="35">
        <v>6</v>
      </c>
      <c r="J80" s="36">
        <v>6</v>
      </c>
      <c r="K80" s="1609">
        <v>16074</v>
      </c>
    </row>
    <row r="81" spans="1:11" ht="24">
      <c r="A81" s="67" t="s">
        <v>96</v>
      </c>
      <c r="B81" s="62">
        <v>2.5080208939621236</v>
      </c>
      <c r="C81" s="63">
        <v>1.9800653378943434E-2</v>
      </c>
      <c r="D81" s="31">
        <v>1</v>
      </c>
      <c r="E81" s="31">
        <v>1</v>
      </c>
      <c r="F81" s="31">
        <v>1</v>
      </c>
      <c r="G81" s="31">
        <v>2</v>
      </c>
      <c r="H81" s="31">
        <v>4</v>
      </c>
      <c r="I81" s="31">
        <v>5</v>
      </c>
      <c r="J81" s="32">
        <v>6</v>
      </c>
      <c r="K81" s="1608">
        <v>14833</v>
      </c>
    </row>
    <row r="82" spans="1:11" ht="24">
      <c r="A82" s="64" t="s">
        <v>97</v>
      </c>
      <c r="B82" s="65">
        <v>4.2080439384949804</v>
      </c>
      <c r="C82" s="66">
        <v>1.646994010511196E-2</v>
      </c>
      <c r="D82" s="35">
        <v>1</v>
      </c>
      <c r="E82" s="35">
        <v>2</v>
      </c>
      <c r="F82" s="35">
        <v>3</v>
      </c>
      <c r="G82" s="35">
        <v>4</v>
      </c>
      <c r="H82" s="35">
        <v>5</v>
      </c>
      <c r="I82" s="35">
        <v>6</v>
      </c>
      <c r="J82" s="36">
        <v>6</v>
      </c>
      <c r="K82" s="1609">
        <v>15582</v>
      </c>
    </row>
    <row r="83" spans="1:11">
      <c r="A83" s="67" t="s">
        <v>81</v>
      </c>
      <c r="B83" s="62">
        <v>3.603474081744368</v>
      </c>
      <c r="C83" s="63">
        <v>1.8294804703091156E-2</v>
      </c>
      <c r="D83" s="31">
        <v>1</v>
      </c>
      <c r="E83" s="31">
        <v>1</v>
      </c>
      <c r="F83" s="31">
        <v>2</v>
      </c>
      <c r="G83" s="31">
        <v>4</v>
      </c>
      <c r="H83" s="31">
        <v>5</v>
      </c>
      <c r="I83" s="31">
        <v>6</v>
      </c>
      <c r="J83" s="32">
        <v>6</v>
      </c>
      <c r="K83" s="1608">
        <v>14917</v>
      </c>
    </row>
    <row r="84" spans="1:11" ht="24">
      <c r="A84" s="64" t="s">
        <v>98</v>
      </c>
      <c r="B84" s="65">
        <v>3.3035945135590259</v>
      </c>
      <c r="C84" s="66">
        <v>2.2211230190153083E-2</v>
      </c>
      <c r="D84" s="35">
        <v>1</v>
      </c>
      <c r="E84" s="35">
        <v>1</v>
      </c>
      <c r="F84" s="35">
        <v>1</v>
      </c>
      <c r="G84" s="35">
        <v>4</v>
      </c>
      <c r="H84" s="35">
        <v>5</v>
      </c>
      <c r="I84" s="35">
        <v>6</v>
      </c>
      <c r="J84" s="36">
        <v>6</v>
      </c>
      <c r="K84" s="1609">
        <v>15015</v>
      </c>
    </row>
    <row r="85" spans="1:11">
      <c r="A85" s="67" t="s">
        <v>99</v>
      </c>
      <c r="B85" s="62">
        <v>4.1984936552261658</v>
      </c>
      <c r="C85" s="63">
        <v>1.5653188713731683E-2</v>
      </c>
      <c r="D85" s="31">
        <v>1</v>
      </c>
      <c r="E85" s="31">
        <v>2</v>
      </c>
      <c r="F85" s="31">
        <v>3</v>
      </c>
      <c r="G85" s="31">
        <v>4</v>
      </c>
      <c r="H85" s="31">
        <v>5</v>
      </c>
      <c r="I85" s="31">
        <v>6</v>
      </c>
      <c r="J85" s="32">
        <v>6</v>
      </c>
      <c r="K85" s="1608">
        <v>15668</v>
      </c>
    </row>
    <row r="86" spans="1:11">
      <c r="A86" s="64" t="s">
        <v>100</v>
      </c>
      <c r="B86" s="65">
        <v>4.3806301551954006</v>
      </c>
      <c r="C86" s="66">
        <v>1.4974988355746718E-2</v>
      </c>
      <c r="D86" s="35">
        <v>2</v>
      </c>
      <c r="E86" s="35">
        <v>3</v>
      </c>
      <c r="F86" s="35">
        <v>4</v>
      </c>
      <c r="G86" s="35">
        <v>5</v>
      </c>
      <c r="H86" s="35">
        <v>5</v>
      </c>
      <c r="I86" s="35">
        <v>6</v>
      </c>
      <c r="J86" s="36">
        <v>6</v>
      </c>
      <c r="K86" s="1609">
        <v>15552</v>
      </c>
    </row>
    <row r="87" spans="1:11" ht="24">
      <c r="A87" s="67" t="s">
        <v>101</v>
      </c>
      <c r="B87" s="62">
        <v>3.9754468528494571</v>
      </c>
      <c r="C87" s="63">
        <v>1.8126346925033582E-2</v>
      </c>
      <c r="D87" s="31">
        <v>1</v>
      </c>
      <c r="E87" s="31">
        <v>1</v>
      </c>
      <c r="F87" s="31">
        <v>3</v>
      </c>
      <c r="G87" s="31">
        <v>4</v>
      </c>
      <c r="H87" s="31">
        <v>5</v>
      </c>
      <c r="I87" s="31">
        <v>6</v>
      </c>
      <c r="J87" s="32">
        <v>6</v>
      </c>
      <c r="K87" s="1608">
        <v>14615</v>
      </c>
    </row>
    <row r="88" spans="1:11">
      <c r="A88" s="64" t="s">
        <v>102</v>
      </c>
      <c r="B88" s="65">
        <v>4.8245688996187548</v>
      </c>
      <c r="C88" s="66">
        <v>1.5482098934371268E-2</v>
      </c>
      <c r="D88" s="35">
        <v>3</v>
      </c>
      <c r="E88" s="35">
        <v>4</v>
      </c>
      <c r="F88" s="35">
        <v>4</v>
      </c>
      <c r="G88" s="35">
        <v>5</v>
      </c>
      <c r="H88" s="35">
        <v>6</v>
      </c>
      <c r="I88" s="35">
        <v>6</v>
      </c>
      <c r="J88" s="36">
        <v>6</v>
      </c>
      <c r="K88" s="1609">
        <v>15280</v>
      </c>
    </row>
    <row r="89" spans="1:11" ht="15" customHeight="1">
      <c r="A89" s="67" t="s">
        <v>103</v>
      </c>
      <c r="B89" s="62">
        <v>4.9929077247192071</v>
      </c>
      <c r="C89" s="63">
        <v>1.0769308604832399E-2</v>
      </c>
      <c r="D89" s="31">
        <v>3</v>
      </c>
      <c r="E89" s="31">
        <v>4</v>
      </c>
      <c r="F89" s="31">
        <v>5</v>
      </c>
      <c r="G89" s="31">
        <v>5</v>
      </c>
      <c r="H89" s="31">
        <v>6</v>
      </c>
      <c r="I89" s="31">
        <v>6</v>
      </c>
      <c r="J89" s="32">
        <v>6</v>
      </c>
      <c r="K89" s="710">
        <v>15987</v>
      </c>
    </row>
    <row r="90" spans="1:11" ht="27" customHeight="1">
      <c r="A90" s="68" t="s">
        <v>85</v>
      </c>
      <c r="B90" s="69">
        <v>4.8674859891899693</v>
      </c>
      <c r="C90" s="40">
        <v>1.3926034748465071E-2</v>
      </c>
      <c r="D90" s="41">
        <v>2</v>
      </c>
      <c r="E90" s="41">
        <v>3</v>
      </c>
      <c r="F90" s="41">
        <v>4</v>
      </c>
      <c r="G90" s="41">
        <v>5</v>
      </c>
      <c r="H90" s="41">
        <v>6</v>
      </c>
      <c r="I90" s="41">
        <v>6</v>
      </c>
      <c r="J90" s="42">
        <v>6</v>
      </c>
      <c r="K90" s="711">
        <v>15609</v>
      </c>
    </row>
    <row r="91" spans="1:11">
      <c r="A91" s="2096" t="s">
        <v>88</v>
      </c>
      <c r="B91" s="2099"/>
      <c r="C91" s="2099"/>
      <c r="D91" s="2099"/>
      <c r="E91" s="2099"/>
      <c r="F91" s="2099"/>
      <c r="G91" s="2099"/>
      <c r="H91" s="2099"/>
      <c r="I91" s="2099"/>
      <c r="J91" s="2099"/>
      <c r="K91" s="757"/>
    </row>
    <row r="92" spans="1:11">
      <c r="A92" s="2096" t="s">
        <v>295</v>
      </c>
      <c r="B92" s="2096"/>
      <c r="C92" s="2096"/>
      <c r="D92" s="2096"/>
      <c r="E92" s="2096"/>
      <c r="F92" s="2096"/>
      <c r="G92" s="2096"/>
      <c r="H92" s="2096"/>
      <c r="I92" s="2096"/>
      <c r="J92" s="2096"/>
      <c r="K92" s="2096"/>
    </row>
    <row r="93" spans="1:11">
      <c r="A93" s="758" t="s">
        <v>418</v>
      </c>
      <c r="B93" s="753"/>
      <c r="C93" s="753"/>
      <c r="D93" s="753"/>
      <c r="E93" s="753"/>
      <c r="F93" s="753"/>
      <c r="G93" s="753"/>
      <c r="H93" s="753"/>
      <c r="I93" s="753"/>
      <c r="J93" s="753"/>
      <c r="K93" s="757"/>
    </row>
    <row r="94" spans="1:11" ht="15">
      <c r="A94" s="70"/>
      <c r="B94" s="70"/>
      <c r="C94" s="70"/>
      <c r="D94" s="70"/>
      <c r="E94" s="70"/>
      <c r="F94" s="70"/>
      <c r="G94" s="70"/>
      <c r="H94" s="70"/>
      <c r="I94" s="70"/>
      <c r="J94" s="70"/>
    </row>
  </sheetData>
  <mergeCells count="22">
    <mergeCell ref="A21:K21"/>
    <mergeCell ref="A3:K3"/>
    <mergeCell ref="A18:K18"/>
    <mergeCell ref="A17:K17"/>
    <mergeCell ref="A19:K19"/>
    <mergeCell ref="A39:K39"/>
    <mergeCell ref="A23:J23"/>
    <mergeCell ref="A35:K35"/>
    <mergeCell ref="A36:K36"/>
    <mergeCell ref="A37:K37"/>
    <mergeCell ref="A92:K92"/>
    <mergeCell ref="A41:J41"/>
    <mergeCell ref="A53:K53"/>
    <mergeCell ref="A54:K54"/>
    <mergeCell ref="A55:K55"/>
    <mergeCell ref="A57:K57"/>
    <mergeCell ref="A59:J59"/>
    <mergeCell ref="A71:J71"/>
    <mergeCell ref="A72:K72"/>
    <mergeCell ref="A75:K75"/>
    <mergeCell ref="A77:J77"/>
    <mergeCell ref="A91:J91"/>
  </mergeCells>
  <hyperlinks>
    <hyperlink ref="A1" location="Inhalt!A9" display="Zurück zum Inhalt" xr:uid="{00000000-0004-0000-0E00-000000000000}"/>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K396"/>
  <sheetViews>
    <sheetView zoomScale="80" zoomScaleNormal="80" workbookViewId="0"/>
  </sheetViews>
  <sheetFormatPr baseColWidth="10" defaultColWidth="11" defaultRowHeight="14.25"/>
  <cols>
    <col min="1" max="1" width="30.875" customWidth="1"/>
    <col min="4" max="4" width="11" style="708"/>
    <col min="7" max="7" width="11" style="708"/>
    <col min="10" max="10" width="11" style="708"/>
    <col min="13" max="13" width="11" style="708"/>
    <col min="16" max="16" width="11" style="708"/>
    <col min="19" max="19" width="11" style="708"/>
    <col min="22" max="22" width="11" style="708"/>
    <col min="25" max="25" width="11" style="708"/>
    <col min="28" max="28" width="11" style="708"/>
    <col min="31" max="31" width="11" style="708"/>
    <col min="34" max="34" width="11" style="708"/>
    <col min="37" max="37" width="11" style="708"/>
    <col min="40" max="40" width="11" style="708"/>
    <col min="43" max="43" width="11" style="708"/>
    <col min="46" max="46" width="11" style="708"/>
    <col min="49" max="49" width="11" style="708"/>
    <col min="52" max="52" width="11" style="708"/>
    <col min="55" max="55" width="11" style="708"/>
    <col min="58" max="58" width="11" style="708"/>
    <col min="61" max="61" width="11" style="708"/>
    <col min="64" max="64" width="11" style="708"/>
    <col min="67" max="67" width="11" style="708"/>
    <col min="70" max="70" width="11" style="708"/>
    <col min="73" max="73" width="11" style="708"/>
    <col min="76" max="76" width="11" style="708"/>
    <col min="79" max="79" width="11" style="708"/>
    <col min="82" max="82" width="11" style="708"/>
    <col min="85" max="85" width="11" style="708"/>
    <col min="88" max="88" width="11" style="708"/>
    <col min="91" max="91" width="11" style="708"/>
    <col min="94" max="94" width="11" style="708"/>
    <col min="97" max="97" width="11" style="708"/>
    <col min="100" max="100" width="11" style="708"/>
    <col min="103" max="103" width="11" style="708"/>
    <col min="106" max="106" width="11" style="708"/>
    <col min="109" max="109" width="11" style="708"/>
    <col min="112" max="112" width="11" style="708"/>
    <col min="115" max="115" width="11" style="708"/>
  </cols>
  <sheetData>
    <row r="1" spans="1:115" ht="15">
      <c r="A1" s="1527" t="s">
        <v>176</v>
      </c>
      <c r="B1" s="110"/>
      <c r="C1" s="110"/>
      <c r="D1" s="713"/>
      <c r="E1" s="110"/>
      <c r="F1" s="110"/>
      <c r="G1" s="713"/>
      <c r="H1" s="110"/>
      <c r="I1" s="110"/>
      <c r="J1" s="713"/>
      <c r="K1" s="110"/>
      <c r="L1" s="110"/>
      <c r="M1" s="713"/>
      <c r="N1" s="110"/>
      <c r="O1" s="110"/>
      <c r="P1" s="713"/>
      <c r="Q1" s="110"/>
      <c r="R1" s="110"/>
      <c r="S1" s="713"/>
      <c r="T1" s="110"/>
      <c r="U1" s="110"/>
      <c r="V1" s="713"/>
      <c r="W1" s="110"/>
      <c r="X1" s="110"/>
      <c r="Y1" s="713"/>
      <c r="Z1" s="110"/>
      <c r="AA1" s="110"/>
      <c r="AB1" s="713"/>
      <c r="AC1" s="110"/>
      <c r="AD1" s="110"/>
      <c r="AE1" s="713"/>
      <c r="AF1" s="110"/>
      <c r="AG1" s="110"/>
      <c r="AH1" s="713"/>
      <c r="AI1" s="110"/>
      <c r="AJ1" s="110"/>
      <c r="AK1" s="713"/>
      <c r="AL1" s="110"/>
      <c r="AM1" s="110"/>
      <c r="AN1" s="713"/>
      <c r="AO1" s="110"/>
      <c r="AP1" s="110"/>
      <c r="AQ1" s="713"/>
      <c r="AR1" s="110"/>
      <c r="AS1" s="110"/>
      <c r="AT1" s="713"/>
      <c r="AU1" s="110"/>
      <c r="AV1" s="110"/>
      <c r="AW1" s="713"/>
      <c r="AX1" s="110"/>
      <c r="AY1" s="110"/>
      <c r="AZ1" s="713"/>
      <c r="BA1" s="110"/>
      <c r="BB1" s="110"/>
      <c r="BC1" s="713"/>
      <c r="BD1" s="110"/>
      <c r="BE1" s="110"/>
      <c r="BF1" s="713"/>
      <c r="BG1" s="110"/>
      <c r="BH1" s="110"/>
      <c r="BI1" s="713"/>
      <c r="BJ1" s="110"/>
      <c r="BK1" s="110"/>
      <c r="BL1" s="713"/>
      <c r="BM1" s="110"/>
      <c r="BN1" s="110"/>
      <c r="BO1" s="713"/>
      <c r="BP1" s="110"/>
      <c r="BQ1" s="110"/>
      <c r="BR1" s="713"/>
      <c r="BS1" s="110"/>
      <c r="BT1" s="110"/>
      <c r="BU1" s="713"/>
      <c r="BV1" s="110"/>
      <c r="BW1" s="110"/>
      <c r="BX1" s="713"/>
      <c r="BY1" s="110"/>
      <c r="BZ1" s="110"/>
      <c r="CA1" s="713"/>
      <c r="CB1" s="110"/>
      <c r="CC1" s="110"/>
      <c r="CD1" s="713"/>
      <c r="CE1" s="110"/>
      <c r="CF1" s="110"/>
      <c r="CG1" s="713"/>
      <c r="CH1" s="110"/>
      <c r="CI1" s="110"/>
      <c r="CJ1" s="713"/>
      <c r="CK1" s="110"/>
      <c r="CL1" s="110"/>
      <c r="CM1" s="713"/>
      <c r="CN1" s="110"/>
      <c r="CO1" s="110"/>
      <c r="CP1" s="713"/>
      <c r="CQ1" s="110"/>
      <c r="CR1" s="110"/>
      <c r="CS1" s="713"/>
      <c r="CT1" s="110"/>
      <c r="CU1" s="110"/>
      <c r="CV1" s="713"/>
      <c r="CW1" s="110"/>
      <c r="CX1" s="110"/>
      <c r="CY1" s="713"/>
      <c r="CZ1" s="110"/>
      <c r="DA1" s="110"/>
      <c r="DB1" s="713"/>
      <c r="DC1" s="110"/>
      <c r="DD1" s="110"/>
      <c r="DE1" s="713"/>
      <c r="DF1" s="110"/>
      <c r="DG1" s="110"/>
      <c r="DH1" s="713"/>
      <c r="DI1" s="110"/>
      <c r="DJ1" s="110"/>
    </row>
    <row r="2" spans="1:115" s="526" customFormat="1">
      <c r="D2" s="708"/>
      <c r="G2" s="708"/>
      <c r="J2" s="708"/>
      <c r="M2" s="708"/>
      <c r="P2" s="708"/>
      <c r="S2" s="708"/>
      <c r="V2" s="708"/>
      <c r="Y2" s="708"/>
      <c r="AB2" s="708"/>
      <c r="AE2" s="708"/>
      <c r="AH2" s="708"/>
      <c r="AK2" s="708"/>
      <c r="AN2" s="708"/>
      <c r="AQ2" s="708"/>
      <c r="AT2" s="708"/>
      <c r="AW2" s="708"/>
      <c r="AZ2" s="708"/>
      <c r="BC2" s="708"/>
      <c r="BF2" s="708"/>
      <c r="BI2" s="708"/>
      <c r="BL2" s="708"/>
      <c r="BO2" s="708"/>
      <c r="BR2" s="708"/>
      <c r="BU2" s="708"/>
      <c r="BX2" s="708"/>
      <c r="CA2" s="708"/>
      <c r="CD2" s="708"/>
      <c r="CG2" s="708"/>
      <c r="CJ2" s="708"/>
      <c r="CM2" s="708"/>
      <c r="CP2" s="708"/>
      <c r="CS2" s="708"/>
      <c r="CV2" s="708"/>
      <c r="CY2" s="708"/>
      <c r="DB2" s="708"/>
      <c r="DE2" s="708"/>
      <c r="DH2" s="708"/>
      <c r="DK2" s="708"/>
    </row>
    <row r="3" spans="1:115" ht="23.25">
      <c r="A3" s="1842">
        <v>2023</v>
      </c>
      <c r="B3" s="1842"/>
      <c r="C3" s="1842"/>
      <c r="D3" s="1842"/>
      <c r="E3" s="1842"/>
      <c r="F3" s="1842"/>
      <c r="G3" s="1842"/>
      <c r="H3" s="1842"/>
      <c r="I3" s="1842"/>
      <c r="J3" s="1842"/>
      <c r="K3" s="1842"/>
      <c r="L3" s="1842"/>
      <c r="M3" s="1842"/>
      <c r="N3" s="1842"/>
      <c r="O3" s="1842"/>
      <c r="P3" s="1842"/>
      <c r="Q3" s="1842"/>
      <c r="R3" s="1842"/>
      <c r="S3" s="1842"/>
      <c r="T3" s="1842"/>
      <c r="U3" s="1842"/>
      <c r="V3" s="1842"/>
      <c r="W3" s="1842"/>
      <c r="X3" s="1842"/>
      <c r="Y3" s="1842"/>
      <c r="Z3" s="1842"/>
      <c r="AA3" s="1842"/>
      <c r="AB3" s="1842"/>
      <c r="AC3" s="1842"/>
      <c r="AD3" s="1842"/>
      <c r="AE3" s="1842"/>
      <c r="AF3" s="1842"/>
      <c r="AG3" s="1842"/>
      <c r="AH3" s="1842"/>
      <c r="AI3" s="1842"/>
      <c r="AJ3" s="1842"/>
      <c r="AK3" s="1842"/>
      <c r="AL3" s="1842"/>
      <c r="AM3" s="1842"/>
      <c r="AN3" s="1842"/>
      <c r="AO3" s="1842"/>
      <c r="AP3" s="1842"/>
      <c r="AQ3" s="1842"/>
      <c r="AR3" s="184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c r="BP3" s="1842"/>
      <c r="BQ3" s="1842"/>
      <c r="BR3" s="1842"/>
      <c r="BS3" s="1842"/>
      <c r="BT3" s="1842"/>
      <c r="BU3" s="1842"/>
      <c r="BV3" s="1842"/>
      <c r="BW3" s="1842"/>
      <c r="BX3" s="1842"/>
      <c r="BY3" s="1842"/>
      <c r="BZ3" s="1842"/>
      <c r="CA3" s="1842"/>
      <c r="CB3" s="1842"/>
      <c r="CC3" s="1842"/>
      <c r="CD3" s="1842"/>
      <c r="CE3" s="1842"/>
      <c r="CF3" s="1842"/>
      <c r="CG3" s="1842"/>
      <c r="CH3" s="1842"/>
      <c r="CI3" s="1842"/>
      <c r="CJ3" s="1842"/>
      <c r="CK3" s="1842"/>
      <c r="CL3" s="1842"/>
      <c r="CM3" s="1842"/>
      <c r="CN3" s="1842"/>
      <c r="CO3" s="1842"/>
      <c r="CP3" s="1842"/>
      <c r="CQ3" s="1842"/>
      <c r="CR3" s="1842"/>
      <c r="CS3" s="1842"/>
      <c r="CT3" s="1842"/>
      <c r="CU3" s="1842"/>
      <c r="CV3" s="1842"/>
      <c r="CW3" s="1842"/>
      <c r="CX3" s="1842"/>
      <c r="CY3" s="1842"/>
      <c r="CZ3" s="1842"/>
      <c r="DA3" s="1842"/>
      <c r="DB3" s="1842"/>
      <c r="DC3" s="1842"/>
      <c r="DD3" s="1842"/>
      <c r="DE3" s="1842"/>
      <c r="DF3" s="1842"/>
      <c r="DG3" s="1842"/>
      <c r="DH3" s="1842"/>
      <c r="DI3" s="1842"/>
      <c r="DJ3" s="1842"/>
      <c r="DK3" s="1842"/>
    </row>
    <row r="5" spans="1:115" ht="15">
      <c r="A5" s="241" t="s">
        <v>345</v>
      </c>
    </row>
    <row r="6" spans="1:115" ht="15">
      <c r="A6" s="528" t="s">
        <v>8</v>
      </c>
      <c r="B6" s="1924" t="s">
        <v>26</v>
      </c>
      <c r="C6" s="2010"/>
      <c r="D6" s="2010"/>
      <c r="E6" s="2010"/>
      <c r="F6" s="2010"/>
      <c r="G6" s="2010"/>
      <c r="H6" s="1924" t="s">
        <v>28</v>
      </c>
      <c r="I6" s="2010"/>
      <c r="J6" s="2010"/>
      <c r="K6" s="2010"/>
      <c r="L6" s="2010"/>
      <c r="M6" s="2010"/>
      <c r="N6" s="2014" t="s">
        <v>27</v>
      </c>
      <c r="O6" s="2010"/>
      <c r="P6" s="2010"/>
      <c r="Q6" s="2010"/>
      <c r="R6" s="2010"/>
      <c r="S6" s="2011"/>
      <c r="T6" s="2014" t="s">
        <v>9</v>
      </c>
      <c r="U6" s="2010"/>
      <c r="V6" s="2010"/>
      <c r="W6" s="2010"/>
      <c r="X6" s="2010"/>
      <c r="Y6" s="2011"/>
      <c r="Z6" s="2014" t="s">
        <v>10</v>
      </c>
      <c r="AA6" s="2010"/>
      <c r="AB6" s="2010"/>
      <c r="AC6" s="2010"/>
      <c r="AD6" s="2010"/>
      <c r="AE6" s="2011"/>
      <c r="AF6" s="2014" t="s">
        <v>11</v>
      </c>
      <c r="AG6" s="2010"/>
      <c r="AH6" s="2010"/>
      <c r="AI6" s="2010"/>
      <c r="AJ6" s="2010"/>
      <c r="AK6" s="2011"/>
      <c r="AL6" s="2014" t="s">
        <v>12</v>
      </c>
      <c r="AM6" s="2010"/>
      <c r="AN6" s="2010"/>
      <c r="AO6" s="2010"/>
      <c r="AP6" s="2010"/>
      <c r="AQ6" s="2011"/>
      <c r="AR6" s="2014" t="s">
        <v>13</v>
      </c>
      <c r="AS6" s="2010"/>
      <c r="AT6" s="2010"/>
      <c r="AU6" s="2010"/>
      <c r="AV6" s="2010"/>
      <c r="AW6" s="2011"/>
      <c r="AX6" s="2014" t="s">
        <v>14</v>
      </c>
      <c r="AY6" s="2010"/>
      <c r="AZ6" s="2010"/>
      <c r="BA6" s="2010"/>
      <c r="BB6" s="2010"/>
      <c r="BC6" s="2011"/>
      <c r="BD6" s="2014" t="s">
        <v>15</v>
      </c>
      <c r="BE6" s="2010"/>
      <c r="BF6" s="2010"/>
      <c r="BG6" s="2010"/>
      <c r="BH6" s="2010"/>
      <c r="BI6" s="2011"/>
      <c r="BJ6" s="2014" t="s">
        <v>24</v>
      </c>
      <c r="BK6" s="2010"/>
      <c r="BL6" s="2010"/>
      <c r="BM6" s="2010"/>
      <c r="BN6" s="2010"/>
      <c r="BO6" s="2011"/>
      <c r="BP6" s="2014" t="s">
        <v>16</v>
      </c>
      <c r="BQ6" s="2010"/>
      <c r="BR6" s="2010"/>
      <c r="BS6" s="2010"/>
      <c r="BT6" s="2010"/>
      <c r="BU6" s="2011"/>
      <c r="BV6" s="2014" t="s">
        <v>17</v>
      </c>
      <c r="BW6" s="2010"/>
      <c r="BX6" s="2010"/>
      <c r="BY6" s="2010"/>
      <c r="BZ6" s="2010"/>
      <c r="CA6" s="2011"/>
      <c r="CB6" s="2014" t="s">
        <v>18</v>
      </c>
      <c r="CC6" s="2010"/>
      <c r="CD6" s="2010"/>
      <c r="CE6" s="2010"/>
      <c r="CF6" s="2010"/>
      <c r="CG6" s="2011"/>
      <c r="CH6" s="2014" t="s">
        <v>19</v>
      </c>
      <c r="CI6" s="2010"/>
      <c r="CJ6" s="2010"/>
      <c r="CK6" s="2010"/>
      <c r="CL6" s="2010"/>
      <c r="CM6" s="2011"/>
      <c r="CN6" s="2014" t="s">
        <v>20</v>
      </c>
      <c r="CO6" s="2010"/>
      <c r="CP6" s="2010"/>
      <c r="CQ6" s="2010"/>
      <c r="CR6" s="2010"/>
      <c r="CS6" s="2011"/>
      <c r="CT6" s="2014" t="s">
        <v>21</v>
      </c>
      <c r="CU6" s="2010"/>
      <c r="CV6" s="2010"/>
      <c r="CW6" s="2010"/>
      <c r="CX6" s="2010"/>
      <c r="CY6" s="2011"/>
      <c r="CZ6" s="2014" t="s">
        <v>22</v>
      </c>
      <c r="DA6" s="2010"/>
      <c r="DB6" s="2010"/>
      <c r="DC6" s="2010"/>
      <c r="DD6" s="2010"/>
      <c r="DE6" s="2011"/>
      <c r="DF6" s="1928" t="s">
        <v>23</v>
      </c>
      <c r="DG6" s="2010"/>
      <c r="DH6" s="2010"/>
      <c r="DI6" s="2010"/>
      <c r="DJ6" s="2010"/>
      <c r="DK6" s="2013"/>
    </row>
    <row r="7" spans="1:115" ht="15">
      <c r="A7" s="131" t="s">
        <v>124</v>
      </c>
      <c r="B7" s="2104" t="s">
        <v>104</v>
      </c>
      <c r="C7" s="2010"/>
      <c r="D7" s="2013"/>
      <c r="E7" s="2103" t="s">
        <v>3</v>
      </c>
      <c r="F7" s="2010"/>
      <c r="G7" s="2010"/>
      <c r="H7" s="2104" t="s">
        <v>104</v>
      </c>
      <c r="I7" s="2010"/>
      <c r="J7" s="2013"/>
      <c r="K7" s="2103" t="s">
        <v>3</v>
      </c>
      <c r="L7" s="2010"/>
      <c r="M7" s="2010"/>
      <c r="N7" s="2104" t="s">
        <v>104</v>
      </c>
      <c r="O7" s="2010"/>
      <c r="P7" s="2013"/>
      <c r="Q7" s="2105" t="s">
        <v>3</v>
      </c>
      <c r="R7" s="2010"/>
      <c r="S7" s="2011"/>
      <c r="T7" s="2104" t="s">
        <v>104</v>
      </c>
      <c r="U7" s="2010"/>
      <c r="V7" s="2013"/>
      <c r="W7" s="2105" t="s">
        <v>3</v>
      </c>
      <c r="X7" s="2010"/>
      <c r="Y7" s="2011"/>
      <c r="Z7" s="2104" t="s">
        <v>104</v>
      </c>
      <c r="AA7" s="2010"/>
      <c r="AB7" s="2013"/>
      <c r="AC7" s="2105" t="s">
        <v>3</v>
      </c>
      <c r="AD7" s="2010"/>
      <c r="AE7" s="2011"/>
      <c r="AF7" s="2104" t="s">
        <v>104</v>
      </c>
      <c r="AG7" s="2010"/>
      <c r="AH7" s="2013"/>
      <c r="AI7" s="2105" t="s">
        <v>3</v>
      </c>
      <c r="AJ7" s="2010"/>
      <c r="AK7" s="2011"/>
      <c r="AL7" s="2104" t="s">
        <v>104</v>
      </c>
      <c r="AM7" s="2010"/>
      <c r="AN7" s="2013"/>
      <c r="AO7" s="2105" t="s">
        <v>3</v>
      </c>
      <c r="AP7" s="2010"/>
      <c r="AQ7" s="2011"/>
      <c r="AR7" s="2104" t="s">
        <v>104</v>
      </c>
      <c r="AS7" s="2010"/>
      <c r="AT7" s="2013"/>
      <c r="AU7" s="2105" t="s">
        <v>3</v>
      </c>
      <c r="AV7" s="2010"/>
      <c r="AW7" s="2011"/>
      <c r="AX7" s="2104" t="s">
        <v>104</v>
      </c>
      <c r="AY7" s="2010"/>
      <c r="AZ7" s="2013"/>
      <c r="BA7" s="2105" t="s">
        <v>3</v>
      </c>
      <c r="BB7" s="2010"/>
      <c r="BC7" s="2011"/>
      <c r="BD7" s="2104" t="s">
        <v>104</v>
      </c>
      <c r="BE7" s="2010"/>
      <c r="BF7" s="2013"/>
      <c r="BG7" s="2105" t="s">
        <v>3</v>
      </c>
      <c r="BH7" s="2010"/>
      <c r="BI7" s="2011"/>
      <c r="BJ7" s="2104" t="s">
        <v>104</v>
      </c>
      <c r="BK7" s="2010"/>
      <c r="BL7" s="2013"/>
      <c r="BM7" s="2105" t="s">
        <v>3</v>
      </c>
      <c r="BN7" s="2010"/>
      <c r="BO7" s="2011"/>
      <c r="BP7" s="2104" t="s">
        <v>104</v>
      </c>
      <c r="BQ7" s="2010"/>
      <c r="BR7" s="2013"/>
      <c r="BS7" s="2105" t="s">
        <v>3</v>
      </c>
      <c r="BT7" s="2010"/>
      <c r="BU7" s="2011"/>
      <c r="BV7" s="2104" t="s">
        <v>104</v>
      </c>
      <c r="BW7" s="2010"/>
      <c r="BX7" s="2013"/>
      <c r="BY7" s="2105" t="s">
        <v>3</v>
      </c>
      <c r="BZ7" s="2010"/>
      <c r="CA7" s="2011"/>
      <c r="CB7" s="2104" t="s">
        <v>104</v>
      </c>
      <c r="CC7" s="2010"/>
      <c r="CD7" s="2013"/>
      <c r="CE7" s="2105" t="s">
        <v>3</v>
      </c>
      <c r="CF7" s="2010"/>
      <c r="CG7" s="2011"/>
      <c r="CH7" s="2104" t="s">
        <v>104</v>
      </c>
      <c r="CI7" s="2010"/>
      <c r="CJ7" s="2013"/>
      <c r="CK7" s="2105" t="s">
        <v>3</v>
      </c>
      <c r="CL7" s="2010"/>
      <c r="CM7" s="2011"/>
      <c r="CN7" s="2104" t="s">
        <v>104</v>
      </c>
      <c r="CO7" s="2010"/>
      <c r="CP7" s="2013"/>
      <c r="CQ7" s="2105" t="s">
        <v>3</v>
      </c>
      <c r="CR7" s="2010"/>
      <c r="CS7" s="2011"/>
      <c r="CT7" s="2104" t="s">
        <v>104</v>
      </c>
      <c r="CU7" s="2010"/>
      <c r="CV7" s="2013"/>
      <c r="CW7" s="2105" t="s">
        <v>3</v>
      </c>
      <c r="CX7" s="2010"/>
      <c r="CY7" s="2011"/>
      <c r="CZ7" s="2104" t="s">
        <v>104</v>
      </c>
      <c r="DA7" s="2010"/>
      <c r="DB7" s="2013"/>
      <c r="DC7" s="2105" t="s">
        <v>3</v>
      </c>
      <c r="DD7" s="2010"/>
      <c r="DE7" s="2011"/>
      <c r="DF7" s="1869" t="s">
        <v>104</v>
      </c>
      <c r="DG7" s="2010"/>
      <c r="DH7" s="2013"/>
      <c r="DI7" s="2105" t="s">
        <v>3</v>
      </c>
      <c r="DJ7" s="2010"/>
      <c r="DK7" s="2013"/>
    </row>
    <row r="8" spans="1:115" ht="15.75" thickBot="1">
      <c r="A8" s="132" t="s">
        <v>125</v>
      </c>
      <c r="B8" s="167" t="s">
        <v>46</v>
      </c>
      <c r="C8" s="133" t="s">
        <v>69</v>
      </c>
      <c r="D8" s="714" t="s">
        <v>77</v>
      </c>
      <c r="E8" s="134" t="s">
        <v>46</v>
      </c>
      <c r="F8" s="134" t="s">
        <v>69</v>
      </c>
      <c r="G8" s="727" t="s">
        <v>77</v>
      </c>
      <c r="H8" s="133" t="s">
        <v>46</v>
      </c>
      <c r="I8" s="133" t="s">
        <v>69</v>
      </c>
      <c r="J8" s="714" t="s">
        <v>77</v>
      </c>
      <c r="K8" s="134" t="s">
        <v>46</v>
      </c>
      <c r="L8" s="134" t="s">
        <v>69</v>
      </c>
      <c r="M8" s="727" t="s">
        <v>77</v>
      </c>
      <c r="N8" s="133" t="s">
        <v>46</v>
      </c>
      <c r="O8" s="133" t="s">
        <v>69</v>
      </c>
      <c r="P8" s="714" t="s">
        <v>77</v>
      </c>
      <c r="Q8" s="134" t="s">
        <v>46</v>
      </c>
      <c r="R8" s="134" t="s">
        <v>69</v>
      </c>
      <c r="S8" s="727" t="s">
        <v>77</v>
      </c>
      <c r="T8" s="133" t="s">
        <v>46</v>
      </c>
      <c r="U8" s="133" t="s">
        <v>69</v>
      </c>
      <c r="V8" s="714" t="s">
        <v>77</v>
      </c>
      <c r="W8" s="134" t="s">
        <v>46</v>
      </c>
      <c r="X8" s="134" t="s">
        <v>69</v>
      </c>
      <c r="Y8" s="727" t="s">
        <v>77</v>
      </c>
      <c r="Z8" s="133" t="s">
        <v>46</v>
      </c>
      <c r="AA8" s="133" t="s">
        <v>69</v>
      </c>
      <c r="AB8" s="714" t="s">
        <v>77</v>
      </c>
      <c r="AC8" s="134" t="s">
        <v>46</v>
      </c>
      <c r="AD8" s="134" t="s">
        <v>69</v>
      </c>
      <c r="AE8" s="727" t="s">
        <v>77</v>
      </c>
      <c r="AF8" s="133" t="s">
        <v>46</v>
      </c>
      <c r="AG8" s="133" t="s">
        <v>69</v>
      </c>
      <c r="AH8" s="714" t="s">
        <v>77</v>
      </c>
      <c r="AI8" s="134" t="s">
        <v>46</v>
      </c>
      <c r="AJ8" s="134" t="s">
        <v>69</v>
      </c>
      <c r="AK8" s="727" t="s">
        <v>77</v>
      </c>
      <c r="AL8" s="133" t="s">
        <v>46</v>
      </c>
      <c r="AM8" s="133" t="s">
        <v>69</v>
      </c>
      <c r="AN8" s="714" t="s">
        <v>77</v>
      </c>
      <c r="AO8" s="134" t="s">
        <v>46</v>
      </c>
      <c r="AP8" s="134" t="s">
        <v>69</v>
      </c>
      <c r="AQ8" s="727" t="s">
        <v>77</v>
      </c>
      <c r="AR8" s="133" t="s">
        <v>46</v>
      </c>
      <c r="AS8" s="133" t="s">
        <v>69</v>
      </c>
      <c r="AT8" s="714" t="s">
        <v>77</v>
      </c>
      <c r="AU8" s="134" t="s">
        <v>46</v>
      </c>
      <c r="AV8" s="134" t="s">
        <v>69</v>
      </c>
      <c r="AW8" s="727" t="s">
        <v>77</v>
      </c>
      <c r="AX8" s="133" t="s">
        <v>46</v>
      </c>
      <c r="AY8" s="133" t="s">
        <v>69</v>
      </c>
      <c r="AZ8" s="714" t="s">
        <v>77</v>
      </c>
      <c r="BA8" s="134" t="s">
        <v>46</v>
      </c>
      <c r="BB8" s="134" t="s">
        <v>69</v>
      </c>
      <c r="BC8" s="727" t="s">
        <v>77</v>
      </c>
      <c r="BD8" s="133" t="s">
        <v>46</v>
      </c>
      <c r="BE8" s="133" t="s">
        <v>69</v>
      </c>
      <c r="BF8" s="714" t="s">
        <v>77</v>
      </c>
      <c r="BG8" s="134" t="s">
        <v>46</v>
      </c>
      <c r="BH8" s="134" t="s">
        <v>69</v>
      </c>
      <c r="BI8" s="727" t="s">
        <v>77</v>
      </c>
      <c r="BJ8" s="133" t="s">
        <v>46</v>
      </c>
      <c r="BK8" s="133" t="s">
        <v>69</v>
      </c>
      <c r="BL8" s="714" t="s">
        <v>77</v>
      </c>
      <c r="BM8" s="134" t="s">
        <v>46</v>
      </c>
      <c r="BN8" s="134" t="s">
        <v>69</v>
      </c>
      <c r="BO8" s="727" t="s">
        <v>77</v>
      </c>
      <c r="BP8" s="133" t="s">
        <v>46</v>
      </c>
      <c r="BQ8" s="133" t="s">
        <v>69</v>
      </c>
      <c r="BR8" s="714" t="s">
        <v>77</v>
      </c>
      <c r="BS8" s="134" t="s">
        <v>46</v>
      </c>
      <c r="BT8" s="134" t="s">
        <v>69</v>
      </c>
      <c r="BU8" s="727" t="s">
        <v>77</v>
      </c>
      <c r="BV8" s="133" t="s">
        <v>46</v>
      </c>
      <c r="BW8" s="133" t="s">
        <v>69</v>
      </c>
      <c r="BX8" s="714" t="s">
        <v>77</v>
      </c>
      <c r="BY8" s="134" t="s">
        <v>46</v>
      </c>
      <c r="BZ8" s="134" t="s">
        <v>69</v>
      </c>
      <c r="CA8" s="727" t="s">
        <v>77</v>
      </c>
      <c r="CB8" s="133" t="s">
        <v>46</v>
      </c>
      <c r="CC8" s="133" t="s">
        <v>69</v>
      </c>
      <c r="CD8" s="714" t="s">
        <v>77</v>
      </c>
      <c r="CE8" s="134" t="s">
        <v>46</v>
      </c>
      <c r="CF8" s="133" t="s">
        <v>69</v>
      </c>
      <c r="CG8" s="727" t="s">
        <v>77</v>
      </c>
      <c r="CH8" s="133" t="s">
        <v>46</v>
      </c>
      <c r="CI8" s="133" t="s">
        <v>69</v>
      </c>
      <c r="CJ8" s="714" t="s">
        <v>77</v>
      </c>
      <c r="CK8" s="134" t="s">
        <v>46</v>
      </c>
      <c r="CL8" s="134" t="s">
        <v>69</v>
      </c>
      <c r="CM8" s="727" t="s">
        <v>77</v>
      </c>
      <c r="CN8" s="133" t="s">
        <v>46</v>
      </c>
      <c r="CO8" s="133" t="s">
        <v>69</v>
      </c>
      <c r="CP8" s="714" t="s">
        <v>77</v>
      </c>
      <c r="CQ8" s="134" t="s">
        <v>46</v>
      </c>
      <c r="CR8" s="134" t="s">
        <v>69</v>
      </c>
      <c r="CS8" s="727" t="s">
        <v>77</v>
      </c>
      <c r="CT8" s="133" t="s">
        <v>46</v>
      </c>
      <c r="CU8" s="133" t="s">
        <v>69</v>
      </c>
      <c r="CV8" s="714" t="s">
        <v>77</v>
      </c>
      <c r="CW8" s="134" t="s">
        <v>46</v>
      </c>
      <c r="CX8" s="134" t="s">
        <v>69</v>
      </c>
      <c r="CY8" s="727" t="s">
        <v>77</v>
      </c>
      <c r="CZ8" s="133" t="s">
        <v>46</v>
      </c>
      <c r="DA8" s="133" t="s">
        <v>69</v>
      </c>
      <c r="DB8" s="714" t="s">
        <v>77</v>
      </c>
      <c r="DC8" s="134" t="s">
        <v>46</v>
      </c>
      <c r="DD8" s="134" t="s">
        <v>69</v>
      </c>
      <c r="DE8" s="727" t="s">
        <v>77</v>
      </c>
      <c r="DF8" s="133" t="s">
        <v>46</v>
      </c>
      <c r="DG8" s="133" t="s">
        <v>69</v>
      </c>
      <c r="DH8" s="714" t="s">
        <v>77</v>
      </c>
      <c r="DI8" s="134" t="s">
        <v>46</v>
      </c>
      <c r="DJ8" s="133" t="s">
        <v>69</v>
      </c>
      <c r="DK8" s="739" t="s">
        <v>77</v>
      </c>
    </row>
    <row r="9" spans="1:115">
      <c r="A9" s="137" t="s">
        <v>81</v>
      </c>
      <c r="B9" s="171">
        <v>16</v>
      </c>
      <c r="C9" s="139">
        <v>0.66</v>
      </c>
      <c r="D9" s="715">
        <v>4217</v>
      </c>
      <c r="E9" s="149">
        <v>16</v>
      </c>
      <c r="F9" s="141">
        <v>1.73</v>
      </c>
      <c r="G9" s="728">
        <v>486</v>
      </c>
      <c r="H9" s="441">
        <v>17</v>
      </c>
      <c r="I9" s="139">
        <v>0.74</v>
      </c>
      <c r="J9" s="715">
        <v>3587</v>
      </c>
      <c r="K9" s="140">
        <v>17</v>
      </c>
      <c r="L9" s="141">
        <v>1.87</v>
      </c>
      <c r="M9" s="728">
        <v>427</v>
      </c>
      <c r="N9" s="139">
        <v>5</v>
      </c>
      <c r="O9" s="139">
        <v>0.98</v>
      </c>
      <c r="P9" s="715">
        <v>630</v>
      </c>
      <c r="Q9" s="183">
        <v>13</v>
      </c>
      <c r="R9" s="141">
        <v>4.66</v>
      </c>
      <c r="S9" s="728">
        <v>59</v>
      </c>
      <c r="T9" s="442">
        <v>25</v>
      </c>
      <c r="U9" s="139">
        <v>2</v>
      </c>
      <c r="V9" s="715">
        <v>576</v>
      </c>
      <c r="W9" s="149">
        <v>23</v>
      </c>
      <c r="X9" s="141">
        <v>5.29</v>
      </c>
      <c r="Y9" s="728">
        <v>65</v>
      </c>
      <c r="Z9" s="139">
        <v>14</v>
      </c>
      <c r="AA9" s="139">
        <v>1.47</v>
      </c>
      <c r="AB9" s="715">
        <v>712</v>
      </c>
      <c r="AC9" s="149">
        <v>16</v>
      </c>
      <c r="AD9" s="141">
        <v>3.96</v>
      </c>
      <c r="AE9" s="728">
        <v>88</v>
      </c>
      <c r="AF9" s="139">
        <v>3</v>
      </c>
      <c r="AG9" s="139">
        <v>1.7</v>
      </c>
      <c r="AH9" s="723">
        <v>125</v>
      </c>
      <c r="AI9" s="148" t="s">
        <v>105</v>
      </c>
      <c r="AJ9" s="149" t="s">
        <v>105</v>
      </c>
      <c r="AK9" s="728" t="s">
        <v>105</v>
      </c>
      <c r="AL9" s="138">
        <v>0</v>
      </c>
      <c r="AM9" s="139">
        <v>0</v>
      </c>
      <c r="AN9" s="723">
        <v>89</v>
      </c>
      <c r="AO9" s="148" t="s">
        <v>105</v>
      </c>
      <c r="AP9" s="149" t="s">
        <v>105</v>
      </c>
      <c r="AQ9" s="728" t="s">
        <v>105</v>
      </c>
      <c r="AR9" s="139">
        <v>11</v>
      </c>
      <c r="AS9" s="139">
        <v>3</v>
      </c>
      <c r="AT9" s="723">
        <v>131</v>
      </c>
      <c r="AU9" s="148" t="s">
        <v>105</v>
      </c>
      <c r="AV9" s="149" t="s">
        <v>105</v>
      </c>
      <c r="AW9" s="728" t="s">
        <v>105</v>
      </c>
      <c r="AX9" s="139">
        <v>3</v>
      </c>
      <c r="AY9" s="139">
        <v>2.25</v>
      </c>
      <c r="AZ9" s="723">
        <v>83</v>
      </c>
      <c r="BA9" s="148" t="s">
        <v>105</v>
      </c>
      <c r="BB9" s="149" t="s">
        <v>105</v>
      </c>
      <c r="BC9" s="728" t="s">
        <v>105</v>
      </c>
      <c r="BD9" s="139">
        <v>22</v>
      </c>
      <c r="BE9" s="139">
        <v>2.7</v>
      </c>
      <c r="BF9" s="723">
        <v>330</v>
      </c>
      <c r="BG9" s="148" t="s">
        <v>105</v>
      </c>
      <c r="BH9" s="149" t="s">
        <v>105</v>
      </c>
      <c r="BI9" s="728" t="s">
        <v>105</v>
      </c>
      <c r="BJ9" s="602">
        <v>2</v>
      </c>
      <c r="BK9" s="148">
        <v>2.3199999999999998</v>
      </c>
      <c r="BL9" s="735">
        <v>58</v>
      </c>
      <c r="BM9" s="148" t="s">
        <v>105</v>
      </c>
      <c r="BN9" s="149" t="s">
        <v>105</v>
      </c>
      <c r="BO9" s="728" t="s">
        <v>105</v>
      </c>
      <c r="BP9" s="139">
        <v>21</v>
      </c>
      <c r="BQ9" s="139">
        <v>2.38</v>
      </c>
      <c r="BR9" s="723">
        <v>391</v>
      </c>
      <c r="BS9" s="148" t="s">
        <v>105</v>
      </c>
      <c r="BT9" s="149" t="s">
        <v>105</v>
      </c>
      <c r="BU9" s="728" t="s">
        <v>105</v>
      </c>
      <c r="BV9" s="139">
        <v>14</v>
      </c>
      <c r="BW9" s="139">
        <v>1.35</v>
      </c>
      <c r="BX9" s="715">
        <v>860</v>
      </c>
      <c r="BY9" s="140">
        <v>11</v>
      </c>
      <c r="BZ9" s="141">
        <v>2.98</v>
      </c>
      <c r="CA9" s="728">
        <v>112</v>
      </c>
      <c r="CB9" s="139">
        <v>13</v>
      </c>
      <c r="CC9" s="139">
        <v>2.37</v>
      </c>
      <c r="CD9" s="723">
        <v>249</v>
      </c>
      <c r="CE9" s="148" t="s">
        <v>105</v>
      </c>
      <c r="CF9" s="149" t="s">
        <v>105</v>
      </c>
      <c r="CG9" s="728" t="s">
        <v>105</v>
      </c>
      <c r="CH9" s="139">
        <v>20</v>
      </c>
      <c r="CI9" s="139">
        <v>3.69</v>
      </c>
      <c r="CJ9" s="723">
        <v>149</v>
      </c>
      <c r="CK9" s="148" t="s">
        <v>105</v>
      </c>
      <c r="CL9" s="149" t="s">
        <v>105</v>
      </c>
      <c r="CM9" s="728" t="s">
        <v>105</v>
      </c>
      <c r="CN9" s="139">
        <v>10</v>
      </c>
      <c r="CO9" s="139">
        <v>2.63</v>
      </c>
      <c r="CP9" s="723">
        <v>201</v>
      </c>
      <c r="CQ9" s="148" t="s">
        <v>105</v>
      </c>
      <c r="CR9" s="149" t="s">
        <v>105</v>
      </c>
      <c r="CS9" s="728" t="s">
        <v>105</v>
      </c>
      <c r="CT9" s="139">
        <v>6</v>
      </c>
      <c r="CU9" s="139">
        <v>2.87</v>
      </c>
      <c r="CV9" s="723">
        <v>90</v>
      </c>
      <c r="CW9" s="148" t="s">
        <v>105</v>
      </c>
      <c r="CX9" s="149" t="s">
        <v>105</v>
      </c>
      <c r="CY9" s="728" t="s">
        <v>105</v>
      </c>
      <c r="CZ9" s="139">
        <v>11</v>
      </c>
      <c r="DA9" s="139">
        <v>3.61</v>
      </c>
      <c r="DB9" s="723">
        <v>106</v>
      </c>
      <c r="DC9" s="148" t="s">
        <v>105</v>
      </c>
      <c r="DD9" s="149" t="s">
        <v>105</v>
      </c>
      <c r="DE9" s="728" t="s">
        <v>105</v>
      </c>
      <c r="DF9" s="602">
        <v>4</v>
      </c>
      <c r="DG9" s="148">
        <v>2.69</v>
      </c>
      <c r="DH9" s="735">
        <v>67</v>
      </c>
      <c r="DI9" s="148" t="s">
        <v>105</v>
      </c>
      <c r="DJ9" s="150" t="s">
        <v>105</v>
      </c>
      <c r="DK9" s="715" t="s">
        <v>105</v>
      </c>
    </row>
    <row r="10" spans="1:115">
      <c r="A10" s="151" t="s">
        <v>78</v>
      </c>
      <c r="B10" s="176">
        <v>6</v>
      </c>
      <c r="C10" s="153">
        <v>0.42</v>
      </c>
      <c r="D10" s="716">
        <v>4196</v>
      </c>
      <c r="E10" s="159">
        <v>9</v>
      </c>
      <c r="F10" s="155">
        <v>1.37</v>
      </c>
      <c r="G10" s="729">
        <v>483</v>
      </c>
      <c r="H10" s="153">
        <v>6</v>
      </c>
      <c r="I10" s="153">
        <v>0.47</v>
      </c>
      <c r="J10" s="716">
        <v>3571</v>
      </c>
      <c r="K10" s="159">
        <v>10</v>
      </c>
      <c r="L10" s="155">
        <v>1.47</v>
      </c>
      <c r="M10" s="729">
        <v>424</v>
      </c>
      <c r="N10" s="153">
        <v>2</v>
      </c>
      <c r="O10" s="153">
        <v>0.63</v>
      </c>
      <c r="P10" s="716">
        <v>625</v>
      </c>
      <c r="Q10" s="159">
        <v>9</v>
      </c>
      <c r="R10" s="155">
        <v>3.86</v>
      </c>
      <c r="S10" s="729">
        <v>59</v>
      </c>
      <c r="T10" s="153">
        <v>10</v>
      </c>
      <c r="U10" s="153">
        <v>1.37</v>
      </c>
      <c r="V10" s="716">
        <v>575</v>
      </c>
      <c r="W10" s="159">
        <v>11</v>
      </c>
      <c r="X10" s="155">
        <v>3.84</v>
      </c>
      <c r="Y10" s="729">
        <v>65</v>
      </c>
      <c r="Z10" s="153">
        <v>5</v>
      </c>
      <c r="AA10" s="153">
        <v>0.93</v>
      </c>
      <c r="AB10" s="716">
        <v>710</v>
      </c>
      <c r="AC10" s="159">
        <v>7</v>
      </c>
      <c r="AD10" s="155">
        <v>2.81</v>
      </c>
      <c r="AE10" s="729">
        <v>87</v>
      </c>
      <c r="AF10" s="153">
        <v>2</v>
      </c>
      <c r="AG10" s="153">
        <v>1.1499999999999999</v>
      </c>
      <c r="AH10" s="724">
        <v>124</v>
      </c>
      <c r="AI10" s="158" t="s">
        <v>105</v>
      </c>
      <c r="AJ10" s="159" t="s">
        <v>105</v>
      </c>
      <c r="AK10" s="729" t="s">
        <v>105</v>
      </c>
      <c r="AL10" s="153">
        <v>2</v>
      </c>
      <c r="AM10" s="153">
        <v>2.0299999999999998</v>
      </c>
      <c r="AN10" s="724">
        <v>88</v>
      </c>
      <c r="AO10" s="158" t="s">
        <v>105</v>
      </c>
      <c r="AP10" s="159" t="s">
        <v>105</v>
      </c>
      <c r="AQ10" s="729" t="s">
        <v>105</v>
      </c>
      <c r="AR10" s="153">
        <v>3</v>
      </c>
      <c r="AS10" s="153">
        <v>1.76</v>
      </c>
      <c r="AT10" s="724">
        <v>128</v>
      </c>
      <c r="AU10" s="158" t="s">
        <v>105</v>
      </c>
      <c r="AV10" s="159" t="s">
        <v>105</v>
      </c>
      <c r="AW10" s="729" t="s">
        <v>105</v>
      </c>
      <c r="AX10" s="153">
        <v>2</v>
      </c>
      <c r="AY10" s="153">
        <v>1.93</v>
      </c>
      <c r="AZ10" s="724">
        <v>84</v>
      </c>
      <c r="BA10" s="158" t="s">
        <v>105</v>
      </c>
      <c r="BB10" s="159" t="s">
        <v>105</v>
      </c>
      <c r="BC10" s="729" t="s">
        <v>105</v>
      </c>
      <c r="BD10" s="153">
        <v>6</v>
      </c>
      <c r="BE10" s="153">
        <v>1.62</v>
      </c>
      <c r="BF10" s="724">
        <v>326</v>
      </c>
      <c r="BG10" s="158" t="s">
        <v>105</v>
      </c>
      <c r="BH10" s="159" t="s">
        <v>105</v>
      </c>
      <c r="BI10" s="729" t="s">
        <v>105</v>
      </c>
      <c r="BJ10" s="603">
        <v>0</v>
      </c>
      <c r="BK10" s="158"/>
      <c r="BL10" s="736">
        <v>57</v>
      </c>
      <c r="BM10" s="158" t="s">
        <v>105</v>
      </c>
      <c r="BN10" s="159" t="s">
        <v>105</v>
      </c>
      <c r="BO10" s="729" t="s">
        <v>105</v>
      </c>
      <c r="BP10" s="153">
        <v>6</v>
      </c>
      <c r="BQ10" s="153">
        <v>1.32</v>
      </c>
      <c r="BR10" s="724">
        <v>391</v>
      </c>
      <c r="BS10" s="158" t="s">
        <v>105</v>
      </c>
      <c r="BT10" s="159" t="s">
        <v>105</v>
      </c>
      <c r="BU10" s="729" t="s">
        <v>105</v>
      </c>
      <c r="BV10" s="153">
        <v>6</v>
      </c>
      <c r="BW10" s="153">
        <v>0.9</v>
      </c>
      <c r="BX10" s="716">
        <v>860</v>
      </c>
      <c r="BY10" s="159">
        <v>8</v>
      </c>
      <c r="BZ10" s="155">
        <v>2.4900000000000002</v>
      </c>
      <c r="CA10" s="729">
        <v>111</v>
      </c>
      <c r="CB10" s="153">
        <v>5</v>
      </c>
      <c r="CC10" s="153">
        <v>1.56</v>
      </c>
      <c r="CD10" s="724">
        <v>245</v>
      </c>
      <c r="CE10" s="158" t="s">
        <v>105</v>
      </c>
      <c r="CF10" s="159" t="s">
        <v>105</v>
      </c>
      <c r="CG10" s="729" t="s">
        <v>105</v>
      </c>
      <c r="CH10" s="153">
        <v>9</v>
      </c>
      <c r="CI10" s="153">
        <v>2.58</v>
      </c>
      <c r="CJ10" s="724">
        <v>146</v>
      </c>
      <c r="CK10" s="158" t="s">
        <v>105</v>
      </c>
      <c r="CL10" s="159" t="s">
        <v>105</v>
      </c>
      <c r="CM10" s="729" t="s">
        <v>105</v>
      </c>
      <c r="CN10" s="153">
        <v>2</v>
      </c>
      <c r="CO10" s="153">
        <v>1.33</v>
      </c>
      <c r="CP10" s="724">
        <v>200</v>
      </c>
      <c r="CQ10" s="158" t="s">
        <v>105</v>
      </c>
      <c r="CR10" s="159" t="s">
        <v>105</v>
      </c>
      <c r="CS10" s="729" t="s">
        <v>105</v>
      </c>
      <c r="CT10" s="153">
        <v>5</v>
      </c>
      <c r="CU10" s="153">
        <v>2.61</v>
      </c>
      <c r="CV10" s="724">
        <v>89</v>
      </c>
      <c r="CW10" s="158" t="s">
        <v>105</v>
      </c>
      <c r="CX10" s="159" t="s">
        <v>105</v>
      </c>
      <c r="CY10" s="729" t="s">
        <v>105</v>
      </c>
      <c r="CZ10" s="153">
        <v>4</v>
      </c>
      <c r="DA10" s="153">
        <v>2.4</v>
      </c>
      <c r="DB10" s="724">
        <v>106</v>
      </c>
      <c r="DC10" s="158" t="s">
        <v>105</v>
      </c>
      <c r="DD10" s="159" t="s">
        <v>105</v>
      </c>
      <c r="DE10" s="729" t="s">
        <v>105</v>
      </c>
      <c r="DF10" s="603">
        <v>0</v>
      </c>
      <c r="DG10" s="158"/>
      <c r="DH10" s="736">
        <v>67</v>
      </c>
      <c r="DI10" s="158" t="s">
        <v>105</v>
      </c>
      <c r="DJ10" s="159" t="s">
        <v>105</v>
      </c>
      <c r="DK10" s="716" t="s">
        <v>105</v>
      </c>
    </row>
    <row r="11" spans="1:115">
      <c r="A11" s="137" t="s">
        <v>126</v>
      </c>
      <c r="B11" s="169">
        <v>87</v>
      </c>
      <c r="C11" s="139">
        <v>0.57000000000000006</v>
      </c>
      <c r="D11" s="715">
        <v>4391</v>
      </c>
      <c r="E11" s="149">
        <v>23</v>
      </c>
      <c r="F11" s="141">
        <v>2.02</v>
      </c>
      <c r="G11" s="728">
        <v>482</v>
      </c>
      <c r="H11" s="138">
        <v>86</v>
      </c>
      <c r="I11" s="139">
        <v>0.62</v>
      </c>
      <c r="J11" s="715">
        <v>3729</v>
      </c>
      <c r="K11" s="149">
        <v>23</v>
      </c>
      <c r="L11" s="141">
        <v>2.16</v>
      </c>
      <c r="M11" s="728">
        <v>423</v>
      </c>
      <c r="N11" s="139">
        <v>92</v>
      </c>
      <c r="O11" s="139">
        <v>1.33</v>
      </c>
      <c r="P11" s="715">
        <v>662</v>
      </c>
      <c r="Q11" s="149">
        <v>20</v>
      </c>
      <c r="R11" s="141">
        <v>5.79</v>
      </c>
      <c r="S11" s="728">
        <v>59</v>
      </c>
      <c r="T11" s="139">
        <v>84</v>
      </c>
      <c r="U11" s="139">
        <v>1.59</v>
      </c>
      <c r="V11" s="715">
        <v>600</v>
      </c>
      <c r="W11" s="149">
        <v>21</v>
      </c>
      <c r="X11" s="141">
        <v>5.15</v>
      </c>
      <c r="Y11" s="728">
        <v>64</v>
      </c>
      <c r="Z11" s="139">
        <v>87</v>
      </c>
      <c r="AA11" s="139">
        <v>1.29</v>
      </c>
      <c r="AB11" s="715">
        <v>732</v>
      </c>
      <c r="AC11" s="149">
        <v>28</v>
      </c>
      <c r="AD11" s="141">
        <v>4.8899999999999997</v>
      </c>
      <c r="AE11" s="728">
        <v>88</v>
      </c>
      <c r="AF11" s="139">
        <v>91</v>
      </c>
      <c r="AG11" s="139">
        <v>3.08</v>
      </c>
      <c r="AH11" s="723">
        <v>129</v>
      </c>
      <c r="AI11" s="148" t="s">
        <v>105</v>
      </c>
      <c r="AJ11" s="149" t="s">
        <v>105</v>
      </c>
      <c r="AK11" s="728" t="s">
        <v>105</v>
      </c>
      <c r="AL11" s="139">
        <v>88</v>
      </c>
      <c r="AM11" s="139">
        <v>3.9</v>
      </c>
      <c r="AN11" s="723">
        <v>94</v>
      </c>
      <c r="AO11" s="148" t="s">
        <v>105</v>
      </c>
      <c r="AP11" s="149" t="s">
        <v>105</v>
      </c>
      <c r="AQ11" s="728" t="s">
        <v>105</v>
      </c>
      <c r="AR11" s="139">
        <v>85</v>
      </c>
      <c r="AS11" s="139">
        <v>3.38</v>
      </c>
      <c r="AT11" s="723">
        <v>141</v>
      </c>
      <c r="AU11" s="148" t="s">
        <v>105</v>
      </c>
      <c r="AV11" s="149" t="s">
        <v>105</v>
      </c>
      <c r="AW11" s="728" t="s">
        <v>105</v>
      </c>
      <c r="AX11" s="139">
        <v>96</v>
      </c>
      <c r="AY11" s="139">
        <v>3.14</v>
      </c>
      <c r="AZ11" s="723">
        <v>91</v>
      </c>
      <c r="BA11" s="148" t="s">
        <v>105</v>
      </c>
      <c r="BB11" s="149" t="s">
        <v>105</v>
      </c>
      <c r="BC11" s="728" t="s">
        <v>105</v>
      </c>
      <c r="BD11" s="139">
        <v>84</v>
      </c>
      <c r="BE11" s="139">
        <v>2.1800000000000002</v>
      </c>
      <c r="BF11" s="723">
        <v>343</v>
      </c>
      <c r="BG11" s="148" t="s">
        <v>105</v>
      </c>
      <c r="BH11" s="149" t="s">
        <v>105</v>
      </c>
      <c r="BI11" s="728" t="s">
        <v>105</v>
      </c>
      <c r="BJ11" s="604">
        <v>99</v>
      </c>
      <c r="BK11" s="148">
        <v>1.4</v>
      </c>
      <c r="BL11" s="735">
        <v>61</v>
      </c>
      <c r="BM11" s="148" t="s">
        <v>105</v>
      </c>
      <c r="BN11" s="149" t="s">
        <v>105</v>
      </c>
      <c r="BO11" s="728" t="s">
        <v>105</v>
      </c>
      <c r="BP11" s="139">
        <v>88</v>
      </c>
      <c r="BQ11" s="139">
        <v>1.75</v>
      </c>
      <c r="BR11" s="723">
        <v>406</v>
      </c>
      <c r="BS11" s="148" t="s">
        <v>105</v>
      </c>
      <c r="BT11" s="149" t="s">
        <v>105</v>
      </c>
      <c r="BU11" s="728" t="s">
        <v>105</v>
      </c>
      <c r="BV11" s="139">
        <v>88</v>
      </c>
      <c r="BW11" s="139">
        <v>1.17</v>
      </c>
      <c r="BX11" s="715">
        <v>894</v>
      </c>
      <c r="BY11" s="149">
        <v>24</v>
      </c>
      <c r="BZ11" s="141">
        <v>4.1399999999999997</v>
      </c>
      <c r="CA11" s="728">
        <v>110</v>
      </c>
      <c r="CB11" s="138">
        <v>82</v>
      </c>
      <c r="CC11" s="139">
        <v>2.6</v>
      </c>
      <c r="CD11" s="723">
        <v>256</v>
      </c>
      <c r="CE11" s="148" t="s">
        <v>105</v>
      </c>
      <c r="CF11" s="149" t="s">
        <v>105</v>
      </c>
      <c r="CG11" s="728" t="s">
        <v>105</v>
      </c>
      <c r="CH11" s="139">
        <v>77</v>
      </c>
      <c r="CI11" s="139">
        <v>3.87</v>
      </c>
      <c r="CJ11" s="723">
        <v>157</v>
      </c>
      <c r="CK11" s="148" t="s">
        <v>105</v>
      </c>
      <c r="CL11" s="149" t="s">
        <v>105</v>
      </c>
      <c r="CM11" s="728" t="s">
        <v>105</v>
      </c>
      <c r="CN11" s="139">
        <v>92</v>
      </c>
      <c r="CO11" s="139">
        <v>2.23</v>
      </c>
      <c r="CP11" s="723">
        <v>212</v>
      </c>
      <c r="CQ11" s="148" t="s">
        <v>105</v>
      </c>
      <c r="CR11" s="149" t="s">
        <v>105</v>
      </c>
      <c r="CS11" s="728" t="s">
        <v>105</v>
      </c>
      <c r="CT11" s="139">
        <v>97</v>
      </c>
      <c r="CU11" s="139">
        <v>1.86</v>
      </c>
      <c r="CV11" s="723">
        <v>94</v>
      </c>
      <c r="CW11" s="148" t="s">
        <v>105</v>
      </c>
      <c r="CX11" s="149" t="s">
        <v>105</v>
      </c>
      <c r="CY11" s="728" t="s">
        <v>105</v>
      </c>
      <c r="CZ11" s="139">
        <v>86</v>
      </c>
      <c r="DA11" s="139">
        <v>3.79</v>
      </c>
      <c r="DB11" s="723">
        <v>109</v>
      </c>
      <c r="DC11" s="148" t="s">
        <v>105</v>
      </c>
      <c r="DD11" s="149" t="s">
        <v>105</v>
      </c>
      <c r="DE11" s="728" t="s">
        <v>105</v>
      </c>
      <c r="DF11" s="602">
        <v>92</v>
      </c>
      <c r="DG11" s="148">
        <v>3.55</v>
      </c>
      <c r="DH11" s="735">
        <v>72</v>
      </c>
      <c r="DI11" s="148" t="s">
        <v>105</v>
      </c>
      <c r="DJ11" s="149" t="s">
        <v>105</v>
      </c>
      <c r="DK11" s="715" t="s">
        <v>105</v>
      </c>
    </row>
    <row r="12" spans="1:115">
      <c r="A12" s="151" t="s">
        <v>127</v>
      </c>
      <c r="B12" s="175">
        <v>68</v>
      </c>
      <c r="C12" s="153">
        <v>0.86</v>
      </c>
      <c r="D12" s="716">
        <v>4188</v>
      </c>
      <c r="E12" s="159">
        <v>62</v>
      </c>
      <c r="F12" s="155">
        <v>2.35</v>
      </c>
      <c r="G12" s="729">
        <v>478</v>
      </c>
      <c r="H12" s="157">
        <v>71</v>
      </c>
      <c r="I12" s="153">
        <v>0.9</v>
      </c>
      <c r="J12" s="716">
        <v>3566</v>
      </c>
      <c r="K12" s="159">
        <v>62</v>
      </c>
      <c r="L12" s="155">
        <v>2.4700000000000002</v>
      </c>
      <c r="M12" s="729">
        <v>420</v>
      </c>
      <c r="N12" s="153">
        <v>48</v>
      </c>
      <c r="O12" s="153">
        <v>2.52</v>
      </c>
      <c r="P12" s="716">
        <v>622</v>
      </c>
      <c r="Q12" s="159">
        <v>60</v>
      </c>
      <c r="R12" s="155">
        <v>7.19</v>
      </c>
      <c r="S12" s="729">
        <v>58</v>
      </c>
      <c r="T12" s="153">
        <v>75</v>
      </c>
      <c r="U12" s="153">
        <v>2.0499999999999998</v>
      </c>
      <c r="V12" s="716">
        <v>573</v>
      </c>
      <c r="W12" s="159">
        <v>68</v>
      </c>
      <c r="X12" s="155">
        <v>5.93</v>
      </c>
      <c r="Y12" s="729">
        <v>63</v>
      </c>
      <c r="Z12" s="157">
        <v>78</v>
      </c>
      <c r="AA12" s="153">
        <v>1.82</v>
      </c>
      <c r="AB12" s="716">
        <v>712</v>
      </c>
      <c r="AC12" s="159">
        <v>68</v>
      </c>
      <c r="AD12" s="155">
        <v>5.03</v>
      </c>
      <c r="AE12" s="729">
        <v>87</v>
      </c>
      <c r="AF12" s="153">
        <v>43</v>
      </c>
      <c r="AG12" s="153">
        <v>5.39</v>
      </c>
      <c r="AH12" s="724">
        <v>122</v>
      </c>
      <c r="AI12" s="158" t="s">
        <v>105</v>
      </c>
      <c r="AJ12" s="159" t="s">
        <v>105</v>
      </c>
      <c r="AK12" s="729" t="s">
        <v>105</v>
      </c>
      <c r="AL12" s="153">
        <v>38</v>
      </c>
      <c r="AM12" s="153">
        <v>6.5</v>
      </c>
      <c r="AN12" s="724">
        <v>87</v>
      </c>
      <c r="AO12" s="158" t="s">
        <v>105</v>
      </c>
      <c r="AP12" s="159" t="s">
        <v>105</v>
      </c>
      <c r="AQ12" s="729" t="s">
        <v>105</v>
      </c>
      <c r="AR12" s="153">
        <v>63</v>
      </c>
      <c r="AS12" s="153">
        <v>4.84</v>
      </c>
      <c r="AT12" s="724">
        <v>131</v>
      </c>
      <c r="AU12" s="158" t="s">
        <v>105</v>
      </c>
      <c r="AV12" s="159" t="s">
        <v>105</v>
      </c>
      <c r="AW12" s="729" t="s">
        <v>105</v>
      </c>
      <c r="AX12" s="157">
        <v>74</v>
      </c>
      <c r="AY12" s="153">
        <v>5.44</v>
      </c>
      <c r="AZ12" s="724">
        <v>84</v>
      </c>
      <c r="BA12" s="158" t="s">
        <v>105</v>
      </c>
      <c r="BB12" s="159" t="s">
        <v>105</v>
      </c>
      <c r="BC12" s="729" t="s">
        <v>105</v>
      </c>
      <c r="BD12" s="153">
        <v>67</v>
      </c>
      <c r="BE12" s="153">
        <v>3.05</v>
      </c>
      <c r="BF12" s="724">
        <v>319</v>
      </c>
      <c r="BG12" s="158" t="s">
        <v>105</v>
      </c>
      <c r="BH12" s="159" t="s">
        <v>105</v>
      </c>
      <c r="BI12" s="729" t="s">
        <v>105</v>
      </c>
      <c r="BJ12" s="603">
        <v>40</v>
      </c>
      <c r="BK12" s="158">
        <v>7.41</v>
      </c>
      <c r="BL12" s="736">
        <v>57</v>
      </c>
      <c r="BM12" s="158" t="s">
        <v>105</v>
      </c>
      <c r="BN12" s="159" t="s">
        <v>105</v>
      </c>
      <c r="BO12" s="729" t="s">
        <v>105</v>
      </c>
      <c r="BP12" s="153">
        <v>66</v>
      </c>
      <c r="BQ12" s="153">
        <v>2.71</v>
      </c>
      <c r="BR12" s="724">
        <v>390</v>
      </c>
      <c r="BS12" s="158" t="s">
        <v>105</v>
      </c>
      <c r="BT12" s="159" t="s">
        <v>105</v>
      </c>
      <c r="BU12" s="729" t="s">
        <v>105</v>
      </c>
      <c r="BV12" s="153">
        <v>68</v>
      </c>
      <c r="BW12" s="153">
        <v>1.85</v>
      </c>
      <c r="BX12" s="716">
        <v>854</v>
      </c>
      <c r="BY12" s="159">
        <v>58</v>
      </c>
      <c r="BZ12" s="155">
        <v>4.76</v>
      </c>
      <c r="CA12" s="729">
        <v>110</v>
      </c>
      <c r="CB12" s="153">
        <v>60</v>
      </c>
      <c r="CC12" s="153">
        <v>3.46</v>
      </c>
      <c r="CD12" s="724">
        <v>249</v>
      </c>
      <c r="CE12" s="158" t="s">
        <v>105</v>
      </c>
      <c r="CF12" s="159" t="s">
        <v>105</v>
      </c>
      <c r="CG12" s="729" t="s">
        <v>105</v>
      </c>
      <c r="CH12" s="153">
        <v>67</v>
      </c>
      <c r="CI12" s="153">
        <v>4.33</v>
      </c>
      <c r="CJ12" s="724">
        <v>150</v>
      </c>
      <c r="CK12" s="158" t="s">
        <v>105</v>
      </c>
      <c r="CL12" s="159" t="s">
        <v>105</v>
      </c>
      <c r="CM12" s="729" t="s">
        <v>105</v>
      </c>
      <c r="CN12" s="153">
        <v>55</v>
      </c>
      <c r="CO12" s="153">
        <v>4.0999999999999996</v>
      </c>
      <c r="CP12" s="724">
        <v>198</v>
      </c>
      <c r="CQ12" s="158" t="s">
        <v>105</v>
      </c>
      <c r="CR12" s="159" t="s">
        <v>105</v>
      </c>
      <c r="CS12" s="729" t="s">
        <v>105</v>
      </c>
      <c r="CT12" s="153">
        <v>52</v>
      </c>
      <c r="CU12" s="153">
        <v>6.28</v>
      </c>
      <c r="CV12" s="724">
        <v>91</v>
      </c>
      <c r="CW12" s="158" t="s">
        <v>105</v>
      </c>
      <c r="CX12" s="159" t="s">
        <v>105</v>
      </c>
      <c r="CY12" s="729" t="s">
        <v>105</v>
      </c>
      <c r="CZ12" s="153">
        <v>66</v>
      </c>
      <c r="DA12" s="153">
        <v>5.46</v>
      </c>
      <c r="DB12" s="724">
        <v>104</v>
      </c>
      <c r="DC12" s="158" t="s">
        <v>105</v>
      </c>
      <c r="DD12" s="159" t="s">
        <v>105</v>
      </c>
      <c r="DE12" s="729" t="s">
        <v>105</v>
      </c>
      <c r="DF12" s="603">
        <v>57</v>
      </c>
      <c r="DG12" s="158">
        <v>7.31</v>
      </c>
      <c r="DH12" s="736">
        <v>67</v>
      </c>
      <c r="DI12" s="158" t="s">
        <v>105</v>
      </c>
      <c r="DJ12" s="159" t="s">
        <v>105</v>
      </c>
      <c r="DK12" s="716" t="s">
        <v>105</v>
      </c>
    </row>
    <row r="13" spans="1:115">
      <c r="A13" s="137" t="s">
        <v>128</v>
      </c>
      <c r="B13" s="171">
        <v>64</v>
      </c>
      <c r="C13" s="139">
        <v>0.87</v>
      </c>
      <c r="D13" s="715">
        <v>4222</v>
      </c>
      <c r="E13" s="149">
        <v>56</v>
      </c>
      <c r="F13" s="141">
        <v>2.39</v>
      </c>
      <c r="G13" s="728">
        <v>479</v>
      </c>
      <c r="H13" s="139">
        <v>67</v>
      </c>
      <c r="I13" s="149">
        <v>0.91</v>
      </c>
      <c r="J13" s="722">
        <v>3596</v>
      </c>
      <c r="K13" s="149">
        <v>57</v>
      </c>
      <c r="L13" s="141">
        <v>2.52</v>
      </c>
      <c r="M13" s="728">
        <v>420</v>
      </c>
      <c r="N13" s="139">
        <v>44</v>
      </c>
      <c r="O13" s="139">
        <v>2.4900000000000002</v>
      </c>
      <c r="P13" s="715">
        <v>626</v>
      </c>
      <c r="Q13" s="149">
        <v>50</v>
      </c>
      <c r="R13" s="141">
        <v>7.16</v>
      </c>
      <c r="S13" s="728">
        <v>59</v>
      </c>
      <c r="T13" s="139">
        <v>67</v>
      </c>
      <c r="U13" s="139">
        <v>2.19</v>
      </c>
      <c r="V13" s="715">
        <v>577</v>
      </c>
      <c r="W13" s="149">
        <v>55</v>
      </c>
      <c r="X13" s="141">
        <v>6.25</v>
      </c>
      <c r="Y13" s="728">
        <v>64</v>
      </c>
      <c r="Z13" s="139">
        <v>75</v>
      </c>
      <c r="AA13" s="139">
        <v>1.85</v>
      </c>
      <c r="AB13" s="715">
        <v>720</v>
      </c>
      <c r="AC13" s="149">
        <v>61</v>
      </c>
      <c r="AD13" s="141">
        <v>5.26</v>
      </c>
      <c r="AE13" s="728">
        <v>87</v>
      </c>
      <c r="AF13" s="139">
        <v>36</v>
      </c>
      <c r="AG13" s="139">
        <v>5.22</v>
      </c>
      <c r="AH13" s="723">
        <v>121</v>
      </c>
      <c r="AI13" s="148" t="s">
        <v>105</v>
      </c>
      <c r="AJ13" s="149" t="s">
        <v>105</v>
      </c>
      <c r="AK13" s="728" t="s">
        <v>105</v>
      </c>
      <c r="AL13" s="139">
        <v>36</v>
      </c>
      <c r="AM13" s="139">
        <v>6.44</v>
      </c>
      <c r="AN13" s="723">
        <v>89</v>
      </c>
      <c r="AO13" s="148" t="s">
        <v>105</v>
      </c>
      <c r="AP13" s="149" t="s">
        <v>105</v>
      </c>
      <c r="AQ13" s="728" t="s">
        <v>105</v>
      </c>
      <c r="AR13" s="139">
        <v>64</v>
      </c>
      <c r="AS13" s="139">
        <v>4.8</v>
      </c>
      <c r="AT13" s="723">
        <v>130</v>
      </c>
      <c r="AU13" s="148" t="s">
        <v>105</v>
      </c>
      <c r="AV13" s="149" t="s">
        <v>105</v>
      </c>
      <c r="AW13" s="728" t="s">
        <v>105</v>
      </c>
      <c r="AX13" s="139">
        <v>59</v>
      </c>
      <c r="AY13" s="139">
        <v>6.09</v>
      </c>
      <c r="AZ13" s="723">
        <v>85</v>
      </c>
      <c r="BA13" s="148" t="s">
        <v>105</v>
      </c>
      <c r="BB13" s="149" t="s">
        <v>105</v>
      </c>
      <c r="BC13" s="728" t="s">
        <v>105</v>
      </c>
      <c r="BD13" s="139">
        <v>65</v>
      </c>
      <c r="BE13" s="139">
        <v>3.07</v>
      </c>
      <c r="BF13" s="723">
        <v>323</v>
      </c>
      <c r="BG13" s="148" t="s">
        <v>105</v>
      </c>
      <c r="BH13" s="149" t="s">
        <v>105</v>
      </c>
      <c r="BI13" s="728" t="s">
        <v>105</v>
      </c>
      <c r="BJ13" s="602">
        <v>36</v>
      </c>
      <c r="BK13" s="148">
        <v>7.3</v>
      </c>
      <c r="BL13" s="735">
        <v>58</v>
      </c>
      <c r="BM13" s="148" t="s">
        <v>105</v>
      </c>
      <c r="BN13" s="149" t="s">
        <v>105</v>
      </c>
      <c r="BO13" s="728" t="s">
        <v>105</v>
      </c>
      <c r="BP13" s="139">
        <v>65</v>
      </c>
      <c r="BQ13" s="139">
        <v>2.73</v>
      </c>
      <c r="BR13" s="723">
        <v>390</v>
      </c>
      <c r="BS13" s="148" t="s">
        <v>105</v>
      </c>
      <c r="BT13" s="149" t="s">
        <v>105</v>
      </c>
      <c r="BU13" s="728" t="s">
        <v>105</v>
      </c>
      <c r="BV13" s="139">
        <v>65</v>
      </c>
      <c r="BW13" s="139">
        <v>1.85</v>
      </c>
      <c r="BX13" s="715">
        <v>866</v>
      </c>
      <c r="BY13" s="149">
        <v>58</v>
      </c>
      <c r="BZ13" s="141">
        <v>4.78</v>
      </c>
      <c r="CA13" s="728">
        <v>109</v>
      </c>
      <c r="CB13" s="139">
        <v>59</v>
      </c>
      <c r="CC13" s="139">
        <v>3.42</v>
      </c>
      <c r="CD13" s="723">
        <v>252</v>
      </c>
      <c r="CE13" s="148" t="s">
        <v>105</v>
      </c>
      <c r="CF13" s="149" t="s">
        <v>105</v>
      </c>
      <c r="CG13" s="728" t="s">
        <v>105</v>
      </c>
      <c r="CH13" s="139">
        <v>63</v>
      </c>
      <c r="CI13" s="139">
        <v>4.4800000000000004</v>
      </c>
      <c r="CJ13" s="723">
        <v>149</v>
      </c>
      <c r="CK13" s="148" t="s">
        <v>105</v>
      </c>
      <c r="CL13" s="149" t="s">
        <v>105</v>
      </c>
      <c r="CM13" s="728" t="s">
        <v>105</v>
      </c>
      <c r="CN13" s="139">
        <v>55</v>
      </c>
      <c r="CO13" s="139">
        <v>4.07</v>
      </c>
      <c r="CP13" s="723">
        <v>199</v>
      </c>
      <c r="CQ13" s="148" t="s">
        <v>105</v>
      </c>
      <c r="CR13" s="149" t="s">
        <v>105</v>
      </c>
      <c r="CS13" s="728" t="s">
        <v>105</v>
      </c>
      <c r="CT13" s="139">
        <v>50</v>
      </c>
      <c r="CU13" s="139">
        <v>6.29</v>
      </c>
      <c r="CV13" s="723">
        <v>91</v>
      </c>
      <c r="CW13" s="148" t="s">
        <v>105</v>
      </c>
      <c r="CX13" s="149" t="s">
        <v>105</v>
      </c>
      <c r="CY13" s="728" t="s">
        <v>105</v>
      </c>
      <c r="CZ13" s="139">
        <v>63</v>
      </c>
      <c r="DA13" s="139">
        <v>5.54</v>
      </c>
      <c r="DB13" s="723">
        <v>104</v>
      </c>
      <c r="DC13" s="148" t="s">
        <v>105</v>
      </c>
      <c r="DD13" s="149" t="s">
        <v>105</v>
      </c>
      <c r="DE13" s="728" t="s">
        <v>105</v>
      </c>
      <c r="DF13" s="602">
        <v>48</v>
      </c>
      <c r="DG13" s="148">
        <v>7.26</v>
      </c>
      <c r="DH13" s="735">
        <v>68</v>
      </c>
      <c r="DI13" s="148" t="s">
        <v>105</v>
      </c>
      <c r="DJ13" s="149" t="s">
        <v>105</v>
      </c>
      <c r="DK13" s="715" t="s">
        <v>105</v>
      </c>
    </row>
    <row r="14" spans="1:115">
      <c r="A14" s="151" t="s">
        <v>129</v>
      </c>
      <c r="B14" s="176">
        <v>14</v>
      </c>
      <c r="C14" s="153">
        <v>0.61</v>
      </c>
      <c r="D14" s="716">
        <v>4201</v>
      </c>
      <c r="E14" s="160">
        <v>27</v>
      </c>
      <c r="F14" s="155">
        <v>2.12</v>
      </c>
      <c r="G14" s="729">
        <v>480</v>
      </c>
      <c r="H14" s="153">
        <v>14</v>
      </c>
      <c r="I14" s="161">
        <v>0.65</v>
      </c>
      <c r="J14" s="716">
        <v>3576</v>
      </c>
      <c r="K14" s="160">
        <v>29</v>
      </c>
      <c r="L14" s="155">
        <v>2.29</v>
      </c>
      <c r="M14" s="729">
        <v>421</v>
      </c>
      <c r="N14" s="153">
        <v>11</v>
      </c>
      <c r="O14" s="153">
        <v>1.66</v>
      </c>
      <c r="P14" s="716">
        <v>625</v>
      </c>
      <c r="Q14" s="159">
        <v>19</v>
      </c>
      <c r="R14" s="155">
        <v>5.41</v>
      </c>
      <c r="S14" s="729">
        <v>59</v>
      </c>
      <c r="T14" s="153">
        <v>16</v>
      </c>
      <c r="U14" s="153">
        <v>1.64</v>
      </c>
      <c r="V14" s="716">
        <v>577</v>
      </c>
      <c r="W14" s="159">
        <v>27</v>
      </c>
      <c r="X14" s="155">
        <v>5.59</v>
      </c>
      <c r="Y14" s="729">
        <v>65</v>
      </c>
      <c r="Z14" s="157">
        <v>13</v>
      </c>
      <c r="AA14" s="153">
        <v>1.37</v>
      </c>
      <c r="AB14" s="716">
        <v>711</v>
      </c>
      <c r="AC14" s="159">
        <v>27</v>
      </c>
      <c r="AD14" s="155">
        <v>4.8099999999999996</v>
      </c>
      <c r="AE14" s="729">
        <v>88</v>
      </c>
      <c r="AF14" s="153">
        <v>21</v>
      </c>
      <c r="AG14" s="153">
        <v>4.18</v>
      </c>
      <c r="AH14" s="724">
        <v>124</v>
      </c>
      <c r="AI14" s="158" t="s">
        <v>105</v>
      </c>
      <c r="AJ14" s="159" t="s">
        <v>105</v>
      </c>
      <c r="AK14" s="729" t="s">
        <v>105</v>
      </c>
      <c r="AL14" s="153">
        <v>15</v>
      </c>
      <c r="AM14" s="153">
        <v>4.5599999999999996</v>
      </c>
      <c r="AN14" s="724">
        <v>89</v>
      </c>
      <c r="AO14" s="158" t="s">
        <v>105</v>
      </c>
      <c r="AP14" s="159" t="s">
        <v>105</v>
      </c>
      <c r="AQ14" s="729" t="s">
        <v>105</v>
      </c>
      <c r="AR14" s="153">
        <v>21</v>
      </c>
      <c r="AS14" s="153">
        <v>3.97</v>
      </c>
      <c r="AT14" s="724">
        <v>132</v>
      </c>
      <c r="AU14" s="158" t="s">
        <v>105</v>
      </c>
      <c r="AV14" s="159" t="s">
        <v>105</v>
      </c>
      <c r="AW14" s="729" t="s">
        <v>105</v>
      </c>
      <c r="AX14" s="153">
        <v>3</v>
      </c>
      <c r="AY14" s="153">
        <v>2.89</v>
      </c>
      <c r="AZ14" s="724">
        <v>84</v>
      </c>
      <c r="BA14" s="158" t="s">
        <v>105</v>
      </c>
      <c r="BB14" s="159" t="s">
        <v>105</v>
      </c>
      <c r="BC14" s="729" t="s">
        <v>105</v>
      </c>
      <c r="BD14" s="153">
        <v>14</v>
      </c>
      <c r="BE14" s="153">
        <v>2.17</v>
      </c>
      <c r="BF14" s="724">
        <v>328</v>
      </c>
      <c r="BG14" s="158" t="s">
        <v>105</v>
      </c>
      <c r="BH14" s="159" t="s">
        <v>105</v>
      </c>
      <c r="BI14" s="729" t="s">
        <v>105</v>
      </c>
      <c r="BJ14" s="603">
        <v>2</v>
      </c>
      <c r="BK14" s="158">
        <v>2.3199999999999998</v>
      </c>
      <c r="BL14" s="736">
        <v>57</v>
      </c>
      <c r="BM14" s="158" t="s">
        <v>105</v>
      </c>
      <c r="BN14" s="159" t="s">
        <v>105</v>
      </c>
      <c r="BO14" s="729" t="s">
        <v>105</v>
      </c>
      <c r="BP14" s="153">
        <v>10</v>
      </c>
      <c r="BQ14" s="153">
        <v>1.68</v>
      </c>
      <c r="BR14" s="724">
        <v>387</v>
      </c>
      <c r="BS14" s="158" t="s">
        <v>105</v>
      </c>
      <c r="BT14" s="159" t="s">
        <v>105</v>
      </c>
      <c r="BU14" s="729" t="s">
        <v>105</v>
      </c>
      <c r="BV14" s="153">
        <v>14</v>
      </c>
      <c r="BW14" s="153">
        <v>1.3</v>
      </c>
      <c r="BX14" s="716">
        <v>861</v>
      </c>
      <c r="BY14" s="159">
        <v>22</v>
      </c>
      <c r="BZ14" s="155">
        <v>4</v>
      </c>
      <c r="CA14" s="729">
        <v>108</v>
      </c>
      <c r="CB14" s="153">
        <v>19</v>
      </c>
      <c r="CC14" s="153">
        <v>2.74</v>
      </c>
      <c r="CD14" s="724">
        <v>246</v>
      </c>
      <c r="CE14" s="158" t="s">
        <v>105</v>
      </c>
      <c r="CF14" s="159" t="s">
        <v>105</v>
      </c>
      <c r="CG14" s="729" t="s">
        <v>105</v>
      </c>
      <c r="CH14" s="153">
        <v>25</v>
      </c>
      <c r="CI14" s="153">
        <v>4.07</v>
      </c>
      <c r="CJ14" s="724">
        <v>147</v>
      </c>
      <c r="CK14" s="158" t="s">
        <v>105</v>
      </c>
      <c r="CL14" s="159" t="s">
        <v>105</v>
      </c>
      <c r="CM14" s="729" t="s">
        <v>105</v>
      </c>
      <c r="CN14" s="153">
        <v>4</v>
      </c>
      <c r="CO14" s="153">
        <v>1.88</v>
      </c>
      <c r="CP14" s="724">
        <v>199</v>
      </c>
      <c r="CQ14" s="158" t="s">
        <v>105</v>
      </c>
      <c r="CR14" s="159" t="s">
        <v>105</v>
      </c>
      <c r="CS14" s="729" t="s">
        <v>105</v>
      </c>
      <c r="CT14" s="153">
        <v>3</v>
      </c>
      <c r="CU14" s="153">
        <v>1.99</v>
      </c>
      <c r="CV14" s="724">
        <v>89</v>
      </c>
      <c r="CW14" s="158" t="s">
        <v>105</v>
      </c>
      <c r="CX14" s="159" t="s">
        <v>105</v>
      </c>
      <c r="CY14" s="729" t="s">
        <v>105</v>
      </c>
      <c r="CZ14" s="153">
        <v>18</v>
      </c>
      <c r="DA14" s="153">
        <v>4.3600000000000003</v>
      </c>
      <c r="DB14" s="724">
        <v>103</v>
      </c>
      <c r="DC14" s="158" t="s">
        <v>105</v>
      </c>
      <c r="DD14" s="159" t="s">
        <v>105</v>
      </c>
      <c r="DE14" s="729" t="s">
        <v>105</v>
      </c>
      <c r="DF14" s="603">
        <v>7</v>
      </c>
      <c r="DG14" s="158">
        <v>3.68</v>
      </c>
      <c r="DH14" s="736">
        <v>67</v>
      </c>
      <c r="DI14" s="158" t="s">
        <v>105</v>
      </c>
      <c r="DJ14" s="159" t="s">
        <v>105</v>
      </c>
      <c r="DK14" s="716" t="s">
        <v>105</v>
      </c>
    </row>
    <row r="15" spans="1:115">
      <c r="A15" s="137" t="s">
        <v>130</v>
      </c>
      <c r="B15" s="181">
        <v>37</v>
      </c>
      <c r="C15" s="139">
        <v>0.89</v>
      </c>
      <c r="D15" s="715">
        <v>4120</v>
      </c>
      <c r="E15" s="149">
        <v>29</v>
      </c>
      <c r="F15" s="141">
        <v>2.25</v>
      </c>
      <c r="G15" s="728">
        <v>447</v>
      </c>
      <c r="H15" s="146">
        <v>40</v>
      </c>
      <c r="I15" s="139">
        <v>0.97</v>
      </c>
      <c r="J15" s="715">
        <v>3513</v>
      </c>
      <c r="K15" s="149">
        <v>31</v>
      </c>
      <c r="L15" s="141">
        <v>2.44</v>
      </c>
      <c r="M15" s="728">
        <v>391</v>
      </c>
      <c r="N15" s="442">
        <v>12</v>
      </c>
      <c r="O15" s="139">
        <v>1.64</v>
      </c>
      <c r="P15" s="715">
        <v>607</v>
      </c>
      <c r="Q15" s="149">
        <v>18</v>
      </c>
      <c r="R15" s="141">
        <v>5.52</v>
      </c>
      <c r="S15" s="728">
        <v>56</v>
      </c>
      <c r="T15" s="146">
        <v>40</v>
      </c>
      <c r="U15" s="139">
        <v>2.2999999999999998</v>
      </c>
      <c r="V15" s="715">
        <v>569</v>
      </c>
      <c r="W15" s="149">
        <v>29</v>
      </c>
      <c r="X15" s="141">
        <v>5.78</v>
      </c>
      <c r="Y15" s="728">
        <v>61</v>
      </c>
      <c r="Z15" s="138">
        <v>49</v>
      </c>
      <c r="AA15" s="139">
        <v>2.1800000000000002</v>
      </c>
      <c r="AB15" s="715">
        <v>706</v>
      </c>
      <c r="AC15" s="149">
        <v>44</v>
      </c>
      <c r="AD15" s="141">
        <v>5.62</v>
      </c>
      <c r="AE15" s="728">
        <v>80</v>
      </c>
      <c r="AF15" s="442">
        <v>10</v>
      </c>
      <c r="AG15" s="139">
        <v>3.4</v>
      </c>
      <c r="AH15" s="723">
        <v>113</v>
      </c>
      <c r="AI15" s="148" t="s">
        <v>105</v>
      </c>
      <c r="AJ15" s="149" t="s">
        <v>105</v>
      </c>
      <c r="AK15" s="728" t="s">
        <v>105</v>
      </c>
      <c r="AL15" s="164">
        <v>8</v>
      </c>
      <c r="AM15" s="164">
        <v>3.59</v>
      </c>
      <c r="AN15" s="733">
        <v>88</v>
      </c>
      <c r="AO15" s="148" t="s">
        <v>105</v>
      </c>
      <c r="AP15" s="149" t="s">
        <v>105</v>
      </c>
      <c r="AQ15" s="728" t="s">
        <v>105</v>
      </c>
      <c r="AR15" s="139">
        <v>30</v>
      </c>
      <c r="AS15" s="139">
        <v>4.87</v>
      </c>
      <c r="AT15" s="723">
        <v>122</v>
      </c>
      <c r="AU15" s="148" t="s">
        <v>105</v>
      </c>
      <c r="AV15" s="149" t="s">
        <v>105</v>
      </c>
      <c r="AW15" s="728" t="s">
        <v>105</v>
      </c>
      <c r="AX15" s="139">
        <v>24</v>
      </c>
      <c r="AY15" s="139">
        <v>5.74</v>
      </c>
      <c r="AZ15" s="723">
        <v>82</v>
      </c>
      <c r="BA15" s="148" t="s">
        <v>105</v>
      </c>
      <c r="BB15" s="149" t="s">
        <v>105</v>
      </c>
      <c r="BC15" s="728" t="s">
        <v>105</v>
      </c>
      <c r="BD15" s="139">
        <v>31</v>
      </c>
      <c r="BE15" s="139">
        <v>2.98</v>
      </c>
      <c r="BF15" s="723">
        <v>317</v>
      </c>
      <c r="BG15" s="148" t="s">
        <v>105</v>
      </c>
      <c r="BH15" s="149" t="s">
        <v>105</v>
      </c>
      <c r="BI15" s="728" t="s">
        <v>105</v>
      </c>
      <c r="BJ15" s="602">
        <v>5</v>
      </c>
      <c r="BK15" s="148">
        <v>3.39</v>
      </c>
      <c r="BL15" s="735">
        <v>57</v>
      </c>
      <c r="BM15" s="148" t="s">
        <v>105</v>
      </c>
      <c r="BN15" s="149" t="s">
        <v>105</v>
      </c>
      <c r="BO15" s="728" t="s">
        <v>105</v>
      </c>
      <c r="BP15" s="139">
        <v>33</v>
      </c>
      <c r="BQ15" s="139">
        <v>2.71</v>
      </c>
      <c r="BR15" s="723">
        <v>384</v>
      </c>
      <c r="BS15" s="148" t="s">
        <v>105</v>
      </c>
      <c r="BT15" s="149" t="s">
        <v>105</v>
      </c>
      <c r="BU15" s="728" t="s">
        <v>105</v>
      </c>
      <c r="BV15" s="138">
        <v>43</v>
      </c>
      <c r="BW15" s="139">
        <v>1.97</v>
      </c>
      <c r="BX15" s="715">
        <v>844</v>
      </c>
      <c r="BY15" s="149">
        <v>28</v>
      </c>
      <c r="BZ15" s="141">
        <v>4.57</v>
      </c>
      <c r="CA15" s="728">
        <v>98</v>
      </c>
      <c r="CB15" s="139">
        <v>37</v>
      </c>
      <c r="CC15" s="139">
        <v>3.47</v>
      </c>
      <c r="CD15" s="723">
        <v>244</v>
      </c>
      <c r="CE15" s="148" t="s">
        <v>105</v>
      </c>
      <c r="CF15" s="149" t="s">
        <v>105</v>
      </c>
      <c r="CG15" s="728" t="s">
        <v>105</v>
      </c>
      <c r="CH15" s="139">
        <v>35</v>
      </c>
      <c r="CI15" s="139">
        <v>4.5</v>
      </c>
      <c r="CJ15" s="723">
        <v>145</v>
      </c>
      <c r="CK15" s="148" t="s">
        <v>105</v>
      </c>
      <c r="CL15" s="149" t="s">
        <v>105</v>
      </c>
      <c r="CM15" s="728" t="s">
        <v>105</v>
      </c>
      <c r="CN15" s="139">
        <v>18</v>
      </c>
      <c r="CO15" s="139">
        <v>3.26</v>
      </c>
      <c r="CP15" s="723">
        <v>196</v>
      </c>
      <c r="CQ15" s="148" t="s">
        <v>105</v>
      </c>
      <c r="CR15" s="149" t="s">
        <v>105</v>
      </c>
      <c r="CS15" s="728" t="s">
        <v>105</v>
      </c>
      <c r="CT15" s="139">
        <v>10</v>
      </c>
      <c r="CU15" s="139">
        <v>3.77</v>
      </c>
      <c r="CV15" s="723">
        <v>87</v>
      </c>
      <c r="CW15" s="148" t="s">
        <v>105</v>
      </c>
      <c r="CX15" s="149" t="s">
        <v>105</v>
      </c>
      <c r="CY15" s="728" t="s">
        <v>105</v>
      </c>
      <c r="CZ15" s="139">
        <v>30</v>
      </c>
      <c r="DA15" s="139">
        <v>5.43</v>
      </c>
      <c r="DB15" s="723">
        <v>100</v>
      </c>
      <c r="DC15" s="148" t="s">
        <v>105</v>
      </c>
      <c r="DD15" s="149" t="s">
        <v>105</v>
      </c>
      <c r="DE15" s="728" t="s">
        <v>105</v>
      </c>
      <c r="DF15" s="602">
        <v>16</v>
      </c>
      <c r="DG15" s="148">
        <v>5.4</v>
      </c>
      <c r="DH15" s="735">
        <v>66</v>
      </c>
      <c r="DI15" s="148" t="s">
        <v>105</v>
      </c>
      <c r="DJ15" s="149" t="s">
        <v>105</v>
      </c>
      <c r="DK15" s="715" t="s">
        <v>105</v>
      </c>
    </row>
    <row r="16" spans="1:115">
      <c r="A16" s="151" t="s">
        <v>131</v>
      </c>
      <c r="B16" s="176">
        <v>31</v>
      </c>
      <c r="C16" s="153">
        <v>0.85</v>
      </c>
      <c r="D16" s="716">
        <v>4206</v>
      </c>
      <c r="E16" s="159">
        <v>34</v>
      </c>
      <c r="F16" s="155">
        <v>2.2599999999999998</v>
      </c>
      <c r="G16" s="729">
        <v>479</v>
      </c>
      <c r="H16" s="153">
        <v>33</v>
      </c>
      <c r="I16" s="153">
        <v>0.92</v>
      </c>
      <c r="J16" s="716">
        <v>3582</v>
      </c>
      <c r="K16" s="159">
        <v>35</v>
      </c>
      <c r="L16" s="155">
        <v>2.4300000000000002</v>
      </c>
      <c r="M16" s="729">
        <v>420</v>
      </c>
      <c r="N16" s="153">
        <v>17</v>
      </c>
      <c r="O16" s="153">
        <v>1.87</v>
      </c>
      <c r="P16" s="716">
        <v>624</v>
      </c>
      <c r="Q16" s="159">
        <v>25</v>
      </c>
      <c r="R16" s="155">
        <v>5.95</v>
      </c>
      <c r="S16" s="729">
        <v>59</v>
      </c>
      <c r="T16" s="153">
        <v>35</v>
      </c>
      <c r="U16" s="153">
        <v>2.2200000000000002</v>
      </c>
      <c r="V16" s="716">
        <v>578</v>
      </c>
      <c r="W16" s="159">
        <v>41</v>
      </c>
      <c r="X16" s="155">
        <v>6.18</v>
      </c>
      <c r="Y16" s="729">
        <v>64</v>
      </c>
      <c r="Z16" s="153">
        <v>40</v>
      </c>
      <c r="AA16" s="153">
        <v>2.14</v>
      </c>
      <c r="AB16" s="716">
        <v>714</v>
      </c>
      <c r="AC16" s="159">
        <v>43</v>
      </c>
      <c r="AD16" s="155">
        <v>5.37</v>
      </c>
      <c r="AE16" s="729">
        <v>87</v>
      </c>
      <c r="AF16" s="153">
        <v>14</v>
      </c>
      <c r="AG16" s="153">
        <v>3.88</v>
      </c>
      <c r="AH16" s="724">
        <v>121</v>
      </c>
      <c r="AI16" s="158" t="s">
        <v>105</v>
      </c>
      <c r="AJ16" s="159" t="s">
        <v>105</v>
      </c>
      <c r="AK16" s="729" t="s">
        <v>105</v>
      </c>
      <c r="AL16" s="153">
        <v>13</v>
      </c>
      <c r="AM16" s="153">
        <v>4.28</v>
      </c>
      <c r="AN16" s="724">
        <v>90</v>
      </c>
      <c r="AO16" s="158" t="s">
        <v>105</v>
      </c>
      <c r="AP16" s="159" t="s">
        <v>105</v>
      </c>
      <c r="AQ16" s="729" t="s">
        <v>105</v>
      </c>
      <c r="AR16" s="153">
        <v>31</v>
      </c>
      <c r="AS16" s="153">
        <v>4.78</v>
      </c>
      <c r="AT16" s="724">
        <v>129</v>
      </c>
      <c r="AU16" s="158" t="s">
        <v>105</v>
      </c>
      <c r="AV16" s="159" t="s">
        <v>105</v>
      </c>
      <c r="AW16" s="729" t="s">
        <v>105</v>
      </c>
      <c r="AX16" s="153">
        <v>19</v>
      </c>
      <c r="AY16" s="153">
        <v>4.92</v>
      </c>
      <c r="AZ16" s="724">
        <v>84</v>
      </c>
      <c r="BA16" s="158" t="s">
        <v>105</v>
      </c>
      <c r="BB16" s="159" t="s">
        <v>105</v>
      </c>
      <c r="BC16" s="729" t="s">
        <v>105</v>
      </c>
      <c r="BD16" s="157">
        <v>35</v>
      </c>
      <c r="BE16" s="153">
        <v>3.1</v>
      </c>
      <c r="BF16" s="724">
        <v>322</v>
      </c>
      <c r="BG16" s="158" t="s">
        <v>105</v>
      </c>
      <c r="BH16" s="159" t="s">
        <v>105</v>
      </c>
      <c r="BI16" s="729" t="s">
        <v>105</v>
      </c>
      <c r="BJ16" s="603">
        <v>14</v>
      </c>
      <c r="BK16" s="158">
        <v>4.9800000000000004</v>
      </c>
      <c r="BL16" s="736">
        <v>57</v>
      </c>
      <c r="BM16" s="158" t="s">
        <v>105</v>
      </c>
      <c r="BN16" s="159" t="s">
        <v>105</v>
      </c>
      <c r="BO16" s="729" t="s">
        <v>105</v>
      </c>
      <c r="BP16" s="153">
        <v>33</v>
      </c>
      <c r="BQ16" s="153">
        <v>2.72</v>
      </c>
      <c r="BR16" s="724">
        <v>390</v>
      </c>
      <c r="BS16" s="158" t="s">
        <v>105</v>
      </c>
      <c r="BT16" s="159" t="s">
        <v>105</v>
      </c>
      <c r="BU16" s="729" t="s">
        <v>105</v>
      </c>
      <c r="BV16" s="153">
        <v>29</v>
      </c>
      <c r="BW16" s="153">
        <v>1.79</v>
      </c>
      <c r="BX16" s="716">
        <v>860</v>
      </c>
      <c r="BY16" s="159">
        <v>35</v>
      </c>
      <c r="BZ16" s="155">
        <v>4.6900000000000004</v>
      </c>
      <c r="CA16" s="729">
        <v>108</v>
      </c>
      <c r="CB16" s="153">
        <v>28</v>
      </c>
      <c r="CC16" s="153">
        <v>3.12</v>
      </c>
      <c r="CD16" s="724">
        <v>252</v>
      </c>
      <c r="CE16" s="158" t="s">
        <v>105</v>
      </c>
      <c r="CF16" s="159" t="s">
        <v>105</v>
      </c>
      <c r="CG16" s="729" t="s">
        <v>105</v>
      </c>
      <c r="CH16" s="153">
        <v>24</v>
      </c>
      <c r="CI16" s="153">
        <v>3.93</v>
      </c>
      <c r="CJ16" s="724">
        <v>149</v>
      </c>
      <c r="CK16" s="158" t="s">
        <v>105</v>
      </c>
      <c r="CL16" s="159" t="s">
        <v>105</v>
      </c>
      <c r="CM16" s="729" t="s">
        <v>105</v>
      </c>
      <c r="CN16" s="153">
        <v>20</v>
      </c>
      <c r="CO16" s="153">
        <v>3.41</v>
      </c>
      <c r="CP16" s="724">
        <v>199</v>
      </c>
      <c r="CQ16" s="158" t="s">
        <v>105</v>
      </c>
      <c r="CR16" s="159" t="s">
        <v>105</v>
      </c>
      <c r="CS16" s="729" t="s">
        <v>105</v>
      </c>
      <c r="CT16" s="153">
        <v>16</v>
      </c>
      <c r="CU16" s="153">
        <v>4.5</v>
      </c>
      <c r="CV16" s="724">
        <v>89</v>
      </c>
      <c r="CW16" s="158" t="s">
        <v>105</v>
      </c>
      <c r="CX16" s="159" t="s">
        <v>105</v>
      </c>
      <c r="CY16" s="729" t="s">
        <v>105</v>
      </c>
      <c r="CZ16" s="153">
        <v>24</v>
      </c>
      <c r="DA16" s="153">
        <v>5</v>
      </c>
      <c r="DB16" s="724">
        <v>104</v>
      </c>
      <c r="DC16" s="158" t="s">
        <v>105</v>
      </c>
      <c r="DD16" s="159" t="s">
        <v>105</v>
      </c>
      <c r="DE16" s="729" t="s">
        <v>105</v>
      </c>
      <c r="DF16" s="603">
        <v>25</v>
      </c>
      <c r="DG16" s="158">
        <v>6.22</v>
      </c>
      <c r="DH16" s="736">
        <v>68</v>
      </c>
      <c r="DI16" s="158" t="s">
        <v>105</v>
      </c>
      <c r="DJ16" s="159" t="s">
        <v>105</v>
      </c>
      <c r="DK16" s="716" t="s">
        <v>105</v>
      </c>
    </row>
    <row r="17" spans="1:115">
      <c r="A17" s="137" t="s">
        <v>132</v>
      </c>
      <c r="B17" s="171">
        <v>2</v>
      </c>
      <c r="C17" s="139">
        <v>0.23</v>
      </c>
      <c r="D17" s="715">
        <v>4200</v>
      </c>
      <c r="E17" s="140">
        <v>10</v>
      </c>
      <c r="F17" s="141">
        <v>1.46</v>
      </c>
      <c r="G17" s="728">
        <v>476</v>
      </c>
      <c r="H17" s="139">
        <v>2</v>
      </c>
      <c r="I17" s="139">
        <v>0.25</v>
      </c>
      <c r="J17" s="715">
        <v>3576</v>
      </c>
      <c r="K17" s="140">
        <v>11</v>
      </c>
      <c r="L17" s="141">
        <v>1.56</v>
      </c>
      <c r="M17" s="728">
        <v>418</v>
      </c>
      <c r="N17" s="139">
        <v>1</v>
      </c>
      <c r="O17" s="139">
        <v>0.57999999999999996</v>
      </c>
      <c r="P17" s="715">
        <v>624</v>
      </c>
      <c r="Q17" s="149">
        <v>9</v>
      </c>
      <c r="R17" s="141">
        <v>4.09</v>
      </c>
      <c r="S17" s="728">
        <v>58</v>
      </c>
      <c r="T17" s="139">
        <v>2</v>
      </c>
      <c r="U17" s="139">
        <v>0.71</v>
      </c>
      <c r="V17" s="715">
        <v>577</v>
      </c>
      <c r="W17" s="149">
        <v>3</v>
      </c>
      <c r="X17" s="141">
        <v>2.2000000000000002</v>
      </c>
      <c r="Y17" s="728">
        <v>65</v>
      </c>
      <c r="Z17" s="139">
        <v>1</v>
      </c>
      <c r="AA17" s="139">
        <v>0.39</v>
      </c>
      <c r="AB17" s="715">
        <v>709</v>
      </c>
      <c r="AC17" s="149">
        <v>12</v>
      </c>
      <c r="AD17" s="141">
        <v>3.61</v>
      </c>
      <c r="AE17" s="728">
        <v>85</v>
      </c>
      <c r="AF17" s="139">
        <v>2</v>
      </c>
      <c r="AG17" s="139">
        <v>1.1599999999999999</v>
      </c>
      <c r="AH17" s="723">
        <v>122</v>
      </c>
      <c r="AI17" s="148" t="s">
        <v>105</v>
      </c>
      <c r="AJ17" s="149" t="s">
        <v>105</v>
      </c>
      <c r="AK17" s="728" t="s">
        <v>105</v>
      </c>
      <c r="AL17" s="139">
        <v>1</v>
      </c>
      <c r="AM17" s="139">
        <v>0.74</v>
      </c>
      <c r="AN17" s="723">
        <v>89</v>
      </c>
      <c r="AO17" s="148" t="s">
        <v>105</v>
      </c>
      <c r="AP17" s="149" t="s">
        <v>105</v>
      </c>
      <c r="AQ17" s="728" t="s">
        <v>105</v>
      </c>
      <c r="AR17" s="139">
        <v>3</v>
      </c>
      <c r="AS17" s="139">
        <v>1.53</v>
      </c>
      <c r="AT17" s="723">
        <v>131</v>
      </c>
      <c r="AU17" s="148" t="s">
        <v>105</v>
      </c>
      <c r="AV17" s="149" t="s">
        <v>105</v>
      </c>
      <c r="AW17" s="728" t="s">
        <v>105</v>
      </c>
      <c r="AX17" s="139">
        <v>0</v>
      </c>
      <c r="AY17" s="139"/>
      <c r="AZ17" s="723">
        <v>84</v>
      </c>
      <c r="BA17" s="148" t="s">
        <v>105</v>
      </c>
      <c r="BB17" s="149" t="s">
        <v>105</v>
      </c>
      <c r="BC17" s="728" t="s">
        <v>105</v>
      </c>
      <c r="BD17" s="139">
        <v>2</v>
      </c>
      <c r="BE17" s="139">
        <v>1.1100000000000001</v>
      </c>
      <c r="BF17" s="723">
        <v>324</v>
      </c>
      <c r="BG17" s="148" t="s">
        <v>105</v>
      </c>
      <c r="BH17" s="149" t="s">
        <v>105</v>
      </c>
      <c r="BI17" s="728" t="s">
        <v>105</v>
      </c>
      <c r="BJ17" s="602">
        <v>0</v>
      </c>
      <c r="BK17" s="148"/>
      <c r="BL17" s="735">
        <v>57</v>
      </c>
      <c r="BM17" s="148" t="s">
        <v>105</v>
      </c>
      <c r="BN17" s="149" t="s">
        <v>105</v>
      </c>
      <c r="BO17" s="728" t="s">
        <v>105</v>
      </c>
      <c r="BP17" s="139">
        <v>2</v>
      </c>
      <c r="BQ17" s="139">
        <v>0.86</v>
      </c>
      <c r="BR17" s="723">
        <v>391</v>
      </c>
      <c r="BS17" s="148" t="s">
        <v>105</v>
      </c>
      <c r="BT17" s="149" t="s">
        <v>105</v>
      </c>
      <c r="BU17" s="728" t="s">
        <v>105</v>
      </c>
      <c r="BV17" s="139">
        <v>2</v>
      </c>
      <c r="BW17" s="139">
        <v>0.53</v>
      </c>
      <c r="BX17" s="715">
        <v>858</v>
      </c>
      <c r="BY17" s="149">
        <v>8</v>
      </c>
      <c r="BZ17" s="141">
        <v>2.76</v>
      </c>
      <c r="CA17" s="728">
        <v>108</v>
      </c>
      <c r="CB17" s="139">
        <v>1</v>
      </c>
      <c r="CC17" s="139">
        <v>0.65</v>
      </c>
      <c r="CD17" s="723">
        <v>249</v>
      </c>
      <c r="CE17" s="148" t="s">
        <v>105</v>
      </c>
      <c r="CF17" s="149" t="s">
        <v>105</v>
      </c>
      <c r="CG17" s="728" t="s">
        <v>105</v>
      </c>
      <c r="CH17" s="139">
        <v>2</v>
      </c>
      <c r="CI17" s="139">
        <v>1.1399999999999999</v>
      </c>
      <c r="CJ17" s="723">
        <v>149</v>
      </c>
      <c r="CK17" s="148" t="s">
        <v>105</v>
      </c>
      <c r="CL17" s="149" t="s">
        <v>105</v>
      </c>
      <c r="CM17" s="728" t="s">
        <v>105</v>
      </c>
      <c r="CN17" s="139">
        <v>3</v>
      </c>
      <c r="CO17" s="139">
        <v>1.65</v>
      </c>
      <c r="CP17" s="723">
        <v>200</v>
      </c>
      <c r="CQ17" s="148" t="s">
        <v>105</v>
      </c>
      <c r="CR17" s="149" t="s">
        <v>105</v>
      </c>
      <c r="CS17" s="728" t="s">
        <v>105</v>
      </c>
      <c r="CT17" s="139">
        <v>2</v>
      </c>
      <c r="CU17" s="139">
        <v>1.55</v>
      </c>
      <c r="CV17" s="723">
        <v>89</v>
      </c>
      <c r="CW17" s="148" t="s">
        <v>105</v>
      </c>
      <c r="CX17" s="149" t="s">
        <v>105</v>
      </c>
      <c r="CY17" s="728" t="s">
        <v>105</v>
      </c>
      <c r="CZ17" s="139">
        <v>0</v>
      </c>
      <c r="DA17" s="139"/>
      <c r="DB17" s="723">
        <v>104</v>
      </c>
      <c r="DC17" s="148" t="s">
        <v>105</v>
      </c>
      <c r="DD17" s="149" t="s">
        <v>105</v>
      </c>
      <c r="DE17" s="728" t="s">
        <v>105</v>
      </c>
      <c r="DF17" s="602">
        <v>0</v>
      </c>
      <c r="DG17" s="148"/>
      <c r="DH17" s="735">
        <v>67</v>
      </c>
      <c r="DI17" s="148" t="s">
        <v>105</v>
      </c>
      <c r="DJ17" s="149" t="s">
        <v>105</v>
      </c>
      <c r="DK17" s="715" t="s">
        <v>105</v>
      </c>
    </row>
    <row r="18" spans="1:115">
      <c r="A18" s="151" t="s">
        <v>133</v>
      </c>
      <c r="B18" s="175">
        <v>6</v>
      </c>
      <c r="C18" s="153">
        <v>0.45</v>
      </c>
      <c r="D18" s="716">
        <v>4211</v>
      </c>
      <c r="E18" s="159">
        <v>17</v>
      </c>
      <c r="F18" s="155">
        <v>1.82</v>
      </c>
      <c r="G18" s="729">
        <v>478</v>
      </c>
      <c r="H18" s="157">
        <v>7</v>
      </c>
      <c r="I18" s="153">
        <v>0.49</v>
      </c>
      <c r="J18" s="716">
        <v>3584</v>
      </c>
      <c r="K18" s="159">
        <v>17</v>
      </c>
      <c r="L18" s="155">
        <v>1.94</v>
      </c>
      <c r="M18" s="729">
        <v>419</v>
      </c>
      <c r="N18" s="153">
        <v>4</v>
      </c>
      <c r="O18" s="153">
        <v>1.02</v>
      </c>
      <c r="P18" s="716">
        <v>627</v>
      </c>
      <c r="Q18" s="159">
        <v>20</v>
      </c>
      <c r="R18" s="155">
        <v>5.39</v>
      </c>
      <c r="S18" s="729">
        <v>59</v>
      </c>
      <c r="T18" s="153">
        <v>7</v>
      </c>
      <c r="U18" s="153">
        <v>1.23</v>
      </c>
      <c r="V18" s="716">
        <v>576</v>
      </c>
      <c r="W18" s="159">
        <v>8</v>
      </c>
      <c r="X18" s="155">
        <v>3.41</v>
      </c>
      <c r="Y18" s="729">
        <v>64</v>
      </c>
      <c r="Z18" s="153">
        <v>6</v>
      </c>
      <c r="AA18" s="153">
        <v>1.04</v>
      </c>
      <c r="AB18" s="716">
        <v>712</v>
      </c>
      <c r="AC18" s="159">
        <v>13</v>
      </c>
      <c r="AD18" s="155">
        <v>3.74</v>
      </c>
      <c r="AE18" s="729">
        <v>86</v>
      </c>
      <c r="AF18" s="153">
        <v>5</v>
      </c>
      <c r="AG18" s="153">
        <v>2.4500000000000002</v>
      </c>
      <c r="AH18" s="724">
        <v>123</v>
      </c>
      <c r="AI18" s="158" t="s">
        <v>105</v>
      </c>
      <c r="AJ18" s="159" t="s">
        <v>105</v>
      </c>
      <c r="AK18" s="729" t="s">
        <v>105</v>
      </c>
      <c r="AL18" s="153">
        <v>1</v>
      </c>
      <c r="AM18" s="153">
        <v>0.73</v>
      </c>
      <c r="AN18" s="724">
        <v>90</v>
      </c>
      <c r="AO18" s="158" t="s">
        <v>105</v>
      </c>
      <c r="AP18" s="159" t="s">
        <v>105</v>
      </c>
      <c r="AQ18" s="729" t="s">
        <v>105</v>
      </c>
      <c r="AR18" s="153">
        <v>9</v>
      </c>
      <c r="AS18" s="153">
        <v>3.04</v>
      </c>
      <c r="AT18" s="724">
        <v>132</v>
      </c>
      <c r="AU18" s="158" t="s">
        <v>105</v>
      </c>
      <c r="AV18" s="159" t="s">
        <v>105</v>
      </c>
      <c r="AW18" s="729" t="s">
        <v>105</v>
      </c>
      <c r="AX18" s="153">
        <v>6</v>
      </c>
      <c r="AY18" s="153">
        <v>2.78</v>
      </c>
      <c r="AZ18" s="724">
        <v>84</v>
      </c>
      <c r="BA18" s="158" t="s">
        <v>105</v>
      </c>
      <c r="BB18" s="159" t="s">
        <v>105</v>
      </c>
      <c r="BC18" s="729" t="s">
        <v>105</v>
      </c>
      <c r="BD18" s="153">
        <v>6</v>
      </c>
      <c r="BE18" s="153">
        <v>1.62</v>
      </c>
      <c r="BF18" s="724">
        <v>326</v>
      </c>
      <c r="BG18" s="158" t="s">
        <v>105</v>
      </c>
      <c r="BH18" s="159" t="s">
        <v>105</v>
      </c>
      <c r="BI18" s="729" t="s">
        <v>105</v>
      </c>
      <c r="BJ18" s="603">
        <v>2</v>
      </c>
      <c r="BK18" s="158">
        <v>2.3199999999999998</v>
      </c>
      <c r="BL18" s="736">
        <v>57</v>
      </c>
      <c r="BM18" s="158" t="s">
        <v>105</v>
      </c>
      <c r="BN18" s="159" t="s">
        <v>105</v>
      </c>
      <c r="BO18" s="729" t="s">
        <v>105</v>
      </c>
      <c r="BP18" s="153">
        <v>5</v>
      </c>
      <c r="BQ18" s="153">
        <v>1.18</v>
      </c>
      <c r="BR18" s="724">
        <v>390</v>
      </c>
      <c r="BS18" s="158" t="s">
        <v>105</v>
      </c>
      <c r="BT18" s="159" t="s">
        <v>105</v>
      </c>
      <c r="BU18" s="729" t="s">
        <v>105</v>
      </c>
      <c r="BV18" s="153">
        <v>7</v>
      </c>
      <c r="BW18" s="153">
        <v>1.02</v>
      </c>
      <c r="BX18" s="716">
        <v>860</v>
      </c>
      <c r="BY18" s="159">
        <v>22</v>
      </c>
      <c r="BZ18" s="155">
        <v>4.1100000000000003</v>
      </c>
      <c r="CA18" s="729">
        <v>109</v>
      </c>
      <c r="CB18" s="153">
        <v>4</v>
      </c>
      <c r="CC18" s="153">
        <v>1.47</v>
      </c>
      <c r="CD18" s="724">
        <v>250</v>
      </c>
      <c r="CE18" s="158" t="s">
        <v>105</v>
      </c>
      <c r="CF18" s="159" t="s">
        <v>105</v>
      </c>
      <c r="CG18" s="729" t="s">
        <v>105</v>
      </c>
      <c r="CH18" s="153">
        <v>9</v>
      </c>
      <c r="CI18" s="153">
        <v>2.68</v>
      </c>
      <c r="CJ18" s="724">
        <v>150</v>
      </c>
      <c r="CK18" s="158" t="s">
        <v>105</v>
      </c>
      <c r="CL18" s="159" t="s">
        <v>105</v>
      </c>
      <c r="CM18" s="729" t="s">
        <v>105</v>
      </c>
      <c r="CN18" s="153">
        <v>6</v>
      </c>
      <c r="CO18" s="153">
        <v>1.89</v>
      </c>
      <c r="CP18" s="724">
        <v>200</v>
      </c>
      <c r="CQ18" s="158" t="s">
        <v>105</v>
      </c>
      <c r="CR18" s="159" t="s">
        <v>105</v>
      </c>
      <c r="CS18" s="729" t="s">
        <v>105</v>
      </c>
      <c r="CT18" s="153">
        <v>6</v>
      </c>
      <c r="CU18" s="153">
        <v>3.04</v>
      </c>
      <c r="CV18" s="724">
        <v>89</v>
      </c>
      <c r="CW18" s="158" t="s">
        <v>105</v>
      </c>
      <c r="CX18" s="159" t="s">
        <v>105</v>
      </c>
      <c r="CY18" s="729" t="s">
        <v>105</v>
      </c>
      <c r="CZ18" s="153">
        <v>10</v>
      </c>
      <c r="DA18" s="153">
        <v>3.28</v>
      </c>
      <c r="DB18" s="724">
        <v>104</v>
      </c>
      <c r="DC18" s="158" t="s">
        <v>105</v>
      </c>
      <c r="DD18" s="159" t="s">
        <v>105</v>
      </c>
      <c r="DE18" s="729" t="s">
        <v>105</v>
      </c>
      <c r="DF18" s="603">
        <v>4</v>
      </c>
      <c r="DG18" s="158">
        <v>2.58</v>
      </c>
      <c r="DH18" s="736">
        <v>68</v>
      </c>
      <c r="DI18" s="158" t="s">
        <v>105</v>
      </c>
      <c r="DJ18" s="159" t="s">
        <v>105</v>
      </c>
      <c r="DK18" s="716" t="s">
        <v>105</v>
      </c>
    </row>
    <row r="19" spans="1:115">
      <c r="A19" s="137" t="s">
        <v>134</v>
      </c>
      <c r="B19" s="169">
        <v>13</v>
      </c>
      <c r="C19" s="139">
        <v>0.6</v>
      </c>
      <c r="D19" s="715">
        <v>4217</v>
      </c>
      <c r="E19" s="149">
        <v>20</v>
      </c>
      <c r="F19" s="141">
        <v>1.92</v>
      </c>
      <c r="G19" s="728">
        <v>473</v>
      </c>
      <c r="H19" s="138">
        <v>13</v>
      </c>
      <c r="I19" s="165">
        <v>0.64</v>
      </c>
      <c r="J19" s="715">
        <v>3591</v>
      </c>
      <c r="K19" s="149">
        <v>19</v>
      </c>
      <c r="L19" s="141">
        <v>2.0099999999999998</v>
      </c>
      <c r="M19" s="728">
        <v>414</v>
      </c>
      <c r="N19" s="139">
        <v>12</v>
      </c>
      <c r="O19" s="139">
        <v>1.67</v>
      </c>
      <c r="P19" s="715">
        <v>626</v>
      </c>
      <c r="Q19" s="149">
        <v>27</v>
      </c>
      <c r="R19" s="141">
        <v>6.16</v>
      </c>
      <c r="S19" s="728">
        <v>59</v>
      </c>
      <c r="T19" s="139">
        <v>11</v>
      </c>
      <c r="U19" s="139">
        <v>1.41</v>
      </c>
      <c r="V19" s="715">
        <v>577</v>
      </c>
      <c r="W19" s="149">
        <v>14</v>
      </c>
      <c r="X19" s="141">
        <v>4.37</v>
      </c>
      <c r="Y19" s="728">
        <v>62</v>
      </c>
      <c r="Z19" s="138">
        <v>13</v>
      </c>
      <c r="AA19" s="139">
        <v>1.45</v>
      </c>
      <c r="AB19" s="715">
        <v>715</v>
      </c>
      <c r="AC19" s="149">
        <v>18</v>
      </c>
      <c r="AD19" s="141">
        <v>4.24</v>
      </c>
      <c r="AE19" s="728">
        <v>86</v>
      </c>
      <c r="AF19" s="139">
        <v>14</v>
      </c>
      <c r="AG19" s="139">
        <v>3.73</v>
      </c>
      <c r="AH19" s="723">
        <v>122</v>
      </c>
      <c r="AI19" s="148" t="s">
        <v>105</v>
      </c>
      <c r="AJ19" s="149" t="s">
        <v>105</v>
      </c>
      <c r="AK19" s="728" t="s">
        <v>105</v>
      </c>
      <c r="AL19" s="139">
        <v>5</v>
      </c>
      <c r="AM19" s="139">
        <v>2.44</v>
      </c>
      <c r="AN19" s="723">
        <v>90</v>
      </c>
      <c r="AO19" s="148" t="s">
        <v>105</v>
      </c>
      <c r="AP19" s="149" t="s">
        <v>105</v>
      </c>
      <c r="AQ19" s="728" t="s">
        <v>105</v>
      </c>
      <c r="AR19" s="139">
        <v>12</v>
      </c>
      <c r="AS19" s="139">
        <v>3.39</v>
      </c>
      <c r="AT19" s="723">
        <v>130</v>
      </c>
      <c r="AU19" s="148" t="s">
        <v>105</v>
      </c>
      <c r="AV19" s="149" t="s">
        <v>105</v>
      </c>
      <c r="AW19" s="728" t="s">
        <v>105</v>
      </c>
      <c r="AX19" s="139">
        <v>14</v>
      </c>
      <c r="AY19" s="139">
        <v>4.3099999999999996</v>
      </c>
      <c r="AZ19" s="723">
        <v>84</v>
      </c>
      <c r="BA19" s="148" t="s">
        <v>105</v>
      </c>
      <c r="BB19" s="149" t="s">
        <v>105</v>
      </c>
      <c r="BC19" s="728" t="s">
        <v>105</v>
      </c>
      <c r="BD19" s="139">
        <v>13</v>
      </c>
      <c r="BE19" s="139">
        <v>2.12</v>
      </c>
      <c r="BF19" s="723">
        <v>326</v>
      </c>
      <c r="BG19" s="148" t="s">
        <v>105</v>
      </c>
      <c r="BH19" s="149" t="s">
        <v>105</v>
      </c>
      <c r="BI19" s="728" t="s">
        <v>105</v>
      </c>
      <c r="BJ19" s="602">
        <v>15</v>
      </c>
      <c r="BK19" s="148">
        <v>5.94</v>
      </c>
      <c r="BL19" s="735">
        <v>57</v>
      </c>
      <c r="BM19" s="148" t="s">
        <v>105</v>
      </c>
      <c r="BN19" s="149" t="s">
        <v>105</v>
      </c>
      <c r="BO19" s="728" t="s">
        <v>105</v>
      </c>
      <c r="BP19" s="139">
        <v>13</v>
      </c>
      <c r="BQ19" s="139">
        <v>1.91</v>
      </c>
      <c r="BR19" s="723">
        <v>391</v>
      </c>
      <c r="BS19" s="148" t="s">
        <v>105</v>
      </c>
      <c r="BT19" s="149" t="s">
        <v>105</v>
      </c>
      <c r="BU19" s="728" t="s">
        <v>105</v>
      </c>
      <c r="BV19" s="139">
        <v>12</v>
      </c>
      <c r="BW19" s="139">
        <v>1.27</v>
      </c>
      <c r="BX19" s="715">
        <v>863</v>
      </c>
      <c r="BY19" s="149">
        <v>19</v>
      </c>
      <c r="BZ19" s="141">
        <v>3.82</v>
      </c>
      <c r="CA19" s="728">
        <v>109</v>
      </c>
      <c r="CB19" s="139">
        <v>14</v>
      </c>
      <c r="CC19" s="139">
        <v>2.42</v>
      </c>
      <c r="CD19" s="723">
        <v>251</v>
      </c>
      <c r="CE19" s="148" t="s">
        <v>105</v>
      </c>
      <c r="CF19" s="149" t="s">
        <v>105</v>
      </c>
      <c r="CG19" s="728" t="s">
        <v>105</v>
      </c>
      <c r="CH19" s="139">
        <v>19</v>
      </c>
      <c r="CI19" s="139">
        <v>3.6</v>
      </c>
      <c r="CJ19" s="723">
        <v>150</v>
      </c>
      <c r="CK19" s="148" t="s">
        <v>105</v>
      </c>
      <c r="CL19" s="149" t="s">
        <v>105</v>
      </c>
      <c r="CM19" s="728" t="s">
        <v>105</v>
      </c>
      <c r="CN19" s="139">
        <v>18</v>
      </c>
      <c r="CO19" s="139">
        <v>3.46</v>
      </c>
      <c r="CP19" s="723">
        <v>200</v>
      </c>
      <c r="CQ19" s="148" t="s">
        <v>105</v>
      </c>
      <c r="CR19" s="149" t="s">
        <v>105</v>
      </c>
      <c r="CS19" s="728" t="s">
        <v>105</v>
      </c>
      <c r="CT19" s="139">
        <v>8</v>
      </c>
      <c r="CU19" s="139">
        <v>3.26</v>
      </c>
      <c r="CV19" s="723">
        <v>89</v>
      </c>
      <c r="CW19" s="148" t="s">
        <v>105</v>
      </c>
      <c r="CX19" s="149" t="s">
        <v>105</v>
      </c>
      <c r="CY19" s="728" t="s">
        <v>105</v>
      </c>
      <c r="CZ19" s="139">
        <v>15</v>
      </c>
      <c r="DA19" s="139">
        <v>4.03</v>
      </c>
      <c r="DB19" s="723">
        <v>104</v>
      </c>
      <c r="DC19" s="148" t="s">
        <v>105</v>
      </c>
      <c r="DD19" s="149" t="s">
        <v>105</v>
      </c>
      <c r="DE19" s="728" t="s">
        <v>105</v>
      </c>
      <c r="DF19" s="602">
        <v>5</v>
      </c>
      <c r="DG19" s="148">
        <v>2.89</v>
      </c>
      <c r="DH19" s="735">
        <v>68</v>
      </c>
      <c r="DI19" s="148" t="s">
        <v>105</v>
      </c>
      <c r="DJ19" s="149" t="s">
        <v>105</v>
      </c>
      <c r="DK19" s="715" t="s">
        <v>105</v>
      </c>
    </row>
    <row r="20" spans="1:115">
      <c r="A20" s="151" t="s">
        <v>135</v>
      </c>
      <c r="B20" s="176">
        <v>2</v>
      </c>
      <c r="C20" s="153">
        <v>0.27</v>
      </c>
      <c r="D20" s="716">
        <v>4208</v>
      </c>
      <c r="E20" s="159">
        <v>7</v>
      </c>
      <c r="F20" s="155">
        <v>1.27</v>
      </c>
      <c r="G20" s="729">
        <v>480</v>
      </c>
      <c r="H20" s="153">
        <v>2</v>
      </c>
      <c r="I20" s="153">
        <v>0.28999999999999998</v>
      </c>
      <c r="J20" s="716">
        <v>3583</v>
      </c>
      <c r="K20" s="159">
        <v>6</v>
      </c>
      <c r="L20" s="155">
        <v>1.27</v>
      </c>
      <c r="M20" s="729">
        <v>421</v>
      </c>
      <c r="N20" s="153">
        <v>3</v>
      </c>
      <c r="O20" s="153">
        <v>0.85</v>
      </c>
      <c r="P20" s="716">
        <v>625</v>
      </c>
      <c r="Q20" s="159">
        <v>10</v>
      </c>
      <c r="R20" s="155">
        <v>4.82</v>
      </c>
      <c r="S20" s="729">
        <v>59</v>
      </c>
      <c r="T20" s="153">
        <v>2</v>
      </c>
      <c r="U20" s="153">
        <v>0.66</v>
      </c>
      <c r="V20" s="716">
        <v>577</v>
      </c>
      <c r="W20" s="159">
        <v>1</v>
      </c>
      <c r="X20" s="155">
        <v>1.29</v>
      </c>
      <c r="Y20" s="729">
        <v>63</v>
      </c>
      <c r="Z20" s="153">
        <v>0</v>
      </c>
      <c r="AA20" s="153">
        <v>0.31</v>
      </c>
      <c r="AB20" s="716">
        <v>711</v>
      </c>
      <c r="AC20" s="159">
        <v>4</v>
      </c>
      <c r="AD20" s="155">
        <v>2.06</v>
      </c>
      <c r="AE20" s="729">
        <v>86</v>
      </c>
      <c r="AF20" s="153">
        <v>3</v>
      </c>
      <c r="AG20" s="153">
        <v>1.72</v>
      </c>
      <c r="AH20" s="724">
        <v>123</v>
      </c>
      <c r="AI20" s="158" t="s">
        <v>105</v>
      </c>
      <c r="AJ20" s="159" t="s">
        <v>105</v>
      </c>
      <c r="AK20" s="729" t="s">
        <v>105</v>
      </c>
      <c r="AL20" s="153">
        <v>2</v>
      </c>
      <c r="AM20" s="153">
        <v>1.98</v>
      </c>
      <c r="AN20" s="724">
        <v>90</v>
      </c>
      <c r="AO20" s="158" t="s">
        <v>105</v>
      </c>
      <c r="AP20" s="159" t="s">
        <v>105</v>
      </c>
      <c r="AQ20" s="729" t="s">
        <v>105</v>
      </c>
      <c r="AR20" s="153">
        <v>5</v>
      </c>
      <c r="AS20" s="153">
        <v>2.16</v>
      </c>
      <c r="AT20" s="724">
        <v>131</v>
      </c>
      <c r="AU20" s="158" t="s">
        <v>105</v>
      </c>
      <c r="AV20" s="159" t="s">
        <v>105</v>
      </c>
      <c r="AW20" s="729" t="s">
        <v>105</v>
      </c>
      <c r="AX20" s="153">
        <v>4</v>
      </c>
      <c r="AY20" s="153">
        <v>3.1</v>
      </c>
      <c r="AZ20" s="724">
        <v>83</v>
      </c>
      <c r="BA20" s="158" t="s">
        <v>105</v>
      </c>
      <c r="BB20" s="159" t="s">
        <v>105</v>
      </c>
      <c r="BC20" s="729" t="s">
        <v>105</v>
      </c>
      <c r="BD20" s="153">
        <v>3</v>
      </c>
      <c r="BE20" s="153">
        <v>1.05</v>
      </c>
      <c r="BF20" s="724">
        <v>327</v>
      </c>
      <c r="BG20" s="158" t="s">
        <v>105</v>
      </c>
      <c r="BH20" s="159" t="s">
        <v>105</v>
      </c>
      <c r="BI20" s="729" t="s">
        <v>105</v>
      </c>
      <c r="BJ20" s="603">
        <v>5</v>
      </c>
      <c r="BK20" s="158">
        <v>4.5599999999999996</v>
      </c>
      <c r="BL20" s="736">
        <v>57</v>
      </c>
      <c r="BM20" s="158" t="s">
        <v>105</v>
      </c>
      <c r="BN20" s="159" t="s">
        <v>105</v>
      </c>
      <c r="BO20" s="729" t="s">
        <v>105</v>
      </c>
      <c r="BP20" s="153">
        <v>2</v>
      </c>
      <c r="BQ20" s="153">
        <v>0.77</v>
      </c>
      <c r="BR20" s="724">
        <v>391</v>
      </c>
      <c r="BS20" s="158" t="s">
        <v>105</v>
      </c>
      <c r="BT20" s="159" t="s">
        <v>105</v>
      </c>
      <c r="BU20" s="729" t="s">
        <v>105</v>
      </c>
      <c r="BV20" s="153">
        <v>3</v>
      </c>
      <c r="BW20" s="153">
        <v>0.68</v>
      </c>
      <c r="BX20" s="716">
        <v>860</v>
      </c>
      <c r="BY20" s="159">
        <v>8</v>
      </c>
      <c r="BZ20" s="155">
        <v>2.61</v>
      </c>
      <c r="CA20" s="729">
        <v>109</v>
      </c>
      <c r="CB20" s="153">
        <v>1</v>
      </c>
      <c r="CC20" s="153">
        <v>0.74</v>
      </c>
      <c r="CD20" s="724">
        <v>249</v>
      </c>
      <c r="CE20" s="158" t="s">
        <v>105</v>
      </c>
      <c r="CF20" s="159" t="s">
        <v>105</v>
      </c>
      <c r="CG20" s="729" t="s">
        <v>105</v>
      </c>
      <c r="CH20" s="153">
        <v>5</v>
      </c>
      <c r="CI20" s="153">
        <v>2.0099999999999998</v>
      </c>
      <c r="CJ20" s="724">
        <v>150</v>
      </c>
      <c r="CK20" s="158" t="s">
        <v>105</v>
      </c>
      <c r="CL20" s="159" t="s">
        <v>105</v>
      </c>
      <c r="CM20" s="729" t="s">
        <v>105</v>
      </c>
      <c r="CN20" s="153">
        <v>4</v>
      </c>
      <c r="CO20" s="153">
        <v>1.68</v>
      </c>
      <c r="CP20" s="724">
        <v>200</v>
      </c>
      <c r="CQ20" s="158" t="s">
        <v>105</v>
      </c>
      <c r="CR20" s="159" t="s">
        <v>105</v>
      </c>
      <c r="CS20" s="729" t="s">
        <v>105</v>
      </c>
      <c r="CT20" s="153">
        <v>2</v>
      </c>
      <c r="CU20" s="153">
        <v>1.58</v>
      </c>
      <c r="CV20" s="724">
        <v>88</v>
      </c>
      <c r="CW20" s="158" t="s">
        <v>105</v>
      </c>
      <c r="CX20" s="159" t="s">
        <v>105</v>
      </c>
      <c r="CY20" s="729" t="s">
        <v>105</v>
      </c>
      <c r="CZ20" s="153">
        <v>4</v>
      </c>
      <c r="DA20" s="153">
        <v>2.12</v>
      </c>
      <c r="DB20" s="724">
        <v>104</v>
      </c>
      <c r="DC20" s="158" t="s">
        <v>105</v>
      </c>
      <c r="DD20" s="159" t="s">
        <v>105</v>
      </c>
      <c r="DE20" s="729" t="s">
        <v>105</v>
      </c>
      <c r="DF20" s="603">
        <v>0</v>
      </c>
      <c r="DG20" s="158"/>
      <c r="DH20" s="736">
        <v>67</v>
      </c>
      <c r="DI20" s="158" t="s">
        <v>105</v>
      </c>
      <c r="DJ20" s="159" t="s">
        <v>105</v>
      </c>
      <c r="DK20" s="716" t="s">
        <v>105</v>
      </c>
    </row>
    <row r="21" spans="1:115">
      <c r="A21" s="137" t="s">
        <v>136</v>
      </c>
      <c r="B21" s="171">
        <v>14</v>
      </c>
      <c r="C21" s="139">
        <v>0.6</v>
      </c>
      <c r="D21" s="715">
        <v>4233</v>
      </c>
      <c r="E21" s="149">
        <v>29</v>
      </c>
      <c r="F21" s="141">
        <v>2.15</v>
      </c>
      <c r="G21" s="728">
        <v>486</v>
      </c>
      <c r="H21" s="139">
        <v>14</v>
      </c>
      <c r="I21" s="139">
        <v>0.64</v>
      </c>
      <c r="J21" s="715">
        <v>3606</v>
      </c>
      <c r="K21" s="149">
        <v>30</v>
      </c>
      <c r="L21" s="141">
        <v>2.31</v>
      </c>
      <c r="M21" s="728">
        <v>425</v>
      </c>
      <c r="N21" s="139">
        <v>11</v>
      </c>
      <c r="O21" s="139">
        <v>1.56</v>
      </c>
      <c r="P21" s="715">
        <v>627</v>
      </c>
      <c r="Q21" s="149">
        <v>19</v>
      </c>
      <c r="R21" s="141">
        <v>5.67</v>
      </c>
      <c r="S21" s="728">
        <v>61</v>
      </c>
      <c r="T21" s="139">
        <v>14</v>
      </c>
      <c r="U21" s="139">
        <v>1.51</v>
      </c>
      <c r="V21" s="715">
        <v>578</v>
      </c>
      <c r="W21" s="149">
        <v>26</v>
      </c>
      <c r="X21" s="141">
        <v>5.52</v>
      </c>
      <c r="Y21" s="728">
        <v>64</v>
      </c>
      <c r="Z21" s="139">
        <v>11</v>
      </c>
      <c r="AA21" s="139">
        <v>1.18</v>
      </c>
      <c r="AB21" s="715">
        <v>717</v>
      </c>
      <c r="AC21" s="149">
        <v>29</v>
      </c>
      <c r="AD21" s="141">
        <v>4.9800000000000004</v>
      </c>
      <c r="AE21" s="728">
        <v>86</v>
      </c>
      <c r="AF21" s="139">
        <v>16</v>
      </c>
      <c r="AG21" s="139">
        <v>3.69</v>
      </c>
      <c r="AH21" s="723">
        <v>123</v>
      </c>
      <c r="AI21" s="148" t="s">
        <v>105</v>
      </c>
      <c r="AJ21" s="149" t="s">
        <v>105</v>
      </c>
      <c r="AK21" s="728" t="s">
        <v>105</v>
      </c>
      <c r="AL21" s="139">
        <v>21</v>
      </c>
      <c r="AM21" s="139">
        <v>5.16</v>
      </c>
      <c r="AN21" s="723">
        <v>91</v>
      </c>
      <c r="AO21" s="148" t="s">
        <v>105</v>
      </c>
      <c r="AP21" s="149" t="s">
        <v>105</v>
      </c>
      <c r="AQ21" s="728" t="s">
        <v>105</v>
      </c>
      <c r="AR21" s="139">
        <v>20</v>
      </c>
      <c r="AS21" s="139">
        <v>3.87</v>
      </c>
      <c r="AT21" s="723">
        <v>133</v>
      </c>
      <c r="AU21" s="148" t="s">
        <v>105</v>
      </c>
      <c r="AV21" s="149" t="s">
        <v>105</v>
      </c>
      <c r="AW21" s="728" t="s">
        <v>105</v>
      </c>
      <c r="AX21" s="139">
        <v>6</v>
      </c>
      <c r="AY21" s="139">
        <v>3.59</v>
      </c>
      <c r="AZ21" s="723">
        <v>83</v>
      </c>
      <c r="BA21" s="148" t="s">
        <v>105</v>
      </c>
      <c r="BB21" s="149" t="s">
        <v>105</v>
      </c>
      <c r="BC21" s="728" t="s">
        <v>105</v>
      </c>
      <c r="BD21" s="139">
        <v>15</v>
      </c>
      <c r="BE21" s="139">
        <v>2.2000000000000002</v>
      </c>
      <c r="BF21" s="723">
        <v>327</v>
      </c>
      <c r="BG21" s="148" t="s">
        <v>105</v>
      </c>
      <c r="BH21" s="149" t="s">
        <v>105</v>
      </c>
      <c r="BI21" s="728" t="s">
        <v>105</v>
      </c>
      <c r="BJ21" s="604">
        <v>1</v>
      </c>
      <c r="BK21" s="148">
        <v>1.43</v>
      </c>
      <c r="BL21" s="735">
        <v>57</v>
      </c>
      <c r="BM21" s="148" t="s">
        <v>105</v>
      </c>
      <c r="BN21" s="149" t="s">
        <v>105</v>
      </c>
      <c r="BO21" s="728" t="s">
        <v>105</v>
      </c>
      <c r="BP21" s="139">
        <v>10</v>
      </c>
      <c r="BQ21" s="139">
        <v>1.61</v>
      </c>
      <c r="BR21" s="723">
        <v>392</v>
      </c>
      <c r="BS21" s="148" t="s">
        <v>105</v>
      </c>
      <c r="BT21" s="149" t="s">
        <v>105</v>
      </c>
      <c r="BU21" s="728" t="s">
        <v>105</v>
      </c>
      <c r="BV21" s="139">
        <v>15</v>
      </c>
      <c r="BW21" s="139">
        <v>1.31</v>
      </c>
      <c r="BX21" s="715">
        <v>871</v>
      </c>
      <c r="BY21" s="149">
        <v>24</v>
      </c>
      <c r="BZ21" s="141">
        <v>4.08</v>
      </c>
      <c r="CA21" s="728">
        <v>112</v>
      </c>
      <c r="CB21" s="138">
        <v>26</v>
      </c>
      <c r="CC21" s="139">
        <v>3.01</v>
      </c>
      <c r="CD21" s="723">
        <v>249</v>
      </c>
      <c r="CE21" s="148" t="s">
        <v>105</v>
      </c>
      <c r="CF21" s="149" t="s">
        <v>105</v>
      </c>
      <c r="CG21" s="728" t="s">
        <v>105</v>
      </c>
      <c r="CH21" s="139">
        <v>31</v>
      </c>
      <c r="CI21" s="139">
        <v>4.29</v>
      </c>
      <c r="CJ21" s="723">
        <v>152</v>
      </c>
      <c r="CK21" s="148" t="s">
        <v>105</v>
      </c>
      <c r="CL21" s="149" t="s">
        <v>105</v>
      </c>
      <c r="CM21" s="728" t="s">
        <v>105</v>
      </c>
      <c r="CN21" s="139">
        <v>6</v>
      </c>
      <c r="CO21" s="139">
        <v>1.96</v>
      </c>
      <c r="CP21" s="723">
        <v>200</v>
      </c>
      <c r="CQ21" s="148" t="s">
        <v>105</v>
      </c>
      <c r="CR21" s="149" t="s">
        <v>105</v>
      </c>
      <c r="CS21" s="728" t="s">
        <v>105</v>
      </c>
      <c r="CT21" s="139">
        <v>7</v>
      </c>
      <c r="CU21" s="139">
        <v>3.15</v>
      </c>
      <c r="CV21" s="723">
        <v>89</v>
      </c>
      <c r="CW21" s="148" t="s">
        <v>105</v>
      </c>
      <c r="CX21" s="149" t="s">
        <v>105</v>
      </c>
      <c r="CY21" s="728" t="s">
        <v>105</v>
      </c>
      <c r="CZ21" s="138">
        <v>24</v>
      </c>
      <c r="DA21" s="139">
        <v>4.84</v>
      </c>
      <c r="DB21" s="723">
        <v>104</v>
      </c>
      <c r="DC21" s="148" t="s">
        <v>105</v>
      </c>
      <c r="DD21" s="149" t="s">
        <v>105</v>
      </c>
      <c r="DE21" s="728" t="s">
        <v>105</v>
      </c>
      <c r="DF21" s="602">
        <v>6</v>
      </c>
      <c r="DG21" s="148">
        <v>3.08</v>
      </c>
      <c r="DH21" s="735">
        <v>67</v>
      </c>
      <c r="DI21" s="148" t="s">
        <v>105</v>
      </c>
      <c r="DJ21" s="149" t="s">
        <v>105</v>
      </c>
      <c r="DK21" s="715" t="s">
        <v>105</v>
      </c>
    </row>
    <row r="22" spans="1:115">
      <c r="A22" s="151" t="s">
        <v>137</v>
      </c>
      <c r="B22" s="175">
        <v>6</v>
      </c>
      <c r="C22" s="161">
        <v>0.45</v>
      </c>
      <c r="D22" s="716">
        <v>4210</v>
      </c>
      <c r="E22" s="159">
        <v>10</v>
      </c>
      <c r="F22" s="155">
        <v>1.43</v>
      </c>
      <c r="G22" s="729">
        <v>479</v>
      </c>
      <c r="H22" s="153">
        <v>6</v>
      </c>
      <c r="I22" s="153">
        <v>0.47</v>
      </c>
      <c r="J22" s="716">
        <v>3587</v>
      </c>
      <c r="K22" s="159">
        <v>9</v>
      </c>
      <c r="L22" s="155">
        <v>1.52</v>
      </c>
      <c r="M22" s="729">
        <v>419</v>
      </c>
      <c r="N22" s="153">
        <v>8</v>
      </c>
      <c r="O22" s="153">
        <v>1.37</v>
      </c>
      <c r="P22" s="716">
        <v>623</v>
      </c>
      <c r="Q22" s="159">
        <v>11</v>
      </c>
      <c r="R22" s="155">
        <v>4.24</v>
      </c>
      <c r="S22" s="729">
        <v>60</v>
      </c>
      <c r="T22" s="153">
        <v>5</v>
      </c>
      <c r="U22" s="153">
        <v>1.02</v>
      </c>
      <c r="V22" s="716">
        <v>578</v>
      </c>
      <c r="W22" s="159">
        <v>8</v>
      </c>
      <c r="X22" s="155">
        <v>3.36</v>
      </c>
      <c r="Y22" s="729">
        <v>63</v>
      </c>
      <c r="Z22" s="153">
        <v>7</v>
      </c>
      <c r="AA22" s="153">
        <v>1.1299999999999999</v>
      </c>
      <c r="AB22" s="716">
        <v>712</v>
      </c>
      <c r="AC22" s="159">
        <v>2</v>
      </c>
      <c r="AD22" s="155">
        <v>1.65</v>
      </c>
      <c r="AE22" s="729">
        <v>86</v>
      </c>
      <c r="AF22" s="153">
        <v>10</v>
      </c>
      <c r="AG22" s="153">
        <v>3.25</v>
      </c>
      <c r="AH22" s="724">
        <v>122</v>
      </c>
      <c r="AI22" s="158" t="s">
        <v>105</v>
      </c>
      <c r="AJ22" s="159" t="s">
        <v>105</v>
      </c>
      <c r="AK22" s="729" t="s">
        <v>105</v>
      </c>
      <c r="AL22" s="153">
        <v>2</v>
      </c>
      <c r="AM22" s="153">
        <v>1.27</v>
      </c>
      <c r="AN22" s="724">
        <v>90</v>
      </c>
      <c r="AO22" s="158" t="s">
        <v>105</v>
      </c>
      <c r="AP22" s="159" t="s">
        <v>105</v>
      </c>
      <c r="AQ22" s="729" t="s">
        <v>105</v>
      </c>
      <c r="AR22" s="153">
        <v>8</v>
      </c>
      <c r="AS22" s="153">
        <v>2.73</v>
      </c>
      <c r="AT22" s="724">
        <v>131</v>
      </c>
      <c r="AU22" s="158" t="s">
        <v>105</v>
      </c>
      <c r="AV22" s="159" t="s">
        <v>105</v>
      </c>
      <c r="AW22" s="729" t="s">
        <v>105</v>
      </c>
      <c r="AX22" s="153">
        <v>6</v>
      </c>
      <c r="AY22" s="153">
        <v>2.78</v>
      </c>
      <c r="AZ22" s="724">
        <v>84</v>
      </c>
      <c r="BA22" s="158" t="s">
        <v>105</v>
      </c>
      <c r="BB22" s="159" t="s">
        <v>105</v>
      </c>
      <c r="BC22" s="729" t="s">
        <v>105</v>
      </c>
      <c r="BD22" s="153">
        <v>3</v>
      </c>
      <c r="BE22" s="153">
        <v>1.1100000000000001</v>
      </c>
      <c r="BF22" s="724">
        <v>326</v>
      </c>
      <c r="BG22" s="158" t="s">
        <v>105</v>
      </c>
      <c r="BH22" s="159" t="s">
        <v>105</v>
      </c>
      <c r="BI22" s="729" t="s">
        <v>105</v>
      </c>
      <c r="BJ22" s="603">
        <v>11</v>
      </c>
      <c r="BK22" s="158">
        <v>5.59</v>
      </c>
      <c r="BL22" s="736">
        <v>56</v>
      </c>
      <c r="BM22" s="158" t="s">
        <v>105</v>
      </c>
      <c r="BN22" s="159" t="s">
        <v>105</v>
      </c>
      <c r="BO22" s="729" t="s">
        <v>105</v>
      </c>
      <c r="BP22" s="153">
        <v>5</v>
      </c>
      <c r="BQ22" s="153">
        <v>1.28</v>
      </c>
      <c r="BR22" s="724">
        <v>390</v>
      </c>
      <c r="BS22" s="158" t="s">
        <v>105</v>
      </c>
      <c r="BT22" s="159" t="s">
        <v>105</v>
      </c>
      <c r="BU22" s="729" t="s">
        <v>105</v>
      </c>
      <c r="BV22" s="157">
        <v>7</v>
      </c>
      <c r="BW22" s="153">
        <v>1</v>
      </c>
      <c r="BX22" s="716">
        <v>860</v>
      </c>
      <c r="BY22" s="159">
        <v>11</v>
      </c>
      <c r="BZ22" s="155">
        <v>3.12</v>
      </c>
      <c r="CA22" s="729">
        <v>109</v>
      </c>
      <c r="CB22" s="153">
        <v>7</v>
      </c>
      <c r="CC22" s="153">
        <v>1.81</v>
      </c>
      <c r="CD22" s="724">
        <v>252</v>
      </c>
      <c r="CE22" s="158" t="s">
        <v>105</v>
      </c>
      <c r="CF22" s="159" t="s">
        <v>105</v>
      </c>
      <c r="CG22" s="729" t="s">
        <v>105</v>
      </c>
      <c r="CH22" s="153">
        <v>8</v>
      </c>
      <c r="CI22" s="153">
        <v>2.42</v>
      </c>
      <c r="CJ22" s="724">
        <v>150</v>
      </c>
      <c r="CK22" s="158" t="s">
        <v>105</v>
      </c>
      <c r="CL22" s="159" t="s">
        <v>105</v>
      </c>
      <c r="CM22" s="729" t="s">
        <v>105</v>
      </c>
      <c r="CN22" s="153">
        <v>6</v>
      </c>
      <c r="CO22" s="153">
        <v>2.1</v>
      </c>
      <c r="CP22" s="724">
        <v>199</v>
      </c>
      <c r="CQ22" s="158" t="s">
        <v>105</v>
      </c>
      <c r="CR22" s="159" t="s">
        <v>105</v>
      </c>
      <c r="CS22" s="729" t="s">
        <v>105</v>
      </c>
      <c r="CT22" s="153">
        <v>9</v>
      </c>
      <c r="CU22" s="153">
        <v>3.56</v>
      </c>
      <c r="CV22" s="724">
        <v>89</v>
      </c>
      <c r="CW22" s="158" t="s">
        <v>105</v>
      </c>
      <c r="CX22" s="159" t="s">
        <v>105</v>
      </c>
      <c r="CY22" s="729" t="s">
        <v>105</v>
      </c>
      <c r="CZ22" s="153">
        <v>11</v>
      </c>
      <c r="DA22" s="153">
        <v>3.42</v>
      </c>
      <c r="DB22" s="724">
        <v>104</v>
      </c>
      <c r="DC22" s="158" t="s">
        <v>105</v>
      </c>
      <c r="DD22" s="159" t="s">
        <v>105</v>
      </c>
      <c r="DE22" s="729" t="s">
        <v>105</v>
      </c>
      <c r="DF22" s="603">
        <v>7</v>
      </c>
      <c r="DG22" s="158">
        <v>3.35</v>
      </c>
      <c r="DH22" s="736">
        <v>67</v>
      </c>
      <c r="DI22" s="158" t="s">
        <v>105</v>
      </c>
      <c r="DJ22" s="159" t="s">
        <v>105</v>
      </c>
      <c r="DK22" s="716" t="s">
        <v>105</v>
      </c>
    </row>
    <row r="23" spans="1:115">
      <c r="A23" s="388" t="s">
        <v>138</v>
      </c>
      <c r="B23" s="605">
        <v>5</v>
      </c>
      <c r="C23" s="606">
        <v>0.41</v>
      </c>
      <c r="D23" s="717">
        <v>4212</v>
      </c>
      <c r="E23" s="607">
        <v>15</v>
      </c>
      <c r="F23" s="608">
        <v>1.74</v>
      </c>
      <c r="G23" s="730">
        <v>484</v>
      </c>
      <c r="H23" s="609">
        <v>6</v>
      </c>
      <c r="I23" s="606">
        <v>0.45</v>
      </c>
      <c r="J23" s="717">
        <v>3585</v>
      </c>
      <c r="K23" s="607">
        <v>15</v>
      </c>
      <c r="L23" s="608">
        <v>1.81</v>
      </c>
      <c r="M23" s="730">
        <v>425</v>
      </c>
      <c r="N23" s="609">
        <v>3</v>
      </c>
      <c r="O23" s="606">
        <v>0.88</v>
      </c>
      <c r="P23" s="717">
        <v>627</v>
      </c>
      <c r="Q23" s="607">
        <v>20</v>
      </c>
      <c r="R23" s="608">
        <v>5.72</v>
      </c>
      <c r="S23" s="730">
        <v>59</v>
      </c>
      <c r="T23" s="609">
        <v>4</v>
      </c>
      <c r="U23" s="606">
        <v>0.97</v>
      </c>
      <c r="V23" s="717">
        <v>577</v>
      </c>
      <c r="W23" s="610">
        <v>5</v>
      </c>
      <c r="X23" s="608">
        <v>2.56</v>
      </c>
      <c r="Y23" s="730">
        <v>65</v>
      </c>
      <c r="Z23" s="609">
        <v>5</v>
      </c>
      <c r="AA23" s="606">
        <v>0.99</v>
      </c>
      <c r="AB23" s="717">
        <v>714</v>
      </c>
      <c r="AC23" s="610">
        <v>7</v>
      </c>
      <c r="AD23" s="608">
        <v>2.73</v>
      </c>
      <c r="AE23" s="730">
        <v>87</v>
      </c>
      <c r="AF23" s="609">
        <v>4</v>
      </c>
      <c r="AG23" s="606">
        <v>2.14</v>
      </c>
      <c r="AH23" s="725">
        <v>123</v>
      </c>
      <c r="AI23" s="612" t="s">
        <v>105</v>
      </c>
      <c r="AJ23" s="610" t="s">
        <v>105</v>
      </c>
      <c r="AK23" s="730" t="s">
        <v>105</v>
      </c>
      <c r="AL23" s="609">
        <v>4</v>
      </c>
      <c r="AM23" s="606">
        <v>2.27</v>
      </c>
      <c r="AN23" s="725">
        <v>90</v>
      </c>
      <c r="AO23" s="612" t="s">
        <v>105</v>
      </c>
      <c r="AP23" s="610" t="s">
        <v>105</v>
      </c>
      <c r="AQ23" s="730" t="s">
        <v>105</v>
      </c>
      <c r="AR23" s="609">
        <v>10</v>
      </c>
      <c r="AS23" s="606">
        <v>2.97</v>
      </c>
      <c r="AT23" s="725">
        <v>131</v>
      </c>
      <c r="AU23" s="612" t="s">
        <v>105</v>
      </c>
      <c r="AV23" s="610" t="s">
        <v>105</v>
      </c>
      <c r="AW23" s="730" t="s">
        <v>105</v>
      </c>
      <c r="AX23" s="609">
        <v>5</v>
      </c>
      <c r="AY23" s="606">
        <v>2.92</v>
      </c>
      <c r="AZ23" s="725">
        <v>84</v>
      </c>
      <c r="BA23" s="612" t="s">
        <v>105</v>
      </c>
      <c r="BB23" s="610" t="s">
        <v>105</v>
      </c>
      <c r="BC23" s="730" t="s">
        <v>105</v>
      </c>
      <c r="BD23" s="609">
        <v>7</v>
      </c>
      <c r="BE23" s="606">
        <v>1.67</v>
      </c>
      <c r="BF23" s="725">
        <v>326</v>
      </c>
      <c r="BG23" s="612" t="s">
        <v>105</v>
      </c>
      <c r="BH23" s="610" t="s">
        <v>105</v>
      </c>
      <c r="BI23" s="730" t="s">
        <v>105</v>
      </c>
      <c r="BJ23" s="613">
        <v>1</v>
      </c>
      <c r="BK23" s="612">
        <v>1.43</v>
      </c>
      <c r="BL23" s="737">
        <v>57</v>
      </c>
      <c r="BM23" s="612" t="s">
        <v>105</v>
      </c>
      <c r="BN23" s="610" t="s">
        <v>105</v>
      </c>
      <c r="BO23" s="730" t="s">
        <v>105</v>
      </c>
      <c r="BP23" s="609">
        <v>5</v>
      </c>
      <c r="BQ23" s="606">
        <v>1.32</v>
      </c>
      <c r="BR23" s="725">
        <v>391</v>
      </c>
      <c r="BS23" s="612" t="s">
        <v>105</v>
      </c>
      <c r="BT23" s="610" t="s">
        <v>105</v>
      </c>
      <c r="BU23" s="725" t="s">
        <v>105</v>
      </c>
      <c r="BV23" s="605">
        <v>6</v>
      </c>
      <c r="BW23" s="606">
        <v>0.93</v>
      </c>
      <c r="BX23" s="717">
        <v>861</v>
      </c>
      <c r="BY23" s="607">
        <v>21</v>
      </c>
      <c r="BZ23" s="608">
        <v>3.89</v>
      </c>
      <c r="CA23" s="730">
        <v>112</v>
      </c>
      <c r="CB23" s="609">
        <v>6</v>
      </c>
      <c r="CC23" s="606">
        <v>1.7</v>
      </c>
      <c r="CD23" s="725">
        <v>248</v>
      </c>
      <c r="CE23" s="612" t="s">
        <v>105</v>
      </c>
      <c r="CF23" s="610" t="s">
        <v>105</v>
      </c>
      <c r="CG23" s="730" t="s">
        <v>105</v>
      </c>
      <c r="CH23" s="609">
        <v>5</v>
      </c>
      <c r="CI23" s="606">
        <v>2.04</v>
      </c>
      <c r="CJ23" s="725">
        <v>149</v>
      </c>
      <c r="CK23" s="612" t="s">
        <v>105</v>
      </c>
      <c r="CL23" s="610" t="s">
        <v>105</v>
      </c>
      <c r="CM23" s="730" t="s">
        <v>105</v>
      </c>
      <c r="CN23" s="606">
        <v>5</v>
      </c>
      <c r="CO23" s="606">
        <v>1.59</v>
      </c>
      <c r="CP23" s="725">
        <v>200</v>
      </c>
      <c r="CQ23" s="612" t="s">
        <v>105</v>
      </c>
      <c r="CR23" s="610" t="s">
        <v>105</v>
      </c>
      <c r="CS23" s="730" t="s">
        <v>105</v>
      </c>
      <c r="CT23" s="609">
        <v>3</v>
      </c>
      <c r="CU23" s="606">
        <v>1.96</v>
      </c>
      <c r="CV23" s="725">
        <v>90</v>
      </c>
      <c r="CW23" s="612" t="s">
        <v>105</v>
      </c>
      <c r="CX23" s="610" t="s">
        <v>105</v>
      </c>
      <c r="CY23" s="730" t="s">
        <v>105</v>
      </c>
      <c r="CZ23" s="609">
        <v>5</v>
      </c>
      <c r="DA23" s="606">
        <v>2.36</v>
      </c>
      <c r="DB23" s="725">
        <v>104</v>
      </c>
      <c r="DC23" s="612" t="s">
        <v>105</v>
      </c>
      <c r="DD23" s="610" t="s">
        <v>105</v>
      </c>
      <c r="DE23" s="730" t="s">
        <v>105</v>
      </c>
      <c r="DF23" s="611">
        <v>0</v>
      </c>
      <c r="DG23" s="612"/>
      <c r="DH23" s="737">
        <v>67</v>
      </c>
      <c r="DI23" s="612" t="s">
        <v>105</v>
      </c>
      <c r="DJ23" s="610" t="s">
        <v>105</v>
      </c>
      <c r="DK23" s="717" t="s">
        <v>105</v>
      </c>
    </row>
    <row r="24" spans="1:115">
      <c r="A24" s="753" t="s">
        <v>139</v>
      </c>
    </row>
    <row r="25" spans="1:115">
      <c r="A25" s="753" t="s">
        <v>301</v>
      </c>
    </row>
    <row r="26" spans="1:115">
      <c r="A26" s="753" t="s">
        <v>413</v>
      </c>
    </row>
    <row r="28" spans="1:115" ht="15">
      <c r="A28" s="241" t="s">
        <v>346</v>
      </c>
    </row>
    <row r="29" spans="1:115" ht="15">
      <c r="A29" s="528" t="s">
        <v>8</v>
      </c>
      <c r="B29" s="1924" t="s">
        <v>26</v>
      </c>
      <c r="C29" s="2010"/>
      <c r="D29" s="2010"/>
      <c r="E29" s="2010"/>
      <c r="F29" s="2010"/>
      <c r="G29" s="2010"/>
      <c r="H29" s="1924" t="s">
        <v>28</v>
      </c>
      <c r="I29" s="2010"/>
      <c r="J29" s="2010"/>
      <c r="K29" s="2010"/>
      <c r="L29" s="2010"/>
      <c r="M29" s="2010"/>
      <c r="N29" s="2014" t="s">
        <v>27</v>
      </c>
      <c r="O29" s="2010"/>
      <c r="P29" s="2010"/>
      <c r="Q29" s="2010"/>
      <c r="R29" s="2010"/>
      <c r="S29" s="2011"/>
      <c r="T29" s="2014" t="s">
        <v>9</v>
      </c>
      <c r="U29" s="2010"/>
      <c r="V29" s="2010"/>
      <c r="W29" s="2010"/>
      <c r="X29" s="2010"/>
      <c r="Y29" s="2011"/>
      <c r="Z29" s="2014" t="s">
        <v>10</v>
      </c>
      <c r="AA29" s="2010"/>
      <c r="AB29" s="2010"/>
      <c r="AC29" s="2010"/>
      <c r="AD29" s="2010"/>
      <c r="AE29" s="2011"/>
      <c r="AF29" s="2014" t="s">
        <v>11</v>
      </c>
      <c r="AG29" s="2010"/>
      <c r="AH29" s="2010"/>
      <c r="AI29" s="2010"/>
      <c r="AJ29" s="2010"/>
      <c r="AK29" s="2011"/>
      <c r="AL29" s="2014" t="s">
        <v>12</v>
      </c>
      <c r="AM29" s="2010"/>
      <c r="AN29" s="2010"/>
      <c r="AO29" s="2010"/>
      <c r="AP29" s="2010"/>
      <c r="AQ29" s="2011"/>
      <c r="AR29" s="2014" t="s">
        <v>13</v>
      </c>
      <c r="AS29" s="2010"/>
      <c r="AT29" s="2010"/>
      <c r="AU29" s="2010"/>
      <c r="AV29" s="2010"/>
      <c r="AW29" s="2011"/>
      <c r="AX29" s="2014" t="s">
        <v>14</v>
      </c>
      <c r="AY29" s="2010"/>
      <c r="AZ29" s="2010"/>
      <c r="BA29" s="2010"/>
      <c r="BB29" s="2010"/>
      <c r="BC29" s="2011"/>
      <c r="BD29" s="2014" t="s">
        <v>15</v>
      </c>
      <c r="BE29" s="2010"/>
      <c r="BF29" s="2010"/>
      <c r="BG29" s="2010"/>
      <c r="BH29" s="2010"/>
      <c r="BI29" s="2011"/>
      <c r="BJ29" s="2014" t="s">
        <v>24</v>
      </c>
      <c r="BK29" s="2010"/>
      <c r="BL29" s="2010"/>
      <c r="BM29" s="2010"/>
      <c r="BN29" s="2010"/>
      <c r="BO29" s="2011"/>
      <c r="BP29" s="2014" t="s">
        <v>16</v>
      </c>
      <c r="BQ29" s="2010"/>
      <c r="BR29" s="2010"/>
      <c r="BS29" s="2010"/>
      <c r="BT29" s="2010"/>
      <c r="BU29" s="2011"/>
      <c r="BV29" s="2014" t="s">
        <v>17</v>
      </c>
      <c r="BW29" s="2010"/>
      <c r="BX29" s="2010"/>
      <c r="BY29" s="2010"/>
      <c r="BZ29" s="2010"/>
      <c r="CA29" s="2011"/>
      <c r="CB29" s="2014" t="s">
        <v>18</v>
      </c>
      <c r="CC29" s="2010"/>
      <c r="CD29" s="2010"/>
      <c r="CE29" s="2010"/>
      <c r="CF29" s="2010"/>
      <c r="CG29" s="2011"/>
      <c r="CH29" s="2014" t="s">
        <v>19</v>
      </c>
      <c r="CI29" s="2010"/>
      <c r="CJ29" s="2010"/>
      <c r="CK29" s="2010"/>
      <c r="CL29" s="2010"/>
      <c r="CM29" s="2011"/>
      <c r="CN29" s="2014" t="s">
        <v>20</v>
      </c>
      <c r="CO29" s="2010"/>
      <c r="CP29" s="2010"/>
      <c r="CQ29" s="2010"/>
      <c r="CR29" s="2010"/>
      <c r="CS29" s="2011"/>
      <c r="CT29" s="2014" t="s">
        <v>21</v>
      </c>
      <c r="CU29" s="2010"/>
      <c r="CV29" s="2010"/>
      <c r="CW29" s="2010"/>
      <c r="CX29" s="2010"/>
      <c r="CY29" s="2011"/>
      <c r="CZ29" s="2014" t="s">
        <v>22</v>
      </c>
      <c r="DA29" s="2010"/>
      <c r="DB29" s="2010"/>
      <c r="DC29" s="2010"/>
      <c r="DD29" s="2010"/>
      <c r="DE29" s="2011"/>
      <c r="DF29" s="1928" t="s">
        <v>23</v>
      </c>
      <c r="DG29" s="2010"/>
      <c r="DH29" s="2010"/>
      <c r="DI29" s="2010"/>
      <c r="DJ29" s="2010"/>
      <c r="DK29" s="2013"/>
    </row>
    <row r="30" spans="1:115" ht="15">
      <c r="A30" s="131" t="s">
        <v>124</v>
      </c>
      <c r="B30" s="2104" t="s">
        <v>104</v>
      </c>
      <c r="C30" s="2010"/>
      <c r="D30" s="2013"/>
      <c r="E30" s="2103" t="s">
        <v>3</v>
      </c>
      <c r="F30" s="2010"/>
      <c r="G30" s="2010"/>
      <c r="H30" s="2104" t="s">
        <v>104</v>
      </c>
      <c r="I30" s="2010"/>
      <c r="J30" s="2013"/>
      <c r="K30" s="2103" t="s">
        <v>3</v>
      </c>
      <c r="L30" s="2010"/>
      <c r="M30" s="2010"/>
      <c r="N30" s="2104" t="s">
        <v>104</v>
      </c>
      <c r="O30" s="2010"/>
      <c r="P30" s="2013"/>
      <c r="Q30" s="2105" t="s">
        <v>3</v>
      </c>
      <c r="R30" s="2010"/>
      <c r="S30" s="2011"/>
      <c r="T30" s="2104" t="s">
        <v>104</v>
      </c>
      <c r="U30" s="2010"/>
      <c r="V30" s="2013"/>
      <c r="W30" s="2105" t="s">
        <v>3</v>
      </c>
      <c r="X30" s="2010"/>
      <c r="Y30" s="2011"/>
      <c r="Z30" s="2104" t="s">
        <v>104</v>
      </c>
      <c r="AA30" s="2010"/>
      <c r="AB30" s="2013"/>
      <c r="AC30" s="2105" t="s">
        <v>3</v>
      </c>
      <c r="AD30" s="2010"/>
      <c r="AE30" s="2011"/>
      <c r="AF30" s="2104" t="s">
        <v>104</v>
      </c>
      <c r="AG30" s="2010"/>
      <c r="AH30" s="2013"/>
      <c r="AI30" s="2105" t="s">
        <v>3</v>
      </c>
      <c r="AJ30" s="2010"/>
      <c r="AK30" s="2011"/>
      <c r="AL30" s="2104" t="s">
        <v>104</v>
      </c>
      <c r="AM30" s="2010"/>
      <c r="AN30" s="2013"/>
      <c r="AO30" s="2105" t="s">
        <v>3</v>
      </c>
      <c r="AP30" s="2010"/>
      <c r="AQ30" s="2011"/>
      <c r="AR30" s="2104" t="s">
        <v>104</v>
      </c>
      <c r="AS30" s="2010"/>
      <c r="AT30" s="2013"/>
      <c r="AU30" s="2105" t="s">
        <v>3</v>
      </c>
      <c r="AV30" s="2010"/>
      <c r="AW30" s="2011"/>
      <c r="AX30" s="2104" t="s">
        <v>104</v>
      </c>
      <c r="AY30" s="2010"/>
      <c r="AZ30" s="2013"/>
      <c r="BA30" s="2105" t="s">
        <v>3</v>
      </c>
      <c r="BB30" s="2010"/>
      <c r="BC30" s="2011"/>
      <c r="BD30" s="2104" t="s">
        <v>104</v>
      </c>
      <c r="BE30" s="2010"/>
      <c r="BF30" s="2013"/>
      <c r="BG30" s="2105" t="s">
        <v>3</v>
      </c>
      <c r="BH30" s="2010"/>
      <c r="BI30" s="2011"/>
      <c r="BJ30" s="2104" t="s">
        <v>104</v>
      </c>
      <c r="BK30" s="2010"/>
      <c r="BL30" s="2013"/>
      <c r="BM30" s="2105" t="s">
        <v>3</v>
      </c>
      <c r="BN30" s="2010"/>
      <c r="BO30" s="2011"/>
      <c r="BP30" s="2104" t="s">
        <v>104</v>
      </c>
      <c r="BQ30" s="2010"/>
      <c r="BR30" s="2013"/>
      <c r="BS30" s="2105" t="s">
        <v>3</v>
      </c>
      <c r="BT30" s="2010"/>
      <c r="BU30" s="2011"/>
      <c r="BV30" s="2104" t="s">
        <v>104</v>
      </c>
      <c r="BW30" s="2010"/>
      <c r="BX30" s="2013"/>
      <c r="BY30" s="2105" t="s">
        <v>3</v>
      </c>
      <c r="BZ30" s="2010"/>
      <c r="CA30" s="2011"/>
      <c r="CB30" s="2104" t="s">
        <v>104</v>
      </c>
      <c r="CC30" s="2010"/>
      <c r="CD30" s="2013"/>
      <c r="CE30" s="2105" t="s">
        <v>3</v>
      </c>
      <c r="CF30" s="2010"/>
      <c r="CG30" s="2011"/>
      <c r="CH30" s="2104" t="s">
        <v>104</v>
      </c>
      <c r="CI30" s="2010"/>
      <c r="CJ30" s="2013"/>
      <c r="CK30" s="2105" t="s">
        <v>3</v>
      </c>
      <c r="CL30" s="2010"/>
      <c r="CM30" s="2011"/>
      <c r="CN30" s="2104" t="s">
        <v>104</v>
      </c>
      <c r="CO30" s="2010"/>
      <c r="CP30" s="2013"/>
      <c r="CQ30" s="2105" t="s">
        <v>3</v>
      </c>
      <c r="CR30" s="2010"/>
      <c r="CS30" s="2011"/>
      <c r="CT30" s="2104" t="s">
        <v>104</v>
      </c>
      <c r="CU30" s="2010"/>
      <c r="CV30" s="2013"/>
      <c r="CW30" s="2105" t="s">
        <v>3</v>
      </c>
      <c r="CX30" s="2010"/>
      <c r="CY30" s="2011"/>
      <c r="CZ30" s="2104" t="s">
        <v>104</v>
      </c>
      <c r="DA30" s="2010"/>
      <c r="DB30" s="2013"/>
      <c r="DC30" s="2105" t="s">
        <v>3</v>
      </c>
      <c r="DD30" s="2010"/>
      <c r="DE30" s="2011"/>
      <c r="DF30" s="1869" t="s">
        <v>104</v>
      </c>
      <c r="DG30" s="2010"/>
      <c r="DH30" s="2013"/>
      <c r="DI30" s="2105" t="s">
        <v>3</v>
      </c>
      <c r="DJ30" s="2010"/>
      <c r="DK30" s="2013"/>
    </row>
    <row r="31" spans="1:115" ht="15.75" thickBot="1">
      <c r="A31" s="132" t="s">
        <v>125</v>
      </c>
      <c r="B31" s="167" t="s">
        <v>46</v>
      </c>
      <c r="C31" s="133" t="s">
        <v>69</v>
      </c>
      <c r="D31" s="714" t="s">
        <v>77</v>
      </c>
      <c r="E31" s="134" t="s">
        <v>46</v>
      </c>
      <c r="F31" s="134" t="s">
        <v>69</v>
      </c>
      <c r="G31" s="727" t="s">
        <v>77</v>
      </c>
      <c r="H31" s="133" t="s">
        <v>46</v>
      </c>
      <c r="I31" s="133" t="s">
        <v>69</v>
      </c>
      <c r="J31" s="714" t="s">
        <v>77</v>
      </c>
      <c r="K31" s="134" t="s">
        <v>46</v>
      </c>
      <c r="L31" s="134" t="s">
        <v>69</v>
      </c>
      <c r="M31" s="727" t="s">
        <v>77</v>
      </c>
      <c r="N31" s="133" t="s">
        <v>46</v>
      </c>
      <c r="O31" s="133" t="s">
        <v>69</v>
      </c>
      <c r="P31" s="714" t="s">
        <v>77</v>
      </c>
      <c r="Q31" s="134" t="s">
        <v>46</v>
      </c>
      <c r="R31" s="134" t="s">
        <v>69</v>
      </c>
      <c r="S31" s="727" t="s">
        <v>77</v>
      </c>
      <c r="T31" s="133" t="s">
        <v>46</v>
      </c>
      <c r="U31" s="133" t="s">
        <v>69</v>
      </c>
      <c r="V31" s="714" t="s">
        <v>77</v>
      </c>
      <c r="W31" s="134" t="s">
        <v>46</v>
      </c>
      <c r="X31" s="134" t="s">
        <v>69</v>
      </c>
      <c r="Y31" s="727" t="s">
        <v>77</v>
      </c>
      <c r="Z31" s="133" t="s">
        <v>46</v>
      </c>
      <c r="AA31" s="133" t="s">
        <v>69</v>
      </c>
      <c r="AB31" s="714" t="s">
        <v>77</v>
      </c>
      <c r="AC31" s="134" t="s">
        <v>46</v>
      </c>
      <c r="AD31" s="134" t="s">
        <v>69</v>
      </c>
      <c r="AE31" s="727" t="s">
        <v>77</v>
      </c>
      <c r="AF31" s="133" t="s">
        <v>46</v>
      </c>
      <c r="AG31" s="133" t="s">
        <v>69</v>
      </c>
      <c r="AH31" s="714" t="s">
        <v>77</v>
      </c>
      <c r="AI31" s="134" t="s">
        <v>46</v>
      </c>
      <c r="AJ31" s="134" t="s">
        <v>69</v>
      </c>
      <c r="AK31" s="727" t="s">
        <v>77</v>
      </c>
      <c r="AL31" s="133" t="s">
        <v>46</v>
      </c>
      <c r="AM31" s="133" t="s">
        <v>69</v>
      </c>
      <c r="AN31" s="714" t="s">
        <v>77</v>
      </c>
      <c r="AO31" s="134" t="s">
        <v>46</v>
      </c>
      <c r="AP31" s="134" t="s">
        <v>69</v>
      </c>
      <c r="AQ31" s="727" t="s">
        <v>77</v>
      </c>
      <c r="AR31" s="133" t="s">
        <v>46</v>
      </c>
      <c r="AS31" s="133" t="s">
        <v>69</v>
      </c>
      <c r="AT31" s="714" t="s">
        <v>77</v>
      </c>
      <c r="AU31" s="134" t="s">
        <v>46</v>
      </c>
      <c r="AV31" s="134" t="s">
        <v>69</v>
      </c>
      <c r="AW31" s="727" t="s">
        <v>77</v>
      </c>
      <c r="AX31" s="133" t="s">
        <v>46</v>
      </c>
      <c r="AY31" s="133" t="s">
        <v>69</v>
      </c>
      <c r="AZ31" s="714" t="s">
        <v>77</v>
      </c>
      <c r="BA31" s="134" t="s">
        <v>46</v>
      </c>
      <c r="BB31" s="134" t="s">
        <v>69</v>
      </c>
      <c r="BC31" s="727" t="s">
        <v>77</v>
      </c>
      <c r="BD31" s="133" t="s">
        <v>46</v>
      </c>
      <c r="BE31" s="133" t="s">
        <v>69</v>
      </c>
      <c r="BF31" s="714" t="s">
        <v>77</v>
      </c>
      <c r="BG31" s="134" t="s">
        <v>46</v>
      </c>
      <c r="BH31" s="134" t="s">
        <v>69</v>
      </c>
      <c r="BI31" s="727" t="s">
        <v>77</v>
      </c>
      <c r="BJ31" s="133" t="s">
        <v>46</v>
      </c>
      <c r="BK31" s="133" t="s">
        <v>69</v>
      </c>
      <c r="BL31" s="714" t="s">
        <v>77</v>
      </c>
      <c r="BM31" s="134" t="s">
        <v>46</v>
      </c>
      <c r="BN31" s="134" t="s">
        <v>69</v>
      </c>
      <c r="BO31" s="727" t="s">
        <v>77</v>
      </c>
      <c r="BP31" s="133" t="s">
        <v>46</v>
      </c>
      <c r="BQ31" s="133" t="s">
        <v>69</v>
      </c>
      <c r="BR31" s="714" t="s">
        <v>77</v>
      </c>
      <c r="BS31" s="134" t="s">
        <v>46</v>
      </c>
      <c r="BT31" s="134" t="s">
        <v>69</v>
      </c>
      <c r="BU31" s="727" t="s">
        <v>77</v>
      </c>
      <c r="BV31" s="133" t="s">
        <v>46</v>
      </c>
      <c r="BW31" s="133" t="s">
        <v>69</v>
      </c>
      <c r="BX31" s="714" t="s">
        <v>77</v>
      </c>
      <c r="BY31" s="134" t="s">
        <v>46</v>
      </c>
      <c r="BZ31" s="134" t="s">
        <v>69</v>
      </c>
      <c r="CA31" s="727" t="s">
        <v>77</v>
      </c>
      <c r="CB31" s="133" t="s">
        <v>46</v>
      </c>
      <c r="CC31" s="133" t="s">
        <v>69</v>
      </c>
      <c r="CD31" s="714" t="s">
        <v>77</v>
      </c>
      <c r="CE31" s="134" t="s">
        <v>46</v>
      </c>
      <c r="CF31" s="133" t="s">
        <v>69</v>
      </c>
      <c r="CG31" s="727" t="s">
        <v>77</v>
      </c>
      <c r="CH31" s="133" t="s">
        <v>46</v>
      </c>
      <c r="CI31" s="133" t="s">
        <v>69</v>
      </c>
      <c r="CJ31" s="714" t="s">
        <v>77</v>
      </c>
      <c r="CK31" s="134" t="s">
        <v>46</v>
      </c>
      <c r="CL31" s="134" t="s">
        <v>69</v>
      </c>
      <c r="CM31" s="727" t="s">
        <v>77</v>
      </c>
      <c r="CN31" s="133" t="s">
        <v>46</v>
      </c>
      <c r="CO31" s="133" t="s">
        <v>69</v>
      </c>
      <c r="CP31" s="714" t="s">
        <v>77</v>
      </c>
      <c r="CQ31" s="134" t="s">
        <v>46</v>
      </c>
      <c r="CR31" s="134" t="s">
        <v>69</v>
      </c>
      <c r="CS31" s="727" t="s">
        <v>77</v>
      </c>
      <c r="CT31" s="133" t="s">
        <v>46</v>
      </c>
      <c r="CU31" s="133" t="s">
        <v>69</v>
      </c>
      <c r="CV31" s="714" t="s">
        <v>77</v>
      </c>
      <c r="CW31" s="134" t="s">
        <v>46</v>
      </c>
      <c r="CX31" s="134" t="s">
        <v>69</v>
      </c>
      <c r="CY31" s="727" t="s">
        <v>77</v>
      </c>
      <c r="CZ31" s="133" t="s">
        <v>46</v>
      </c>
      <c r="DA31" s="133" t="s">
        <v>69</v>
      </c>
      <c r="DB31" s="714" t="s">
        <v>77</v>
      </c>
      <c r="DC31" s="134" t="s">
        <v>46</v>
      </c>
      <c r="DD31" s="134" t="s">
        <v>69</v>
      </c>
      <c r="DE31" s="727" t="s">
        <v>77</v>
      </c>
      <c r="DF31" s="133" t="s">
        <v>46</v>
      </c>
      <c r="DG31" s="133" t="s">
        <v>69</v>
      </c>
      <c r="DH31" s="714" t="s">
        <v>77</v>
      </c>
      <c r="DI31" s="134" t="s">
        <v>46</v>
      </c>
      <c r="DJ31" s="133" t="s">
        <v>69</v>
      </c>
      <c r="DK31" s="739" t="s">
        <v>77</v>
      </c>
    </row>
    <row r="32" spans="1:115">
      <c r="A32" s="137" t="s">
        <v>81</v>
      </c>
      <c r="B32" s="171">
        <v>21</v>
      </c>
      <c r="C32" s="139">
        <v>1.43</v>
      </c>
      <c r="D32" s="715">
        <v>1665</v>
      </c>
      <c r="E32" s="149">
        <v>15</v>
      </c>
      <c r="F32" s="141">
        <v>2.4300000000000002</v>
      </c>
      <c r="G32" s="728">
        <v>229</v>
      </c>
      <c r="H32" s="441">
        <v>23</v>
      </c>
      <c r="I32" s="139">
        <v>1.53</v>
      </c>
      <c r="J32" s="715">
        <v>1419</v>
      </c>
      <c r="K32" s="149">
        <v>16</v>
      </c>
      <c r="L32" s="141">
        <v>2.69</v>
      </c>
      <c r="M32" s="728">
        <v>198</v>
      </c>
      <c r="N32" s="139">
        <v>9</v>
      </c>
      <c r="O32" s="139">
        <v>3.08</v>
      </c>
      <c r="P32" s="715">
        <v>246</v>
      </c>
      <c r="Q32" s="183" t="s">
        <v>105</v>
      </c>
      <c r="R32" s="141" t="s">
        <v>105</v>
      </c>
      <c r="S32" s="728" t="s">
        <v>105</v>
      </c>
      <c r="T32" s="442">
        <v>28</v>
      </c>
      <c r="U32" s="139">
        <v>3.99</v>
      </c>
      <c r="V32" s="715">
        <v>213</v>
      </c>
      <c r="W32" s="149" t="s">
        <v>105</v>
      </c>
      <c r="X32" s="141" t="s">
        <v>105</v>
      </c>
      <c r="Y32" s="728" t="s">
        <v>105</v>
      </c>
      <c r="Z32" s="139">
        <v>19</v>
      </c>
      <c r="AA32" s="139">
        <v>3.24</v>
      </c>
      <c r="AB32" s="715">
        <v>233</v>
      </c>
      <c r="AC32" s="149" t="s">
        <v>105</v>
      </c>
      <c r="AD32" s="141" t="s">
        <v>105</v>
      </c>
      <c r="AE32" s="728" t="s">
        <v>105</v>
      </c>
      <c r="AF32" s="139">
        <v>6</v>
      </c>
      <c r="AG32" s="139">
        <v>4.3600000000000003</v>
      </c>
      <c r="AH32" s="723">
        <v>63</v>
      </c>
      <c r="AI32" s="148" t="s">
        <v>105</v>
      </c>
      <c r="AJ32" s="149" t="s">
        <v>105</v>
      </c>
      <c r="AK32" s="728" t="s">
        <v>105</v>
      </c>
      <c r="AL32" s="139" t="s">
        <v>105</v>
      </c>
      <c r="AM32" s="139" t="s">
        <v>105</v>
      </c>
      <c r="AN32" s="723" t="s">
        <v>105</v>
      </c>
      <c r="AO32" s="148" t="s">
        <v>105</v>
      </c>
      <c r="AP32" s="149" t="s">
        <v>105</v>
      </c>
      <c r="AQ32" s="728" t="s">
        <v>105</v>
      </c>
      <c r="AR32" s="139">
        <v>18</v>
      </c>
      <c r="AS32" s="139">
        <v>6.1000000000000014</v>
      </c>
      <c r="AT32" s="723">
        <v>66</v>
      </c>
      <c r="AU32" s="148" t="s">
        <v>105</v>
      </c>
      <c r="AV32" s="149" t="s">
        <v>105</v>
      </c>
      <c r="AW32" s="728" t="s">
        <v>105</v>
      </c>
      <c r="AX32" s="139" t="s">
        <v>105</v>
      </c>
      <c r="AY32" s="139" t="s">
        <v>105</v>
      </c>
      <c r="AZ32" s="723" t="s">
        <v>105</v>
      </c>
      <c r="BA32" s="148" t="s">
        <v>105</v>
      </c>
      <c r="BB32" s="149" t="s">
        <v>105</v>
      </c>
      <c r="BC32" s="728" t="s">
        <v>105</v>
      </c>
      <c r="BD32" s="139">
        <v>41</v>
      </c>
      <c r="BE32" s="139">
        <v>6.1400000000000006</v>
      </c>
      <c r="BF32" s="723">
        <v>139</v>
      </c>
      <c r="BG32" s="148" t="s">
        <v>105</v>
      </c>
      <c r="BH32" s="149" t="s">
        <v>105</v>
      </c>
      <c r="BI32" s="728" t="s">
        <v>105</v>
      </c>
      <c r="BJ32" s="602" t="s">
        <v>105</v>
      </c>
      <c r="BK32" s="148" t="s">
        <v>105</v>
      </c>
      <c r="BL32" s="735" t="s">
        <v>105</v>
      </c>
      <c r="BM32" s="148" t="s">
        <v>105</v>
      </c>
      <c r="BN32" s="149" t="s">
        <v>105</v>
      </c>
      <c r="BO32" s="728" t="s">
        <v>105</v>
      </c>
      <c r="BP32" s="138">
        <v>27</v>
      </c>
      <c r="BQ32" s="139">
        <v>5.61</v>
      </c>
      <c r="BR32" s="723">
        <v>148</v>
      </c>
      <c r="BS32" s="148" t="s">
        <v>105</v>
      </c>
      <c r="BT32" s="149" t="s">
        <v>105</v>
      </c>
      <c r="BU32" s="728" t="s">
        <v>105</v>
      </c>
      <c r="BV32" s="139">
        <v>18</v>
      </c>
      <c r="BW32" s="139">
        <v>2.4</v>
      </c>
      <c r="BX32" s="715">
        <v>380</v>
      </c>
      <c r="BY32" s="149" t="s">
        <v>105</v>
      </c>
      <c r="BZ32" s="141" t="s">
        <v>105</v>
      </c>
      <c r="CA32" s="728" t="s">
        <v>105</v>
      </c>
      <c r="CB32" s="139">
        <v>18</v>
      </c>
      <c r="CC32" s="139">
        <v>4.84</v>
      </c>
      <c r="CD32" s="723">
        <v>105</v>
      </c>
      <c r="CE32" s="148" t="s">
        <v>105</v>
      </c>
      <c r="CF32" s="149" t="s">
        <v>105</v>
      </c>
      <c r="CG32" s="728" t="s">
        <v>105</v>
      </c>
      <c r="CH32" s="139">
        <v>26</v>
      </c>
      <c r="CI32" s="139">
        <v>7.46</v>
      </c>
      <c r="CJ32" s="723">
        <v>66</v>
      </c>
      <c r="CK32" s="148" t="s">
        <v>105</v>
      </c>
      <c r="CL32" s="149" t="s">
        <v>105</v>
      </c>
      <c r="CM32" s="728" t="s">
        <v>105</v>
      </c>
      <c r="CN32" s="139">
        <v>26</v>
      </c>
      <c r="CO32" s="139">
        <v>10.73</v>
      </c>
      <c r="CP32" s="723">
        <v>64</v>
      </c>
      <c r="CQ32" s="148" t="s">
        <v>105</v>
      </c>
      <c r="CR32" s="149" t="s">
        <v>105</v>
      </c>
      <c r="CS32" s="728" t="s">
        <v>105</v>
      </c>
      <c r="CT32" s="139" t="s">
        <v>105</v>
      </c>
      <c r="CU32" s="139" t="s">
        <v>105</v>
      </c>
      <c r="CV32" s="723" t="s">
        <v>105</v>
      </c>
      <c r="CW32" s="148" t="s">
        <v>105</v>
      </c>
      <c r="CX32" s="149" t="s">
        <v>105</v>
      </c>
      <c r="CY32" s="728" t="s">
        <v>105</v>
      </c>
      <c r="CZ32" s="139" t="s">
        <v>105</v>
      </c>
      <c r="DA32" s="139" t="s">
        <v>105</v>
      </c>
      <c r="DB32" s="723" t="s">
        <v>105</v>
      </c>
      <c r="DC32" s="148" t="s">
        <v>105</v>
      </c>
      <c r="DD32" s="149" t="s">
        <v>105</v>
      </c>
      <c r="DE32" s="728" t="s">
        <v>105</v>
      </c>
      <c r="DF32" s="602" t="s">
        <v>105</v>
      </c>
      <c r="DG32" s="148" t="s">
        <v>105</v>
      </c>
      <c r="DH32" s="735" t="s">
        <v>105</v>
      </c>
      <c r="DI32" s="148" t="s">
        <v>105</v>
      </c>
      <c r="DJ32" s="150" t="s">
        <v>105</v>
      </c>
      <c r="DK32" s="715" t="s">
        <v>105</v>
      </c>
    </row>
    <row r="33" spans="1:115">
      <c r="A33" s="151" t="s">
        <v>78</v>
      </c>
      <c r="B33" s="176">
        <v>9</v>
      </c>
      <c r="C33" s="153">
        <v>0.97</v>
      </c>
      <c r="D33" s="716">
        <v>1647</v>
      </c>
      <c r="E33" s="159">
        <v>9</v>
      </c>
      <c r="F33" s="155">
        <v>1.93</v>
      </c>
      <c r="G33" s="729">
        <v>229</v>
      </c>
      <c r="H33" s="153">
        <v>9</v>
      </c>
      <c r="I33" s="153">
        <v>1.02</v>
      </c>
      <c r="J33" s="716">
        <v>1406</v>
      </c>
      <c r="K33" s="159">
        <v>10</v>
      </c>
      <c r="L33" s="155">
        <v>2.2400000000000002</v>
      </c>
      <c r="M33" s="729">
        <v>198</v>
      </c>
      <c r="N33" s="153">
        <v>6</v>
      </c>
      <c r="O33" s="153">
        <v>2.83</v>
      </c>
      <c r="P33" s="716">
        <v>241</v>
      </c>
      <c r="Q33" s="159" t="s">
        <v>105</v>
      </c>
      <c r="R33" s="155" t="s">
        <v>105</v>
      </c>
      <c r="S33" s="729" t="s">
        <v>105</v>
      </c>
      <c r="T33" s="153">
        <v>17</v>
      </c>
      <c r="U33" s="153">
        <v>3.4</v>
      </c>
      <c r="V33" s="716">
        <v>212</v>
      </c>
      <c r="W33" s="159" t="s">
        <v>105</v>
      </c>
      <c r="X33" s="155" t="s">
        <v>105</v>
      </c>
      <c r="Y33" s="729" t="s">
        <v>105</v>
      </c>
      <c r="Z33" s="153">
        <v>8</v>
      </c>
      <c r="AA33" s="153">
        <v>2.08</v>
      </c>
      <c r="AB33" s="716">
        <v>234</v>
      </c>
      <c r="AC33" s="159" t="s">
        <v>105</v>
      </c>
      <c r="AD33" s="155" t="s">
        <v>105</v>
      </c>
      <c r="AE33" s="729" t="s">
        <v>105</v>
      </c>
      <c r="AF33" s="153">
        <v>3</v>
      </c>
      <c r="AG33" s="153">
        <v>3.23</v>
      </c>
      <c r="AH33" s="724">
        <v>62</v>
      </c>
      <c r="AI33" s="158" t="s">
        <v>105</v>
      </c>
      <c r="AJ33" s="159" t="s">
        <v>105</v>
      </c>
      <c r="AK33" s="729" t="s">
        <v>105</v>
      </c>
      <c r="AL33" s="153" t="s">
        <v>105</v>
      </c>
      <c r="AM33" s="153" t="s">
        <v>105</v>
      </c>
      <c r="AN33" s="724" t="s">
        <v>105</v>
      </c>
      <c r="AO33" s="158" t="s">
        <v>105</v>
      </c>
      <c r="AP33" s="159" t="s">
        <v>105</v>
      </c>
      <c r="AQ33" s="729" t="s">
        <v>105</v>
      </c>
      <c r="AR33" s="157">
        <v>0</v>
      </c>
      <c r="AS33" s="153">
        <v>0</v>
      </c>
      <c r="AT33" s="724">
        <v>64</v>
      </c>
      <c r="AU33" s="158" t="s">
        <v>105</v>
      </c>
      <c r="AV33" s="159" t="s">
        <v>105</v>
      </c>
      <c r="AW33" s="729" t="s">
        <v>105</v>
      </c>
      <c r="AX33" s="153" t="s">
        <v>105</v>
      </c>
      <c r="AY33" s="153" t="s">
        <v>105</v>
      </c>
      <c r="AZ33" s="724" t="s">
        <v>105</v>
      </c>
      <c r="BA33" s="158" t="s">
        <v>105</v>
      </c>
      <c r="BB33" s="159" t="s">
        <v>105</v>
      </c>
      <c r="BC33" s="729" t="s">
        <v>105</v>
      </c>
      <c r="BD33" s="153">
        <v>8</v>
      </c>
      <c r="BE33" s="153">
        <v>3.82</v>
      </c>
      <c r="BF33" s="724">
        <v>134</v>
      </c>
      <c r="BG33" s="158" t="s">
        <v>105</v>
      </c>
      <c r="BH33" s="159" t="s">
        <v>105</v>
      </c>
      <c r="BI33" s="729" t="s">
        <v>105</v>
      </c>
      <c r="BJ33" s="603" t="s">
        <v>105</v>
      </c>
      <c r="BK33" s="158" t="s">
        <v>105</v>
      </c>
      <c r="BL33" s="736" t="s">
        <v>105</v>
      </c>
      <c r="BM33" s="158" t="s">
        <v>105</v>
      </c>
      <c r="BN33" s="159" t="s">
        <v>105</v>
      </c>
      <c r="BO33" s="729" t="s">
        <v>105</v>
      </c>
      <c r="BP33" s="153">
        <v>6</v>
      </c>
      <c r="BQ33" s="153">
        <v>2.41</v>
      </c>
      <c r="BR33" s="724">
        <v>147</v>
      </c>
      <c r="BS33" s="158" t="s">
        <v>105</v>
      </c>
      <c r="BT33" s="159" t="s">
        <v>105</v>
      </c>
      <c r="BU33" s="729" t="s">
        <v>105</v>
      </c>
      <c r="BV33" s="153">
        <v>9</v>
      </c>
      <c r="BW33" s="153">
        <v>1.77</v>
      </c>
      <c r="BX33" s="716">
        <v>377</v>
      </c>
      <c r="BY33" s="159" t="s">
        <v>105</v>
      </c>
      <c r="BZ33" s="155" t="s">
        <v>105</v>
      </c>
      <c r="CA33" s="729" t="s">
        <v>105</v>
      </c>
      <c r="CB33" s="153">
        <v>5</v>
      </c>
      <c r="CC33" s="153">
        <v>2.85</v>
      </c>
      <c r="CD33" s="724">
        <v>103</v>
      </c>
      <c r="CE33" s="158" t="s">
        <v>105</v>
      </c>
      <c r="CF33" s="159" t="s">
        <v>105</v>
      </c>
      <c r="CG33" s="729" t="s">
        <v>105</v>
      </c>
      <c r="CH33" s="153">
        <v>11</v>
      </c>
      <c r="CI33" s="153">
        <v>5.26</v>
      </c>
      <c r="CJ33" s="724">
        <v>65</v>
      </c>
      <c r="CK33" s="158" t="s">
        <v>105</v>
      </c>
      <c r="CL33" s="159" t="s">
        <v>105</v>
      </c>
      <c r="CM33" s="729" t="s">
        <v>105</v>
      </c>
      <c r="CN33" s="153">
        <v>13</v>
      </c>
      <c r="CO33" s="153">
        <v>9.24</v>
      </c>
      <c r="CP33" s="724">
        <v>64</v>
      </c>
      <c r="CQ33" s="158" t="s">
        <v>105</v>
      </c>
      <c r="CR33" s="159" t="s">
        <v>105</v>
      </c>
      <c r="CS33" s="729" t="s">
        <v>105</v>
      </c>
      <c r="CT33" s="153" t="s">
        <v>105</v>
      </c>
      <c r="CU33" s="153" t="s">
        <v>105</v>
      </c>
      <c r="CV33" s="724" t="s">
        <v>105</v>
      </c>
      <c r="CW33" s="158" t="s">
        <v>105</v>
      </c>
      <c r="CX33" s="159" t="s">
        <v>105</v>
      </c>
      <c r="CY33" s="729" t="s">
        <v>105</v>
      </c>
      <c r="CZ33" s="153" t="s">
        <v>105</v>
      </c>
      <c r="DA33" s="153" t="s">
        <v>105</v>
      </c>
      <c r="DB33" s="724" t="s">
        <v>105</v>
      </c>
      <c r="DC33" s="158" t="s">
        <v>105</v>
      </c>
      <c r="DD33" s="159" t="s">
        <v>105</v>
      </c>
      <c r="DE33" s="729" t="s">
        <v>105</v>
      </c>
      <c r="DF33" s="603" t="s">
        <v>105</v>
      </c>
      <c r="DG33" s="158" t="s">
        <v>105</v>
      </c>
      <c r="DH33" s="736" t="s">
        <v>105</v>
      </c>
      <c r="DI33" s="158" t="s">
        <v>105</v>
      </c>
      <c r="DJ33" s="159" t="s">
        <v>105</v>
      </c>
      <c r="DK33" s="716" t="s">
        <v>105</v>
      </c>
    </row>
    <row r="34" spans="1:115">
      <c r="A34" s="137" t="s">
        <v>126</v>
      </c>
      <c r="B34" s="169">
        <v>65</v>
      </c>
      <c r="C34" s="139">
        <v>1.62</v>
      </c>
      <c r="D34" s="715">
        <v>1740</v>
      </c>
      <c r="E34" s="149">
        <v>18</v>
      </c>
      <c r="F34" s="141">
        <v>2.7</v>
      </c>
      <c r="G34" s="728">
        <v>228</v>
      </c>
      <c r="H34" s="138">
        <v>65</v>
      </c>
      <c r="I34" s="139">
        <v>1.7</v>
      </c>
      <c r="J34" s="715">
        <v>1476</v>
      </c>
      <c r="K34" s="149">
        <v>19</v>
      </c>
      <c r="L34" s="141">
        <v>2.99</v>
      </c>
      <c r="M34" s="728">
        <v>197</v>
      </c>
      <c r="N34" s="139">
        <v>65</v>
      </c>
      <c r="O34" s="139">
        <v>5.55</v>
      </c>
      <c r="P34" s="715">
        <v>264</v>
      </c>
      <c r="Q34" s="149" t="s">
        <v>105</v>
      </c>
      <c r="R34" s="141" t="s">
        <v>105</v>
      </c>
      <c r="S34" s="728" t="s">
        <v>105</v>
      </c>
      <c r="T34" s="138">
        <v>57</v>
      </c>
      <c r="U34" s="139">
        <v>4.3899999999999997</v>
      </c>
      <c r="V34" s="715">
        <v>225</v>
      </c>
      <c r="W34" s="149" t="s">
        <v>105</v>
      </c>
      <c r="X34" s="141" t="s">
        <v>105</v>
      </c>
      <c r="Y34" s="728" t="s">
        <v>105</v>
      </c>
      <c r="Z34" s="139">
        <v>65</v>
      </c>
      <c r="AA34" s="139">
        <v>3.93</v>
      </c>
      <c r="AB34" s="715">
        <v>241</v>
      </c>
      <c r="AC34" s="149" t="s">
        <v>105</v>
      </c>
      <c r="AD34" s="141" t="s">
        <v>105</v>
      </c>
      <c r="AE34" s="728" t="s">
        <v>105</v>
      </c>
      <c r="AF34" s="139">
        <v>68</v>
      </c>
      <c r="AG34" s="139">
        <v>9.39</v>
      </c>
      <c r="AH34" s="723">
        <v>66</v>
      </c>
      <c r="AI34" s="148" t="s">
        <v>105</v>
      </c>
      <c r="AJ34" s="149" t="s">
        <v>105</v>
      </c>
      <c r="AK34" s="728" t="s">
        <v>105</v>
      </c>
      <c r="AL34" s="139">
        <v>51</v>
      </c>
      <c r="AM34" s="139">
        <v>11.29</v>
      </c>
      <c r="AN34" s="723">
        <v>50</v>
      </c>
      <c r="AO34" s="148" t="s">
        <v>105</v>
      </c>
      <c r="AP34" s="149" t="s">
        <v>105</v>
      </c>
      <c r="AQ34" s="728" t="s">
        <v>105</v>
      </c>
      <c r="AR34" s="139">
        <v>75</v>
      </c>
      <c r="AS34" s="139">
        <v>6.78</v>
      </c>
      <c r="AT34" s="723">
        <v>74</v>
      </c>
      <c r="AU34" s="148" t="s">
        <v>105</v>
      </c>
      <c r="AV34" s="149" t="s">
        <v>105</v>
      </c>
      <c r="AW34" s="728" t="s">
        <v>105</v>
      </c>
      <c r="AX34" s="139" t="s">
        <v>105</v>
      </c>
      <c r="AY34" s="139" t="s">
        <v>105</v>
      </c>
      <c r="AZ34" s="723" t="s">
        <v>105</v>
      </c>
      <c r="BA34" s="148" t="s">
        <v>105</v>
      </c>
      <c r="BB34" s="149" t="s">
        <v>105</v>
      </c>
      <c r="BC34" s="728" t="s">
        <v>105</v>
      </c>
      <c r="BD34" s="139">
        <v>66</v>
      </c>
      <c r="BE34" s="139">
        <v>5.72</v>
      </c>
      <c r="BF34" s="723">
        <v>143</v>
      </c>
      <c r="BG34" s="148" t="s">
        <v>105</v>
      </c>
      <c r="BH34" s="149" t="s">
        <v>105</v>
      </c>
      <c r="BI34" s="728" t="s">
        <v>105</v>
      </c>
      <c r="BJ34" s="602" t="s">
        <v>105</v>
      </c>
      <c r="BK34" s="148" t="s">
        <v>105</v>
      </c>
      <c r="BL34" s="735" t="s">
        <v>105</v>
      </c>
      <c r="BM34" s="148" t="s">
        <v>105</v>
      </c>
      <c r="BN34" s="149" t="s">
        <v>105</v>
      </c>
      <c r="BO34" s="728" t="s">
        <v>105</v>
      </c>
      <c r="BP34" s="139">
        <v>71</v>
      </c>
      <c r="BQ34" s="139">
        <v>5.24</v>
      </c>
      <c r="BR34" s="723">
        <v>154</v>
      </c>
      <c r="BS34" s="148" t="s">
        <v>105</v>
      </c>
      <c r="BT34" s="149" t="s">
        <v>105</v>
      </c>
      <c r="BU34" s="728" t="s">
        <v>105</v>
      </c>
      <c r="BV34" s="139">
        <v>72</v>
      </c>
      <c r="BW34" s="139">
        <v>2.9</v>
      </c>
      <c r="BX34" s="715">
        <v>391</v>
      </c>
      <c r="BY34" s="149" t="s">
        <v>105</v>
      </c>
      <c r="BZ34" s="141" t="s">
        <v>105</v>
      </c>
      <c r="CA34" s="728" t="s">
        <v>105</v>
      </c>
      <c r="CB34" s="138">
        <v>50</v>
      </c>
      <c r="CC34" s="139">
        <v>6.41</v>
      </c>
      <c r="CD34" s="723">
        <v>107</v>
      </c>
      <c r="CE34" s="148" t="s">
        <v>105</v>
      </c>
      <c r="CF34" s="149" t="s">
        <v>105</v>
      </c>
      <c r="CG34" s="728" t="s">
        <v>105</v>
      </c>
      <c r="CH34" s="139">
        <v>47</v>
      </c>
      <c r="CI34" s="139">
        <v>8.34</v>
      </c>
      <c r="CJ34" s="723">
        <v>69</v>
      </c>
      <c r="CK34" s="148" t="s">
        <v>105</v>
      </c>
      <c r="CL34" s="149" t="s">
        <v>105</v>
      </c>
      <c r="CM34" s="728" t="s">
        <v>105</v>
      </c>
      <c r="CN34" s="139">
        <v>54</v>
      </c>
      <c r="CO34" s="139">
        <v>11.93</v>
      </c>
      <c r="CP34" s="723">
        <v>70</v>
      </c>
      <c r="CQ34" s="148" t="s">
        <v>105</v>
      </c>
      <c r="CR34" s="149" t="s">
        <v>105</v>
      </c>
      <c r="CS34" s="728" t="s">
        <v>105</v>
      </c>
      <c r="CT34" s="139" t="s">
        <v>105</v>
      </c>
      <c r="CU34" s="139" t="s">
        <v>105</v>
      </c>
      <c r="CV34" s="723" t="s">
        <v>105</v>
      </c>
      <c r="CW34" s="148" t="s">
        <v>105</v>
      </c>
      <c r="CX34" s="149" t="s">
        <v>105</v>
      </c>
      <c r="CY34" s="728" t="s">
        <v>105</v>
      </c>
      <c r="CZ34" s="139">
        <v>60</v>
      </c>
      <c r="DA34" s="139">
        <v>10.93</v>
      </c>
      <c r="DB34" s="723">
        <v>50</v>
      </c>
      <c r="DC34" s="148" t="s">
        <v>105</v>
      </c>
      <c r="DD34" s="149" t="s">
        <v>105</v>
      </c>
      <c r="DE34" s="728" t="s">
        <v>105</v>
      </c>
      <c r="DF34" s="602" t="s">
        <v>105</v>
      </c>
      <c r="DG34" s="148" t="s">
        <v>105</v>
      </c>
      <c r="DH34" s="735" t="s">
        <v>105</v>
      </c>
      <c r="DI34" s="148" t="s">
        <v>105</v>
      </c>
      <c r="DJ34" s="149" t="s">
        <v>105</v>
      </c>
      <c r="DK34" s="715" t="s">
        <v>105</v>
      </c>
    </row>
    <row r="35" spans="1:115">
      <c r="A35" s="151" t="s">
        <v>127</v>
      </c>
      <c r="B35" s="176">
        <v>57</v>
      </c>
      <c r="C35" s="153">
        <v>1.7</v>
      </c>
      <c r="D35" s="716">
        <v>1647</v>
      </c>
      <c r="E35" s="159">
        <v>50</v>
      </c>
      <c r="F35" s="155">
        <v>3.51</v>
      </c>
      <c r="G35" s="729">
        <v>227</v>
      </c>
      <c r="H35" s="153">
        <v>58</v>
      </c>
      <c r="I35" s="153">
        <v>1.78</v>
      </c>
      <c r="J35" s="716">
        <v>1404</v>
      </c>
      <c r="K35" s="159">
        <v>50</v>
      </c>
      <c r="L35" s="155">
        <v>3.75</v>
      </c>
      <c r="M35" s="729">
        <v>196</v>
      </c>
      <c r="N35" s="153">
        <v>41</v>
      </c>
      <c r="O35" s="153">
        <v>5.77</v>
      </c>
      <c r="P35" s="716">
        <v>243</v>
      </c>
      <c r="Q35" s="159" t="s">
        <v>105</v>
      </c>
      <c r="R35" s="155" t="s">
        <v>105</v>
      </c>
      <c r="S35" s="729" t="s">
        <v>105</v>
      </c>
      <c r="T35" s="153">
        <v>61</v>
      </c>
      <c r="U35" s="153">
        <v>4.32</v>
      </c>
      <c r="V35" s="716">
        <v>214</v>
      </c>
      <c r="W35" s="159" t="s">
        <v>105</v>
      </c>
      <c r="X35" s="155" t="s">
        <v>105</v>
      </c>
      <c r="Y35" s="729" t="s">
        <v>105</v>
      </c>
      <c r="Z35" s="153">
        <v>63</v>
      </c>
      <c r="AA35" s="153">
        <v>4.03</v>
      </c>
      <c r="AB35" s="716">
        <v>230</v>
      </c>
      <c r="AC35" s="159" t="s">
        <v>105</v>
      </c>
      <c r="AD35" s="155" t="s">
        <v>105</v>
      </c>
      <c r="AE35" s="729" t="s">
        <v>105</v>
      </c>
      <c r="AF35" s="153">
        <v>35</v>
      </c>
      <c r="AG35" s="153">
        <v>9.51</v>
      </c>
      <c r="AH35" s="724">
        <v>61</v>
      </c>
      <c r="AI35" s="158" t="s">
        <v>105</v>
      </c>
      <c r="AJ35" s="159" t="s">
        <v>105</v>
      </c>
      <c r="AK35" s="729" t="s">
        <v>105</v>
      </c>
      <c r="AL35" s="153" t="s">
        <v>105</v>
      </c>
      <c r="AM35" s="153" t="s">
        <v>105</v>
      </c>
      <c r="AN35" s="724" t="s">
        <v>105</v>
      </c>
      <c r="AO35" s="158" t="s">
        <v>105</v>
      </c>
      <c r="AP35" s="159" t="s">
        <v>105</v>
      </c>
      <c r="AQ35" s="729" t="s">
        <v>105</v>
      </c>
      <c r="AR35" s="153">
        <v>50</v>
      </c>
      <c r="AS35" s="153">
        <v>8.1</v>
      </c>
      <c r="AT35" s="724">
        <v>65</v>
      </c>
      <c r="AU35" s="158" t="s">
        <v>105</v>
      </c>
      <c r="AV35" s="159" t="s">
        <v>105</v>
      </c>
      <c r="AW35" s="729" t="s">
        <v>105</v>
      </c>
      <c r="AX35" s="153" t="s">
        <v>105</v>
      </c>
      <c r="AY35" s="153" t="s">
        <v>105</v>
      </c>
      <c r="AZ35" s="724" t="s">
        <v>105</v>
      </c>
      <c r="BA35" s="158" t="s">
        <v>105</v>
      </c>
      <c r="BB35" s="159" t="s">
        <v>105</v>
      </c>
      <c r="BC35" s="729" t="s">
        <v>105</v>
      </c>
      <c r="BD35" s="153">
        <v>58</v>
      </c>
      <c r="BE35" s="153">
        <v>6.27</v>
      </c>
      <c r="BF35" s="724">
        <v>130</v>
      </c>
      <c r="BG35" s="158" t="s">
        <v>105</v>
      </c>
      <c r="BH35" s="159" t="s">
        <v>105</v>
      </c>
      <c r="BI35" s="729" t="s">
        <v>105</v>
      </c>
      <c r="BJ35" s="603" t="s">
        <v>105</v>
      </c>
      <c r="BK35" s="158" t="s">
        <v>105</v>
      </c>
      <c r="BL35" s="736" t="s">
        <v>105</v>
      </c>
      <c r="BM35" s="158" t="s">
        <v>105</v>
      </c>
      <c r="BN35" s="159" t="s">
        <v>105</v>
      </c>
      <c r="BO35" s="729" t="s">
        <v>105</v>
      </c>
      <c r="BP35" s="153">
        <v>52</v>
      </c>
      <c r="BQ35" s="153">
        <v>5.84</v>
      </c>
      <c r="BR35" s="724">
        <v>147</v>
      </c>
      <c r="BS35" s="158" t="s">
        <v>105</v>
      </c>
      <c r="BT35" s="159" t="s">
        <v>105</v>
      </c>
      <c r="BU35" s="729" t="s">
        <v>105</v>
      </c>
      <c r="BV35" s="153">
        <v>59</v>
      </c>
      <c r="BW35" s="153">
        <v>3.14</v>
      </c>
      <c r="BX35" s="716">
        <v>378</v>
      </c>
      <c r="BY35" s="159" t="s">
        <v>105</v>
      </c>
      <c r="BZ35" s="155" t="s">
        <v>105</v>
      </c>
      <c r="CA35" s="729" t="s">
        <v>105</v>
      </c>
      <c r="CB35" s="153">
        <v>47</v>
      </c>
      <c r="CC35" s="153">
        <v>6.3900000000000006</v>
      </c>
      <c r="CD35" s="724">
        <v>106</v>
      </c>
      <c r="CE35" s="158" t="s">
        <v>105</v>
      </c>
      <c r="CF35" s="159" t="s">
        <v>105</v>
      </c>
      <c r="CG35" s="729" t="s">
        <v>105</v>
      </c>
      <c r="CH35" s="153">
        <v>57</v>
      </c>
      <c r="CI35" s="153">
        <v>8.4</v>
      </c>
      <c r="CJ35" s="724">
        <v>66</v>
      </c>
      <c r="CK35" s="158" t="s">
        <v>105</v>
      </c>
      <c r="CL35" s="159" t="s">
        <v>105</v>
      </c>
      <c r="CM35" s="729" t="s">
        <v>105</v>
      </c>
      <c r="CN35" s="153">
        <v>49</v>
      </c>
      <c r="CO35" s="153">
        <v>12.32</v>
      </c>
      <c r="CP35" s="724">
        <v>64</v>
      </c>
      <c r="CQ35" s="158" t="s">
        <v>105</v>
      </c>
      <c r="CR35" s="159" t="s">
        <v>105</v>
      </c>
      <c r="CS35" s="729" t="s">
        <v>105</v>
      </c>
      <c r="CT35" s="153" t="s">
        <v>105</v>
      </c>
      <c r="CU35" s="153" t="s">
        <v>105</v>
      </c>
      <c r="CV35" s="724" t="s">
        <v>105</v>
      </c>
      <c r="CW35" s="158" t="s">
        <v>105</v>
      </c>
      <c r="CX35" s="159" t="s">
        <v>105</v>
      </c>
      <c r="CY35" s="729" t="s">
        <v>105</v>
      </c>
      <c r="CZ35" s="153" t="s">
        <v>105</v>
      </c>
      <c r="DA35" s="153" t="s">
        <v>105</v>
      </c>
      <c r="DB35" s="724" t="s">
        <v>105</v>
      </c>
      <c r="DC35" s="158" t="s">
        <v>105</v>
      </c>
      <c r="DD35" s="159" t="s">
        <v>105</v>
      </c>
      <c r="DE35" s="729" t="s">
        <v>105</v>
      </c>
      <c r="DF35" s="603" t="s">
        <v>105</v>
      </c>
      <c r="DG35" s="158" t="s">
        <v>105</v>
      </c>
      <c r="DH35" s="736" t="s">
        <v>105</v>
      </c>
      <c r="DI35" s="158" t="s">
        <v>105</v>
      </c>
      <c r="DJ35" s="159" t="s">
        <v>105</v>
      </c>
      <c r="DK35" s="716" t="s">
        <v>105</v>
      </c>
    </row>
    <row r="36" spans="1:115">
      <c r="A36" s="137" t="s">
        <v>128</v>
      </c>
      <c r="B36" s="171">
        <v>48</v>
      </c>
      <c r="C36" s="139">
        <v>1.72</v>
      </c>
      <c r="D36" s="715">
        <v>1655</v>
      </c>
      <c r="E36" s="149">
        <v>39</v>
      </c>
      <c r="F36" s="141">
        <v>3.41</v>
      </c>
      <c r="G36" s="728">
        <v>224</v>
      </c>
      <c r="H36" s="139">
        <v>49</v>
      </c>
      <c r="I36" s="149">
        <v>1.8</v>
      </c>
      <c r="J36" s="722">
        <v>1410</v>
      </c>
      <c r="K36" s="149">
        <v>39</v>
      </c>
      <c r="L36" s="141">
        <v>3.65</v>
      </c>
      <c r="M36" s="728">
        <v>193</v>
      </c>
      <c r="N36" s="139">
        <v>36</v>
      </c>
      <c r="O36" s="139">
        <v>5.61</v>
      </c>
      <c r="P36" s="715">
        <v>245</v>
      </c>
      <c r="Q36" s="149" t="s">
        <v>105</v>
      </c>
      <c r="R36" s="141" t="s">
        <v>105</v>
      </c>
      <c r="S36" s="728" t="s">
        <v>105</v>
      </c>
      <c r="T36" s="139">
        <v>44</v>
      </c>
      <c r="U36" s="139">
        <v>4.4400000000000004</v>
      </c>
      <c r="V36" s="715">
        <v>213</v>
      </c>
      <c r="W36" s="149" t="s">
        <v>105</v>
      </c>
      <c r="X36" s="141" t="s">
        <v>105</v>
      </c>
      <c r="Y36" s="728" t="s">
        <v>105</v>
      </c>
      <c r="Z36" s="139">
        <v>54</v>
      </c>
      <c r="AA36" s="139">
        <v>4.17</v>
      </c>
      <c r="AB36" s="715">
        <v>230</v>
      </c>
      <c r="AC36" s="149" t="s">
        <v>105</v>
      </c>
      <c r="AD36" s="141" t="s">
        <v>105</v>
      </c>
      <c r="AE36" s="728" t="s">
        <v>105</v>
      </c>
      <c r="AF36" s="139">
        <v>27</v>
      </c>
      <c r="AG36" s="139">
        <v>8.81</v>
      </c>
      <c r="AH36" s="723">
        <v>60</v>
      </c>
      <c r="AI36" s="148" t="s">
        <v>105</v>
      </c>
      <c r="AJ36" s="149" t="s">
        <v>105</v>
      </c>
      <c r="AK36" s="728" t="s">
        <v>105</v>
      </c>
      <c r="AL36" s="139" t="s">
        <v>105</v>
      </c>
      <c r="AM36" s="139" t="s">
        <v>105</v>
      </c>
      <c r="AN36" s="723" t="s">
        <v>105</v>
      </c>
      <c r="AO36" s="148" t="s">
        <v>105</v>
      </c>
      <c r="AP36" s="149" t="s">
        <v>105</v>
      </c>
      <c r="AQ36" s="728" t="s">
        <v>105</v>
      </c>
      <c r="AR36" s="139">
        <v>43</v>
      </c>
      <c r="AS36" s="139">
        <v>7.99</v>
      </c>
      <c r="AT36" s="723">
        <v>65</v>
      </c>
      <c r="AU36" s="148" t="s">
        <v>105</v>
      </c>
      <c r="AV36" s="149" t="s">
        <v>105</v>
      </c>
      <c r="AW36" s="728" t="s">
        <v>105</v>
      </c>
      <c r="AX36" s="139" t="s">
        <v>105</v>
      </c>
      <c r="AY36" s="139" t="s">
        <v>105</v>
      </c>
      <c r="AZ36" s="723" t="s">
        <v>105</v>
      </c>
      <c r="BA36" s="148" t="s">
        <v>105</v>
      </c>
      <c r="BB36" s="149" t="s">
        <v>105</v>
      </c>
      <c r="BC36" s="728" t="s">
        <v>105</v>
      </c>
      <c r="BD36" s="139">
        <v>52</v>
      </c>
      <c r="BE36" s="139">
        <v>6.31</v>
      </c>
      <c r="BF36" s="723">
        <v>132</v>
      </c>
      <c r="BG36" s="148" t="s">
        <v>105</v>
      </c>
      <c r="BH36" s="149" t="s">
        <v>105</v>
      </c>
      <c r="BI36" s="728" t="s">
        <v>105</v>
      </c>
      <c r="BJ36" s="602" t="s">
        <v>105</v>
      </c>
      <c r="BK36" s="148" t="s">
        <v>105</v>
      </c>
      <c r="BL36" s="735" t="s">
        <v>105</v>
      </c>
      <c r="BM36" s="148" t="s">
        <v>105</v>
      </c>
      <c r="BN36" s="149" t="s">
        <v>105</v>
      </c>
      <c r="BO36" s="728" t="s">
        <v>105</v>
      </c>
      <c r="BP36" s="139">
        <v>57</v>
      </c>
      <c r="BQ36" s="139">
        <v>5.7</v>
      </c>
      <c r="BR36" s="723">
        <v>148</v>
      </c>
      <c r="BS36" s="148" t="s">
        <v>105</v>
      </c>
      <c r="BT36" s="149" t="s">
        <v>105</v>
      </c>
      <c r="BU36" s="728" t="s">
        <v>105</v>
      </c>
      <c r="BV36" s="139">
        <v>51</v>
      </c>
      <c r="BW36" s="139">
        <v>3.19</v>
      </c>
      <c r="BX36" s="715">
        <v>382</v>
      </c>
      <c r="BY36" s="149" t="s">
        <v>105</v>
      </c>
      <c r="BZ36" s="141" t="s">
        <v>105</v>
      </c>
      <c r="CA36" s="728" t="s">
        <v>105</v>
      </c>
      <c r="CB36" s="139">
        <v>35</v>
      </c>
      <c r="CC36" s="139">
        <v>6.09</v>
      </c>
      <c r="CD36" s="723">
        <v>105</v>
      </c>
      <c r="CE36" s="148" t="s">
        <v>105</v>
      </c>
      <c r="CF36" s="149" t="s">
        <v>105</v>
      </c>
      <c r="CG36" s="728" t="s">
        <v>105</v>
      </c>
      <c r="CH36" s="138">
        <v>42</v>
      </c>
      <c r="CI36" s="139">
        <v>8.370000000000001</v>
      </c>
      <c r="CJ36" s="723">
        <v>67</v>
      </c>
      <c r="CK36" s="148" t="s">
        <v>105</v>
      </c>
      <c r="CL36" s="149" t="s">
        <v>105</v>
      </c>
      <c r="CM36" s="728" t="s">
        <v>105</v>
      </c>
      <c r="CN36" s="139">
        <v>70</v>
      </c>
      <c r="CO36" s="139">
        <v>10.17</v>
      </c>
      <c r="CP36" s="723">
        <v>64</v>
      </c>
      <c r="CQ36" s="148" t="s">
        <v>105</v>
      </c>
      <c r="CR36" s="149" t="s">
        <v>105</v>
      </c>
      <c r="CS36" s="728" t="s">
        <v>105</v>
      </c>
      <c r="CT36" s="139" t="s">
        <v>105</v>
      </c>
      <c r="CU36" s="139" t="s">
        <v>105</v>
      </c>
      <c r="CV36" s="723" t="s">
        <v>105</v>
      </c>
      <c r="CW36" s="148" t="s">
        <v>105</v>
      </c>
      <c r="CX36" s="149" t="s">
        <v>105</v>
      </c>
      <c r="CY36" s="728" t="s">
        <v>105</v>
      </c>
      <c r="CZ36" s="139" t="s">
        <v>105</v>
      </c>
      <c r="DA36" s="139" t="s">
        <v>105</v>
      </c>
      <c r="DB36" s="723" t="s">
        <v>105</v>
      </c>
      <c r="DC36" s="148" t="s">
        <v>105</v>
      </c>
      <c r="DD36" s="149" t="s">
        <v>105</v>
      </c>
      <c r="DE36" s="728" t="s">
        <v>105</v>
      </c>
      <c r="DF36" s="602" t="s">
        <v>105</v>
      </c>
      <c r="DG36" s="148" t="s">
        <v>105</v>
      </c>
      <c r="DH36" s="735" t="s">
        <v>105</v>
      </c>
      <c r="DI36" s="148" t="s">
        <v>105</v>
      </c>
      <c r="DJ36" s="149" t="s">
        <v>105</v>
      </c>
      <c r="DK36" s="715" t="s">
        <v>105</v>
      </c>
    </row>
    <row r="37" spans="1:115">
      <c r="A37" s="151" t="s">
        <v>129</v>
      </c>
      <c r="B37" s="176">
        <v>34</v>
      </c>
      <c r="C37" s="153">
        <v>1.63</v>
      </c>
      <c r="D37" s="716">
        <v>1661</v>
      </c>
      <c r="E37" s="159">
        <v>40</v>
      </c>
      <c r="F37" s="155">
        <v>3.42</v>
      </c>
      <c r="G37" s="729">
        <v>228</v>
      </c>
      <c r="H37" s="153">
        <v>34</v>
      </c>
      <c r="I37" s="161">
        <v>1.7</v>
      </c>
      <c r="J37" s="716">
        <v>1416</v>
      </c>
      <c r="K37" s="159">
        <v>43</v>
      </c>
      <c r="L37" s="155">
        <v>3.7</v>
      </c>
      <c r="M37" s="729">
        <v>197</v>
      </c>
      <c r="N37" s="153">
        <v>35</v>
      </c>
      <c r="O37" s="153">
        <v>5.58</v>
      </c>
      <c r="P37" s="716">
        <v>245</v>
      </c>
      <c r="Q37" s="159" t="s">
        <v>105</v>
      </c>
      <c r="R37" s="155" t="s">
        <v>105</v>
      </c>
      <c r="S37" s="729" t="s">
        <v>105</v>
      </c>
      <c r="T37" s="153">
        <v>41</v>
      </c>
      <c r="U37" s="153">
        <v>4.41</v>
      </c>
      <c r="V37" s="716">
        <v>214</v>
      </c>
      <c r="W37" s="159" t="s">
        <v>105</v>
      </c>
      <c r="X37" s="155" t="s">
        <v>105</v>
      </c>
      <c r="Y37" s="729" t="s">
        <v>105</v>
      </c>
      <c r="Z37" s="157">
        <v>37</v>
      </c>
      <c r="AA37" s="153">
        <v>4</v>
      </c>
      <c r="AB37" s="716">
        <v>232</v>
      </c>
      <c r="AC37" s="159" t="s">
        <v>105</v>
      </c>
      <c r="AD37" s="155" t="s">
        <v>105</v>
      </c>
      <c r="AE37" s="729" t="s">
        <v>105</v>
      </c>
      <c r="AF37" s="153">
        <v>36</v>
      </c>
      <c r="AG37" s="153">
        <v>9.01</v>
      </c>
      <c r="AH37" s="724">
        <v>63</v>
      </c>
      <c r="AI37" s="158" t="s">
        <v>105</v>
      </c>
      <c r="AJ37" s="159" t="s">
        <v>105</v>
      </c>
      <c r="AK37" s="729" t="s">
        <v>105</v>
      </c>
      <c r="AL37" s="153" t="s">
        <v>105</v>
      </c>
      <c r="AM37" s="153" t="s">
        <v>105</v>
      </c>
      <c r="AN37" s="724" t="s">
        <v>105</v>
      </c>
      <c r="AO37" s="158" t="s">
        <v>105</v>
      </c>
      <c r="AP37" s="159" t="s">
        <v>105</v>
      </c>
      <c r="AQ37" s="729" t="s">
        <v>105</v>
      </c>
      <c r="AR37" s="153">
        <v>37</v>
      </c>
      <c r="AS37" s="153">
        <v>7.78</v>
      </c>
      <c r="AT37" s="724">
        <v>67</v>
      </c>
      <c r="AU37" s="158" t="s">
        <v>105</v>
      </c>
      <c r="AV37" s="159" t="s">
        <v>105</v>
      </c>
      <c r="AW37" s="729" t="s">
        <v>105</v>
      </c>
      <c r="AX37" s="153" t="s">
        <v>105</v>
      </c>
      <c r="AY37" s="153" t="s">
        <v>105</v>
      </c>
      <c r="AZ37" s="724" t="s">
        <v>105</v>
      </c>
      <c r="BA37" s="158" t="s">
        <v>105</v>
      </c>
      <c r="BB37" s="159" t="s">
        <v>105</v>
      </c>
      <c r="BC37" s="729" t="s">
        <v>105</v>
      </c>
      <c r="BD37" s="157">
        <v>31</v>
      </c>
      <c r="BE37" s="153">
        <v>5.61</v>
      </c>
      <c r="BF37" s="724">
        <v>138</v>
      </c>
      <c r="BG37" s="158" t="s">
        <v>105</v>
      </c>
      <c r="BH37" s="159" t="s">
        <v>105</v>
      </c>
      <c r="BI37" s="729" t="s">
        <v>105</v>
      </c>
      <c r="BJ37" s="603" t="s">
        <v>105</v>
      </c>
      <c r="BK37" s="158" t="s">
        <v>105</v>
      </c>
      <c r="BL37" s="736" t="s">
        <v>105</v>
      </c>
      <c r="BM37" s="158" t="s">
        <v>105</v>
      </c>
      <c r="BN37" s="159" t="s">
        <v>105</v>
      </c>
      <c r="BO37" s="729" t="s">
        <v>105</v>
      </c>
      <c r="BP37" s="153">
        <v>21</v>
      </c>
      <c r="BQ37" s="153">
        <v>4.7300000000000004</v>
      </c>
      <c r="BR37" s="724">
        <v>148</v>
      </c>
      <c r="BS37" s="158" t="s">
        <v>105</v>
      </c>
      <c r="BT37" s="159" t="s">
        <v>105</v>
      </c>
      <c r="BU37" s="729" t="s">
        <v>105</v>
      </c>
      <c r="BV37" s="153">
        <v>33</v>
      </c>
      <c r="BW37" s="153">
        <v>3.01</v>
      </c>
      <c r="BX37" s="716">
        <v>381</v>
      </c>
      <c r="BY37" s="159" t="s">
        <v>105</v>
      </c>
      <c r="BZ37" s="155" t="s">
        <v>105</v>
      </c>
      <c r="CA37" s="729" t="s">
        <v>105</v>
      </c>
      <c r="CB37" s="153">
        <v>43</v>
      </c>
      <c r="CC37" s="153">
        <v>6.4</v>
      </c>
      <c r="CD37" s="724">
        <v>104</v>
      </c>
      <c r="CE37" s="158" t="s">
        <v>105</v>
      </c>
      <c r="CF37" s="159" t="s">
        <v>105</v>
      </c>
      <c r="CG37" s="729" t="s">
        <v>105</v>
      </c>
      <c r="CH37" s="153">
        <v>47</v>
      </c>
      <c r="CI37" s="153">
        <v>8.6</v>
      </c>
      <c r="CJ37" s="724">
        <v>65</v>
      </c>
      <c r="CK37" s="158" t="s">
        <v>105</v>
      </c>
      <c r="CL37" s="159" t="s">
        <v>105</v>
      </c>
      <c r="CM37" s="729" t="s">
        <v>105</v>
      </c>
      <c r="CN37" s="153">
        <v>35</v>
      </c>
      <c r="CO37" s="153">
        <v>12.06</v>
      </c>
      <c r="CP37" s="724">
        <v>65</v>
      </c>
      <c r="CQ37" s="158" t="s">
        <v>105</v>
      </c>
      <c r="CR37" s="159" t="s">
        <v>105</v>
      </c>
      <c r="CS37" s="729" t="s">
        <v>105</v>
      </c>
      <c r="CT37" s="153" t="s">
        <v>105</v>
      </c>
      <c r="CU37" s="153" t="s">
        <v>105</v>
      </c>
      <c r="CV37" s="724" t="s">
        <v>105</v>
      </c>
      <c r="CW37" s="158" t="s">
        <v>105</v>
      </c>
      <c r="CX37" s="159" t="s">
        <v>105</v>
      </c>
      <c r="CY37" s="729" t="s">
        <v>105</v>
      </c>
      <c r="CZ37" s="153" t="s">
        <v>105</v>
      </c>
      <c r="DA37" s="153" t="s">
        <v>105</v>
      </c>
      <c r="DB37" s="724" t="s">
        <v>105</v>
      </c>
      <c r="DC37" s="158" t="s">
        <v>105</v>
      </c>
      <c r="DD37" s="159" t="s">
        <v>105</v>
      </c>
      <c r="DE37" s="729" t="s">
        <v>105</v>
      </c>
      <c r="DF37" s="603" t="s">
        <v>105</v>
      </c>
      <c r="DG37" s="158" t="s">
        <v>105</v>
      </c>
      <c r="DH37" s="736" t="s">
        <v>105</v>
      </c>
      <c r="DI37" s="158" t="s">
        <v>105</v>
      </c>
      <c r="DJ37" s="159" t="s">
        <v>105</v>
      </c>
      <c r="DK37" s="716" t="s">
        <v>105</v>
      </c>
    </row>
    <row r="38" spans="1:115">
      <c r="A38" s="137" t="s">
        <v>130</v>
      </c>
      <c r="B38" s="173">
        <v>30</v>
      </c>
      <c r="C38" s="139">
        <v>1.61</v>
      </c>
      <c r="D38" s="715">
        <v>1611</v>
      </c>
      <c r="E38" s="149">
        <v>18</v>
      </c>
      <c r="F38" s="141">
        <v>2.77</v>
      </c>
      <c r="G38" s="728">
        <v>210</v>
      </c>
      <c r="H38" s="442">
        <v>32</v>
      </c>
      <c r="I38" s="139">
        <v>1.71</v>
      </c>
      <c r="J38" s="715">
        <v>1377</v>
      </c>
      <c r="K38" s="149">
        <v>20</v>
      </c>
      <c r="L38" s="141">
        <v>3.14</v>
      </c>
      <c r="M38" s="728">
        <v>180</v>
      </c>
      <c r="N38" s="442">
        <v>9</v>
      </c>
      <c r="O38" s="139">
        <v>3.79</v>
      </c>
      <c r="P38" s="715">
        <v>234</v>
      </c>
      <c r="Q38" s="149" t="s">
        <v>105</v>
      </c>
      <c r="R38" s="141" t="s">
        <v>105</v>
      </c>
      <c r="S38" s="728" t="s">
        <v>105</v>
      </c>
      <c r="T38" s="442">
        <v>28</v>
      </c>
      <c r="U38" s="139">
        <v>4.0999999999999996</v>
      </c>
      <c r="V38" s="715">
        <v>211</v>
      </c>
      <c r="W38" s="149" t="s">
        <v>105</v>
      </c>
      <c r="X38" s="141" t="s">
        <v>105</v>
      </c>
      <c r="Y38" s="728" t="s">
        <v>105</v>
      </c>
      <c r="Z38" s="139">
        <v>31</v>
      </c>
      <c r="AA38" s="139">
        <v>3.88</v>
      </c>
      <c r="AB38" s="715">
        <v>231</v>
      </c>
      <c r="AC38" s="149" t="s">
        <v>105</v>
      </c>
      <c r="AD38" s="141" t="s">
        <v>105</v>
      </c>
      <c r="AE38" s="728" t="s">
        <v>105</v>
      </c>
      <c r="AF38" s="442">
        <v>6</v>
      </c>
      <c r="AG38" s="139">
        <v>6.09</v>
      </c>
      <c r="AH38" s="723">
        <v>55</v>
      </c>
      <c r="AI38" s="148" t="s">
        <v>105</v>
      </c>
      <c r="AJ38" s="149" t="s">
        <v>105</v>
      </c>
      <c r="AK38" s="728" t="s">
        <v>105</v>
      </c>
      <c r="AL38" s="164" t="s">
        <v>105</v>
      </c>
      <c r="AM38" s="164" t="s">
        <v>105</v>
      </c>
      <c r="AN38" s="733" t="s">
        <v>105</v>
      </c>
      <c r="AO38" s="148" t="s">
        <v>105</v>
      </c>
      <c r="AP38" s="149" t="s">
        <v>105</v>
      </c>
      <c r="AQ38" s="728" t="s">
        <v>105</v>
      </c>
      <c r="AR38" s="139">
        <v>19</v>
      </c>
      <c r="AS38" s="139">
        <v>6.4</v>
      </c>
      <c r="AT38" s="723">
        <v>64</v>
      </c>
      <c r="AU38" s="148" t="s">
        <v>105</v>
      </c>
      <c r="AV38" s="149" t="s">
        <v>105</v>
      </c>
      <c r="AW38" s="728" t="s">
        <v>105</v>
      </c>
      <c r="AX38" s="139" t="s">
        <v>105</v>
      </c>
      <c r="AY38" s="139" t="s">
        <v>105</v>
      </c>
      <c r="AZ38" s="723" t="s">
        <v>105</v>
      </c>
      <c r="BA38" s="148" t="s">
        <v>105</v>
      </c>
      <c r="BB38" s="149" t="s">
        <v>105</v>
      </c>
      <c r="BC38" s="728" t="s">
        <v>105</v>
      </c>
      <c r="BD38" s="139">
        <v>18</v>
      </c>
      <c r="BE38" s="139">
        <v>4.51</v>
      </c>
      <c r="BF38" s="723">
        <v>130</v>
      </c>
      <c r="BG38" s="148" t="s">
        <v>105</v>
      </c>
      <c r="BH38" s="149" t="s">
        <v>105</v>
      </c>
      <c r="BI38" s="728" t="s">
        <v>105</v>
      </c>
      <c r="BJ38" s="602" t="s">
        <v>105</v>
      </c>
      <c r="BK38" s="148" t="s">
        <v>105</v>
      </c>
      <c r="BL38" s="735" t="s">
        <v>105</v>
      </c>
      <c r="BM38" s="148" t="s">
        <v>105</v>
      </c>
      <c r="BN38" s="149" t="s">
        <v>105</v>
      </c>
      <c r="BO38" s="728" t="s">
        <v>105</v>
      </c>
      <c r="BP38" s="139">
        <v>33</v>
      </c>
      <c r="BQ38" s="139">
        <v>5.75</v>
      </c>
      <c r="BR38" s="723">
        <v>143</v>
      </c>
      <c r="BS38" s="148" t="s">
        <v>105</v>
      </c>
      <c r="BT38" s="149" t="s">
        <v>105</v>
      </c>
      <c r="BU38" s="728" t="s">
        <v>105</v>
      </c>
      <c r="BV38" s="138">
        <v>42</v>
      </c>
      <c r="BW38" s="139">
        <v>3.21</v>
      </c>
      <c r="BX38" s="715">
        <v>368</v>
      </c>
      <c r="BY38" s="149" t="s">
        <v>105</v>
      </c>
      <c r="BZ38" s="141" t="s">
        <v>105</v>
      </c>
      <c r="CA38" s="728" t="s">
        <v>105</v>
      </c>
      <c r="CB38" s="139">
        <v>22</v>
      </c>
      <c r="CC38" s="139">
        <v>5.52</v>
      </c>
      <c r="CD38" s="723">
        <v>101</v>
      </c>
      <c r="CE38" s="148" t="s">
        <v>105</v>
      </c>
      <c r="CF38" s="149" t="s">
        <v>105</v>
      </c>
      <c r="CG38" s="728" t="s">
        <v>105</v>
      </c>
      <c r="CH38" s="139">
        <v>28</v>
      </c>
      <c r="CI38" s="139">
        <v>8.0400000000000009</v>
      </c>
      <c r="CJ38" s="723">
        <v>63</v>
      </c>
      <c r="CK38" s="148" t="s">
        <v>105</v>
      </c>
      <c r="CL38" s="149" t="s">
        <v>105</v>
      </c>
      <c r="CM38" s="728" t="s">
        <v>105</v>
      </c>
      <c r="CN38" s="139">
        <v>14</v>
      </c>
      <c r="CO38" s="139">
        <v>9.61</v>
      </c>
      <c r="CP38" s="723">
        <v>62</v>
      </c>
      <c r="CQ38" s="148" t="s">
        <v>105</v>
      </c>
      <c r="CR38" s="149" t="s">
        <v>105</v>
      </c>
      <c r="CS38" s="728" t="s">
        <v>105</v>
      </c>
      <c r="CT38" s="139" t="s">
        <v>105</v>
      </c>
      <c r="CU38" s="139" t="s">
        <v>105</v>
      </c>
      <c r="CV38" s="723" t="s">
        <v>105</v>
      </c>
      <c r="CW38" s="148" t="s">
        <v>105</v>
      </c>
      <c r="CX38" s="149" t="s">
        <v>105</v>
      </c>
      <c r="CY38" s="728" t="s">
        <v>105</v>
      </c>
      <c r="CZ38" s="139" t="s">
        <v>105</v>
      </c>
      <c r="DA38" s="139" t="s">
        <v>105</v>
      </c>
      <c r="DB38" s="723" t="s">
        <v>105</v>
      </c>
      <c r="DC38" s="148" t="s">
        <v>105</v>
      </c>
      <c r="DD38" s="149" t="s">
        <v>105</v>
      </c>
      <c r="DE38" s="728" t="s">
        <v>105</v>
      </c>
      <c r="DF38" s="602" t="s">
        <v>105</v>
      </c>
      <c r="DG38" s="148" t="s">
        <v>105</v>
      </c>
      <c r="DH38" s="735" t="s">
        <v>105</v>
      </c>
      <c r="DI38" s="148" t="s">
        <v>105</v>
      </c>
      <c r="DJ38" s="149" t="s">
        <v>105</v>
      </c>
      <c r="DK38" s="715" t="s">
        <v>105</v>
      </c>
    </row>
    <row r="39" spans="1:115">
      <c r="A39" s="151" t="s">
        <v>131</v>
      </c>
      <c r="B39" s="176">
        <v>14</v>
      </c>
      <c r="C39" s="153">
        <v>1.24</v>
      </c>
      <c r="D39" s="716">
        <v>1652</v>
      </c>
      <c r="E39" s="160">
        <v>13</v>
      </c>
      <c r="F39" s="155">
        <v>2.33</v>
      </c>
      <c r="G39" s="729">
        <v>225</v>
      </c>
      <c r="H39" s="153">
        <v>15</v>
      </c>
      <c r="I39" s="153">
        <v>1.31</v>
      </c>
      <c r="J39" s="716">
        <v>1408</v>
      </c>
      <c r="K39" s="160">
        <v>14</v>
      </c>
      <c r="L39" s="155">
        <v>2.6</v>
      </c>
      <c r="M39" s="729">
        <v>194</v>
      </c>
      <c r="N39" s="153">
        <v>12</v>
      </c>
      <c r="O39" s="153">
        <v>3.83</v>
      </c>
      <c r="P39" s="716">
        <v>244</v>
      </c>
      <c r="Q39" s="159" t="s">
        <v>105</v>
      </c>
      <c r="R39" s="155" t="s">
        <v>105</v>
      </c>
      <c r="S39" s="729" t="s">
        <v>105</v>
      </c>
      <c r="T39" s="153">
        <v>10</v>
      </c>
      <c r="U39" s="153">
        <v>2.71</v>
      </c>
      <c r="V39" s="716">
        <v>213</v>
      </c>
      <c r="W39" s="159" t="s">
        <v>105</v>
      </c>
      <c r="X39" s="155" t="s">
        <v>105</v>
      </c>
      <c r="Y39" s="729" t="s">
        <v>105</v>
      </c>
      <c r="Z39" s="153">
        <v>15</v>
      </c>
      <c r="AA39" s="153">
        <v>3.07</v>
      </c>
      <c r="AB39" s="716">
        <v>233</v>
      </c>
      <c r="AC39" s="159" t="s">
        <v>105</v>
      </c>
      <c r="AD39" s="155" t="s">
        <v>105</v>
      </c>
      <c r="AE39" s="729" t="s">
        <v>105</v>
      </c>
      <c r="AF39" s="153">
        <v>9</v>
      </c>
      <c r="AG39" s="153">
        <v>5.94</v>
      </c>
      <c r="AH39" s="724">
        <v>61</v>
      </c>
      <c r="AI39" s="158" t="s">
        <v>105</v>
      </c>
      <c r="AJ39" s="159" t="s">
        <v>105</v>
      </c>
      <c r="AK39" s="729" t="s">
        <v>105</v>
      </c>
      <c r="AL39" s="153" t="s">
        <v>105</v>
      </c>
      <c r="AM39" s="153" t="s">
        <v>105</v>
      </c>
      <c r="AN39" s="724" t="s">
        <v>105</v>
      </c>
      <c r="AO39" s="158" t="s">
        <v>105</v>
      </c>
      <c r="AP39" s="159" t="s">
        <v>105</v>
      </c>
      <c r="AQ39" s="729" t="s">
        <v>105</v>
      </c>
      <c r="AR39" s="153">
        <v>20</v>
      </c>
      <c r="AS39" s="153">
        <v>6.7</v>
      </c>
      <c r="AT39" s="724">
        <v>65</v>
      </c>
      <c r="AU39" s="158" t="s">
        <v>105</v>
      </c>
      <c r="AV39" s="159" t="s">
        <v>105</v>
      </c>
      <c r="AW39" s="729" t="s">
        <v>105</v>
      </c>
      <c r="AX39" s="153" t="s">
        <v>105</v>
      </c>
      <c r="AY39" s="153" t="s">
        <v>105</v>
      </c>
      <c r="AZ39" s="724" t="s">
        <v>105</v>
      </c>
      <c r="BA39" s="158" t="s">
        <v>105</v>
      </c>
      <c r="BB39" s="159" t="s">
        <v>105</v>
      </c>
      <c r="BC39" s="729" t="s">
        <v>105</v>
      </c>
      <c r="BD39" s="153">
        <v>20</v>
      </c>
      <c r="BE39" s="153">
        <v>5.24</v>
      </c>
      <c r="BF39" s="724">
        <v>133</v>
      </c>
      <c r="BG39" s="158" t="s">
        <v>105</v>
      </c>
      <c r="BH39" s="159" t="s">
        <v>105</v>
      </c>
      <c r="BI39" s="729" t="s">
        <v>105</v>
      </c>
      <c r="BJ39" s="603" t="s">
        <v>105</v>
      </c>
      <c r="BK39" s="158" t="s">
        <v>105</v>
      </c>
      <c r="BL39" s="736" t="s">
        <v>105</v>
      </c>
      <c r="BM39" s="158" t="s">
        <v>105</v>
      </c>
      <c r="BN39" s="159" t="s">
        <v>105</v>
      </c>
      <c r="BO39" s="729" t="s">
        <v>105</v>
      </c>
      <c r="BP39" s="153">
        <v>25</v>
      </c>
      <c r="BQ39" s="153">
        <v>5.19</v>
      </c>
      <c r="BR39" s="724">
        <v>149</v>
      </c>
      <c r="BS39" s="158" t="s">
        <v>105</v>
      </c>
      <c r="BT39" s="159" t="s">
        <v>105</v>
      </c>
      <c r="BU39" s="729" t="s">
        <v>105</v>
      </c>
      <c r="BV39" s="153">
        <v>15</v>
      </c>
      <c r="BW39" s="153">
        <v>2.33</v>
      </c>
      <c r="BX39" s="716">
        <v>376</v>
      </c>
      <c r="BY39" s="159" t="s">
        <v>105</v>
      </c>
      <c r="BZ39" s="155" t="s">
        <v>105</v>
      </c>
      <c r="CA39" s="729" t="s">
        <v>105</v>
      </c>
      <c r="CB39" s="153">
        <v>8</v>
      </c>
      <c r="CC39" s="153">
        <v>3.36</v>
      </c>
      <c r="CD39" s="724">
        <v>105</v>
      </c>
      <c r="CE39" s="158" t="s">
        <v>105</v>
      </c>
      <c r="CF39" s="159" t="s">
        <v>105</v>
      </c>
      <c r="CG39" s="729" t="s">
        <v>105</v>
      </c>
      <c r="CH39" s="153">
        <v>14</v>
      </c>
      <c r="CI39" s="153">
        <v>5.75</v>
      </c>
      <c r="CJ39" s="724">
        <v>66</v>
      </c>
      <c r="CK39" s="158" t="s">
        <v>105</v>
      </c>
      <c r="CL39" s="159" t="s">
        <v>105</v>
      </c>
      <c r="CM39" s="729" t="s">
        <v>105</v>
      </c>
      <c r="CN39" s="153">
        <v>18</v>
      </c>
      <c r="CO39" s="153">
        <v>11.26</v>
      </c>
      <c r="CP39" s="724">
        <v>64</v>
      </c>
      <c r="CQ39" s="158" t="s">
        <v>105</v>
      </c>
      <c r="CR39" s="159" t="s">
        <v>105</v>
      </c>
      <c r="CS39" s="729" t="s">
        <v>105</v>
      </c>
      <c r="CT39" s="153" t="s">
        <v>105</v>
      </c>
      <c r="CU39" s="153" t="s">
        <v>105</v>
      </c>
      <c r="CV39" s="724" t="s">
        <v>105</v>
      </c>
      <c r="CW39" s="158" t="s">
        <v>105</v>
      </c>
      <c r="CX39" s="159" t="s">
        <v>105</v>
      </c>
      <c r="CY39" s="729" t="s">
        <v>105</v>
      </c>
      <c r="CZ39" s="153" t="s">
        <v>105</v>
      </c>
      <c r="DA39" s="153" t="s">
        <v>105</v>
      </c>
      <c r="DB39" s="724" t="s">
        <v>105</v>
      </c>
      <c r="DC39" s="158" t="s">
        <v>105</v>
      </c>
      <c r="DD39" s="159" t="s">
        <v>105</v>
      </c>
      <c r="DE39" s="729" t="s">
        <v>105</v>
      </c>
      <c r="DF39" s="603" t="s">
        <v>105</v>
      </c>
      <c r="DG39" s="158" t="s">
        <v>105</v>
      </c>
      <c r="DH39" s="736" t="s">
        <v>105</v>
      </c>
      <c r="DI39" s="158" t="s">
        <v>105</v>
      </c>
      <c r="DJ39" s="159" t="s">
        <v>105</v>
      </c>
      <c r="DK39" s="716" t="s">
        <v>105</v>
      </c>
    </row>
    <row r="40" spans="1:115">
      <c r="A40" s="137" t="s">
        <v>132</v>
      </c>
      <c r="B40" s="171">
        <v>3</v>
      </c>
      <c r="C40" s="139">
        <v>0.65</v>
      </c>
      <c r="D40" s="715">
        <v>1650</v>
      </c>
      <c r="E40" s="149">
        <v>11</v>
      </c>
      <c r="F40" s="141">
        <v>2.16</v>
      </c>
      <c r="G40" s="728">
        <v>224</v>
      </c>
      <c r="H40" s="139">
        <v>3</v>
      </c>
      <c r="I40" s="139">
        <v>0.66</v>
      </c>
      <c r="J40" s="715">
        <v>1407</v>
      </c>
      <c r="K40" s="149">
        <v>12</v>
      </c>
      <c r="L40" s="141">
        <v>2.36</v>
      </c>
      <c r="M40" s="728">
        <v>194</v>
      </c>
      <c r="N40" s="139">
        <v>6</v>
      </c>
      <c r="O40" s="139">
        <v>2.78</v>
      </c>
      <c r="P40" s="715">
        <v>243</v>
      </c>
      <c r="Q40" s="149" t="s">
        <v>105</v>
      </c>
      <c r="R40" s="141" t="s">
        <v>105</v>
      </c>
      <c r="S40" s="728" t="s">
        <v>105</v>
      </c>
      <c r="T40" s="139">
        <v>4</v>
      </c>
      <c r="U40" s="139">
        <v>1.97</v>
      </c>
      <c r="V40" s="715">
        <v>214</v>
      </c>
      <c r="W40" s="149" t="s">
        <v>105</v>
      </c>
      <c r="X40" s="141" t="s">
        <v>105</v>
      </c>
      <c r="Y40" s="728" t="s">
        <v>105</v>
      </c>
      <c r="Z40" s="139">
        <v>2</v>
      </c>
      <c r="AA40" s="139">
        <v>1.38</v>
      </c>
      <c r="AB40" s="715">
        <v>230</v>
      </c>
      <c r="AC40" s="149" t="s">
        <v>105</v>
      </c>
      <c r="AD40" s="141" t="s">
        <v>105</v>
      </c>
      <c r="AE40" s="728" t="s">
        <v>105</v>
      </c>
      <c r="AF40" s="139">
        <v>3</v>
      </c>
      <c r="AG40" s="139">
        <v>3.13</v>
      </c>
      <c r="AH40" s="723">
        <v>61</v>
      </c>
      <c r="AI40" s="148" t="s">
        <v>105</v>
      </c>
      <c r="AJ40" s="149" t="s">
        <v>105</v>
      </c>
      <c r="AK40" s="728" t="s">
        <v>105</v>
      </c>
      <c r="AL40" s="139" t="s">
        <v>105</v>
      </c>
      <c r="AM40" s="139" t="s">
        <v>105</v>
      </c>
      <c r="AN40" s="723" t="s">
        <v>105</v>
      </c>
      <c r="AO40" s="148" t="s">
        <v>105</v>
      </c>
      <c r="AP40" s="149" t="s">
        <v>105</v>
      </c>
      <c r="AQ40" s="728" t="s">
        <v>105</v>
      </c>
      <c r="AR40" s="139">
        <v>8</v>
      </c>
      <c r="AS40" s="139">
        <v>4.6900000000000004</v>
      </c>
      <c r="AT40" s="723">
        <v>66</v>
      </c>
      <c r="AU40" s="148" t="s">
        <v>105</v>
      </c>
      <c r="AV40" s="149" t="s">
        <v>105</v>
      </c>
      <c r="AW40" s="728" t="s">
        <v>105</v>
      </c>
      <c r="AX40" s="139" t="s">
        <v>105</v>
      </c>
      <c r="AY40" s="139" t="s">
        <v>105</v>
      </c>
      <c r="AZ40" s="723" t="s">
        <v>105</v>
      </c>
      <c r="BA40" s="148" t="s">
        <v>105</v>
      </c>
      <c r="BB40" s="149" t="s">
        <v>105</v>
      </c>
      <c r="BC40" s="728" t="s">
        <v>105</v>
      </c>
      <c r="BD40" s="139">
        <v>4</v>
      </c>
      <c r="BE40" s="139">
        <v>3.07</v>
      </c>
      <c r="BF40" s="723">
        <v>133</v>
      </c>
      <c r="BG40" s="148" t="s">
        <v>105</v>
      </c>
      <c r="BH40" s="149" t="s">
        <v>105</v>
      </c>
      <c r="BI40" s="728" t="s">
        <v>105</v>
      </c>
      <c r="BJ40" s="602" t="s">
        <v>105</v>
      </c>
      <c r="BK40" s="148" t="s">
        <v>105</v>
      </c>
      <c r="BL40" s="735" t="s">
        <v>105</v>
      </c>
      <c r="BM40" s="148" t="s">
        <v>105</v>
      </c>
      <c r="BN40" s="149" t="s">
        <v>105</v>
      </c>
      <c r="BO40" s="728" t="s">
        <v>105</v>
      </c>
      <c r="BP40" s="139">
        <v>4</v>
      </c>
      <c r="BQ40" s="139">
        <v>2.42</v>
      </c>
      <c r="BR40" s="723">
        <v>149</v>
      </c>
      <c r="BS40" s="148" t="s">
        <v>105</v>
      </c>
      <c r="BT40" s="149" t="s">
        <v>105</v>
      </c>
      <c r="BU40" s="728" t="s">
        <v>105</v>
      </c>
      <c r="BV40" s="139">
        <v>2</v>
      </c>
      <c r="BW40" s="139">
        <v>1.02</v>
      </c>
      <c r="BX40" s="715">
        <v>376</v>
      </c>
      <c r="BY40" s="149" t="s">
        <v>105</v>
      </c>
      <c r="BZ40" s="141" t="s">
        <v>105</v>
      </c>
      <c r="CA40" s="728" t="s">
        <v>105</v>
      </c>
      <c r="CB40" s="139">
        <v>2</v>
      </c>
      <c r="CC40" s="139">
        <v>1.76</v>
      </c>
      <c r="CD40" s="723">
        <v>105</v>
      </c>
      <c r="CE40" s="148" t="s">
        <v>105</v>
      </c>
      <c r="CF40" s="149" t="s">
        <v>105</v>
      </c>
      <c r="CG40" s="728" t="s">
        <v>105</v>
      </c>
      <c r="CH40" s="139">
        <v>0</v>
      </c>
      <c r="CI40" s="139"/>
      <c r="CJ40" s="723">
        <v>66</v>
      </c>
      <c r="CK40" s="148" t="s">
        <v>105</v>
      </c>
      <c r="CL40" s="149" t="s">
        <v>105</v>
      </c>
      <c r="CM40" s="728" t="s">
        <v>105</v>
      </c>
      <c r="CN40" s="139">
        <v>23</v>
      </c>
      <c r="CO40" s="139">
        <v>11.52</v>
      </c>
      <c r="CP40" s="723">
        <v>64</v>
      </c>
      <c r="CQ40" s="148" t="s">
        <v>105</v>
      </c>
      <c r="CR40" s="149" t="s">
        <v>105</v>
      </c>
      <c r="CS40" s="728" t="s">
        <v>105</v>
      </c>
      <c r="CT40" s="139" t="s">
        <v>105</v>
      </c>
      <c r="CU40" s="139" t="s">
        <v>105</v>
      </c>
      <c r="CV40" s="723" t="s">
        <v>105</v>
      </c>
      <c r="CW40" s="148" t="s">
        <v>105</v>
      </c>
      <c r="CX40" s="149" t="s">
        <v>105</v>
      </c>
      <c r="CY40" s="728" t="s">
        <v>105</v>
      </c>
      <c r="CZ40" s="139" t="s">
        <v>105</v>
      </c>
      <c r="DA40" s="139" t="s">
        <v>105</v>
      </c>
      <c r="DB40" s="723" t="s">
        <v>105</v>
      </c>
      <c r="DC40" s="148" t="s">
        <v>105</v>
      </c>
      <c r="DD40" s="149" t="s">
        <v>105</v>
      </c>
      <c r="DE40" s="728" t="s">
        <v>105</v>
      </c>
      <c r="DF40" s="602" t="s">
        <v>105</v>
      </c>
      <c r="DG40" s="148" t="s">
        <v>105</v>
      </c>
      <c r="DH40" s="735" t="s">
        <v>105</v>
      </c>
      <c r="DI40" s="148" t="s">
        <v>105</v>
      </c>
      <c r="DJ40" s="149" t="s">
        <v>105</v>
      </c>
      <c r="DK40" s="715" t="s">
        <v>105</v>
      </c>
    </row>
    <row r="41" spans="1:115">
      <c r="A41" s="151" t="s">
        <v>133</v>
      </c>
      <c r="B41" s="176">
        <v>5</v>
      </c>
      <c r="C41" s="153">
        <v>0.79</v>
      </c>
      <c r="D41" s="716">
        <v>1653</v>
      </c>
      <c r="E41" s="159">
        <v>10</v>
      </c>
      <c r="F41" s="155">
        <v>2.06</v>
      </c>
      <c r="G41" s="729">
        <v>225</v>
      </c>
      <c r="H41" s="153">
        <v>5</v>
      </c>
      <c r="I41" s="153">
        <v>0.81</v>
      </c>
      <c r="J41" s="716">
        <v>1409</v>
      </c>
      <c r="K41" s="159">
        <v>10</v>
      </c>
      <c r="L41" s="155">
        <v>2.23</v>
      </c>
      <c r="M41" s="729">
        <v>194</v>
      </c>
      <c r="N41" s="153">
        <v>7</v>
      </c>
      <c r="O41" s="153">
        <v>3.14</v>
      </c>
      <c r="P41" s="716">
        <v>244</v>
      </c>
      <c r="Q41" s="159" t="s">
        <v>105</v>
      </c>
      <c r="R41" s="155" t="s">
        <v>105</v>
      </c>
      <c r="S41" s="729" t="s">
        <v>105</v>
      </c>
      <c r="T41" s="153">
        <v>4</v>
      </c>
      <c r="U41" s="153">
        <v>1.88</v>
      </c>
      <c r="V41" s="716">
        <v>214</v>
      </c>
      <c r="W41" s="159" t="s">
        <v>105</v>
      </c>
      <c r="X41" s="155" t="s">
        <v>105</v>
      </c>
      <c r="Y41" s="729" t="s">
        <v>105</v>
      </c>
      <c r="Z41" s="157">
        <v>5</v>
      </c>
      <c r="AA41" s="153">
        <v>1.87</v>
      </c>
      <c r="AB41" s="716">
        <v>231</v>
      </c>
      <c r="AC41" s="159" t="s">
        <v>105</v>
      </c>
      <c r="AD41" s="155" t="s">
        <v>105</v>
      </c>
      <c r="AE41" s="729" t="s">
        <v>105</v>
      </c>
      <c r="AF41" s="153">
        <v>9</v>
      </c>
      <c r="AG41" s="153">
        <v>5.94</v>
      </c>
      <c r="AH41" s="724">
        <v>62</v>
      </c>
      <c r="AI41" s="158" t="s">
        <v>105</v>
      </c>
      <c r="AJ41" s="159" t="s">
        <v>105</v>
      </c>
      <c r="AK41" s="729" t="s">
        <v>105</v>
      </c>
      <c r="AL41" s="153" t="s">
        <v>105</v>
      </c>
      <c r="AM41" s="153" t="s">
        <v>105</v>
      </c>
      <c r="AN41" s="724" t="s">
        <v>105</v>
      </c>
      <c r="AO41" s="158" t="s">
        <v>105</v>
      </c>
      <c r="AP41" s="159" t="s">
        <v>105</v>
      </c>
      <c r="AQ41" s="729" t="s">
        <v>105</v>
      </c>
      <c r="AR41" s="153">
        <v>5</v>
      </c>
      <c r="AS41" s="153">
        <v>3.72</v>
      </c>
      <c r="AT41" s="724">
        <v>66</v>
      </c>
      <c r="AU41" s="158" t="s">
        <v>105</v>
      </c>
      <c r="AV41" s="159" t="s">
        <v>105</v>
      </c>
      <c r="AW41" s="729" t="s">
        <v>105</v>
      </c>
      <c r="AX41" s="153" t="s">
        <v>105</v>
      </c>
      <c r="AY41" s="153" t="s">
        <v>105</v>
      </c>
      <c r="AZ41" s="724" t="s">
        <v>105</v>
      </c>
      <c r="BA41" s="158" t="s">
        <v>105</v>
      </c>
      <c r="BB41" s="159" t="s">
        <v>105</v>
      </c>
      <c r="BC41" s="729" t="s">
        <v>105</v>
      </c>
      <c r="BD41" s="153">
        <v>11</v>
      </c>
      <c r="BE41" s="153">
        <v>4.24</v>
      </c>
      <c r="BF41" s="724">
        <v>133</v>
      </c>
      <c r="BG41" s="158" t="s">
        <v>105</v>
      </c>
      <c r="BH41" s="159" t="s">
        <v>105</v>
      </c>
      <c r="BI41" s="729" t="s">
        <v>105</v>
      </c>
      <c r="BJ41" s="603" t="s">
        <v>105</v>
      </c>
      <c r="BK41" s="158" t="s">
        <v>105</v>
      </c>
      <c r="BL41" s="736" t="s">
        <v>105</v>
      </c>
      <c r="BM41" s="158" t="s">
        <v>105</v>
      </c>
      <c r="BN41" s="159" t="s">
        <v>105</v>
      </c>
      <c r="BO41" s="729" t="s">
        <v>105</v>
      </c>
      <c r="BP41" s="153">
        <v>5</v>
      </c>
      <c r="BQ41" s="153">
        <v>2.85</v>
      </c>
      <c r="BR41" s="724">
        <v>149</v>
      </c>
      <c r="BS41" s="158" t="s">
        <v>105</v>
      </c>
      <c r="BT41" s="159" t="s">
        <v>105</v>
      </c>
      <c r="BU41" s="729" t="s">
        <v>105</v>
      </c>
      <c r="BV41" s="153">
        <v>4</v>
      </c>
      <c r="BW41" s="153">
        <v>1.24</v>
      </c>
      <c r="BX41" s="716">
        <v>376</v>
      </c>
      <c r="BY41" s="159" t="s">
        <v>105</v>
      </c>
      <c r="BZ41" s="155" t="s">
        <v>105</v>
      </c>
      <c r="CA41" s="729" t="s">
        <v>105</v>
      </c>
      <c r="CB41" s="153">
        <v>2</v>
      </c>
      <c r="CC41" s="153">
        <v>1.55</v>
      </c>
      <c r="CD41" s="724">
        <v>105</v>
      </c>
      <c r="CE41" s="158" t="s">
        <v>105</v>
      </c>
      <c r="CF41" s="159" t="s">
        <v>105</v>
      </c>
      <c r="CG41" s="729" t="s">
        <v>105</v>
      </c>
      <c r="CH41" s="153">
        <v>6</v>
      </c>
      <c r="CI41" s="153">
        <v>4.01</v>
      </c>
      <c r="CJ41" s="724">
        <v>67</v>
      </c>
      <c r="CK41" s="158" t="s">
        <v>105</v>
      </c>
      <c r="CL41" s="159" t="s">
        <v>105</v>
      </c>
      <c r="CM41" s="729" t="s">
        <v>105</v>
      </c>
      <c r="CN41" s="153">
        <v>17</v>
      </c>
      <c r="CO41" s="153">
        <v>8.01</v>
      </c>
      <c r="CP41" s="724">
        <v>64</v>
      </c>
      <c r="CQ41" s="158" t="s">
        <v>105</v>
      </c>
      <c r="CR41" s="159" t="s">
        <v>105</v>
      </c>
      <c r="CS41" s="729" t="s">
        <v>105</v>
      </c>
      <c r="CT41" s="153" t="s">
        <v>105</v>
      </c>
      <c r="CU41" s="153" t="s">
        <v>105</v>
      </c>
      <c r="CV41" s="724" t="s">
        <v>105</v>
      </c>
      <c r="CW41" s="158" t="s">
        <v>105</v>
      </c>
      <c r="CX41" s="159" t="s">
        <v>105</v>
      </c>
      <c r="CY41" s="729" t="s">
        <v>105</v>
      </c>
      <c r="CZ41" s="153" t="s">
        <v>105</v>
      </c>
      <c r="DA41" s="153" t="s">
        <v>105</v>
      </c>
      <c r="DB41" s="724" t="s">
        <v>105</v>
      </c>
      <c r="DC41" s="158" t="s">
        <v>105</v>
      </c>
      <c r="DD41" s="159" t="s">
        <v>105</v>
      </c>
      <c r="DE41" s="729" t="s">
        <v>105</v>
      </c>
      <c r="DF41" s="603" t="s">
        <v>105</v>
      </c>
      <c r="DG41" s="158" t="s">
        <v>105</v>
      </c>
      <c r="DH41" s="736" t="s">
        <v>105</v>
      </c>
      <c r="DI41" s="158" t="s">
        <v>105</v>
      </c>
      <c r="DJ41" s="159" t="s">
        <v>105</v>
      </c>
      <c r="DK41" s="716" t="s">
        <v>105</v>
      </c>
    </row>
    <row r="42" spans="1:115">
      <c r="A42" s="137" t="s">
        <v>134</v>
      </c>
      <c r="B42" s="169">
        <v>13</v>
      </c>
      <c r="C42" s="139">
        <v>1.17</v>
      </c>
      <c r="D42" s="715">
        <v>1655</v>
      </c>
      <c r="E42" s="149">
        <v>17</v>
      </c>
      <c r="F42" s="141">
        <v>2.6</v>
      </c>
      <c r="G42" s="728">
        <v>222</v>
      </c>
      <c r="H42" s="139">
        <v>13</v>
      </c>
      <c r="I42" s="165">
        <v>1.22</v>
      </c>
      <c r="J42" s="715">
        <v>1412</v>
      </c>
      <c r="K42" s="149">
        <v>16</v>
      </c>
      <c r="L42" s="141">
        <v>2.75</v>
      </c>
      <c r="M42" s="728">
        <v>191</v>
      </c>
      <c r="N42" s="139">
        <v>14</v>
      </c>
      <c r="O42" s="139">
        <v>4.3099999999999996</v>
      </c>
      <c r="P42" s="715">
        <v>243</v>
      </c>
      <c r="Q42" s="149" t="s">
        <v>105</v>
      </c>
      <c r="R42" s="141" t="s">
        <v>105</v>
      </c>
      <c r="S42" s="728" t="s">
        <v>105</v>
      </c>
      <c r="T42" s="139">
        <v>12</v>
      </c>
      <c r="U42" s="139">
        <v>2.9</v>
      </c>
      <c r="V42" s="715">
        <v>214</v>
      </c>
      <c r="W42" s="149" t="s">
        <v>105</v>
      </c>
      <c r="X42" s="141" t="s">
        <v>105</v>
      </c>
      <c r="Y42" s="728" t="s">
        <v>105</v>
      </c>
      <c r="Z42" s="138">
        <v>16</v>
      </c>
      <c r="AA42" s="139">
        <v>3.06</v>
      </c>
      <c r="AB42" s="715">
        <v>233</v>
      </c>
      <c r="AC42" s="149" t="s">
        <v>105</v>
      </c>
      <c r="AD42" s="141" t="s">
        <v>105</v>
      </c>
      <c r="AE42" s="728" t="s">
        <v>105</v>
      </c>
      <c r="AF42" s="139">
        <v>15</v>
      </c>
      <c r="AG42" s="139">
        <v>7.07</v>
      </c>
      <c r="AH42" s="723">
        <v>61</v>
      </c>
      <c r="AI42" s="148" t="s">
        <v>105</v>
      </c>
      <c r="AJ42" s="149" t="s">
        <v>105</v>
      </c>
      <c r="AK42" s="728" t="s">
        <v>105</v>
      </c>
      <c r="AL42" s="139" t="s">
        <v>105</v>
      </c>
      <c r="AM42" s="139" t="s">
        <v>105</v>
      </c>
      <c r="AN42" s="723" t="s">
        <v>105</v>
      </c>
      <c r="AO42" s="148" t="s">
        <v>105</v>
      </c>
      <c r="AP42" s="149" t="s">
        <v>105</v>
      </c>
      <c r="AQ42" s="728" t="s">
        <v>105</v>
      </c>
      <c r="AR42" s="139">
        <v>12</v>
      </c>
      <c r="AS42" s="139">
        <v>5.54</v>
      </c>
      <c r="AT42" s="723">
        <v>65</v>
      </c>
      <c r="AU42" s="148" t="s">
        <v>105</v>
      </c>
      <c r="AV42" s="149" t="s">
        <v>105</v>
      </c>
      <c r="AW42" s="728" t="s">
        <v>105</v>
      </c>
      <c r="AX42" s="139" t="s">
        <v>105</v>
      </c>
      <c r="AY42" s="139" t="s">
        <v>105</v>
      </c>
      <c r="AZ42" s="723" t="s">
        <v>105</v>
      </c>
      <c r="BA42" s="148" t="s">
        <v>105</v>
      </c>
      <c r="BB42" s="149" t="s">
        <v>105</v>
      </c>
      <c r="BC42" s="728" t="s">
        <v>105</v>
      </c>
      <c r="BD42" s="139">
        <v>18</v>
      </c>
      <c r="BE42" s="139">
        <v>4.9800000000000004</v>
      </c>
      <c r="BF42" s="723">
        <v>133</v>
      </c>
      <c r="BG42" s="148" t="s">
        <v>105</v>
      </c>
      <c r="BH42" s="149" t="s">
        <v>105</v>
      </c>
      <c r="BI42" s="728" t="s">
        <v>105</v>
      </c>
      <c r="BJ42" s="602" t="s">
        <v>105</v>
      </c>
      <c r="BK42" s="148" t="s">
        <v>105</v>
      </c>
      <c r="BL42" s="735" t="s">
        <v>105</v>
      </c>
      <c r="BM42" s="148" t="s">
        <v>105</v>
      </c>
      <c r="BN42" s="149" t="s">
        <v>105</v>
      </c>
      <c r="BO42" s="728" t="s">
        <v>105</v>
      </c>
      <c r="BP42" s="139">
        <v>10</v>
      </c>
      <c r="BQ42" s="139">
        <v>3.62</v>
      </c>
      <c r="BR42" s="723">
        <v>149</v>
      </c>
      <c r="BS42" s="148" t="s">
        <v>105</v>
      </c>
      <c r="BT42" s="149" t="s">
        <v>105</v>
      </c>
      <c r="BU42" s="728" t="s">
        <v>105</v>
      </c>
      <c r="BV42" s="139">
        <v>12</v>
      </c>
      <c r="BW42" s="139">
        <v>2.13</v>
      </c>
      <c r="BX42" s="715">
        <v>378</v>
      </c>
      <c r="BY42" s="149" t="s">
        <v>105</v>
      </c>
      <c r="BZ42" s="141" t="s">
        <v>105</v>
      </c>
      <c r="CA42" s="728" t="s">
        <v>105</v>
      </c>
      <c r="CB42" s="139">
        <v>8</v>
      </c>
      <c r="CC42" s="139">
        <v>3.45</v>
      </c>
      <c r="CD42" s="723">
        <v>105</v>
      </c>
      <c r="CE42" s="148" t="s">
        <v>105</v>
      </c>
      <c r="CF42" s="149" t="s">
        <v>105</v>
      </c>
      <c r="CG42" s="728" t="s">
        <v>105</v>
      </c>
      <c r="CH42" s="139">
        <v>12</v>
      </c>
      <c r="CI42" s="139">
        <v>5.48</v>
      </c>
      <c r="CJ42" s="723">
        <v>67</v>
      </c>
      <c r="CK42" s="148" t="s">
        <v>105</v>
      </c>
      <c r="CL42" s="149" t="s">
        <v>105</v>
      </c>
      <c r="CM42" s="728" t="s">
        <v>105</v>
      </c>
      <c r="CN42" s="139">
        <v>27</v>
      </c>
      <c r="CO42" s="139">
        <v>11.74</v>
      </c>
      <c r="CP42" s="723">
        <v>64</v>
      </c>
      <c r="CQ42" s="148" t="s">
        <v>105</v>
      </c>
      <c r="CR42" s="149" t="s">
        <v>105</v>
      </c>
      <c r="CS42" s="728" t="s">
        <v>105</v>
      </c>
      <c r="CT42" s="139" t="s">
        <v>105</v>
      </c>
      <c r="CU42" s="139" t="s">
        <v>105</v>
      </c>
      <c r="CV42" s="723" t="s">
        <v>105</v>
      </c>
      <c r="CW42" s="148" t="s">
        <v>105</v>
      </c>
      <c r="CX42" s="149" t="s">
        <v>105</v>
      </c>
      <c r="CY42" s="728" t="s">
        <v>105</v>
      </c>
      <c r="CZ42" s="139" t="s">
        <v>105</v>
      </c>
      <c r="DA42" s="139" t="s">
        <v>105</v>
      </c>
      <c r="DB42" s="723" t="s">
        <v>105</v>
      </c>
      <c r="DC42" s="148" t="s">
        <v>105</v>
      </c>
      <c r="DD42" s="149" t="s">
        <v>105</v>
      </c>
      <c r="DE42" s="728" t="s">
        <v>105</v>
      </c>
      <c r="DF42" s="602" t="s">
        <v>105</v>
      </c>
      <c r="DG42" s="148" t="s">
        <v>105</v>
      </c>
      <c r="DH42" s="735" t="s">
        <v>105</v>
      </c>
      <c r="DI42" s="148" t="s">
        <v>105</v>
      </c>
      <c r="DJ42" s="149" t="s">
        <v>105</v>
      </c>
      <c r="DK42" s="715" t="s">
        <v>105</v>
      </c>
    </row>
    <row r="43" spans="1:115">
      <c r="A43" s="151" t="s">
        <v>135</v>
      </c>
      <c r="B43" s="176">
        <v>3</v>
      </c>
      <c r="C43" s="153">
        <v>0.55000000000000004</v>
      </c>
      <c r="D43" s="716">
        <v>1653</v>
      </c>
      <c r="E43" s="159">
        <v>7</v>
      </c>
      <c r="F43" s="155">
        <v>1.83</v>
      </c>
      <c r="G43" s="729">
        <v>227</v>
      </c>
      <c r="H43" s="153">
        <v>2</v>
      </c>
      <c r="I43" s="153">
        <v>0.51</v>
      </c>
      <c r="J43" s="716">
        <v>1409</v>
      </c>
      <c r="K43" s="159">
        <v>6</v>
      </c>
      <c r="L43" s="155">
        <v>1.78</v>
      </c>
      <c r="M43" s="729">
        <v>196</v>
      </c>
      <c r="N43" s="157">
        <v>8</v>
      </c>
      <c r="O43" s="153">
        <v>3.13</v>
      </c>
      <c r="P43" s="716">
        <v>244</v>
      </c>
      <c r="Q43" s="159" t="s">
        <v>105</v>
      </c>
      <c r="R43" s="155" t="s">
        <v>105</v>
      </c>
      <c r="S43" s="729" t="s">
        <v>105</v>
      </c>
      <c r="T43" s="153">
        <v>4</v>
      </c>
      <c r="U43" s="153">
        <v>1.88</v>
      </c>
      <c r="V43" s="716">
        <v>214</v>
      </c>
      <c r="W43" s="159" t="s">
        <v>105</v>
      </c>
      <c r="X43" s="155" t="s">
        <v>105</v>
      </c>
      <c r="Y43" s="729" t="s">
        <v>105</v>
      </c>
      <c r="Z43" s="153">
        <v>0</v>
      </c>
      <c r="AA43" s="153">
        <v>0</v>
      </c>
      <c r="AB43" s="716">
        <v>231</v>
      </c>
      <c r="AC43" s="159" t="s">
        <v>105</v>
      </c>
      <c r="AD43" s="155" t="s">
        <v>105</v>
      </c>
      <c r="AE43" s="729" t="s">
        <v>105</v>
      </c>
      <c r="AF43" s="153">
        <v>6</v>
      </c>
      <c r="AG43" s="153">
        <v>4.3600000000000003</v>
      </c>
      <c r="AH43" s="724">
        <v>62</v>
      </c>
      <c r="AI43" s="158" t="s">
        <v>105</v>
      </c>
      <c r="AJ43" s="159" t="s">
        <v>105</v>
      </c>
      <c r="AK43" s="729" t="s">
        <v>105</v>
      </c>
      <c r="AL43" s="153" t="s">
        <v>105</v>
      </c>
      <c r="AM43" s="153" t="s">
        <v>105</v>
      </c>
      <c r="AN43" s="724" t="s">
        <v>105</v>
      </c>
      <c r="AO43" s="158" t="s">
        <v>105</v>
      </c>
      <c r="AP43" s="159" t="s">
        <v>105</v>
      </c>
      <c r="AQ43" s="729" t="s">
        <v>105</v>
      </c>
      <c r="AR43" s="153">
        <v>8</v>
      </c>
      <c r="AS43" s="153">
        <v>4.6900000000000004</v>
      </c>
      <c r="AT43" s="724">
        <v>66</v>
      </c>
      <c r="AU43" s="158" t="s">
        <v>105</v>
      </c>
      <c r="AV43" s="159" t="s">
        <v>105</v>
      </c>
      <c r="AW43" s="729" t="s">
        <v>105</v>
      </c>
      <c r="AX43" s="153" t="s">
        <v>105</v>
      </c>
      <c r="AY43" s="153" t="s">
        <v>105</v>
      </c>
      <c r="AZ43" s="724" t="s">
        <v>105</v>
      </c>
      <c r="BA43" s="158" t="s">
        <v>105</v>
      </c>
      <c r="BB43" s="159" t="s">
        <v>105</v>
      </c>
      <c r="BC43" s="729" t="s">
        <v>105</v>
      </c>
      <c r="BD43" s="153">
        <v>1</v>
      </c>
      <c r="BE43" s="153">
        <v>1.08</v>
      </c>
      <c r="BF43" s="724">
        <v>134</v>
      </c>
      <c r="BG43" s="158" t="s">
        <v>105</v>
      </c>
      <c r="BH43" s="159" t="s">
        <v>105</v>
      </c>
      <c r="BI43" s="729" t="s">
        <v>105</v>
      </c>
      <c r="BJ43" s="603" t="s">
        <v>105</v>
      </c>
      <c r="BK43" s="158" t="s">
        <v>105</v>
      </c>
      <c r="BL43" s="736" t="s">
        <v>105</v>
      </c>
      <c r="BM43" s="158" t="s">
        <v>105</v>
      </c>
      <c r="BN43" s="159" t="s">
        <v>105</v>
      </c>
      <c r="BO43" s="729" t="s">
        <v>105</v>
      </c>
      <c r="BP43" s="153">
        <v>2</v>
      </c>
      <c r="BQ43" s="153">
        <v>1.9</v>
      </c>
      <c r="BR43" s="724">
        <v>149</v>
      </c>
      <c r="BS43" s="158" t="s">
        <v>105</v>
      </c>
      <c r="BT43" s="159" t="s">
        <v>105</v>
      </c>
      <c r="BU43" s="729" t="s">
        <v>105</v>
      </c>
      <c r="BV43" s="153">
        <v>2</v>
      </c>
      <c r="BW43" s="153">
        <v>0.86</v>
      </c>
      <c r="BX43" s="716">
        <v>376</v>
      </c>
      <c r="BY43" s="159" t="s">
        <v>105</v>
      </c>
      <c r="BZ43" s="155" t="s">
        <v>105</v>
      </c>
      <c r="CA43" s="729" t="s">
        <v>105</v>
      </c>
      <c r="CB43" s="153">
        <v>0</v>
      </c>
      <c r="CC43" s="153">
        <v>0</v>
      </c>
      <c r="CD43" s="724">
        <v>105</v>
      </c>
      <c r="CE43" s="158" t="s">
        <v>105</v>
      </c>
      <c r="CF43" s="159" t="s">
        <v>105</v>
      </c>
      <c r="CG43" s="729" t="s">
        <v>105</v>
      </c>
      <c r="CH43" s="153">
        <v>6</v>
      </c>
      <c r="CI43" s="153">
        <v>4.01</v>
      </c>
      <c r="CJ43" s="724">
        <v>67</v>
      </c>
      <c r="CK43" s="158" t="s">
        <v>105</v>
      </c>
      <c r="CL43" s="159" t="s">
        <v>105</v>
      </c>
      <c r="CM43" s="729" t="s">
        <v>105</v>
      </c>
      <c r="CN43" s="153">
        <v>18</v>
      </c>
      <c r="CO43" s="153">
        <v>9.8000000000000007</v>
      </c>
      <c r="CP43" s="724">
        <v>64</v>
      </c>
      <c r="CQ43" s="158" t="s">
        <v>105</v>
      </c>
      <c r="CR43" s="159" t="s">
        <v>105</v>
      </c>
      <c r="CS43" s="729" t="s">
        <v>105</v>
      </c>
      <c r="CT43" s="153" t="s">
        <v>105</v>
      </c>
      <c r="CU43" s="153" t="s">
        <v>105</v>
      </c>
      <c r="CV43" s="724" t="s">
        <v>105</v>
      </c>
      <c r="CW43" s="158" t="s">
        <v>105</v>
      </c>
      <c r="CX43" s="159" t="s">
        <v>105</v>
      </c>
      <c r="CY43" s="729" t="s">
        <v>105</v>
      </c>
      <c r="CZ43" s="153" t="s">
        <v>105</v>
      </c>
      <c r="DA43" s="153" t="s">
        <v>105</v>
      </c>
      <c r="DB43" s="724" t="s">
        <v>105</v>
      </c>
      <c r="DC43" s="158" t="s">
        <v>105</v>
      </c>
      <c r="DD43" s="159" t="s">
        <v>105</v>
      </c>
      <c r="DE43" s="729" t="s">
        <v>105</v>
      </c>
      <c r="DF43" s="603" t="s">
        <v>105</v>
      </c>
      <c r="DG43" s="158" t="s">
        <v>105</v>
      </c>
      <c r="DH43" s="736" t="s">
        <v>105</v>
      </c>
      <c r="DI43" s="158" t="s">
        <v>105</v>
      </c>
      <c r="DJ43" s="159" t="s">
        <v>105</v>
      </c>
      <c r="DK43" s="716" t="s">
        <v>105</v>
      </c>
    </row>
    <row r="44" spans="1:115">
      <c r="A44" s="137" t="s">
        <v>136</v>
      </c>
      <c r="B44" s="171">
        <v>45</v>
      </c>
      <c r="C44" s="139">
        <v>1.7</v>
      </c>
      <c r="D44" s="715">
        <v>1680</v>
      </c>
      <c r="E44" s="149">
        <v>52</v>
      </c>
      <c r="F44" s="141">
        <v>3.49</v>
      </c>
      <c r="G44" s="728">
        <v>230</v>
      </c>
      <c r="H44" s="139">
        <v>46</v>
      </c>
      <c r="I44" s="139">
        <v>1.78</v>
      </c>
      <c r="J44" s="715">
        <v>1434</v>
      </c>
      <c r="K44" s="149">
        <v>56</v>
      </c>
      <c r="L44" s="141">
        <v>3.7</v>
      </c>
      <c r="M44" s="728">
        <v>198</v>
      </c>
      <c r="N44" s="139">
        <v>42</v>
      </c>
      <c r="O44" s="139">
        <v>5.65</v>
      </c>
      <c r="P44" s="715">
        <v>246</v>
      </c>
      <c r="Q44" s="149" t="s">
        <v>105</v>
      </c>
      <c r="R44" s="141" t="s">
        <v>105</v>
      </c>
      <c r="S44" s="728" t="s">
        <v>105</v>
      </c>
      <c r="T44" s="139">
        <v>48</v>
      </c>
      <c r="U44" s="139">
        <v>4.4400000000000004</v>
      </c>
      <c r="V44" s="715">
        <v>216</v>
      </c>
      <c r="W44" s="149" t="s">
        <v>105</v>
      </c>
      <c r="X44" s="141" t="s">
        <v>105</v>
      </c>
      <c r="Y44" s="728" t="s">
        <v>105</v>
      </c>
      <c r="Z44" s="139">
        <v>47</v>
      </c>
      <c r="AA44" s="139">
        <v>4.1100000000000003</v>
      </c>
      <c r="AB44" s="715">
        <v>235</v>
      </c>
      <c r="AC44" s="149" t="s">
        <v>105</v>
      </c>
      <c r="AD44" s="141" t="s">
        <v>105</v>
      </c>
      <c r="AE44" s="728" t="s">
        <v>105</v>
      </c>
      <c r="AF44" s="139">
        <v>42</v>
      </c>
      <c r="AG44" s="139">
        <v>9.31</v>
      </c>
      <c r="AH44" s="723">
        <v>62</v>
      </c>
      <c r="AI44" s="148" t="s">
        <v>105</v>
      </c>
      <c r="AJ44" s="149" t="s">
        <v>105</v>
      </c>
      <c r="AK44" s="728" t="s">
        <v>105</v>
      </c>
      <c r="AL44" s="139" t="s">
        <v>105</v>
      </c>
      <c r="AM44" s="139" t="s">
        <v>105</v>
      </c>
      <c r="AN44" s="723" t="s">
        <v>105</v>
      </c>
      <c r="AO44" s="148" t="s">
        <v>105</v>
      </c>
      <c r="AP44" s="149" t="s">
        <v>105</v>
      </c>
      <c r="AQ44" s="728" t="s">
        <v>105</v>
      </c>
      <c r="AR44" s="139">
        <v>39</v>
      </c>
      <c r="AS44" s="139">
        <v>7.73</v>
      </c>
      <c r="AT44" s="723">
        <v>68</v>
      </c>
      <c r="AU44" s="148" t="s">
        <v>105</v>
      </c>
      <c r="AV44" s="149" t="s">
        <v>105</v>
      </c>
      <c r="AW44" s="728" t="s">
        <v>105</v>
      </c>
      <c r="AX44" s="139" t="s">
        <v>105</v>
      </c>
      <c r="AY44" s="139" t="s">
        <v>105</v>
      </c>
      <c r="AZ44" s="723" t="s">
        <v>105</v>
      </c>
      <c r="BA44" s="148" t="s">
        <v>105</v>
      </c>
      <c r="BB44" s="149" t="s">
        <v>105</v>
      </c>
      <c r="BC44" s="728" t="s">
        <v>105</v>
      </c>
      <c r="BD44" s="138">
        <v>44</v>
      </c>
      <c r="BE44" s="139">
        <v>6.1400000000000006</v>
      </c>
      <c r="BF44" s="723">
        <v>137</v>
      </c>
      <c r="BG44" s="148" t="s">
        <v>105</v>
      </c>
      <c r="BH44" s="149" t="s">
        <v>105</v>
      </c>
      <c r="BI44" s="728" t="s">
        <v>105</v>
      </c>
      <c r="BJ44" s="602" t="s">
        <v>105</v>
      </c>
      <c r="BK44" s="148" t="s">
        <v>105</v>
      </c>
      <c r="BL44" s="735" t="s">
        <v>105</v>
      </c>
      <c r="BM44" s="148" t="s">
        <v>105</v>
      </c>
      <c r="BN44" s="149" t="s">
        <v>105</v>
      </c>
      <c r="BO44" s="728" t="s">
        <v>105</v>
      </c>
      <c r="BP44" s="139">
        <v>31</v>
      </c>
      <c r="BQ44" s="139">
        <v>5.34</v>
      </c>
      <c r="BR44" s="723">
        <v>149</v>
      </c>
      <c r="BS44" s="148" t="s">
        <v>105</v>
      </c>
      <c r="BT44" s="149" t="s">
        <v>105</v>
      </c>
      <c r="BU44" s="728" t="s">
        <v>105</v>
      </c>
      <c r="BV44" s="139">
        <v>40</v>
      </c>
      <c r="BW44" s="139">
        <v>3.11</v>
      </c>
      <c r="BX44" s="715">
        <v>388</v>
      </c>
      <c r="BY44" s="149" t="s">
        <v>105</v>
      </c>
      <c r="BZ44" s="141" t="s">
        <v>105</v>
      </c>
      <c r="CA44" s="728" t="s">
        <v>105</v>
      </c>
      <c r="CB44" s="138">
        <v>76</v>
      </c>
      <c r="CC44" s="139">
        <v>5.44</v>
      </c>
      <c r="CD44" s="723">
        <v>105</v>
      </c>
      <c r="CE44" s="148" t="s">
        <v>105</v>
      </c>
      <c r="CF44" s="149" t="s">
        <v>105</v>
      </c>
      <c r="CG44" s="728" t="s">
        <v>105</v>
      </c>
      <c r="CH44" s="139">
        <v>67</v>
      </c>
      <c r="CI44" s="139">
        <v>7.87</v>
      </c>
      <c r="CJ44" s="723">
        <v>69</v>
      </c>
      <c r="CK44" s="148" t="s">
        <v>105</v>
      </c>
      <c r="CL44" s="149" t="s">
        <v>105</v>
      </c>
      <c r="CM44" s="728" t="s">
        <v>105</v>
      </c>
      <c r="CN44" s="139">
        <v>39</v>
      </c>
      <c r="CO44" s="139">
        <v>11.71</v>
      </c>
      <c r="CP44" s="723">
        <v>65</v>
      </c>
      <c r="CQ44" s="148" t="s">
        <v>105</v>
      </c>
      <c r="CR44" s="149" t="s">
        <v>105</v>
      </c>
      <c r="CS44" s="728" t="s">
        <v>105</v>
      </c>
      <c r="CT44" s="139" t="s">
        <v>105</v>
      </c>
      <c r="CU44" s="139" t="s">
        <v>105</v>
      </c>
      <c r="CV44" s="723" t="s">
        <v>105</v>
      </c>
      <c r="CW44" s="148" t="s">
        <v>105</v>
      </c>
      <c r="CX44" s="149" t="s">
        <v>105</v>
      </c>
      <c r="CY44" s="728" t="s">
        <v>105</v>
      </c>
      <c r="CZ44" s="139" t="s">
        <v>105</v>
      </c>
      <c r="DA44" s="139" t="s">
        <v>105</v>
      </c>
      <c r="DB44" s="723" t="s">
        <v>105</v>
      </c>
      <c r="DC44" s="148" t="s">
        <v>105</v>
      </c>
      <c r="DD44" s="149" t="s">
        <v>105</v>
      </c>
      <c r="DE44" s="728" t="s">
        <v>105</v>
      </c>
      <c r="DF44" s="602" t="s">
        <v>105</v>
      </c>
      <c r="DG44" s="148" t="s">
        <v>105</v>
      </c>
      <c r="DH44" s="735" t="s">
        <v>105</v>
      </c>
      <c r="DI44" s="148" t="s">
        <v>105</v>
      </c>
      <c r="DJ44" s="149" t="s">
        <v>105</v>
      </c>
      <c r="DK44" s="715" t="s">
        <v>105</v>
      </c>
    </row>
    <row r="45" spans="1:115">
      <c r="A45" s="151" t="s">
        <v>137</v>
      </c>
      <c r="B45" s="176">
        <v>6</v>
      </c>
      <c r="C45" s="161">
        <v>0.83000000000000007</v>
      </c>
      <c r="D45" s="716">
        <v>1654</v>
      </c>
      <c r="E45" s="159">
        <v>8</v>
      </c>
      <c r="F45" s="155">
        <v>1.96</v>
      </c>
      <c r="G45" s="729">
        <v>226</v>
      </c>
      <c r="H45" s="153">
        <v>5</v>
      </c>
      <c r="I45" s="153">
        <v>0.82000000000000006</v>
      </c>
      <c r="J45" s="716">
        <v>1411</v>
      </c>
      <c r="K45" s="159">
        <v>9</v>
      </c>
      <c r="L45" s="155">
        <v>2.19</v>
      </c>
      <c r="M45" s="729">
        <v>195</v>
      </c>
      <c r="N45" s="157">
        <v>11</v>
      </c>
      <c r="O45" s="153">
        <v>3.91</v>
      </c>
      <c r="P45" s="716">
        <v>243</v>
      </c>
      <c r="Q45" s="159" t="s">
        <v>105</v>
      </c>
      <c r="R45" s="155" t="s">
        <v>105</v>
      </c>
      <c r="S45" s="729" t="s">
        <v>105</v>
      </c>
      <c r="T45" s="153">
        <v>3</v>
      </c>
      <c r="U45" s="153">
        <v>1.53</v>
      </c>
      <c r="V45" s="716">
        <v>214</v>
      </c>
      <c r="W45" s="159" t="s">
        <v>105</v>
      </c>
      <c r="X45" s="155" t="s">
        <v>105</v>
      </c>
      <c r="Y45" s="729" t="s">
        <v>105</v>
      </c>
      <c r="Z45" s="153">
        <v>6</v>
      </c>
      <c r="AA45" s="153">
        <v>1.9</v>
      </c>
      <c r="AB45" s="716">
        <v>232</v>
      </c>
      <c r="AC45" s="159" t="s">
        <v>105</v>
      </c>
      <c r="AD45" s="155" t="s">
        <v>105</v>
      </c>
      <c r="AE45" s="729" t="s">
        <v>105</v>
      </c>
      <c r="AF45" s="157">
        <v>15</v>
      </c>
      <c r="AG45" s="153">
        <v>7.07</v>
      </c>
      <c r="AH45" s="724">
        <v>61</v>
      </c>
      <c r="AI45" s="158" t="s">
        <v>105</v>
      </c>
      <c r="AJ45" s="159" t="s">
        <v>105</v>
      </c>
      <c r="AK45" s="729" t="s">
        <v>105</v>
      </c>
      <c r="AL45" s="153" t="s">
        <v>105</v>
      </c>
      <c r="AM45" s="153" t="s">
        <v>105</v>
      </c>
      <c r="AN45" s="724" t="s">
        <v>105</v>
      </c>
      <c r="AO45" s="158" t="s">
        <v>105</v>
      </c>
      <c r="AP45" s="159" t="s">
        <v>105</v>
      </c>
      <c r="AQ45" s="729" t="s">
        <v>105</v>
      </c>
      <c r="AR45" s="153">
        <v>7</v>
      </c>
      <c r="AS45" s="153">
        <v>3.82</v>
      </c>
      <c r="AT45" s="724">
        <v>66</v>
      </c>
      <c r="AU45" s="158" t="s">
        <v>105</v>
      </c>
      <c r="AV45" s="159" t="s">
        <v>105</v>
      </c>
      <c r="AW45" s="729" t="s">
        <v>105</v>
      </c>
      <c r="AX45" s="153" t="s">
        <v>105</v>
      </c>
      <c r="AY45" s="153" t="s">
        <v>105</v>
      </c>
      <c r="AZ45" s="724" t="s">
        <v>105</v>
      </c>
      <c r="BA45" s="158" t="s">
        <v>105</v>
      </c>
      <c r="BB45" s="159" t="s">
        <v>105</v>
      </c>
      <c r="BC45" s="729" t="s">
        <v>105</v>
      </c>
      <c r="BD45" s="153">
        <v>4</v>
      </c>
      <c r="BE45" s="153">
        <v>2.65</v>
      </c>
      <c r="BF45" s="724">
        <v>133</v>
      </c>
      <c r="BG45" s="158" t="s">
        <v>105</v>
      </c>
      <c r="BH45" s="159" t="s">
        <v>105</v>
      </c>
      <c r="BI45" s="729" t="s">
        <v>105</v>
      </c>
      <c r="BJ45" s="603" t="s">
        <v>105</v>
      </c>
      <c r="BK45" s="158" t="s">
        <v>105</v>
      </c>
      <c r="BL45" s="736" t="s">
        <v>105</v>
      </c>
      <c r="BM45" s="158" t="s">
        <v>105</v>
      </c>
      <c r="BN45" s="159" t="s">
        <v>105</v>
      </c>
      <c r="BO45" s="729" t="s">
        <v>105</v>
      </c>
      <c r="BP45" s="153">
        <v>6</v>
      </c>
      <c r="BQ45" s="153">
        <v>3.02</v>
      </c>
      <c r="BR45" s="724">
        <v>149</v>
      </c>
      <c r="BS45" s="158" t="s">
        <v>105</v>
      </c>
      <c r="BT45" s="159" t="s">
        <v>105</v>
      </c>
      <c r="BU45" s="729" t="s">
        <v>105</v>
      </c>
      <c r="BV45" s="153">
        <v>6</v>
      </c>
      <c r="BW45" s="153">
        <v>1.52</v>
      </c>
      <c r="BX45" s="716">
        <v>377</v>
      </c>
      <c r="BY45" s="159" t="s">
        <v>105</v>
      </c>
      <c r="BZ45" s="155" t="s">
        <v>105</v>
      </c>
      <c r="CA45" s="729" t="s">
        <v>105</v>
      </c>
      <c r="CB45" s="153">
        <v>3</v>
      </c>
      <c r="CC45" s="153">
        <v>2.17</v>
      </c>
      <c r="CD45" s="724">
        <v>105</v>
      </c>
      <c r="CE45" s="158" t="s">
        <v>105</v>
      </c>
      <c r="CF45" s="159" t="s">
        <v>105</v>
      </c>
      <c r="CG45" s="729" t="s">
        <v>105</v>
      </c>
      <c r="CH45" s="153">
        <v>6</v>
      </c>
      <c r="CI45" s="153">
        <v>4.01</v>
      </c>
      <c r="CJ45" s="724">
        <v>67</v>
      </c>
      <c r="CK45" s="158" t="s">
        <v>105</v>
      </c>
      <c r="CL45" s="159" t="s">
        <v>105</v>
      </c>
      <c r="CM45" s="729" t="s">
        <v>105</v>
      </c>
      <c r="CN45" s="153">
        <v>18</v>
      </c>
      <c r="CO45" s="153">
        <v>9.8000000000000007</v>
      </c>
      <c r="CP45" s="724">
        <v>64</v>
      </c>
      <c r="CQ45" s="158" t="s">
        <v>105</v>
      </c>
      <c r="CR45" s="159" t="s">
        <v>105</v>
      </c>
      <c r="CS45" s="729" t="s">
        <v>105</v>
      </c>
      <c r="CT45" s="153" t="s">
        <v>105</v>
      </c>
      <c r="CU45" s="153" t="s">
        <v>105</v>
      </c>
      <c r="CV45" s="724" t="s">
        <v>105</v>
      </c>
      <c r="CW45" s="158" t="s">
        <v>105</v>
      </c>
      <c r="CX45" s="159" t="s">
        <v>105</v>
      </c>
      <c r="CY45" s="729" t="s">
        <v>105</v>
      </c>
      <c r="CZ45" s="153" t="s">
        <v>105</v>
      </c>
      <c r="DA45" s="153" t="s">
        <v>105</v>
      </c>
      <c r="DB45" s="724" t="s">
        <v>105</v>
      </c>
      <c r="DC45" s="158" t="s">
        <v>105</v>
      </c>
      <c r="DD45" s="159" t="s">
        <v>105</v>
      </c>
      <c r="DE45" s="729" t="s">
        <v>105</v>
      </c>
      <c r="DF45" s="603" t="s">
        <v>105</v>
      </c>
      <c r="DG45" s="158" t="s">
        <v>105</v>
      </c>
      <c r="DH45" s="736" t="s">
        <v>105</v>
      </c>
      <c r="DI45" s="158" t="s">
        <v>105</v>
      </c>
      <c r="DJ45" s="159" t="s">
        <v>105</v>
      </c>
      <c r="DK45" s="716" t="s">
        <v>105</v>
      </c>
    </row>
    <row r="46" spans="1:115">
      <c r="A46" s="388" t="s">
        <v>138</v>
      </c>
      <c r="B46" s="605">
        <v>5</v>
      </c>
      <c r="C46" s="606">
        <v>0.72</v>
      </c>
      <c r="D46" s="717">
        <v>1658</v>
      </c>
      <c r="E46" s="607">
        <v>11</v>
      </c>
      <c r="F46" s="608">
        <v>2.2200000000000002</v>
      </c>
      <c r="G46" s="730">
        <v>228</v>
      </c>
      <c r="H46" s="609">
        <v>5</v>
      </c>
      <c r="I46" s="606">
        <v>0.76</v>
      </c>
      <c r="J46" s="717">
        <v>1414</v>
      </c>
      <c r="K46" s="607">
        <v>10</v>
      </c>
      <c r="L46" s="608">
        <v>2.29</v>
      </c>
      <c r="M46" s="730">
        <v>197</v>
      </c>
      <c r="N46" s="606">
        <v>6</v>
      </c>
      <c r="O46" s="606">
        <v>2.4500000000000002</v>
      </c>
      <c r="P46" s="717">
        <v>244</v>
      </c>
      <c r="Q46" s="610" t="s">
        <v>105</v>
      </c>
      <c r="R46" s="608" t="s">
        <v>105</v>
      </c>
      <c r="S46" s="730" t="s">
        <v>105</v>
      </c>
      <c r="T46" s="609">
        <v>2</v>
      </c>
      <c r="U46" s="606">
        <v>1.37</v>
      </c>
      <c r="V46" s="717">
        <v>214</v>
      </c>
      <c r="W46" s="610" t="s">
        <v>105</v>
      </c>
      <c r="X46" s="608" t="s">
        <v>105</v>
      </c>
      <c r="Y46" s="730" t="s">
        <v>105</v>
      </c>
      <c r="Z46" s="609">
        <v>4</v>
      </c>
      <c r="AA46" s="606">
        <v>1.79</v>
      </c>
      <c r="AB46" s="717">
        <v>232</v>
      </c>
      <c r="AC46" s="610" t="s">
        <v>105</v>
      </c>
      <c r="AD46" s="608" t="s">
        <v>105</v>
      </c>
      <c r="AE46" s="730" t="s">
        <v>105</v>
      </c>
      <c r="AF46" s="606">
        <v>6</v>
      </c>
      <c r="AG46" s="606">
        <v>4.3600000000000003</v>
      </c>
      <c r="AH46" s="725">
        <v>62</v>
      </c>
      <c r="AI46" s="612" t="s">
        <v>105</v>
      </c>
      <c r="AJ46" s="610" t="s">
        <v>105</v>
      </c>
      <c r="AK46" s="730" t="s">
        <v>105</v>
      </c>
      <c r="AL46" s="606" t="s">
        <v>105</v>
      </c>
      <c r="AM46" s="606" t="s">
        <v>105</v>
      </c>
      <c r="AN46" s="725" t="s">
        <v>105</v>
      </c>
      <c r="AO46" s="612" t="s">
        <v>105</v>
      </c>
      <c r="AP46" s="610" t="s">
        <v>105</v>
      </c>
      <c r="AQ46" s="730" t="s">
        <v>105</v>
      </c>
      <c r="AR46" s="606">
        <v>9</v>
      </c>
      <c r="AS46" s="606">
        <v>4.3600000000000003</v>
      </c>
      <c r="AT46" s="725">
        <v>66</v>
      </c>
      <c r="AU46" s="612" t="s">
        <v>105</v>
      </c>
      <c r="AV46" s="610" t="s">
        <v>105</v>
      </c>
      <c r="AW46" s="730" t="s">
        <v>105</v>
      </c>
      <c r="AX46" s="606" t="s">
        <v>105</v>
      </c>
      <c r="AY46" s="606" t="s">
        <v>105</v>
      </c>
      <c r="AZ46" s="725" t="s">
        <v>105</v>
      </c>
      <c r="BA46" s="612" t="s">
        <v>105</v>
      </c>
      <c r="BB46" s="610" t="s">
        <v>105</v>
      </c>
      <c r="BC46" s="730" t="s">
        <v>105</v>
      </c>
      <c r="BD46" s="609">
        <v>5</v>
      </c>
      <c r="BE46" s="606">
        <v>2.81</v>
      </c>
      <c r="BF46" s="725">
        <v>135</v>
      </c>
      <c r="BG46" s="612" t="s">
        <v>105</v>
      </c>
      <c r="BH46" s="610" t="s">
        <v>105</v>
      </c>
      <c r="BI46" s="730" t="s">
        <v>105</v>
      </c>
      <c r="BJ46" s="611" t="s">
        <v>105</v>
      </c>
      <c r="BK46" s="612" t="s">
        <v>105</v>
      </c>
      <c r="BL46" s="737" t="s">
        <v>105</v>
      </c>
      <c r="BM46" s="612" t="s">
        <v>105</v>
      </c>
      <c r="BN46" s="610" t="s">
        <v>105</v>
      </c>
      <c r="BO46" s="730" t="s">
        <v>105</v>
      </c>
      <c r="BP46" s="609">
        <v>2</v>
      </c>
      <c r="BQ46" s="606">
        <v>1.9</v>
      </c>
      <c r="BR46" s="725">
        <v>149</v>
      </c>
      <c r="BS46" s="612" t="s">
        <v>105</v>
      </c>
      <c r="BT46" s="610" t="s">
        <v>105</v>
      </c>
      <c r="BU46" s="725" t="s">
        <v>105</v>
      </c>
      <c r="BV46" s="605">
        <v>4</v>
      </c>
      <c r="BW46" s="606">
        <v>1.3</v>
      </c>
      <c r="BX46" s="717">
        <v>379</v>
      </c>
      <c r="BY46" s="610" t="s">
        <v>105</v>
      </c>
      <c r="BZ46" s="608" t="s">
        <v>105</v>
      </c>
      <c r="CA46" s="730" t="s">
        <v>105</v>
      </c>
      <c r="CB46" s="609">
        <v>8</v>
      </c>
      <c r="CC46" s="606">
        <v>3.36</v>
      </c>
      <c r="CD46" s="725">
        <v>105</v>
      </c>
      <c r="CE46" s="612" t="s">
        <v>105</v>
      </c>
      <c r="CF46" s="610" t="s">
        <v>105</v>
      </c>
      <c r="CG46" s="730" t="s">
        <v>105</v>
      </c>
      <c r="CH46" s="609">
        <v>6</v>
      </c>
      <c r="CI46" s="606">
        <v>4.01</v>
      </c>
      <c r="CJ46" s="725">
        <v>66</v>
      </c>
      <c r="CK46" s="612" t="s">
        <v>105</v>
      </c>
      <c r="CL46" s="610" t="s">
        <v>105</v>
      </c>
      <c r="CM46" s="730" t="s">
        <v>105</v>
      </c>
      <c r="CN46" s="606">
        <v>8</v>
      </c>
      <c r="CO46" s="606">
        <v>5.81</v>
      </c>
      <c r="CP46" s="725">
        <v>64</v>
      </c>
      <c r="CQ46" s="612" t="s">
        <v>105</v>
      </c>
      <c r="CR46" s="610" t="s">
        <v>105</v>
      </c>
      <c r="CS46" s="730" t="s">
        <v>105</v>
      </c>
      <c r="CT46" s="606" t="s">
        <v>105</v>
      </c>
      <c r="CU46" s="606" t="s">
        <v>105</v>
      </c>
      <c r="CV46" s="725" t="s">
        <v>105</v>
      </c>
      <c r="CW46" s="612" t="s">
        <v>105</v>
      </c>
      <c r="CX46" s="610" t="s">
        <v>105</v>
      </c>
      <c r="CY46" s="730" t="s">
        <v>105</v>
      </c>
      <c r="CZ46" s="606" t="s">
        <v>105</v>
      </c>
      <c r="DA46" s="606" t="s">
        <v>105</v>
      </c>
      <c r="DB46" s="725" t="s">
        <v>105</v>
      </c>
      <c r="DC46" s="612" t="s">
        <v>105</v>
      </c>
      <c r="DD46" s="610" t="s">
        <v>105</v>
      </c>
      <c r="DE46" s="730" t="s">
        <v>105</v>
      </c>
      <c r="DF46" s="611" t="s">
        <v>105</v>
      </c>
      <c r="DG46" s="612" t="s">
        <v>105</v>
      </c>
      <c r="DH46" s="737" t="s">
        <v>105</v>
      </c>
      <c r="DI46" s="612" t="s">
        <v>105</v>
      </c>
      <c r="DJ46" s="610" t="s">
        <v>105</v>
      </c>
      <c r="DK46" s="717" t="s">
        <v>105</v>
      </c>
    </row>
    <row r="47" spans="1:115">
      <c r="A47" s="753" t="s">
        <v>139</v>
      </c>
    </row>
    <row r="48" spans="1:115">
      <c r="A48" s="753" t="s">
        <v>301</v>
      </c>
    </row>
    <row r="49" spans="1:115">
      <c r="A49" s="753" t="s">
        <v>413</v>
      </c>
    </row>
    <row r="51" spans="1:115" ht="23.25">
      <c r="A51" s="1842">
        <v>2022</v>
      </c>
      <c r="B51" s="1842"/>
      <c r="C51" s="1842"/>
      <c r="D51" s="1842"/>
      <c r="E51" s="1842"/>
      <c r="F51" s="1842"/>
      <c r="G51" s="1842"/>
      <c r="H51" s="1842"/>
      <c r="I51" s="1842"/>
      <c r="J51" s="1842"/>
      <c r="K51" s="1842"/>
      <c r="L51" s="1842"/>
      <c r="M51" s="1842"/>
      <c r="N51" s="1842"/>
      <c r="O51" s="1842"/>
      <c r="P51" s="1842"/>
      <c r="Q51" s="1842"/>
      <c r="R51" s="1842"/>
      <c r="S51" s="1842"/>
      <c r="T51" s="1842"/>
      <c r="U51" s="1842"/>
      <c r="V51" s="1842"/>
      <c r="W51" s="1842"/>
      <c r="X51" s="1842"/>
      <c r="Y51" s="1842"/>
      <c r="Z51" s="1842"/>
      <c r="AA51" s="1842"/>
      <c r="AB51" s="1842"/>
      <c r="AC51" s="1842"/>
      <c r="AD51" s="1842"/>
      <c r="AE51" s="1842"/>
      <c r="AF51" s="1842"/>
      <c r="AG51" s="1842"/>
      <c r="AH51" s="1842"/>
      <c r="AI51" s="1842"/>
      <c r="AJ51" s="1842"/>
      <c r="AK51" s="1842"/>
      <c r="AL51" s="1842"/>
      <c r="AM51" s="1842"/>
      <c r="AN51" s="1842"/>
      <c r="AO51" s="1842"/>
      <c r="AP51" s="1842"/>
      <c r="AQ51" s="1842"/>
      <c r="AR51" s="1842"/>
      <c r="AS51" s="1842"/>
      <c r="AT51" s="1842"/>
      <c r="AU51" s="1842"/>
      <c r="AV51" s="1842"/>
      <c r="AW51" s="1842"/>
      <c r="AX51" s="1842"/>
      <c r="AY51" s="1842"/>
      <c r="AZ51" s="1842"/>
      <c r="BA51" s="1842"/>
      <c r="BB51" s="1842"/>
      <c r="BC51" s="1842"/>
      <c r="BD51" s="1842"/>
      <c r="BE51" s="1842"/>
      <c r="BF51" s="1842"/>
      <c r="BG51" s="1842"/>
      <c r="BH51" s="1842"/>
      <c r="BI51" s="1842"/>
      <c r="BJ51" s="1842"/>
      <c r="BK51" s="1842"/>
      <c r="BL51" s="1842"/>
      <c r="BM51" s="1842"/>
      <c r="BN51" s="1842"/>
      <c r="BO51" s="1842"/>
      <c r="BP51" s="1842"/>
      <c r="BQ51" s="1842"/>
      <c r="BR51" s="1842"/>
      <c r="BS51" s="1842"/>
      <c r="BT51" s="1842"/>
      <c r="BU51" s="1842"/>
      <c r="BV51" s="1842"/>
      <c r="BW51" s="1842"/>
      <c r="BX51" s="1842"/>
      <c r="BY51" s="1842"/>
      <c r="BZ51" s="1842"/>
      <c r="CA51" s="1842"/>
      <c r="CB51" s="1842"/>
      <c r="CC51" s="1842"/>
      <c r="CD51" s="1842"/>
      <c r="CE51" s="1842"/>
      <c r="CF51" s="1842"/>
      <c r="CG51" s="1842"/>
      <c r="CH51" s="1842"/>
      <c r="CI51" s="1842"/>
      <c r="CJ51" s="1842"/>
      <c r="CK51" s="1842"/>
      <c r="CL51" s="1842"/>
      <c r="CM51" s="1842"/>
      <c r="CN51" s="1842"/>
      <c r="CO51" s="1842"/>
      <c r="CP51" s="1842"/>
      <c r="CQ51" s="1842"/>
      <c r="CR51" s="1842"/>
      <c r="CS51" s="1842"/>
      <c r="CT51" s="1842"/>
      <c r="CU51" s="1842"/>
      <c r="CV51" s="1842"/>
      <c r="CW51" s="1842"/>
      <c r="CX51" s="1842"/>
      <c r="CY51" s="1842"/>
      <c r="CZ51" s="1842"/>
      <c r="DA51" s="1842"/>
      <c r="DB51" s="1842"/>
      <c r="DC51" s="1842"/>
      <c r="DD51" s="1842"/>
      <c r="DE51" s="1842"/>
      <c r="DF51" s="1842"/>
      <c r="DG51" s="1842"/>
      <c r="DH51" s="1842"/>
      <c r="DI51" s="1842"/>
      <c r="DJ51" s="1842"/>
      <c r="DK51" s="1842"/>
    </row>
    <row r="52" spans="1:115">
      <c r="A52" s="5"/>
      <c r="B52" s="110"/>
      <c r="C52" s="110"/>
      <c r="D52" s="713"/>
      <c r="E52" s="110"/>
      <c r="F52" s="110"/>
      <c r="G52" s="713"/>
      <c r="H52" s="110"/>
      <c r="I52" s="110"/>
      <c r="J52" s="713"/>
      <c r="K52" s="110"/>
      <c r="L52" s="110"/>
      <c r="M52" s="713"/>
      <c r="N52" s="110"/>
      <c r="O52" s="110"/>
      <c r="P52" s="713"/>
      <c r="Q52" s="110"/>
      <c r="R52" s="110"/>
      <c r="S52" s="713"/>
      <c r="T52" s="110"/>
      <c r="U52" s="110"/>
      <c r="V52" s="713"/>
      <c r="W52" s="110"/>
      <c r="X52" s="110"/>
      <c r="Y52" s="713"/>
      <c r="Z52" s="110"/>
      <c r="AA52" s="110"/>
      <c r="AB52" s="713"/>
      <c r="AC52" s="110"/>
      <c r="AD52" s="110"/>
      <c r="AE52" s="713"/>
      <c r="AF52" s="110"/>
      <c r="AG52" s="110"/>
      <c r="AH52" s="713"/>
      <c r="AI52" s="110"/>
      <c r="AJ52" s="110"/>
      <c r="AK52" s="713"/>
      <c r="AL52" s="110"/>
      <c r="AM52" s="110"/>
      <c r="AN52" s="713"/>
      <c r="AO52" s="110"/>
      <c r="AP52" s="110"/>
      <c r="AQ52" s="713"/>
      <c r="AR52" s="110"/>
      <c r="AS52" s="110"/>
      <c r="AT52" s="713"/>
      <c r="AU52" s="110"/>
      <c r="AV52" s="110"/>
      <c r="AW52" s="713"/>
      <c r="AX52" s="110"/>
      <c r="AY52" s="110"/>
      <c r="AZ52" s="713"/>
      <c r="BA52" s="110"/>
      <c r="BB52" s="110"/>
      <c r="BC52" s="713"/>
      <c r="BD52" s="110"/>
      <c r="BE52" s="110"/>
      <c r="BF52" s="713"/>
      <c r="BG52" s="110"/>
      <c r="BH52" s="110"/>
      <c r="BI52" s="713"/>
      <c r="BJ52" s="110"/>
      <c r="BK52" s="110"/>
      <c r="BL52" s="713"/>
      <c r="BM52" s="110"/>
      <c r="BN52" s="110"/>
      <c r="BO52" s="713"/>
      <c r="BP52" s="110"/>
      <c r="BQ52" s="110"/>
      <c r="BR52" s="713"/>
      <c r="BS52" s="110"/>
      <c r="BT52" s="110"/>
      <c r="BU52" s="713"/>
      <c r="BV52" s="110"/>
      <c r="BW52" s="110"/>
      <c r="BX52" s="713"/>
      <c r="BY52" s="110"/>
      <c r="BZ52" s="110"/>
      <c r="CA52" s="713"/>
      <c r="CB52" s="110"/>
      <c r="CC52" s="110"/>
      <c r="CD52" s="713"/>
      <c r="CE52" s="110"/>
      <c r="CF52" s="110"/>
      <c r="CG52" s="713"/>
      <c r="CH52" s="110"/>
      <c r="CI52" s="110"/>
      <c r="CJ52" s="713"/>
      <c r="CK52" s="110"/>
      <c r="CL52" s="110"/>
      <c r="CM52" s="713"/>
      <c r="CN52" s="110"/>
      <c r="CO52" s="110"/>
      <c r="CP52" s="713"/>
      <c r="CQ52" s="110"/>
      <c r="CR52" s="110"/>
      <c r="CS52" s="713"/>
      <c r="CT52" s="110"/>
      <c r="CU52" s="110"/>
      <c r="CV52" s="713"/>
      <c r="CW52" s="110"/>
      <c r="CX52" s="110"/>
      <c r="CY52" s="713"/>
      <c r="CZ52" s="110"/>
      <c r="DA52" s="110"/>
      <c r="DB52" s="713"/>
      <c r="DC52" s="110"/>
      <c r="DD52" s="110"/>
      <c r="DE52" s="713"/>
      <c r="DF52" s="110"/>
      <c r="DG52" s="110"/>
      <c r="DH52" s="713"/>
      <c r="DI52" s="110"/>
      <c r="DJ52" s="110"/>
    </row>
    <row r="53" spans="1:115" ht="15">
      <c r="A53" s="130" t="s">
        <v>347</v>
      </c>
      <c r="B53" s="614"/>
      <c r="C53" s="614"/>
      <c r="D53" s="718"/>
      <c r="E53" s="614"/>
      <c r="F53" s="614"/>
      <c r="G53" s="718"/>
      <c r="H53" s="614"/>
      <c r="I53" s="614"/>
      <c r="J53" s="718"/>
      <c r="K53" s="614"/>
      <c r="L53" s="614"/>
      <c r="M53" s="718"/>
      <c r="N53" s="614"/>
      <c r="O53" s="614"/>
      <c r="P53" s="718"/>
      <c r="Q53" s="614"/>
      <c r="R53" s="614"/>
      <c r="S53" s="718"/>
      <c r="T53" s="614"/>
      <c r="U53" s="614"/>
      <c r="V53" s="718"/>
      <c r="W53" s="614"/>
      <c r="X53" s="614"/>
      <c r="Y53" s="718"/>
      <c r="Z53" s="614"/>
      <c r="AA53" s="614"/>
      <c r="AB53" s="718"/>
      <c r="AC53" s="614"/>
      <c r="AD53" s="614"/>
      <c r="AE53" s="718"/>
      <c r="AF53" s="614"/>
      <c r="AG53" s="614"/>
      <c r="AH53" s="718"/>
      <c r="AI53" s="614"/>
      <c r="AJ53" s="614"/>
      <c r="AK53" s="718"/>
      <c r="AL53" s="614"/>
      <c r="AM53" s="614"/>
      <c r="AN53" s="718"/>
      <c r="AO53" s="614"/>
      <c r="AP53" s="614"/>
      <c r="AQ53" s="718"/>
      <c r="AR53" s="614"/>
      <c r="AS53" s="614"/>
      <c r="AT53" s="718"/>
      <c r="AU53" s="614"/>
      <c r="AV53" s="614"/>
      <c r="AW53" s="718"/>
      <c r="AX53" s="614"/>
      <c r="AY53" s="614"/>
      <c r="AZ53" s="718"/>
      <c r="BA53" s="614"/>
      <c r="BB53" s="614"/>
      <c r="BC53" s="718"/>
      <c r="BD53" s="614"/>
      <c r="BE53" s="614"/>
      <c r="BF53" s="718"/>
      <c r="BG53" s="614"/>
      <c r="BH53" s="614"/>
      <c r="BI53" s="718"/>
      <c r="BJ53" s="614"/>
      <c r="BK53" s="614"/>
      <c r="BL53" s="718"/>
      <c r="BM53" s="614"/>
      <c r="BN53" s="614"/>
      <c r="BO53" s="718"/>
      <c r="BP53" s="614"/>
      <c r="BQ53" s="614"/>
      <c r="BR53" s="718"/>
      <c r="BS53" s="614"/>
      <c r="BT53" s="614"/>
      <c r="BU53" s="718"/>
      <c r="BV53" s="614"/>
      <c r="BW53" s="614"/>
      <c r="BX53" s="718"/>
      <c r="BY53" s="614"/>
      <c r="BZ53" s="614"/>
      <c r="CA53" s="718"/>
      <c r="CB53" s="614"/>
      <c r="CC53" s="614"/>
      <c r="CD53" s="718"/>
      <c r="CE53" s="614"/>
      <c r="CF53" s="614"/>
      <c r="CG53" s="718"/>
      <c r="CH53" s="614"/>
      <c r="CI53" s="614"/>
      <c r="CJ53" s="718"/>
      <c r="CK53" s="614"/>
      <c r="CL53" s="614"/>
      <c r="CM53" s="718"/>
      <c r="CN53" s="614"/>
      <c r="CO53" s="614"/>
      <c r="CP53" s="718"/>
      <c r="CQ53" s="614"/>
      <c r="CR53" s="614"/>
      <c r="CS53" s="718"/>
      <c r="CT53" s="614"/>
      <c r="CU53" s="614"/>
      <c r="CV53" s="718"/>
      <c r="CW53" s="614"/>
      <c r="CX53" s="614"/>
      <c r="CY53" s="718"/>
      <c r="CZ53" s="614"/>
      <c r="DA53" s="614"/>
      <c r="DB53" s="718"/>
      <c r="DC53" s="614"/>
      <c r="DD53" s="614"/>
      <c r="DE53" s="718"/>
      <c r="DF53" s="614"/>
      <c r="DG53" s="614"/>
      <c r="DH53" s="718"/>
      <c r="DI53" s="614"/>
      <c r="DJ53" s="614"/>
      <c r="DK53" s="740"/>
    </row>
    <row r="54" spans="1:115" ht="15">
      <c r="A54" s="528" t="s">
        <v>8</v>
      </c>
      <c r="B54" s="1924" t="s">
        <v>26</v>
      </c>
      <c r="C54" s="1925"/>
      <c r="D54" s="1925"/>
      <c r="E54" s="1925"/>
      <c r="F54" s="1925"/>
      <c r="G54" s="1925"/>
      <c r="H54" s="1924" t="s">
        <v>28</v>
      </c>
      <c r="I54" s="1925"/>
      <c r="J54" s="1925"/>
      <c r="K54" s="1925"/>
      <c r="L54" s="1925"/>
      <c r="M54" s="1925"/>
      <c r="N54" s="1924" t="s">
        <v>27</v>
      </c>
      <c r="O54" s="1925"/>
      <c r="P54" s="1925"/>
      <c r="Q54" s="1925"/>
      <c r="R54" s="1925"/>
      <c r="S54" s="1928"/>
      <c r="T54" s="1924" t="s">
        <v>9</v>
      </c>
      <c r="U54" s="1925"/>
      <c r="V54" s="1925"/>
      <c r="W54" s="1925"/>
      <c r="X54" s="1925"/>
      <c r="Y54" s="1928"/>
      <c r="Z54" s="1924" t="s">
        <v>10</v>
      </c>
      <c r="AA54" s="1925"/>
      <c r="AB54" s="1925"/>
      <c r="AC54" s="1925"/>
      <c r="AD54" s="1925"/>
      <c r="AE54" s="1928"/>
      <c r="AF54" s="1924" t="s">
        <v>11</v>
      </c>
      <c r="AG54" s="1925"/>
      <c r="AH54" s="1925"/>
      <c r="AI54" s="1925"/>
      <c r="AJ54" s="1925"/>
      <c r="AK54" s="1928"/>
      <c r="AL54" s="1924" t="s">
        <v>12</v>
      </c>
      <c r="AM54" s="1925"/>
      <c r="AN54" s="1925"/>
      <c r="AO54" s="1925"/>
      <c r="AP54" s="1925"/>
      <c r="AQ54" s="1928"/>
      <c r="AR54" s="1924" t="s">
        <v>13</v>
      </c>
      <c r="AS54" s="1925"/>
      <c r="AT54" s="1925"/>
      <c r="AU54" s="1925"/>
      <c r="AV54" s="1925"/>
      <c r="AW54" s="1928"/>
      <c r="AX54" s="1924" t="s">
        <v>14</v>
      </c>
      <c r="AY54" s="1925"/>
      <c r="AZ54" s="1925"/>
      <c r="BA54" s="1925"/>
      <c r="BB54" s="1925"/>
      <c r="BC54" s="1928"/>
      <c r="BD54" s="1924" t="s">
        <v>15</v>
      </c>
      <c r="BE54" s="1925"/>
      <c r="BF54" s="1925"/>
      <c r="BG54" s="1925"/>
      <c r="BH54" s="1925"/>
      <c r="BI54" s="1928"/>
      <c r="BJ54" s="1924" t="s">
        <v>24</v>
      </c>
      <c r="BK54" s="1925"/>
      <c r="BL54" s="1925"/>
      <c r="BM54" s="1925"/>
      <c r="BN54" s="1925"/>
      <c r="BO54" s="1928"/>
      <c r="BP54" s="1924" t="s">
        <v>16</v>
      </c>
      <c r="BQ54" s="1925"/>
      <c r="BR54" s="1925"/>
      <c r="BS54" s="1925"/>
      <c r="BT54" s="1925"/>
      <c r="BU54" s="1928"/>
      <c r="BV54" s="1924" t="s">
        <v>17</v>
      </c>
      <c r="BW54" s="1925"/>
      <c r="BX54" s="1925"/>
      <c r="BY54" s="1925"/>
      <c r="BZ54" s="1925"/>
      <c r="CA54" s="1928"/>
      <c r="CB54" s="1924" t="s">
        <v>18</v>
      </c>
      <c r="CC54" s="1925"/>
      <c r="CD54" s="1925"/>
      <c r="CE54" s="1925"/>
      <c r="CF54" s="1925"/>
      <c r="CG54" s="1928"/>
      <c r="CH54" s="1924" t="s">
        <v>19</v>
      </c>
      <c r="CI54" s="1925"/>
      <c r="CJ54" s="1925"/>
      <c r="CK54" s="1925"/>
      <c r="CL54" s="1925"/>
      <c r="CM54" s="1928"/>
      <c r="CN54" s="1924" t="s">
        <v>20</v>
      </c>
      <c r="CO54" s="1925"/>
      <c r="CP54" s="1925"/>
      <c r="CQ54" s="1925"/>
      <c r="CR54" s="1925"/>
      <c r="CS54" s="1928"/>
      <c r="CT54" s="1924" t="s">
        <v>21</v>
      </c>
      <c r="CU54" s="1925"/>
      <c r="CV54" s="1925"/>
      <c r="CW54" s="1925"/>
      <c r="CX54" s="1925"/>
      <c r="CY54" s="1928"/>
      <c r="CZ54" s="1924" t="s">
        <v>22</v>
      </c>
      <c r="DA54" s="1925"/>
      <c r="DB54" s="1925"/>
      <c r="DC54" s="1925"/>
      <c r="DD54" s="1925"/>
      <c r="DE54" s="1928"/>
      <c r="DF54" s="1925" t="s">
        <v>23</v>
      </c>
      <c r="DG54" s="1925"/>
      <c r="DH54" s="1925"/>
      <c r="DI54" s="1925"/>
      <c r="DJ54" s="1925"/>
      <c r="DK54" s="1926"/>
    </row>
    <row r="55" spans="1:115" ht="15" customHeight="1">
      <c r="A55" s="131" t="s">
        <v>124</v>
      </c>
      <c r="B55" s="1868" t="s">
        <v>104</v>
      </c>
      <c r="C55" s="1863"/>
      <c r="D55" s="1869"/>
      <c r="E55" s="2103" t="s">
        <v>3</v>
      </c>
      <c r="F55" s="1863"/>
      <c r="G55" s="1863"/>
      <c r="H55" s="1868" t="s">
        <v>104</v>
      </c>
      <c r="I55" s="1863"/>
      <c r="J55" s="1869"/>
      <c r="K55" s="2103" t="s">
        <v>3</v>
      </c>
      <c r="L55" s="1863"/>
      <c r="M55" s="1863"/>
      <c r="N55" s="1868" t="s">
        <v>104</v>
      </c>
      <c r="O55" s="1863"/>
      <c r="P55" s="1869"/>
      <c r="Q55" s="2103" t="s">
        <v>3</v>
      </c>
      <c r="R55" s="1863"/>
      <c r="S55" s="1864"/>
      <c r="T55" s="1868" t="s">
        <v>104</v>
      </c>
      <c r="U55" s="1863"/>
      <c r="V55" s="1869"/>
      <c r="W55" s="2103" t="s">
        <v>3</v>
      </c>
      <c r="X55" s="1863"/>
      <c r="Y55" s="1864"/>
      <c r="Z55" s="1868" t="s">
        <v>104</v>
      </c>
      <c r="AA55" s="1863"/>
      <c r="AB55" s="1869"/>
      <c r="AC55" s="2103" t="s">
        <v>3</v>
      </c>
      <c r="AD55" s="1863"/>
      <c r="AE55" s="1864"/>
      <c r="AF55" s="1868" t="s">
        <v>104</v>
      </c>
      <c r="AG55" s="1863"/>
      <c r="AH55" s="1869"/>
      <c r="AI55" s="2103" t="s">
        <v>3</v>
      </c>
      <c r="AJ55" s="1863"/>
      <c r="AK55" s="1864"/>
      <c r="AL55" s="1868" t="s">
        <v>104</v>
      </c>
      <c r="AM55" s="1863"/>
      <c r="AN55" s="1869"/>
      <c r="AO55" s="2103" t="s">
        <v>3</v>
      </c>
      <c r="AP55" s="1863"/>
      <c r="AQ55" s="1864"/>
      <c r="AR55" s="1868" t="s">
        <v>104</v>
      </c>
      <c r="AS55" s="1863"/>
      <c r="AT55" s="1869"/>
      <c r="AU55" s="2103" t="s">
        <v>3</v>
      </c>
      <c r="AV55" s="1863"/>
      <c r="AW55" s="1864"/>
      <c r="AX55" s="1868" t="s">
        <v>104</v>
      </c>
      <c r="AY55" s="1863"/>
      <c r="AZ55" s="1869"/>
      <c r="BA55" s="2103" t="s">
        <v>3</v>
      </c>
      <c r="BB55" s="1863"/>
      <c r="BC55" s="1864"/>
      <c r="BD55" s="1868" t="s">
        <v>104</v>
      </c>
      <c r="BE55" s="1863"/>
      <c r="BF55" s="1869"/>
      <c r="BG55" s="2103" t="s">
        <v>3</v>
      </c>
      <c r="BH55" s="1863"/>
      <c r="BI55" s="1864"/>
      <c r="BJ55" s="1868" t="s">
        <v>104</v>
      </c>
      <c r="BK55" s="1863"/>
      <c r="BL55" s="1869"/>
      <c r="BM55" s="2103" t="s">
        <v>3</v>
      </c>
      <c r="BN55" s="1863"/>
      <c r="BO55" s="1864"/>
      <c r="BP55" s="1868" t="s">
        <v>104</v>
      </c>
      <c r="BQ55" s="1863"/>
      <c r="BR55" s="1869"/>
      <c r="BS55" s="2103" t="s">
        <v>3</v>
      </c>
      <c r="BT55" s="1863"/>
      <c r="BU55" s="1864"/>
      <c r="BV55" s="1868" t="s">
        <v>104</v>
      </c>
      <c r="BW55" s="1863"/>
      <c r="BX55" s="1869"/>
      <c r="BY55" s="2103" t="s">
        <v>3</v>
      </c>
      <c r="BZ55" s="1863"/>
      <c r="CA55" s="1864"/>
      <c r="CB55" s="1868" t="s">
        <v>104</v>
      </c>
      <c r="CC55" s="1863"/>
      <c r="CD55" s="1869"/>
      <c r="CE55" s="2103" t="s">
        <v>3</v>
      </c>
      <c r="CF55" s="1863"/>
      <c r="CG55" s="1864"/>
      <c r="CH55" s="1868" t="s">
        <v>104</v>
      </c>
      <c r="CI55" s="1863"/>
      <c r="CJ55" s="1869"/>
      <c r="CK55" s="2103" t="s">
        <v>3</v>
      </c>
      <c r="CL55" s="1863"/>
      <c r="CM55" s="1864"/>
      <c r="CN55" s="1868" t="s">
        <v>104</v>
      </c>
      <c r="CO55" s="1863"/>
      <c r="CP55" s="1869"/>
      <c r="CQ55" s="2103" t="s">
        <v>3</v>
      </c>
      <c r="CR55" s="1863"/>
      <c r="CS55" s="1864"/>
      <c r="CT55" s="1868" t="s">
        <v>104</v>
      </c>
      <c r="CU55" s="1863"/>
      <c r="CV55" s="1869"/>
      <c r="CW55" s="2103" t="s">
        <v>3</v>
      </c>
      <c r="CX55" s="1863"/>
      <c r="CY55" s="1864"/>
      <c r="CZ55" s="1868" t="s">
        <v>104</v>
      </c>
      <c r="DA55" s="1863"/>
      <c r="DB55" s="1869"/>
      <c r="DC55" s="2103" t="s">
        <v>3</v>
      </c>
      <c r="DD55" s="1863"/>
      <c r="DE55" s="1864"/>
      <c r="DF55" s="1863" t="s">
        <v>104</v>
      </c>
      <c r="DG55" s="1863"/>
      <c r="DH55" s="1869"/>
      <c r="DI55" s="2103" t="s">
        <v>3</v>
      </c>
      <c r="DJ55" s="1863"/>
      <c r="DK55" s="1869"/>
    </row>
    <row r="56" spans="1:115" ht="15.75" thickBot="1">
      <c r="A56" s="132" t="s">
        <v>125</v>
      </c>
      <c r="B56" s="133" t="s">
        <v>46</v>
      </c>
      <c r="C56" s="133" t="s">
        <v>69</v>
      </c>
      <c r="D56" s="714" t="s">
        <v>77</v>
      </c>
      <c r="E56" s="134" t="s">
        <v>46</v>
      </c>
      <c r="F56" s="134" t="s">
        <v>69</v>
      </c>
      <c r="G56" s="727" t="s">
        <v>77</v>
      </c>
      <c r="H56" s="133" t="s">
        <v>46</v>
      </c>
      <c r="I56" s="133" t="s">
        <v>69</v>
      </c>
      <c r="J56" s="714" t="s">
        <v>77</v>
      </c>
      <c r="K56" s="134" t="s">
        <v>46</v>
      </c>
      <c r="L56" s="134" t="s">
        <v>69</v>
      </c>
      <c r="M56" s="727" t="s">
        <v>77</v>
      </c>
      <c r="N56" s="133" t="s">
        <v>46</v>
      </c>
      <c r="O56" s="133" t="s">
        <v>69</v>
      </c>
      <c r="P56" s="714" t="s">
        <v>77</v>
      </c>
      <c r="Q56" s="134" t="s">
        <v>46</v>
      </c>
      <c r="R56" s="134" t="s">
        <v>69</v>
      </c>
      <c r="S56" s="727" t="s">
        <v>77</v>
      </c>
      <c r="T56" s="133" t="s">
        <v>46</v>
      </c>
      <c r="U56" s="133" t="s">
        <v>69</v>
      </c>
      <c r="V56" s="714" t="s">
        <v>77</v>
      </c>
      <c r="W56" s="134" t="s">
        <v>46</v>
      </c>
      <c r="X56" s="134" t="s">
        <v>69</v>
      </c>
      <c r="Y56" s="727" t="s">
        <v>77</v>
      </c>
      <c r="Z56" s="133" t="s">
        <v>46</v>
      </c>
      <c r="AA56" s="133" t="s">
        <v>69</v>
      </c>
      <c r="AB56" s="714" t="s">
        <v>77</v>
      </c>
      <c r="AC56" s="134" t="s">
        <v>46</v>
      </c>
      <c r="AD56" s="134" t="s">
        <v>69</v>
      </c>
      <c r="AE56" s="727" t="s">
        <v>77</v>
      </c>
      <c r="AF56" s="133" t="s">
        <v>46</v>
      </c>
      <c r="AG56" s="133" t="s">
        <v>69</v>
      </c>
      <c r="AH56" s="714" t="s">
        <v>77</v>
      </c>
      <c r="AI56" s="134" t="s">
        <v>46</v>
      </c>
      <c r="AJ56" s="134" t="s">
        <v>69</v>
      </c>
      <c r="AK56" s="727" t="s">
        <v>77</v>
      </c>
      <c r="AL56" s="133" t="s">
        <v>46</v>
      </c>
      <c r="AM56" s="133" t="s">
        <v>69</v>
      </c>
      <c r="AN56" s="714" t="s">
        <v>77</v>
      </c>
      <c r="AO56" s="134" t="s">
        <v>46</v>
      </c>
      <c r="AP56" s="134" t="s">
        <v>69</v>
      </c>
      <c r="AQ56" s="727" t="s">
        <v>77</v>
      </c>
      <c r="AR56" s="133" t="s">
        <v>46</v>
      </c>
      <c r="AS56" s="133" t="s">
        <v>69</v>
      </c>
      <c r="AT56" s="714" t="s">
        <v>77</v>
      </c>
      <c r="AU56" s="134" t="s">
        <v>46</v>
      </c>
      <c r="AV56" s="134" t="s">
        <v>69</v>
      </c>
      <c r="AW56" s="727" t="s">
        <v>77</v>
      </c>
      <c r="AX56" s="133" t="s">
        <v>46</v>
      </c>
      <c r="AY56" s="133" t="s">
        <v>69</v>
      </c>
      <c r="AZ56" s="714" t="s">
        <v>77</v>
      </c>
      <c r="BA56" s="134" t="s">
        <v>46</v>
      </c>
      <c r="BB56" s="134" t="s">
        <v>69</v>
      </c>
      <c r="BC56" s="727" t="s">
        <v>77</v>
      </c>
      <c r="BD56" s="133" t="s">
        <v>46</v>
      </c>
      <c r="BE56" s="133" t="s">
        <v>69</v>
      </c>
      <c r="BF56" s="714" t="s">
        <v>77</v>
      </c>
      <c r="BG56" s="134" t="s">
        <v>46</v>
      </c>
      <c r="BH56" s="134" t="s">
        <v>69</v>
      </c>
      <c r="BI56" s="727" t="s">
        <v>77</v>
      </c>
      <c r="BJ56" s="133" t="s">
        <v>46</v>
      </c>
      <c r="BK56" s="133" t="s">
        <v>69</v>
      </c>
      <c r="BL56" s="714" t="s">
        <v>77</v>
      </c>
      <c r="BM56" s="134" t="s">
        <v>46</v>
      </c>
      <c r="BN56" s="134" t="s">
        <v>69</v>
      </c>
      <c r="BO56" s="727" t="s">
        <v>77</v>
      </c>
      <c r="BP56" s="133" t="s">
        <v>46</v>
      </c>
      <c r="BQ56" s="133" t="s">
        <v>69</v>
      </c>
      <c r="BR56" s="714" t="s">
        <v>77</v>
      </c>
      <c r="BS56" s="134" t="s">
        <v>46</v>
      </c>
      <c r="BT56" s="134" t="s">
        <v>69</v>
      </c>
      <c r="BU56" s="727" t="s">
        <v>77</v>
      </c>
      <c r="BV56" s="133" t="s">
        <v>46</v>
      </c>
      <c r="BW56" s="133" t="s">
        <v>69</v>
      </c>
      <c r="BX56" s="714" t="s">
        <v>77</v>
      </c>
      <c r="BY56" s="134" t="s">
        <v>46</v>
      </c>
      <c r="BZ56" s="134" t="s">
        <v>69</v>
      </c>
      <c r="CA56" s="727" t="s">
        <v>77</v>
      </c>
      <c r="CB56" s="133" t="s">
        <v>46</v>
      </c>
      <c r="CC56" s="133" t="s">
        <v>69</v>
      </c>
      <c r="CD56" s="714" t="s">
        <v>77</v>
      </c>
      <c r="CE56" s="134" t="s">
        <v>46</v>
      </c>
      <c r="CF56" s="133" t="s">
        <v>69</v>
      </c>
      <c r="CG56" s="727" t="s">
        <v>77</v>
      </c>
      <c r="CH56" s="133" t="s">
        <v>46</v>
      </c>
      <c r="CI56" s="133" t="s">
        <v>69</v>
      </c>
      <c r="CJ56" s="714" t="s">
        <v>77</v>
      </c>
      <c r="CK56" s="134" t="s">
        <v>46</v>
      </c>
      <c r="CL56" s="134" t="s">
        <v>69</v>
      </c>
      <c r="CM56" s="727" t="s">
        <v>77</v>
      </c>
      <c r="CN56" s="133" t="s">
        <v>46</v>
      </c>
      <c r="CO56" s="133" t="s">
        <v>69</v>
      </c>
      <c r="CP56" s="714" t="s">
        <v>77</v>
      </c>
      <c r="CQ56" s="134" t="s">
        <v>46</v>
      </c>
      <c r="CR56" s="134" t="s">
        <v>69</v>
      </c>
      <c r="CS56" s="727" t="s">
        <v>77</v>
      </c>
      <c r="CT56" s="133" t="s">
        <v>46</v>
      </c>
      <c r="CU56" s="133" t="s">
        <v>69</v>
      </c>
      <c r="CV56" s="714" t="s">
        <v>77</v>
      </c>
      <c r="CW56" s="134" t="s">
        <v>46</v>
      </c>
      <c r="CX56" s="134" t="s">
        <v>69</v>
      </c>
      <c r="CY56" s="727" t="s">
        <v>77</v>
      </c>
      <c r="CZ56" s="133" t="s">
        <v>46</v>
      </c>
      <c r="DA56" s="133" t="s">
        <v>69</v>
      </c>
      <c r="DB56" s="714" t="s">
        <v>77</v>
      </c>
      <c r="DC56" s="134" t="s">
        <v>46</v>
      </c>
      <c r="DD56" s="134" t="s">
        <v>69</v>
      </c>
      <c r="DE56" s="727" t="s">
        <v>77</v>
      </c>
      <c r="DF56" s="133" t="s">
        <v>46</v>
      </c>
      <c r="DG56" s="133" t="s">
        <v>69</v>
      </c>
      <c r="DH56" s="714" t="s">
        <v>77</v>
      </c>
      <c r="DI56" s="134" t="s">
        <v>46</v>
      </c>
      <c r="DJ56" s="133" t="s">
        <v>69</v>
      </c>
      <c r="DK56" s="739" t="s">
        <v>77</v>
      </c>
    </row>
    <row r="57" spans="1:115">
      <c r="A57" s="137" t="s">
        <v>81</v>
      </c>
      <c r="B57" s="138">
        <v>17</v>
      </c>
      <c r="C57" s="139">
        <v>0.63</v>
      </c>
      <c r="D57" s="715">
        <v>4826</v>
      </c>
      <c r="E57" s="140">
        <v>21</v>
      </c>
      <c r="F57" s="141">
        <v>2.02</v>
      </c>
      <c r="G57" s="728">
        <v>465</v>
      </c>
      <c r="H57" s="143">
        <v>19</v>
      </c>
      <c r="I57" s="139">
        <v>0.70000000000000007</v>
      </c>
      <c r="J57" s="715">
        <v>4063</v>
      </c>
      <c r="K57" s="140">
        <v>23</v>
      </c>
      <c r="L57" s="141">
        <v>2.25</v>
      </c>
      <c r="M57" s="728">
        <v>391</v>
      </c>
      <c r="N57" s="144">
        <v>4</v>
      </c>
      <c r="O57" s="139">
        <v>0.86</v>
      </c>
      <c r="P57" s="715">
        <v>763</v>
      </c>
      <c r="Q57" s="145">
        <v>10</v>
      </c>
      <c r="R57" s="141">
        <v>3.9</v>
      </c>
      <c r="S57" s="728">
        <v>74</v>
      </c>
      <c r="T57" s="146">
        <v>24</v>
      </c>
      <c r="U57" s="139">
        <v>1.89</v>
      </c>
      <c r="V57" s="715">
        <v>627</v>
      </c>
      <c r="W57" s="147">
        <v>25</v>
      </c>
      <c r="X57" s="141">
        <v>5.41</v>
      </c>
      <c r="Y57" s="728">
        <v>63</v>
      </c>
      <c r="Z57" s="138">
        <v>14</v>
      </c>
      <c r="AA57" s="139">
        <v>1.28</v>
      </c>
      <c r="AB57" s="715">
        <v>875</v>
      </c>
      <c r="AC57" s="147">
        <v>15</v>
      </c>
      <c r="AD57" s="141">
        <v>4.51</v>
      </c>
      <c r="AE57" s="728">
        <v>62</v>
      </c>
      <c r="AF57" s="144">
        <v>2</v>
      </c>
      <c r="AG57" s="139">
        <v>1.44</v>
      </c>
      <c r="AH57" s="723">
        <v>160</v>
      </c>
      <c r="AI57" s="148" t="s">
        <v>105</v>
      </c>
      <c r="AJ57" s="149" t="s">
        <v>105</v>
      </c>
      <c r="AK57" s="728" t="s">
        <v>105</v>
      </c>
      <c r="AL57" s="144">
        <v>5</v>
      </c>
      <c r="AM57" s="139">
        <v>2.2200000000000002</v>
      </c>
      <c r="AN57" s="723">
        <v>115</v>
      </c>
      <c r="AO57" s="148" t="s">
        <v>105</v>
      </c>
      <c r="AP57" s="149" t="s">
        <v>105</v>
      </c>
      <c r="AQ57" s="728" t="s">
        <v>105</v>
      </c>
      <c r="AR57" s="144">
        <v>14</v>
      </c>
      <c r="AS57" s="139">
        <v>3.06</v>
      </c>
      <c r="AT57" s="723">
        <v>142</v>
      </c>
      <c r="AU57" s="148" t="s">
        <v>105</v>
      </c>
      <c r="AV57" s="149" t="s">
        <v>105</v>
      </c>
      <c r="AW57" s="728" t="s">
        <v>105</v>
      </c>
      <c r="AX57" s="144">
        <v>5</v>
      </c>
      <c r="AY57" s="139">
        <v>2.5299999999999998</v>
      </c>
      <c r="AZ57" s="723">
        <v>93</v>
      </c>
      <c r="BA57" s="148" t="s">
        <v>105</v>
      </c>
      <c r="BB57" s="149" t="s">
        <v>105</v>
      </c>
      <c r="BC57" s="728" t="s">
        <v>105</v>
      </c>
      <c r="BD57" s="138">
        <v>19</v>
      </c>
      <c r="BE57" s="139">
        <v>2.34</v>
      </c>
      <c r="BF57" s="723">
        <v>341</v>
      </c>
      <c r="BG57" s="148" t="s">
        <v>105</v>
      </c>
      <c r="BH57" s="149" t="s">
        <v>105</v>
      </c>
      <c r="BI57" s="728" t="s">
        <v>105</v>
      </c>
      <c r="BJ57" s="615">
        <v>4</v>
      </c>
      <c r="BK57" s="148">
        <v>2.15</v>
      </c>
      <c r="BL57" s="735">
        <v>116</v>
      </c>
      <c r="BM57" s="148" t="s">
        <v>105</v>
      </c>
      <c r="BN57" s="149" t="s">
        <v>105</v>
      </c>
      <c r="BO57" s="728" t="s">
        <v>105</v>
      </c>
      <c r="BP57" s="138">
        <v>27</v>
      </c>
      <c r="BQ57" s="139">
        <v>2.4900000000000002</v>
      </c>
      <c r="BR57" s="723">
        <v>440</v>
      </c>
      <c r="BS57" s="148" t="s">
        <v>105</v>
      </c>
      <c r="BT57" s="149" t="s">
        <v>105</v>
      </c>
      <c r="BU57" s="728" t="s">
        <v>105</v>
      </c>
      <c r="BV57" s="138">
        <v>16</v>
      </c>
      <c r="BW57" s="139">
        <v>1.31</v>
      </c>
      <c r="BX57" s="715">
        <v>966</v>
      </c>
      <c r="BY57" s="140">
        <v>29</v>
      </c>
      <c r="BZ57" s="141">
        <v>4.46</v>
      </c>
      <c r="CA57" s="728">
        <v>107</v>
      </c>
      <c r="CB57" s="144">
        <v>18</v>
      </c>
      <c r="CC57" s="139">
        <v>2.41</v>
      </c>
      <c r="CD57" s="723">
        <v>299</v>
      </c>
      <c r="CE57" s="148" t="s">
        <v>105</v>
      </c>
      <c r="CF57" s="149" t="s">
        <v>105</v>
      </c>
      <c r="CG57" s="728" t="s">
        <v>105</v>
      </c>
      <c r="CH57" s="144">
        <v>27</v>
      </c>
      <c r="CI57" s="139">
        <v>3.87</v>
      </c>
      <c r="CJ57" s="723">
        <v>160</v>
      </c>
      <c r="CK57" s="148" t="s">
        <v>105</v>
      </c>
      <c r="CL57" s="149" t="s">
        <v>105</v>
      </c>
      <c r="CM57" s="728" t="s">
        <v>105</v>
      </c>
      <c r="CN57" s="144">
        <v>5</v>
      </c>
      <c r="CO57" s="139">
        <v>1.73</v>
      </c>
      <c r="CP57" s="723">
        <v>182</v>
      </c>
      <c r="CQ57" s="148" t="s">
        <v>105</v>
      </c>
      <c r="CR57" s="149" t="s">
        <v>105</v>
      </c>
      <c r="CS57" s="728" t="s">
        <v>105</v>
      </c>
      <c r="CT57" s="144">
        <v>7</v>
      </c>
      <c r="CU57" s="139">
        <v>3.22</v>
      </c>
      <c r="CV57" s="723">
        <v>87</v>
      </c>
      <c r="CW57" s="148" t="s">
        <v>105</v>
      </c>
      <c r="CX57" s="149" t="s">
        <v>105</v>
      </c>
      <c r="CY57" s="728" t="s">
        <v>105</v>
      </c>
      <c r="CZ57" s="144">
        <v>16</v>
      </c>
      <c r="DA57" s="139">
        <v>4.1399999999999997</v>
      </c>
      <c r="DB57" s="723">
        <v>120</v>
      </c>
      <c r="DC57" s="148" t="s">
        <v>105</v>
      </c>
      <c r="DD57" s="149" t="s">
        <v>105</v>
      </c>
      <c r="DE57" s="728" t="s">
        <v>105</v>
      </c>
      <c r="DF57" s="615">
        <v>7</v>
      </c>
      <c r="DG57" s="148">
        <v>2.83</v>
      </c>
      <c r="DH57" s="735">
        <v>103</v>
      </c>
      <c r="DI57" s="148" t="s">
        <v>105</v>
      </c>
      <c r="DJ57" s="150" t="s">
        <v>105</v>
      </c>
      <c r="DK57" s="715" t="s">
        <v>105</v>
      </c>
    </row>
    <row r="58" spans="1:115">
      <c r="A58" s="151" t="s">
        <v>78</v>
      </c>
      <c r="B58" s="152">
        <v>5</v>
      </c>
      <c r="C58" s="153">
        <v>0.37</v>
      </c>
      <c r="D58" s="716">
        <v>4769</v>
      </c>
      <c r="E58" s="154">
        <v>10</v>
      </c>
      <c r="F58" s="155">
        <v>1.5</v>
      </c>
      <c r="G58" s="729">
        <v>456</v>
      </c>
      <c r="H58" s="157">
        <v>6</v>
      </c>
      <c r="I58" s="153">
        <v>0.41</v>
      </c>
      <c r="J58" s="716">
        <v>4012</v>
      </c>
      <c r="K58" s="154">
        <v>10</v>
      </c>
      <c r="L58" s="155">
        <v>1.61</v>
      </c>
      <c r="M58" s="729">
        <v>383</v>
      </c>
      <c r="N58" s="152">
        <v>1</v>
      </c>
      <c r="O58" s="153">
        <v>0.49</v>
      </c>
      <c r="P58" s="716">
        <v>757</v>
      </c>
      <c r="Q58" s="154">
        <v>13</v>
      </c>
      <c r="R58" s="155">
        <v>4.1399999999999997</v>
      </c>
      <c r="S58" s="729">
        <v>73</v>
      </c>
      <c r="T58" s="157">
        <v>9</v>
      </c>
      <c r="U58" s="153">
        <v>1.22</v>
      </c>
      <c r="V58" s="716">
        <v>619</v>
      </c>
      <c r="W58" s="154">
        <v>16</v>
      </c>
      <c r="X58" s="155">
        <v>4.78</v>
      </c>
      <c r="Y58" s="729">
        <v>59</v>
      </c>
      <c r="Z58" s="152">
        <v>6</v>
      </c>
      <c r="AA58" s="153">
        <v>0.83000000000000007</v>
      </c>
      <c r="AB58" s="716">
        <v>868</v>
      </c>
      <c r="AC58" s="154">
        <v>8</v>
      </c>
      <c r="AD58" s="155">
        <v>3.41</v>
      </c>
      <c r="AE58" s="729">
        <v>62</v>
      </c>
      <c r="AF58" s="152">
        <v>1</v>
      </c>
      <c r="AG58" s="153">
        <v>0.91</v>
      </c>
      <c r="AH58" s="724">
        <v>156</v>
      </c>
      <c r="AI58" s="158" t="s">
        <v>105</v>
      </c>
      <c r="AJ58" s="159" t="s">
        <v>105</v>
      </c>
      <c r="AK58" s="729" t="s">
        <v>105</v>
      </c>
      <c r="AL58" s="152">
        <v>1</v>
      </c>
      <c r="AM58" s="153">
        <v>0.66</v>
      </c>
      <c r="AN58" s="724">
        <v>115</v>
      </c>
      <c r="AO58" s="158" t="s">
        <v>105</v>
      </c>
      <c r="AP58" s="159" t="s">
        <v>105</v>
      </c>
      <c r="AQ58" s="729" t="s">
        <v>105</v>
      </c>
      <c r="AR58" s="152">
        <v>6</v>
      </c>
      <c r="AS58" s="153">
        <v>2.19</v>
      </c>
      <c r="AT58" s="724">
        <v>137</v>
      </c>
      <c r="AU58" s="158" t="s">
        <v>105</v>
      </c>
      <c r="AV58" s="159" t="s">
        <v>105</v>
      </c>
      <c r="AW58" s="729" t="s">
        <v>105</v>
      </c>
      <c r="AX58" s="152">
        <v>3</v>
      </c>
      <c r="AY58" s="153">
        <v>2.1800000000000002</v>
      </c>
      <c r="AZ58" s="724">
        <v>93</v>
      </c>
      <c r="BA58" s="158" t="s">
        <v>105</v>
      </c>
      <c r="BB58" s="159" t="s">
        <v>105</v>
      </c>
      <c r="BC58" s="729" t="s">
        <v>105</v>
      </c>
      <c r="BD58" s="152">
        <v>4</v>
      </c>
      <c r="BE58" s="153">
        <v>1.19</v>
      </c>
      <c r="BF58" s="724">
        <v>335</v>
      </c>
      <c r="BG58" s="158" t="s">
        <v>105</v>
      </c>
      <c r="BH58" s="159" t="s">
        <v>105</v>
      </c>
      <c r="BI58" s="729" t="s">
        <v>105</v>
      </c>
      <c r="BJ58" s="616">
        <v>4</v>
      </c>
      <c r="BK58" s="158">
        <v>2.1800000000000002</v>
      </c>
      <c r="BL58" s="736">
        <v>115</v>
      </c>
      <c r="BM58" s="158" t="s">
        <v>105</v>
      </c>
      <c r="BN58" s="159" t="s">
        <v>105</v>
      </c>
      <c r="BO58" s="729" t="s">
        <v>105</v>
      </c>
      <c r="BP58" s="152">
        <v>7</v>
      </c>
      <c r="BQ58" s="153">
        <v>1.36</v>
      </c>
      <c r="BR58" s="724">
        <v>432</v>
      </c>
      <c r="BS58" s="158" t="s">
        <v>105</v>
      </c>
      <c r="BT58" s="159" t="s">
        <v>105</v>
      </c>
      <c r="BU58" s="729" t="s">
        <v>105</v>
      </c>
      <c r="BV58" s="152">
        <v>5</v>
      </c>
      <c r="BW58" s="153">
        <v>0.73</v>
      </c>
      <c r="BX58" s="716">
        <v>954</v>
      </c>
      <c r="BY58" s="159">
        <v>12</v>
      </c>
      <c r="BZ58" s="155">
        <v>3.22</v>
      </c>
      <c r="CA58" s="729">
        <v>103</v>
      </c>
      <c r="CB58" s="152">
        <v>4</v>
      </c>
      <c r="CC58" s="153">
        <v>1.28</v>
      </c>
      <c r="CD58" s="724">
        <v>295</v>
      </c>
      <c r="CE58" s="158" t="s">
        <v>105</v>
      </c>
      <c r="CF58" s="159" t="s">
        <v>105</v>
      </c>
      <c r="CG58" s="729" t="s">
        <v>105</v>
      </c>
      <c r="CH58" s="152">
        <v>6</v>
      </c>
      <c r="CI58" s="153">
        <v>2.15</v>
      </c>
      <c r="CJ58" s="724">
        <v>160</v>
      </c>
      <c r="CK58" s="158" t="s">
        <v>105</v>
      </c>
      <c r="CL58" s="159" t="s">
        <v>105</v>
      </c>
      <c r="CM58" s="729" t="s">
        <v>105</v>
      </c>
      <c r="CN58" s="152">
        <v>2</v>
      </c>
      <c r="CO58" s="153">
        <v>1.18</v>
      </c>
      <c r="CP58" s="724">
        <v>182</v>
      </c>
      <c r="CQ58" s="158" t="s">
        <v>105</v>
      </c>
      <c r="CR58" s="159" t="s">
        <v>105</v>
      </c>
      <c r="CS58" s="729" t="s">
        <v>105</v>
      </c>
      <c r="CT58" s="152">
        <v>0</v>
      </c>
      <c r="CU58" s="153"/>
      <c r="CV58" s="724">
        <v>86</v>
      </c>
      <c r="CW58" s="158" t="s">
        <v>105</v>
      </c>
      <c r="CX58" s="159" t="s">
        <v>105</v>
      </c>
      <c r="CY58" s="729" t="s">
        <v>105</v>
      </c>
      <c r="CZ58" s="152">
        <v>6</v>
      </c>
      <c r="DA58" s="153">
        <v>2.76</v>
      </c>
      <c r="DB58" s="724">
        <v>119</v>
      </c>
      <c r="DC58" s="158" t="s">
        <v>105</v>
      </c>
      <c r="DD58" s="159" t="s">
        <v>105</v>
      </c>
      <c r="DE58" s="729" t="s">
        <v>105</v>
      </c>
      <c r="DF58" s="616">
        <v>2</v>
      </c>
      <c r="DG58" s="158">
        <v>1.59</v>
      </c>
      <c r="DH58" s="736">
        <v>103</v>
      </c>
      <c r="DI58" s="158" t="s">
        <v>105</v>
      </c>
      <c r="DJ58" s="159" t="s">
        <v>105</v>
      </c>
      <c r="DK58" s="716" t="s">
        <v>105</v>
      </c>
    </row>
    <row r="59" spans="1:115">
      <c r="A59" s="137" t="s">
        <v>126</v>
      </c>
      <c r="B59" s="138">
        <v>89</v>
      </c>
      <c r="C59" s="139">
        <v>0.51</v>
      </c>
      <c r="D59" s="715">
        <v>4976</v>
      </c>
      <c r="E59" s="147">
        <v>25</v>
      </c>
      <c r="F59" s="141">
        <v>2.14</v>
      </c>
      <c r="G59" s="728">
        <v>467</v>
      </c>
      <c r="H59" s="138">
        <v>89</v>
      </c>
      <c r="I59" s="139">
        <v>0.55000000000000004</v>
      </c>
      <c r="J59" s="715">
        <v>4191</v>
      </c>
      <c r="K59" s="147">
        <v>25</v>
      </c>
      <c r="L59" s="141">
        <v>2.27</v>
      </c>
      <c r="M59" s="728">
        <v>394</v>
      </c>
      <c r="N59" s="144">
        <v>90</v>
      </c>
      <c r="O59" s="139">
        <v>1.29</v>
      </c>
      <c r="P59" s="715">
        <v>785</v>
      </c>
      <c r="Q59" s="147">
        <v>25</v>
      </c>
      <c r="R59" s="141">
        <v>6.28</v>
      </c>
      <c r="S59" s="728">
        <v>73</v>
      </c>
      <c r="T59" s="144">
        <v>86</v>
      </c>
      <c r="U59" s="139">
        <v>1.52</v>
      </c>
      <c r="V59" s="715">
        <v>652</v>
      </c>
      <c r="W59" s="147">
        <v>21</v>
      </c>
      <c r="X59" s="141">
        <v>5.25</v>
      </c>
      <c r="Y59" s="728">
        <v>64</v>
      </c>
      <c r="Z59" s="138">
        <v>90</v>
      </c>
      <c r="AA59" s="139">
        <v>1.07</v>
      </c>
      <c r="AB59" s="715">
        <v>893</v>
      </c>
      <c r="AC59" s="147">
        <v>36</v>
      </c>
      <c r="AD59" s="141">
        <v>6.15</v>
      </c>
      <c r="AE59" s="728">
        <v>62</v>
      </c>
      <c r="AF59" s="144">
        <v>87</v>
      </c>
      <c r="AG59" s="139">
        <v>2.99</v>
      </c>
      <c r="AH59" s="723">
        <v>165</v>
      </c>
      <c r="AI59" s="148" t="s">
        <v>105</v>
      </c>
      <c r="AJ59" s="149" t="s">
        <v>105</v>
      </c>
      <c r="AK59" s="728" t="s">
        <v>105</v>
      </c>
      <c r="AL59" s="144">
        <v>92</v>
      </c>
      <c r="AM59" s="139">
        <v>3.39</v>
      </c>
      <c r="AN59" s="723">
        <v>117</v>
      </c>
      <c r="AO59" s="148" t="s">
        <v>105</v>
      </c>
      <c r="AP59" s="149" t="s">
        <v>105</v>
      </c>
      <c r="AQ59" s="728" t="s">
        <v>105</v>
      </c>
      <c r="AR59" s="144">
        <v>88</v>
      </c>
      <c r="AS59" s="139">
        <v>2.94</v>
      </c>
      <c r="AT59" s="723">
        <v>145</v>
      </c>
      <c r="AU59" s="148" t="s">
        <v>105</v>
      </c>
      <c r="AV59" s="149" t="s">
        <v>105</v>
      </c>
      <c r="AW59" s="728" t="s">
        <v>105</v>
      </c>
      <c r="AX59" s="144">
        <v>93</v>
      </c>
      <c r="AY59" s="139">
        <v>2.52</v>
      </c>
      <c r="AZ59" s="723">
        <v>100</v>
      </c>
      <c r="BA59" s="148" t="s">
        <v>105</v>
      </c>
      <c r="BB59" s="149" t="s">
        <v>105</v>
      </c>
      <c r="BC59" s="728" t="s">
        <v>105</v>
      </c>
      <c r="BD59" s="144">
        <v>88</v>
      </c>
      <c r="BE59" s="139">
        <v>1.91</v>
      </c>
      <c r="BF59" s="723">
        <v>354</v>
      </c>
      <c r="BG59" s="148" t="s">
        <v>105</v>
      </c>
      <c r="BH59" s="149" t="s">
        <v>105</v>
      </c>
      <c r="BI59" s="728" t="s">
        <v>105</v>
      </c>
      <c r="BJ59" s="615">
        <v>87</v>
      </c>
      <c r="BK59" s="148">
        <v>3.34</v>
      </c>
      <c r="BL59" s="735">
        <v>119</v>
      </c>
      <c r="BM59" s="148" t="s">
        <v>105</v>
      </c>
      <c r="BN59" s="149" t="s">
        <v>105</v>
      </c>
      <c r="BO59" s="728" t="s">
        <v>105</v>
      </c>
      <c r="BP59" s="144">
        <v>89</v>
      </c>
      <c r="BQ59" s="139">
        <v>1.81</v>
      </c>
      <c r="BR59" s="723">
        <v>452</v>
      </c>
      <c r="BS59" s="148" t="s">
        <v>105</v>
      </c>
      <c r="BT59" s="149" t="s">
        <v>105</v>
      </c>
      <c r="BU59" s="728" t="s">
        <v>105</v>
      </c>
      <c r="BV59" s="144">
        <v>91</v>
      </c>
      <c r="BW59" s="139">
        <v>0.98</v>
      </c>
      <c r="BX59" s="715">
        <v>997</v>
      </c>
      <c r="BY59" s="149">
        <v>23</v>
      </c>
      <c r="BZ59" s="141">
        <v>4.09</v>
      </c>
      <c r="CA59" s="728">
        <v>107</v>
      </c>
      <c r="CB59" s="144">
        <v>89</v>
      </c>
      <c r="CC59" s="139">
        <v>1.97</v>
      </c>
      <c r="CD59" s="723">
        <v>312</v>
      </c>
      <c r="CE59" s="148" t="s">
        <v>105</v>
      </c>
      <c r="CF59" s="149" t="s">
        <v>105</v>
      </c>
      <c r="CG59" s="728" t="s">
        <v>105</v>
      </c>
      <c r="CH59" s="144">
        <v>79</v>
      </c>
      <c r="CI59" s="139">
        <v>3.47</v>
      </c>
      <c r="CJ59" s="723">
        <v>166</v>
      </c>
      <c r="CK59" s="148" t="s">
        <v>105</v>
      </c>
      <c r="CL59" s="149" t="s">
        <v>105</v>
      </c>
      <c r="CM59" s="728" t="s">
        <v>105</v>
      </c>
      <c r="CN59" s="144">
        <v>94</v>
      </c>
      <c r="CO59" s="139">
        <v>1.98</v>
      </c>
      <c r="CP59" s="723">
        <v>187</v>
      </c>
      <c r="CQ59" s="148" t="s">
        <v>105</v>
      </c>
      <c r="CR59" s="149" t="s">
        <v>105</v>
      </c>
      <c r="CS59" s="728" t="s">
        <v>105</v>
      </c>
      <c r="CT59" s="144">
        <v>92</v>
      </c>
      <c r="CU59" s="139">
        <v>3.37</v>
      </c>
      <c r="CV59" s="723">
        <v>88</v>
      </c>
      <c r="CW59" s="148" t="s">
        <v>105</v>
      </c>
      <c r="CX59" s="149" t="s">
        <v>105</v>
      </c>
      <c r="CY59" s="728" t="s">
        <v>105</v>
      </c>
      <c r="CZ59" s="144">
        <v>90</v>
      </c>
      <c r="DA59" s="139">
        <v>3.29</v>
      </c>
      <c r="DB59" s="723">
        <v>120</v>
      </c>
      <c r="DC59" s="148" t="s">
        <v>105</v>
      </c>
      <c r="DD59" s="149" t="s">
        <v>105</v>
      </c>
      <c r="DE59" s="728" t="s">
        <v>105</v>
      </c>
      <c r="DF59" s="615">
        <v>91</v>
      </c>
      <c r="DG59" s="148">
        <v>2.87</v>
      </c>
      <c r="DH59" s="735">
        <v>109</v>
      </c>
      <c r="DI59" s="148" t="s">
        <v>105</v>
      </c>
      <c r="DJ59" s="149" t="s">
        <v>105</v>
      </c>
      <c r="DK59" s="715" t="s">
        <v>105</v>
      </c>
    </row>
    <row r="60" spans="1:115">
      <c r="A60" s="151" t="s">
        <v>127</v>
      </c>
      <c r="B60" s="152">
        <v>65</v>
      </c>
      <c r="C60" s="153">
        <v>0.8</v>
      </c>
      <c r="D60" s="716">
        <v>4757</v>
      </c>
      <c r="E60" s="154">
        <v>60</v>
      </c>
      <c r="F60" s="155">
        <v>2.4300000000000002</v>
      </c>
      <c r="G60" s="729">
        <v>459</v>
      </c>
      <c r="H60" s="152">
        <v>67</v>
      </c>
      <c r="I60" s="153">
        <v>0.85</v>
      </c>
      <c r="J60" s="716">
        <v>4007</v>
      </c>
      <c r="K60" s="154">
        <v>59</v>
      </c>
      <c r="L60" s="155">
        <v>2.62</v>
      </c>
      <c r="M60" s="729">
        <v>386</v>
      </c>
      <c r="N60" s="152">
        <v>46</v>
      </c>
      <c r="O60" s="153">
        <v>2.2200000000000002</v>
      </c>
      <c r="P60" s="716">
        <v>750</v>
      </c>
      <c r="Q60" s="160">
        <v>65</v>
      </c>
      <c r="R60" s="155">
        <v>6.47</v>
      </c>
      <c r="S60" s="729">
        <v>73</v>
      </c>
      <c r="T60" s="152">
        <v>70</v>
      </c>
      <c r="U60" s="153">
        <v>2.0499999999999998</v>
      </c>
      <c r="V60" s="716">
        <v>618</v>
      </c>
      <c r="W60" s="154">
        <v>63</v>
      </c>
      <c r="X60" s="155">
        <v>6.08</v>
      </c>
      <c r="Y60" s="729">
        <v>63</v>
      </c>
      <c r="Z60" s="152">
        <v>73</v>
      </c>
      <c r="AA60" s="153">
        <v>1.65</v>
      </c>
      <c r="AB60" s="716">
        <v>863</v>
      </c>
      <c r="AC60" s="154">
        <v>75</v>
      </c>
      <c r="AD60" s="155">
        <v>5.61</v>
      </c>
      <c r="AE60" s="729">
        <v>61</v>
      </c>
      <c r="AF60" s="152">
        <v>45</v>
      </c>
      <c r="AG60" s="153">
        <v>4.57</v>
      </c>
      <c r="AH60" s="724">
        <v>159</v>
      </c>
      <c r="AI60" s="158" t="s">
        <v>105</v>
      </c>
      <c r="AJ60" s="159" t="s">
        <v>105</v>
      </c>
      <c r="AK60" s="729" t="s">
        <v>105</v>
      </c>
      <c r="AL60" s="152">
        <v>44</v>
      </c>
      <c r="AM60" s="153">
        <v>5.88</v>
      </c>
      <c r="AN60" s="724">
        <v>111</v>
      </c>
      <c r="AO60" s="158" t="s">
        <v>105</v>
      </c>
      <c r="AP60" s="159" t="s">
        <v>105</v>
      </c>
      <c r="AQ60" s="729" t="s">
        <v>105</v>
      </c>
      <c r="AR60" s="152">
        <v>61</v>
      </c>
      <c r="AS60" s="153">
        <v>4.58</v>
      </c>
      <c r="AT60" s="724">
        <v>138</v>
      </c>
      <c r="AU60" s="158" t="s">
        <v>105</v>
      </c>
      <c r="AV60" s="159" t="s">
        <v>105</v>
      </c>
      <c r="AW60" s="729" t="s">
        <v>105</v>
      </c>
      <c r="AX60" s="152">
        <v>45</v>
      </c>
      <c r="AY60" s="153">
        <v>5.96</v>
      </c>
      <c r="AZ60" s="724">
        <v>93</v>
      </c>
      <c r="BA60" s="158" t="s">
        <v>105</v>
      </c>
      <c r="BB60" s="159" t="s">
        <v>105</v>
      </c>
      <c r="BC60" s="729" t="s">
        <v>105</v>
      </c>
      <c r="BD60" s="152">
        <v>62</v>
      </c>
      <c r="BE60" s="153">
        <v>2.99</v>
      </c>
      <c r="BF60" s="724">
        <v>336</v>
      </c>
      <c r="BG60" s="158" t="s">
        <v>105</v>
      </c>
      <c r="BH60" s="159" t="s">
        <v>105</v>
      </c>
      <c r="BI60" s="729" t="s">
        <v>105</v>
      </c>
      <c r="BJ60" s="616">
        <v>33</v>
      </c>
      <c r="BK60" s="158">
        <v>5.0199999999999996</v>
      </c>
      <c r="BL60" s="736">
        <v>115</v>
      </c>
      <c r="BM60" s="158" t="s">
        <v>105</v>
      </c>
      <c r="BN60" s="159" t="s">
        <v>105</v>
      </c>
      <c r="BO60" s="729" t="s">
        <v>105</v>
      </c>
      <c r="BP60" s="152">
        <v>68</v>
      </c>
      <c r="BQ60" s="153">
        <v>2.6</v>
      </c>
      <c r="BR60" s="724">
        <v>432</v>
      </c>
      <c r="BS60" s="158" t="s">
        <v>105</v>
      </c>
      <c r="BT60" s="159" t="s">
        <v>105</v>
      </c>
      <c r="BU60" s="729" t="s">
        <v>105</v>
      </c>
      <c r="BV60" s="152">
        <v>66</v>
      </c>
      <c r="BW60" s="153">
        <v>1.71</v>
      </c>
      <c r="BX60" s="716">
        <v>951</v>
      </c>
      <c r="BY60" s="159">
        <v>53</v>
      </c>
      <c r="BZ60" s="155">
        <v>4.88</v>
      </c>
      <c r="CA60" s="729">
        <v>107</v>
      </c>
      <c r="CB60" s="152">
        <v>59</v>
      </c>
      <c r="CC60" s="153">
        <v>3.14</v>
      </c>
      <c r="CD60" s="724">
        <v>296</v>
      </c>
      <c r="CE60" s="158" t="s">
        <v>105</v>
      </c>
      <c r="CF60" s="159" t="s">
        <v>105</v>
      </c>
      <c r="CG60" s="729" t="s">
        <v>105</v>
      </c>
      <c r="CH60" s="152">
        <v>60</v>
      </c>
      <c r="CI60" s="153">
        <v>4.28</v>
      </c>
      <c r="CJ60" s="724">
        <v>162</v>
      </c>
      <c r="CK60" s="158" t="s">
        <v>105</v>
      </c>
      <c r="CL60" s="159" t="s">
        <v>105</v>
      </c>
      <c r="CM60" s="729" t="s">
        <v>105</v>
      </c>
      <c r="CN60" s="152">
        <v>52</v>
      </c>
      <c r="CO60" s="153">
        <v>4.25</v>
      </c>
      <c r="CP60" s="724">
        <v>179</v>
      </c>
      <c r="CQ60" s="158" t="s">
        <v>105</v>
      </c>
      <c r="CR60" s="159" t="s">
        <v>105</v>
      </c>
      <c r="CS60" s="729" t="s">
        <v>105</v>
      </c>
      <c r="CT60" s="157">
        <v>45</v>
      </c>
      <c r="CU60" s="153">
        <v>6.33</v>
      </c>
      <c r="CV60" s="724">
        <v>84</v>
      </c>
      <c r="CW60" s="158" t="s">
        <v>105</v>
      </c>
      <c r="CX60" s="159" t="s">
        <v>105</v>
      </c>
      <c r="CY60" s="729" t="s">
        <v>105</v>
      </c>
      <c r="CZ60" s="152">
        <v>70</v>
      </c>
      <c r="DA60" s="153">
        <v>5.07</v>
      </c>
      <c r="DB60" s="724">
        <v>118</v>
      </c>
      <c r="DC60" s="158" t="s">
        <v>105</v>
      </c>
      <c r="DD60" s="159" t="s">
        <v>105</v>
      </c>
      <c r="DE60" s="729" t="s">
        <v>105</v>
      </c>
      <c r="DF60" s="616">
        <v>53</v>
      </c>
      <c r="DG60" s="158">
        <v>5.55</v>
      </c>
      <c r="DH60" s="736">
        <v>102</v>
      </c>
      <c r="DI60" s="158" t="s">
        <v>105</v>
      </c>
      <c r="DJ60" s="159" t="s">
        <v>105</v>
      </c>
      <c r="DK60" s="716" t="s">
        <v>105</v>
      </c>
    </row>
    <row r="61" spans="1:115">
      <c r="A61" s="137" t="s">
        <v>128</v>
      </c>
      <c r="B61" s="138">
        <v>64</v>
      </c>
      <c r="C61" s="139">
        <v>0.8</v>
      </c>
      <c r="D61" s="715">
        <v>4817</v>
      </c>
      <c r="E61" s="147">
        <v>58</v>
      </c>
      <c r="F61" s="141">
        <v>2.42</v>
      </c>
      <c r="G61" s="728">
        <v>463</v>
      </c>
      <c r="H61" s="144">
        <v>66</v>
      </c>
      <c r="I61" s="149">
        <v>0.85</v>
      </c>
      <c r="J61" s="722">
        <v>4064</v>
      </c>
      <c r="K61" s="147">
        <v>58</v>
      </c>
      <c r="L61" s="141">
        <v>2.61</v>
      </c>
      <c r="M61" s="728">
        <v>391</v>
      </c>
      <c r="N61" s="144">
        <v>44</v>
      </c>
      <c r="O61" s="139">
        <v>2.21</v>
      </c>
      <c r="P61" s="715">
        <v>753</v>
      </c>
      <c r="Q61" s="140">
        <v>62</v>
      </c>
      <c r="R61" s="141">
        <v>6.3900000000000006</v>
      </c>
      <c r="S61" s="728">
        <v>72</v>
      </c>
      <c r="T61" s="144">
        <v>68</v>
      </c>
      <c r="U61" s="139">
        <v>2.04</v>
      </c>
      <c r="V61" s="715">
        <v>634</v>
      </c>
      <c r="W61" s="147">
        <v>61</v>
      </c>
      <c r="X61" s="141">
        <v>6.11</v>
      </c>
      <c r="Y61" s="728">
        <v>64</v>
      </c>
      <c r="Z61" s="144">
        <v>74</v>
      </c>
      <c r="AA61" s="139">
        <v>1.61</v>
      </c>
      <c r="AB61" s="715">
        <v>876</v>
      </c>
      <c r="AC61" s="147">
        <v>60</v>
      </c>
      <c r="AD61" s="141">
        <v>6.2</v>
      </c>
      <c r="AE61" s="728">
        <v>63</v>
      </c>
      <c r="AF61" s="144">
        <v>42</v>
      </c>
      <c r="AG61" s="139">
        <v>4.5599999999999996</v>
      </c>
      <c r="AH61" s="723">
        <v>159</v>
      </c>
      <c r="AI61" s="148" t="s">
        <v>105</v>
      </c>
      <c r="AJ61" s="149" t="s">
        <v>105</v>
      </c>
      <c r="AK61" s="728" t="s">
        <v>105</v>
      </c>
      <c r="AL61" s="144">
        <v>40</v>
      </c>
      <c r="AM61" s="139">
        <v>5.87</v>
      </c>
      <c r="AN61" s="723">
        <v>111</v>
      </c>
      <c r="AO61" s="148" t="s">
        <v>105</v>
      </c>
      <c r="AP61" s="149" t="s">
        <v>105</v>
      </c>
      <c r="AQ61" s="728" t="s">
        <v>105</v>
      </c>
      <c r="AR61" s="144">
        <v>63</v>
      </c>
      <c r="AS61" s="139">
        <v>4.47</v>
      </c>
      <c r="AT61" s="723">
        <v>140</v>
      </c>
      <c r="AU61" s="148" t="s">
        <v>105</v>
      </c>
      <c r="AV61" s="149" t="s">
        <v>105</v>
      </c>
      <c r="AW61" s="728" t="s">
        <v>105</v>
      </c>
      <c r="AX61" s="144">
        <v>44</v>
      </c>
      <c r="AY61" s="139">
        <v>5.95</v>
      </c>
      <c r="AZ61" s="723">
        <v>93</v>
      </c>
      <c r="BA61" s="148" t="s">
        <v>105</v>
      </c>
      <c r="BB61" s="149" t="s">
        <v>105</v>
      </c>
      <c r="BC61" s="728" t="s">
        <v>105</v>
      </c>
      <c r="BD61" s="144">
        <v>63</v>
      </c>
      <c r="BE61" s="139">
        <v>2.97</v>
      </c>
      <c r="BF61" s="723">
        <v>335</v>
      </c>
      <c r="BG61" s="148" t="s">
        <v>105</v>
      </c>
      <c r="BH61" s="149" t="s">
        <v>105</v>
      </c>
      <c r="BI61" s="728" t="s">
        <v>105</v>
      </c>
      <c r="BJ61" s="615">
        <v>36</v>
      </c>
      <c r="BK61" s="148">
        <v>5.28</v>
      </c>
      <c r="BL61" s="735">
        <v>113</v>
      </c>
      <c r="BM61" s="148" t="s">
        <v>105</v>
      </c>
      <c r="BN61" s="149" t="s">
        <v>105</v>
      </c>
      <c r="BO61" s="728" t="s">
        <v>105</v>
      </c>
      <c r="BP61" s="144">
        <v>61</v>
      </c>
      <c r="BQ61" s="139">
        <v>2.66</v>
      </c>
      <c r="BR61" s="723">
        <v>441</v>
      </c>
      <c r="BS61" s="148" t="s">
        <v>105</v>
      </c>
      <c r="BT61" s="149" t="s">
        <v>105</v>
      </c>
      <c r="BU61" s="728" t="s">
        <v>105</v>
      </c>
      <c r="BV61" s="144">
        <v>65</v>
      </c>
      <c r="BW61" s="139">
        <v>1.72</v>
      </c>
      <c r="BX61" s="715">
        <v>963</v>
      </c>
      <c r="BY61" s="149">
        <v>56</v>
      </c>
      <c r="BZ61" s="141">
        <v>4.87</v>
      </c>
      <c r="CA61" s="728">
        <v>106</v>
      </c>
      <c r="CB61" s="144">
        <v>62</v>
      </c>
      <c r="CC61" s="139">
        <v>3.08</v>
      </c>
      <c r="CD61" s="723">
        <v>300</v>
      </c>
      <c r="CE61" s="148" t="s">
        <v>105</v>
      </c>
      <c r="CF61" s="149" t="s">
        <v>105</v>
      </c>
      <c r="CG61" s="728" t="s">
        <v>105</v>
      </c>
      <c r="CH61" s="144">
        <v>64</v>
      </c>
      <c r="CI61" s="139">
        <v>4.21</v>
      </c>
      <c r="CJ61" s="723">
        <v>163</v>
      </c>
      <c r="CK61" s="148" t="s">
        <v>105</v>
      </c>
      <c r="CL61" s="149" t="s">
        <v>105</v>
      </c>
      <c r="CM61" s="728" t="s">
        <v>105</v>
      </c>
      <c r="CN61" s="144">
        <v>46</v>
      </c>
      <c r="CO61" s="139">
        <v>4.2300000000000004</v>
      </c>
      <c r="CP61" s="723">
        <v>182</v>
      </c>
      <c r="CQ61" s="148" t="s">
        <v>105</v>
      </c>
      <c r="CR61" s="149" t="s">
        <v>105</v>
      </c>
      <c r="CS61" s="728" t="s">
        <v>105</v>
      </c>
      <c r="CT61" s="144">
        <v>55</v>
      </c>
      <c r="CU61" s="139">
        <v>6.22</v>
      </c>
      <c r="CV61" s="723">
        <v>86</v>
      </c>
      <c r="CW61" s="148" t="s">
        <v>105</v>
      </c>
      <c r="CX61" s="149" t="s">
        <v>105</v>
      </c>
      <c r="CY61" s="728" t="s">
        <v>105</v>
      </c>
      <c r="CZ61" s="138">
        <v>76</v>
      </c>
      <c r="DA61" s="139">
        <v>4.4800000000000004</v>
      </c>
      <c r="DB61" s="723">
        <v>119</v>
      </c>
      <c r="DC61" s="148" t="s">
        <v>105</v>
      </c>
      <c r="DD61" s="149" t="s">
        <v>105</v>
      </c>
      <c r="DE61" s="728" t="s">
        <v>105</v>
      </c>
      <c r="DF61" s="615">
        <v>48</v>
      </c>
      <c r="DG61" s="148">
        <v>5.55</v>
      </c>
      <c r="DH61" s="735">
        <v>102</v>
      </c>
      <c r="DI61" s="148" t="s">
        <v>105</v>
      </c>
      <c r="DJ61" s="149" t="s">
        <v>105</v>
      </c>
      <c r="DK61" s="715" t="s">
        <v>105</v>
      </c>
    </row>
    <row r="62" spans="1:115">
      <c r="A62" s="151" t="s">
        <v>129</v>
      </c>
      <c r="B62" s="152">
        <v>12</v>
      </c>
      <c r="C62" s="153">
        <v>0.54</v>
      </c>
      <c r="D62" s="716">
        <v>4803</v>
      </c>
      <c r="E62" s="154">
        <v>21</v>
      </c>
      <c r="F62" s="155">
        <v>2.0099999999999998</v>
      </c>
      <c r="G62" s="729">
        <v>465</v>
      </c>
      <c r="H62" s="152">
        <v>13</v>
      </c>
      <c r="I62" s="161">
        <v>0.57999999999999996</v>
      </c>
      <c r="J62" s="716">
        <v>4043</v>
      </c>
      <c r="K62" s="154">
        <v>22</v>
      </c>
      <c r="L62" s="155">
        <v>2.19</v>
      </c>
      <c r="M62" s="729">
        <v>392</v>
      </c>
      <c r="N62" s="152">
        <v>9</v>
      </c>
      <c r="O62" s="153">
        <v>1.37</v>
      </c>
      <c r="P62" s="716">
        <v>760</v>
      </c>
      <c r="Q62" s="154">
        <v>15</v>
      </c>
      <c r="R62" s="155">
        <v>5.14</v>
      </c>
      <c r="S62" s="729">
        <v>73</v>
      </c>
      <c r="T62" s="152">
        <v>14</v>
      </c>
      <c r="U62" s="153">
        <v>1.49</v>
      </c>
      <c r="V62" s="716">
        <v>627</v>
      </c>
      <c r="W62" s="154">
        <v>29</v>
      </c>
      <c r="X62" s="155">
        <v>5.72</v>
      </c>
      <c r="Y62" s="729">
        <v>64</v>
      </c>
      <c r="Z62" s="152">
        <v>9</v>
      </c>
      <c r="AA62" s="153">
        <v>1.03</v>
      </c>
      <c r="AB62" s="716">
        <v>870</v>
      </c>
      <c r="AC62" s="154">
        <v>23</v>
      </c>
      <c r="AD62" s="155">
        <v>5.38</v>
      </c>
      <c r="AE62" s="729">
        <v>61</v>
      </c>
      <c r="AF62" s="152">
        <v>16</v>
      </c>
      <c r="AG62" s="153">
        <v>3.4</v>
      </c>
      <c r="AH62" s="724">
        <v>161</v>
      </c>
      <c r="AI62" s="158" t="s">
        <v>105</v>
      </c>
      <c r="AJ62" s="159" t="s">
        <v>105</v>
      </c>
      <c r="AK62" s="729" t="s">
        <v>105</v>
      </c>
      <c r="AL62" s="152">
        <v>8</v>
      </c>
      <c r="AM62" s="153">
        <v>3.41</v>
      </c>
      <c r="AN62" s="724">
        <v>115</v>
      </c>
      <c r="AO62" s="158" t="s">
        <v>105</v>
      </c>
      <c r="AP62" s="159" t="s">
        <v>105</v>
      </c>
      <c r="AQ62" s="729" t="s">
        <v>105</v>
      </c>
      <c r="AR62" s="157">
        <v>16</v>
      </c>
      <c r="AS62" s="153">
        <v>3.33</v>
      </c>
      <c r="AT62" s="724">
        <v>140</v>
      </c>
      <c r="AU62" s="158" t="s">
        <v>105</v>
      </c>
      <c r="AV62" s="159" t="s">
        <v>105</v>
      </c>
      <c r="AW62" s="729" t="s">
        <v>105</v>
      </c>
      <c r="AX62" s="152">
        <v>8</v>
      </c>
      <c r="AY62" s="153">
        <v>3.12</v>
      </c>
      <c r="AZ62" s="724">
        <v>93</v>
      </c>
      <c r="BA62" s="158" t="s">
        <v>105</v>
      </c>
      <c r="BB62" s="159" t="s">
        <v>105</v>
      </c>
      <c r="BC62" s="729" t="s">
        <v>105</v>
      </c>
      <c r="BD62" s="157">
        <v>18</v>
      </c>
      <c r="BE62" s="153">
        <v>2.3199999999999998</v>
      </c>
      <c r="BF62" s="724">
        <v>335</v>
      </c>
      <c r="BG62" s="158" t="s">
        <v>105</v>
      </c>
      <c r="BH62" s="159" t="s">
        <v>105</v>
      </c>
      <c r="BI62" s="729" t="s">
        <v>105</v>
      </c>
      <c r="BJ62" s="616">
        <v>4</v>
      </c>
      <c r="BK62" s="158">
        <v>1.99</v>
      </c>
      <c r="BL62" s="736">
        <v>115</v>
      </c>
      <c r="BM62" s="158" t="s">
        <v>105</v>
      </c>
      <c r="BN62" s="159" t="s">
        <v>105</v>
      </c>
      <c r="BO62" s="729" t="s">
        <v>105</v>
      </c>
      <c r="BP62" s="152">
        <v>8</v>
      </c>
      <c r="BQ62" s="153">
        <v>1.48</v>
      </c>
      <c r="BR62" s="724">
        <v>442</v>
      </c>
      <c r="BS62" s="158" t="s">
        <v>105</v>
      </c>
      <c r="BT62" s="159" t="s">
        <v>105</v>
      </c>
      <c r="BU62" s="729" t="s">
        <v>105</v>
      </c>
      <c r="BV62" s="152">
        <v>13</v>
      </c>
      <c r="BW62" s="153">
        <v>1.17</v>
      </c>
      <c r="BX62" s="716">
        <v>954</v>
      </c>
      <c r="BY62" s="159">
        <v>21</v>
      </c>
      <c r="BZ62" s="155">
        <v>3.9</v>
      </c>
      <c r="CA62" s="729">
        <v>108</v>
      </c>
      <c r="CB62" s="152">
        <v>17</v>
      </c>
      <c r="CC62" s="153">
        <v>2.33</v>
      </c>
      <c r="CD62" s="724">
        <v>300</v>
      </c>
      <c r="CE62" s="158" t="s">
        <v>105</v>
      </c>
      <c r="CF62" s="159" t="s">
        <v>105</v>
      </c>
      <c r="CG62" s="729" t="s">
        <v>105</v>
      </c>
      <c r="CH62" s="152">
        <v>19</v>
      </c>
      <c r="CI62" s="153">
        <v>3.33</v>
      </c>
      <c r="CJ62" s="724">
        <v>162</v>
      </c>
      <c r="CK62" s="158" t="s">
        <v>105</v>
      </c>
      <c r="CL62" s="159" t="s">
        <v>105</v>
      </c>
      <c r="CM62" s="729" t="s">
        <v>105</v>
      </c>
      <c r="CN62" s="152">
        <v>5</v>
      </c>
      <c r="CO62" s="153">
        <v>1.75</v>
      </c>
      <c r="CP62" s="724">
        <v>182</v>
      </c>
      <c r="CQ62" s="158" t="s">
        <v>105</v>
      </c>
      <c r="CR62" s="159" t="s">
        <v>105</v>
      </c>
      <c r="CS62" s="729" t="s">
        <v>105</v>
      </c>
      <c r="CT62" s="152">
        <v>5</v>
      </c>
      <c r="CU62" s="153">
        <v>2.62</v>
      </c>
      <c r="CV62" s="724">
        <v>85</v>
      </c>
      <c r="CW62" s="158" t="s">
        <v>105</v>
      </c>
      <c r="CX62" s="159" t="s">
        <v>105</v>
      </c>
      <c r="CY62" s="729" t="s">
        <v>105</v>
      </c>
      <c r="CZ62" s="152">
        <v>17</v>
      </c>
      <c r="DA62" s="153">
        <v>4.07</v>
      </c>
      <c r="DB62" s="724">
        <v>120</v>
      </c>
      <c r="DC62" s="158" t="s">
        <v>105</v>
      </c>
      <c r="DD62" s="159" t="s">
        <v>105</v>
      </c>
      <c r="DE62" s="729" t="s">
        <v>105</v>
      </c>
      <c r="DF62" s="616">
        <v>8</v>
      </c>
      <c r="DG62" s="158">
        <v>3</v>
      </c>
      <c r="DH62" s="736">
        <v>102</v>
      </c>
      <c r="DI62" s="158" t="s">
        <v>105</v>
      </c>
      <c r="DJ62" s="159" t="s">
        <v>105</v>
      </c>
      <c r="DK62" s="716" t="s">
        <v>105</v>
      </c>
    </row>
    <row r="63" spans="1:115">
      <c r="A63" s="137" t="s">
        <v>130</v>
      </c>
      <c r="B63" s="146">
        <v>31</v>
      </c>
      <c r="C63" s="139">
        <v>0.79</v>
      </c>
      <c r="D63" s="715">
        <v>4670</v>
      </c>
      <c r="E63" s="147">
        <v>33</v>
      </c>
      <c r="F63" s="141">
        <v>2.37</v>
      </c>
      <c r="G63" s="728">
        <v>430</v>
      </c>
      <c r="H63" s="146">
        <v>34</v>
      </c>
      <c r="I63" s="139">
        <v>0.87</v>
      </c>
      <c r="J63" s="715">
        <v>3934</v>
      </c>
      <c r="K63" s="147">
        <v>34</v>
      </c>
      <c r="L63" s="141">
        <v>2.6</v>
      </c>
      <c r="M63" s="728">
        <v>360</v>
      </c>
      <c r="N63" s="146">
        <v>12</v>
      </c>
      <c r="O63" s="139">
        <v>1.43</v>
      </c>
      <c r="P63" s="715">
        <v>736</v>
      </c>
      <c r="Q63" s="147">
        <v>25</v>
      </c>
      <c r="R63" s="141">
        <v>5.45</v>
      </c>
      <c r="S63" s="728">
        <v>70</v>
      </c>
      <c r="T63" s="146">
        <v>34</v>
      </c>
      <c r="U63" s="139">
        <v>2.13</v>
      </c>
      <c r="V63" s="715">
        <v>612</v>
      </c>
      <c r="W63" s="147">
        <v>43</v>
      </c>
      <c r="X63" s="141">
        <v>6.51</v>
      </c>
      <c r="Y63" s="728">
        <v>59</v>
      </c>
      <c r="Z63" s="144">
        <v>43</v>
      </c>
      <c r="AA63" s="139">
        <v>1.85</v>
      </c>
      <c r="AB63" s="715">
        <v>857</v>
      </c>
      <c r="AC63" s="147">
        <v>44</v>
      </c>
      <c r="AD63" s="141">
        <v>6.37</v>
      </c>
      <c r="AE63" s="728">
        <v>61</v>
      </c>
      <c r="AF63" s="162">
        <v>8</v>
      </c>
      <c r="AG63" s="139">
        <v>2.54</v>
      </c>
      <c r="AH63" s="723">
        <v>148</v>
      </c>
      <c r="AI63" s="148" t="s">
        <v>105</v>
      </c>
      <c r="AJ63" s="149" t="s">
        <v>105</v>
      </c>
      <c r="AK63" s="728" t="s">
        <v>105</v>
      </c>
      <c r="AL63" s="163">
        <v>15</v>
      </c>
      <c r="AM63" s="164">
        <v>3.95</v>
      </c>
      <c r="AN63" s="733">
        <v>113</v>
      </c>
      <c r="AO63" s="148" t="s">
        <v>105</v>
      </c>
      <c r="AP63" s="149" t="s">
        <v>105</v>
      </c>
      <c r="AQ63" s="728" t="s">
        <v>105</v>
      </c>
      <c r="AR63" s="138">
        <v>19</v>
      </c>
      <c r="AS63" s="139">
        <v>3.87</v>
      </c>
      <c r="AT63" s="723">
        <v>131</v>
      </c>
      <c r="AU63" s="148" t="s">
        <v>105</v>
      </c>
      <c r="AV63" s="149" t="s">
        <v>105</v>
      </c>
      <c r="AW63" s="728" t="s">
        <v>105</v>
      </c>
      <c r="AX63" s="144">
        <v>15</v>
      </c>
      <c r="AY63" s="139">
        <v>4.29</v>
      </c>
      <c r="AZ63" s="723">
        <v>90</v>
      </c>
      <c r="BA63" s="148" t="s">
        <v>105</v>
      </c>
      <c r="BB63" s="149" t="s">
        <v>105</v>
      </c>
      <c r="BC63" s="728" t="s">
        <v>105</v>
      </c>
      <c r="BD63" s="144">
        <v>32</v>
      </c>
      <c r="BE63" s="139">
        <v>2.94</v>
      </c>
      <c r="BF63" s="723">
        <v>326</v>
      </c>
      <c r="BG63" s="148" t="s">
        <v>105</v>
      </c>
      <c r="BH63" s="149" t="s">
        <v>105</v>
      </c>
      <c r="BI63" s="728" t="s">
        <v>105</v>
      </c>
      <c r="BJ63" s="615">
        <v>9</v>
      </c>
      <c r="BK63" s="148">
        <v>3.17</v>
      </c>
      <c r="BL63" s="735">
        <v>111</v>
      </c>
      <c r="BM63" s="148" t="s">
        <v>105</v>
      </c>
      <c r="BN63" s="149" t="s">
        <v>105</v>
      </c>
      <c r="BO63" s="728" t="s">
        <v>105</v>
      </c>
      <c r="BP63" s="138">
        <v>30</v>
      </c>
      <c r="BQ63" s="139">
        <v>2.6</v>
      </c>
      <c r="BR63" s="723">
        <v>424</v>
      </c>
      <c r="BS63" s="148" t="s">
        <v>105</v>
      </c>
      <c r="BT63" s="149" t="s">
        <v>105</v>
      </c>
      <c r="BU63" s="728" t="s">
        <v>105</v>
      </c>
      <c r="BV63" s="138">
        <v>34</v>
      </c>
      <c r="BW63" s="139">
        <v>1.73</v>
      </c>
      <c r="BX63" s="715">
        <v>936</v>
      </c>
      <c r="BY63" s="149">
        <v>30</v>
      </c>
      <c r="BZ63" s="141">
        <v>4.8500000000000014</v>
      </c>
      <c r="CA63" s="728">
        <v>91</v>
      </c>
      <c r="CB63" s="138">
        <v>29</v>
      </c>
      <c r="CC63" s="139">
        <v>2.88</v>
      </c>
      <c r="CD63" s="723">
        <v>294</v>
      </c>
      <c r="CE63" s="148" t="s">
        <v>105</v>
      </c>
      <c r="CF63" s="149" t="s">
        <v>105</v>
      </c>
      <c r="CG63" s="728" t="s">
        <v>105</v>
      </c>
      <c r="CH63" s="144">
        <v>40</v>
      </c>
      <c r="CI63" s="139">
        <v>4.4400000000000004</v>
      </c>
      <c r="CJ63" s="723">
        <v>148</v>
      </c>
      <c r="CK63" s="148" t="s">
        <v>105</v>
      </c>
      <c r="CL63" s="149" t="s">
        <v>105</v>
      </c>
      <c r="CM63" s="728" t="s">
        <v>105</v>
      </c>
      <c r="CN63" s="144">
        <v>16</v>
      </c>
      <c r="CO63" s="139">
        <v>3.24</v>
      </c>
      <c r="CP63" s="723">
        <v>179</v>
      </c>
      <c r="CQ63" s="148" t="s">
        <v>105</v>
      </c>
      <c r="CR63" s="149" t="s">
        <v>105</v>
      </c>
      <c r="CS63" s="728" t="s">
        <v>105</v>
      </c>
      <c r="CT63" s="144">
        <v>13</v>
      </c>
      <c r="CU63" s="139">
        <v>4.22</v>
      </c>
      <c r="CV63" s="723">
        <v>85</v>
      </c>
      <c r="CW63" s="148" t="s">
        <v>105</v>
      </c>
      <c r="CX63" s="149" t="s">
        <v>105</v>
      </c>
      <c r="CY63" s="728" t="s">
        <v>105</v>
      </c>
      <c r="CZ63" s="144">
        <v>29</v>
      </c>
      <c r="DA63" s="139">
        <v>5.03</v>
      </c>
      <c r="DB63" s="723">
        <v>116</v>
      </c>
      <c r="DC63" s="148" t="s">
        <v>105</v>
      </c>
      <c r="DD63" s="149" t="s">
        <v>105</v>
      </c>
      <c r="DE63" s="728" t="s">
        <v>105</v>
      </c>
      <c r="DF63" s="615">
        <v>13</v>
      </c>
      <c r="DG63" s="148">
        <v>3.71</v>
      </c>
      <c r="DH63" s="735">
        <v>100</v>
      </c>
      <c r="DI63" s="148" t="s">
        <v>105</v>
      </c>
      <c r="DJ63" s="149" t="s">
        <v>105</v>
      </c>
      <c r="DK63" s="715" t="s">
        <v>105</v>
      </c>
    </row>
    <row r="64" spans="1:115">
      <c r="A64" s="151" t="s">
        <v>131</v>
      </c>
      <c r="B64" s="157">
        <v>31</v>
      </c>
      <c r="C64" s="153">
        <v>0.78</v>
      </c>
      <c r="D64" s="716">
        <v>4802</v>
      </c>
      <c r="E64" s="154">
        <v>34</v>
      </c>
      <c r="F64" s="155">
        <v>2.31</v>
      </c>
      <c r="G64" s="729">
        <v>462</v>
      </c>
      <c r="H64" s="157">
        <v>33</v>
      </c>
      <c r="I64" s="153">
        <v>0.85</v>
      </c>
      <c r="J64" s="716">
        <v>4041</v>
      </c>
      <c r="K64" s="154">
        <v>35</v>
      </c>
      <c r="L64" s="155">
        <v>2.5</v>
      </c>
      <c r="M64" s="729">
        <v>390</v>
      </c>
      <c r="N64" s="152">
        <v>20</v>
      </c>
      <c r="O64" s="153">
        <v>1.82</v>
      </c>
      <c r="P64" s="716">
        <v>761</v>
      </c>
      <c r="Q64" s="154">
        <v>28</v>
      </c>
      <c r="R64" s="155">
        <v>5.99</v>
      </c>
      <c r="S64" s="729">
        <v>72</v>
      </c>
      <c r="T64" s="157">
        <v>34</v>
      </c>
      <c r="U64" s="153">
        <v>2.13</v>
      </c>
      <c r="V64" s="716">
        <v>628</v>
      </c>
      <c r="W64" s="154">
        <v>35</v>
      </c>
      <c r="X64" s="155">
        <v>6.07</v>
      </c>
      <c r="Y64" s="729">
        <v>62</v>
      </c>
      <c r="Z64" s="152">
        <v>40</v>
      </c>
      <c r="AA64" s="153">
        <v>1.81</v>
      </c>
      <c r="AB64" s="716">
        <v>872</v>
      </c>
      <c r="AC64" s="154">
        <v>33</v>
      </c>
      <c r="AD64" s="155">
        <v>6</v>
      </c>
      <c r="AE64" s="729">
        <v>61</v>
      </c>
      <c r="AF64" s="152">
        <v>23</v>
      </c>
      <c r="AG64" s="153">
        <v>3.84</v>
      </c>
      <c r="AH64" s="724">
        <v>161</v>
      </c>
      <c r="AI64" s="158" t="s">
        <v>105</v>
      </c>
      <c r="AJ64" s="159" t="s">
        <v>105</v>
      </c>
      <c r="AK64" s="729" t="s">
        <v>105</v>
      </c>
      <c r="AL64" s="152">
        <v>18</v>
      </c>
      <c r="AM64" s="153">
        <v>5.0599999999999996</v>
      </c>
      <c r="AN64" s="724">
        <v>115</v>
      </c>
      <c r="AO64" s="158" t="s">
        <v>105</v>
      </c>
      <c r="AP64" s="159" t="s">
        <v>105</v>
      </c>
      <c r="AQ64" s="729" t="s">
        <v>105</v>
      </c>
      <c r="AR64" s="152">
        <v>24</v>
      </c>
      <c r="AS64" s="153">
        <v>4.03</v>
      </c>
      <c r="AT64" s="724">
        <v>140</v>
      </c>
      <c r="AU64" s="158" t="s">
        <v>105</v>
      </c>
      <c r="AV64" s="159" t="s">
        <v>105</v>
      </c>
      <c r="AW64" s="729" t="s">
        <v>105</v>
      </c>
      <c r="AX64" s="157">
        <v>11</v>
      </c>
      <c r="AY64" s="153">
        <v>3.52</v>
      </c>
      <c r="AZ64" s="724">
        <v>93</v>
      </c>
      <c r="BA64" s="158" t="s">
        <v>105</v>
      </c>
      <c r="BB64" s="159" t="s">
        <v>105</v>
      </c>
      <c r="BC64" s="729" t="s">
        <v>105</v>
      </c>
      <c r="BD64" s="152">
        <v>26</v>
      </c>
      <c r="BE64" s="153">
        <v>2.71</v>
      </c>
      <c r="BF64" s="724">
        <v>337</v>
      </c>
      <c r="BG64" s="158" t="s">
        <v>105</v>
      </c>
      <c r="BH64" s="159" t="s">
        <v>105</v>
      </c>
      <c r="BI64" s="729" t="s">
        <v>105</v>
      </c>
      <c r="BJ64" s="616">
        <v>20</v>
      </c>
      <c r="BK64" s="158">
        <v>4.46</v>
      </c>
      <c r="BL64" s="736">
        <v>116</v>
      </c>
      <c r="BM64" s="158" t="s">
        <v>105</v>
      </c>
      <c r="BN64" s="159" t="s">
        <v>105</v>
      </c>
      <c r="BO64" s="729" t="s">
        <v>105</v>
      </c>
      <c r="BP64" s="152">
        <v>30</v>
      </c>
      <c r="BQ64" s="153">
        <v>2.5299999999999998</v>
      </c>
      <c r="BR64" s="724">
        <v>440</v>
      </c>
      <c r="BS64" s="158" t="s">
        <v>105</v>
      </c>
      <c r="BT64" s="159" t="s">
        <v>105</v>
      </c>
      <c r="BU64" s="729" t="s">
        <v>105</v>
      </c>
      <c r="BV64" s="152">
        <v>31</v>
      </c>
      <c r="BW64" s="153">
        <v>1.68</v>
      </c>
      <c r="BX64" s="716">
        <v>957</v>
      </c>
      <c r="BY64" s="159">
        <v>35</v>
      </c>
      <c r="BZ64" s="155">
        <v>4.6500000000000004</v>
      </c>
      <c r="CA64" s="729">
        <v>108</v>
      </c>
      <c r="CB64" s="152">
        <v>34</v>
      </c>
      <c r="CC64" s="153">
        <v>3</v>
      </c>
      <c r="CD64" s="724">
        <v>296</v>
      </c>
      <c r="CE64" s="158" t="s">
        <v>105</v>
      </c>
      <c r="CF64" s="159" t="s">
        <v>105</v>
      </c>
      <c r="CG64" s="729" t="s">
        <v>105</v>
      </c>
      <c r="CH64" s="152">
        <v>27</v>
      </c>
      <c r="CI64" s="153">
        <v>3.91</v>
      </c>
      <c r="CJ64" s="724">
        <v>160</v>
      </c>
      <c r="CK64" s="158" t="s">
        <v>105</v>
      </c>
      <c r="CL64" s="159" t="s">
        <v>105</v>
      </c>
      <c r="CM64" s="729" t="s">
        <v>105</v>
      </c>
      <c r="CN64" s="152">
        <v>20</v>
      </c>
      <c r="CO64" s="153">
        <v>3.44</v>
      </c>
      <c r="CP64" s="724">
        <v>182</v>
      </c>
      <c r="CQ64" s="158" t="s">
        <v>105</v>
      </c>
      <c r="CR64" s="159" t="s">
        <v>105</v>
      </c>
      <c r="CS64" s="729" t="s">
        <v>105</v>
      </c>
      <c r="CT64" s="152">
        <v>16</v>
      </c>
      <c r="CU64" s="153">
        <v>4.57</v>
      </c>
      <c r="CV64" s="724">
        <v>86</v>
      </c>
      <c r="CW64" s="158" t="s">
        <v>105</v>
      </c>
      <c r="CX64" s="159" t="s">
        <v>105</v>
      </c>
      <c r="CY64" s="729" t="s">
        <v>105</v>
      </c>
      <c r="CZ64" s="152">
        <v>36</v>
      </c>
      <c r="DA64" s="153">
        <v>5.39</v>
      </c>
      <c r="DB64" s="724">
        <v>118</v>
      </c>
      <c r="DC64" s="158" t="s">
        <v>105</v>
      </c>
      <c r="DD64" s="159" t="s">
        <v>105</v>
      </c>
      <c r="DE64" s="729" t="s">
        <v>105</v>
      </c>
      <c r="DF64" s="616">
        <v>19</v>
      </c>
      <c r="DG64" s="158">
        <v>4.3600000000000003</v>
      </c>
      <c r="DH64" s="736">
        <v>101</v>
      </c>
      <c r="DI64" s="158" t="s">
        <v>105</v>
      </c>
      <c r="DJ64" s="159" t="s">
        <v>105</v>
      </c>
      <c r="DK64" s="716" t="s">
        <v>105</v>
      </c>
    </row>
    <row r="65" spans="1:115">
      <c r="A65" s="137" t="s">
        <v>132</v>
      </c>
      <c r="B65" s="144">
        <v>2</v>
      </c>
      <c r="C65" s="139">
        <v>0.21</v>
      </c>
      <c r="D65" s="715">
        <v>4795</v>
      </c>
      <c r="E65" s="147">
        <v>6</v>
      </c>
      <c r="F65" s="141">
        <v>1.1499999999999999</v>
      </c>
      <c r="G65" s="728">
        <v>464</v>
      </c>
      <c r="H65" s="144">
        <v>1</v>
      </c>
      <c r="I65" s="139">
        <v>0.22</v>
      </c>
      <c r="J65" s="715">
        <v>4034</v>
      </c>
      <c r="K65" s="147">
        <v>7</v>
      </c>
      <c r="L65" s="141">
        <v>1.29</v>
      </c>
      <c r="M65" s="728">
        <v>391</v>
      </c>
      <c r="N65" s="144">
        <v>2</v>
      </c>
      <c r="O65" s="139">
        <v>0.59</v>
      </c>
      <c r="P65" s="715">
        <v>761</v>
      </c>
      <c r="Q65" s="147">
        <v>4</v>
      </c>
      <c r="R65" s="141">
        <v>1.95</v>
      </c>
      <c r="S65" s="728">
        <v>73</v>
      </c>
      <c r="T65" s="144">
        <v>1</v>
      </c>
      <c r="U65" s="139">
        <v>0.51</v>
      </c>
      <c r="V65" s="715">
        <v>627</v>
      </c>
      <c r="W65" s="147">
        <v>7</v>
      </c>
      <c r="X65" s="141">
        <v>3.2</v>
      </c>
      <c r="Y65" s="728">
        <v>63</v>
      </c>
      <c r="Z65" s="144">
        <v>1</v>
      </c>
      <c r="AA65" s="139">
        <v>0.4</v>
      </c>
      <c r="AB65" s="715">
        <v>868</v>
      </c>
      <c r="AC65" s="147">
        <v>12</v>
      </c>
      <c r="AD65" s="141">
        <v>4.1100000000000003</v>
      </c>
      <c r="AE65" s="728">
        <v>62</v>
      </c>
      <c r="AF65" s="144">
        <v>3</v>
      </c>
      <c r="AG65" s="139">
        <v>1.61</v>
      </c>
      <c r="AH65" s="723">
        <v>161</v>
      </c>
      <c r="AI65" s="148" t="s">
        <v>105</v>
      </c>
      <c r="AJ65" s="149" t="s">
        <v>105</v>
      </c>
      <c r="AK65" s="728" t="s">
        <v>105</v>
      </c>
      <c r="AL65" s="144">
        <v>0</v>
      </c>
      <c r="AM65" s="139"/>
      <c r="AN65" s="723">
        <v>115</v>
      </c>
      <c r="AO65" s="148" t="s">
        <v>105</v>
      </c>
      <c r="AP65" s="149" t="s">
        <v>105</v>
      </c>
      <c r="AQ65" s="728" t="s">
        <v>105</v>
      </c>
      <c r="AR65" s="144">
        <v>2</v>
      </c>
      <c r="AS65" s="139">
        <v>1.39</v>
      </c>
      <c r="AT65" s="723">
        <v>141</v>
      </c>
      <c r="AU65" s="148" t="s">
        <v>105</v>
      </c>
      <c r="AV65" s="149" t="s">
        <v>105</v>
      </c>
      <c r="AW65" s="728" t="s">
        <v>105</v>
      </c>
      <c r="AX65" s="144">
        <v>1</v>
      </c>
      <c r="AY65" s="139">
        <v>0.81</v>
      </c>
      <c r="AZ65" s="723">
        <v>93</v>
      </c>
      <c r="BA65" s="148" t="s">
        <v>105</v>
      </c>
      <c r="BB65" s="149" t="s">
        <v>105</v>
      </c>
      <c r="BC65" s="728" t="s">
        <v>105</v>
      </c>
      <c r="BD65" s="144">
        <v>2</v>
      </c>
      <c r="BE65" s="139">
        <v>0.91</v>
      </c>
      <c r="BF65" s="723">
        <v>334</v>
      </c>
      <c r="BG65" s="148" t="s">
        <v>105</v>
      </c>
      <c r="BH65" s="149" t="s">
        <v>105</v>
      </c>
      <c r="BI65" s="728" t="s">
        <v>105</v>
      </c>
      <c r="BJ65" s="615">
        <v>4</v>
      </c>
      <c r="BK65" s="148">
        <v>2</v>
      </c>
      <c r="BL65" s="735">
        <v>116</v>
      </c>
      <c r="BM65" s="148" t="s">
        <v>105</v>
      </c>
      <c r="BN65" s="149" t="s">
        <v>105</v>
      </c>
      <c r="BO65" s="728" t="s">
        <v>105</v>
      </c>
      <c r="BP65" s="144">
        <v>1</v>
      </c>
      <c r="BQ65" s="139">
        <v>0.59</v>
      </c>
      <c r="BR65" s="723">
        <v>438</v>
      </c>
      <c r="BS65" s="148" t="s">
        <v>105</v>
      </c>
      <c r="BT65" s="149" t="s">
        <v>105</v>
      </c>
      <c r="BU65" s="728" t="s">
        <v>105</v>
      </c>
      <c r="BV65" s="144">
        <v>1</v>
      </c>
      <c r="BW65" s="139">
        <v>0.41</v>
      </c>
      <c r="BX65" s="715">
        <v>957</v>
      </c>
      <c r="BY65" s="149">
        <v>4</v>
      </c>
      <c r="BZ65" s="141">
        <v>1.95</v>
      </c>
      <c r="CA65" s="728">
        <v>107</v>
      </c>
      <c r="CB65" s="144">
        <v>3</v>
      </c>
      <c r="CC65" s="139">
        <v>1.03</v>
      </c>
      <c r="CD65" s="723">
        <v>297</v>
      </c>
      <c r="CE65" s="148" t="s">
        <v>105</v>
      </c>
      <c r="CF65" s="149" t="s">
        <v>105</v>
      </c>
      <c r="CG65" s="728" t="s">
        <v>105</v>
      </c>
      <c r="CH65" s="144">
        <v>1</v>
      </c>
      <c r="CI65" s="139">
        <v>0.79</v>
      </c>
      <c r="CJ65" s="723">
        <v>160</v>
      </c>
      <c r="CK65" s="148" t="s">
        <v>105</v>
      </c>
      <c r="CL65" s="149" t="s">
        <v>105</v>
      </c>
      <c r="CM65" s="728" t="s">
        <v>105</v>
      </c>
      <c r="CN65" s="144">
        <v>1</v>
      </c>
      <c r="CO65" s="139">
        <v>0.51</v>
      </c>
      <c r="CP65" s="723">
        <v>182</v>
      </c>
      <c r="CQ65" s="148" t="s">
        <v>105</v>
      </c>
      <c r="CR65" s="149" t="s">
        <v>105</v>
      </c>
      <c r="CS65" s="728" t="s">
        <v>105</v>
      </c>
      <c r="CT65" s="144">
        <v>1</v>
      </c>
      <c r="CU65" s="139">
        <v>1.42</v>
      </c>
      <c r="CV65" s="723">
        <v>86</v>
      </c>
      <c r="CW65" s="148" t="s">
        <v>105</v>
      </c>
      <c r="CX65" s="149" t="s">
        <v>105</v>
      </c>
      <c r="CY65" s="728" t="s">
        <v>105</v>
      </c>
      <c r="CZ65" s="144">
        <v>2</v>
      </c>
      <c r="DA65" s="139">
        <v>2</v>
      </c>
      <c r="DB65" s="723">
        <v>119</v>
      </c>
      <c r="DC65" s="148" t="s">
        <v>105</v>
      </c>
      <c r="DD65" s="149" t="s">
        <v>105</v>
      </c>
      <c r="DE65" s="728" t="s">
        <v>105</v>
      </c>
      <c r="DF65" s="615">
        <v>1</v>
      </c>
      <c r="DG65" s="148">
        <v>0.93</v>
      </c>
      <c r="DH65" s="735">
        <v>101</v>
      </c>
      <c r="DI65" s="148" t="s">
        <v>105</v>
      </c>
      <c r="DJ65" s="149" t="s">
        <v>105</v>
      </c>
      <c r="DK65" s="715" t="s">
        <v>105</v>
      </c>
    </row>
    <row r="66" spans="1:115">
      <c r="A66" s="151" t="s">
        <v>133</v>
      </c>
      <c r="B66" s="152">
        <v>5</v>
      </c>
      <c r="C66" s="153">
        <v>0.38</v>
      </c>
      <c r="D66" s="716">
        <v>4804</v>
      </c>
      <c r="E66" s="154">
        <v>13</v>
      </c>
      <c r="F66" s="155">
        <v>1.68</v>
      </c>
      <c r="G66" s="729">
        <v>461</v>
      </c>
      <c r="H66" s="157">
        <v>5</v>
      </c>
      <c r="I66" s="153">
        <v>0.41</v>
      </c>
      <c r="J66" s="716">
        <v>4043</v>
      </c>
      <c r="K66" s="154">
        <v>13</v>
      </c>
      <c r="L66" s="155">
        <v>1.83</v>
      </c>
      <c r="M66" s="729">
        <v>388</v>
      </c>
      <c r="N66" s="152">
        <v>4</v>
      </c>
      <c r="O66" s="153">
        <v>0.92</v>
      </c>
      <c r="P66" s="716">
        <v>761</v>
      </c>
      <c r="Q66" s="154">
        <v>13</v>
      </c>
      <c r="R66" s="155">
        <v>4.1399999999999997</v>
      </c>
      <c r="S66" s="729">
        <v>73</v>
      </c>
      <c r="T66" s="152">
        <v>5</v>
      </c>
      <c r="U66" s="153">
        <v>1.02</v>
      </c>
      <c r="V66" s="716">
        <v>627</v>
      </c>
      <c r="W66" s="154">
        <v>5</v>
      </c>
      <c r="X66" s="155">
        <v>2.67</v>
      </c>
      <c r="Y66" s="729">
        <v>62</v>
      </c>
      <c r="Z66" s="152">
        <v>5</v>
      </c>
      <c r="AA66" s="153">
        <v>0.83000000000000007</v>
      </c>
      <c r="AB66" s="716">
        <v>870</v>
      </c>
      <c r="AC66" s="154">
        <v>9</v>
      </c>
      <c r="AD66" s="155">
        <v>3.7</v>
      </c>
      <c r="AE66" s="729">
        <v>61</v>
      </c>
      <c r="AF66" s="152">
        <v>4</v>
      </c>
      <c r="AG66" s="153">
        <v>1.58</v>
      </c>
      <c r="AH66" s="724">
        <v>161</v>
      </c>
      <c r="AI66" s="158" t="s">
        <v>105</v>
      </c>
      <c r="AJ66" s="159" t="s">
        <v>105</v>
      </c>
      <c r="AK66" s="729" t="s">
        <v>105</v>
      </c>
      <c r="AL66" s="152">
        <v>7</v>
      </c>
      <c r="AM66" s="153">
        <v>3.61</v>
      </c>
      <c r="AN66" s="724">
        <v>115</v>
      </c>
      <c r="AO66" s="158" t="s">
        <v>105</v>
      </c>
      <c r="AP66" s="159" t="s">
        <v>105</v>
      </c>
      <c r="AQ66" s="729" t="s">
        <v>105</v>
      </c>
      <c r="AR66" s="152">
        <v>5</v>
      </c>
      <c r="AS66" s="153">
        <v>2.04</v>
      </c>
      <c r="AT66" s="724">
        <v>140</v>
      </c>
      <c r="AU66" s="158" t="s">
        <v>105</v>
      </c>
      <c r="AV66" s="159" t="s">
        <v>105</v>
      </c>
      <c r="AW66" s="729" t="s">
        <v>105</v>
      </c>
      <c r="AX66" s="152">
        <v>5</v>
      </c>
      <c r="AY66" s="153">
        <v>2.46</v>
      </c>
      <c r="AZ66" s="724">
        <v>93</v>
      </c>
      <c r="BA66" s="158" t="s">
        <v>105</v>
      </c>
      <c r="BB66" s="159" t="s">
        <v>105</v>
      </c>
      <c r="BC66" s="729" t="s">
        <v>105</v>
      </c>
      <c r="BD66" s="152">
        <v>4</v>
      </c>
      <c r="BE66" s="153">
        <v>1.1000000000000001</v>
      </c>
      <c r="BF66" s="724">
        <v>338</v>
      </c>
      <c r="BG66" s="158" t="s">
        <v>105</v>
      </c>
      <c r="BH66" s="159" t="s">
        <v>105</v>
      </c>
      <c r="BI66" s="729" t="s">
        <v>105</v>
      </c>
      <c r="BJ66" s="616">
        <v>3</v>
      </c>
      <c r="BK66" s="158">
        <v>1.87</v>
      </c>
      <c r="BL66" s="736">
        <v>116</v>
      </c>
      <c r="BM66" s="158" t="s">
        <v>105</v>
      </c>
      <c r="BN66" s="159" t="s">
        <v>105</v>
      </c>
      <c r="BO66" s="729" t="s">
        <v>105</v>
      </c>
      <c r="BP66" s="152">
        <v>6</v>
      </c>
      <c r="BQ66" s="153">
        <v>1.31</v>
      </c>
      <c r="BR66" s="724">
        <v>438</v>
      </c>
      <c r="BS66" s="158" t="s">
        <v>105</v>
      </c>
      <c r="BT66" s="159" t="s">
        <v>105</v>
      </c>
      <c r="BU66" s="729" t="s">
        <v>105</v>
      </c>
      <c r="BV66" s="152">
        <v>6</v>
      </c>
      <c r="BW66" s="153">
        <v>0.83000000000000007</v>
      </c>
      <c r="BX66" s="716">
        <v>960</v>
      </c>
      <c r="BY66" s="159">
        <v>21</v>
      </c>
      <c r="BZ66" s="155">
        <v>3.97</v>
      </c>
      <c r="CA66" s="729">
        <v>107</v>
      </c>
      <c r="CB66" s="152">
        <v>4</v>
      </c>
      <c r="CC66" s="153">
        <v>1.23</v>
      </c>
      <c r="CD66" s="724">
        <v>297</v>
      </c>
      <c r="CE66" s="158" t="s">
        <v>105</v>
      </c>
      <c r="CF66" s="159" t="s">
        <v>105</v>
      </c>
      <c r="CG66" s="729" t="s">
        <v>105</v>
      </c>
      <c r="CH66" s="152">
        <v>4</v>
      </c>
      <c r="CI66" s="153">
        <v>1.9</v>
      </c>
      <c r="CJ66" s="724">
        <v>160</v>
      </c>
      <c r="CK66" s="158" t="s">
        <v>105</v>
      </c>
      <c r="CL66" s="159" t="s">
        <v>105</v>
      </c>
      <c r="CM66" s="729" t="s">
        <v>105</v>
      </c>
      <c r="CN66" s="152">
        <v>5</v>
      </c>
      <c r="CO66" s="153">
        <v>1.92</v>
      </c>
      <c r="CP66" s="724">
        <v>182</v>
      </c>
      <c r="CQ66" s="158" t="s">
        <v>105</v>
      </c>
      <c r="CR66" s="159" t="s">
        <v>105</v>
      </c>
      <c r="CS66" s="729" t="s">
        <v>105</v>
      </c>
      <c r="CT66" s="152">
        <v>3</v>
      </c>
      <c r="CU66" s="153">
        <v>2.2599999999999998</v>
      </c>
      <c r="CV66" s="724">
        <v>86</v>
      </c>
      <c r="CW66" s="158" t="s">
        <v>105</v>
      </c>
      <c r="CX66" s="159" t="s">
        <v>105</v>
      </c>
      <c r="CY66" s="729" t="s">
        <v>105</v>
      </c>
      <c r="CZ66" s="152">
        <v>9</v>
      </c>
      <c r="DA66" s="153">
        <v>3.24</v>
      </c>
      <c r="DB66" s="724">
        <v>120</v>
      </c>
      <c r="DC66" s="158" t="s">
        <v>105</v>
      </c>
      <c r="DD66" s="159" t="s">
        <v>105</v>
      </c>
      <c r="DE66" s="729" t="s">
        <v>105</v>
      </c>
      <c r="DF66" s="616">
        <v>1</v>
      </c>
      <c r="DG66" s="158">
        <v>0.93</v>
      </c>
      <c r="DH66" s="736">
        <v>101</v>
      </c>
      <c r="DI66" s="158" t="s">
        <v>105</v>
      </c>
      <c r="DJ66" s="159" t="s">
        <v>105</v>
      </c>
      <c r="DK66" s="716" t="s">
        <v>105</v>
      </c>
    </row>
    <row r="67" spans="1:115">
      <c r="A67" s="137" t="s">
        <v>134</v>
      </c>
      <c r="B67" s="144">
        <v>10</v>
      </c>
      <c r="C67" s="139">
        <v>0.51</v>
      </c>
      <c r="D67" s="715">
        <v>4807</v>
      </c>
      <c r="E67" s="147">
        <v>18</v>
      </c>
      <c r="F67" s="141">
        <v>1.89</v>
      </c>
      <c r="G67" s="728">
        <v>459</v>
      </c>
      <c r="H67" s="138">
        <v>10</v>
      </c>
      <c r="I67" s="165">
        <v>0.55000000000000004</v>
      </c>
      <c r="J67" s="715">
        <v>4049</v>
      </c>
      <c r="K67" s="147">
        <v>17</v>
      </c>
      <c r="L67" s="141">
        <v>1.98</v>
      </c>
      <c r="M67" s="728">
        <v>386</v>
      </c>
      <c r="N67" s="144">
        <v>9</v>
      </c>
      <c r="O67" s="139">
        <v>1.22</v>
      </c>
      <c r="P67" s="715">
        <v>758</v>
      </c>
      <c r="Q67" s="147">
        <v>28</v>
      </c>
      <c r="R67" s="141">
        <v>5.77</v>
      </c>
      <c r="S67" s="728">
        <v>73</v>
      </c>
      <c r="T67" s="138">
        <v>12</v>
      </c>
      <c r="U67" s="139">
        <v>1.42</v>
      </c>
      <c r="V67" s="715">
        <v>630</v>
      </c>
      <c r="W67" s="147">
        <v>17</v>
      </c>
      <c r="X67" s="141">
        <v>4.84</v>
      </c>
      <c r="Y67" s="728">
        <v>60</v>
      </c>
      <c r="Z67" s="144">
        <v>9</v>
      </c>
      <c r="AA67" s="139">
        <v>1.05</v>
      </c>
      <c r="AB67" s="715">
        <v>870</v>
      </c>
      <c r="AC67" s="147">
        <v>15</v>
      </c>
      <c r="AD67" s="141">
        <v>4.5599999999999996</v>
      </c>
      <c r="AE67" s="728">
        <v>61</v>
      </c>
      <c r="AF67" s="144">
        <v>7</v>
      </c>
      <c r="AG67" s="139">
        <v>2.33</v>
      </c>
      <c r="AH67" s="723">
        <v>160</v>
      </c>
      <c r="AI67" s="148" t="s">
        <v>105</v>
      </c>
      <c r="AJ67" s="149" t="s">
        <v>105</v>
      </c>
      <c r="AK67" s="728" t="s">
        <v>105</v>
      </c>
      <c r="AL67" s="144">
        <v>8</v>
      </c>
      <c r="AM67" s="139">
        <v>2.99</v>
      </c>
      <c r="AN67" s="723">
        <v>115</v>
      </c>
      <c r="AO67" s="148" t="s">
        <v>105</v>
      </c>
      <c r="AP67" s="149" t="s">
        <v>105</v>
      </c>
      <c r="AQ67" s="728" t="s">
        <v>105</v>
      </c>
      <c r="AR67" s="144">
        <v>13</v>
      </c>
      <c r="AS67" s="139">
        <v>3.28</v>
      </c>
      <c r="AT67" s="723">
        <v>140</v>
      </c>
      <c r="AU67" s="148" t="s">
        <v>105</v>
      </c>
      <c r="AV67" s="149" t="s">
        <v>105</v>
      </c>
      <c r="AW67" s="728" t="s">
        <v>105</v>
      </c>
      <c r="AX67" s="144">
        <v>8</v>
      </c>
      <c r="AY67" s="139">
        <v>3.13</v>
      </c>
      <c r="AZ67" s="723">
        <v>93</v>
      </c>
      <c r="BA67" s="148" t="s">
        <v>105</v>
      </c>
      <c r="BB67" s="149" t="s">
        <v>105</v>
      </c>
      <c r="BC67" s="728" t="s">
        <v>105</v>
      </c>
      <c r="BD67" s="144">
        <v>11</v>
      </c>
      <c r="BE67" s="139">
        <v>1.91</v>
      </c>
      <c r="BF67" s="723">
        <v>338</v>
      </c>
      <c r="BG67" s="148" t="s">
        <v>105</v>
      </c>
      <c r="BH67" s="149" t="s">
        <v>105</v>
      </c>
      <c r="BI67" s="728" t="s">
        <v>105</v>
      </c>
      <c r="BJ67" s="615">
        <v>8</v>
      </c>
      <c r="BK67" s="148">
        <v>2.88</v>
      </c>
      <c r="BL67" s="735">
        <v>116</v>
      </c>
      <c r="BM67" s="148" t="s">
        <v>105</v>
      </c>
      <c r="BN67" s="149" t="s">
        <v>105</v>
      </c>
      <c r="BO67" s="728" t="s">
        <v>105</v>
      </c>
      <c r="BP67" s="144">
        <v>11</v>
      </c>
      <c r="BQ67" s="139">
        <v>1.73</v>
      </c>
      <c r="BR67" s="723">
        <v>438</v>
      </c>
      <c r="BS67" s="148" t="s">
        <v>105</v>
      </c>
      <c r="BT67" s="149" t="s">
        <v>105</v>
      </c>
      <c r="BU67" s="728" t="s">
        <v>105</v>
      </c>
      <c r="BV67" s="144">
        <v>9</v>
      </c>
      <c r="BW67" s="139">
        <v>1.04</v>
      </c>
      <c r="BX67" s="715">
        <v>961</v>
      </c>
      <c r="BY67" s="149">
        <v>19</v>
      </c>
      <c r="BZ67" s="141">
        <v>3.85</v>
      </c>
      <c r="CA67" s="728">
        <v>107</v>
      </c>
      <c r="CB67" s="138">
        <v>13</v>
      </c>
      <c r="CC67" s="139">
        <v>2.1</v>
      </c>
      <c r="CD67" s="723">
        <v>299</v>
      </c>
      <c r="CE67" s="148" t="s">
        <v>105</v>
      </c>
      <c r="CF67" s="149" t="s">
        <v>105</v>
      </c>
      <c r="CG67" s="728" t="s">
        <v>105</v>
      </c>
      <c r="CH67" s="144">
        <v>13</v>
      </c>
      <c r="CI67" s="139">
        <v>2.97</v>
      </c>
      <c r="CJ67" s="723">
        <v>161</v>
      </c>
      <c r="CK67" s="148" t="s">
        <v>105</v>
      </c>
      <c r="CL67" s="149" t="s">
        <v>105</v>
      </c>
      <c r="CM67" s="728" t="s">
        <v>105</v>
      </c>
      <c r="CN67" s="144">
        <v>11</v>
      </c>
      <c r="CO67" s="139">
        <v>2.67</v>
      </c>
      <c r="CP67" s="723">
        <v>182</v>
      </c>
      <c r="CQ67" s="148" t="s">
        <v>105</v>
      </c>
      <c r="CR67" s="149" t="s">
        <v>105</v>
      </c>
      <c r="CS67" s="728" t="s">
        <v>105</v>
      </c>
      <c r="CT67" s="144">
        <v>13</v>
      </c>
      <c r="CU67" s="139">
        <v>4.24</v>
      </c>
      <c r="CV67" s="723">
        <v>85</v>
      </c>
      <c r="CW67" s="148" t="s">
        <v>105</v>
      </c>
      <c r="CX67" s="149" t="s">
        <v>105</v>
      </c>
      <c r="CY67" s="728" t="s">
        <v>105</v>
      </c>
      <c r="CZ67" s="144">
        <v>15</v>
      </c>
      <c r="DA67" s="139">
        <v>4.09</v>
      </c>
      <c r="DB67" s="723">
        <v>119</v>
      </c>
      <c r="DC67" s="148" t="s">
        <v>105</v>
      </c>
      <c r="DD67" s="149" t="s">
        <v>105</v>
      </c>
      <c r="DE67" s="728" t="s">
        <v>105</v>
      </c>
      <c r="DF67" s="615">
        <v>5</v>
      </c>
      <c r="DG67" s="148">
        <v>2.4700000000000002</v>
      </c>
      <c r="DH67" s="735">
        <v>100</v>
      </c>
      <c r="DI67" s="148" t="s">
        <v>105</v>
      </c>
      <c r="DJ67" s="149" t="s">
        <v>105</v>
      </c>
      <c r="DK67" s="715" t="s">
        <v>105</v>
      </c>
    </row>
    <row r="68" spans="1:115">
      <c r="A68" s="151" t="s">
        <v>135</v>
      </c>
      <c r="B68" s="152">
        <v>2</v>
      </c>
      <c r="C68" s="153">
        <v>0.23</v>
      </c>
      <c r="D68" s="716">
        <v>4805</v>
      </c>
      <c r="E68" s="154">
        <v>7</v>
      </c>
      <c r="F68" s="155">
        <v>1.27</v>
      </c>
      <c r="G68" s="729">
        <v>460</v>
      </c>
      <c r="H68" s="152">
        <v>2</v>
      </c>
      <c r="I68" s="153">
        <v>0.25</v>
      </c>
      <c r="J68" s="716">
        <v>4045</v>
      </c>
      <c r="K68" s="154">
        <v>6</v>
      </c>
      <c r="L68" s="155">
        <v>1.37</v>
      </c>
      <c r="M68" s="729">
        <v>387</v>
      </c>
      <c r="N68" s="152">
        <v>1</v>
      </c>
      <c r="O68" s="153">
        <v>0.48</v>
      </c>
      <c r="P68" s="716">
        <v>760</v>
      </c>
      <c r="Q68" s="154">
        <v>7</v>
      </c>
      <c r="R68" s="155">
        <v>3.41</v>
      </c>
      <c r="S68" s="729">
        <v>73</v>
      </c>
      <c r="T68" s="152">
        <v>2</v>
      </c>
      <c r="U68" s="153">
        <v>0.61</v>
      </c>
      <c r="V68" s="716">
        <v>630</v>
      </c>
      <c r="W68" s="154">
        <v>1</v>
      </c>
      <c r="X68" s="155">
        <v>1.3</v>
      </c>
      <c r="Y68" s="729">
        <v>63</v>
      </c>
      <c r="Z68" s="152">
        <v>1</v>
      </c>
      <c r="AA68" s="153">
        <v>0.34</v>
      </c>
      <c r="AB68" s="716">
        <v>870</v>
      </c>
      <c r="AC68" s="154">
        <v>6</v>
      </c>
      <c r="AD68" s="155">
        <v>3.15</v>
      </c>
      <c r="AE68" s="729">
        <v>60</v>
      </c>
      <c r="AF68" s="152">
        <v>1</v>
      </c>
      <c r="AG68" s="153">
        <v>1.05</v>
      </c>
      <c r="AH68" s="724">
        <v>160</v>
      </c>
      <c r="AI68" s="158" t="s">
        <v>105</v>
      </c>
      <c r="AJ68" s="159" t="s">
        <v>105</v>
      </c>
      <c r="AK68" s="729" t="s">
        <v>105</v>
      </c>
      <c r="AL68" s="152">
        <v>1</v>
      </c>
      <c r="AM68" s="153">
        <v>0.66</v>
      </c>
      <c r="AN68" s="724">
        <v>115</v>
      </c>
      <c r="AO68" s="158" t="s">
        <v>105</v>
      </c>
      <c r="AP68" s="159" t="s">
        <v>105</v>
      </c>
      <c r="AQ68" s="729" t="s">
        <v>105</v>
      </c>
      <c r="AR68" s="152">
        <v>4</v>
      </c>
      <c r="AS68" s="153">
        <v>1.75</v>
      </c>
      <c r="AT68" s="724">
        <v>141</v>
      </c>
      <c r="AU68" s="158" t="s">
        <v>105</v>
      </c>
      <c r="AV68" s="159" t="s">
        <v>105</v>
      </c>
      <c r="AW68" s="729" t="s">
        <v>105</v>
      </c>
      <c r="AX68" s="152">
        <v>2</v>
      </c>
      <c r="AY68" s="153">
        <v>1.57</v>
      </c>
      <c r="AZ68" s="724">
        <v>92</v>
      </c>
      <c r="BA68" s="158" t="s">
        <v>105</v>
      </c>
      <c r="BB68" s="159" t="s">
        <v>105</v>
      </c>
      <c r="BC68" s="729" t="s">
        <v>105</v>
      </c>
      <c r="BD68" s="152">
        <v>2</v>
      </c>
      <c r="BE68" s="153">
        <v>0.89</v>
      </c>
      <c r="BF68" s="724">
        <v>336</v>
      </c>
      <c r="BG68" s="158" t="s">
        <v>105</v>
      </c>
      <c r="BH68" s="159" t="s">
        <v>105</v>
      </c>
      <c r="BI68" s="729" t="s">
        <v>105</v>
      </c>
      <c r="BJ68" s="616">
        <v>1</v>
      </c>
      <c r="BK68" s="158">
        <v>1.23</v>
      </c>
      <c r="BL68" s="736">
        <v>116</v>
      </c>
      <c r="BM68" s="158" t="s">
        <v>105</v>
      </c>
      <c r="BN68" s="159" t="s">
        <v>105</v>
      </c>
      <c r="BO68" s="729" t="s">
        <v>105</v>
      </c>
      <c r="BP68" s="152">
        <v>2</v>
      </c>
      <c r="BQ68" s="153">
        <v>0.77</v>
      </c>
      <c r="BR68" s="724">
        <v>438</v>
      </c>
      <c r="BS68" s="158" t="s">
        <v>105</v>
      </c>
      <c r="BT68" s="159" t="s">
        <v>105</v>
      </c>
      <c r="BU68" s="729" t="s">
        <v>105</v>
      </c>
      <c r="BV68" s="152">
        <v>3</v>
      </c>
      <c r="BW68" s="153">
        <v>0.57000000000000006</v>
      </c>
      <c r="BX68" s="716">
        <v>961</v>
      </c>
      <c r="BY68" s="159">
        <v>13</v>
      </c>
      <c r="BZ68" s="155">
        <v>3.35</v>
      </c>
      <c r="CA68" s="729">
        <v>106</v>
      </c>
      <c r="CB68" s="152">
        <v>2</v>
      </c>
      <c r="CC68" s="153">
        <v>0.83000000000000007</v>
      </c>
      <c r="CD68" s="724">
        <v>298</v>
      </c>
      <c r="CE68" s="158" t="s">
        <v>105</v>
      </c>
      <c r="CF68" s="159" t="s">
        <v>105</v>
      </c>
      <c r="CG68" s="729" t="s">
        <v>105</v>
      </c>
      <c r="CH68" s="152">
        <v>2</v>
      </c>
      <c r="CI68" s="153">
        <v>1.34</v>
      </c>
      <c r="CJ68" s="724">
        <v>160</v>
      </c>
      <c r="CK68" s="158" t="s">
        <v>105</v>
      </c>
      <c r="CL68" s="159" t="s">
        <v>105</v>
      </c>
      <c r="CM68" s="729" t="s">
        <v>105</v>
      </c>
      <c r="CN68" s="152">
        <v>1</v>
      </c>
      <c r="CO68" s="153">
        <v>0.76</v>
      </c>
      <c r="CP68" s="724">
        <v>182</v>
      </c>
      <c r="CQ68" s="158" t="s">
        <v>105</v>
      </c>
      <c r="CR68" s="159" t="s">
        <v>105</v>
      </c>
      <c r="CS68" s="729" t="s">
        <v>105</v>
      </c>
      <c r="CT68" s="152">
        <v>3</v>
      </c>
      <c r="CU68" s="153">
        <v>2.1</v>
      </c>
      <c r="CV68" s="724">
        <v>86</v>
      </c>
      <c r="CW68" s="158" t="s">
        <v>105</v>
      </c>
      <c r="CX68" s="159" t="s">
        <v>105</v>
      </c>
      <c r="CY68" s="729" t="s">
        <v>105</v>
      </c>
      <c r="CZ68" s="152">
        <v>2</v>
      </c>
      <c r="DA68" s="153">
        <v>2</v>
      </c>
      <c r="DB68" s="724">
        <v>119</v>
      </c>
      <c r="DC68" s="158" t="s">
        <v>105</v>
      </c>
      <c r="DD68" s="159" t="s">
        <v>105</v>
      </c>
      <c r="DE68" s="729" t="s">
        <v>105</v>
      </c>
      <c r="DF68" s="616">
        <v>1</v>
      </c>
      <c r="DG68" s="158">
        <v>0.93</v>
      </c>
      <c r="DH68" s="736">
        <v>101</v>
      </c>
      <c r="DI68" s="158" t="s">
        <v>105</v>
      </c>
      <c r="DJ68" s="159" t="s">
        <v>105</v>
      </c>
      <c r="DK68" s="716" t="s">
        <v>105</v>
      </c>
    </row>
    <row r="69" spans="1:115">
      <c r="A69" s="137" t="s">
        <v>136</v>
      </c>
      <c r="B69" s="144">
        <v>13</v>
      </c>
      <c r="C69" s="139">
        <v>0.55000000000000004</v>
      </c>
      <c r="D69" s="715">
        <v>4804</v>
      </c>
      <c r="E69" s="147">
        <v>25</v>
      </c>
      <c r="F69" s="141">
        <v>2.14</v>
      </c>
      <c r="G69" s="728">
        <v>467</v>
      </c>
      <c r="H69" s="144">
        <v>13</v>
      </c>
      <c r="I69" s="139">
        <v>0.59</v>
      </c>
      <c r="J69" s="715">
        <v>4044</v>
      </c>
      <c r="K69" s="147">
        <v>28</v>
      </c>
      <c r="L69" s="141">
        <v>2.37</v>
      </c>
      <c r="M69" s="728">
        <v>394</v>
      </c>
      <c r="N69" s="144">
        <v>12</v>
      </c>
      <c r="O69" s="139">
        <v>1.54</v>
      </c>
      <c r="P69" s="715">
        <v>760</v>
      </c>
      <c r="Q69" s="147">
        <v>8</v>
      </c>
      <c r="R69" s="141">
        <v>3.97</v>
      </c>
      <c r="S69" s="728">
        <v>73</v>
      </c>
      <c r="T69" s="144">
        <v>14</v>
      </c>
      <c r="U69" s="139">
        <v>1.49</v>
      </c>
      <c r="V69" s="715">
        <v>630</v>
      </c>
      <c r="W69" s="147">
        <v>26</v>
      </c>
      <c r="X69" s="141">
        <v>5.61</v>
      </c>
      <c r="Y69" s="728">
        <v>64</v>
      </c>
      <c r="Z69" s="144">
        <v>9</v>
      </c>
      <c r="AA69" s="139">
        <v>1.01</v>
      </c>
      <c r="AB69" s="715">
        <v>871</v>
      </c>
      <c r="AC69" s="147">
        <v>21</v>
      </c>
      <c r="AD69" s="141">
        <v>5.14</v>
      </c>
      <c r="AE69" s="728">
        <v>63</v>
      </c>
      <c r="AF69" s="144">
        <v>20</v>
      </c>
      <c r="AG69" s="139">
        <v>3.81</v>
      </c>
      <c r="AH69" s="723">
        <v>162</v>
      </c>
      <c r="AI69" s="148" t="s">
        <v>105</v>
      </c>
      <c r="AJ69" s="149" t="s">
        <v>105</v>
      </c>
      <c r="AK69" s="728" t="s">
        <v>105</v>
      </c>
      <c r="AL69" s="144">
        <v>12</v>
      </c>
      <c r="AM69" s="139">
        <v>3.65</v>
      </c>
      <c r="AN69" s="723">
        <v>115</v>
      </c>
      <c r="AO69" s="148" t="s">
        <v>105</v>
      </c>
      <c r="AP69" s="149" t="s">
        <v>105</v>
      </c>
      <c r="AQ69" s="728" t="s">
        <v>105</v>
      </c>
      <c r="AR69" s="144">
        <v>14</v>
      </c>
      <c r="AS69" s="139">
        <v>3.11</v>
      </c>
      <c r="AT69" s="723">
        <v>140</v>
      </c>
      <c r="AU69" s="148" t="s">
        <v>105</v>
      </c>
      <c r="AV69" s="149" t="s">
        <v>105</v>
      </c>
      <c r="AW69" s="728" t="s">
        <v>105</v>
      </c>
      <c r="AX69" s="144">
        <v>5</v>
      </c>
      <c r="AY69" s="139">
        <v>2.3199999999999998</v>
      </c>
      <c r="AZ69" s="723">
        <v>93</v>
      </c>
      <c r="BA69" s="148" t="s">
        <v>105</v>
      </c>
      <c r="BB69" s="149" t="s">
        <v>105</v>
      </c>
      <c r="BC69" s="728" t="s">
        <v>105</v>
      </c>
      <c r="BD69" s="144">
        <v>19</v>
      </c>
      <c r="BE69" s="139">
        <v>2.37</v>
      </c>
      <c r="BF69" s="723">
        <v>336</v>
      </c>
      <c r="BG69" s="148" t="s">
        <v>105</v>
      </c>
      <c r="BH69" s="149" t="s">
        <v>105</v>
      </c>
      <c r="BI69" s="728" t="s">
        <v>105</v>
      </c>
      <c r="BJ69" s="615">
        <v>8</v>
      </c>
      <c r="BK69" s="148">
        <v>2.6</v>
      </c>
      <c r="BL69" s="735">
        <v>115</v>
      </c>
      <c r="BM69" s="148" t="s">
        <v>105</v>
      </c>
      <c r="BN69" s="149" t="s">
        <v>105</v>
      </c>
      <c r="BO69" s="728" t="s">
        <v>105</v>
      </c>
      <c r="BP69" s="144">
        <v>13</v>
      </c>
      <c r="BQ69" s="139">
        <v>1.77</v>
      </c>
      <c r="BR69" s="723">
        <v>439</v>
      </c>
      <c r="BS69" s="148" t="s">
        <v>105</v>
      </c>
      <c r="BT69" s="149" t="s">
        <v>105</v>
      </c>
      <c r="BU69" s="728" t="s">
        <v>105</v>
      </c>
      <c r="BV69" s="144">
        <v>14</v>
      </c>
      <c r="BW69" s="139">
        <v>1.23</v>
      </c>
      <c r="BX69" s="715">
        <v>961</v>
      </c>
      <c r="BY69" s="149">
        <v>32</v>
      </c>
      <c r="BZ69" s="141">
        <v>4.5199999999999996</v>
      </c>
      <c r="CA69" s="728">
        <v>108</v>
      </c>
      <c r="CB69" s="144">
        <v>18</v>
      </c>
      <c r="CC69" s="139">
        <v>2.39</v>
      </c>
      <c r="CD69" s="723">
        <v>297</v>
      </c>
      <c r="CE69" s="148" t="s">
        <v>105</v>
      </c>
      <c r="CF69" s="149" t="s">
        <v>105</v>
      </c>
      <c r="CG69" s="728" t="s">
        <v>105</v>
      </c>
      <c r="CH69" s="144">
        <v>27</v>
      </c>
      <c r="CI69" s="139">
        <v>3.77</v>
      </c>
      <c r="CJ69" s="723">
        <v>160</v>
      </c>
      <c r="CK69" s="148" t="s">
        <v>105</v>
      </c>
      <c r="CL69" s="149" t="s">
        <v>105</v>
      </c>
      <c r="CM69" s="728" t="s">
        <v>105</v>
      </c>
      <c r="CN69" s="144">
        <v>6</v>
      </c>
      <c r="CO69" s="139">
        <v>1.95</v>
      </c>
      <c r="CP69" s="723">
        <v>181</v>
      </c>
      <c r="CQ69" s="148" t="s">
        <v>105</v>
      </c>
      <c r="CR69" s="149" t="s">
        <v>105</v>
      </c>
      <c r="CS69" s="728" t="s">
        <v>105</v>
      </c>
      <c r="CT69" s="144">
        <v>6</v>
      </c>
      <c r="CU69" s="139">
        <v>3.03</v>
      </c>
      <c r="CV69" s="723">
        <v>86</v>
      </c>
      <c r="CW69" s="148" t="s">
        <v>105</v>
      </c>
      <c r="CX69" s="149" t="s">
        <v>105</v>
      </c>
      <c r="CY69" s="728" t="s">
        <v>105</v>
      </c>
      <c r="CZ69" s="144">
        <v>7</v>
      </c>
      <c r="DA69" s="139">
        <v>2.84</v>
      </c>
      <c r="DB69" s="723">
        <v>117</v>
      </c>
      <c r="DC69" s="148" t="s">
        <v>105</v>
      </c>
      <c r="DD69" s="149" t="s">
        <v>105</v>
      </c>
      <c r="DE69" s="728" t="s">
        <v>105</v>
      </c>
      <c r="DF69" s="615">
        <v>10</v>
      </c>
      <c r="DG69" s="148">
        <v>3.09</v>
      </c>
      <c r="DH69" s="735">
        <v>101</v>
      </c>
      <c r="DI69" s="148" t="s">
        <v>105</v>
      </c>
      <c r="DJ69" s="149" t="s">
        <v>105</v>
      </c>
      <c r="DK69" s="715" t="s">
        <v>105</v>
      </c>
    </row>
    <row r="70" spans="1:115">
      <c r="A70" s="151" t="s">
        <v>137</v>
      </c>
      <c r="B70" s="152">
        <v>5</v>
      </c>
      <c r="C70" s="161">
        <v>0.36</v>
      </c>
      <c r="D70" s="716">
        <v>4798</v>
      </c>
      <c r="E70" s="154">
        <v>9</v>
      </c>
      <c r="F70" s="155">
        <v>1.4</v>
      </c>
      <c r="G70" s="729">
        <v>461</v>
      </c>
      <c r="H70" s="152">
        <v>5</v>
      </c>
      <c r="I70" s="153">
        <v>0.39</v>
      </c>
      <c r="J70" s="716">
        <v>4039</v>
      </c>
      <c r="K70" s="154">
        <v>8</v>
      </c>
      <c r="L70" s="155">
        <v>1.45</v>
      </c>
      <c r="M70" s="729">
        <v>388</v>
      </c>
      <c r="N70" s="152">
        <v>5</v>
      </c>
      <c r="O70" s="153">
        <v>0.92</v>
      </c>
      <c r="P70" s="716">
        <v>759</v>
      </c>
      <c r="Q70" s="154">
        <v>15</v>
      </c>
      <c r="R70" s="155">
        <v>4.49</v>
      </c>
      <c r="S70" s="729">
        <v>73</v>
      </c>
      <c r="T70" s="152">
        <v>5</v>
      </c>
      <c r="U70" s="153">
        <v>0.94000000000000006</v>
      </c>
      <c r="V70" s="716">
        <v>628</v>
      </c>
      <c r="W70" s="154">
        <v>5</v>
      </c>
      <c r="X70" s="155">
        <v>2.62</v>
      </c>
      <c r="Y70" s="729">
        <v>63</v>
      </c>
      <c r="Z70" s="152">
        <v>5</v>
      </c>
      <c r="AA70" s="153">
        <v>0.78</v>
      </c>
      <c r="AB70" s="716">
        <v>870</v>
      </c>
      <c r="AC70" s="154">
        <v>3</v>
      </c>
      <c r="AD70" s="155">
        <v>2.2999999999999998</v>
      </c>
      <c r="AE70" s="729">
        <v>61</v>
      </c>
      <c r="AF70" s="152">
        <v>4</v>
      </c>
      <c r="AG70" s="153">
        <v>1.75</v>
      </c>
      <c r="AH70" s="724">
        <v>160</v>
      </c>
      <c r="AI70" s="158" t="s">
        <v>105</v>
      </c>
      <c r="AJ70" s="159" t="s">
        <v>105</v>
      </c>
      <c r="AK70" s="729" t="s">
        <v>105</v>
      </c>
      <c r="AL70" s="152">
        <v>6</v>
      </c>
      <c r="AM70" s="153">
        <v>2.59</v>
      </c>
      <c r="AN70" s="724">
        <v>115</v>
      </c>
      <c r="AO70" s="158" t="s">
        <v>105</v>
      </c>
      <c r="AP70" s="159" t="s">
        <v>105</v>
      </c>
      <c r="AQ70" s="729" t="s">
        <v>105</v>
      </c>
      <c r="AR70" s="152">
        <v>7</v>
      </c>
      <c r="AS70" s="153">
        <v>2.2599999999999998</v>
      </c>
      <c r="AT70" s="724">
        <v>140</v>
      </c>
      <c r="AU70" s="158" t="s">
        <v>105</v>
      </c>
      <c r="AV70" s="159" t="s">
        <v>105</v>
      </c>
      <c r="AW70" s="729" t="s">
        <v>105</v>
      </c>
      <c r="AX70" s="152">
        <v>0</v>
      </c>
      <c r="AY70" s="153"/>
      <c r="AZ70" s="724">
        <v>93</v>
      </c>
      <c r="BA70" s="158" t="s">
        <v>105</v>
      </c>
      <c r="BB70" s="159" t="s">
        <v>105</v>
      </c>
      <c r="BC70" s="729" t="s">
        <v>105</v>
      </c>
      <c r="BD70" s="152">
        <v>6</v>
      </c>
      <c r="BE70" s="153">
        <v>1.46</v>
      </c>
      <c r="BF70" s="724">
        <v>336</v>
      </c>
      <c r="BG70" s="158" t="s">
        <v>105</v>
      </c>
      <c r="BH70" s="159" t="s">
        <v>105</v>
      </c>
      <c r="BI70" s="729" t="s">
        <v>105</v>
      </c>
      <c r="BJ70" s="616">
        <v>5</v>
      </c>
      <c r="BK70" s="158">
        <v>2.35</v>
      </c>
      <c r="BL70" s="736">
        <v>116</v>
      </c>
      <c r="BM70" s="158" t="s">
        <v>105</v>
      </c>
      <c r="BN70" s="159" t="s">
        <v>105</v>
      </c>
      <c r="BO70" s="729" t="s">
        <v>105</v>
      </c>
      <c r="BP70" s="152">
        <v>6</v>
      </c>
      <c r="BQ70" s="153">
        <v>1.27</v>
      </c>
      <c r="BR70" s="724">
        <v>436</v>
      </c>
      <c r="BS70" s="158" t="s">
        <v>105</v>
      </c>
      <c r="BT70" s="159" t="s">
        <v>105</v>
      </c>
      <c r="BU70" s="729" t="s">
        <v>105</v>
      </c>
      <c r="BV70" s="152">
        <v>4</v>
      </c>
      <c r="BW70" s="153">
        <v>0.71</v>
      </c>
      <c r="BX70" s="716">
        <v>958</v>
      </c>
      <c r="BY70" s="159">
        <v>11</v>
      </c>
      <c r="BZ70" s="155">
        <v>3.09</v>
      </c>
      <c r="CA70" s="729">
        <v>106</v>
      </c>
      <c r="CB70" s="152">
        <v>7</v>
      </c>
      <c r="CC70" s="153">
        <v>1.58</v>
      </c>
      <c r="CD70" s="724">
        <v>299</v>
      </c>
      <c r="CE70" s="158" t="s">
        <v>105</v>
      </c>
      <c r="CF70" s="159" t="s">
        <v>105</v>
      </c>
      <c r="CG70" s="729" t="s">
        <v>105</v>
      </c>
      <c r="CH70" s="152">
        <v>4</v>
      </c>
      <c r="CI70" s="153">
        <v>1.81</v>
      </c>
      <c r="CJ70" s="724">
        <v>160</v>
      </c>
      <c r="CK70" s="158" t="s">
        <v>105</v>
      </c>
      <c r="CL70" s="159" t="s">
        <v>105</v>
      </c>
      <c r="CM70" s="729" t="s">
        <v>105</v>
      </c>
      <c r="CN70" s="152">
        <v>6</v>
      </c>
      <c r="CO70" s="153">
        <v>2.02</v>
      </c>
      <c r="CP70" s="724">
        <v>182</v>
      </c>
      <c r="CQ70" s="158" t="s">
        <v>105</v>
      </c>
      <c r="CR70" s="159" t="s">
        <v>105</v>
      </c>
      <c r="CS70" s="729" t="s">
        <v>105</v>
      </c>
      <c r="CT70" s="152">
        <v>6</v>
      </c>
      <c r="CU70" s="153">
        <v>3.03</v>
      </c>
      <c r="CV70" s="724">
        <v>85</v>
      </c>
      <c r="CW70" s="158" t="s">
        <v>105</v>
      </c>
      <c r="CX70" s="159" t="s">
        <v>105</v>
      </c>
      <c r="CY70" s="729" t="s">
        <v>105</v>
      </c>
      <c r="CZ70" s="152">
        <v>8</v>
      </c>
      <c r="DA70" s="153">
        <v>3.08</v>
      </c>
      <c r="DB70" s="724">
        <v>119</v>
      </c>
      <c r="DC70" s="158" t="s">
        <v>105</v>
      </c>
      <c r="DD70" s="159" t="s">
        <v>105</v>
      </c>
      <c r="DE70" s="729" t="s">
        <v>105</v>
      </c>
      <c r="DF70" s="616">
        <v>1</v>
      </c>
      <c r="DG70" s="158">
        <v>0.93</v>
      </c>
      <c r="DH70" s="736">
        <v>101</v>
      </c>
      <c r="DI70" s="158" t="s">
        <v>105</v>
      </c>
      <c r="DJ70" s="159" t="s">
        <v>105</v>
      </c>
      <c r="DK70" s="716" t="s">
        <v>105</v>
      </c>
    </row>
    <row r="71" spans="1:115">
      <c r="A71" s="388" t="s">
        <v>138</v>
      </c>
      <c r="B71" s="605">
        <v>17</v>
      </c>
      <c r="C71" s="606">
        <v>0.63</v>
      </c>
      <c r="D71" s="717">
        <v>4812</v>
      </c>
      <c r="E71" s="617">
        <v>32</v>
      </c>
      <c r="F71" s="608">
        <v>2.31</v>
      </c>
      <c r="G71" s="730">
        <v>460</v>
      </c>
      <c r="H71" s="609">
        <v>18</v>
      </c>
      <c r="I71" s="606">
        <v>0.68</v>
      </c>
      <c r="J71" s="717">
        <v>4051</v>
      </c>
      <c r="K71" s="617">
        <v>29</v>
      </c>
      <c r="L71" s="608">
        <v>2.4300000000000002</v>
      </c>
      <c r="M71" s="730">
        <v>387</v>
      </c>
      <c r="N71" s="618">
        <v>14</v>
      </c>
      <c r="O71" s="606">
        <v>1.56</v>
      </c>
      <c r="P71" s="717">
        <v>761</v>
      </c>
      <c r="Q71" s="617">
        <v>48</v>
      </c>
      <c r="R71" s="608">
        <v>6.73</v>
      </c>
      <c r="S71" s="730">
        <v>73</v>
      </c>
      <c r="T71" s="609">
        <v>14</v>
      </c>
      <c r="U71" s="606">
        <v>1.54</v>
      </c>
      <c r="V71" s="717">
        <v>632</v>
      </c>
      <c r="W71" s="617">
        <v>13</v>
      </c>
      <c r="X71" s="608">
        <v>4.34</v>
      </c>
      <c r="Y71" s="730">
        <v>61</v>
      </c>
      <c r="Z71" s="618">
        <v>19</v>
      </c>
      <c r="AA71" s="606">
        <v>1.45</v>
      </c>
      <c r="AB71" s="717">
        <v>873</v>
      </c>
      <c r="AC71" s="617">
        <v>17</v>
      </c>
      <c r="AD71" s="608">
        <v>4.75</v>
      </c>
      <c r="AE71" s="730">
        <v>62</v>
      </c>
      <c r="AF71" s="618">
        <v>12</v>
      </c>
      <c r="AG71" s="606">
        <v>3.05</v>
      </c>
      <c r="AH71" s="725">
        <v>161</v>
      </c>
      <c r="AI71" s="612" t="s">
        <v>105</v>
      </c>
      <c r="AJ71" s="610" t="s">
        <v>105</v>
      </c>
      <c r="AK71" s="730" t="s">
        <v>105</v>
      </c>
      <c r="AL71" s="618">
        <v>18</v>
      </c>
      <c r="AM71" s="606">
        <v>5.01</v>
      </c>
      <c r="AN71" s="725">
        <v>115</v>
      </c>
      <c r="AO71" s="612" t="s">
        <v>105</v>
      </c>
      <c r="AP71" s="610" t="s">
        <v>105</v>
      </c>
      <c r="AQ71" s="730" t="s">
        <v>105</v>
      </c>
      <c r="AR71" s="618">
        <v>22</v>
      </c>
      <c r="AS71" s="606">
        <v>3.83</v>
      </c>
      <c r="AT71" s="725">
        <v>139</v>
      </c>
      <c r="AU71" s="612" t="s">
        <v>105</v>
      </c>
      <c r="AV71" s="610" t="s">
        <v>105</v>
      </c>
      <c r="AW71" s="730" t="s">
        <v>105</v>
      </c>
      <c r="AX71" s="618">
        <v>18</v>
      </c>
      <c r="AY71" s="606">
        <v>4.5</v>
      </c>
      <c r="AZ71" s="725">
        <v>92</v>
      </c>
      <c r="BA71" s="612" t="s">
        <v>105</v>
      </c>
      <c r="BB71" s="610" t="s">
        <v>105</v>
      </c>
      <c r="BC71" s="730" t="s">
        <v>105</v>
      </c>
      <c r="BD71" s="609">
        <v>19</v>
      </c>
      <c r="BE71" s="606">
        <v>2.4</v>
      </c>
      <c r="BF71" s="725">
        <v>335</v>
      </c>
      <c r="BG71" s="612" t="s">
        <v>105</v>
      </c>
      <c r="BH71" s="610" t="s">
        <v>105</v>
      </c>
      <c r="BI71" s="730" t="s">
        <v>105</v>
      </c>
      <c r="BJ71" s="619">
        <v>19</v>
      </c>
      <c r="BK71" s="612">
        <v>4.38</v>
      </c>
      <c r="BL71" s="737">
        <v>115</v>
      </c>
      <c r="BM71" s="612" t="s">
        <v>105</v>
      </c>
      <c r="BN71" s="610" t="s">
        <v>105</v>
      </c>
      <c r="BO71" s="730" t="s">
        <v>105</v>
      </c>
      <c r="BP71" s="618">
        <v>18</v>
      </c>
      <c r="BQ71" s="606">
        <v>2.11</v>
      </c>
      <c r="BR71" s="725">
        <v>442</v>
      </c>
      <c r="BS71" s="612" t="s">
        <v>105</v>
      </c>
      <c r="BT71" s="610" t="s">
        <v>105</v>
      </c>
      <c r="BU71" s="725" t="s">
        <v>105</v>
      </c>
      <c r="BV71" s="605">
        <v>14</v>
      </c>
      <c r="BW71" s="606">
        <v>1.25</v>
      </c>
      <c r="BX71" s="717">
        <v>958</v>
      </c>
      <c r="BY71" s="610">
        <v>35</v>
      </c>
      <c r="BZ71" s="608">
        <v>4.6399999999999997</v>
      </c>
      <c r="CA71" s="730">
        <v>106</v>
      </c>
      <c r="CB71" s="618">
        <v>29</v>
      </c>
      <c r="CC71" s="606">
        <v>2.85</v>
      </c>
      <c r="CD71" s="725">
        <v>300</v>
      </c>
      <c r="CE71" s="612" t="s">
        <v>105</v>
      </c>
      <c r="CF71" s="610" t="s">
        <v>105</v>
      </c>
      <c r="CG71" s="730" t="s">
        <v>105</v>
      </c>
      <c r="CH71" s="618">
        <v>27</v>
      </c>
      <c r="CI71" s="606">
        <v>3.89</v>
      </c>
      <c r="CJ71" s="725">
        <v>160</v>
      </c>
      <c r="CK71" s="612" t="s">
        <v>105</v>
      </c>
      <c r="CL71" s="610" t="s">
        <v>105</v>
      </c>
      <c r="CM71" s="730" t="s">
        <v>105</v>
      </c>
      <c r="CN71" s="618">
        <v>10</v>
      </c>
      <c r="CO71" s="606">
        <v>2.56</v>
      </c>
      <c r="CP71" s="725">
        <v>182</v>
      </c>
      <c r="CQ71" s="612" t="s">
        <v>105</v>
      </c>
      <c r="CR71" s="610" t="s">
        <v>105</v>
      </c>
      <c r="CS71" s="730" t="s">
        <v>105</v>
      </c>
      <c r="CT71" s="618">
        <v>19</v>
      </c>
      <c r="CU71" s="606">
        <v>4.95</v>
      </c>
      <c r="CV71" s="725">
        <v>86</v>
      </c>
      <c r="CW71" s="612" t="s">
        <v>105</v>
      </c>
      <c r="CX71" s="610" t="s">
        <v>105</v>
      </c>
      <c r="CY71" s="730" t="s">
        <v>105</v>
      </c>
      <c r="CZ71" s="618">
        <v>23</v>
      </c>
      <c r="DA71" s="606">
        <v>4.63</v>
      </c>
      <c r="DB71" s="725">
        <v>120</v>
      </c>
      <c r="DC71" s="612" t="s">
        <v>105</v>
      </c>
      <c r="DD71" s="610" t="s">
        <v>105</v>
      </c>
      <c r="DE71" s="730" t="s">
        <v>105</v>
      </c>
      <c r="DF71" s="619">
        <v>12</v>
      </c>
      <c r="DG71" s="612">
        <v>3.51</v>
      </c>
      <c r="DH71" s="737">
        <v>102</v>
      </c>
      <c r="DI71" s="612" t="s">
        <v>105</v>
      </c>
      <c r="DJ71" s="610" t="s">
        <v>105</v>
      </c>
      <c r="DK71" s="717" t="s">
        <v>105</v>
      </c>
    </row>
    <row r="72" spans="1:115" ht="15">
      <c r="A72" s="759" t="s">
        <v>139</v>
      </c>
      <c r="B72" s="70"/>
      <c r="C72" s="70"/>
      <c r="D72" s="719"/>
      <c r="E72" s="70"/>
      <c r="F72" s="70"/>
      <c r="G72" s="719"/>
      <c r="H72" s="70"/>
      <c r="I72" s="70"/>
      <c r="J72" s="719"/>
      <c r="K72" s="70"/>
      <c r="L72" s="70"/>
      <c r="M72" s="719"/>
      <c r="N72" s="70"/>
      <c r="O72" s="70"/>
      <c r="P72" s="719"/>
      <c r="Q72" s="70"/>
      <c r="R72" s="70"/>
      <c r="S72" s="719"/>
      <c r="T72" s="70"/>
      <c r="U72" s="70"/>
      <c r="V72" s="719"/>
      <c r="W72" s="70"/>
      <c r="X72" s="70"/>
      <c r="Y72" s="719"/>
      <c r="Z72" s="70"/>
      <c r="AA72" s="70"/>
      <c r="AB72" s="719"/>
      <c r="AC72" s="70"/>
      <c r="AD72" s="70"/>
      <c r="AE72" s="719"/>
      <c r="AF72" s="70"/>
      <c r="AG72" s="70"/>
      <c r="AH72" s="719"/>
      <c r="AI72" s="70"/>
      <c r="AJ72" s="70"/>
      <c r="AK72" s="719"/>
      <c r="AL72" s="70"/>
      <c r="AM72" s="70"/>
      <c r="AN72" s="719"/>
      <c r="AO72" s="70"/>
      <c r="AP72" s="70"/>
      <c r="AQ72" s="719"/>
      <c r="AR72" s="70"/>
      <c r="AS72" s="70"/>
      <c r="AT72" s="719"/>
      <c r="AU72" s="70"/>
      <c r="AV72" s="70"/>
      <c r="AW72" s="719"/>
      <c r="AX72" s="70"/>
      <c r="AY72" s="70"/>
      <c r="AZ72" s="719"/>
      <c r="BA72" s="70"/>
      <c r="BB72" s="70"/>
      <c r="BC72" s="719"/>
      <c r="BD72" s="70"/>
      <c r="BE72" s="70"/>
      <c r="BF72" s="719"/>
      <c r="BG72" s="70"/>
      <c r="BH72" s="70"/>
      <c r="BI72" s="719"/>
      <c r="BJ72" s="70"/>
      <c r="BK72" s="70"/>
      <c r="BL72" s="719"/>
      <c r="BM72" s="70"/>
      <c r="BN72" s="70"/>
      <c r="BO72" s="719"/>
      <c r="BP72" s="70"/>
      <c r="BQ72" s="70"/>
      <c r="BR72" s="719"/>
      <c r="BS72" s="70"/>
      <c r="BT72" s="70"/>
      <c r="BU72" s="719"/>
      <c r="BV72" s="70"/>
      <c r="BW72" s="70"/>
      <c r="BX72" s="719"/>
      <c r="BY72" s="70"/>
      <c r="BZ72" s="70"/>
      <c r="CA72" s="719"/>
      <c r="CB72" s="70"/>
      <c r="CC72" s="70"/>
      <c r="CD72" s="719"/>
      <c r="CE72" s="70"/>
      <c r="CF72" s="614"/>
      <c r="CG72" s="719"/>
      <c r="CH72" s="70"/>
      <c r="CI72" s="70"/>
      <c r="CJ72" s="719"/>
      <c r="CK72" s="70"/>
      <c r="CL72" s="70"/>
      <c r="CM72" s="719"/>
      <c r="CN72" s="70"/>
      <c r="CO72" s="70"/>
      <c r="CP72" s="719"/>
      <c r="CQ72" s="70"/>
      <c r="CR72" s="70"/>
      <c r="CS72" s="719"/>
      <c r="CT72" s="70"/>
      <c r="CU72" s="70"/>
      <c r="CV72" s="719"/>
      <c r="CW72" s="70"/>
      <c r="CX72" s="70"/>
      <c r="CY72" s="719"/>
      <c r="CZ72" s="70"/>
      <c r="DA72" s="70"/>
      <c r="DB72" s="719"/>
      <c r="DC72" s="70"/>
      <c r="DD72" s="70"/>
      <c r="DE72" s="719"/>
      <c r="DF72" s="70"/>
      <c r="DG72" s="70"/>
      <c r="DH72" s="719"/>
      <c r="DI72" s="70"/>
      <c r="DJ72" s="70"/>
    </row>
    <row r="73" spans="1:115" ht="15">
      <c r="A73" s="759" t="s">
        <v>153</v>
      </c>
      <c r="B73" s="70"/>
      <c r="C73" s="70"/>
      <c r="D73" s="719"/>
      <c r="E73" s="70"/>
      <c r="F73" s="70"/>
      <c r="G73" s="719"/>
      <c r="H73" s="70"/>
      <c r="I73" s="70"/>
      <c r="J73" s="719"/>
      <c r="K73" s="70"/>
      <c r="L73" s="70"/>
      <c r="M73" s="719"/>
      <c r="N73" s="70"/>
      <c r="O73" s="70"/>
      <c r="P73" s="719"/>
      <c r="Q73" s="70"/>
      <c r="R73" s="70"/>
      <c r="S73" s="719"/>
      <c r="T73" s="70"/>
      <c r="U73" s="70"/>
      <c r="V73" s="719"/>
      <c r="W73" s="70"/>
      <c r="X73" s="70"/>
      <c r="Y73" s="719"/>
      <c r="Z73" s="70"/>
      <c r="AA73" s="70"/>
      <c r="AB73" s="719"/>
      <c r="AC73" s="70"/>
      <c r="AD73" s="70"/>
      <c r="AE73" s="719"/>
      <c r="AF73" s="70"/>
      <c r="AG73" s="70"/>
      <c r="AH73" s="719"/>
      <c r="AI73" s="70"/>
      <c r="AJ73" s="70"/>
      <c r="AK73" s="719"/>
      <c r="AL73" s="70"/>
      <c r="AM73" s="70"/>
      <c r="AN73" s="719"/>
      <c r="AO73" s="70"/>
      <c r="AP73" s="70"/>
      <c r="AQ73" s="719"/>
      <c r="AR73" s="70"/>
      <c r="AS73" s="70"/>
      <c r="AT73" s="719"/>
      <c r="AU73" s="70"/>
      <c r="AV73" s="70"/>
      <c r="AW73" s="719"/>
      <c r="AX73" s="70"/>
      <c r="AY73" s="70"/>
      <c r="AZ73" s="719"/>
      <c r="BA73" s="70"/>
      <c r="BB73" s="70"/>
      <c r="BC73" s="719"/>
      <c r="BD73" s="70"/>
      <c r="BE73" s="70"/>
      <c r="BF73" s="719"/>
      <c r="BG73" s="70"/>
      <c r="BH73" s="70"/>
      <c r="BI73" s="719"/>
      <c r="BJ73" s="70"/>
      <c r="BK73" s="70"/>
      <c r="BL73" s="719"/>
      <c r="BM73" s="70"/>
      <c r="BN73" s="70"/>
      <c r="BO73" s="719"/>
      <c r="BP73" s="70"/>
      <c r="BQ73" s="70"/>
      <c r="BR73" s="719"/>
      <c r="BS73" s="70"/>
      <c r="BT73" s="70"/>
      <c r="BU73" s="719"/>
      <c r="BV73" s="70"/>
      <c r="BW73" s="70"/>
      <c r="BX73" s="719"/>
      <c r="BY73" s="70"/>
      <c r="BZ73" s="70"/>
      <c r="CA73" s="719"/>
      <c r="CB73" s="70"/>
      <c r="CC73" s="70"/>
      <c r="CD73" s="719"/>
      <c r="CE73" s="70"/>
      <c r="CF73" s="70"/>
      <c r="CG73" s="719"/>
      <c r="CH73" s="70"/>
      <c r="CI73" s="70"/>
      <c r="CJ73" s="719"/>
      <c r="CK73" s="70"/>
      <c r="CL73" s="70"/>
      <c r="CM73" s="719"/>
      <c r="CN73" s="70"/>
      <c r="CO73" s="70"/>
      <c r="CP73" s="719"/>
      <c r="CQ73" s="70"/>
      <c r="CR73" s="70"/>
      <c r="CS73" s="719"/>
      <c r="CT73" s="70"/>
      <c r="CU73" s="70"/>
      <c r="CV73" s="719"/>
      <c r="CW73" s="70"/>
      <c r="CX73" s="70"/>
      <c r="CY73" s="719"/>
      <c r="CZ73" s="70"/>
      <c r="DA73" s="70"/>
      <c r="DB73" s="719"/>
      <c r="DC73" s="70"/>
      <c r="DD73" s="70"/>
      <c r="DE73" s="719"/>
      <c r="DF73" s="70"/>
      <c r="DG73" s="70"/>
      <c r="DH73" s="719"/>
      <c r="DI73" s="70"/>
      <c r="DJ73" s="70"/>
    </row>
    <row r="74" spans="1:115" ht="15">
      <c r="A74" s="759" t="s">
        <v>414</v>
      </c>
      <c r="B74" s="70"/>
      <c r="C74" s="70"/>
      <c r="D74" s="719"/>
      <c r="E74" s="70"/>
      <c r="F74" s="70"/>
      <c r="G74" s="719"/>
      <c r="H74" s="70"/>
      <c r="I74" s="70"/>
      <c r="J74" s="719"/>
      <c r="K74" s="70"/>
      <c r="L74" s="70"/>
      <c r="M74" s="719"/>
      <c r="N74" s="70"/>
      <c r="O74" s="70"/>
      <c r="P74" s="719"/>
      <c r="Q74" s="70"/>
      <c r="R74" s="70"/>
      <c r="S74" s="719"/>
      <c r="T74" s="70"/>
      <c r="U74" s="70"/>
      <c r="V74" s="719"/>
      <c r="W74" s="70"/>
      <c r="X74" s="70"/>
      <c r="Y74" s="719"/>
      <c r="Z74" s="70"/>
      <c r="AA74" s="70"/>
      <c r="AB74" s="719"/>
      <c r="AC74" s="70"/>
      <c r="AD74" s="70"/>
      <c r="AE74" s="719"/>
      <c r="AF74" s="70"/>
      <c r="AG74" s="70"/>
      <c r="AH74" s="719"/>
      <c r="AI74" s="70"/>
      <c r="AJ74" s="70"/>
      <c r="AK74" s="719"/>
      <c r="AL74" s="70"/>
      <c r="AM74" s="70"/>
      <c r="AN74" s="719"/>
      <c r="AO74" s="70"/>
      <c r="AP74" s="70"/>
      <c r="AQ74" s="719"/>
      <c r="AR74" s="70"/>
      <c r="AS74" s="70"/>
      <c r="AT74" s="719"/>
      <c r="AU74" s="70"/>
      <c r="AV74" s="70"/>
      <c r="AW74" s="719"/>
      <c r="AX74" s="70"/>
      <c r="AY74" s="70"/>
      <c r="AZ74" s="719"/>
      <c r="BA74" s="70"/>
      <c r="BB74" s="70"/>
      <c r="BC74" s="719"/>
      <c r="BD74" s="70"/>
      <c r="BE74" s="70"/>
      <c r="BF74" s="719"/>
      <c r="BG74" s="70"/>
      <c r="BH74" s="70"/>
      <c r="BI74" s="719"/>
      <c r="BJ74" s="70"/>
      <c r="BK74" s="70"/>
      <c r="BL74" s="719"/>
      <c r="BM74" s="70"/>
      <c r="BN74" s="70"/>
      <c r="BO74" s="719"/>
      <c r="BP74" s="70"/>
      <c r="BQ74" s="70"/>
      <c r="BR74" s="719"/>
      <c r="BS74" s="70"/>
      <c r="BT74" s="70"/>
      <c r="BU74" s="719"/>
      <c r="BV74" s="70"/>
      <c r="BW74" s="70"/>
      <c r="BX74" s="719"/>
      <c r="BY74" s="70"/>
      <c r="BZ74" s="70"/>
      <c r="CA74" s="719"/>
      <c r="CB74" s="70"/>
      <c r="CC74" s="70"/>
      <c r="CD74" s="719"/>
      <c r="CE74" s="70"/>
      <c r="CF74" s="70"/>
      <c r="CG74" s="719"/>
      <c r="CH74" s="70"/>
      <c r="CI74" s="70"/>
      <c r="CJ74" s="719"/>
      <c r="CK74" s="70"/>
      <c r="CL74" s="70"/>
      <c r="CM74" s="719"/>
      <c r="CN74" s="70"/>
      <c r="CO74" s="70"/>
      <c r="CP74" s="719"/>
      <c r="CQ74" s="70"/>
      <c r="CR74" s="70"/>
      <c r="CS74" s="719"/>
      <c r="CT74" s="70"/>
      <c r="CU74" s="70"/>
      <c r="CV74" s="719"/>
      <c r="CW74" s="70"/>
      <c r="CX74" s="70"/>
      <c r="CY74" s="719"/>
      <c r="CZ74" s="70"/>
      <c r="DA74" s="70"/>
      <c r="DB74" s="719"/>
      <c r="DC74" s="70"/>
      <c r="DD74" s="70"/>
      <c r="DE74" s="719"/>
      <c r="DF74" s="70"/>
      <c r="DG74" s="70"/>
      <c r="DH74" s="719"/>
      <c r="DI74" s="70"/>
      <c r="DJ74" s="70"/>
    </row>
    <row r="75" spans="1:115">
      <c r="C75" s="110"/>
      <c r="D75" s="713"/>
    </row>
    <row r="76" spans="1:115" ht="15">
      <c r="A76" s="130" t="s">
        <v>348</v>
      </c>
      <c r="B76" s="70"/>
      <c r="C76" s="70"/>
      <c r="D76" s="719"/>
      <c r="E76" s="70"/>
      <c r="F76" s="70"/>
      <c r="G76" s="719"/>
      <c r="H76" s="70"/>
      <c r="I76" s="70"/>
      <c r="J76" s="719"/>
      <c r="K76" s="70"/>
      <c r="L76" s="70"/>
      <c r="M76" s="719"/>
      <c r="N76" s="70"/>
      <c r="O76" s="70"/>
      <c r="P76" s="719"/>
      <c r="Q76" s="70"/>
      <c r="R76" s="70"/>
      <c r="S76" s="719"/>
      <c r="T76" s="70"/>
      <c r="U76" s="70"/>
      <c r="V76" s="719"/>
      <c r="W76" s="70"/>
      <c r="X76" s="70"/>
      <c r="Y76" s="719"/>
      <c r="Z76" s="70"/>
      <c r="AA76" s="70"/>
      <c r="AB76" s="719"/>
      <c r="AC76" s="70"/>
      <c r="AD76" s="70"/>
      <c r="AE76" s="719"/>
      <c r="AF76" s="70"/>
      <c r="AG76" s="70"/>
      <c r="AH76" s="719"/>
      <c r="AI76" s="70"/>
      <c r="AJ76" s="70"/>
      <c r="AK76" s="719"/>
      <c r="AL76" s="70"/>
      <c r="AM76" s="70"/>
      <c r="AN76" s="719"/>
      <c r="AO76" s="70"/>
      <c r="AP76" s="70"/>
      <c r="AQ76" s="719"/>
      <c r="AR76" s="70"/>
      <c r="AS76" s="70"/>
      <c r="AT76" s="719"/>
      <c r="AU76" s="70"/>
      <c r="AV76" s="70"/>
      <c r="AW76" s="719"/>
      <c r="AX76" s="70"/>
      <c r="AY76" s="70"/>
      <c r="AZ76" s="719"/>
      <c r="BA76" s="70"/>
      <c r="BB76" s="70"/>
      <c r="BC76" s="719"/>
      <c r="BD76" s="70"/>
      <c r="BE76" s="70"/>
      <c r="BF76" s="719"/>
      <c r="BG76" s="70"/>
      <c r="BH76" s="70"/>
      <c r="BI76" s="719"/>
      <c r="BJ76" s="70"/>
      <c r="BK76" s="70"/>
      <c r="BL76" s="719"/>
      <c r="BM76" s="70"/>
      <c r="BN76" s="70"/>
      <c r="BO76" s="719"/>
      <c r="BP76" s="70"/>
      <c r="BQ76" s="70"/>
      <c r="BR76" s="719"/>
      <c r="BS76" s="70"/>
      <c r="BT76" s="70"/>
      <c r="BU76" s="719"/>
      <c r="BV76" s="70"/>
      <c r="BW76" s="70"/>
      <c r="BX76" s="719"/>
      <c r="BY76" s="70"/>
      <c r="BZ76" s="70"/>
      <c r="CA76" s="719"/>
      <c r="CB76" s="70"/>
      <c r="CC76" s="70"/>
      <c r="CD76" s="719"/>
      <c r="CE76" s="70"/>
      <c r="CF76" s="70"/>
      <c r="CG76" s="719"/>
      <c r="CH76" s="70"/>
      <c r="CI76" s="70"/>
      <c r="CJ76" s="719"/>
      <c r="CK76" s="70"/>
      <c r="CL76" s="70"/>
      <c r="CM76" s="719"/>
      <c r="CN76" s="70"/>
      <c r="CO76" s="70"/>
      <c r="CP76" s="719"/>
      <c r="CQ76" s="70"/>
      <c r="CR76" s="70"/>
      <c r="CS76" s="719"/>
    </row>
    <row r="77" spans="1:115" ht="15">
      <c r="A77" s="528" t="s">
        <v>8</v>
      </c>
      <c r="B77" s="1924" t="s">
        <v>26</v>
      </c>
      <c r="C77" s="1925"/>
      <c r="D77" s="1925"/>
      <c r="E77" s="1925"/>
      <c r="F77" s="1925"/>
      <c r="G77" s="1928"/>
      <c r="H77" s="1924" t="s">
        <v>28</v>
      </c>
      <c r="I77" s="1925"/>
      <c r="J77" s="1925"/>
      <c r="K77" s="1925"/>
      <c r="L77" s="1925"/>
      <c r="M77" s="1928"/>
      <c r="N77" s="1924" t="s">
        <v>27</v>
      </c>
      <c r="O77" s="1925"/>
      <c r="P77" s="1925"/>
      <c r="Q77" s="1925"/>
      <c r="R77" s="1925"/>
      <c r="S77" s="1928"/>
      <c r="T77" s="1924" t="s">
        <v>9</v>
      </c>
      <c r="U77" s="1925"/>
      <c r="V77" s="1925"/>
      <c r="W77" s="1925"/>
      <c r="X77" s="1925"/>
      <c r="Y77" s="1928"/>
      <c r="Z77" s="1924" t="s">
        <v>10</v>
      </c>
      <c r="AA77" s="1925"/>
      <c r="AB77" s="1925"/>
      <c r="AC77" s="1925"/>
      <c r="AD77" s="1925"/>
      <c r="AE77" s="1928"/>
      <c r="AF77" s="1924" t="s">
        <v>11</v>
      </c>
      <c r="AG77" s="1925"/>
      <c r="AH77" s="1925"/>
      <c r="AI77" s="1925"/>
      <c r="AJ77" s="1925"/>
      <c r="AK77" s="1928"/>
      <c r="AL77" s="1924" t="s">
        <v>12</v>
      </c>
      <c r="AM77" s="1925"/>
      <c r="AN77" s="1925"/>
      <c r="AO77" s="1925"/>
      <c r="AP77" s="1925"/>
      <c r="AQ77" s="1928"/>
      <c r="AR77" s="1924" t="s">
        <v>13</v>
      </c>
      <c r="AS77" s="1925"/>
      <c r="AT77" s="1925"/>
      <c r="AU77" s="1925"/>
      <c r="AV77" s="1925"/>
      <c r="AW77" s="1928"/>
      <c r="AX77" s="1924" t="s">
        <v>14</v>
      </c>
      <c r="AY77" s="1925"/>
      <c r="AZ77" s="1925"/>
      <c r="BA77" s="1925"/>
      <c r="BB77" s="1925"/>
      <c r="BC77" s="1928"/>
      <c r="BD77" s="1924" t="s">
        <v>15</v>
      </c>
      <c r="BE77" s="1925"/>
      <c r="BF77" s="1925"/>
      <c r="BG77" s="1925"/>
      <c r="BH77" s="1925"/>
      <c r="BI77" s="1928"/>
      <c r="BJ77" s="1924" t="s">
        <v>24</v>
      </c>
      <c r="BK77" s="1925"/>
      <c r="BL77" s="1925"/>
      <c r="BM77" s="1925"/>
      <c r="BN77" s="1925"/>
      <c r="BO77" s="1928"/>
      <c r="BP77" s="1924" t="s">
        <v>16</v>
      </c>
      <c r="BQ77" s="1925"/>
      <c r="BR77" s="1925"/>
      <c r="BS77" s="1925"/>
      <c r="BT77" s="1925"/>
      <c r="BU77" s="1928"/>
      <c r="BV77" s="1924" t="s">
        <v>17</v>
      </c>
      <c r="BW77" s="1925"/>
      <c r="BX77" s="1925"/>
      <c r="BY77" s="1925"/>
      <c r="BZ77" s="1925"/>
      <c r="CA77" s="1928"/>
      <c r="CB77" s="1924" t="s">
        <v>18</v>
      </c>
      <c r="CC77" s="1925"/>
      <c r="CD77" s="1925"/>
      <c r="CE77" s="1925"/>
      <c r="CF77" s="1925"/>
      <c r="CG77" s="1928"/>
      <c r="CH77" s="1924" t="s">
        <v>19</v>
      </c>
      <c r="CI77" s="1925"/>
      <c r="CJ77" s="1925"/>
      <c r="CK77" s="1925"/>
      <c r="CL77" s="1925"/>
      <c r="CM77" s="1928"/>
      <c r="CN77" s="1925" t="s">
        <v>20</v>
      </c>
      <c r="CO77" s="1925"/>
      <c r="CP77" s="1925"/>
      <c r="CQ77" s="1925"/>
      <c r="CR77" s="1925"/>
      <c r="CS77" s="1925"/>
      <c r="CT77" s="1924" t="s">
        <v>21</v>
      </c>
      <c r="CU77" s="1925"/>
      <c r="CV77" s="1925"/>
      <c r="CW77" s="1925"/>
      <c r="CX77" s="1925"/>
      <c r="CY77" s="1928"/>
      <c r="CZ77" s="1924" t="s">
        <v>22</v>
      </c>
      <c r="DA77" s="1925"/>
      <c r="DB77" s="1925"/>
      <c r="DC77" s="1925"/>
      <c r="DD77" s="1925"/>
      <c r="DE77" s="1928"/>
      <c r="DF77" s="1925" t="s">
        <v>23</v>
      </c>
      <c r="DG77" s="1925"/>
      <c r="DH77" s="1925"/>
      <c r="DI77" s="1925"/>
      <c r="DJ77" s="1925"/>
      <c r="DK77" s="1926"/>
    </row>
    <row r="78" spans="1:115" ht="15" customHeight="1">
      <c r="A78" s="131" t="s">
        <v>124</v>
      </c>
      <c r="B78" s="1868" t="s">
        <v>104</v>
      </c>
      <c r="C78" s="1863"/>
      <c r="D78" s="1869"/>
      <c r="E78" s="2103" t="s">
        <v>3</v>
      </c>
      <c r="F78" s="1863"/>
      <c r="G78" s="1864"/>
      <c r="H78" s="1868" t="s">
        <v>104</v>
      </c>
      <c r="I78" s="1863"/>
      <c r="J78" s="1869"/>
      <c r="K78" s="2103" t="s">
        <v>3</v>
      </c>
      <c r="L78" s="1863"/>
      <c r="M78" s="1864"/>
      <c r="N78" s="1868" t="s">
        <v>104</v>
      </c>
      <c r="O78" s="1863"/>
      <c r="P78" s="1869"/>
      <c r="Q78" s="2103" t="s">
        <v>3</v>
      </c>
      <c r="R78" s="1863"/>
      <c r="S78" s="1864"/>
      <c r="T78" s="1868" t="s">
        <v>104</v>
      </c>
      <c r="U78" s="1863"/>
      <c r="V78" s="1869"/>
      <c r="W78" s="2103" t="s">
        <v>3</v>
      </c>
      <c r="X78" s="1863"/>
      <c r="Y78" s="1864"/>
      <c r="Z78" s="1868" t="s">
        <v>104</v>
      </c>
      <c r="AA78" s="1863"/>
      <c r="AB78" s="1869"/>
      <c r="AC78" s="2103" t="s">
        <v>3</v>
      </c>
      <c r="AD78" s="1863"/>
      <c r="AE78" s="1864"/>
      <c r="AF78" s="1868" t="s">
        <v>104</v>
      </c>
      <c r="AG78" s="1863"/>
      <c r="AH78" s="1869"/>
      <c r="AI78" s="2103" t="s">
        <v>3</v>
      </c>
      <c r="AJ78" s="1863"/>
      <c r="AK78" s="1864"/>
      <c r="AL78" s="1868" t="s">
        <v>104</v>
      </c>
      <c r="AM78" s="1863"/>
      <c r="AN78" s="1869"/>
      <c r="AO78" s="2103" t="s">
        <v>3</v>
      </c>
      <c r="AP78" s="1863"/>
      <c r="AQ78" s="1864"/>
      <c r="AR78" s="1868" t="s">
        <v>104</v>
      </c>
      <c r="AS78" s="1863"/>
      <c r="AT78" s="1869"/>
      <c r="AU78" s="2103" t="s">
        <v>3</v>
      </c>
      <c r="AV78" s="1863"/>
      <c r="AW78" s="1864"/>
      <c r="AX78" s="1868" t="s">
        <v>104</v>
      </c>
      <c r="AY78" s="1863"/>
      <c r="AZ78" s="1869"/>
      <c r="BA78" s="2103" t="s">
        <v>3</v>
      </c>
      <c r="BB78" s="1863"/>
      <c r="BC78" s="1864"/>
      <c r="BD78" s="1868" t="s">
        <v>104</v>
      </c>
      <c r="BE78" s="1863"/>
      <c r="BF78" s="1869"/>
      <c r="BG78" s="2103" t="s">
        <v>3</v>
      </c>
      <c r="BH78" s="1863"/>
      <c r="BI78" s="1864"/>
      <c r="BJ78" s="1868" t="s">
        <v>104</v>
      </c>
      <c r="BK78" s="1863"/>
      <c r="BL78" s="1869"/>
      <c r="BM78" s="2103" t="s">
        <v>3</v>
      </c>
      <c r="BN78" s="1863"/>
      <c r="BO78" s="1864"/>
      <c r="BP78" s="1868" t="s">
        <v>104</v>
      </c>
      <c r="BQ78" s="1863"/>
      <c r="BR78" s="1869"/>
      <c r="BS78" s="2103" t="s">
        <v>3</v>
      </c>
      <c r="BT78" s="1863"/>
      <c r="BU78" s="1864"/>
      <c r="BV78" s="1868" t="s">
        <v>104</v>
      </c>
      <c r="BW78" s="1863"/>
      <c r="BX78" s="1869"/>
      <c r="BY78" s="2103" t="s">
        <v>3</v>
      </c>
      <c r="BZ78" s="1863"/>
      <c r="CA78" s="1864"/>
      <c r="CB78" s="1868" t="s">
        <v>104</v>
      </c>
      <c r="CC78" s="1863"/>
      <c r="CD78" s="1869"/>
      <c r="CE78" s="2103" t="s">
        <v>3</v>
      </c>
      <c r="CF78" s="1863"/>
      <c r="CG78" s="1864"/>
      <c r="CH78" s="1868" t="s">
        <v>104</v>
      </c>
      <c r="CI78" s="1863"/>
      <c r="CJ78" s="1869"/>
      <c r="CK78" s="2103" t="s">
        <v>3</v>
      </c>
      <c r="CL78" s="1863"/>
      <c r="CM78" s="1864"/>
      <c r="CN78" s="1863" t="s">
        <v>104</v>
      </c>
      <c r="CO78" s="1863"/>
      <c r="CP78" s="1869"/>
      <c r="CQ78" s="2103" t="s">
        <v>3</v>
      </c>
      <c r="CR78" s="1863"/>
      <c r="CS78" s="1863"/>
      <c r="CT78" s="1868" t="s">
        <v>104</v>
      </c>
      <c r="CU78" s="1863"/>
      <c r="CV78" s="1869"/>
      <c r="CW78" s="2103" t="s">
        <v>3</v>
      </c>
      <c r="CX78" s="1863"/>
      <c r="CY78" s="1864"/>
      <c r="CZ78" s="1868" t="s">
        <v>104</v>
      </c>
      <c r="DA78" s="1863"/>
      <c r="DB78" s="1869"/>
      <c r="DC78" s="2103" t="s">
        <v>3</v>
      </c>
      <c r="DD78" s="1863"/>
      <c r="DE78" s="1864"/>
      <c r="DF78" s="1863" t="s">
        <v>104</v>
      </c>
      <c r="DG78" s="1863"/>
      <c r="DH78" s="1869"/>
      <c r="DI78" s="2103" t="s">
        <v>3</v>
      </c>
      <c r="DJ78" s="1863"/>
      <c r="DK78" s="1869"/>
    </row>
    <row r="79" spans="1:115" ht="15.75" thickBot="1">
      <c r="A79" s="132" t="s">
        <v>125</v>
      </c>
      <c r="B79" s="167" t="s">
        <v>46</v>
      </c>
      <c r="C79" s="133" t="s">
        <v>69</v>
      </c>
      <c r="D79" s="714" t="s">
        <v>77</v>
      </c>
      <c r="E79" s="134" t="s">
        <v>46</v>
      </c>
      <c r="F79" s="134" t="s">
        <v>69</v>
      </c>
      <c r="G79" s="727" t="s">
        <v>77</v>
      </c>
      <c r="H79" s="167" t="s">
        <v>46</v>
      </c>
      <c r="I79" s="133" t="s">
        <v>69</v>
      </c>
      <c r="J79" s="714" t="s">
        <v>77</v>
      </c>
      <c r="K79" s="134" t="s">
        <v>46</v>
      </c>
      <c r="L79" s="134" t="s">
        <v>69</v>
      </c>
      <c r="M79" s="727" t="s">
        <v>77</v>
      </c>
      <c r="N79" s="167" t="s">
        <v>46</v>
      </c>
      <c r="O79" s="133" t="s">
        <v>69</v>
      </c>
      <c r="P79" s="714" t="s">
        <v>77</v>
      </c>
      <c r="Q79" s="134" t="s">
        <v>46</v>
      </c>
      <c r="R79" s="134" t="s">
        <v>69</v>
      </c>
      <c r="S79" s="727" t="s">
        <v>77</v>
      </c>
      <c r="T79" s="167" t="s">
        <v>46</v>
      </c>
      <c r="U79" s="133" t="s">
        <v>69</v>
      </c>
      <c r="V79" s="714" t="s">
        <v>77</v>
      </c>
      <c r="W79" s="134" t="s">
        <v>46</v>
      </c>
      <c r="X79" s="134" t="s">
        <v>69</v>
      </c>
      <c r="Y79" s="727" t="s">
        <v>77</v>
      </c>
      <c r="Z79" s="167" t="s">
        <v>46</v>
      </c>
      <c r="AA79" s="133" t="s">
        <v>69</v>
      </c>
      <c r="AB79" s="714" t="s">
        <v>77</v>
      </c>
      <c r="AC79" s="134" t="s">
        <v>46</v>
      </c>
      <c r="AD79" s="134" t="s">
        <v>69</v>
      </c>
      <c r="AE79" s="727" t="s">
        <v>77</v>
      </c>
      <c r="AF79" s="167" t="s">
        <v>46</v>
      </c>
      <c r="AG79" s="133" t="s">
        <v>69</v>
      </c>
      <c r="AH79" s="714" t="s">
        <v>77</v>
      </c>
      <c r="AI79" s="134" t="s">
        <v>46</v>
      </c>
      <c r="AJ79" s="134" t="s">
        <v>69</v>
      </c>
      <c r="AK79" s="727" t="s">
        <v>77</v>
      </c>
      <c r="AL79" s="167" t="s">
        <v>46</v>
      </c>
      <c r="AM79" s="133" t="s">
        <v>69</v>
      </c>
      <c r="AN79" s="714" t="s">
        <v>77</v>
      </c>
      <c r="AO79" s="134" t="s">
        <v>46</v>
      </c>
      <c r="AP79" s="134" t="s">
        <v>69</v>
      </c>
      <c r="AQ79" s="727" t="s">
        <v>77</v>
      </c>
      <c r="AR79" s="167" t="s">
        <v>46</v>
      </c>
      <c r="AS79" s="133" t="s">
        <v>69</v>
      </c>
      <c r="AT79" s="714" t="s">
        <v>77</v>
      </c>
      <c r="AU79" s="134" t="s">
        <v>46</v>
      </c>
      <c r="AV79" s="134" t="s">
        <v>69</v>
      </c>
      <c r="AW79" s="727" t="s">
        <v>77</v>
      </c>
      <c r="AX79" s="167" t="s">
        <v>46</v>
      </c>
      <c r="AY79" s="133" t="s">
        <v>69</v>
      </c>
      <c r="AZ79" s="714" t="s">
        <v>77</v>
      </c>
      <c r="BA79" s="134" t="s">
        <v>46</v>
      </c>
      <c r="BB79" s="134" t="s">
        <v>69</v>
      </c>
      <c r="BC79" s="727" t="s">
        <v>77</v>
      </c>
      <c r="BD79" s="167" t="s">
        <v>46</v>
      </c>
      <c r="BE79" s="133" t="s">
        <v>69</v>
      </c>
      <c r="BF79" s="714" t="s">
        <v>77</v>
      </c>
      <c r="BG79" s="134" t="s">
        <v>46</v>
      </c>
      <c r="BH79" s="134" t="s">
        <v>69</v>
      </c>
      <c r="BI79" s="727" t="s">
        <v>77</v>
      </c>
      <c r="BJ79" s="167" t="s">
        <v>46</v>
      </c>
      <c r="BK79" s="133" t="s">
        <v>69</v>
      </c>
      <c r="BL79" s="714" t="s">
        <v>77</v>
      </c>
      <c r="BM79" s="134" t="s">
        <v>46</v>
      </c>
      <c r="BN79" s="134" t="s">
        <v>69</v>
      </c>
      <c r="BO79" s="727" t="s">
        <v>77</v>
      </c>
      <c r="BP79" s="167" t="s">
        <v>46</v>
      </c>
      <c r="BQ79" s="133" t="s">
        <v>69</v>
      </c>
      <c r="BR79" s="714" t="s">
        <v>77</v>
      </c>
      <c r="BS79" s="134" t="s">
        <v>46</v>
      </c>
      <c r="BT79" s="134" t="s">
        <v>69</v>
      </c>
      <c r="BU79" s="727" t="s">
        <v>77</v>
      </c>
      <c r="BV79" s="167" t="s">
        <v>46</v>
      </c>
      <c r="BW79" s="133" t="s">
        <v>69</v>
      </c>
      <c r="BX79" s="714" t="s">
        <v>77</v>
      </c>
      <c r="BY79" s="134" t="s">
        <v>46</v>
      </c>
      <c r="BZ79" s="134" t="s">
        <v>69</v>
      </c>
      <c r="CA79" s="727" t="s">
        <v>77</v>
      </c>
      <c r="CB79" s="167" t="s">
        <v>46</v>
      </c>
      <c r="CC79" s="133" t="s">
        <v>69</v>
      </c>
      <c r="CD79" s="714" t="s">
        <v>77</v>
      </c>
      <c r="CE79" s="134" t="s">
        <v>46</v>
      </c>
      <c r="CF79" s="133" t="s">
        <v>69</v>
      </c>
      <c r="CG79" s="727" t="s">
        <v>77</v>
      </c>
      <c r="CH79" s="167" t="s">
        <v>46</v>
      </c>
      <c r="CI79" s="133" t="s">
        <v>69</v>
      </c>
      <c r="CJ79" s="714" t="s">
        <v>77</v>
      </c>
      <c r="CK79" s="134" t="s">
        <v>46</v>
      </c>
      <c r="CL79" s="134" t="s">
        <v>69</v>
      </c>
      <c r="CM79" s="727" t="s">
        <v>77</v>
      </c>
      <c r="CN79" s="133" t="s">
        <v>46</v>
      </c>
      <c r="CO79" s="133" t="s">
        <v>69</v>
      </c>
      <c r="CP79" s="714" t="s">
        <v>77</v>
      </c>
      <c r="CQ79" s="134" t="s">
        <v>46</v>
      </c>
      <c r="CR79" s="134" t="s">
        <v>69</v>
      </c>
      <c r="CS79" s="732" t="s">
        <v>77</v>
      </c>
      <c r="CT79" s="167" t="s">
        <v>46</v>
      </c>
      <c r="CU79" s="133" t="s">
        <v>69</v>
      </c>
      <c r="CV79" s="714" t="s">
        <v>77</v>
      </c>
      <c r="CW79" s="134" t="s">
        <v>46</v>
      </c>
      <c r="CX79" s="134" t="s">
        <v>69</v>
      </c>
      <c r="CY79" s="727" t="s">
        <v>77</v>
      </c>
      <c r="CZ79" s="167" t="s">
        <v>46</v>
      </c>
      <c r="DA79" s="133" t="s">
        <v>69</v>
      </c>
      <c r="DB79" s="714" t="s">
        <v>77</v>
      </c>
      <c r="DC79" s="134" t="s">
        <v>46</v>
      </c>
      <c r="DD79" s="134" t="s">
        <v>69</v>
      </c>
      <c r="DE79" s="727" t="s">
        <v>77</v>
      </c>
      <c r="DF79" s="133" t="s">
        <v>46</v>
      </c>
      <c r="DG79" s="133" t="s">
        <v>69</v>
      </c>
      <c r="DH79" s="714" t="s">
        <v>77</v>
      </c>
      <c r="DI79" s="134" t="s">
        <v>46</v>
      </c>
      <c r="DJ79" s="133" t="s">
        <v>69</v>
      </c>
      <c r="DK79" s="739" t="s">
        <v>77</v>
      </c>
    </row>
    <row r="80" spans="1:115">
      <c r="A80" s="137" t="s">
        <v>81</v>
      </c>
      <c r="B80" s="169">
        <v>24</v>
      </c>
      <c r="C80" s="139">
        <v>1.49</v>
      </c>
      <c r="D80" s="715">
        <v>1743</v>
      </c>
      <c r="E80" s="149">
        <v>23</v>
      </c>
      <c r="F80" s="170">
        <v>3.6</v>
      </c>
      <c r="G80" s="728">
        <v>150</v>
      </c>
      <c r="H80" s="169">
        <v>26</v>
      </c>
      <c r="I80" s="139">
        <v>1.6</v>
      </c>
      <c r="J80" s="715">
        <v>1474</v>
      </c>
      <c r="K80" s="149">
        <v>24</v>
      </c>
      <c r="L80" s="170">
        <v>3.72</v>
      </c>
      <c r="M80" s="728">
        <v>138</v>
      </c>
      <c r="N80" s="171">
        <v>5</v>
      </c>
      <c r="O80" s="139">
        <v>2.76</v>
      </c>
      <c r="P80" s="715">
        <v>269</v>
      </c>
      <c r="Q80" s="149" t="s">
        <v>105</v>
      </c>
      <c r="R80" s="170" t="s">
        <v>105</v>
      </c>
      <c r="S80" s="728" t="s">
        <v>105</v>
      </c>
      <c r="T80" s="173">
        <v>35</v>
      </c>
      <c r="U80" s="139">
        <v>4.3500000000000014</v>
      </c>
      <c r="V80" s="715">
        <v>215</v>
      </c>
      <c r="W80" s="149" t="s">
        <v>105</v>
      </c>
      <c r="X80" s="170" t="s">
        <v>105</v>
      </c>
      <c r="Y80" s="728" t="s">
        <v>105</v>
      </c>
      <c r="Z80" s="171">
        <v>17</v>
      </c>
      <c r="AA80" s="139">
        <v>3.09</v>
      </c>
      <c r="AB80" s="715">
        <v>261</v>
      </c>
      <c r="AC80" s="149" t="s">
        <v>105</v>
      </c>
      <c r="AD80" s="170" t="s">
        <v>105</v>
      </c>
      <c r="AE80" s="728" t="s">
        <v>105</v>
      </c>
      <c r="AF80" s="171">
        <v>5</v>
      </c>
      <c r="AG80" s="139">
        <v>5.05</v>
      </c>
      <c r="AH80" s="723">
        <v>64</v>
      </c>
      <c r="AI80" s="148" t="s">
        <v>105</v>
      </c>
      <c r="AJ80" s="150" t="s">
        <v>105</v>
      </c>
      <c r="AK80" s="728" t="s">
        <v>105</v>
      </c>
      <c r="AL80" s="171" t="s">
        <v>105</v>
      </c>
      <c r="AM80" s="139" t="s">
        <v>105</v>
      </c>
      <c r="AN80" s="723" t="s">
        <v>105</v>
      </c>
      <c r="AO80" s="148" t="s">
        <v>105</v>
      </c>
      <c r="AP80" s="150" t="s">
        <v>105</v>
      </c>
      <c r="AQ80" s="728" t="s">
        <v>105</v>
      </c>
      <c r="AR80" s="171">
        <v>18</v>
      </c>
      <c r="AS80" s="139">
        <v>6.06</v>
      </c>
      <c r="AT80" s="723">
        <v>58</v>
      </c>
      <c r="AU80" s="148" t="s">
        <v>105</v>
      </c>
      <c r="AV80" s="150" t="s">
        <v>105</v>
      </c>
      <c r="AW80" s="728" t="s">
        <v>105</v>
      </c>
      <c r="AX80" s="171" t="s">
        <v>105</v>
      </c>
      <c r="AY80" s="139" t="s">
        <v>105</v>
      </c>
      <c r="AZ80" s="723" t="s">
        <v>105</v>
      </c>
      <c r="BA80" s="148" t="s">
        <v>105</v>
      </c>
      <c r="BB80" s="150" t="s">
        <v>105</v>
      </c>
      <c r="BC80" s="728" t="s">
        <v>105</v>
      </c>
      <c r="BD80" s="169">
        <v>30</v>
      </c>
      <c r="BE80" s="139">
        <v>5.45</v>
      </c>
      <c r="BF80" s="715">
        <v>136</v>
      </c>
      <c r="BG80" s="149" t="s">
        <v>105</v>
      </c>
      <c r="BH80" s="170" t="s">
        <v>105</v>
      </c>
      <c r="BI80" s="728" t="s">
        <v>105</v>
      </c>
      <c r="BJ80" s="171" t="s">
        <v>105</v>
      </c>
      <c r="BK80" s="139" t="s">
        <v>105</v>
      </c>
      <c r="BL80" s="723" t="s">
        <v>105</v>
      </c>
      <c r="BM80" s="148" t="s">
        <v>105</v>
      </c>
      <c r="BN80" s="150" t="s">
        <v>105</v>
      </c>
      <c r="BO80" s="728" t="s">
        <v>105</v>
      </c>
      <c r="BP80" s="169">
        <v>46</v>
      </c>
      <c r="BQ80" s="139">
        <v>6.05</v>
      </c>
      <c r="BR80" s="715">
        <v>158</v>
      </c>
      <c r="BS80" s="149" t="s">
        <v>105</v>
      </c>
      <c r="BT80" s="170" t="s">
        <v>105</v>
      </c>
      <c r="BU80" s="728" t="s">
        <v>105</v>
      </c>
      <c r="BV80" s="171">
        <v>20</v>
      </c>
      <c r="BW80" s="139">
        <v>2.59</v>
      </c>
      <c r="BX80" s="715">
        <v>379</v>
      </c>
      <c r="BY80" s="149" t="s">
        <v>105</v>
      </c>
      <c r="BZ80" s="170" t="s">
        <v>105</v>
      </c>
      <c r="CA80" s="728" t="s">
        <v>105</v>
      </c>
      <c r="CB80" s="171">
        <v>26</v>
      </c>
      <c r="CC80" s="139">
        <v>5.2</v>
      </c>
      <c r="CD80" s="723">
        <v>115</v>
      </c>
      <c r="CE80" s="148" t="s">
        <v>105</v>
      </c>
      <c r="CF80" s="150" t="s">
        <v>105</v>
      </c>
      <c r="CG80" s="728" t="s">
        <v>105</v>
      </c>
      <c r="CH80" s="171">
        <v>30</v>
      </c>
      <c r="CI80" s="139">
        <v>6.96</v>
      </c>
      <c r="CJ80" s="723">
        <v>70</v>
      </c>
      <c r="CK80" s="148" t="s">
        <v>105</v>
      </c>
      <c r="CL80" s="150" t="s">
        <v>105</v>
      </c>
      <c r="CM80" s="728" t="s">
        <v>105</v>
      </c>
      <c r="CN80" s="139">
        <v>5</v>
      </c>
      <c r="CO80" s="139">
        <v>4.6900000000000004</v>
      </c>
      <c r="CP80" s="723">
        <v>58</v>
      </c>
      <c r="CQ80" s="148" t="s">
        <v>105</v>
      </c>
      <c r="CR80" s="150" t="s">
        <v>105</v>
      </c>
      <c r="CS80" s="723" t="s">
        <v>105</v>
      </c>
      <c r="CT80" s="171" t="s">
        <v>105</v>
      </c>
      <c r="CU80" s="139" t="s">
        <v>105</v>
      </c>
      <c r="CV80" s="723" t="s">
        <v>105</v>
      </c>
      <c r="CW80" s="148" t="s">
        <v>105</v>
      </c>
      <c r="CX80" s="150" t="s">
        <v>105</v>
      </c>
      <c r="CY80" s="728" t="s">
        <v>105</v>
      </c>
      <c r="CZ80" s="171" t="s">
        <v>105</v>
      </c>
      <c r="DA80" s="139" t="s">
        <v>105</v>
      </c>
      <c r="DB80" s="723" t="s">
        <v>105</v>
      </c>
      <c r="DC80" s="148" t="s">
        <v>105</v>
      </c>
      <c r="DD80" s="150" t="s">
        <v>105</v>
      </c>
      <c r="DE80" s="728" t="s">
        <v>105</v>
      </c>
      <c r="DF80" s="139" t="s">
        <v>105</v>
      </c>
      <c r="DG80" s="139" t="s">
        <v>105</v>
      </c>
      <c r="DH80" s="723" t="s">
        <v>105</v>
      </c>
      <c r="DI80" s="148" t="s">
        <v>105</v>
      </c>
      <c r="DJ80" s="150" t="s">
        <v>105</v>
      </c>
      <c r="DK80" s="715" t="s">
        <v>105</v>
      </c>
    </row>
    <row r="81" spans="1:115">
      <c r="A81" s="151" t="s">
        <v>78</v>
      </c>
      <c r="B81" s="175">
        <v>10</v>
      </c>
      <c r="C81" s="153">
        <v>1.04</v>
      </c>
      <c r="D81" s="716">
        <v>1720</v>
      </c>
      <c r="E81" s="159">
        <v>15</v>
      </c>
      <c r="F81" s="155">
        <v>3.11</v>
      </c>
      <c r="G81" s="729">
        <v>149</v>
      </c>
      <c r="H81" s="175">
        <v>10</v>
      </c>
      <c r="I81" s="153">
        <v>1.1399999999999999</v>
      </c>
      <c r="J81" s="716">
        <v>1454</v>
      </c>
      <c r="K81" s="159">
        <v>14</v>
      </c>
      <c r="L81" s="155">
        <v>3.12</v>
      </c>
      <c r="M81" s="729">
        <v>137</v>
      </c>
      <c r="N81" s="176">
        <v>2</v>
      </c>
      <c r="O81" s="153">
        <v>1.1000000000000001</v>
      </c>
      <c r="P81" s="716">
        <v>266</v>
      </c>
      <c r="Q81" s="159" t="s">
        <v>105</v>
      </c>
      <c r="R81" s="155" t="s">
        <v>105</v>
      </c>
      <c r="S81" s="729" t="s">
        <v>105</v>
      </c>
      <c r="T81" s="176">
        <v>21</v>
      </c>
      <c r="U81" s="153">
        <v>3.7</v>
      </c>
      <c r="V81" s="716">
        <v>211</v>
      </c>
      <c r="W81" s="159" t="s">
        <v>105</v>
      </c>
      <c r="X81" s="155" t="s">
        <v>105</v>
      </c>
      <c r="Y81" s="729" t="s">
        <v>105</v>
      </c>
      <c r="Z81" s="176">
        <v>5</v>
      </c>
      <c r="AA81" s="153">
        <v>1.65</v>
      </c>
      <c r="AB81" s="716">
        <v>256</v>
      </c>
      <c r="AC81" s="159" t="s">
        <v>105</v>
      </c>
      <c r="AD81" s="155" t="s">
        <v>105</v>
      </c>
      <c r="AE81" s="729" t="s">
        <v>105</v>
      </c>
      <c r="AF81" s="176">
        <v>0</v>
      </c>
      <c r="AG81" s="153">
        <v>0.01</v>
      </c>
      <c r="AH81" s="724">
        <v>61</v>
      </c>
      <c r="AI81" s="158" t="s">
        <v>105</v>
      </c>
      <c r="AJ81" s="159" t="s">
        <v>105</v>
      </c>
      <c r="AK81" s="729" t="s">
        <v>105</v>
      </c>
      <c r="AL81" s="176" t="s">
        <v>105</v>
      </c>
      <c r="AM81" s="153" t="s">
        <v>105</v>
      </c>
      <c r="AN81" s="724" t="s">
        <v>105</v>
      </c>
      <c r="AO81" s="158" t="s">
        <v>105</v>
      </c>
      <c r="AP81" s="159" t="s">
        <v>105</v>
      </c>
      <c r="AQ81" s="729" t="s">
        <v>105</v>
      </c>
      <c r="AR81" s="176">
        <v>10</v>
      </c>
      <c r="AS81" s="153">
        <v>5.2</v>
      </c>
      <c r="AT81" s="724">
        <v>55</v>
      </c>
      <c r="AU81" s="158" t="s">
        <v>105</v>
      </c>
      <c r="AV81" s="159" t="s">
        <v>105</v>
      </c>
      <c r="AW81" s="729" t="s">
        <v>105</v>
      </c>
      <c r="AX81" s="176" t="s">
        <v>105</v>
      </c>
      <c r="AY81" s="153" t="s">
        <v>105</v>
      </c>
      <c r="AZ81" s="724" t="s">
        <v>105</v>
      </c>
      <c r="BA81" s="158" t="s">
        <v>105</v>
      </c>
      <c r="BB81" s="159" t="s">
        <v>105</v>
      </c>
      <c r="BC81" s="729" t="s">
        <v>105</v>
      </c>
      <c r="BD81" s="176">
        <v>5</v>
      </c>
      <c r="BE81" s="153">
        <v>2.33</v>
      </c>
      <c r="BF81" s="716">
        <v>133</v>
      </c>
      <c r="BG81" s="159" t="s">
        <v>105</v>
      </c>
      <c r="BH81" s="155" t="s">
        <v>105</v>
      </c>
      <c r="BI81" s="729" t="s">
        <v>105</v>
      </c>
      <c r="BJ81" s="176" t="s">
        <v>105</v>
      </c>
      <c r="BK81" s="153" t="s">
        <v>105</v>
      </c>
      <c r="BL81" s="724" t="s">
        <v>105</v>
      </c>
      <c r="BM81" s="158" t="s">
        <v>105</v>
      </c>
      <c r="BN81" s="159" t="s">
        <v>105</v>
      </c>
      <c r="BO81" s="729" t="s">
        <v>105</v>
      </c>
      <c r="BP81" s="176">
        <v>11</v>
      </c>
      <c r="BQ81" s="153">
        <v>3.89</v>
      </c>
      <c r="BR81" s="716">
        <v>157</v>
      </c>
      <c r="BS81" s="159" t="s">
        <v>105</v>
      </c>
      <c r="BT81" s="155" t="s">
        <v>105</v>
      </c>
      <c r="BU81" s="729" t="s">
        <v>105</v>
      </c>
      <c r="BV81" s="175">
        <v>10</v>
      </c>
      <c r="BW81" s="153">
        <v>2.0099999999999998</v>
      </c>
      <c r="BX81" s="716">
        <v>377</v>
      </c>
      <c r="BY81" s="159" t="s">
        <v>105</v>
      </c>
      <c r="BZ81" s="155" t="s">
        <v>105</v>
      </c>
      <c r="CA81" s="729" t="s">
        <v>105</v>
      </c>
      <c r="CB81" s="176">
        <v>4</v>
      </c>
      <c r="CC81" s="153">
        <v>2.27</v>
      </c>
      <c r="CD81" s="724">
        <v>114</v>
      </c>
      <c r="CE81" s="158" t="s">
        <v>105</v>
      </c>
      <c r="CF81" s="159" t="s">
        <v>105</v>
      </c>
      <c r="CG81" s="729" t="s">
        <v>105</v>
      </c>
      <c r="CH81" s="176">
        <v>10</v>
      </c>
      <c r="CI81" s="153">
        <v>4.68</v>
      </c>
      <c r="CJ81" s="724">
        <v>69</v>
      </c>
      <c r="CK81" s="158" t="s">
        <v>105</v>
      </c>
      <c r="CL81" s="159" t="s">
        <v>105</v>
      </c>
      <c r="CM81" s="729" t="s">
        <v>105</v>
      </c>
      <c r="CN81" s="153">
        <v>5</v>
      </c>
      <c r="CO81" s="153">
        <v>4.6900000000000004</v>
      </c>
      <c r="CP81" s="724">
        <v>58</v>
      </c>
      <c r="CQ81" s="158" t="s">
        <v>105</v>
      </c>
      <c r="CR81" s="159" t="s">
        <v>105</v>
      </c>
      <c r="CS81" s="724" t="s">
        <v>105</v>
      </c>
      <c r="CT81" s="176" t="s">
        <v>105</v>
      </c>
      <c r="CU81" s="153" t="s">
        <v>105</v>
      </c>
      <c r="CV81" s="724" t="s">
        <v>105</v>
      </c>
      <c r="CW81" s="158" t="s">
        <v>105</v>
      </c>
      <c r="CX81" s="159" t="s">
        <v>105</v>
      </c>
      <c r="CY81" s="729" t="s">
        <v>105</v>
      </c>
      <c r="CZ81" s="176" t="s">
        <v>105</v>
      </c>
      <c r="DA81" s="153" t="s">
        <v>105</v>
      </c>
      <c r="DB81" s="724" t="s">
        <v>105</v>
      </c>
      <c r="DC81" s="158" t="s">
        <v>105</v>
      </c>
      <c r="DD81" s="159" t="s">
        <v>105</v>
      </c>
      <c r="DE81" s="729" t="s">
        <v>105</v>
      </c>
      <c r="DF81" s="153" t="s">
        <v>105</v>
      </c>
      <c r="DG81" s="153" t="s">
        <v>105</v>
      </c>
      <c r="DH81" s="724" t="s">
        <v>105</v>
      </c>
      <c r="DI81" s="158" t="s">
        <v>105</v>
      </c>
      <c r="DJ81" s="159" t="s">
        <v>105</v>
      </c>
      <c r="DK81" s="716" t="s">
        <v>105</v>
      </c>
    </row>
    <row r="82" spans="1:115">
      <c r="A82" s="137" t="s">
        <v>126</v>
      </c>
      <c r="B82" s="178">
        <v>72</v>
      </c>
      <c r="C82" s="139">
        <v>1.56</v>
      </c>
      <c r="D82" s="715">
        <v>1816</v>
      </c>
      <c r="E82" s="149">
        <v>23</v>
      </c>
      <c r="F82" s="141">
        <v>3.74</v>
      </c>
      <c r="G82" s="728">
        <v>150</v>
      </c>
      <c r="H82" s="171">
        <v>73</v>
      </c>
      <c r="I82" s="139">
        <v>1.62</v>
      </c>
      <c r="J82" s="715">
        <v>1536</v>
      </c>
      <c r="K82" s="149">
        <v>22</v>
      </c>
      <c r="L82" s="141">
        <v>3.67</v>
      </c>
      <c r="M82" s="728">
        <v>138</v>
      </c>
      <c r="N82" s="171">
        <v>60</v>
      </c>
      <c r="O82" s="139">
        <v>5.55</v>
      </c>
      <c r="P82" s="715">
        <v>280</v>
      </c>
      <c r="Q82" s="149" t="s">
        <v>105</v>
      </c>
      <c r="R82" s="141" t="s">
        <v>105</v>
      </c>
      <c r="S82" s="728" t="s">
        <v>105</v>
      </c>
      <c r="T82" s="171">
        <v>70</v>
      </c>
      <c r="U82" s="139">
        <v>4.24</v>
      </c>
      <c r="V82" s="715">
        <v>232</v>
      </c>
      <c r="W82" s="149" t="s">
        <v>105</v>
      </c>
      <c r="X82" s="141" t="s">
        <v>105</v>
      </c>
      <c r="Y82" s="728" t="s">
        <v>105</v>
      </c>
      <c r="Z82" s="171">
        <v>75</v>
      </c>
      <c r="AA82" s="139">
        <v>3.54</v>
      </c>
      <c r="AB82" s="715">
        <v>270</v>
      </c>
      <c r="AC82" s="149" t="s">
        <v>105</v>
      </c>
      <c r="AD82" s="141" t="s">
        <v>105</v>
      </c>
      <c r="AE82" s="728" t="s">
        <v>105</v>
      </c>
      <c r="AF82" s="171">
        <v>61</v>
      </c>
      <c r="AG82" s="139">
        <v>9.5500000000000007</v>
      </c>
      <c r="AH82" s="723">
        <v>67</v>
      </c>
      <c r="AI82" s="148" t="s">
        <v>105</v>
      </c>
      <c r="AJ82" s="149" t="s">
        <v>105</v>
      </c>
      <c r="AK82" s="728" t="s">
        <v>105</v>
      </c>
      <c r="AL82" s="171">
        <v>51</v>
      </c>
      <c r="AM82" s="139">
        <v>12.76</v>
      </c>
      <c r="AN82" s="723">
        <v>50</v>
      </c>
      <c r="AO82" s="148" t="s">
        <v>105</v>
      </c>
      <c r="AP82" s="149" t="s">
        <v>105</v>
      </c>
      <c r="AQ82" s="728" t="s">
        <v>105</v>
      </c>
      <c r="AR82" s="171">
        <v>63</v>
      </c>
      <c r="AS82" s="139">
        <v>8.07</v>
      </c>
      <c r="AT82" s="723">
        <v>58</v>
      </c>
      <c r="AU82" s="148" t="s">
        <v>105</v>
      </c>
      <c r="AV82" s="149" t="s">
        <v>105</v>
      </c>
      <c r="AW82" s="728" t="s">
        <v>105</v>
      </c>
      <c r="AX82" s="171" t="s">
        <v>105</v>
      </c>
      <c r="AY82" s="139" t="s">
        <v>105</v>
      </c>
      <c r="AZ82" s="723" t="s">
        <v>105</v>
      </c>
      <c r="BA82" s="148" t="s">
        <v>105</v>
      </c>
      <c r="BB82" s="149" t="s">
        <v>105</v>
      </c>
      <c r="BC82" s="728" t="s">
        <v>105</v>
      </c>
      <c r="BD82" s="171">
        <v>70</v>
      </c>
      <c r="BE82" s="139">
        <v>5.56</v>
      </c>
      <c r="BF82" s="715">
        <v>142</v>
      </c>
      <c r="BG82" s="149" t="s">
        <v>105</v>
      </c>
      <c r="BH82" s="141" t="s">
        <v>105</v>
      </c>
      <c r="BI82" s="728" t="s">
        <v>105</v>
      </c>
      <c r="BJ82" s="171" t="s">
        <v>105</v>
      </c>
      <c r="BK82" s="139" t="s">
        <v>105</v>
      </c>
      <c r="BL82" s="723" t="s">
        <v>105</v>
      </c>
      <c r="BM82" s="148" t="s">
        <v>105</v>
      </c>
      <c r="BN82" s="149" t="s">
        <v>105</v>
      </c>
      <c r="BO82" s="728" t="s">
        <v>105</v>
      </c>
      <c r="BP82" s="171">
        <v>69</v>
      </c>
      <c r="BQ82" s="139">
        <v>5.87</v>
      </c>
      <c r="BR82" s="715">
        <v>163</v>
      </c>
      <c r="BS82" s="149" t="s">
        <v>105</v>
      </c>
      <c r="BT82" s="141" t="s">
        <v>105</v>
      </c>
      <c r="BU82" s="728" t="s">
        <v>105</v>
      </c>
      <c r="BV82" s="171">
        <v>78</v>
      </c>
      <c r="BW82" s="139">
        <v>2.76</v>
      </c>
      <c r="BX82" s="715">
        <v>390</v>
      </c>
      <c r="BY82" s="149" t="s">
        <v>105</v>
      </c>
      <c r="BZ82" s="141" t="s">
        <v>105</v>
      </c>
      <c r="CA82" s="728" t="s">
        <v>105</v>
      </c>
      <c r="CB82" s="171">
        <v>69</v>
      </c>
      <c r="CC82" s="139">
        <v>5.6000000000000014</v>
      </c>
      <c r="CD82" s="723">
        <v>122</v>
      </c>
      <c r="CE82" s="148" t="s">
        <v>105</v>
      </c>
      <c r="CF82" s="149" t="s">
        <v>105</v>
      </c>
      <c r="CG82" s="728" t="s">
        <v>105</v>
      </c>
      <c r="CH82" s="171">
        <v>64</v>
      </c>
      <c r="CI82" s="139">
        <v>7.2</v>
      </c>
      <c r="CJ82" s="723">
        <v>74</v>
      </c>
      <c r="CK82" s="148" t="s">
        <v>105</v>
      </c>
      <c r="CL82" s="149" t="s">
        <v>105</v>
      </c>
      <c r="CM82" s="728" t="s">
        <v>105</v>
      </c>
      <c r="CN82" s="139">
        <v>62</v>
      </c>
      <c r="CO82" s="139">
        <v>11.57</v>
      </c>
      <c r="CP82" s="723">
        <v>60</v>
      </c>
      <c r="CQ82" s="148" t="s">
        <v>105</v>
      </c>
      <c r="CR82" s="149" t="s">
        <v>105</v>
      </c>
      <c r="CS82" s="723" t="s">
        <v>105</v>
      </c>
      <c r="CT82" s="171" t="s">
        <v>105</v>
      </c>
      <c r="CU82" s="139" t="s">
        <v>105</v>
      </c>
      <c r="CV82" s="723" t="s">
        <v>105</v>
      </c>
      <c r="CW82" s="148" t="s">
        <v>105</v>
      </c>
      <c r="CX82" s="149" t="s">
        <v>105</v>
      </c>
      <c r="CY82" s="728" t="s">
        <v>105</v>
      </c>
      <c r="CZ82" s="171" t="s">
        <v>105</v>
      </c>
      <c r="DA82" s="139" t="s">
        <v>105</v>
      </c>
      <c r="DB82" s="723" t="s">
        <v>105</v>
      </c>
      <c r="DC82" s="148" t="s">
        <v>105</v>
      </c>
      <c r="DD82" s="149" t="s">
        <v>105</v>
      </c>
      <c r="DE82" s="728" t="s">
        <v>105</v>
      </c>
      <c r="DF82" s="139" t="s">
        <v>105</v>
      </c>
      <c r="DG82" s="139" t="s">
        <v>105</v>
      </c>
      <c r="DH82" s="723" t="s">
        <v>105</v>
      </c>
      <c r="DI82" s="148" t="s">
        <v>105</v>
      </c>
      <c r="DJ82" s="149" t="s">
        <v>105</v>
      </c>
      <c r="DK82" s="715" t="s">
        <v>105</v>
      </c>
    </row>
    <row r="83" spans="1:115">
      <c r="A83" s="151" t="s">
        <v>127</v>
      </c>
      <c r="B83" s="179">
        <v>55</v>
      </c>
      <c r="C83" s="153">
        <v>1.73</v>
      </c>
      <c r="D83" s="716">
        <v>1707</v>
      </c>
      <c r="E83" s="159">
        <v>45</v>
      </c>
      <c r="F83" s="155">
        <v>4.3500000000000014</v>
      </c>
      <c r="G83" s="729">
        <v>147</v>
      </c>
      <c r="H83" s="176">
        <v>56</v>
      </c>
      <c r="I83" s="153">
        <v>1.81</v>
      </c>
      <c r="J83" s="716">
        <v>1443</v>
      </c>
      <c r="K83" s="159">
        <v>43</v>
      </c>
      <c r="L83" s="155">
        <v>4.45</v>
      </c>
      <c r="M83" s="729">
        <v>135</v>
      </c>
      <c r="N83" s="176">
        <v>42</v>
      </c>
      <c r="O83" s="153">
        <v>5.65</v>
      </c>
      <c r="P83" s="716">
        <v>264</v>
      </c>
      <c r="Q83" s="159" t="s">
        <v>105</v>
      </c>
      <c r="R83" s="155" t="s">
        <v>105</v>
      </c>
      <c r="S83" s="729" t="s">
        <v>105</v>
      </c>
      <c r="T83" s="176">
        <v>53</v>
      </c>
      <c r="U83" s="153">
        <v>4.57</v>
      </c>
      <c r="V83" s="716">
        <v>212</v>
      </c>
      <c r="W83" s="159" t="s">
        <v>105</v>
      </c>
      <c r="X83" s="155" t="s">
        <v>105</v>
      </c>
      <c r="Y83" s="729" t="s">
        <v>105</v>
      </c>
      <c r="Z83" s="175">
        <v>65</v>
      </c>
      <c r="AA83" s="153">
        <v>3.94</v>
      </c>
      <c r="AB83" s="716">
        <v>254</v>
      </c>
      <c r="AC83" s="159" t="s">
        <v>105</v>
      </c>
      <c r="AD83" s="155" t="s">
        <v>105</v>
      </c>
      <c r="AE83" s="729" t="s">
        <v>105</v>
      </c>
      <c r="AF83" s="176">
        <v>49</v>
      </c>
      <c r="AG83" s="153">
        <v>9.81</v>
      </c>
      <c r="AH83" s="724">
        <v>64</v>
      </c>
      <c r="AI83" s="158" t="s">
        <v>105</v>
      </c>
      <c r="AJ83" s="159" t="s">
        <v>105</v>
      </c>
      <c r="AK83" s="729" t="s">
        <v>105</v>
      </c>
      <c r="AL83" s="176" t="s">
        <v>105</v>
      </c>
      <c r="AM83" s="153" t="s">
        <v>105</v>
      </c>
      <c r="AN83" s="724" t="s">
        <v>105</v>
      </c>
      <c r="AO83" s="158" t="s">
        <v>105</v>
      </c>
      <c r="AP83" s="159" t="s">
        <v>105</v>
      </c>
      <c r="AQ83" s="729" t="s">
        <v>105</v>
      </c>
      <c r="AR83" s="176">
        <v>48</v>
      </c>
      <c r="AS83" s="153">
        <v>8.33</v>
      </c>
      <c r="AT83" s="724">
        <v>56</v>
      </c>
      <c r="AU83" s="158" t="s">
        <v>105</v>
      </c>
      <c r="AV83" s="159" t="s">
        <v>105</v>
      </c>
      <c r="AW83" s="729" t="s">
        <v>105</v>
      </c>
      <c r="AX83" s="176" t="s">
        <v>105</v>
      </c>
      <c r="AY83" s="153" t="s">
        <v>105</v>
      </c>
      <c r="AZ83" s="724" t="s">
        <v>105</v>
      </c>
      <c r="BA83" s="158" t="s">
        <v>105</v>
      </c>
      <c r="BB83" s="159" t="s">
        <v>105</v>
      </c>
      <c r="BC83" s="729" t="s">
        <v>105</v>
      </c>
      <c r="BD83" s="176">
        <v>56</v>
      </c>
      <c r="BE83" s="153">
        <v>5.97</v>
      </c>
      <c r="BF83" s="716">
        <v>132</v>
      </c>
      <c r="BG83" s="159" t="s">
        <v>105</v>
      </c>
      <c r="BH83" s="155" t="s">
        <v>105</v>
      </c>
      <c r="BI83" s="729" t="s">
        <v>105</v>
      </c>
      <c r="BJ83" s="176" t="s">
        <v>105</v>
      </c>
      <c r="BK83" s="153" t="s">
        <v>105</v>
      </c>
      <c r="BL83" s="724" t="s">
        <v>105</v>
      </c>
      <c r="BM83" s="158" t="s">
        <v>105</v>
      </c>
      <c r="BN83" s="159" t="s">
        <v>105</v>
      </c>
      <c r="BO83" s="729" t="s">
        <v>105</v>
      </c>
      <c r="BP83" s="176">
        <v>55</v>
      </c>
      <c r="BQ83" s="153">
        <v>6.08</v>
      </c>
      <c r="BR83" s="716">
        <v>156</v>
      </c>
      <c r="BS83" s="159" t="s">
        <v>105</v>
      </c>
      <c r="BT83" s="155" t="s">
        <v>105</v>
      </c>
      <c r="BU83" s="729" t="s">
        <v>105</v>
      </c>
      <c r="BV83" s="175">
        <v>54</v>
      </c>
      <c r="BW83" s="153">
        <v>3.3</v>
      </c>
      <c r="BX83" s="716">
        <v>367</v>
      </c>
      <c r="BY83" s="159" t="s">
        <v>105</v>
      </c>
      <c r="BZ83" s="155" t="s">
        <v>105</v>
      </c>
      <c r="CA83" s="729" t="s">
        <v>105</v>
      </c>
      <c r="CB83" s="176">
        <v>46</v>
      </c>
      <c r="CC83" s="153">
        <v>6.09</v>
      </c>
      <c r="CD83" s="724">
        <v>113</v>
      </c>
      <c r="CE83" s="158" t="s">
        <v>105</v>
      </c>
      <c r="CF83" s="159" t="s">
        <v>105</v>
      </c>
      <c r="CG83" s="729" t="s">
        <v>105</v>
      </c>
      <c r="CH83" s="176">
        <v>61</v>
      </c>
      <c r="CI83" s="153">
        <v>7.27</v>
      </c>
      <c r="CJ83" s="724">
        <v>72</v>
      </c>
      <c r="CK83" s="158" t="s">
        <v>105</v>
      </c>
      <c r="CL83" s="159" t="s">
        <v>105</v>
      </c>
      <c r="CM83" s="729" t="s">
        <v>105</v>
      </c>
      <c r="CN83" s="153">
        <v>52</v>
      </c>
      <c r="CO83" s="153">
        <v>11.75</v>
      </c>
      <c r="CP83" s="724">
        <v>55</v>
      </c>
      <c r="CQ83" s="158" t="s">
        <v>105</v>
      </c>
      <c r="CR83" s="159" t="s">
        <v>105</v>
      </c>
      <c r="CS83" s="724" t="s">
        <v>105</v>
      </c>
      <c r="CT83" s="176" t="s">
        <v>105</v>
      </c>
      <c r="CU83" s="153" t="s">
        <v>105</v>
      </c>
      <c r="CV83" s="724" t="s">
        <v>105</v>
      </c>
      <c r="CW83" s="158" t="s">
        <v>105</v>
      </c>
      <c r="CX83" s="159" t="s">
        <v>105</v>
      </c>
      <c r="CY83" s="729" t="s">
        <v>105</v>
      </c>
      <c r="CZ83" s="176" t="s">
        <v>105</v>
      </c>
      <c r="DA83" s="153" t="s">
        <v>105</v>
      </c>
      <c r="DB83" s="724" t="s">
        <v>105</v>
      </c>
      <c r="DC83" s="158" t="s">
        <v>105</v>
      </c>
      <c r="DD83" s="159" t="s">
        <v>105</v>
      </c>
      <c r="DE83" s="729" t="s">
        <v>105</v>
      </c>
      <c r="DF83" s="153" t="s">
        <v>105</v>
      </c>
      <c r="DG83" s="153" t="s">
        <v>105</v>
      </c>
      <c r="DH83" s="724" t="s">
        <v>105</v>
      </c>
      <c r="DI83" s="158" t="s">
        <v>105</v>
      </c>
      <c r="DJ83" s="159" t="s">
        <v>105</v>
      </c>
      <c r="DK83" s="716" t="s">
        <v>105</v>
      </c>
    </row>
    <row r="84" spans="1:115">
      <c r="A84" s="137" t="s">
        <v>128</v>
      </c>
      <c r="B84" s="178">
        <v>50</v>
      </c>
      <c r="C84" s="139">
        <v>1.72</v>
      </c>
      <c r="D84" s="715">
        <v>1735</v>
      </c>
      <c r="E84" s="149">
        <v>45</v>
      </c>
      <c r="F84" s="141">
        <v>4.3</v>
      </c>
      <c r="G84" s="728">
        <v>149</v>
      </c>
      <c r="H84" s="171">
        <v>52</v>
      </c>
      <c r="I84" s="149">
        <v>1.81</v>
      </c>
      <c r="J84" s="722">
        <v>1469</v>
      </c>
      <c r="K84" s="149">
        <v>44</v>
      </c>
      <c r="L84" s="141">
        <v>4.4000000000000004</v>
      </c>
      <c r="M84" s="728">
        <v>138</v>
      </c>
      <c r="N84" s="171">
        <v>36</v>
      </c>
      <c r="O84" s="139">
        <v>5.55</v>
      </c>
      <c r="P84" s="715">
        <v>266</v>
      </c>
      <c r="Q84" s="149" t="s">
        <v>105</v>
      </c>
      <c r="R84" s="141" t="s">
        <v>105</v>
      </c>
      <c r="S84" s="728" t="s">
        <v>105</v>
      </c>
      <c r="T84" s="171">
        <v>48</v>
      </c>
      <c r="U84" s="139">
        <v>4.5199999999999996</v>
      </c>
      <c r="V84" s="715">
        <v>220</v>
      </c>
      <c r="W84" s="149" t="s">
        <v>105</v>
      </c>
      <c r="X84" s="141" t="s">
        <v>105</v>
      </c>
      <c r="Y84" s="728" t="s">
        <v>105</v>
      </c>
      <c r="Z84" s="171">
        <v>59</v>
      </c>
      <c r="AA84" s="139">
        <v>4.05</v>
      </c>
      <c r="AB84" s="715">
        <v>258</v>
      </c>
      <c r="AC84" s="149" t="s">
        <v>105</v>
      </c>
      <c r="AD84" s="141" t="s">
        <v>105</v>
      </c>
      <c r="AE84" s="728" t="s">
        <v>105</v>
      </c>
      <c r="AF84" s="171">
        <v>32</v>
      </c>
      <c r="AG84" s="139">
        <v>9.56</v>
      </c>
      <c r="AH84" s="723">
        <v>64</v>
      </c>
      <c r="AI84" s="148" t="s">
        <v>105</v>
      </c>
      <c r="AJ84" s="149" t="s">
        <v>105</v>
      </c>
      <c r="AK84" s="728" t="s">
        <v>105</v>
      </c>
      <c r="AL84" s="171" t="s">
        <v>105</v>
      </c>
      <c r="AM84" s="139" t="s">
        <v>105</v>
      </c>
      <c r="AN84" s="723" t="s">
        <v>105</v>
      </c>
      <c r="AO84" s="148" t="s">
        <v>105</v>
      </c>
      <c r="AP84" s="149" t="s">
        <v>105</v>
      </c>
      <c r="AQ84" s="728" t="s">
        <v>105</v>
      </c>
      <c r="AR84" s="171">
        <v>47</v>
      </c>
      <c r="AS84" s="139">
        <v>8.2200000000000006</v>
      </c>
      <c r="AT84" s="723">
        <v>57</v>
      </c>
      <c r="AU84" s="148" t="s">
        <v>105</v>
      </c>
      <c r="AV84" s="149" t="s">
        <v>105</v>
      </c>
      <c r="AW84" s="728" t="s">
        <v>105</v>
      </c>
      <c r="AX84" s="171" t="s">
        <v>105</v>
      </c>
      <c r="AY84" s="139" t="s">
        <v>105</v>
      </c>
      <c r="AZ84" s="723" t="s">
        <v>105</v>
      </c>
      <c r="BA84" s="148" t="s">
        <v>105</v>
      </c>
      <c r="BB84" s="149" t="s">
        <v>105</v>
      </c>
      <c r="BC84" s="728" t="s">
        <v>105</v>
      </c>
      <c r="BD84" s="171">
        <v>60</v>
      </c>
      <c r="BE84" s="139">
        <v>5.95</v>
      </c>
      <c r="BF84" s="715">
        <v>130</v>
      </c>
      <c r="BG84" s="149" t="s">
        <v>105</v>
      </c>
      <c r="BH84" s="141" t="s">
        <v>105</v>
      </c>
      <c r="BI84" s="728" t="s">
        <v>105</v>
      </c>
      <c r="BJ84" s="171" t="s">
        <v>105</v>
      </c>
      <c r="BK84" s="139" t="s">
        <v>105</v>
      </c>
      <c r="BL84" s="723" t="s">
        <v>105</v>
      </c>
      <c r="BM84" s="148" t="s">
        <v>105</v>
      </c>
      <c r="BN84" s="149" t="s">
        <v>105</v>
      </c>
      <c r="BO84" s="728" t="s">
        <v>105</v>
      </c>
      <c r="BP84" s="171">
        <v>49</v>
      </c>
      <c r="BQ84" s="139">
        <v>5.97</v>
      </c>
      <c r="BR84" s="715">
        <v>159</v>
      </c>
      <c r="BS84" s="149" t="s">
        <v>105</v>
      </c>
      <c r="BT84" s="141" t="s">
        <v>105</v>
      </c>
      <c r="BU84" s="728" t="s">
        <v>105</v>
      </c>
      <c r="BV84" s="171">
        <v>48</v>
      </c>
      <c r="BW84" s="139">
        <v>3.28</v>
      </c>
      <c r="BX84" s="715">
        <v>375</v>
      </c>
      <c r="BY84" s="149" t="s">
        <v>105</v>
      </c>
      <c r="BZ84" s="141" t="s">
        <v>105</v>
      </c>
      <c r="CA84" s="728" t="s">
        <v>105</v>
      </c>
      <c r="CB84" s="171">
        <v>46</v>
      </c>
      <c r="CC84" s="139">
        <v>6.01</v>
      </c>
      <c r="CD84" s="723">
        <v>116</v>
      </c>
      <c r="CE84" s="148" t="s">
        <v>105</v>
      </c>
      <c r="CF84" s="149" t="s">
        <v>105</v>
      </c>
      <c r="CG84" s="728" t="s">
        <v>105</v>
      </c>
      <c r="CH84" s="171">
        <v>65</v>
      </c>
      <c r="CI84" s="139">
        <v>7.17</v>
      </c>
      <c r="CJ84" s="723">
        <v>72</v>
      </c>
      <c r="CK84" s="148" t="s">
        <v>105</v>
      </c>
      <c r="CL84" s="149" t="s">
        <v>105</v>
      </c>
      <c r="CM84" s="728" t="s">
        <v>105</v>
      </c>
      <c r="CN84" s="139">
        <v>52</v>
      </c>
      <c r="CO84" s="139">
        <v>11.74</v>
      </c>
      <c r="CP84" s="723">
        <v>57</v>
      </c>
      <c r="CQ84" s="148" t="s">
        <v>105</v>
      </c>
      <c r="CR84" s="149" t="s">
        <v>105</v>
      </c>
      <c r="CS84" s="723" t="s">
        <v>105</v>
      </c>
      <c r="CT84" s="171" t="s">
        <v>105</v>
      </c>
      <c r="CU84" s="139" t="s">
        <v>105</v>
      </c>
      <c r="CV84" s="723" t="s">
        <v>105</v>
      </c>
      <c r="CW84" s="148" t="s">
        <v>105</v>
      </c>
      <c r="CX84" s="149" t="s">
        <v>105</v>
      </c>
      <c r="CY84" s="728" t="s">
        <v>105</v>
      </c>
      <c r="CZ84" s="171" t="s">
        <v>105</v>
      </c>
      <c r="DA84" s="139" t="s">
        <v>105</v>
      </c>
      <c r="DB84" s="723" t="s">
        <v>105</v>
      </c>
      <c r="DC84" s="148" t="s">
        <v>105</v>
      </c>
      <c r="DD84" s="149" t="s">
        <v>105</v>
      </c>
      <c r="DE84" s="728" t="s">
        <v>105</v>
      </c>
      <c r="DF84" s="139" t="s">
        <v>105</v>
      </c>
      <c r="DG84" s="139" t="s">
        <v>105</v>
      </c>
      <c r="DH84" s="723" t="s">
        <v>105</v>
      </c>
      <c r="DI84" s="148" t="s">
        <v>105</v>
      </c>
      <c r="DJ84" s="149" t="s">
        <v>105</v>
      </c>
      <c r="DK84" s="715" t="s">
        <v>105</v>
      </c>
    </row>
    <row r="85" spans="1:115">
      <c r="A85" s="151" t="s">
        <v>129</v>
      </c>
      <c r="B85" s="179">
        <v>34</v>
      </c>
      <c r="C85" s="153">
        <v>1.65</v>
      </c>
      <c r="D85" s="716">
        <v>1733</v>
      </c>
      <c r="E85" s="159">
        <v>41</v>
      </c>
      <c r="F85" s="155">
        <v>4.22</v>
      </c>
      <c r="G85" s="729">
        <v>152</v>
      </c>
      <c r="H85" s="176">
        <v>34</v>
      </c>
      <c r="I85" s="161">
        <v>1.72</v>
      </c>
      <c r="J85" s="716">
        <v>1462</v>
      </c>
      <c r="K85" s="159">
        <v>43</v>
      </c>
      <c r="L85" s="155">
        <v>4.3600000000000003</v>
      </c>
      <c r="M85" s="729">
        <v>140</v>
      </c>
      <c r="N85" s="176">
        <v>38</v>
      </c>
      <c r="O85" s="153">
        <v>5.61</v>
      </c>
      <c r="P85" s="716">
        <v>271</v>
      </c>
      <c r="Q85" s="159" t="s">
        <v>105</v>
      </c>
      <c r="R85" s="155" t="s">
        <v>105</v>
      </c>
      <c r="S85" s="729" t="s">
        <v>105</v>
      </c>
      <c r="T85" s="176">
        <v>40</v>
      </c>
      <c r="U85" s="153">
        <v>4.51</v>
      </c>
      <c r="V85" s="716">
        <v>215</v>
      </c>
      <c r="W85" s="159" t="s">
        <v>105</v>
      </c>
      <c r="X85" s="155" t="s">
        <v>105</v>
      </c>
      <c r="Y85" s="729" t="s">
        <v>105</v>
      </c>
      <c r="Z85" s="176">
        <v>26</v>
      </c>
      <c r="AA85" s="153">
        <v>3.57</v>
      </c>
      <c r="AB85" s="716">
        <v>259</v>
      </c>
      <c r="AC85" s="159" t="s">
        <v>105</v>
      </c>
      <c r="AD85" s="155" t="s">
        <v>105</v>
      </c>
      <c r="AE85" s="729" t="s">
        <v>105</v>
      </c>
      <c r="AF85" s="176">
        <v>45</v>
      </c>
      <c r="AG85" s="153">
        <v>9.620000000000001</v>
      </c>
      <c r="AH85" s="724">
        <v>65</v>
      </c>
      <c r="AI85" s="158" t="s">
        <v>105</v>
      </c>
      <c r="AJ85" s="159" t="s">
        <v>105</v>
      </c>
      <c r="AK85" s="729" t="s">
        <v>105</v>
      </c>
      <c r="AL85" s="176" t="s">
        <v>105</v>
      </c>
      <c r="AM85" s="153" t="s">
        <v>105</v>
      </c>
      <c r="AN85" s="724" t="s">
        <v>105</v>
      </c>
      <c r="AO85" s="158" t="s">
        <v>105</v>
      </c>
      <c r="AP85" s="159" t="s">
        <v>105</v>
      </c>
      <c r="AQ85" s="729" t="s">
        <v>105</v>
      </c>
      <c r="AR85" s="176">
        <v>35</v>
      </c>
      <c r="AS85" s="153">
        <v>7.99</v>
      </c>
      <c r="AT85" s="724">
        <v>56</v>
      </c>
      <c r="AU85" s="158" t="s">
        <v>105</v>
      </c>
      <c r="AV85" s="159" t="s">
        <v>105</v>
      </c>
      <c r="AW85" s="729" t="s">
        <v>105</v>
      </c>
      <c r="AX85" s="176" t="s">
        <v>105</v>
      </c>
      <c r="AY85" s="153" t="s">
        <v>105</v>
      </c>
      <c r="AZ85" s="724" t="s">
        <v>105</v>
      </c>
      <c r="BA85" s="158" t="s">
        <v>105</v>
      </c>
      <c r="BB85" s="159" t="s">
        <v>105</v>
      </c>
      <c r="BC85" s="729" t="s">
        <v>105</v>
      </c>
      <c r="BD85" s="175">
        <v>52</v>
      </c>
      <c r="BE85" s="153">
        <v>6.06</v>
      </c>
      <c r="BF85" s="716">
        <v>131</v>
      </c>
      <c r="BG85" s="159" t="s">
        <v>105</v>
      </c>
      <c r="BH85" s="155" t="s">
        <v>105</v>
      </c>
      <c r="BI85" s="729" t="s">
        <v>105</v>
      </c>
      <c r="BJ85" s="176" t="s">
        <v>105</v>
      </c>
      <c r="BK85" s="153" t="s">
        <v>105</v>
      </c>
      <c r="BL85" s="724" t="s">
        <v>105</v>
      </c>
      <c r="BM85" s="158" t="s">
        <v>105</v>
      </c>
      <c r="BN85" s="159" t="s">
        <v>105</v>
      </c>
      <c r="BO85" s="729" t="s">
        <v>105</v>
      </c>
      <c r="BP85" s="176">
        <v>22</v>
      </c>
      <c r="BQ85" s="153">
        <v>4.82</v>
      </c>
      <c r="BR85" s="716">
        <v>160</v>
      </c>
      <c r="BS85" s="159" t="s">
        <v>105</v>
      </c>
      <c r="BT85" s="155" t="s">
        <v>105</v>
      </c>
      <c r="BU85" s="729" t="s">
        <v>105</v>
      </c>
      <c r="BV85" s="176">
        <v>33</v>
      </c>
      <c r="BW85" s="153">
        <v>3.12</v>
      </c>
      <c r="BX85" s="716">
        <v>374</v>
      </c>
      <c r="BY85" s="159" t="s">
        <v>105</v>
      </c>
      <c r="BZ85" s="155" t="s">
        <v>105</v>
      </c>
      <c r="CA85" s="729" t="s">
        <v>105</v>
      </c>
      <c r="CB85" s="176">
        <v>36</v>
      </c>
      <c r="CC85" s="153">
        <v>5.8</v>
      </c>
      <c r="CD85" s="724">
        <v>115</v>
      </c>
      <c r="CE85" s="158" t="s">
        <v>105</v>
      </c>
      <c r="CF85" s="159" t="s">
        <v>105</v>
      </c>
      <c r="CG85" s="729" t="s">
        <v>105</v>
      </c>
      <c r="CH85" s="176">
        <v>41</v>
      </c>
      <c r="CI85" s="153">
        <v>7.3500000000000014</v>
      </c>
      <c r="CJ85" s="724">
        <v>71</v>
      </c>
      <c r="CK85" s="158" t="s">
        <v>105</v>
      </c>
      <c r="CL85" s="159" t="s">
        <v>105</v>
      </c>
      <c r="CM85" s="729" t="s">
        <v>105</v>
      </c>
      <c r="CN85" s="153">
        <v>28</v>
      </c>
      <c r="CO85" s="153">
        <v>11.01</v>
      </c>
      <c r="CP85" s="724">
        <v>58</v>
      </c>
      <c r="CQ85" s="158" t="s">
        <v>105</v>
      </c>
      <c r="CR85" s="159" t="s">
        <v>105</v>
      </c>
      <c r="CS85" s="724" t="s">
        <v>105</v>
      </c>
      <c r="CT85" s="176" t="s">
        <v>105</v>
      </c>
      <c r="CU85" s="153" t="s">
        <v>105</v>
      </c>
      <c r="CV85" s="724" t="s">
        <v>105</v>
      </c>
      <c r="CW85" s="158" t="s">
        <v>105</v>
      </c>
      <c r="CX85" s="159" t="s">
        <v>105</v>
      </c>
      <c r="CY85" s="729" t="s">
        <v>105</v>
      </c>
      <c r="CZ85" s="176" t="s">
        <v>105</v>
      </c>
      <c r="DA85" s="153" t="s">
        <v>105</v>
      </c>
      <c r="DB85" s="724" t="s">
        <v>105</v>
      </c>
      <c r="DC85" s="158" t="s">
        <v>105</v>
      </c>
      <c r="DD85" s="159" t="s">
        <v>105</v>
      </c>
      <c r="DE85" s="729" t="s">
        <v>105</v>
      </c>
      <c r="DF85" s="153" t="s">
        <v>105</v>
      </c>
      <c r="DG85" s="153" t="s">
        <v>105</v>
      </c>
      <c r="DH85" s="724" t="s">
        <v>105</v>
      </c>
      <c r="DI85" s="158" t="s">
        <v>105</v>
      </c>
      <c r="DJ85" s="159" t="s">
        <v>105</v>
      </c>
      <c r="DK85" s="716" t="s">
        <v>105</v>
      </c>
    </row>
    <row r="86" spans="1:115">
      <c r="A86" s="137" t="s">
        <v>130</v>
      </c>
      <c r="B86" s="180">
        <v>26</v>
      </c>
      <c r="C86" s="139">
        <v>1.57</v>
      </c>
      <c r="D86" s="715">
        <v>1666</v>
      </c>
      <c r="E86" s="149">
        <v>22</v>
      </c>
      <c r="F86" s="141">
        <v>3.8</v>
      </c>
      <c r="G86" s="728">
        <v>133</v>
      </c>
      <c r="H86" s="173">
        <v>27</v>
      </c>
      <c r="I86" s="139">
        <v>1.67</v>
      </c>
      <c r="J86" s="715">
        <v>1409</v>
      </c>
      <c r="K86" s="149">
        <v>22</v>
      </c>
      <c r="L86" s="141">
        <v>4.01</v>
      </c>
      <c r="M86" s="728">
        <v>121</v>
      </c>
      <c r="N86" s="173">
        <v>12</v>
      </c>
      <c r="O86" s="139">
        <v>3.94</v>
      </c>
      <c r="P86" s="715">
        <v>257</v>
      </c>
      <c r="Q86" s="149" t="s">
        <v>105</v>
      </c>
      <c r="R86" s="141" t="s">
        <v>105</v>
      </c>
      <c r="S86" s="728" t="s">
        <v>105</v>
      </c>
      <c r="T86" s="181">
        <v>22</v>
      </c>
      <c r="U86" s="139">
        <v>3.88</v>
      </c>
      <c r="V86" s="715">
        <v>208</v>
      </c>
      <c r="W86" s="149" t="s">
        <v>105</v>
      </c>
      <c r="X86" s="141" t="s">
        <v>105</v>
      </c>
      <c r="Y86" s="728" t="s">
        <v>105</v>
      </c>
      <c r="Z86" s="171">
        <v>30</v>
      </c>
      <c r="AA86" s="139">
        <v>3.94</v>
      </c>
      <c r="AB86" s="715">
        <v>252</v>
      </c>
      <c r="AC86" s="149" t="s">
        <v>105</v>
      </c>
      <c r="AD86" s="141" t="s">
        <v>105</v>
      </c>
      <c r="AE86" s="728" t="s">
        <v>105</v>
      </c>
      <c r="AF86" s="173">
        <v>6</v>
      </c>
      <c r="AG86" s="139">
        <v>6.1400000000000006</v>
      </c>
      <c r="AH86" s="723">
        <v>58</v>
      </c>
      <c r="AI86" s="148" t="s">
        <v>105</v>
      </c>
      <c r="AJ86" s="149" t="s">
        <v>105</v>
      </c>
      <c r="AK86" s="728" t="s">
        <v>105</v>
      </c>
      <c r="AL86" s="171" t="s">
        <v>105</v>
      </c>
      <c r="AM86" s="139" t="s">
        <v>105</v>
      </c>
      <c r="AN86" s="723" t="s">
        <v>105</v>
      </c>
      <c r="AO86" s="148" t="s">
        <v>105</v>
      </c>
      <c r="AP86" s="149" t="s">
        <v>105</v>
      </c>
      <c r="AQ86" s="728" t="s">
        <v>105</v>
      </c>
      <c r="AR86" s="182">
        <v>12</v>
      </c>
      <c r="AS86" s="139">
        <v>6.01</v>
      </c>
      <c r="AT86" s="723">
        <v>50</v>
      </c>
      <c r="AU86" s="148" t="s">
        <v>105</v>
      </c>
      <c r="AV86" s="149" t="s">
        <v>105</v>
      </c>
      <c r="AW86" s="728" t="s">
        <v>105</v>
      </c>
      <c r="AX86" s="171" t="s">
        <v>105</v>
      </c>
      <c r="AY86" s="139" t="s">
        <v>105</v>
      </c>
      <c r="AZ86" s="723" t="s">
        <v>105</v>
      </c>
      <c r="BA86" s="148" t="s">
        <v>105</v>
      </c>
      <c r="BB86" s="149" t="s">
        <v>105</v>
      </c>
      <c r="BC86" s="728" t="s">
        <v>105</v>
      </c>
      <c r="BD86" s="171">
        <v>28</v>
      </c>
      <c r="BE86" s="139">
        <v>5.52</v>
      </c>
      <c r="BF86" s="715">
        <v>128</v>
      </c>
      <c r="BG86" s="149" t="s">
        <v>105</v>
      </c>
      <c r="BH86" s="141" t="s">
        <v>105</v>
      </c>
      <c r="BI86" s="728" t="s">
        <v>105</v>
      </c>
      <c r="BJ86" s="171" t="s">
        <v>105</v>
      </c>
      <c r="BK86" s="139" t="s">
        <v>105</v>
      </c>
      <c r="BL86" s="723" t="s">
        <v>105</v>
      </c>
      <c r="BM86" s="148" t="s">
        <v>105</v>
      </c>
      <c r="BN86" s="149" t="s">
        <v>105</v>
      </c>
      <c r="BO86" s="728" t="s">
        <v>105</v>
      </c>
      <c r="BP86" s="171">
        <v>26</v>
      </c>
      <c r="BQ86" s="139">
        <v>5.51</v>
      </c>
      <c r="BR86" s="715">
        <v>154</v>
      </c>
      <c r="BS86" s="149" t="s">
        <v>105</v>
      </c>
      <c r="BT86" s="141" t="s">
        <v>105</v>
      </c>
      <c r="BU86" s="728" t="s">
        <v>105</v>
      </c>
      <c r="BV86" s="171">
        <v>28</v>
      </c>
      <c r="BW86" s="139">
        <v>3.05</v>
      </c>
      <c r="BX86" s="715">
        <v>361</v>
      </c>
      <c r="BY86" s="149" t="s">
        <v>105</v>
      </c>
      <c r="BZ86" s="141" t="s">
        <v>105</v>
      </c>
      <c r="CA86" s="728" t="s">
        <v>105</v>
      </c>
      <c r="CB86" s="171">
        <v>23</v>
      </c>
      <c r="CC86" s="139">
        <v>5.12</v>
      </c>
      <c r="CD86" s="723">
        <v>113</v>
      </c>
      <c r="CE86" s="148" t="s">
        <v>105</v>
      </c>
      <c r="CF86" s="149" t="s">
        <v>105</v>
      </c>
      <c r="CG86" s="728" t="s">
        <v>105</v>
      </c>
      <c r="CH86" s="171">
        <v>44</v>
      </c>
      <c r="CI86" s="139">
        <v>7.7</v>
      </c>
      <c r="CJ86" s="723">
        <v>66</v>
      </c>
      <c r="CK86" s="148" t="s">
        <v>105</v>
      </c>
      <c r="CL86" s="149" t="s">
        <v>105</v>
      </c>
      <c r="CM86" s="728" t="s">
        <v>105</v>
      </c>
      <c r="CN86" s="139">
        <v>30</v>
      </c>
      <c r="CO86" s="139">
        <v>11.45</v>
      </c>
      <c r="CP86" s="723">
        <v>57</v>
      </c>
      <c r="CQ86" s="148" t="s">
        <v>105</v>
      </c>
      <c r="CR86" s="149" t="s">
        <v>105</v>
      </c>
      <c r="CS86" s="723" t="s">
        <v>105</v>
      </c>
      <c r="CT86" s="171" t="s">
        <v>105</v>
      </c>
      <c r="CU86" s="139" t="s">
        <v>105</v>
      </c>
      <c r="CV86" s="723" t="s">
        <v>105</v>
      </c>
      <c r="CW86" s="148" t="s">
        <v>105</v>
      </c>
      <c r="CX86" s="149" t="s">
        <v>105</v>
      </c>
      <c r="CY86" s="728" t="s">
        <v>105</v>
      </c>
      <c r="CZ86" s="171" t="s">
        <v>105</v>
      </c>
      <c r="DA86" s="139" t="s">
        <v>105</v>
      </c>
      <c r="DB86" s="723" t="s">
        <v>105</v>
      </c>
      <c r="DC86" s="148" t="s">
        <v>105</v>
      </c>
      <c r="DD86" s="149" t="s">
        <v>105</v>
      </c>
      <c r="DE86" s="728" t="s">
        <v>105</v>
      </c>
      <c r="DF86" s="139" t="s">
        <v>105</v>
      </c>
      <c r="DG86" s="139" t="s">
        <v>105</v>
      </c>
      <c r="DH86" s="723" t="s">
        <v>105</v>
      </c>
      <c r="DI86" s="148" t="s">
        <v>105</v>
      </c>
      <c r="DJ86" s="149" t="s">
        <v>105</v>
      </c>
      <c r="DK86" s="715" t="s">
        <v>105</v>
      </c>
    </row>
    <row r="87" spans="1:115">
      <c r="A87" s="151" t="s">
        <v>131</v>
      </c>
      <c r="B87" s="179">
        <v>13</v>
      </c>
      <c r="C87" s="153">
        <v>1.26</v>
      </c>
      <c r="D87" s="716">
        <v>1728</v>
      </c>
      <c r="E87" s="159">
        <v>22</v>
      </c>
      <c r="F87" s="155">
        <v>3.55</v>
      </c>
      <c r="G87" s="729">
        <v>150</v>
      </c>
      <c r="H87" s="176">
        <v>14</v>
      </c>
      <c r="I87" s="153">
        <v>1.33</v>
      </c>
      <c r="J87" s="716">
        <v>1459</v>
      </c>
      <c r="K87" s="159">
        <v>24</v>
      </c>
      <c r="L87" s="155">
        <v>3.76</v>
      </c>
      <c r="M87" s="729">
        <v>138</v>
      </c>
      <c r="N87" s="176">
        <v>10</v>
      </c>
      <c r="O87" s="153">
        <v>4.09</v>
      </c>
      <c r="P87" s="716">
        <v>269</v>
      </c>
      <c r="Q87" s="159" t="s">
        <v>105</v>
      </c>
      <c r="R87" s="155" t="s">
        <v>105</v>
      </c>
      <c r="S87" s="729" t="s">
        <v>105</v>
      </c>
      <c r="T87" s="176">
        <v>14</v>
      </c>
      <c r="U87" s="153">
        <v>3.37</v>
      </c>
      <c r="V87" s="716">
        <v>215</v>
      </c>
      <c r="W87" s="159" t="s">
        <v>105</v>
      </c>
      <c r="X87" s="155" t="s">
        <v>105</v>
      </c>
      <c r="Y87" s="729" t="s">
        <v>105</v>
      </c>
      <c r="Z87" s="176">
        <v>14</v>
      </c>
      <c r="AA87" s="153">
        <v>3.02</v>
      </c>
      <c r="AB87" s="716">
        <v>259</v>
      </c>
      <c r="AC87" s="159" t="s">
        <v>105</v>
      </c>
      <c r="AD87" s="155" t="s">
        <v>105</v>
      </c>
      <c r="AE87" s="729" t="s">
        <v>105</v>
      </c>
      <c r="AF87" s="176">
        <v>8</v>
      </c>
      <c r="AG87" s="153">
        <v>5.59</v>
      </c>
      <c r="AH87" s="724">
        <v>65</v>
      </c>
      <c r="AI87" s="158" t="s">
        <v>105</v>
      </c>
      <c r="AJ87" s="159" t="s">
        <v>105</v>
      </c>
      <c r="AK87" s="729" t="s">
        <v>105</v>
      </c>
      <c r="AL87" s="176" t="s">
        <v>105</v>
      </c>
      <c r="AM87" s="153" t="s">
        <v>105</v>
      </c>
      <c r="AN87" s="724" t="s">
        <v>105</v>
      </c>
      <c r="AO87" s="158" t="s">
        <v>105</v>
      </c>
      <c r="AP87" s="159" t="s">
        <v>105</v>
      </c>
      <c r="AQ87" s="729" t="s">
        <v>105</v>
      </c>
      <c r="AR87" s="176">
        <v>8</v>
      </c>
      <c r="AS87" s="153">
        <v>4.8600000000000003</v>
      </c>
      <c r="AT87" s="724">
        <v>56</v>
      </c>
      <c r="AU87" s="158" t="s">
        <v>105</v>
      </c>
      <c r="AV87" s="159" t="s">
        <v>105</v>
      </c>
      <c r="AW87" s="729" t="s">
        <v>105</v>
      </c>
      <c r="AX87" s="176" t="s">
        <v>105</v>
      </c>
      <c r="AY87" s="153" t="s">
        <v>105</v>
      </c>
      <c r="AZ87" s="724" t="s">
        <v>105</v>
      </c>
      <c r="BA87" s="158" t="s">
        <v>105</v>
      </c>
      <c r="BB87" s="159" t="s">
        <v>105</v>
      </c>
      <c r="BC87" s="729" t="s">
        <v>105</v>
      </c>
      <c r="BD87" s="176">
        <v>11</v>
      </c>
      <c r="BE87" s="153">
        <v>3.74</v>
      </c>
      <c r="BF87" s="716">
        <v>132</v>
      </c>
      <c r="BG87" s="159" t="s">
        <v>105</v>
      </c>
      <c r="BH87" s="155" t="s">
        <v>105</v>
      </c>
      <c r="BI87" s="729" t="s">
        <v>105</v>
      </c>
      <c r="BJ87" s="176" t="s">
        <v>105</v>
      </c>
      <c r="BK87" s="153" t="s">
        <v>105</v>
      </c>
      <c r="BL87" s="724" t="s">
        <v>105</v>
      </c>
      <c r="BM87" s="158" t="s">
        <v>105</v>
      </c>
      <c r="BN87" s="159" t="s">
        <v>105</v>
      </c>
      <c r="BO87" s="729" t="s">
        <v>105</v>
      </c>
      <c r="BP87" s="176">
        <v>18</v>
      </c>
      <c r="BQ87" s="153">
        <v>4.78</v>
      </c>
      <c r="BR87" s="716">
        <v>159</v>
      </c>
      <c r="BS87" s="159" t="s">
        <v>105</v>
      </c>
      <c r="BT87" s="155" t="s">
        <v>105</v>
      </c>
      <c r="BU87" s="729" t="s">
        <v>105</v>
      </c>
      <c r="BV87" s="176">
        <v>11</v>
      </c>
      <c r="BW87" s="153">
        <v>2.15</v>
      </c>
      <c r="BX87" s="716">
        <v>374</v>
      </c>
      <c r="BY87" s="159" t="s">
        <v>105</v>
      </c>
      <c r="BZ87" s="155" t="s">
        <v>105</v>
      </c>
      <c r="CA87" s="729" t="s">
        <v>105</v>
      </c>
      <c r="CB87" s="176">
        <v>19</v>
      </c>
      <c r="CC87" s="153">
        <v>4.8099999999999996</v>
      </c>
      <c r="CD87" s="724">
        <v>113</v>
      </c>
      <c r="CE87" s="158" t="s">
        <v>105</v>
      </c>
      <c r="CF87" s="159" t="s">
        <v>105</v>
      </c>
      <c r="CG87" s="729" t="s">
        <v>105</v>
      </c>
      <c r="CH87" s="176">
        <v>17</v>
      </c>
      <c r="CI87" s="153">
        <v>5.98</v>
      </c>
      <c r="CJ87" s="724">
        <v>69</v>
      </c>
      <c r="CK87" s="158" t="s">
        <v>105</v>
      </c>
      <c r="CL87" s="159" t="s">
        <v>105</v>
      </c>
      <c r="CM87" s="729" t="s">
        <v>105</v>
      </c>
      <c r="CN87" s="153">
        <v>14</v>
      </c>
      <c r="CO87" s="153">
        <v>9.4</v>
      </c>
      <c r="CP87" s="724">
        <v>58</v>
      </c>
      <c r="CQ87" s="158" t="s">
        <v>105</v>
      </c>
      <c r="CR87" s="159" t="s">
        <v>105</v>
      </c>
      <c r="CS87" s="724" t="s">
        <v>105</v>
      </c>
      <c r="CT87" s="176" t="s">
        <v>105</v>
      </c>
      <c r="CU87" s="153" t="s">
        <v>105</v>
      </c>
      <c r="CV87" s="724" t="s">
        <v>105</v>
      </c>
      <c r="CW87" s="158" t="s">
        <v>105</v>
      </c>
      <c r="CX87" s="159" t="s">
        <v>105</v>
      </c>
      <c r="CY87" s="729" t="s">
        <v>105</v>
      </c>
      <c r="CZ87" s="176" t="s">
        <v>105</v>
      </c>
      <c r="DA87" s="153" t="s">
        <v>105</v>
      </c>
      <c r="DB87" s="724" t="s">
        <v>105</v>
      </c>
      <c r="DC87" s="158" t="s">
        <v>105</v>
      </c>
      <c r="DD87" s="159" t="s">
        <v>105</v>
      </c>
      <c r="DE87" s="729" t="s">
        <v>105</v>
      </c>
      <c r="DF87" s="153" t="s">
        <v>105</v>
      </c>
      <c r="DG87" s="153" t="s">
        <v>105</v>
      </c>
      <c r="DH87" s="724" t="s">
        <v>105</v>
      </c>
      <c r="DI87" s="158" t="s">
        <v>105</v>
      </c>
      <c r="DJ87" s="159" t="s">
        <v>105</v>
      </c>
      <c r="DK87" s="716" t="s">
        <v>105</v>
      </c>
    </row>
    <row r="88" spans="1:115">
      <c r="A88" s="137" t="s">
        <v>132</v>
      </c>
      <c r="B88" s="178">
        <v>3</v>
      </c>
      <c r="C88" s="139">
        <v>0.61</v>
      </c>
      <c r="D88" s="715">
        <v>1725</v>
      </c>
      <c r="E88" s="149">
        <v>8</v>
      </c>
      <c r="F88" s="141">
        <v>2.19</v>
      </c>
      <c r="G88" s="728">
        <v>150</v>
      </c>
      <c r="H88" s="171">
        <v>3</v>
      </c>
      <c r="I88" s="139">
        <v>0.61</v>
      </c>
      <c r="J88" s="715">
        <v>1455</v>
      </c>
      <c r="K88" s="149">
        <v>8</v>
      </c>
      <c r="L88" s="141">
        <v>2.31</v>
      </c>
      <c r="M88" s="728">
        <v>138</v>
      </c>
      <c r="N88" s="171">
        <v>6</v>
      </c>
      <c r="O88" s="139">
        <v>2.81</v>
      </c>
      <c r="P88" s="715">
        <v>270</v>
      </c>
      <c r="Q88" s="149" t="s">
        <v>105</v>
      </c>
      <c r="R88" s="141" t="s">
        <v>105</v>
      </c>
      <c r="S88" s="728" t="s">
        <v>105</v>
      </c>
      <c r="T88" s="171">
        <v>4</v>
      </c>
      <c r="U88" s="139">
        <v>1.88</v>
      </c>
      <c r="V88" s="715">
        <v>214</v>
      </c>
      <c r="W88" s="149" t="s">
        <v>105</v>
      </c>
      <c r="X88" s="141" t="s">
        <v>105</v>
      </c>
      <c r="Y88" s="728" t="s">
        <v>105</v>
      </c>
      <c r="Z88" s="171">
        <v>2</v>
      </c>
      <c r="AA88" s="139">
        <v>1.36</v>
      </c>
      <c r="AB88" s="715">
        <v>256</v>
      </c>
      <c r="AC88" s="149" t="s">
        <v>105</v>
      </c>
      <c r="AD88" s="141" t="s">
        <v>105</v>
      </c>
      <c r="AE88" s="728" t="s">
        <v>105</v>
      </c>
      <c r="AF88" s="171">
        <v>8</v>
      </c>
      <c r="AG88" s="139">
        <v>5.59</v>
      </c>
      <c r="AH88" s="723">
        <v>65</v>
      </c>
      <c r="AI88" s="148" t="s">
        <v>105</v>
      </c>
      <c r="AJ88" s="149" t="s">
        <v>105</v>
      </c>
      <c r="AK88" s="728" t="s">
        <v>105</v>
      </c>
      <c r="AL88" s="171" t="s">
        <v>105</v>
      </c>
      <c r="AM88" s="139" t="s">
        <v>105</v>
      </c>
      <c r="AN88" s="723" t="s">
        <v>105</v>
      </c>
      <c r="AO88" s="148" t="s">
        <v>105</v>
      </c>
      <c r="AP88" s="149" t="s">
        <v>105</v>
      </c>
      <c r="AQ88" s="728" t="s">
        <v>105</v>
      </c>
      <c r="AR88" s="171">
        <v>2</v>
      </c>
      <c r="AS88" s="139">
        <v>2.0299999999999998</v>
      </c>
      <c r="AT88" s="723">
        <v>57</v>
      </c>
      <c r="AU88" s="148" t="s">
        <v>105</v>
      </c>
      <c r="AV88" s="149" t="s">
        <v>105</v>
      </c>
      <c r="AW88" s="728" t="s">
        <v>105</v>
      </c>
      <c r="AX88" s="171" t="s">
        <v>105</v>
      </c>
      <c r="AY88" s="139" t="s">
        <v>105</v>
      </c>
      <c r="AZ88" s="723" t="s">
        <v>105</v>
      </c>
      <c r="BA88" s="148" t="s">
        <v>105</v>
      </c>
      <c r="BB88" s="149" t="s">
        <v>105</v>
      </c>
      <c r="BC88" s="728" t="s">
        <v>105</v>
      </c>
      <c r="BD88" s="171">
        <v>7</v>
      </c>
      <c r="BE88" s="139">
        <v>2.96</v>
      </c>
      <c r="BF88" s="715">
        <v>131</v>
      </c>
      <c r="BG88" s="149" t="s">
        <v>105</v>
      </c>
      <c r="BH88" s="141" t="s">
        <v>105</v>
      </c>
      <c r="BI88" s="728" t="s">
        <v>105</v>
      </c>
      <c r="BJ88" s="171" t="s">
        <v>105</v>
      </c>
      <c r="BK88" s="139" t="s">
        <v>105</v>
      </c>
      <c r="BL88" s="723" t="s">
        <v>105</v>
      </c>
      <c r="BM88" s="148" t="s">
        <v>105</v>
      </c>
      <c r="BN88" s="149" t="s">
        <v>105</v>
      </c>
      <c r="BO88" s="728" t="s">
        <v>105</v>
      </c>
      <c r="BP88" s="171">
        <v>3</v>
      </c>
      <c r="BQ88" s="139">
        <v>1.64</v>
      </c>
      <c r="BR88" s="715">
        <v>158</v>
      </c>
      <c r="BS88" s="149" t="s">
        <v>105</v>
      </c>
      <c r="BT88" s="141" t="s">
        <v>105</v>
      </c>
      <c r="BU88" s="728" t="s">
        <v>105</v>
      </c>
      <c r="BV88" s="171">
        <v>2</v>
      </c>
      <c r="BW88" s="139">
        <v>0.89</v>
      </c>
      <c r="BX88" s="715">
        <v>374</v>
      </c>
      <c r="BY88" s="149" t="s">
        <v>105</v>
      </c>
      <c r="BZ88" s="141" t="s">
        <v>105</v>
      </c>
      <c r="CA88" s="728" t="s">
        <v>105</v>
      </c>
      <c r="CB88" s="171">
        <v>3</v>
      </c>
      <c r="CC88" s="139">
        <v>1.9</v>
      </c>
      <c r="CD88" s="723">
        <v>113</v>
      </c>
      <c r="CE88" s="148" t="s">
        <v>105</v>
      </c>
      <c r="CF88" s="149" t="s">
        <v>105</v>
      </c>
      <c r="CG88" s="728" t="s">
        <v>105</v>
      </c>
      <c r="CH88" s="171">
        <v>0</v>
      </c>
      <c r="CI88" s="139"/>
      <c r="CJ88" s="723">
        <v>70</v>
      </c>
      <c r="CK88" s="148" t="s">
        <v>105</v>
      </c>
      <c r="CL88" s="149" t="s">
        <v>105</v>
      </c>
      <c r="CM88" s="728" t="s">
        <v>105</v>
      </c>
      <c r="CN88" s="139">
        <v>5</v>
      </c>
      <c r="CO88" s="139">
        <v>4.6900000000000004</v>
      </c>
      <c r="CP88" s="723">
        <v>58</v>
      </c>
      <c r="CQ88" s="148" t="s">
        <v>105</v>
      </c>
      <c r="CR88" s="149" t="s">
        <v>105</v>
      </c>
      <c r="CS88" s="723" t="s">
        <v>105</v>
      </c>
      <c r="CT88" s="171" t="s">
        <v>105</v>
      </c>
      <c r="CU88" s="139" t="s">
        <v>105</v>
      </c>
      <c r="CV88" s="723" t="s">
        <v>105</v>
      </c>
      <c r="CW88" s="148" t="s">
        <v>105</v>
      </c>
      <c r="CX88" s="149" t="s">
        <v>105</v>
      </c>
      <c r="CY88" s="728" t="s">
        <v>105</v>
      </c>
      <c r="CZ88" s="171" t="s">
        <v>105</v>
      </c>
      <c r="DA88" s="139" t="s">
        <v>105</v>
      </c>
      <c r="DB88" s="723" t="s">
        <v>105</v>
      </c>
      <c r="DC88" s="148" t="s">
        <v>105</v>
      </c>
      <c r="DD88" s="149" t="s">
        <v>105</v>
      </c>
      <c r="DE88" s="728" t="s">
        <v>105</v>
      </c>
      <c r="DF88" s="139" t="s">
        <v>105</v>
      </c>
      <c r="DG88" s="139" t="s">
        <v>105</v>
      </c>
      <c r="DH88" s="723" t="s">
        <v>105</v>
      </c>
      <c r="DI88" s="148" t="s">
        <v>105</v>
      </c>
      <c r="DJ88" s="149" t="s">
        <v>105</v>
      </c>
      <c r="DK88" s="715" t="s">
        <v>105</v>
      </c>
    </row>
    <row r="89" spans="1:115">
      <c r="A89" s="151" t="s">
        <v>133</v>
      </c>
      <c r="B89" s="179">
        <v>4</v>
      </c>
      <c r="C89" s="153">
        <v>0.66</v>
      </c>
      <c r="D89" s="716">
        <v>1729</v>
      </c>
      <c r="E89" s="159">
        <v>10</v>
      </c>
      <c r="F89" s="155">
        <v>2.73</v>
      </c>
      <c r="G89" s="729">
        <v>148</v>
      </c>
      <c r="H89" s="176">
        <v>4</v>
      </c>
      <c r="I89" s="153">
        <v>0.71</v>
      </c>
      <c r="J89" s="716">
        <v>1459</v>
      </c>
      <c r="K89" s="159">
        <v>11</v>
      </c>
      <c r="L89" s="155">
        <v>2.93</v>
      </c>
      <c r="M89" s="729">
        <v>136</v>
      </c>
      <c r="N89" s="176">
        <v>2</v>
      </c>
      <c r="O89" s="153">
        <v>1.45</v>
      </c>
      <c r="P89" s="716">
        <v>270</v>
      </c>
      <c r="Q89" s="159" t="s">
        <v>105</v>
      </c>
      <c r="R89" s="155" t="s">
        <v>105</v>
      </c>
      <c r="S89" s="729" t="s">
        <v>105</v>
      </c>
      <c r="T89" s="176">
        <v>1</v>
      </c>
      <c r="U89" s="153">
        <v>0.89</v>
      </c>
      <c r="V89" s="716">
        <v>214</v>
      </c>
      <c r="W89" s="159" t="s">
        <v>105</v>
      </c>
      <c r="X89" s="155" t="s">
        <v>105</v>
      </c>
      <c r="Y89" s="729" t="s">
        <v>105</v>
      </c>
      <c r="Z89" s="176">
        <v>1</v>
      </c>
      <c r="AA89" s="153">
        <v>0.59</v>
      </c>
      <c r="AB89" s="716">
        <v>257</v>
      </c>
      <c r="AC89" s="159" t="s">
        <v>105</v>
      </c>
      <c r="AD89" s="155" t="s">
        <v>105</v>
      </c>
      <c r="AE89" s="729" t="s">
        <v>105</v>
      </c>
      <c r="AF89" s="176">
        <v>0</v>
      </c>
      <c r="AG89" s="153"/>
      <c r="AH89" s="724">
        <v>65</v>
      </c>
      <c r="AI89" s="158" t="s">
        <v>105</v>
      </c>
      <c r="AJ89" s="159" t="s">
        <v>105</v>
      </c>
      <c r="AK89" s="729" t="s">
        <v>105</v>
      </c>
      <c r="AL89" s="176" t="s">
        <v>105</v>
      </c>
      <c r="AM89" s="153" t="s">
        <v>105</v>
      </c>
      <c r="AN89" s="724" t="s">
        <v>105</v>
      </c>
      <c r="AO89" s="158" t="s">
        <v>105</v>
      </c>
      <c r="AP89" s="159" t="s">
        <v>105</v>
      </c>
      <c r="AQ89" s="729" t="s">
        <v>105</v>
      </c>
      <c r="AR89" s="176">
        <v>0</v>
      </c>
      <c r="AS89" s="153"/>
      <c r="AT89" s="724">
        <v>57</v>
      </c>
      <c r="AU89" s="158" t="s">
        <v>105</v>
      </c>
      <c r="AV89" s="159" t="s">
        <v>105</v>
      </c>
      <c r="AW89" s="729" t="s">
        <v>105</v>
      </c>
      <c r="AX89" s="176" t="s">
        <v>105</v>
      </c>
      <c r="AY89" s="153" t="s">
        <v>105</v>
      </c>
      <c r="AZ89" s="724" t="s">
        <v>105</v>
      </c>
      <c r="BA89" s="158" t="s">
        <v>105</v>
      </c>
      <c r="BB89" s="159" t="s">
        <v>105</v>
      </c>
      <c r="BC89" s="729" t="s">
        <v>105</v>
      </c>
      <c r="BD89" s="176">
        <v>4</v>
      </c>
      <c r="BE89" s="153">
        <v>2.02</v>
      </c>
      <c r="BF89" s="716">
        <v>133</v>
      </c>
      <c r="BG89" s="159" t="s">
        <v>105</v>
      </c>
      <c r="BH89" s="155" t="s">
        <v>105</v>
      </c>
      <c r="BI89" s="729" t="s">
        <v>105</v>
      </c>
      <c r="BJ89" s="176" t="s">
        <v>105</v>
      </c>
      <c r="BK89" s="153" t="s">
        <v>105</v>
      </c>
      <c r="BL89" s="724" t="s">
        <v>105</v>
      </c>
      <c r="BM89" s="158" t="s">
        <v>105</v>
      </c>
      <c r="BN89" s="159" t="s">
        <v>105</v>
      </c>
      <c r="BO89" s="729" t="s">
        <v>105</v>
      </c>
      <c r="BP89" s="176">
        <v>9</v>
      </c>
      <c r="BQ89" s="153">
        <v>3.63</v>
      </c>
      <c r="BR89" s="716">
        <v>158</v>
      </c>
      <c r="BS89" s="159" t="s">
        <v>105</v>
      </c>
      <c r="BT89" s="155" t="s">
        <v>105</v>
      </c>
      <c r="BU89" s="729" t="s">
        <v>105</v>
      </c>
      <c r="BV89" s="176">
        <v>6</v>
      </c>
      <c r="BW89" s="153">
        <v>1.58</v>
      </c>
      <c r="BX89" s="716">
        <v>375</v>
      </c>
      <c r="BY89" s="159" t="s">
        <v>105</v>
      </c>
      <c r="BZ89" s="155" t="s">
        <v>105</v>
      </c>
      <c r="CA89" s="729" t="s">
        <v>105</v>
      </c>
      <c r="CB89" s="176">
        <v>0</v>
      </c>
      <c r="CC89" s="153"/>
      <c r="CD89" s="724">
        <v>113</v>
      </c>
      <c r="CE89" s="158" t="s">
        <v>105</v>
      </c>
      <c r="CF89" s="159" t="s">
        <v>105</v>
      </c>
      <c r="CG89" s="729" t="s">
        <v>105</v>
      </c>
      <c r="CH89" s="176">
        <v>0</v>
      </c>
      <c r="CI89" s="153"/>
      <c r="CJ89" s="724">
        <v>70</v>
      </c>
      <c r="CK89" s="158" t="s">
        <v>105</v>
      </c>
      <c r="CL89" s="159" t="s">
        <v>105</v>
      </c>
      <c r="CM89" s="729" t="s">
        <v>105</v>
      </c>
      <c r="CN89" s="153">
        <v>5</v>
      </c>
      <c r="CO89" s="153">
        <v>4.6900000000000004</v>
      </c>
      <c r="CP89" s="724">
        <v>58</v>
      </c>
      <c r="CQ89" s="158" t="s">
        <v>105</v>
      </c>
      <c r="CR89" s="159" t="s">
        <v>105</v>
      </c>
      <c r="CS89" s="724" t="s">
        <v>105</v>
      </c>
      <c r="CT89" s="176" t="s">
        <v>105</v>
      </c>
      <c r="CU89" s="153" t="s">
        <v>105</v>
      </c>
      <c r="CV89" s="724" t="s">
        <v>105</v>
      </c>
      <c r="CW89" s="158" t="s">
        <v>105</v>
      </c>
      <c r="CX89" s="159" t="s">
        <v>105</v>
      </c>
      <c r="CY89" s="729" t="s">
        <v>105</v>
      </c>
      <c r="CZ89" s="176" t="s">
        <v>105</v>
      </c>
      <c r="DA89" s="153" t="s">
        <v>105</v>
      </c>
      <c r="DB89" s="724" t="s">
        <v>105</v>
      </c>
      <c r="DC89" s="158" t="s">
        <v>105</v>
      </c>
      <c r="DD89" s="159" t="s">
        <v>105</v>
      </c>
      <c r="DE89" s="729" t="s">
        <v>105</v>
      </c>
      <c r="DF89" s="153" t="s">
        <v>105</v>
      </c>
      <c r="DG89" s="153" t="s">
        <v>105</v>
      </c>
      <c r="DH89" s="724" t="s">
        <v>105</v>
      </c>
      <c r="DI89" s="158" t="s">
        <v>105</v>
      </c>
      <c r="DJ89" s="159" t="s">
        <v>105</v>
      </c>
      <c r="DK89" s="716" t="s">
        <v>105</v>
      </c>
    </row>
    <row r="90" spans="1:115">
      <c r="A90" s="137" t="s">
        <v>134</v>
      </c>
      <c r="B90" s="178">
        <v>10</v>
      </c>
      <c r="C90" s="139">
        <v>1.03</v>
      </c>
      <c r="D90" s="715">
        <v>1734</v>
      </c>
      <c r="E90" s="149">
        <v>17</v>
      </c>
      <c r="F90" s="141">
        <v>3.32</v>
      </c>
      <c r="G90" s="728">
        <v>148</v>
      </c>
      <c r="H90" s="171">
        <v>10</v>
      </c>
      <c r="I90" s="165">
        <v>1.1100000000000001</v>
      </c>
      <c r="J90" s="715">
        <v>1465</v>
      </c>
      <c r="K90" s="149">
        <v>16</v>
      </c>
      <c r="L90" s="141">
        <v>3.29</v>
      </c>
      <c r="M90" s="728">
        <v>136</v>
      </c>
      <c r="N90" s="171">
        <v>7</v>
      </c>
      <c r="O90" s="139">
        <v>2.59</v>
      </c>
      <c r="P90" s="715">
        <v>269</v>
      </c>
      <c r="Q90" s="149" t="s">
        <v>105</v>
      </c>
      <c r="R90" s="141" t="s">
        <v>105</v>
      </c>
      <c r="S90" s="728" t="s">
        <v>105</v>
      </c>
      <c r="T90" s="171">
        <v>9</v>
      </c>
      <c r="U90" s="139">
        <v>2.56</v>
      </c>
      <c r="V90" s="715">
        <v>216</v>
      </c>
      <c r="W90" s="149" t="s">
        <v>105</v>
      </c>
      <c r="X90" s="141" t="s">
        <v>105</v>
      </c>
      <c r="Y90" s="728" t="s">
        <v>105</v>
      </c>
      <c r="Z90" s="171">
        <v>6</v>
      </c>
      <c r="AA90" s="139">
        <v>1.93</v>
      </c>
      <c r="AB90" s="715">
        <v>258</v>
      </c>
      <c r="AC90" s="149" t="s">
        <v>105</v>
      </c>
      <c r="AD90" s="141" t="s">
        <v>105</v>
      </c>
      <c r="AE90" s="728" t="s">
        <v>105</v>
      </c>
      <c r="AF90" s="171">
        <v>3</v>
      </c>
      <c r="AG90" s="139">
        <v>2.76</v>
      </c>
      <c r="AH90" s="723">
        <v>64</v>
      </c>
      <c r="AI90" s="148" t="s">
        <v>105</v>
      </c>
      <c r="AJ90" s="149" t="s">
        <v>105</v>
      </c>
      <c r="AK90" s="728" t="s">
        <v>105</v>
      </c>
      <c r="AL90" s="171" t="s">
        <v>105</v>
      </c>
      <c r="AM90" s="139" t="s">
        <v>105</v>
      </c>
      <c r="AN90" s="723" t="s">
        <v>105</v>
      </c>
      <c r="AO90" s="148" t="s">
        <v>105</v>
      </c>
      <c r="AP90" s="149" t="s">
        <v>105</v>
      </c>
      <c r="AQ90" s="728" t="s">
        <v>105</v>
      </c>
      <c r="AR90" s="171">
        <v>16</v>
      </c>
      <c r="AS90" s="139">
        <v>6.3900000000000006</v>
      </c>
      <c r="AT90" s="723">
        <v>57</v>
      </c>
      <c r="AU90" s="148" t="s">
        <v>105</v>
      </c>
      <c r="AV90" s="149" t="s">
        <v>105</v>
      </c>
      <c r="AW90" s="728" t="s">
        <v>105</v>
      </c>
      <c r="AX90" s="171" t="s">
        <v>105</v>
      </c>
      <c r="AY90" s="139" t="s">
        <v>105</v>
      </c>
      <c r="AZ90" s="723" t="s">
        <v>105</v>
      </c>
      <c r="BA90" s="148" t="s">
        <v>105</v>
      </c>
      <c r="BB90" s="149" t="s">
        <v>105</v>
      </c>
      <c r="BC90" s="728" t="s">
        <v>105</v>
      </c>
      <c r="BD90" s="171">
        <v>12</v>
      </c>
      <c r="BE90" s="139">
        <v>4.09</v>
      </c>
      <c r="BF90" s="715">
        <v>133</v>
      </c>
      <c r="BG90" s="149" t="s">
        <v>105</v>
      </c>
      <c r="BH90" s="141" t="s">
        <v>105</v>
      </c>
      <c r="BI90" s="728" t="s">
        <v>105</v>
      </c>
      <c r="BJ90" s="171" t="s">
        <v>105</v>
      </c>
      <c r="BK90" s="139" t="s">
        <v>105</v>
      </c>
      <c r="BL90" s="723" t="s">
        <v>105</v>
      </c>
      <c r="BM90" s="148" t="s">
        <v>105</v>
      </c>
      <c r="BN90" s="149" t="s">
        <v>105</v>
      </c>
      <c r="BO90" s="728" t="s">
        <v>105</v>
      </c>
      <c r="BP90" s="171">
        <v>9</v>
      </c>
      <c r="BQ90" s="139">
        <v>3.71</v>
      </c>
      <c r="BR90" s="715">
        <v>157</v>
      </c>
      <c r="BS90" s="149" t="s">
        <v>105</v>
      </c>
      <c r="BT90" s="141" t="s">
        <v>105</v>
      </c>
      <c r="BU90" s="728" t="s">
        <v>105</v>
      </c>
      <c r="BV90" s="171">
        <v>10</v>
      </c>
      <c r="BW90" s="139">
        <v>1.97</v>
      </c>
      <c r="BX90" s="715">
        <v>377</v>
      </c>
      <c r="BY90" s="149" t="s">
        <v>105</v>
      </c>
      <c r="BZ90" s="141" t="s">
        <v>105</v>
      </c>
      <c r="CA90" s="728" t="s">
        <v>105</v>
      </c>
      <c r="CB90" s="171">
        <v>11</v>
      </c>
      <c r="CC90" s="139">
        <v>3.83</v>
      </c>
      <c r="CD90" s="723">
        <v>115</v>
      </c>
      <c r="CE90" s="148" t="s">
        <v>105</v>
      </c>
      <c r="CF90" s="149" t="s">
        <v>105</v>
      </c>
      <c r="CG90" s="728" t="s">
        <v>105</v>
      </c>
      <c r="CH90" s="171">
        <v>16</v>
      </c>
      <c r="CI90" s="139">
        <v>5.46</v>
      </c>
      <c r="CJ90" s="723">
        <v>70</v>
      </c>
      <c r="CK90" s="148" t="s">
        <v>105</v>
      </c>
      <c r="CL90" s="149" t="s">
        <v>105</v>
      </c>
      <c r="CM90" s="728" t="s">
        <v>105</v>
      </c>
      <c r="CN90" s="139">
        <v>10</v>
      </c>
      <c r="CO90" s="139">
        <v>6.49</v>
      </c>
      <c r="CP90" s="723">
        <v>58</v>
      </c>
      <c r="CQ90" s="148" t="s">
        <v>105</v>
      </c>
      <c r="CR90" s="149" t="s">
        <v>105</v>
      </c>
      <c r="CS90" s="723" t="s">
        <v>105</v>
      </c>
      <c r="CT90" s="171" t="s">
        <v>105</v>
      </c>
      <c r="CU90" s="139" t="s">
        <v>105</v>
      </c>
      <c r="CV90" s="723" t="s">
        <v>105</v>
      </c>
      <c r="CW90" s="148" t="s">
        <v>105</v>
      </c>
      <c r="CX90" s="149" t="s">
        <v>105</v>
      </c>
      <c r="CY90" s="728" t="s">
        <v>105</v>
      </c>
      <c r="CZ90" s="171" t="s">
        <v>105</v>
      </c>
      <c r="DA90" s="139" t="s">
        <v>105</v>
      </c>
      <c r="DB90" s="723" t="s">
        <v>105</v>
      </c>
      <c r="DC90" s="148" t="s">
        <v>105</v>
      </c>
      <c r="DD90" s="149" t="s">
        <v>105</v>
      </c>
      <c r="DE90" s="728" t="s">
        <v>105</v>
      </c>
      <c r="DF90" s="139" t="s">
        <v>105</v>
      </c>
      <c r="DG90" s="139" t="s">
        <v>105</v>
      </c>
      <c r="DH90" s="723" t="s">
        <v>105</v>
      </c>
      <c r="DI90" s="148" t="s">
        <v>105</v>
      </c>
      <c r="DJ90" s="149" t="s">
        <v>105</v>
      </c>
      <c r="DK90" s="715" t="s">
        <v>105</v>
      </c>
    </row>
    <row r="91" spans="1:115">
      <c r="A91" s="151" t="s">
        <v>135</v>
      </c>
      <c r="B91" s="179">
        <v>2</v>
      </c>
      <c r="C91" s="153">
        <v>0.57000000000000006</v>
      </c>
      <c r="D91" s="716">
        <v>1731</v>
      </c>
      <c r="E91" s="159">
        <v>4</v>
      </c>
      <c r="F91" s="155">
        <v>1.79</v>
      </c>
      <c r="G91" s="729">
        <v>146</v>
      </c>
      <c r="H91" s="176">
        <v>2</v>
      </c>
      <c r="I91" s="153">
        <v>0.62</v>
      </c>
      <c r="J91" s="716">
        <v>1462</v>
      </c>
      <c r="K91" s="159">
        <v>4</v>
      </c>
      <c r="L91" s="155">
        <v>1.93</v>
      </c>
      <c r="M91" s="729">
        <v>134</v>
      </c>
      <c r="N91" s="176">
        <v>1</v>
      </c>
      <c r="O91" s="153">
        <v>0.96</v>
      </c>
      <c r="P91" s="716">
        <v>269</v>
      </c>
      <c r="Q91" s="159" t="s">
        <v>105</v>
      </c>
      <c r="R91" s="155" t="s">
        <v>105</v>
      </c>
      <c r="S91" s="729" t="s">
        <v>105</v>
      </c>
      <c r="T91" s="176">
        <v>1</v>
      </c>
      <c r="U91" s="153">
        <v>0.88</v>
      </c>
      <c r="V91" s="716">
        <v>216</v>
      </c>
      <c r="W91" s="159" t="s">
        <v>105</v>
      </c>
      <c r="X91" s="155" t="s">
        <v>105</v>
      </c>
      <c r="Y91" s="729" t="s">
        <v>105</v>
      </c>
      <c r="Z91" s="176">
        <v>2</v>
      </c>
      <c r="AA91" s="153">
        <v>1.01</v>
      </c>
      <c r="AB91" s="716">
        <v>258</v>
      </c>
      <c r="AC91" s="159" t="s">
        <v>105</v>
      </c>
      <c r="AD91" s="155" t="s">
        <v>105</v>
      </c>
      <c r="AE91" s="729" t="s">
        <v>105</v>
      </c>
      <c r="AF91" s="176">
        <v>0</v>
      </c>
      <c r="AG91" s="153"/>
      <c r="AH91" s="724">
        <v>64</v>
      </c>
      <c r="AI91" s="158" t="s">
        <v>105</v>
      </c>
      <c r="AJ91" s="159" t="s">
        <v>105</v>
      </c>
      <c r="AK91" s="729" t="s">
        <v>105</v>
      </c>
      <c r="AL91" s="176" t="s">
        <v>105</v>
      </c>
      <c r="AM91" s="153" t="s">
        <v>105</v>
      </c>
      <c r="AN91" s="724" t="s">
        <v>105</v>
      </c>
      <c r="AO91" s="158" t="s">
        <v>105</v>
      </c>
      <c r="AP91" s="159" t="s">
        <v>105</v>
      </c>
      <c r="AQ91" s="729" t="s">
        <v>105</v>
      </c>
      <c r="AR91" s="176">
        <v>4</v>
      </c>
      <c r="AS91" s="153">
        <v>2.85</v>
      </c>
      <c r="AT91" s="724">
        <v>57</v>
      </c>
      <c r="AU91" s="158" t="s">
        <v>105</v>
      </c>
      <c r="AV91" s="159" t="s">
        <v>105</v>
      </c>
      <c r="AW91" s="729" t="s">
        <v>105</v>
      </c>
      <c r="AX91" s="176" t="s">
        <v>105</v>
      </c>
      <c r="AY91" s="153" t="s">
        <v>105</v>
      </c>
      <c r="AZ91" s="724" t="s">
        <v>105</v>
      </c>
      <c r="BA91" s="158" t="s">
        <v>105</v>
      </c>
      <c r="BB91" s="159" t="s">
        <v>105</v>
      </c>
      <c r="BC91" s="729" t="s">
        <v>105</v>
      </c>
      <c r="BD91" s="176">
        <v>5</v>
      </c>
      <c r="BE91" s="153">
        <v>2.82</v>
      </c>
      <c r="BF91" s="716">
        <v>132</v>
      </c>
      <c r="BG91" s="159" t="s">
        <v>105</v>
      </c>
      <c r="BH91" s="155" t="s">
        <v>105</v>
      </c>
      <c r="BI91" s="729" t="s">
        <v>105</v>
      </c>
      <c r="BJ91" s="176" t="s">
        <v>105</v>
      </c>
      <c r="BK91" s="153" t="s">
        <v>105</v>
      </c>
      <c r="BL91" s="724" t="s">
        <v>105</v>
      </c>
      <c r="BM91" s="158" t="s">
        <v>105</v>
      </c>
      <c r="BN91" s="159" t="s">
        <v>105</v>
      </c>
      <c r="BO91" s="729" t="s">
        <v>105</v>
      </c>
      <c r="BP91" s="176">
        <v>2</v>
      </c>
      <c r="BQ91" s="153">
        <v>2.2200000000000002</v>
      </c>
      <c r="BR91" s="716">
        <v>158</v>
      </c>
      <c r="BS91" s="159" t="s">
        <v>105</v>
      </c>
      <c r="BT91" s="155" t="s">
        <v>105</v>
      </c>
      <c r="BU91" s="729" t="s">
        <v>105</v>
      </c>
      <c r="BV91" s="176">
        <v>2</v>
      </c>
      <c r="BW91" s="153">
        <v>0.89</v>
      </c>
      <c r="BX91" s="716">
        <v>375</v>
      </c>
      <c r="BY91" s="159" t="s">
        <v>105</v>
      </c>
      <c r="BZ91" s="155" t="s">
        <v>105</v>
      </c>
      <c r="CA91" s="729" t="s">
        <v>105</v>
      </c>
      <c r="CB91" s="176">
        <v>0</v>
      </c>
      <c r="CC91" s="153"/>
      <c r="CD91" s="724">
        <v>114</v>
      </c>
      <c r="CE91" s="158" t="s">
        <v>105</v>
      </c>
      <c r="CF91" s="159" t="s">
        <v>105</v>
      </c>
      <c r="CG91" s="729" t="s">
        <v>105</v>
      </c>
      <c r="CH91" s="176">
        <v>0</v>
      </c>
      <c r="CI91" s="153"/>
      <c r="CJ91" s="724">
        <v>70</v>
      </c>
      <c r="CK91" s="158" t="s">
        <v>105</v>
      </c>
      <c r="CL91" s="159" t="s">
        <v>105</v>
      </c>
      <c r="CM91" s="729" t="s">
        <v>105</v>
      </c>
      <c r="CN91" s="153">
        <v>0</v>
      </c>
      <c r="CO91" s="153"/>
      <c r="CP91" s="724">
        <v>58</v>
      </c>
      <c r="CQ91" s="158" t="s">
        <v>105</v>
      </c>
      <c r="CR91" s="159" t="s">
        <v>105</v>
      </c>
      <c r="CS91" s="724" t="s">
        <v>105</v>
      </c>
      <c r="CT91" s="176" t="s">
        <v>105</v>
      </c>
      <c r="CU91" s="153" t="s">
        <v>105</v>
      </c>
      <c r="CV91" s="724" t="s">
        <v>105</v>
      </c>
      <c r="CW91" s="158" t="s">
        <v>105</v>
      </c>
      <c r="CX91" s="159" t="s">
        <v>105</v>
      </c>
      <c r="CY91" s="729" t="s">
        <v>105</v>
      </c>
      <c r="CZ91" s="176" t="s">
        <v>105</v>
      </c>
      <c r="DA91" s="153" t="s">
        <v>105</v>
      </c>
      <c r="DB91" s="724" t="s">
        <v>105</v>
      </c>
      <c r="DC91" s="158" t="s">
        <v>105</v>
      </c>
      <c r="DD91" s="159" t="s">
        <v>105</v>
      </c>
      <c r="DE91" s="729" t="s">
        <v>105</v>
      </c>
      <c r="DF91" s="153" t="s">
        <v>105</v>
      </c>
      <c r="DG91" s="153" t="s">
        <v>105</v>
      </c>
      <c r="DH91" s="724" t="s">
        <v>105</v>
      </c>
      <c r="DI91" s="158" t="s">
        <v>105</v>
      </c>
      <c r="DJ91" s="159" t="s">
        <v>105</v>
      </c>
      <c r="DK91" s="716" t="s">
        <v>105</v>
      </c>
    </row>
    <row r="92" spans="1:115">
      <c r="A92" s="137" t="s">
        <v>136</v>
      </c>
      <c r="B92" s="178">
        <v>47</v>
      </c>
      <c r="C92" s="139">
        <v>1.72</v>
      </c>
      <c r="D92" s="715">
        <v>1735</v>
      </c>
      <c r="E92" s="149">
        <v>55</v>
      </c>
      <c r="F92" s="141">
        <v>4.26</v>
      </c>
      <c r="G92" s="728">
        <v>152</v>
      </c>
      <c r="H92" s="171">
        <v>46</v>
      </c>
      <c r="I92" s="139">
        <v>1.81</v>
      </c>
      <c r="J92" s="715">
        <v>1466</v>
      </c>
      <c r="K92" s="149">
        <v>57</v>
      </c>
      <c r="L92" s="141">
        <v>4.3600000000000003</v>
      </c>
      <c r="M92" s="728">
        <v>140</v>
      </c>
      <c r="N92" s="171">
        <v>51</v>
      </c>
      <c r="O92" s="139">
        <v>5.62</v>
      </c>
      <c r="P92" s="715">
        <v>269</v>
      </c>
      <c r="Q92" s="149" t="s">
        <v>105</v>
      </c>
      <c r="R92" s="141" t="s">
        <v>105</v>
      </c>
      <c r="S92" s="728" t="s">
        <v>105</v>
      </c>
      <c r="T92" s="171">
        <v>53</v>
      </c>
      <c r="U92" s="139">
        <v>4.5199999999999996</v>
      </c>
      <c r="V92" s="715">
        <v>217</v>
      </c>
      <c r="W92" s="149" t="s">
        <v>105</v>
      </c>
      <c r="X92" s="141" t="s">
        <v>105</v>
      </c>
      <c r="Y92" s="728" t="s">
        <v>105</v>
      </c>
      <c r="Z92" s="171">
        <v>40</v>
      </c>
      <c r="AA92" s="139">
        <v>4.01</v>
      </c>
      <c r="AB92" s="715">
        <v>260</v>
      </c>
      <c r="AC92" s="149" t="s">
        <v>105</v>
      </c>
      <c r="AD92" s="141" t="s">
        <v>105</v>
      </c>
      <c r="AE92" s="728" t="s">
        <v>105</v>
      </c>
      <c r="AF92" s="171">
        <v>59</v>
      </c>
      <c r="AG92" s="139">
        <v>9.32</v>
      </c>
      <c r="AH92" s="723">
        <v>65</v>
      </c>
      <c r="AI92" s="148" t="s">
        <v>105</v>
      </c>
      <c r="AJ92" s="149" t="s">
        <v>105</v>
      </c>
      <c r="AK92" s="728" t="s">
        <v>105</v>
      </c>
      <c r="AL92" s="171" t="s">
        <v>105</v>
      </c>
      <c r="AM92" s="139" t="s">
        <v>105</v>
      </c>
      <c r="AN92" s="723" t="s">
        <v>105</v>
      </c>
      <c r="AO92" s="148" t="s">
        <v>105</v>
      </c>
      <c r="AP92" s="149" t="s">
        <v>105</v>
      </c>
      <c r="AQ92" s="728" t="s">
        <v>105</v>
      </c>
      <c r="AR92" s="171">
        <v>43</v>
      </c>
      <c r="AS92" s="139">
        <v>8.18</v>
      </c>
      <c r="AT92" s="723">
        <v>57</v>
      </c>
      <c r="AU92" s="148" t="s">
        <v>105</v>
      </c>
      <c r="AV92" s="149" t="s">
        <v>105</v>
      </c>
      <c r="AW92" s="728" t="s">
        <v>105</v>
      </c>
      <c r="AX92" s="171" t="s">
        <v>105</v>
      </c>
      <c r="AY92" s="139" t="s">
        <v>105</v>
      </c>
      <c r="AZ92" s="723" t="s">
        <v>105</v>
      </c>
      <c r="BA92" s="148" t="s">
        <v>105</v>
      </c>
      <c r="BB92" s="149" t="s">
        <v>105</v>
      </c>
      <c r="BC92" s="728" t="s">
        <v>105</v>
      </c>
      <c r="BD92" s="171">
        <v>65</v>
      </c>
      <c r="BE92" s="139">
        <v>5.62</v>
      </c>
      <c r="BF92" s="715">
        <v>134</v>
      </c>
      <c r="BG92" s="149" t="s">
        <v>105</v>
      </c>
      <c r="BH92" s="141" t="s">
        <v>105</v>
      </c>
      <c r="BI92" s="728" t="s">
        <v>105</v>
      </c>
      <c r="BJ92" s="171" t="s">
        <v>105</v>
      </c>
      <c r="BK92" s="139" t="s">
        <v>105</v>
      </c>
      <c r="BL92" s="723" t="s">
        <v>105</v>
      </c>
      <c r="BM92" s="148" t="s">
        <v>105</v>
      </c>
      <c r="BN92" s="149" t="s">
        <v>105</v>
      </c>
      <c r="BO92" s="728" t="s">
        <v>105</v>
      </c>
      <c r="BP92" s="171">
        <v>44</v>
      </c>
      <c r="BQ92" s="139">
        <v>5.95</v>
      </c>
      <c r="BR92" s="715">
        <v>157</v>
      </c>
      <c r="BS92" s="149" t="s">
        <v>105</v>
      </c>
      <c r="BT92" s="141" t="s">
        <v>105</v>
      </c>
      <c r="BU92" s="728" t="s">
        <v>105</v>
      </c>
      <c r="BV92" s="171">
        <v>41</v>
      </c>
      <c r="BW92" s="139">
        <v>3.27</v>
      </c>
      <c r="BX92" s="715">
        <v>375</v>
      </c>
      <c r="BY92" s="149" t="s">
        <v>105</v>
      </c>
      <c r="BZ92" s="141" t="s">
        <v>105</v>
      </c>
      <c r="CA92" s="728" t="s">
        <v>105</v>
      </c>
      <c r="CB92" s="171">
        <v>56</v>
      </c>
      <c r="CC92" s="139">
        <v>6.03</v>
      </c>
      <c r="CD92" s="723">
        <v>114</v>
      </c>
      <c r="CE92" s="148" t="s">
        <v>105</v>
      </c>
      <c r="CF92" s="149" t="s">
        <v>105</v>
      </c>
      <c r="CG92" s="728" t="s">
        <v>105</v>
      </c>
      <c r="CH92" s="171">
        <v>61</v>
      </c>
      <c r="CI92" s="139">
        <v>7.42</v>
      </c>
      <c r="CJ92" s="723">
        <v>70</v>
      </c>
      <c r="CK92" s="148" t="s">
        <v>105</v>
      </c>
      <c r="CL92" s="149" t="s">
        <v>105</v>
      </c>
      <c r="CM92" s="728" t="s">
        <v>105</v>
      </c>
      <c r="CN92" s="139">
        <v>33</v>
      </c>
      <c r="CO92" s="139">
        <v>11.34</v>
      </c>
      <c r="CP92" s="723">
        <v>57</v>
      </c>
      <c r="CQ92" s="148" t="s">
        <v>105</v>
      </c>
      <c r="CR92" s="149" t="s">
        <v>105</v>
      </c>
      <c r="CS92" s="723" t="s">
        <v>105</v>
      </c>
      <c r="CT92" s="171" t="s">
        <v>105</v>
      </c>
      <c r="CU92" s="139" t="s">
        <v>105</v>
      </c>
      <c r="CV92" s="723" t="s">
        <v>105</v>
      </c>
      <c r="CW92" s="148" t="s">
        <v>105</v>
      </c>
      <c r="CX92" s="149" t="s">
        <v>105</v>
      </c>
      <c r="CY92" s="728" t="s">
        <v>105</v>
      </c>
      <c r="CZ92" s="171" t="s">
        <v>105</v>
      </c>
      <c r="DA92" s="139" t="s">
        <v>105</v>
      </c>
      <c r="DB92" s="723" t="s">
        <v>105</v>
      </c>
      <c r="DC92" s="148" t="s">
        <v>105</v>
      </c>
      <c r="DD92" s="149" t="s">
        <v>105</v>
      </c>
      <c r="DE92" s="728" t="s">
        <v>105</v>
      </c>
      <c r="DF92" s="139" t="s">
        <v>105</v>
      </c>
      <c r="DG92" s="139" t="s">
        <v>105</v>
      </c>
      <c r="DH92" s="723" t="s">
        <v>105</v>
      </c>
      <c r="DI92" s="148" t="s">
        <v>105</v>
      </c>
      <c r="DJ92" s="149" t="s">
        <v>105</v>
      </c>
      <c r="DK92" s="715" t="s">
        <v>105</v>
      </c>
    </row>
    <row r="93" spans="1:115">
      <c r="A93" s="151" t="s">
        <v>137</v>
      </c>
      <c r="B93" s="179">
        <v>5</v>
      </c>
      <c r="C93" s="161">
        <v>0.79</v>
      </c>
      <c r="D93" s="716">
        <v>1729</v>
      </c>
      <c r="E93" s="159">
        <v>6</v>
      </c>
      <c r="F93" s="155">
        <v>2.0499999999999998</v>
      </c>
      <c r="G93" s="729">
        <v>148</v>
      </c>
      <c r="H93" s="176">
        <v>6</v>
      </c>
      <c r="I93" s="153">
        <v>0.86</v>
      </c>
      <c r="J93" s="716">
        <v>1460</v>
      </c>
      <c r="K93" s="159">
        <v>6</v>
      </c>
      <c r="L93" s="155">
        <v>2.2000000000000002</v>
      </c>
      <c r="M93" s="729">
        <v>136</v>
      </c>
      <c r="N93" s="176">
        <v>2</v>
      </c>
      <c r="O93" s="153">
        <v>1.32</v>
      </c>
      <c r="P93" s="716">
        <v>269</v>
      </c>
      <c r="Q93" s="159" t="s">
        <v>105</v>
      </c>
      <c r="R93" s="155" t="s">
        <v>105</v>
      </c>
      <c r="S93" s="729" t="s">
        <v>105</v>
      </c>
      <c r="T93" s="176">
        <v>6</v>
      </c>
      <c r="U93" s="153">
        <v>2</v>
      </c>
      <c r="V93" s="716">
        <v>216</v>
      </c>
      <c r="W93" s="159" t="s">
        <v>105</v>
      </c>
      <c r="X93" s="155" t="s">
        <v>105</v>
      </c>
      <c r="Y93" s="729" t="s">
        <v>105</v>
      </c>
      <c r="Z93" s="176">
        <v>6</v>
      </c>
      <c r="AA93" s="153">
        <v>2.0099999999999998</v>
      </c>
      <c r="AB93" s="716">
        <v>259</v>
      </c>
      <c r="AC93" s="159" t="s">
        <v>105</v>
      </c>
      <c r="AD93" s="155" t="s">
        <v>105</v>
      </c>
      <c r="AE93" s="729" t="s">
        <v>105</v>
      </c>
      <c r="AF93" s="176">
        <v>0</v>
      </c>
      <c r="AG93" s="153">
        <v>0.01</v>
      </c>
      <c r="AH93" s="724">
        <v>64</v>
      </c>
      <c r="AI93" s="158" t="s">
        <v>105</v>
      </c>
      <c r="AJ93" s="159" t="s">
        <v>105</v>
      </c>
      <c r="AK93" s="729" t="s">
        <v>105</v>
      </c>
      <c r="AL93" s="176" t="s">
        <v>105</v>
      </c>
      <c r="AM93" s="153" t="s">
        <v>105</v>
      </c>
      <c r="AN93" s="724" t="s">
        <v>105</v>
      </c>
      <c r="AO93" s="158" t="s">
        <v>105</v>
      </c>
      <c r="AP93" s="159" t="s">
        <v>105</v>
      </c>
      <c r="AQ93" s="729" t="s">
        <v>105</v>
      </c>
      <c r="AR93" s="176">
        <v>0</v>
      </c>
      <c r="AS93" s="153"/>
      <c r="AT93" s="724">
        <v>57</v>
      </c>
      <c r="AU93" s="158" t="s">
        <v>105</v>
      </c>
      <c r="AV93" s="159" t="s">
        <v>105</v>
      </c>
      <c r="AW93" s="729" t="s">
        <v>105</v>
      </c>
      <c r="AX93" s="176" t="s">
        <v>105</v>
      </c>
      <c r="AY93" s="153" t="s">
        <v>105</v>
      </c>
      <c r="AZ93" s="724" t="s">
        <v>105</v>
      </c>
      <c r="BA93" s="158" t="s">
        <v>105</v>
      </c>
      <c r="BB93" s="159" t="s">
        <v>105</v>
      </c>
      <c r="BC93" s="729" t="s">
        <v>105</v>
      </c>
      <c r="BD93" s="176">
        <v>6</v>
      </c>
      <c r="BE93" s="153">
        <v>3</v>
      </c>
      <c r="BF93" s="716">
        <v>133</v>
      </c>
      <c r="BG93" s="159" t="s">
        <v>105</v>
      </c>
      <c r="BH93" s="155" t="s">
        <v>105</v>
      </c>
      <c r="BI93" s="729" t="s">
        <v>105</v>
      </c>
      <c r="BJ93" s="176" t="s">
        <v>105</v>
      </c>
      <c r="BK93" s="153" t="s">
        <v>105</v>
      </c>
      <c r="BL93" s="724" t="s">
        <v>105</v>
      </c>
      <c r="BM93" s="158" t="s">
        <v>105</v>
      </c>
      <c r="BN93" s="159" t="s">
        <v>105</v>
      </c>
      <c r="BO93" s="729" t="s">
        <v>105</v>
      </c>
      <c r="BP93" s="176">
        <v>7</v>
      </c>
      <c r="BQ93" s="153">
        <v>3.05</v>
      </c>
      <c r="BR93" s="716">
        <v>155</v>
      </c>
      <c r="BS93" s="159" t="s">
        <v>105</v>
      </c>
      <c r="BT93" s="155" t="s">
        <v>105</v>
      </c>
      <c r="BU93" s="729" t="s">
        <v>105</v>
      </c>
      <c r="BV93" s="176">
        <v>3</v>
      </c>
      <c r="BW93" s="153">
        <v>1.17</v>
      </c>
      <c r="BX93" s="716">
        <v>373</v>
      </c>
      <c r="BY93" s="159" t="s">
        <v>105</v>
      </c>
      <c r="BZ93" s="155" t="s">
        <v>105</v>
      </c>
      <c r="CA93" s="729" t="s">
        <v>105</v>
      </c>
      <c r="CB93" s="176">
        <v>9</v>
      </c>
      <c r="CC93" s="153">
        <v>3.45</v>
      </c>
      <c r="CD93" s="724">
        <v>115</v>
      </c>
      <c r="CE93" s="158" t="s">
        <v>105</v>
      </c>
      <c r="CF93" s="159" t="s">
        <v>105</v>
      </c>
      <c r="CG93" s="729" t="s">
        <v>105</v>
      </c>
      <c r="CH93" s="176">
        <v>5</v>
      </c>
      <c r="CI93" s="153">
        <v>3.31</v>
      </c>
      <c r="CJ93" s="724">
        <v>70</v>
      </c>
      <c r="CK93" s="158" t="s">
        <v>105</v>
      </c>
      <c r="CL93" s="159" t="s">
        <v>105</v>
      </c>
      <c r="CM93" s="729" t="s">
        <v>105</v>
      </c>
      <c r="CN93" s="153">
        <v>5</v>
      </c>
      <c r="CO93" s="153">
        <v>4.6900000000000004</v>
      </c>
      <c r="CP93" s="724">
        <v>58</v>
      </c>
      <c r="CQ93" s="158" t="s">
        <v>105</v>
      </c>
      <c r="CR93" s="159" t="s">
        <v>105</v>
      </c>
      <c r="CS93" s="724" t="s">
        <v>105</v>
      </c>
      <c r="CT93" s="176" t="s">
        <v>105</v>
      </c>
      <c r="CU93" s="153" t="s">
        <v>105</v>
      </c>
      <c r="CV93" s="724" t="s">
        <v>105</v>
      </c>
      <c r="CW93" s="158" t="s">
        <v>105</v>
      </c>
      <c r="CX93" s="159" t="s">
        <v>105</v>
      </c>
      <c r="CY93" s="729" t="s">
        <v>105</v>
      </c>
      <c r="CZ93" s="176" t="s">
        <v>105</v>
      </c>
      <c r="DA93" s="153" t="s">
        <v>105</v>
      </c>
      <c r="DB93" s="724" t="s">
        <v>105</v>
      </c>
      <c r="DC93" s="158" t="s">
        <v>105</v>
      </c>
      <c r="DD93" s="159" t="s">
        <v>105</v>
      </c>
      <c r="DE93" s="729" t="s">
        <v>105</v>
      </c>
      <c r="DF93" s="153" t="s">
        <v>105</v>
      </c>
      <c r="DG93" s="153" t="s">
        <v>105</v>
      </c>
      <c r="DH93" s="724" t="s">
        <v>105</v>
      </c>
      <c r="DI93" s="158" t="s">
        <v>105</v>
      </c>
      <c r="DJ93" s="159" t="s">
        <v>105</v>
      </c>
      <c r="DK93" s="716" t="s">
        <v>105</v>
      </c>
    </row>
    <row r="94" spans="1:115">
      <c r="A94" s="388" t="s">
        <v>138</v>
      </c>
      <c r="B94" s="620">
        <v>19</v>
      </c>
      <c r="C94" s="606">
        <v>1.38</v>
      </c>
      <c r="D94" s="717">
        <v>1737</v>
      </c>
      <c r="E94" s="610">
        <v>30</v>
      </c>
      <c r="F94" s="608">
        <v>3.94</v>
      </c>
      <c r="G94" s="730">
        <v>150</v>
      </c>
      <c r="H94" s="621">
        <v>20</v>
      </c>
      <c r="I94" s="606">
        <v>1.45</v>
      </c>
      <c r="J94" s="717">
        <v>1467</v>
      </c>
      <c r="K94" s="610">
        <v>28</v>
      </c>
      <c r="L94" s="608">
        <v>3.99</v>
      </c>
      <c r="M94" s="730">
        <v>138</v>
      </c>
      <c r="N94" s="621">
        <v>16</v>
      </c>
      <c r="O94" s="606">
        <v>4.6399999999999997</v>
      </c>
      <c r="P94" s="717">
        <v>270</v>
      </c>
      <c r="Q94" s="610" t="s">
        <v>105</v>
      </c>
      <c r="R94" s="608" t="s">
        <v>105</v>
      </c>
      <c r="S94" s="730" t="s">
        <v>105</v>
      </c>
      <c r="T94" s="621">
        <v>17</v>
      </c>
      <c r="U94" s="606">
        <v>3.46</v>
      </c>
      <c r="V94" s="717">
        <v>219</v>
      </c>
      <c r="W94" s="610" t="s">
        <v>105</v>
      </c>
      <c r="X94" s="608" t="s">
        <v>105</v>
      </c>
      <c r="Y94" s="730" t="s">
        <v>105</v>
      </c>
      <c r="Z94" s="621">
        <v>22</v>
      </c>
      <c r="AA94" s="606">
        <v>3.46</v>
      </c>
      <c r="AB94" s="717">
        <v>259</v>
      </c>
      <c r="AC94" s="610" t="s">
        <v>105</v>
      </c>
      <c r="AD94" s="608" t="s">
        <v>105</v>
      </c>
      <c r="AE94" s="730" t="s">
        <v>105</v>
      </c>
      <c r="AF94" s="621">
        <v>16</v>
      </c>
      <c r="AG94" s="606">
        <v>7.5</v>
      </c>
      <c r="AH94" s="725">
        <v>65</v>
      </c>
      <c r="AI94" s="612" t="s">
        <v>105</v>
      </c>
      <c r="AJ94" s="610" t="s">
        <v>105</v>
      </c>
      <c r="AK94" s="730" t="s">
        <v>105</v>
      </c>
      <c r="AL94" s="621" t="s">
        <v>105</v>
      </c>
      <c r="AM94" s="606" t="s">
        <v>105</v>
      </c>
      <c r="AN94" s="725" t="s">
        <v>105</v>
      </c>
      <c r="AO94" s="612" t="s">
        <v>105</v>
      </c>
      <c r="AP94" s="610"/>
      <c r="AQ94" s="730" t="s">
        <v>105</v>
      </c>
      <c r="AR94" s="621">
        <v>18</v>
      </c>
      <c r="AS94" s="606">
        <v>6.58</v>
      </c>
      <c r="AT94" s="725">
        <v>57</v>
      </c>
      <c r="AU94" s="612" t="s">
        <v>105</v>
      </c>
      <c r="AV94" s="610" t="s">
        <v>105</v>
      </c>
      <c r="AW94" s="730" t="s">
        <v>105</v>
      </c>
      <c r="AX94" s="621" t="s">
        <v>105</v>
      </c>
      <c r="AY94" s="606" t="s">
        <v>105</v>
      </c>
      <c r="AZ94" s="725" t="s">
        <v>105</v>
      </c>
      <c r="BA94" s="612" t="s">
        <v>105</v>
      </c>
      <c r="BB94" s="610" t="s">
        <v>105</v>
      </c>
      <c r="BC94" s="730" t="s">
        <v>105</v>
      </c>
      <c r="BD94" s="621">
        <v>22</v>
      </c>
      <c r="BE94" s="606">
        <v>5.17</v>
      </c>
      <c r="BF94" s="717">
        <v>131</v>
      </c>
      <c r="BG94" s="610" t="s">
        <v>105</v>
      </c>
      <c r="BH94" s="608" t="s">
        <v>105</v>
      </c>
      <c r="BI94" s="730" t="s">
        <v>105</v>
      </c>
      <c r="BJ94" s="621" t="s">
        <v>105</v>
      </c>
      <c r="BK94" s="606" t="s">
        <v>105</v>
      </c>
      <c r="BL94" s="725" t="s">
        <v>105</v>
      </c>
      <c r="BM94" s="612" t="s">
        <v>105</v>
      </c>
      <c r="BN94" s="610" t="s">
        <v>105</v>
      </c>
      <c r="BO94" s="730" t="s">
        <v>105</v>
      </c>
      <c r="BP94" s="621">
        <v>18</v>
      </c>
      <c r="BQ94" s="606">
        <v>4.38</v>
      </c>
      <c r="BR94" s="717">
        <v>160</v>
      </c>
      <c r="BS94" s="610" t="s">
        <v>105</v>
      </c>
      <c r="BT94" s="608" t="s">
        <v>105</v>
      </c>
      <c r="BU94" s="730" t="s">
        <v>105</v>
      </c>
      <c r="BV94" s="621">
        <v>18</v>
      </c>
      <c r="BW94" s="606">
        <v>2.57</v>
      </c>
      <c r="BX94" s="717">
        <v>374</v>
      </c>
      <c r="BY94" s="610" t="s">
        <v>105</v>
      </c>
      <c r="BZ94" s="608" t="s">
        <v>105</v>
      </c>
      <c r="CA94" s="730" t="s">
        <v>105</v>
      </c>
      <c r="CB94" s="621">
        <v>23</v>
      </c>
      <c r="CC94" s="606">
        <v>5.03</v>
      </c>
      <c r="CD94" s="725">
        <v>116</v>
      </c>
      <c r="CE94" s="612" t="s">
        <v>105</v>
      </c>
      <c r="CF94" s="610" t="s">
        <v>105</v>
      </c>
      <c r="CG94" s="730" t="s">
        <v>105</v>
      </c>
      <c r="CH94" s="621">
        <v>22</v>
      </c>
      <c r="CI94" s="606">
        <v>6.28</v>
      </c>
      <c r="CJ94" s="725">
        <v>70</v>
      </c>
      <c r="CK94" s="612" t="s">
        <v>105</v>
      </c>
      <c r="CL94" s="610" t="s">
        <v>105</v>
      </c>
      <c r="CM94" s="730" t="s">
        <v>105</v>
      </c>
      <c r="CN94" s="606">
        <v>14</v>
      </c>
      <c r="CO94" s="606">
        <v>7.78</v>
      </c>
      <c r="CP94" s="725">
        <v>58</v>
      </c>
      <c r="CQ94" s="612" t="s">
        <v>105</v>
      </c>
      <c r="CR94" s="610" t="s">
        <v>105</v>
      </c>
      <c r="CS94" s="725" t="s">
        <v>105</v>
      </c>
      <c r="CT94" s="621" t="s">
        <v>105</v>
      </c>
      <c r="CU94" s="606" t="s">
        <v>105</v>
      </c>
      <c r="CV94" s="725" t="s">
        <v>105</v>
      </c>
      <c r="CW94" s="612" t="s">
        <v>105</v>
      </c>
      <c r="CX94" s="610" t="s">
        <v>105</v>
      </c>
      <c r="CY94" s="730" t="s">
        <v>105</v>
      </c>
      <c r="CZ94" s="621" t="s">
        <v>105</v>
      </c>
      <c r="DA94" s="606" t="s">
        <v>105</v>
      </c>
      <c r="DB94" s="725" t="s">
        <v>105</v>
      </c>
      <c r="DC94" s="612" t="s">
        <v>105</v>
      </c>
      <c r="DD94" s="610" t="s">
        <v>105</v>
      </c>
      <c r="DE94" s="730" t="s">
        <v>105</v>
      </c>
      <c r="DF94" s="606" t="s">
        <v>105</v>
      </c>
      <c r="DG94" s="606" t="s">
        <v>105</v>
      </c>
      <c r="DH94" s="725" t="s">
        <v>105</v>
      </c>
      <c r="DI94" s="612" t="s">
        <v>105</v>
      </c>
      <c r="DJ94" s="610" t="s">
        <v>105</v>
      </c>
      <c r="DK94" s="717" t="s">
        <v>105</v>
      </c>
    </row>
    <row r="95" spans="1:115" ht="15">
      <c r="A95" s="759" t="s">
        <v>139</v>
      </c>
      <c r="B95" s="70"/>
      <c r="C95" s="70"/>
      <c r="D95" s="719"/>
      <c r="E95" s="70"/>
      <c r="F95" s="70"/>
      <c r="G95" s="719"/>
      <c r="H95" s="70"/>
      <c r="I95" s="70"/>
      <c r="J95" s="719"/>
      <c r="K95" s="70"/>
      <c r="L95" s="70"/>
      <c r="M95" s="719"/>
      <c r="N95" s="70"/>
      <c r="O95" s="70"/>
      <c r="P95" s="719"/>
      <c r="Q95" s="70"/>
      <c r="R95" s="70"/>
      <c r="S95" s="719"/>
      <c r="T95" s="70"/>
      <c r="U95" s="70"/>
      <c r="V95" s="719"/>
      <c r="W95" s="70"/>
      <c r="X95" s="70"/>
      <c r="Y95" s="719"/>
      <c r="Z95" s="70"/>
      <c r="AA95" s="70"/>
      <c r="AB95" s="719"/>
      <c r="AC95" s="70"/>
      <c r="AD95" s="70"/>
      <c r="AE95" s="719"/>
      <c r="AF95" s="70"/>
      <c r="AG95" s="70"/>
      <c r="AH95" s="719"/>
      <c r="AI95" s="70"/>
      <c r="AJ95" s="70"/>
      <c r="AK95" s="719"/>
      <c r="AL95" s="70"/>
      <c r="AM95" s="70"/>
      <c r="AN95" s="719"/>
      <c r="AO95" s="70"/>
      <c r="AP95" s="70"/>
      <c r="AQ95" s="719"/>
      <c r="AR95" s="70"/>
      <c r="AS95" s="70"/>
      <c r="AT95" s="719"/>
      <c r="AU95" s="70"/>
      <c r="AV95" s="70"/>
      <c r="AW95" s="719"/>
      <c r="AX95" s="70"/>
      <c r="AY95" s="70"/>
      <c r="AZ95" s="719"/>
      <c r="BA95" s="70"/>
      <c r="BB95" s="70"/>
      <c r="BC95" s="719"/>
      <c r="BD95" s="70"/>
      <c r="BE95" s="70"/>
      <c r="BF95" s="719"/>
      <c r="BG95" s="70"/>
      <c r="BH95" s="70"/>
      <c r="BI95" s="719"/>
      <c r="BJ95" s="70"/>
      <c r="BK95" s="70"/>
      <c r="BL95" s="719"/>
      <c r="BM95" s="70"/>
      <c r="BN95" s="70"/>
      <c r="BO95" s="719"/>
      <c r="BP95" s="70"/>
      <c r="BQ95" s="70"/>
      <c r="BR95" s="719"/>
      <c r="BS95" s="70"/>
      <c r="BT95" s="70"/>
      <c r="BU95" s="719"/>
      <c r="BV95" s="70"/>
      <c r="BW95" s="70"/>
      <c r="BX95" s="719"/>
      <c r="BY95" s="70"/>
      <c r="BZ95" s="70"/>
      <c r="CA95" s="719"/>
      <c r="CB95" s="70"/>
      <c r="CC95" s="70"/>
      <c r="CD95" s="719"/>
      <c r="CE95" s="70"/>
      <c r="CF95" s="70"/>
      <c r="CG95" s="719"/>
      <c r="CH95" s="70"/>
      <c r="CI95" s="70"/>
      <c r="CJ95" s="719"/>
      <c r="CK95" s="70"/>
      <c r="CL95" s="70"/>
      <c r="CM95" s="719"/>
      <c r="CN95" s="70"/>
      <c r="CO95" s="70"/>
      <c r="CP95" s="719"/>
      <c r="CQ95" s="70"/>
      <c r="CR95" s="70"/>
      <c r="CS95" s="719"/>
    </row>
    <row r="96" spans="1:115" ht="15">
      <c r="A96" s="759" t="s">
        <v>153</v>
      </c>
      <c r="B96" s="70"/>
      <c r="C96" s="70"/>
      <c r="D96" s="719"/>
      <c r="E96" s="70"/>
      <c r="F96" s="70"/>
      <c r="G96" s="719"/>
      <c r="H96" s="70"/>
      <c r="I96" s="70"/>
      <c r="J96" s="719"/>
      <c r="K96" s="70"/>
      <c r="L96" s="70"/>
      <c r="M96" s="719"/>
      <c r="N96" s="70"/>
      <c r="O96" s="70"/>
      <c r="P96" s="719"/>
      <c r="Q96" s="70"/>
      <c r="R96" s="70"/>
      <c r="S96" s="719"/>
      <c r="T96" s="70"/>
      <c r="U96" s="70"/>
      <c r="V96" s="719"/>
      <c r="W96" s="70"/>
      <c r="X96" s="70"/>
      <c r="Y96" s="719"/>
      <c r="Z96" s="70"/>
      <c r="AA96" s="70"/>
      <c r="AB96" s="719"/>
      <c r="AC96" s="70"/>
      <c r="AD96" s="70"/>
      <c r="AE96" s="719"/>
      <c r="AF96" s="70"/>
      <c r="AG96" s="70"/>
      <c r="AH96" s="719"/>
      <c r="AI96" s="70"/>
      <c r="AJ96" s="70"/>
      <c r="AK96" s="719"/>
      <c r="AL96" s="70"/>
      <c r="AM96" s="70"/>
      <c r="AN96" s="719"/>
      <c r="AO96" s="70"/>
      <c r="AP96" s="70"/>
      <c r="AQ96" s="719"/>
      <c r="AR96" s="70"/>
      <c r="AS96" s="70"/>
      <c r="AT96" s="719"/>
      <c r="AU96" s="70"/>
      <c r="AV96" s="70"/>
      <c r="AW96" s="719"/>
      <c r="AX96" s="70"/>
      <c r="AY96" s="70"/>
      <c r="AZ96" s="719"/>
      <c r="BA96" s="70"/>
      <c r="BB96" s="70"/>
      <c r="BC96" s="719"/>
      <c r="BD96" s="70"/>
      <c r="BE96" s="70"/>
      <c r="BF96" s="719"/>
      <c r="BG96" s="70"/>
      <c r="BH96" s="70"/>
      <c r="BI96" s="719"/>
      <c r="BJ96" s="70"/>
      <c r="BK96" s="70"/>
      <c r="BL96" s="719"/>
      <c r="BM96" s="70"/>
      <c r="BN96" s="70"/>
      <c r="BO96" s="719"/>
      <c r="BP96" s="70"/>
      <c r="BQ96" s="70"/>
      <c r="BR96" s="719"/>
      <c r="BS96" s="70"/>
      <c r="BT96" s="70"/>
      <c r="BU96" s="719"/>
      <c r="BV96" s="70"/>
      <c r="BW96" s="70"/>
      <c r="BX96" s="719"/>
      <c r="BY96" s="70"/>
      <c r="BZ96" s="70"/>
      <c r="CA96" s="719"/>
      <c r="CB96" s="70"/>
      <c r="CC96" s="70"/>
      <c r="CD96" s="719"/>
      <c r="CE96" s="70"/>
      <c r="CF96" s="70"/>
      <c r="CG96" s="719"/>
      <c r="CH96" s="70"/>
      <c r="CI96" s="70"/>
      <c r="CJ96" s="719"/>
      <c r="CK96" s="70"/>
      <c r="CL96" s="70"/>
      <c r="CM96" s="719"/>
      <c r="CN96" s="70"/>
      <c r="CO96" s="70"/>
      <c r="CP96" s="719"/>
      <c r="CQ96" s="70"/>
      <c r="CR96" s="70"/>
      <c r="CS96" s="719"/>
    </row>
    <row r="97" spans="1:115" ht="15">
      <c r="A97" s="759" t="s">
        <v>414</v>
      </c>
      <c r="B97" s="70"/>
      <c r="C97" s="70"/>
      <c r="D97" s="719"/>
      <c r="E97" s="70"/>
      <c r="F97" s="70"/>
      <c r="G97" s="719"/>
      <c r="H97" s="70"/>
      <c r="I97" s="70"/>
      <c r="J97" s="719"/>
      <c r="K97" s="70"/>
      <c r="L97" s="70"/>
      <c r="M97" s="719"/>
      <c r="N97" s="70"/>
      <c r="O97" s="70"/>
      <c r="P97" s="719"/>
      <c r="Q97" s="70"/>
      <c r="R97" s="70"/>
      <c r="S97" s="719"/>
      <c r="T97" s="70"/>
      <c r="U97" s="70"/>
      <c r="V97" s="719"/>
      <c r="W97" s="70"/>
      <c r="X97" s="70"/>
      <c r="Y97" s="719"/>
      <c r="Z97" s="70"/>
      <c r="AA97" s="70"/>
      <c r="AB97" s="719"/>
      <c r="AC97" s="70"/>
      <c r="AD97" s="70"/>
      <c r="AE97" s="719"/>
      <c r="AF97" s="70"/>
      <c r="AG97" s="70"/>
      <c r="AH97" s="719"/>
      <c r="AI97" s="70"/>
      <c r="AJ97" s="70"/>
      <c r="AK97" s="719"/>
      <c r="AL97" s="70"/>
      <c r="AM97" s="70"/>
      <c r="AN97" s="719"/>
      <c r="AO97" s="70"/>
      <c r="AP97" s="70"/>
      <c r="AQ97" s="719"/>
      <c r="AR97" s="70"/>
      <c r="AS97" s="70"/>
      <c r="AT97" s="719"/>
      <c r="AU97" s="70"/>
      <c r="AV97" s="70"/>
      <c r="AW97" s="719"/>
      <c r="AX97" s="70"/>
      <c r="AY97" s="70"/>
      <c r="AZ97" s="719"/>
      <c r="BA97" s="70"/>
      <c r="BB97" s="70"/>
      <c r="BC97" s="719"/>
      <c r="BD97" s="70"/>
      <c r="BE97" s="70"/>
      <c r="BF97" s="719"/>
      <c r="BG97" s="70"/>
      <c r="BH97" s="70"/>
      <c r="BI97" s="719"/>
      <c r="BJ97" s="70"/>
      <c r="BK97" s="70"/>
      <c r="BL97" s="719"/>
      <c r="BM97" s="70"/>
      <c r="BN97" s="70"/>
      <c r="BO97" s="719"/>
      <c r="BP97" s="70"/>
      <c r="BQ97" s="70"/>
      <c r="BR97" s="719"/>
      <c r="BS97" s="70"/>
      <c r="BT97" s="70"/>
      <c r="BU97" s="719"/>
      <c r="BV97" s="70"/>
      <c r="BW97" s="70"/>
      <c r="BX97" s="719"/>
      <c r="BY97" s="70"/>
      <c r="BZ97" s="70"/>
      <c r="CA97" s="719"/>
      <c r="CB97" s="70"/>
      <c r="CC97" s="70"/>
      <c r="CD97" s="719"/>
      <c r="CE97" s="70"/>
      <c r="CF97" s="70"/>
      <c r="CG97" s="719"/>
      <c r="CH97" s="70"/>
      <c r="CI97" s="70"/>
      <c r="CJ97" s="719"/>
      <c r="CK97" s="70"/>
      <c r="CL97" s="70"/>
      <c r="CM97" s="719"/>
      <c r="CN97" s="70"/>
      <c r="CO97" s="70"/>
      <c r="CP97" s="719"/>
      <c r="CQ97" s="70"/>
      <c r="CR97" s="70"/>
      <c r="CS97" s="719"/>
    </row>
    <row r="98" spans="1:115">
      <c r="C98" s="110"/>
      <c r="D98" s="713"/>
    </row>
    <row r="99" spans="1:115" ht="23.25">
      <c r="A99" s="1842">
        <v>2021</v>
      </c>
      <c r="B99" s="1842"/>
      <c r="C99" s="1842"/>
      <c r="D99" s="1842"/>
      <c r="E99" s="1842"/>
      <c r="F99" s="1842"/>
      <c r="G99" s="1842"/>
      <c r="H99" s="1842"/>
      <c r="I99" s="1842"/>
      <c r="J99" s="1842"/>
      <c r="K99" s="1842"/>
      <c r="L99" s="1842"/>
      <c r="M99" s="1842"/>
      <c r="N99" s="1842"/>
      <c r="O99" s="1842"/>
      <c r="P99" s="1842"/>
      <c r="Q99" s="1842"/>
      <c r="R99" s="1842"/>
      <c r="S99" s="1842"/>
      <c r="T99" s="1842"/>
      <c r="U99" s="1842"/>
      <c r="V99" s="1842"/>
      <c r="W99" s="1842"/>
      <c r="X99" s="1842"/>
      <c r="Y99" s="1842"/>
      <c r="Z99" s="1842"/>
      <c r="AA99" s="1842"/>
      <c r="AB99" s="1842"/>
      <c r="AC99" s="1842"/>
      <c r="AD99" s="1842"/>
      <c r="AE99" s="1842"/>
      <c r="AF99" s="1842"/>
      <c r="AG99" s="1842"/>
      <c r="AH99" s="1842"/>
      <c r="AI99" s="1842"/>
      <c r="AJ99" s="1842"/>
      <c r="AK99" s="1842"/>
      <c r="AL99" s="1842"/>
      <c r="AM99" s="1842"/>
      <c r="AN99" s="1842"/>
      <c r="AO99" s="1842"/>
      <c r="AP99" s="1842"/>
      <c r="AQ99" s="1842"/>
      <c r="AR99" s="1842"/>
      <c r="AS99" s="1842"/>
      <c r="AT99" s="1842"/>
      <c r="AU99" s="1842"/>
      <c r="AV99" s="1842"/>
      <c r="AW99" s="1842"/>
      <c r="AX99" s="1842"/>
      <c r="AY99" s="1842"/>
      <c r="AZ99" s="1842"/>
      <c r="BA99" s="1842"/>
      <c r="BB99" s="1842"/>
      <c r="BC99" s="1842"/>
      <c r="BD99" s="1842"/>
      <c r="BE99" s="1842"/>
      <c r="BF99" s="1842"/>
      <c r="BG99" s="1842"/>
      <c r="BH99" s="1842"/>
      <c r="BI99" s="1842"/>
      <c r="BJ99" s="1842"/>
      <c r="BK99" s="1842"/>
      <c r="BL99" s="1842"/>
      <c r="BM99" s="1842"/>
      <c r="BN99" s="1842"/>
      <c r="BO99" s="1842"/>
      <c r="BP99" s="1842"/>
      <c r="BQ99" s="1842"/>
      <c r="BR99" s="1842"/>
      <c r="BS99" s="1842"/>
      <c r="BT99" s="1842"/>
      <c r="BU99" s="1842"/>
      <c r="BV99" s="1842"/>
      <c r="BW99" s="1842"/>
      <c r="BX99" s="1842"/>
      <c r="BY99" s="1842"/>
      <c r="BZ99" s="1842"/>
      <c r="CA99" s="1842"/>
      <c r="CB99" s="1842"/>
      <c r="CC99" s="1842"/>
      <c r="CD99" s="1842"/>
      <c r="CE99" s="1842"/>
      <c r="CF99" s="1842"/>
      <c r="CG99" s="1842"/>
      <c r="CH99" s="1842"/>
      <c r="CI99" s="1842"/>
      <c r="CJ99" s="1842"/>
      <c r="CK99" s="1842"/>
      <c r="CL99" s="1842"/>
      <c r="CM99" s="1842"/>
      <c r="CN99" s="1842"/>
      <c r="CO99" s="1842"/>
      <c r="CP99" s="1842"/>
      <c r="CQ99" s="1842"/>
      <c r="CR99" s="1842"/>
      <c r="CS99" s="1842"/>
      <c r="CT99" s="1842"/>
      <c r="CU99" s="1842"/>
      <c r="CV99" s="1842"/>
      <c r="CW99" s="1842"/>
      <c r="CX99" s="1842"/>
      <c r="CY99" s="1842"/>
      <c r="CZ99" s="1842"/>
      <c r="DA99" s="1842"/>
      <c r="DB99" s="1842"/>
      <c r="DC99" s="1842"/>
      <c r="DD99" s="1842"/>
      <c r="DE99" s="1842"/>
      <c r="DF99" s="1842"/>
      <c r="DG99" s="1842"/>
      <c r="DH99" s="1842"/>
      <c r="DI99" s="1842"/>
      <c r="DJ99" s="1842"/>
      <c r="DK99" s="1842"/>
    </row>
    <row r="100" spans="1:115" s="110" customFormat="1" ht="18.75" customHeight="1">
      <c r="A100" s="5"/>
      <c r="D100" s="713"/>
      <c r="G100" s="713"/>
      <c r="J100" s="713"/>
      <c r="M100" s="713"/>
      <c r="P100" s="713"/>
      <c r="S100" s="713"/>
      <c r="V100" s="713"/>
      <c r="Y100" s="713"/>
      <c r="AB100" s="713"/>
      <c r="AE100" s="713"/>
      <c r="AH100" s="713"/>
      <c r="AK100" s="713"/>
      <c r="AN100" s="713"/>
      <c r="AQ100" s="713"/>
      <c r="AT100" s="713"/>
      <c r="AW100" s="713"/>
      <c r="AZ100" s="713"/>
      <c r="BC100" s="713"/>
      <c r="BF100" s="713"/>
      <c r="BI100" s="713"/>
      <c r="BL100" s="713"/>
      <c r="BO100" s="713"/>
      <c r="BR100" s="713"/>
      <c r="BU100" s="713"/>
      <c r="BX100" s="713"/>
      <c r="CA100" s="713"/>
      <c r="CD100" s="713"/>
      <c r="CG100" s="713"/>
      <c r="CJ100" s="713"/>
      <c r="CM100" s="713"/>
      <c r="CP100" s="713"/>
      <c r="CS100" s="713"/>
      <c r="CV100" s="713"/>
      <c r="CY100" s="713"/>
      <c r="DB100" s="713"/>
      <c r="DE100" s="713"/>
      <c r="DH100" s="713"/>
      <c r="DK100" s="713"/>
    </row>
    <row r="101" spans="1:115" ht="15">
      <c r="A101" s="2" t="s">
        <v>349</v>
      </c>
      <c r="B101" s="70"/>
      <c r="C101" s="70"/>
      <c r="D101" s="719"/>
      <c r="E101" s="70"/>
      <c r="F101" s="70"/>
      <c r="G101" s="719"/>
      <c r="H101" s="70"/>
      <c r="I101" s="70"/>
      <c r="J101" s="719"/>
      <c r="K101" s="70"/>
      <c r="L101" s="70"/>
      <c r="M101" s="719"/>
      <c r="N101" s="70"/>
      <c r="O101" s="70"/>
      <c r="P101" s="719"/>
      <c r="Q101" s="70"/>
      <c r="R101" s="70"/>
      <c r="S101" s="719"/>
      <c r="T101" s="70"/>
      <c r="U101" s="70"/>
      <c r="V101" s="719"/>
      <c r="W101" s="70"/>
      <c r="X101" s="70"/>
      <c r="Y101" s="719"/>
      <c r="Z101" s="70"/>
      <c r="AA101" s="70"/>
      <c r="AB101" s="719"/>
      <c r="AC101" s="70"/>
      <c r="AD101" s="70"/>
      <c r="AE101" s="719"/>
      <c r="AF101" s="70"/>
      <c r="AG101" s="70"/>
      <c r="AH101" s="719"/>
      <c r="AI101" s="70"/>
      <c r="AJ101" s="70"/>
      <c r="AK101" s="719"/>
      <c r="AL101" s="70"/>
      <c r="AM101" s="70"/>
      <c r="AN101" s="719"/>
      <c r="AO101" s="70"/>
      <c r="AP101" s="70"/>
      <c r="AQ101" s="719"/>
      <c r="AR101" s="70"/>
      <c r="AS101" s="70"/>
      <c r="AT101" s="719"/>
      <c r="AU101" s="70"/>
      <c r="AV101" s="70"/>
      <c r="AW101" s="719"/>
      <c r="AX101" s="70"/>
      <c r="AY101" s="70"/>
      <c r="AZ101" s="719"/>
      <c r="BA101" s="70"/>
      <c r="BB101" s="70"/>
      <c r="BC101" s="719"/>
      <c r="BD101" s="70"/>
      <c r="BE101" s="70"/>
      <c r="BF101" s="719"/>
      <c r="BG101" s="70"/>
      <c r="BH101" s="70"/>
      <c r="BI101" s="719"/>
      <c r="BJ101" s="70"/>
      <c r="BK101" s="70"/>
      <c r="BL101" s="719"/>
      <c r="BM101" s="70"/>
      <c r="BN101" s="70"/>
      <c r="BO101" s="719"/>
      <c r="BP101" s="70"/>
      <c r="BQ101" s="70"/>
      <c r="BR101" s="719"/>
      <c r="BS101" s="70"/>
      <c r="BT101" s="70"/>
      <c r="BU101" s="719"/>
      <c r="BV101" s="70"/>
      <c r="BW101" s="70"/>
      <c r="BX101" s="719"/>
      <c r="BY101" s="70"/>
      <c r="BZ101" s="70"/>
      <c r="CA101" s="719"/>
      <c r="CB101" s="70"/>
      <c r="CC101" s="70"/>
      <c r="CD101" s="719"/>
      <c r="CE101" s="70"/>
      <c r="CF101" s="70"/>
      <c r="CG101" s="719"/>
      <c r="CH101" s="70"/>
      <c r="CI101" s="70"/>
      <c r="CJ101" s="719"/>
      <c r="CK101" s="70"/>
      <c r="CL101" s="70"/>
      <c r="CM101" s="719"/>
      <c r="CN101" s="70"/>
      <c r="CO101" s="70"/>
      <c r="CP101" s="719"/>
      <c r="CQ101" s="70"/>
      <c r="CR101" s="70"/>
      <c r="CS101" s="719"/>
      <c r="CT101" s="70"/>
      <c r="CU101" s="70"/>
      <c r="CV101" s="719"/>
      <c r="CW101" s="70"/>
      <c r="CX101" s="70"/>
      <c r="CY101" s="719"/>
      <c r="CZ101" s="70"/>
      <c r="DA101" s="70"/>
      <c r="DB101" s="719"/>
      <c r="DC101" s="70"/>
      <c r="DD101" s="70"/>
      <c r="DE101" s="719"/>
      <c r="DF101" s="70"/>
      <c r="DG101" s="70"/>
      <c r="DH101" s="719"/>
      <c r="DI101" s="70"/>
      <c r="DJ101" s="70"/>
      <c r="DK101" s="713"/>
    </row>
    <row r="102" spans="1:115" ht="15">
      <c r="A102" s="622" t="s">
        <v>8</v>
      </c>
      <c r="B102" s="1924" t="s">
        <v>26</v>
      </c>
      <c r="C102" s="1925"/>
      <c r="D102" s="1925"/>
      <c r="E102" s="1925"/>
      <c r="F102" s="1925"/>
      <c r="G102" s="1928"/>
      <c r="H102" s="1924" t="s">
        <v>28</v>
      </c>
      <c r="I102" s="1925"/>
      <c r="J102" s="1925"/>
      <c r="K102" s="1925"/>
      <c r="L102" s="1925"/>
      <c r="M102" s="1928"/>
      <c r="N102" s="1924" t="s">
        <v>27</v>
      </c>
      <c r="O102" s="1925"/>
      <c r="P102" s="1925"/>
      <c r="Q102" s="1925"/>
      <c r="R102" s="1925"/>
      <c r="S102" s="1928"/>
      <c r="T102" s="1924" t="s">
        <v>9</v>
      </c>
      <c r="U102" s="1925"/>
      <c r="V102" s="1925"/>
      <c r="W102" s="1925"/>
      <c r="X102" s="1925"/>
      <c r="Y102" s="1928"/>
      <c r="Z102" s="1924" t="s">
        <v>10</v>
      </c>
      <c r="AA102" s="1925"/>
      <c r="AB102" s="1925"/>
      <c r="AC102" s="1925"/>
      <c r="AD102" s="1925"/>
      <c r="AE102" s="1928"/>
      <c r="AF102" s="1924" t="s">
        <v>11</v>
      </c>
      <c r="AG102" s="1925"/>
      <c r="AH102" s="1925"/>
      <c r="AI102" s="1925"/>
      <c r="AJ102" s="1925"/>
      <c r="AK102" s="1925"/>
      <c r="AL102" s="1924" t="s">
        <v>12</v>
      </c>
      <c r="AM102" s="1925"/>
      <c r="AN102" s="1925"/>
      <c r="AO102" s="1925"/>
      <c r="AP102" s="1925"/>
      <c r="AQ102" s="1928"/>
      <c r="AR102" s="1924" t="s">
        <v>13</v>
      </c>
      <c r="AS102" s="1925"/>
      <c r="AT102" s="1925"/>
      <c r="AU102" s="1925"/>
      <c r="AV102" s="1925"/>
      <c r="AW102" s="1928"/>
      <c r="AX102" s="1924" t="s">
        <v>14</v>
      </c>
      <c r="AY102" s="1925"/>
      <c r="AZ102" s="1925"/>
      <c r="BA102" s="1925"/>
      <c r="BB102" s="1925"/>
      <c r="BC102" s="1928"/>
      <c r="BD102" s="1924" t="s">
        <v>15</v>
      </c>
      <c r="BE102" s="1925"/>
      <c r="BF102" s="1925"/>
      <c r="BG102" s="1925"/>
      <c r="BH102" s="1925"/>
      <c r="BI102" s="1928"/>
      <c r="BJ102" s="1924" t="s">
        <v>24</v>
      </c>
      <c r="BK102" s="1925"/>
      <c r="BL102" s="1925"/>
      <c r="BM102" s="1925"/>
      <c r="BN102" s="1925"/>
      <c r="BO102" s="1928"/>
      <c r="BP102" s="1924" t="s">
        <v>16</v>
      </c>
      <c r="BQ102" s="1925"/>
      <c r="BR102" s="1925"/>
      <c r="BS102" s="1925"/>
      <c r="BT102" s="1925"/>
      <c r="BU102" s="1928"/>
      <c r="BV102" s="1924" t="s">
        <v>17</v>
      </c>
      <c r="BW102" s="1925"/>
      <c r="BX102" s="1925"/>
      <c r="BY102" s="1925"/>
      <c r="BZ102" s="1925"/>
      <c r="CA102" s="1928"/>
      <c r="CB102" s="1924" t="s">
        <v>18</v>
      </c>
      <c r="CC102" s="1925"/>
      <c r="CD102" s="1925"/>
      <c r="CE102" s="1925"/>
      <c r="CF102" s="1925"/>
      <c r="CG102" s="1928"/>
      <c r="CH102" s="1924" t="s">
        <v>19</v>
      </c>
      <c r="CI102" s="1925"/>
      <c r="CJ102" s="1925"/>
      <c r="CK102" s="1925"/>
      <c r="CL102" s="1925"/>
      <c r="CM102" s="1928"/>
      <c r="CN102" s="1924" t="s">
        <v>20</v>
      </c>
      <c r="CO102" s="1925"/>
      <c r="CP102" s="1925"/>
      <c r="CQ102" s="1925"/>
      <c r="CR102" s="1925"/>
      <c r="CS102" s="1928"/>
      <c r="CT102" s="1925" t="s">
        <v>21</v>
      </c>
      <c r="CU102" s="1925"/>
      <c r="CV102" s="1925"/>
      <c r="CW102" s="1925"/>
      <c r="CX102" s="1925"/>
      <c r="CY102" s="1928"/>
      <c r="CZ102" s="1924" t="s">
        <v>22</v>
      </c>
      <c r="DA102" s="1925"/>
      <c r="DB102" s="1925"/>
      <c r="DC102" s="1925"/>
      <c r="DD102" s="1925"/>
      <c r="DE102" s="1928"/>
      <c r="DF102" s="1925" t="s">
        <v>23</v>
      </c>
      <c r="DG102" s="1925"/>
      <c r="DH102" s="1925"/>
      <c r="DI102" s="1925"/>
      <c r="DJ102" s="1925"/>
      <c r="DK102" s="1926"/>
    </row>
    <row r="103" spans="1:115" ht="15">
      <c r="A103" s="623" t="s">
        <v>124</v>
      </c>
      <c r="B103" s="1868" t="s">
        <v>104</v>
      </c>
      <c r="C103" s="1863"/>
      <c r="D103" s="1869"/>
      <c r="E103" s="2103" t="s">
        <v>3</v>
      </c>
      <c r="F103" s="1863"/>
      <c r="G103" s="1864"/>
      <c r="H103" s="1868" t="s">
        <v>104</v>
      </c>
      <c r="I103" s="1863"/>
      <c r="J103" s="1869"/>
      <c r="K103" s="2103" t="s">
        <v>3</v>
      </c>
      <c r="L103" s="1863"/>
      <c r="M103" s="1864"/>
      <c r="N103" s="1868" t="s">
        <v>104</v>
      </c>
      <c r="O103" s="1863"/>
      <c r="P103" s="1869"/>
      <c r="Q103" s="2103" t="s">
        <v>3</v>
      </c>
      <c r="R103" s="1863"/>
      <c r="S103" s="1864"/>
      <c r="T103" s="1868" t="s">
        <v>104</v>
      </c>
      <c r="U103" s="1863"/>
      <c r="V103" s="1869"/>
      <c r="W103" s="2103" t="s">
        <v>3</v>
      </c>
      <c r="X103" s="1863"/>
      <c r="Y103" s="1864"/>
      <c r="Z103" s="1868" t="s">
        <v>104</v>
      </c>
      <c r="AA103" s="1863"/>
      <c r="AB103" s="1869"/>
      <c r="AC103" s="2103" t="s">
        <v>3</v>
      </c>
      <c r="AD103" s="1863"/>
      <c r="AE103" s="1864"/>
      <c r="AF103" s="1868" t="s">
        <v>104</v>
      </c>
      <c r="AG103" s="1863"/>
      <c r="AH103" s="1869"/>
      <c r="AI103" s="2103" t="s">
        <v>3</v>
      </c>
      <c r="AJ103" s="1863"/>
      <c r="AK103" s="1863"/>
      <c r="AL103" s="1868" t="s">
        <v>104</v>
      </c>
      <c r="AM103" s="1863"/>
      <c r="AN103" s="1869"/>
      <c r="AO103" s="2103" t="s">
        <v>3</v>
      </c>
      <c r="AP103" s="1863"/>
      <c r="AQ103" s="1864"/>
      <c r="AR103" s="1868" t="s">
        <v>104</v>
      </c>
      <c r="AS103" s="1863"/>
      <c r="AT103" s="1869"/>
      <c r="AU103" s="2103" t="s">
        <v>3</v>
      </c>
      <c r="AV103" s="1863"/>
      <c r="AW103" s="1864"/>
      <c r="AX103" s="1868" t="s">
        <v>104</v>
      </c>
      <c r="AY103" s="1863"/>
      <c r="AZ103" s="1869"/>
      <c r="BA103" s="2103" t="s">
        <v>3</v>
      </c>
      <c r="BB103" s="1863"/>
      <c r="BC103" s="1864"/>
      <c r="BD103" s="1868" t="s">
        <v>104</v>
      </c>
      <c r="BE103" s="1863"/>
      <c r="BF103" s="1869"/>
      <c r="BG103" s="2103" t="s">
        <v>3</v>
      </c>
      <c r="BH103" s="1863"/>
      <c r="BI103" s="1864"/>
      <c r="BJ103" s="1868" t="s">
        <v>104</v>
      </c>
      <c r="BK103" s="1863"/>
      <c r="BL103" s="1869"/>
      <c r="BM103" s="2103" t="s">
        <v>3</v>
      </c>
      <c r="BN103" s="1863"/>
      <c r="BO103" s="1864"/>
      <c r="BP103" s="1868" t="s">
        <v>104</v>
      </c>
      <c r="BQ103" s="1863"/>
      <c r="BR103" s="1869"/>
      <c r="BS103" s="2103" t="s">
        <v>3</v>
      </c>
      <c r="BT103" s="1863"/>
      <c r="BU103" s="1864"/>
      <c r="BV103" s="1868" t="s">
        <v>104</v>
      </c>
      <c r="BW103" s="1863"/>
      <c r="BX103" s="1869"/>
      <c r="BY103" s="2103" t="s">
        <v>3</v>
      </c>
      <c r="BZ103" s="1863"/>
      <c r="CA103" s="1864"/>
      <c r="CB103" s="1868" t="s">
        <v>104</v>
      </c>
      <c r="CC103" s="1863"/>
      <c r="CD103" s="1869"/>
      <c r="CE103" s="2103" t="s">
        <v>3</v>
      </c>
      <c r="CF103" s="1863"/>
      <c r="CG103" s="1864"/>
      <c r="CH103" s="1868" t="s">
        <v>104</v>
      </c>
      <c r="CI103" s="1863"/>
      <c r="CJ103" s="1869"/>
      <c r="CK103" s="2103" t="s">
        <v>3</v>
      </c>
      <c r="CL103" s="1863"/>
      <c r="CM103" s="1864"/>
      <c r="CN103" s="1868" t="s">
        <v>104</v>
      </c>
      <c r="CO103" s="1863"/>
      <c r="CP103" s="1869"/>
      <c r="CQ103" s="2103" t="s">
        <v>3</v>
      </c>
      <c r="CR103" s="1863"/>
      <c r="CS103" s="1864"/>
      <c r="CT103" s="1863" t="s">
        <v>104</v>
      </c>
      <c r="CU103" s="1863"/>
      <c r="CV103" s="1869"/>
      <c r="CW103" s="2103" t="s">
        <v>3</v>
      </c>
      <c r="CX103" s="1863"/>
      <c r="CY103" s="1864"/>
      <c r="CZ103" s="1868" t="s">
        <v>104</v>
      </c>
      <c r="DA103" s="1863"/>
      <c r="DB103" s="1869"/>
      <c r="DC103" s="2103" t="s">
        <v>3</v>
      </c>
      <c r="DD103" s="1863"/>
      <c r="DE103" s="1864"/>
      <c r="DF103" s="1863" t="s">
        <v>104</v>
      </c>
      <c r="DG103" s="1863"/>
      <c r="DH103" s="1869"/>
      <c r="DI103" s="2103" t="s">
        <v>3</v>
      </c>
      <c r="DJ103" s="1863"/>
      <c r="DK103" s="1869"/>
    </row>
    <row r="104" spans="1:115" ht="15.75" thickBot="1">
      <c r="A104" s="624" t="s">
        <v>125</v>
      </c>
      <c r="B104" s="167" t="s">
        <v>46</v>
      </c>
      <c r="C104" s="133" t="s">
        <v>69</v>
      </c>
      <c r="D104" s="714" t="s">
        <v>77</v>
      </c>
      <c r="E104" s="134" t="s">
        <v>46</v>
      </c>
      <c r="F104" s="134" t="s">
        <v>69</v>
      </c>
      <c r="G104" s="727" t="s">
        <v>77</v>
      </c>
      <c r="H104" s="167" t="s">
        <v>46</v>
      </c>
      <c r="I104" s="133" t="s">
        <v>69</v>
      </c>
      <c r="J104" s="714" t="s">
        <v>77</v>
      </c>
      <c r="K104" s="134" t="s">
        <v>46</v>
      </c>
      <c r="L104" s="134" t="s">
        <v>69</v>
      </c>
      <c r="M104" s="727" t="s">
        <v>77</v>
      </c>
      <c r="N104" s="167" t="s">
        <v>46</v>
      </c>
      <c r="O104" s="133" t="s">
        <v>69</v>
      </c>
      <c r="P104" s="714" t="s">
        <v>77</v>
      </c>
      <c r="Q104" s="134" t="s">
        <v>46</v>
      </c>
      <c r="R104" s="134" t="s">
        <v>69</v>
      </c>
      <c r="S104" s="727" t="s">
        <v>77</v>
      </c>
      <c r="T104" s="167" t="s">
        <v>46</v>
      </c>
      <c r="U104" s="133" t="s">
        <v>69</v>
      </c>
      <c r="V104" s="714" t="s">
        <v>77</v>
      </c>
      <c r="W104" s="134" t="s">
        <v>46</v>
      </c>
      <c r="X104" s="134" t="s">
        <v>69</v>
      </c>
      <c r="Y104" s="727" t="s">
        <v>77</v>
      </c>
      <c r="Z104" s="167" t="s">
        <v>46</v>
      </c>
      <c r="AA104" s="133" t="s">
        <v>69</v>
      </c>
      <c r="AB104" s="714" t="s">
        <v>77</v>
      </c>
      <c r="AC104" s="134" t="s">
        <v>46</v>
      </c>
      <c r="AD104" s="134" t="s">
        <v>69</v>
      </c>
      <c r="AE104" s="727" t="s">
        <v>77</v>
      </c>
      <c r="AF104" s="167" t="s">
        <v>46</v>
      </c>
      <c r="AG104" s="133" t="s">
        <v>69</v>
      </c>
      <c r="AH104" s="714" t="s">
        <v>77</v>
      </c>
      <c r="AI104" s="134" t="s">
        <v>46</v>
      </c>
      <c r="AJ104" s="134" t="s">
        <v>69</v>
      </c>
      <c r="AK104" s="732" t="s">
        <v>77</v>
      </c>
      <c r="AL104" s="167" t="s">
        <v>46</v>
      </c>
      <c r="AM104" s="133" t="s">
        <v>69</v>
      </c>
      <c r="AN104" s="714" t="s">
        <v>77</v>
      </c>
      <c r="AO104" s="134" t="s">
        <v>46</v>
      </c>
      <c r="AP104" s="134" t="s">
        <v>69</v>
      </c>
      <c r="AQ104" s="727" t="s">
        <v>77</v>
      </c>
      <c r="AR104" s="167" t="s">
        <v>46</v>
      </c>
      <c r="AS104" s="133" t="s">
        <v>69</v>
      </c>
      <c r="AT104" s="714" t="s">
        <v>77</v>
      </c>
      <c r="AU104" s="134" t="s">
        <v>46</v>
      </c>
      <c r="AV104" s="134" t="s">
        <v>69</v>
      </c>
      <c r="AW104" s="727" t="s">
        <v>77</v>
      </c>
      <c r="AX104" s="167" t="s">
        <v>46</v>
      </c>
      <c r="AY104" s="133" t="s">
        <v>69</v>
      </c>
      <c r="AZ104" s="714" t="s">
        <v>77</v>
      </c>
      <c r="BA104" s="134" t="s">
        <v>46</v>
      </c>
      <c r="BB104" s="134" t="s">
        <v>69</v>
      </c>
      <c r="BC104" s="727" t="s">
        <v>77</v>
      </c>
      <c r="BD104" s="167" t="s">
        <v>46</v>
      </c>
      <c r="BE104" s="133" t="s">
        <v>69</v>
      </c>
      <c r="BF104" s="714" t="s">
        <v>77</v>
      </c>
      <c r="BG104" s="134" t="s">
        <v>46</v>
      </c>
      <c r="BH104" s="134" t="s">
        <v>69</v>
      </c>
      <c r="BI104" s="727" t="s">
        <v>77</v>
      </c>
      <c r="BJ104" s="167" t="s">
        <v>46</v>
      </c>
      <c r="BK104" s="133" t="s">
        <v>69</v>
      </c>
      <c r="BL104" s="714" t="s">
        <v>77</v>
      </c>
      <c r="BM104" s="134" t="s">
        <v>46</v>
      </c>
      <c r="BN104" s="134" t="s">
        <v>69</v>
      </c>
      <c r="BO104" s="727" t="s">
        <v>77</v>
      </c>
      <c r="BP104" s="167" t="s">
        <v>46</v>
      </c>
      <c r="BQ104" s="133" t="s">
        <v>69</v>
      </c>
      <c r="BR104" s="714" t="s">
        <v>77</v>
      </c>
      <c r="BS104" s="134" t="s">
        <v>46</v>
      </c>
      <c r="BT104" s="134" t="s">
        <v>69</v>
      </c>
      <c r="BU104" s="727" t="s">
        <v>77</v>
      </c>
      <c r="BV104" s="167" t="s">
        <v>46</v>
      </c>
      <c r="BW104" s="133" t="s">
        <v>69</v>
      </c>
      <c r="BX104" s="714" t="s">
        <v>77</v>
      </c>
      <c r="BY104" s="134" t="s">
        <v>46</v>
      </c>
      <c r="BZ104" s="134" t="s">
        <v>69</v>
      </c>
      <c r="CA104" s="727" t="s">
        <v>77</v>
      </c>
      <c r="CB104" s="167" t="s">
        <v>46</v>
      </c>
      <c r="CC104" s="133" t="s">
        <v>69</v>
      </c>
      <c r="CD104" s="714" t="s">
        <v>77</v>
      </c>
      <c r="CE104" s="134" t="s">
        <v>46</v>
      </c>
      <c r="CF104" s="133" t="s">
        <v>69</v>
      </c>
      <c r="CG104" s="727" t="s">
        <v>77</v>
      </c>
      <c r="CH104" s="167" t="s">
        <v>46</v>
      </c>
      <c r="CI104" s="133" t="s">
        <v>69</v>
      </c>
      <c r="CJ104" s="714" t="s">
        <v>77</v>
      </c>
      <c r="CK104" s="134" t="s">
        <v>46</v>
      </c>
      <c r="CL104" s="134" t="s">
        <v>69</v>
      </c>
      <c r="CM104" s="727" t="s">
        <v>77</v>
      </c>
      <c r="CN104" s="167" t="s">
        <v>46</v>
      </c>
      <c r="CO104" s="133" t="s">
        <v>69</v>
      </c>
      <c r="CP104" s="714" t="s">
        <v>77</v>
      </c>
      <c r="CQ104" s="134" t="s">
        <v>46</v>
      </c>
      <c r="CR104" s="134" t="s">
        <v>69</v>
      </c>
      <c r="CS104" s="727" t="s">
        <v>77</v>
      </c>
      <c r="CT104" s="133" t="s">
        <v>46</v>
      </c>
      <c r="CU104" s="133" t="s">
        <v>69</v>
      </c>
      <c r="CV104" s="714" t="s">
        <v>77</v>
      </c>
      <c r="CW104" s="134" t="s">
        <v>46</v>
      </c>
      <c r="CX104" s="134" t="s">
        <v>69</v>
      </c>
      <c r="CY104" s="727" t="s">
        <v>77</v>
      </c>
      <c r="CZ104" s="167" t="s">
        <v>46</v>
      </c>
      <c r="DA104" s="133" t="s">
        <v>69</v>
      </c>
      <c r="DB104" s="714" t="s">
        <v>77</v>
      </c>
      <c r="DC104" s="134" t="s">
        <v>46</v>
      </c>
      <c r="DD104" s="134" t="s">
        <v>69</v>
      </c>
      <c r="DE104" s="727" t="s">
        <v>77</v>
      </c>
      <c r="DF104" s="133" t="s">
        <v>46</v>
      </c>
      <c r="DG104" s="133" t="s">
        <v>69</v>
      </c>
      <c r="DH104" s="714" t="s">
        <v>77</v>
      </c>
      <c r="DI104" s="134" t="s">
        <v>46</v>
      </c>
      <c r="DJ104" s="133" t="s">
        <v>69</v>
      </c>
      <c r="DK104" s="739" t="s">
        <v>77</v>
      </c>
    </row>
    <row r="105" spans="1:115">
      <c r="A105" s="625" t="s">
        <v>81</v>
      </c>
      <c r="B105" s="169">
        <v>11</v>
      </c>
      <c r="C105" s="139">
        <v>0.66</v>
      </c>
      <c r="D105" s="715">
        <v>2791</v>
      </c>
      <c r="E105" s="149">
        <v>15</v>
      </c>
      <c r="F105" s="150">
        <v>1.57</v>
      </c>
      <c r="G105" s="728">
        <v>621</v>
      </c>
      <c r="H105" s="169">
        <v>12</v>
      </c>
      <c r="I105" s="139">
        <v>0.74</v>
      </c>
      <c r="J105" s="715">
        <v>2390</v>
      </c>
      <c r="K105" s="149">
        <v>16</v>
      </c>
      <c r="L105" s="150">
        <v>1.71</v>
      </c>
      <c r="M105" s="728">
        <v>536</v>
      </c>
      <c r="N105" s="169">
        <v>3</v>
      </c>
      <c r="O105" s="139">
        <v>0.92</v>
      </c>
      <c r="P105" s="715">
        <v>401</v>
      </c>
      <c r="Q105" s="183">
        <v>9</v>
      </c>
      <c r="R105" s="150">
        <v>3.64</v>
      </c>
      <c r="S105" s="728">
        <v>85</v>
      </c>
      <c r="T105" s="181">
        <v>18</v>
      </c>
      <c r="U105" s="139">
        <v>2.0099999999999998</v>
      </c>
      <c r="V105" s="715">
        <v>402</v>
      </c>
      <c r="W105" s="149">
        <v>16</v>
      </c>
      <c r="X105" s="150">
        <v>4.6000000000000014</v>
      </c>
      <c r="Y105" s="728">
        <v>64</v>
      </c>
      <c r="Z105" s="169">
        <v>10</v>
      </c>
      <c r="AA105" s="139">
        <v>1.52</v>
      </c>
      <c r="AB105" s="715">
        <v>544</v>
      </c>
      <c r="AC105" s="149">
        <v>14</v>
      </c>
      <c r="AD105" s="150">
        <v>3.24</v>
      </c>
      <c r="AE105" s="728">
        <v>114</v>
      </c>
      <c r="AF105" s="171">
        <v>1</v>
      </c>
      <c r="AG105" s="139">
        <v>1.05</v>
      </c>
      <c r="AH105" s="723">
        <v>99</v>
      </c>
      <c r="AI105" s="148" t="s">
        <v>105</v>
      </c>
      <c r="AJ105" s="150" t="s">
        <v>105</v>
      </c>
      <c r="AK105" s="723" t="s">
        <v>105</v>
      </c>
      <c r="AL105" s="171">
        <v>11</v>
      </c>
      <c r="AM105" s="139">
        <v>4.9400000000000004</v>
      </c>
      <c r="AN105" s="723">
        <v>58</v>
      </c>
      <c r="AO105" s="148" t="s">
        <v>105</v>
      </c>
      <c r="AP105" s="150" t="s">
        <v>105</v>
      </c>
      <c r="AQ105" s="728" t="s">
        <v>105</v>
      </c>
      <c r="AR105" s="171">
        <v>11</v>
      </c>
      <c r="AS105" s="139">
        <v>3.46</v>
      </c>
      <c r="AT105" s="723">
        <v>97</v>
      </c>
      <c r="AU105" s="148" t="s">
        <v>105</v>
      </c>
      <c r="AV105" s="150" t="s">
        <v>105</v>
      </c>
      <c r="AW105" s="728" t="s">
        <v>105</v>
      </c>
      <c r="AX105" s="171">
        <v>4</v>
      </c>
      <c r="AY105" s="139">
        <v>2.61</v>
      </c>
      <c r="AZ105" s="723">
        <v>65</v>
      </c>
      <c r="BA105" s="148" t="s">
        <v>105</v>
      </c>
      <c r="BB105" s="150" t="s">
        <v>105</v>
      </c>
      <c r="BC105" s="728" t="s">
        <v>105</v>
      </c>
      <c r="BD105" s="169">
        <v>9</v>
      </c>
      <c r="BE105" s="139">
        <v>2.16</v>
      </c>
      <c r="BF105" s="715">
        <v>180</v>
      </c>
      <c r="BG105" s="149">
        <v>20</v>
      </c>
      <c r="BH105" s="150">
        <v>5.4</v>
      </c>
      <c r="BI105" s="728">
        <v>54</v>
      </c>
      <c r="BJ105" s="184" t="s">
        <v>105</v>
      </c>
      <c r="BK105" s="148" t="s">
        <v>105</v>
      </c>
      <c r="BL105" s="735" t="s">
        <v>105</v>
      </c>
      <c r="BM105" s="148" t="s">
        <v>105</v>
      </c>
      <c r="BN105" s="150" t="s">
        <v>105</v>
      </c>
      <c r="BO105" s="728" t="s">
        <v>105</v>
      </c>
      <c r="BP105" s="171">
        <v>11</v>
      </c>
      <c r="BQ105" s="139">
        <v>2.25</v>
      </c>
      <c r="BR105" s="715">
        <v>227</v>
      </c>
      <c r="BS105" s="149">
        <v>14</v>
      </c>
      <c r="BT105" s="150">
        <v>4.3</v>
      </c>
      <c r="BU105" s="728">
        <v>64</v>
      </c>
      <c r="BV105" s="169">
        <v>11</v>
      </c>
      <c r="BW105" s="139">
        <v>1.52</v>
      </c>
      <c r="BX105" s="715">
        <v>491</v>
      </c>
      <c r="BY105" s="149">
        <v>18</v>
      </c>
      <c r="BZ105" s="150">
        <v>3.82</v>
      </c>
      <c r="CA105" s="728">
        <v>103</v>
      </c>
      <c r="CB105" s="171">
        <v>13</v>
      </c>
      <c r="CC105" s="139">
        <v>2.5099999999999998</v>
      </c>
      <c r="CD105" s="723">
        <v>186</v>
      </c>
      <c r="CE105" s="148" t="s">
        <v>105</v>
      </c>
      <c r="CF105" s="150" t="s">
        <v>105</v>
      </c>
      <c r="CG105" s="728" t="s">
        <v>105</v>
      </c>
      <c r="CH105" s="169">
        <v>16</v>
      </c>
      <c r="CI105" s="139">
        <v>3.89</v>
      </c>
      <c r="CJ105" s="723">
        <v>103</v>
      </c>
      <c r="CK105" s="148" t="s">
        <v>105</v>
      </c>
      <c r="CL105" s="150" t="s">
        <v>105</v>
      </c>
      <c r="CM105" s="728" t="s">
        <v>105</v>
      </c>
      <c r="CN105" s="171">
        <v>3</v>
      </c>
      <c r="CO105" s="139">
        <v>1.5</v>
      </c>
      <c r="CP105" s="723">
        <v>97</v>
      </c>
      <c r="CQ105" s="148" t="s">
        <v>105</v>
      </c>
      <c r="CR105" s="150" t="s">
        <v>105</v>
      </c>
      <c r="CS105" s="728" t="s">
        <v>105</v>
      </c>
      <c r="CT105" s="139">
        <v>3</v>
      </c>
      <c r="CU105" s="139">
        <v>1.85</v>
      </c>
      <c r="CV105" s="723">
        <v>64</v>
      </c>
      <c r="CW105" s="148" t="s">
        <v>105</v>
      </c>
      <c r="CX105" s="150" t="s">
        <v>105</v>
      </c>
      <c r="CY105" s="728" t="s">
        <v>105</v>
      </c>
      <c r="CZ105" s="169">
        <v>10</v>
      </c>
      <c r="DA105" s="139">
        <v>3.07</v>
      </c>
      <c r="DB105" s="723">
        <v>95</v>
      </c>
      <c r="DC105" s="148" t="s">
        <v>105</v>
      </c>
      <c r="DD105" s="150" t="s">
        <v>105</v>
      </c>
      <c r="DE105" s="728" t="s">
        <v>105</v>
      </c>
      <c r="DF105" s="602" t="s">
        <v>105</v>
      </c>
      <c r="DG105" s="148" t="s">
        <v>105</v>
      </c>
      <c r="DH105" s="735" t="s">
        <v>105</v>
      </c>
      <c r="DI105" s="148" t="s">
        <v>105</v>
      </c>
      <c r="DJ105" s="149" t="s">
        <v>105</v>
      </c>
      <c r="DK105" s="715" t="s">
        <v>105</v>
      </c>
    </row>
    <row r="106" spans="1:115">
      <c r="A106" s="626" t="s">
        <v>78</v>
      </c>
      <c r="B106" s="175">
        <v>4</v>
      </c>
      <c r="C106" s="153">
        <v>0.43</v>
      </c>
      <c r="D106" s="716">
        <v>2759</v>
      </c>
      <c r="E106" s="159">
        <v>10</v>
      </c>
      <c r="F106" s="159">
        <v>1.29</v>
      </c>
      <c r="G106" s="729">
        <v>602</v>
      </c>
      <c r="H106" s="175">
        <v>5</v>
      </c>
      <c r="I106" s="153">
        <v>0.48</v>
      </c>
      <c r="J106" s="716">
        <v>2364</v>
      </c>
      <c r="K106" s="159">
        <v>10</v>
      </c>
      <c r="L106" s="159">
        <v>1.39</v>
      </c>
      <c r="M106" s="729">
        <v>522</v>
      </c>
      <c r="N106" s="176">
        <v>2</v>
      </c>
      <c r="O106" s="153">
        <v>0.63</v>
      </c>
      <c r="P106" s="716">
        <v>395</v>
      </c>
      <c r="Q106" s="159">
        <v>8</v>
      </c>
      <c r="R106" s="159">
        <v>3.37</v>
      </c>
      <c r="S106" s="729">
        <v>80</v>
      </c>
      <c r="T106" s="175">
        <v>5</v>
      </c>
      <c r="U106" s="153">
        <v>1.08</v>
      </c>
      <c r="V106" s="716">
        <v>398</v>
      </c>
      <c r="W106" s="159">
        <v>15</v>
      </c>
      <c r="X106" s="159">
        <v>4.54</v>
      </c>
      <c r="Y106" s="729">
        <v>62</v>
      </c>
      <c r="Z106" s="176">
        <v>5</v>
      </c>
      <c r="AA106" s="153">
        <v>1.08</v>
      </c>
      <c r="AB106" s="716">
        <v>539</v>
      </c>
      <c r="AC106" s="159">
        <v>5</v>
      </c>
      <c r="AD106" s="159">
        <v>2.02</v>
      </c>
      <c r="AE106" s="729">
        <v>113</v>
      </c>
      <c r="AF106" s="176">
        <v>2</v>
      </c>
      <c r="AG106" s="153">
        <v>1.32</v>
      </c>
      <c r="AH106" s="724">
        <v>97</v>
      </c>
      <c r="AI106" s="158" t="s">
        <v>105</v>
      </c>
      <c r="AJ106" s="159" t="s">
        <v>105</v>
      </c>
      <c r="AK106" s="724" t="s">
        <v>105</v>
      </c>
      <c r="AL106" s="176">
        <v>3</v>
      </c>
      <c r="AM106" s="153">
        <v>2.89</v>
      </c>
      <c r="AN106" s="724">
        <v>58</v>
      </c>
      <c r="AO106" s="158" t="s">
        <v>105</v>
      </c>
      <c r="AP106" s="159" t="s">
        <v>105</v>
      </c>
      <c r="AQ106" s="729" t="s">
        <v>105</v>
      </c>
      <c r="AR106" s="176">
        <v>6</v>
      </c>
      <c r="AS106" s="153">
        <v>2.59</v>
      </c>
      <c r="AT106" s="724">
        <v>96</v>
      </c>
      <c r="AU106" s="158" t="s">
        <v>105</v>
      </c>
      <c r="AV106" s="159" t="s">
        <v>105</v>
      </c>
      <c r="AW106" s="729" t="s">
        <v>105</v>
      </c>
      <c r="AX106" s="176">
        <v>3</v>
      </c>
      <c r="AY106" s="153">
        <v>2.25</v>
      </c>
      <c r="AZ106" s="724">
        <v>65</v>
      </c>
      <c r="BA106" s="158" t="s">
        <v>105</v>
      </c>
      <c r="BB106" s="159" t="s">
        <v>105</v>
      </c>
      <c r="BC106" s="729" t="s">
        <v>105</v>
      </c>
      <c r="BD106" s="175">
        <v>3</v>
      </c>
      <c r="BE106" s="153">
        <v>1.54</v>
      </c>
      <c r="BF106" s="716">
        <v>177</v>
      </c>
      <c r="BG106" s="159">
        <v>12</v>
      </c>
      <c r="BH106" s="159">
        <v>4.5199999999999996</v>
      </c>
      <c r="BI106" s="729">
        <v>51</v>
      </c>
      <c r="BJ106" s="185" t="s">
        <v>105</v>
      </c>
      <c r="BK106" s="158" t="s">
        <v>105</v>
      </c>
      <c r="BL106" s="736" t="s">
        <v>105</v>
      </c>
      <c r="BM106" s="158" t="s">
        <v>105</v>
      </c>
      <c r="BN106" s="159" t="s">
        <v>105</v>
      </c>
      <c r="BO106" s="729" t="s">
        <v>105</v>
      </c>
      <c r="BP106" s="176">
        <v>5</v>
      </c>
      <c r="BQ106" s="153">
        <v>1.51</v>
      </c>
      <c r="BR106" s="716">
        <v>224</v>
      </c>
      <c r="BS106" s="159">
        <v>9</v>
      </c>
      <c r="BT106" s="159">
        <v>3.53</v>
      </c>
      <c r="BU106" s="729">
        <v>64</v>
      </c>
      <c r="BV106" s="176">
        <v>5</v>
      </c>
      <c r="BW106" s="153">
        <v>1.08</v>
      </c>
      <c r="BX106" s="716">
        <v>485</v>
      </c>
      <c r="BY106" s="159">
        <v>10</v>
      </c>
      <c r="BZ106" s="159">
        <v>3.06</v>
      </c>
      <c r="CA106" s="729">
        <v>97</v>
      </c>
      <c r="CB106" s="176">
        <v>4</v>
      </c>
      <c r="CC106" s="153">
        <v>1.29</v>
      </c>
      <c r="CD106" s="724">
        <v>184</v>
      </c>
      <c r="CE106" s="158" t="s">
        <v>105</v>
      </c>
      <c r="CF106" s="159" t="s">
        <v>105</v>
      </c>
      <c r="CG106" s="729" t="s">
        <v>105</v>
      </c>
      <c r="CH106" s="176">
        <v>7</v>
      </c>
      <c r="CI106" s="153">
        <v>2.67</v>
      </c>
      <c r="CJ106" s="724">
        <v>102</v>
      </c>
      <c r="CK106" s="158" t="s">
        <v>105</v>
      </c>
      <c r="CL106" s="159" t="s">
        <v>105</v>
      </c>
      <c r="CM106" s="729" t="s">
        <v>105</v>
      </c>
      <c r="CN106" s="176">
        <v>1</v>
      </c>
      <c r="CO106" s="153">
        <v>0.61</v>
      </c>
      <c r="CP106" s="724">
        <v>96</v>
      </c>
      <c r="CQ106" s="158" t="s">
        <v>105</v>
      </c>
      <c r="CR106" s="159" t="s">
        <v>105</v>
      </c>
      <c r="CS106" s="729" t="s">
        <v>105</v>
      </c>
      <c r="CT106" s="153">
        <v>1</v>
      </c>
      <c r="CU106" s="153">
        <v>0.93</v>
      </c>
      <c r="CV106" s="724">
        <v>63</v>
      </c>
      <c r="CW106" s="158" t="s">
        <v>105</v>
      </c>
      <c r="CX106" s="159" t="s">
        <v>105</v>
      </c>
      <c r="CY106" s="729" t="s">
        <v>105</v>
      </c>
      <c r="CZ106" s="175">
        <v>1</v>
      </c>
      <c r="DA106" s="153">
        <v>0.95000000000000007</v>
      </c>
      <c r="DB106" s="724">
        <v>94</v>
      </c>
      <c r="DC106" s="158" t="s">
        <v>105</v>
      </c>
      <c r="DD106" s="159" t="s">
        <v>105</v>
      </c>
      <c r="DE106" s="729" t="s">
        <v>105</v>
      </c>
      <c r="DF106" s="603" t="s">
        <v>105</v>
      </c>
      <c r="DG106" s="158" t="s">
        <v>105</v>
      </c>
      <c r="DH106" s="736" t="s">
        <v>105</v>
      </c>
      <c r="DI106" s="158" t="s">
        <v>105</v>
      </c>
      <c r="DJ106" s="159" t="s">
        <v>105</v>
      </c>
      <c r="DK106" s="716" t="s">
        <v>105</v>
      </c>
    </row>
    <row r="107" spans="1:115">
      <c r="A107" s="625" t="s">
        <v>126</v>
      </c>
      <c r="B107" s="171">
        <v>87</v>
      </c>
      <c r="C107" s="139">
        <v>0.66</v>
      </c>
      <c r="D107" s="715">
        <v>2814</v>
      </c>
      <c r="E107" s="149">
        <v>28</v>
      </c>
      <c r="F107" s="149">
        <v>1.94</v>
      </c>
      <c r="G107" s="728">
        <v>620</v>
      </c>
      <c r="H107" s="171">
        <v>87</v>
      </c>
      <c r="I107" s="139">
        <v>0.72</v>
      </c>
      <c r="J107" s="715">
        <v>2409</v>
      </c>
      <c r="K107" s="149">
        <v>27</v>
      </c>
      <c r="L107" s="149">
        <v>2.0499999999999998</v>
      </c>
      <c r="M107" s="728">
        <v>535</v>
      </c>
      <c r="N107" s="171">
        <v>88</v>
      </c>
      <c r="O107" s="139">
        <v>1.64</v>
      </c>
      <c r="P107" s="715">
        <v>405</v>
      </c>
      <c r="Q107" s="149">
        <v>31</v>
      </c>
      <c r="R107" s="149">
        <v>5.95</v>
      </c>
      <c r="S107" s="728">
        <v>85</v>
      </c>
      <c r="T107" s="171">
        <v>85</v>
      </c>
      <c r="U107" s="139">
        <v>1.8</v>
      </c>
      <c r="V107" s="715">
        <v>405</v>
      </c>
      <c r="W107" s="149">
        <v>21</v>
      </c>
      <c r="X107" s="149">
        <v>5.08</v>
      </c>
      <c r="Y107" s="728">
        <v>66</v>
      </c>
      <c r="Z107" s="171">
        <v>86</v>
      </c>
      <c r="AA107" s="139">
        <v>1.51</v>
      </c>
      <c r="AB107" s="715">
        <v>550</v>
      </c>
      <c r="AC107" s="149">
        <v>38</v>
      </c>
      <c r="AD107" s="149">
        <v>4.6000000000000014</v>
      </c>
      <c r="AE107" s="728">
        <v>113</v>
      </c>
      <c r="AF107" s="171">
        <v>84</v>
      </c>
      <c r="AG107" s="139">
        <v>3.82</v>
      </c>
      <c r="AH107" s="723">
        <v>99</v>
      </c>
      <c r="AI107" s="148" t="s">
        <v>105</v>
      </c>
      <c r="AJ107" s="149" t="s">
        <v>105</v>
      </c>
      <c r="AK107" s="723" t="s">
        <v>105</v>
      </c>
      <c r="AL107" s="171">
        <v>93</v>
      </c>
      <c r="AM107" s="139">
        <v>2.69</v>
      </c>
      <c r="AN107" s="723">
        <v>59</v>
      </c>
      <c r="AO107" s="148" t="s">
        <v>105</v>
      </c>
      <c r="AP107" s="149" t="s">
        <v>105</v>
      </c>
      <c r="AQ107" s="728" t="s">
        <v>105</v>
      </c>
      <c r="AR107" s="171">
        <v>88</v>
      </c>
      <c r="AS107" s="139">
        <v>3.58</v>
      </c>
      <c r="AT107" s="723">
        <v>97</v>
      </c>
      <c r="AU107" s="148" t="s">
        <v>105</v>
      </c>
      <c r="AV107" s="149" t="s">
        <v>105</v>
      </c>
      <c r="AW107" s="728" t="s">
        <v>105</v>
      </c>
      <c r="AX107" s="171">
        <v>84</v>
      </c>
      <c r="AY107" s="139">
        <v>4.3600000000000003</v>
      </c>
      <c r="AZ107" s="723">
        <v>66</v>
      </c>
      <c r="BA107" s="148" t="s">
        <v>105</v>
      </c>
      <c r="BB107" s="149" t="s">
        <v>105</v>
      </c>
      <c r="BC107" s="728" t="s">
        <v>105</v>
      </c>
      <c r="BD107" s="171">
        <v>85</v>
      </c>
      <c r="BE107" s="139">
        <v>2.59</v>
      </c>
      <c r="BF107" s="715">
        <v>180</v>
      </c>
      <c r="BG107" s="149">
        <v>26</v>
      </c>
      <c r="BH107" s="149">
        <v>5.98</v>
      </c>
      <c r="BI107" s="728">
        <v>54</v>
      </c>
      <c r="BJ107" s="184" t="s">
        <v>105</v>
      </c>
      <c r="BK107" s="148" t="s">
        <v>105</v>
      </c>
      <c r="BL107" s="735" t="s">
        <v>105</v>
      </c>
      <c r="BM107" s="148" t="s">
        <v>105</v>
      </c>
      <c r="BN107" s="149" t="s">
        <v>105</v>
      </c>
      <c r="BO107" s="728" t="s">
        <v>105</v>
      </c>
      <c r="BP107" s="171">
        <v>86</v>
      </c>
      <c r="BQ107" s="139">
        <v>2.15</v>
      </c>
      <c r="BR107" s="715">
        <v>227</v>
      </c>
      <c r="BS107" s="149">
        <v>27</v>
      </c>
      <c r="BT107" s="149">
        <v>5.62</v>
      </c>
      <c r="BU107" s="728">
        <v>62</v>
      </c>
      <c r="BV107" s="171">
        <v>88</v>
      </c>
      <c r="BW107" s="139">
        <v>1.47</v>
      </c>
      <c r="BX107" s="715">
        <v>495</v>
      </c>
      <c r="BY107" s="149">
        <v>24</v>
      </c>
      <c r="BZ107" s="149">
        <v>4.32</v>
      </c>
      <c r="CA107" s="728">
        <v>104</v>
      </c>
      <c r="CB107" s="171">
        <v>89</v>
      </c>
      <c r="CC107" s="139">
        <v>2.17</v>
      </c>
      <c r="CD107" s="723">
        <v>189</v>
      </c>
      <c r="CE107" s="148" t="s">
        <v>105</v>
      </c>
      <c r="CF107" s="149" t="s">
        <v>105</v>
      </c>
      <c r="CG107" s="728" t="s">
        <v>105</v>
      </c>
      <c r="CH107" s="171">
        <v>83</v>
      </c>
      <c r="CI107" s="139">
        <v>3.63</v>
      </c>
      <c r="CJ107" s="723">
        <v>103</v>
      </c>
      <c r="CK107" s="148" t="s">
        <v>105</v>
      </c>
      <c r="CL107" s="149" t="s">
        <v>105</v>
      </c>
      <c r="CM107" s="728" t="s">
        <v>105</v>
      </c>
      <c r="CN107" s="171">
        <v>88</v>
      </c>
      <c r="CO107" s="139">
        <v>3.13</v>
      </c>
      <c r="CP107" s="723">
        <v>98</v>
      </c>
      <c r="CQ107" s="148" t="s">
        <v>105</v>
      </c>
      <c r="CR107" s="149" t="s">
        <v>105</v>
      </c>
      <c r="CS107" s="728" t="s">
        <v>105</v>
      </c>
      <c r="CT107" s="139">
        <v>89</v>
      </c>
      <c r="CU107" s="139">
        <v>3.53</v>
      </c>
      <c r="CV107" s="723">
        <v>65</v>
      </c>
      <c r="CW107" s="148" t="s">
        <v>105</v>
      </c>
      <c r="CX107" s="149" t="s">
        <v>105</v>
      </c>
      <c r="CY107" s="728" t="s">
        <v>105</v>
      </c>
      <c r="CZ107" s="171">
        <v>88</v>
      </c>
      <c r="DA107" s="139">
        <v>3.45</v>
      </c>
      <c r="DB107" s="723">
        <v>97</v>
      </c>
      <c r="DC107" s="148" t="s">
        <v>105</v>
      </c>
      <c r="DD107" s="149" t="s">
        <v>105</v>
      </c>
      <c r="DE107" s="728" t="s">
        <v>105</v>
      </c>
      <c r="DF107" s="602" t="s">
        <v>105</v>
      </c>
      <c r="DG107" s="148" t="s">
        <v>105</v>
      </c>
      <c r="DH107" s="735" t="s">
        <v>105</v>
      </c>
      <c r="DI107" s="148" t="s">
        <v>105</v>
      </c>
      <c r="DJ107" s="149" t="s">
        <v>105</v>
      </c>
      <c r="DK107" s="715" t="s">
        <v>105</v>
      </c>
    </row>
    <row r="108" spans="1:115">
      <c r="A108" s="626" t="s">
        <v>127</v>
      </c>
      <c r="B108" s="176">
        <v>66</v>
      </c>
      <c r="C108" s="153">
        <v>1.1000000000000001</v>
      </c>
      <c r="D108" s="716">
        <v>2761</v>
      </c>
      <c r="E108" s="159">
        <v>57</v>
      </c>
      <c r="F108" s="159">
        <v>2.15</v>
      </c>
      <c r="G108" s="729">
        <v>620</v>
      </c>
      <c r="H108" s="176">
        <v>68</v>
      </c>
      <c r="I108" s="153">
        <v>1.1599999999999999</v>
      </c>
      <c r="J108" s="716">
        <v>2366</v>
      </c>
      <c r="K108" s="159">
        <v>59</v>
      </c>
      <c r="L108" s="159">
        <v>2.27</v>
      </c>
      <c r="M108" s="729">
        <v>535</v>
      </c>
      <c r="N108" s="176">
        <v>49</v>
      </c>
      <c r="O108" s="153">
        <v>3.12</v>
      </c>
      <c r="P108" s="716">
        <v>395</v>
      </c>
      <c r="Q108" s="159">
        <v>47</v>
      </c>
      <c r="R108" s="159">
        <v>6.37</v>
      </c>
      <c r="S108" s="729">
        <v>85</v>
      </c>
      <c r="T108" s="176">
        <v>74</v>
      </c>
      <c r="U108" s="153">
        <v>2.4700000000000002</v>
      </c>
      <c r="V108" s="716">
        <v>395</v>
      </c>
      <c r="W108" s="160">
        <v>48</v>
      </c>
      <c r="X108" s="159">
        <v>6.28</v>
      </c>
      <c r="Y108" s="729">
        <v>64</v>
      </c>
      <c r="Z108" s="176">
        <v>76</v>
      </c>
      <c r="AA108" s="153">
        <v>2.2200000000000002</v>
      </c>
      <c r="AB108" s="716">
        <v>543</v>
      </c>
      <c r="AC108" s="159">
        <v>70</v>
      </c>
      <c r="AD108" s="159">
        <v>4.3</v>
      </c>
      <c r="AE108" s="729">
        <v>114</v>
      </c>
      <c r="AF108" s="176">
        <v>49</v>
      </c>
      <c r="AG108" s="153">
        <v>6.46</v>
      </c>
      <c r="AH108" s="724">
        <v>95</v>
      </c>
      <c r="AI108" s="158" t="s">
        <v>105</v>
      </c>
      <c r="AJ108" s="159" t="s">
        <v>105</v>
      </c>
      <c r="AK108" s="724" t="s">
        <v>105</v>
      </c>
      <c r="AL108" s="176">
        <v>35</v>
      </c>
      <c r="AM108" s="153">
        <v>7.24</v>
      </c>
      <c r="AN108" s="724">
        <v>58</v>
      </c>
      <c r="AO108" s="158" t="s">
        <v>105</v>
      </c>
      <c r="AP108" s="159" t="s">
        <v>105</v>
      </c>
      <c r="AQ108" s="729" t="s">
        <v>105</v>
      </c>
      <c r="AR108" s="176">
        <v>60</v>
      </c>
      <c r="AS108" s="153">
        <v>5.41</v>
      </c>
      <c r="AT108" s="724">
        <v>97</v>
      </c>
      <c r="AU108" s="158" t="s">
        <v>105</v>
      </c>
      <c r="AV108" s="159" t="s">
        <v>105</v>
      </c>
      <c r="AW108" s="729" t="s">
        <v>105</v>
      </c>
      <c r="AX108" s="176">
        <v>45</v>
      </c>
      <c r="AY108" s="153">
        <v>6.6000000000000014</v>
      </c>
      <c r="AZ108" s="724">
        <v>64</v>
      </c>
      <c r="BA108" s="158" t="s">
        <v>105</v>
      </c>
      <c r="BB108" s="159" t="s">
        <v>105</v>
      </c>
      <c r="BC108" s="729" t="s">
        <v>105</v>
      </c>
      <c r="BD108" s="176">
        <v>63</v>
      </c>
      <c r="BE108" s="153">
        <v>4.51</v>
      </c>
      <c r="BF108" s="716">
        <v>176</v>
      </c>
      <c r="BG108" s="159">
        <v>49</v>
      </c>
      <c r="BH108" s="159">
        <v>6.83</v>
      </c>
      <c r="BI108" s="729">
        <v>54</v>
      </c>
      <c r="BJ108" s="185" t="s">
        <v>105</v>
      </c>
      <c r="BK108" s="158" t="s">
        <v>105</v>
      </c>
      <c r="BL108" s="736" t="s">
        <v>105</v>
      </c>
      <c r="BM108" s="158" t="s">
        <v>105</v>
      </c>
      <c r="BN108" s="159" t="s">
        <v>105</v>
      </c>
      <c r="BO108" s="729" t="s">
        <v>105</v>
      </c>
      <c r="BP108" s="176">
        <v>68</v>
      </c>
      <c r="BQ108" s="153">
        <v>3.75</v>
      </c>
      <c r="BR108" s="716">
        <v>225</v>
      </c>
      <c r="BS108" s="159">
        <v>65</v>
      </c>
      <c r="BT108" s="159">
        <v>5.98</v>
      </c>
      <c r="BU108" s="729">
        <v>64</v>
      </c>
      <c r="BV108" s="176">
        <v>64</v>
      </c>
      <c r="BW108" s="153">
        <v>2.4500000000000002</v>
      </c>
      <c r="BX108" s="716">
        <v>487</v>
      </c>
      <c r="BY108" s="159">
        <v>59</v>
      </c>
      <c r="BZ108" s="159">
        <v>4.95</v>
      </c>
      <c r="CA108" s="729">
        <v>103</v>
      </c>
      <c r="CB108" s="176">
        <v>66</v>
      </c>
      <c r="CC108" s="153">
        <v>4.0999999999999996</v>
      </c>
      <c r="CD108" s="724">
        <v>181</v>
      </c>
      <c r="CE108" s="158" t="s">
        <v>105</v>
      </c>
      <c r="CF108" s="159" t="s">
        <v>105</v>
      </c>
      <c r="CG108" s="729" t="s">
        <v>105</v>
      </c>
      <c r="CH108" s="176">
        <v>59</v>
      </c>
      <c r="CI108" s="153">
        <v>5.5</v>
      </c>
      <c r="CJ108" s="724">
        <v>103</v>
      </c>
      <c r="CK108" s="158" t="s">
        <v>105</v>
      </c>
      <c r="CL108" s="159" t="s">
        <v>105</v>
      </c>
      <c r="CM108" s="729" t="s">
        <v>105</v>
      </c>
      <c r="CN108" s="176">
        <v>56</v>
      </c>
      <c r="CO108" s="153">
        <v>5.77</v>
      </c>
      <c r="CP108" s="724">
        <v>97</v>
      </c>
      <c r="CQ108" s="158" t="s">
        <v>105</v>
      </c>
      <c r="CR108" s="159" t="s">
        <v>105</v>
      </c>
      <c r="CS108" s="729" t="s">
        <v>105</v>
      </c>
      <c r="CT108" s="153">
        <v>67</v>
      </c>
      <c r="CU108" s="153">
        <v>7.45</v>
      </c>
      <c r="CV108" s="724">
        <v>64</v>
      </c>
      <c r="CW108" s="158" t="s">
        <v>105</v>
      </c>
      <c r="CX108" s="159" t="s">
        <v>105</v>
      </c>
      <c r="CY108" s="729" t="s">
        <v>105</v>
      </c>
      <c r="CZ108" s="176">
        <v>62</v>
      </c>
      <c r="DA108" s="153">
        <v>5.97</v>
      </c>
      <c r="DB108" s="724">
        <v>95</v>
      </c>
      <c r="DC108" s="158" t="s">
        <v>105</v>
      </c>
      <c r="DD108" s="159" t="s">
        <v>105</v>
      </c>
      <c r="DE108" s="729" t="s">
        <v>105</v>
      </c>
      <c r="DF108" s="603" t="s">
        <v>105</v>
      </c>
      <c r="DG108" s="158" t="s">
        <v>105</v>
      </c>
      <c r="DH108" s="736" t="s">
        <v>105</v>
      </c>
      <c r="DI108" s="158" t="s">
        <v>105</v>
      </c>
      <c r="DJ108" s="159" t="s">
        <v>105</v>
      </c>
      <c r="DK108" s="716" t="s">
        <v>105</v>
      </c>
    </row>
    <row r="109" spans="1:115">
      <c r="A109" s="625" t="s">
        <v>128</v>
      </c>
      <c r="B109" s="171">
        <v>66</v>
      </c>
      <c r="C109" s="139">
        <v>1.0900000000000001</v>
      </c>
      <c r="D109" s="715">
        <v>2781</v>
      </c>
      <c r="E109" s="149">
        <v>56</v>
      </c>
      <c r="F109" s="149">
        <v>2.15</v>
      </c>
      <c r="G109" s="728">
        <v>622</v>
      </c>
      <c r="H109" s="171">
        <v>69</v>
      </c>
      <c r="I109" s="149">
        <v>1.1499999999999999</v>
      </c>
      <c r="J109" s="722">
        <v>2381</v>
      </c>
      <c r="K109" s="149">
        <v>57</v>
      </c>
      <c r="L109" s="149">
        <v>2.27</v>
      </c>
      <c r="M109" s="728">
        <v>537</v>
      </c>
      <c r="N109" s="171">
        <v>49</v>
      </c>
      <c r="O109" s="139">
        <v>3.11</v>
      </c>
      <c r="P109" s="715">
        <v>400</v>
      </c>
      <c r="Q109" s="186">
        <v>44</v>
      </c>
      <c r="R109" s="149">
        <v>6.31</v>
      </c>
      <c r="S109" s="728">
        <v>85</v>
      </c>
      <c r="T109" s="171">
        <v>74</v>
      </c>
      <c r="U109" s="139">
        <v>2.4500000000000002</v>
      </c>
      <c r="V109" s="715">
        <v>400</v>
      </c>
      <c r="W109" s="149">
        <v>52</v>
      </c>
      <c r="X109" s="149">
        <v>6.24</v>
      </c>
      <c r="Y109" s="728">
        <v>65</v>
      </c>
      <c r="Z109" s="171">
        <v>78</v>
      </c>
      <c r="AA109" s="139">
        <v>2.14</v>
      </c>
      <c r="AB109" s="715">
        <v>542</v>
      </c>
      <c r="AC109" s="149">
        <v>62</v>
      </c>
      <c r="AD109" s="149">
        <v>4.57</v>
      </c>
      <c r="AE109" s="728">
        <v>114</v>
      </c>
      <c r="AF109" s="169">
        <v>51</v>
      </c>
      <c r="AG109" s="139">
        <v>6.33</v>
      </c>
      <c r="AH109" s="723">
        <v>99</v>
      </c>
      <c r="AI109" s="148" t="s">
        <v>105</v>
      </c>
      <c r="AJ109" s="149" t="s">
        <v>105</v>
      </c>
      <c r="AK109" s="723" t="s">
        <v>105</v>
      </c>
      <c r="AL109" s="171">
        <v>44</v>
      </c>
      <c r="AM109" s="139">
        <v>7.67</v>
      </c>
      <c r="AN109" s="723">
        <v>58</v>
      </c>
      <c r="AO109" s="148" t="s">
        <v>105</v>
      </c>
      <c r="AP109" s="149" t="s">
        <v>105</v>
      </c>
      <c r="AQ109" s="728" t="s">
        <v>105</v>
      </c>
      <c r="AR109" s="171">
        <v>67</v>
      </c>
      <c r="AS109" s="139">
        <v>5.18</v>
      </c>
      <c r="AT109" s="723">
        <v>97</v>
      </c>
      <c r="AU109" s="148" t="s">
        <v>105</v>
      </c>
      <c r="AV109" s="149" t="s">
        <v>105</v>
      </c>
      <c r="AW109" s="728" t="s">
        <v>105</v>
      </c>
      <c r="AX109" s="171">
        <v>58</v>
      </c>
      <c r="AY109" s="139">
        <v>6.62</v>
      </c>
      <c r="AZ109" s="723">
        <v>64</v>
      </c>
      <c r="BA109" s="148" t="s">
        <v>105</v>
      </c>
      <c r="BB109" s="149" t="s">
        <v>105</v>
      </c>
      <c r="BC109" s="728" t="s">
        <v>105</v>
      </c>
      <c r="BD109" s="171">
        <v>58</v>
      </c>
      <c r="BE109" s="139">
        <v>4.5599999999999996</v>
      </c>
      <c r="BF109" s="715">
        <v>177</v>
      </c>
      <c r="BG109" s="149">
        <v>53</v>
      </c>
      <c r="BH109" s="149">
        <v>6.83</v>
      </c>
      <c r="BI109" s="728">
        <v>54</v>
      </c>
      <c r="BJ109" s="184" t="s">
        <v>105</v>
      </c>
      <c r="BK109" s="148" t="s">
        <v>105</v>
      </c>
      <c r="BL109" s="735" t="s">
        <v>105</v>
      </c>
      <c r="BM109" s="148" t="s">
        <v>105</v>
      </c>
      <c r="BN109" s="149" t="s">
        <v>105</v>
      </c>
      <c r="BO109" s="728" t="s">
        <v>105</v>
      </c>
      <c r="BP109" s="171">
        <v>66</v>
      </c>
      <c r="BQ109" s="139">
        <v>3.68</v>
      </c>
      <c r="BR109" s="715">
        <v>226</v>
      </c>
      <c r="BS109" s="140">
        <v>56</v>
      </c>
      <c r="BT109" s="149">
        <v>6.22</v>
      </c>
      <c r="BU109" s="728">
        <v>64</v>
      </c>
      <c r="BV109" s="171">
        <v>67</v>
      </c>
      <c r="BW109" s="139">
        <v>2.4</v>
      </c>
      <c r="BX109" s="715">
        <v>490</v>
      </c>
      <c r="BY109" s="149">
        <v>61</v>
      </c>
      <c r="BZ109" s="149">
        <v>4.88</v>
      </c>
      <c r="CA109" s="728">
        <v>103</v>
      </c>
      <c r="CB109" s="171">
        <v>64</v>
      </c>
      <c r="CC109" s="139">
        <v>4</v>
      </c>
      <c r="CD109" s="723">
        <v>187</v>
      </c>
      <c r="CE109" s="148" t="s">
        <v>105</v>
      </c>
      <c r="CF109" s="149" t="s">
        <v>105</v>
      </c>
      <c r="CG109" s="728" t="s">
        <v>105</v>
      </c>
      <c r="CH109" s="171">
        <v>66</v>
      </c>
      <c r="CI109" s="139">
        <v>5.3</v>
      </c>
      <c r="CJ109" s="723">
        <v>103</v>
      </c>
      <c r="CK109" s="148" t="s">
        <v>105</v>
      </c>
      <c r="CL109" s="149" t="s">
        <v>105</v>
      </c>
      <c r="CM109" s="728" t="s">
        <v>105</v>
      </c>
      <c r="CN109" s="171">
        <v>59</v>
      </c>
      <c r="CO109" s="139">
        <v>5.7</v>
      </c>
      <c r="CP109" s="723">
        <v>97</v>
      </c>
      <c r="CQ109" s="148" t="s">
        <v>105</v>
      </c>
      <c r="CR109" s="149" t="s">
        <v>105</v>
      </c>
      <c r="CS109" s="728" t="s">
        <v>105</v>
      </c>
      <c r="CT109" s="139">
        <v>55</v>
      </c>
      <c r="CU109" s="139">
        <v>7.75</v>
      </c>
      <c r="CV109" s="723">
        <v>64</v>
      </c>
      <c r="CW109" s="148" t="s">
        <v>105</v>
      </c>
      <c r="CX109" s="149" t="s">
        <v>105</v>
      </c>
      <c r="CY109" s="728" t="s">
        <v>105</v>
      </c>
      <c r="CZ109" s="171">
        <v>58</v>
      </c>
      <c r="DA109" s="139">
        <v>6.01</v>
      </c>
      <c r="DB109" s="723">
        <v>95</v>
      </c>
      <c r="DC109" s="148" t="s">
        <v>105</v>
      </c>
      <c r="DD109" s="149" t="s">
        <v>105</v>
      </c>
      <c r="DE109" s="728" t="s">
        <v>105</v>
      </c>
      <c r="DF109" s="602" t="s">
        <v>105</v>
      </c>
      <c r="DG109" s="148" t="s">
        <v>105</v>
      </c>
      <c r="DH109" s="735" t="s">
        <v>105</v>
      </c>
      <c r="DI109" s="148" t="s">
        <v>105</v>
      </c>
      <c r="DJ109" s="149" t="s">
        <v>105</v>
      </c>
      <c r="DK109" s="715" t="s">
        <v>105</v>
      </c>
    </row>
    <row r="110" spans="1:115">
      <c r="A110" s="626" t="s">
        <v>129</v>
      </c>
      <c r="B110" s="176">
        <v>11</v>
      </c>
      <c r="C110" s="153">
        <v>0.64</v>
      </c>
      <c r="D110" s="716">
        <v>2769</v>
      </c>
      <c r="E110" s="159">
        <v>23</v>
      </c>
      <c r="F110" s="159">
        <v>1.84</v>
      </c>
      <c r="G110" s="729">
        <v>616</v>
      </c>
      <c r="H110" s="176">
        <v>11</v>
      </c>
      <c r="I110" s="153">
        <v>0.70000000000000007</v>
      </c>
      <c r="J110" s="716">
        <v>2370</v>
      </c>
      <c r="K110" s="159">
        <v>24</v>
      </c>
      <c r="L110" s="159">
        <v>1.97</v>
      </c>
      <c r="M110" s="729">
        <v>531</v>
      </c>
      <c r="N110" s="176">
        <v>9</v>
      </c>
      <c r="O110" s="153">
        <v>1.64</v>
      </c>
      <c r="P110" s="716">
        <v>399</v>
      </c>
      <c r="Q110" s="159">
        <v>19</v>
      </c>
      <c r="R110" s="159">
        <v>5.18</v>
      </c>
      <c r="S110" s="729">
        <v>85</v>
      </c>
      <c r="T110" s="176">
        <v>13</v>
      </c>
      <c r="U110" s="153">
        <v>1.81</v>
      </c>
      <c r="V110" s="716">
        <v>398</v>
      </c>
      <c r="W110" s="159">
        <v>23</v>
      </c>
      <c r="X110" s="159">
        <v>5.31</v>
      </c>
      <c r="Y110" s="729">
        <v>64</v>
      </c>
      <c r="Z110" s="176">
        <v>10</v>
      </c>
      <c r="AA110" s="153">
        <v>1.32</v>
      </c>
      <c r="AB110" s="716">
        <v>542</v>
      </c>
      <c r="AC110" s="159">
        <v>20</v>
      </c>
      <c r="AD110" s="159">
        <v>3.8</v>
      </c>
      <c r="AE110" s="729">
        <v>113</v>
      </c>
      <c r="AF110" s="176">
        <v>16</v>
      </c>
      <c r="AG110" s="153">
        <v>4.34</v>
      </c>
      <c r="AH110" s="724">
        <v>98</v>
      </c>
      <c r="AI110" s="158" t="s">
        <v>105</v>
      </c>
      <c r="AJ110" s="159" t="s">
        <v>105</v>
      </c>
      <c r="AK110" s="724" t="s">
        <v>105</v>
      </c>
      <c r="AL110" s="176">
        <v>9</v>
      </c>
      <c r="AM110" s="153">
        <v>4.4400000000000004</v>
      </c>
      <c r="AN110" s="724">
        <v>58</v>
      </c>
      <c r="AO110" s="158" t="s">
        <v>105</v>
      </c>
      <c r="AP110" s="159" t="s">
        <v>105</v>
      </c>
      <c r="AQ110" s="729" t="s">
        <v>105</v>
      </c>
      <c r="AR110" s="176">
        <v>6</v>
      </c>
      <c r="AS110" s="153">
        <v>2.6</v>
      </c>
      <c r="AT110" s="724">
        <v>97</v>
      </c>
      <c r="AU110" s="158" t="s">
        <v>105</v>
      </c>
      <c r="AV110" s="159" t="s">
        <v>105</v>
      </c>
      <c r="AW110" s="729" t="s">
        <v>105</v>
      </c>
      <c r="AX110" s="176">
        <v>6</v>
      </c>
      <c r="AY110" s="153">
        <v>2.92</v>
      </c>
      <c r="AZ110" s="724">
        <v>65</v>
      </c>
      <c r="BA110" s="158" t="s">
        <v>105</v>
      </c>
      <c r="BB110" s="159" t="s">
        <v>105</v>
      </c>
      <c r="BC110" s="729" t="s">
        <v>105</v>
      </c>
      <c r="BD110" s="176">
        <v>11</v>
      </c>
      <c r="BE110" s="153">
        <v>2.61</v>
      </c>
      <c r="BF110" s="716">
        <v>176</v>
      </c>
      <c r="BG110" s="159">
        <v>19</v>
      </c>
      <c r="BH110" s="159">
        <v>5.3</v>
      </c>
      <c r="BI110" s="729">
        <v>55</v>
      </c>
      <c r="BJ110" s="185" t="s">
        <v>105</v>
      </c>
      <c r="BK110" s="158" t="s">
        <v>105</v>
      </c>
      <c r="BL110" s="736" t="s">
        <v>105</v>
      </c>
      <c r="BM110" s="158" t="s">
        <v>105</v>
      </c>
      <c r="BN110" s="159" t="s">
        <v>105</v>
      </c>
      <c r="BO110" s="729" t="s">
        <v>105</v>
      </c>
      <c r="BP110" s="176">
        <v>9</v>
      </c>
      <c r="BQ110" s="153">
        <v>1.97</v>
      </c>
      <c r="BR110" s="716">
        <v>225</v>
      </c>
      <c r="BS110" s="159">
        <v>31</v>
      </c>
      <c r="BT110" s="159">
        <v>5.76</v>
      </c>
      <c r="BU110" s="729">
        <v>64</v>
      </c>
      <c r="BV110" s="176">
        <v>10</v>
      </c>
      <c r="BW110" s="153">
        <v>1.41</v>
      </c>
      <c r="BX110" s="716">
        <v>487</v>
      </c>
      <c r="BY110" s="159">
        <v>23</v>
      </c>
      <c r="BZ110" s="159">
        <v>4.25</v>
      </c>
      <c r="CA110" s="729">
        <v>103</v>
      </c>
      <c r="CB110" s="176">
        <v>17</v>
      </c>
      <c r="CC110" s="153">
        <v>2.87</v>
      </c>
      <c r="CD110" s="724">
        <v>183</v>
      </c>
      <c r="CE110" s="158" t="s">
        <v>105</v>
      </c>
      <c r="CF110" s="159" t="s">
        <v>105</v>
      </c>
      <c r="CG110" s="729" t="s">
        <v>105</v>
      </c>
      <c r="CH110" s="176">
        <v>19</v>
      </c>
      <c r="CI110" s="153">
        <v>4.13</v>
      </c>
      <c r="CJ110" s="724">
        <v>103</v>
      </c>
      <c r="CK110" s="158" t="s">
        <v>105</v>
      </c>
      <c r="CL110" s="159" t="s">
        <v>105</v>
      </c>
      <c r="CM110" s="729" t="s">
        <v>105</v>
      </c>
      <c r="CN110" s="176">
        <v>6</v>
      </c>
      <c r="CO110" s="153">
        <v>2.3199999999999998</v>
      </c>
      <c r="CP110" s="724">
        <v>97</v>
      </c>
      <c r="CQ110" s="158" t="s">
        <v>105</v>
      </c>
      <c r="CR110" s="159" t="s">
        <v>105</v>
      </c>
      <c r="CS110" s="729" t="s">
        <v>105</v>
      </c>
      <c r="CT110" s="153">
        <v>7</v>
      </c>
      <c r="CU110" s="153">
        <v>2.77</v>
      </c>
      <c r="CV110" s="724">
        <v>63</v>
      </c>
      <c r="CW110" s="158" t="s">
        <v>105</v>
      </c>
      <c r="CX110" s="159" t="s">
        <v>105</v>
      </c>
      <c r="CY110" s="729" t="s">
        <v>105</v>
      </c>
      <c r="CZ110" s="176">
        <v>15</v>
      </c>
      <c r="DA110" s="153">
        <v>4.01</v>
      </c>
      <c r="DB110" s="724">
        <v>94</v>
      </c>
      <c r="DC110" s="158" t="s">
        <v>105</v>
      </c>
      <c r="DD110" s="159" t="s">
        <v>105</v>
      </c>
      <c r="DE110" s="729" t="s">
        <v>105</v>
      </c>
      <c r="DF110" s="603" t="s">
        <v>105</v>
      </c>
      <c r="DG110" s="158" t="s">
        <v>105</v>
      </c>
      <c r="DH110" s="736" t="s">
        <v>105</v>
      </c>
      <c r="DI110" s="158" t="s">
        <v>105</v>
      </c>
      <c r="DJ110" s="159" t="s">
        <v>105</v>
      </c>
      <c r="DK110" s="716" t="s">
        <v>105</v>
      </c>
    </row>
    <row r="111" spans="1:115">
      <c r="A111" s="625" t="s">
        <v>130</v>
      </c>
      <c r="B111" s="181">
        <v>41</v>
      </c>
      <c r="C111" s="139">
        <v>1.1200000000000001</v>
      </c>
      <c r="D111" s="715">
        <v>2784</v>
      </c>
      <c r="E111" s="149">
        <v>34</v>
      </c>
      <c r="F111" s="149">
        <v>2.0299999999999998</v>
      </c>
      <c r="G111" s="728">
        <v>621</v>
      </c>
      <c r="H111" s="181">
        <v>44</v>
      </c>
      <c r="I111" s="139">
        <v>1.22</v>
      </c>
      <c r="J111" s="715">
        <v>2384</v>
      </c>
      <c r="K111" s="149">
        <v>36</v>
      </c>
      <c r="L111" s="149">
        <v>2.21</v>
      </c>
      <c r="M111" s="728">
        <v>536</v>
      </c>
      <c r="N111" s="181">
        <v>19</v>
      </c>
      <c r="O111" s="139">
        <v>2.44</v>
      </c>
      <c r="P111" s="715">
        <v>400</v>
      </c>
      <c r="Q111" s="149">
        <v>13</v>
      </c>
      <c r="R111" s="149">
        <v>3.31</v>
      </c>
      <c r="S111" s="728">
        <v>85</v>
      </c>
      <c r="T111" s="181">
        <v>50</v>
      </c>
      <c r="U111" s="139">
        <v>2.74</v>
      </c>
      <c r="V111" s="715">
        <v>400</v>
      </c>
      <c r="W111" s="149">
        <v>30</v>
      </c>
      <c r="X111" s="149">
        <v>5.73</v>
      </c>
      <c r="Y111" s="728">
        <v>64</v>
      </c>
      <c r="Z111" s="171">
        <v>49</v>
      </c>
      <c r="AA111" s="139">
        <v>2.6</v>
      </c>
      <c r="AB111" s="715">
        <v>544</v>
      </c>
      <c r="AC111" s="140">
        <v>51</v>
      </c>
      <c r="AD111" s="149">
        <v>4.6900000000000004</v>
      </c>
      <c r="AE111" s="728">
        <v>115</v>
      </c>
      <c r="AF111" s="181">
        <v>17</v>
      </c>
      <c r="AG111" s="139">
        <v>4.99</v>
      </c>
      <c r="AH111" s="723">
        <v>99</v>
      </c>
      <c r="AI111" s="148" t="s">
        <v>105</v>
      </c>
      <c r="AJ111" s="149" t="s">
        <v>105</v>
      </c>
      <c r="AK111" s="723" t="s">
        <v>105</v>
      </c>
      <c r="AL111" s="182">
        <v>20</v>
      </c>
      <c r="AM111" s="164">
        <v>6.23</v>
      </c>
      <c r="AN111" s="733">
        <v>58</v>
      </c>
      <c r="AO111" s="187" t="s">
        <v>105</v>
      </c>
      <c r="AP111" s="188" t="s">
        <v>105</v>
      </c>
      <c r="AQ111" s="734" t="s">
        <v>105</v>
      </c>
      <c r="AR111" s="182">
        <v>36</v>
      </c>
      <c r="AS111" s="139">
        <v>5.3</v>
      </c>
      <c r="AT111" s="723">
        <v>97</v>
      </c>
      <c r="AU111" s="148" t="s">
        <v>105</v>
      </c>
      <c r="AV111" s="149" t="s">
        <v>105</v>
      </c>
      <c r="AW111" s="728" t="s">
        <v>105</v>
      </c>
      <c r="AX111" s="171">
        <v>13</v>
      </c>
      <c r="AY111" s="139">
        <v>4.12</v>
      </c>
      <c r="AZ111" s="723">
        <v>65</v>
      </c>
      <c r="BA111" s="148" t="s">
        <v>105</v>
      </c>
      <c r="BB111" s="149" t="s">
        <v>105</v>
      </c>
      <c r="BC111" s="728" t="s">
        <v>105</v>
      </c>
      <c r="BD111" s="171">
        <v>37</v>
      </c>
      <c r="BE111" s="139">
        <v>4.38</v>
      </c>
      <c r="BF111" s="715">
        <v>178</v>
      </c>
      <c r="BG111" s="149">
        <v>41</v>
      </c>
      <c r="BH111" s="149">
        <v>6.73</v>
      </c>
      <c r="BI111" s="728">
        <v>54</v>
      </c>
      <c r="BJ111" s="184" t="s">
        <v>105</v>
      </c>
      <c r="BK111" s="148" t="s">
        <v>105</v>
      </c>
      <c r="BL111" s="735" t="s">
        <v>105</v>
      </c>
      <c r="BM111" s="148" t="s">
        <v>105</v>
      </c>
      <c r="BN111" s="149" t="s">
        <v>105</v>
      </c>
      <c r="BO111" s="728" t="s">
        <v>105</v>
      </c>
      <c r="BP111" s="169">
        <v>45</v>
      </c>
      <c r="BQ111" s="139">
        <v>3.85</v>
      </c>
      <c r="BR111" s="715">
        <v>226</v>
      </c>
      <c r="BS111" s="140">
        <v>30</v>
      </c>
      <c r="BT111" s="149">
        <v>5.8</v>
      </c>
      <c r="BU111" s="728">
        <v>63</v>
      </c>
      <c r="BV111" s="169">
        <v>42</v>
      </c>
      <c r="BW111" s="139">
        <v>2.5099999999999998</v>
      </c>
      <c r="BX111" s="715">
        <v>490</v>
      </c>
      <c r="BY111" s="149">
        <v>33</v>
      </c>
      <c r="BZ111" s="149">
        <v>4.66</v>
      </c>
      <c r="CA111" s="728">
        <v>103</v>
      </c>
      <c r="CB111" s="169">
        <v>47</v>
      </c>
      <c r="CC111" s="139">
        <v>4.2300000000000004</v>
      </c>
      <c r="CD111" s="723">
        <v>186</v>
      </c>
      <c r="CE111" s="148" t="s">
        <v>105</v>
      </c>
      <c r="CF111" s="149" t="s">
        <v>105</v>
      </c>
      <c r="CG111" s="728" t="s">
        <v>105</v>
      </c>
      <c r="CH111" s="169">
        <v>47</v>
      </c>
      <c r="CI111" s="139">
        <v>5.54</v>
      </c>
      <c r="CJ111" s="723">
        <v>103</v>
      </c>
      <c r="CK111" s="148" t="s">
        <v>105</v>
      </c>
      <c r="CL111" s="149" t="s">
        <v>105</v>
      </c>
      <c r="CM111" s="728" t="s">
        <v>105</v>
      </c>
      <c r="CN111" s="169">
        <v>24</v>
      </c>
      <c r="CO111" s="139">
        <v>4.88</v>
      </c>
      <c r="CP111" s="723">
        <v>97</v>
      </c>
      <c r="CQ111" s="148" t="s">
        <v>105</v>
      </c>
      <c r="CR111" s="149" t="s">
        <v>105</v>
      </c>
      <c r="CS111" s="728" t="s">
        <v>105</v>
      </c>
      <c r="CT111" s="139">
        <v>21</v>
      </c>
      <c r="CU111" s="139">
        <v>6.36</v>
      </c>
      <c r="CV111" s="723">
        <v>64</v>
      </c>
      <c r="CW111" s="148" t="s">
        <v>105</v>
      </c>
      <c r="CX111" s="149" t="s">
        <v>105</v>
      </c>
      <c r="CY111" s="728" t="s">
        <v>105</v>
      </c>
      <c r="CZ111" s="171">
        <v>29</v>
      </c>
      <c r="DA111" s="139">
        <v>5.52</v>
      </c>
      <c r="DB111" s="723">
        <v>95</v>
      </c>
      <c r="DC111" s="148" t="s">
        <v>105</v>
      </c>
      <c r="DD111" s="149" t="s">
        <v>105</v>
      </c>
      <c r="DE111" s="728" t="s">
        <v>105</v>
      </c>
      <c r="DF111" s="602" t="s">
        <v>105</v>
      </c>
      <c r="DG111" s="148" t="s">
        <v>105</v>
      </c>
      <c r="DH111" s="735" t="s">
        <v>105</v>
      </c>
      <c r="DI111" s="148" t="s">
        <v>105</v>
      </c>
      <c r="DJ111" s="149" t="s">
        <v>105</v>
      </c>
      <c r="DK111" s="715" t="s">
        <v>105</v>
      </c>
    </row>
    <row r="112" spans="1:115">
      <c r="A112" s="626" t="s">
        <v>131</v>
      </c>
      <c r="B112" s="176">
        <v>34</v>
      </c>
      <c r="C112" s="153">
        <v>1.08</v>
      </c>
      <c r="D112" s="716">
        <v>2777</v>
      </c>
      <c r="E112" s="159">
        <v>33</v>
      </c>
      <c r="F112" s="159">
        <v>2.0499999999999998</v>
      </c>
      <c r="G112" s="729">
        <v>620</v>
      </c>
      <c r="H112" s="176">
        <v>36</v>
      </c>
      <c r="I112" s="153">
        <v>1.18</v>
      </c>
      <c r="J112" s="716">
        <v>2377</v>
      </c>
      <c r="K112" s="159">
        <v>32</v>
      </c>
      <c r="L112" s="159">
        <v>2.17</v>
      </c>
      <c r="M112" s="729">
        <v>535</v>
      </c>
      <c r="N112" s="176">
        <v>20</v>
      </c>
      <c r="O112" s="153">
        <v>2.4300000000000002</v>
      </c>
      <c r="P112" s="716">
        <v>400</v>
      </c>
      <c r="Q112" s="159">
        <v>37</v>
      </c>
      <c r="R112" s="159">
        <v>6.29</v>
      </c>
      <c r="S112" s="729">
        <v>85</v>
      </c>
      <c r="T112" s="176">
        <v>41</v>
      </c>
      <c r="U112" s="153">
        <v>2.7</v>
      </c>
      <c r="V112" s="716">
        <v>400</v>
      </c>
      <c r="W112" s="159">
        <v>30</v>
      </c>
      <c r="X112" s="159">
        <v>5.71</v>
      </c>
      <c r="Y112" s="729">
        <v>65</v>
      </c>
      <c r="Z112" s="175">
        <v>44</v>
      </c>
      <c r="AA112" s="153">
        <v>2.59</v>
      </c>
      <c r="AB112" s="716">
        <v>542</v>
      </c>
      <c r="AC112" s="159">
        <v>30</v>
      </c>
      <c r="AD112" s="159">
        <v>4.32</v>
      </c>
      <c r="AE112" s="729">
        <v>114</v>
      </c>
      <c r="AF112" s="176">
        <v>18</v>
      </c>
      <c r="AG112" s="153">
        <v>4.84</v>
      </c>
      <c r="AH112" s="724">
        <v>99</v>
      </c>
      <c r="AI112" s="158" t="s">
        <v>105</v>
      </c>
      <c r="AJ112" s="159" t="s">
        <v>105</v>
      </c>
      <c r="AK112" s="724" t="s">
        <v>105</v>
      </c>
      <c r="AL112" s="176">
        <v>20</v>
      </c>
      <c r="AM112" s="153">
        <v>5.95</v>
      </c>
      <c r="AN112" s="724">
        <v>58</v>
      </c>
      <c r="AO112" s="158" t="s">
        <v>105</v>
      </c>
      <c r="AP112" s="159" t="s">
        <v>105</v>
      </c>
      <c r="AQ112" s="729" t="s">
        <v>105</v>
      </c>
      <c r="AR112" s="176">
        <v>30</v>
      </c>
      <c r="AS112" s="153">
        <v>5.05</v>
      </c>
      <c r="AT112" s="724">
        <v>97</v>
      </c>
      <c r="AU112" s="158" t="s">
        <v>105</v>
      </c>
      <c r="AV112" s="159" t="s">
        <v>105</v>
      </c>
      <c r="AW112" s="729" t="s">
        <v>105</v>
      </c>
      <c r="AX112" s="176">
        <v>32</v>
      </c>
      <c r="AY112" s="153">
        <v>6.12</v>
      </c>
      <c r="AZ112" s="724">
        <v>65</v>
      </c>
      <c r="BA112" s="158" t="s">
        <v>105</v>
      </c>
      <c r="BB112" s="159" t="s">
        <v>105</v>
      </c>
      <c r="BC112" s="729" t="s">
        <v>105</v>
      </c>
      <c r="BD112" s="176">
        <v>35</v>
      </c>
      <c r="BE112" s="153">
        <v>4.37</v>
      </c>
      <c r="BF112" s="716">
        <v>176</v>
      </c>
      <c r="BG112" s="159">
        <v>38</v>
      </c>
      <c r="BH112" s="159">
        <v>6.63</v>
      </c>
      <c r="BI112" s="729">
        <v>54</v>
      </c>
      <c r="BJ112" s="185" t="s">
        <v>105</v>
      </c>
      <c r="BK112" s="158" t="s">
        <v>105</v>
      </c>
      <c r="BL112" s="736" t="s">
        <v>105</v>
      </c>
      <c r="BM112" s="158" t="s">
        <v>105</v>
      </c>
      <c r="BN112" s="159" t="s">
        <v>105</v>
      </c>
      <c r="BO112" s="729" t="s">
        <v>105</v>
      </c>
      <c r="BP112" s="176">
        <v>36</v>
      </c>
      <c r="BQ112" s="153">
        <v>3.68</v>
      </c>
      <c r="BR112" s="716">
        <v>227</v>
      </c>
      <c r="BS112" s="159">
        <v>31</v>
      </c>
      <c r="BT112" s="159">
        <v>5.82</v>
      </c>
      <c r="BU112" s="729">
        <v>64</v>
      </c>
      <c r="BV112" s="176">
        <v>30</v>
      </c>
      <c r="BW112" s="153">
        <v>2.31</v>
      </c>
      <c r="BX112" s="716">
        <v>489</v>
      </c>
      <c r="BY112" s="159">
        <v>36</v>
      </c>
      <c r="BZ112" s="159">
        <v>4.8099999999999996</v>
      </c>
      <c r="CA112" s="729">
        <v>103</v>
      </c>
      <c r="CB112" s="176">
        <v>34</v>
      </c>
      <c r="CC112" s="153">
        <v>4.08</v>
      </c>
      <c r="CD112" s="724">
        <v>185</v>
      </c>
      <c r="CE112" s="158" t="s">
        <v>105</v>
      </c>
      <c r="CF112" s="159" t="s">
        <v>105</v>
      </c>
      <c r="CG112" s="729" t="s">
        <v>105</v>
      </c>
      <c r="CH112" s="176">
        <v>29</v>
      </c>
      <c r="CI112" s="153">
        <v>5.1000000000000014</v>
      </c>
      <c r="CJ112" s="724">
        <v>103</v>
      </c>
      <c r="CK112" s="158" t="s">
        <v>105</v>
      </c>
      <c r="CL112" s="159" t="s">
        <v>105</v>
      </c>
      <c r="CM112" s="729" t="s">
        <v>105</v>
      </c>
      <c r="CN112" s="176">
        <v>27</v>
      </c>
      <c r="CO112" s="153">
        <v>4.9000000000000004</v>
      </c>
      <c r="CP112" s="724">
        <v>97</v>
      </c>
      <c r="CQ112" s="158" t="s">
        <v>105</v>
      </c>
      <c r="CR112" s="159" t="s">
        <v>105</v>
      </c>
      <c r="CS112" s="729" t="s">
        <v>105</v>
      </c>
      <c r="CT112" s="153">
        <v>15</v>
      </c>
      <c r="CU112" s="153">
        <v>4.97</v>
      </c>
      <c r="CV112" s="724">
        <v>64</v>
      </c>
      <c r="CW112" s="158" t="s">
        <v>105</v>
      </c>
      <c r="CX112" s="159" t="s">
        <v>105</v>
      </c>
      <c r="CY112" s="729" t="s">
        <v>105</v>
      </c>
      <c r="CZ112" s="176">
        <v>31</v>
      </c>
      <c r="DA112" s="153">
        <v>5.42</v>
      </c>
      <c r="DB112" s="724">
        <v>93</v>
      </c>
      <c r="DC112" s="158" t="s">
        <v>105</v>
      </c>
      <c r="DD112" s="159" t="s">
        <v>105</v>
      </c>
      <c r="DE112" s="729" t="s">
        <v>105</v>
      </c>
      <c r="DF112" s="603" t="s">
        <v>105</v>
      </c>
      <c r="DG112" s="158" t="s">
        <v>105</v>
      </c>
      <c r="DH112" s="736" t="s">
        <v>105</v>
      </c>
      <c r="DI112" s="158" t="s">
        <v>105</v>
      </c>
      <c r="DJ112" s="159" t="s">
        <v>105</v>
      </c>
      <c r="DK112" s="716" t="s">
        <v>105</v>
      </c>
    </row>
    <row r="113" spans="1:115">
      <c r="A113" s="625" t="s">
        <v>132</v>
      </c>
      <c r="B113" s="171">
        <v>1</v>
      </c>
      <c r="C113" s="139">
        <v>0.21</v>
      </c>
      <c r="D113" s="715">
        <v>2776</v>
      </c>
      <c r="E113" s="149">
        <v>6</v>
      </c>
      <c r="F113" s="149">
        <v>0.99</v>
      </c>
      <c r="G113" s="728">
        <v>618</v>
      </c>
      <c r="H113" s="171">
        <v>1</v>
      </c>
      <c r="I113" s="139">
        <v>0.22</v>
      </c>
      <c r="J113" s="715">
        <v>2375</v>
      </c>
      <c r="K113" s="149">
        <v>6</v>
      </c>
      <c r="L113" s="149">
        <v>1.1100000000000001</v>
      </c>
      <c r="M113" s="728">
        <v>533</v>
      </c>
      <c r="N113" s="171">
        <v>2</v>
      </c>
      <c r="O113" s="139">
        <v>0.71</v>
      </c>
      <c r="P113" s="715">
        <v>401</v>
      </c>
      <c r="Q113" s="149">
        <v>2</v>
      </c>
      <c r="R113" s="149">
        <v>1.1499999999999999</v>
      </c>
      <c r="S113" s="728">
        <v>85</v>
      </c>
      <c r="T113" s="171">
        <v>1</v>
      </c>
      <c r="U113" s="139">
        <v>0.6</v>
      </c>
      <c r="V113" s="715">
        <v>398</v>
      </c>
      <c r="W113" s="149">
        <v>2</v>
      </c>
      <c r="X113" s="149">
        <v>1.7</v>
      </c>
      <c r="Y113" s="728">
        <v>64</v>
      </c>
      <c r="Z113" s="171">
        <v>1</v>
      </c>
      <c r="AA113" s="139">
        <v>0.33</v>
      </c>
      <c r="AB113" s="715">
        <v>541</v>
      </c>
      <c r="AC113" s="149">
        <v>5</v>
      </c>
      <c r="AD113" s="149">
        <v>2.15</v>
      </c>
      <c r="AE113" s="728">
        <v>114</v>
      </c>
      <c r="AF113" s="171">
        <v>2</v>
      </c>
      <c r="AG113" s="139">
        <v>1.35</v>
      </c>
      <c r="AH113" s="723">
        <v>99</v>
      </c>
      <c r="AI113" s="148" t="s">
        <v>105</v>
      </c>
      <c r="AJ113" s="149" t="s">
        <v>105</v>
      </c>
      <c r="AK113" s="723" t="s">
        <v>105</v>
      </c>
      <c r="AL113" s="171">
        <v>6</v>
      </c>
      <c r="AM113" s="139">
        <v>3.43</v>
      </c>
      <c r="AN113" s="723">
        <v>58</v>
      </c>
      <c r="AO113" s="148" t="s">
        <v>105</v>
      </c>
      <c r="AP113" s="149" t="s">
        <v>105</v>
      </c>
      <c r="AQ113" s="728" t="s">
        <v>105</v>
      </c>
      <c r="AR113" s="171">
        <v>2</v>
      </c>
      <c r="AS113" s="139">
        <v>1.69</v>
      </c>
      <c r="AT113" s="723">
        <v>97</v>
      </c>
      <c r="AU113" s="148" t="s">
        <v>105</v>
      </c>
      <c r="AV113" s="149" t="s">
        <v>105</v>
      </c>
      <c r="AW113" s="728" t="s">
        <v>105</v>
      </c>
      <c r="AX113" s="171">
        <v>1</v>
      </c>
      <c r="AY113" s="139">
        <v>1.36</v>
      </c>
      <c r="AZ113" s="723">
        <v>65</v>
      </c>
      <c r="BA113" s="148" t="s">
        <v>105</v>
      </c>
      <c r="BB113" s="149" t="s">
        <v>105</v>
      </c>
      <c r="BC113" s="728" t="s">
        <v>105</v>
      </c>
      <c r="BD113" s="171">
        <v>1</v>
      </c>
      <c r="BE113" s="139">
        <v>0.68</v>
      </c>
      <c r="BF113" s="715">
        <v>177</v>
      </c>
      <c r="BG113" s="149">
        <v>13</v>
      </c>
      <c r="BH113" s="149">
        <v>4.6000000000000014</v>
      </c>
      <c r="BI113" s="728">
        <v>54</v>
      </c>
      <c r="BJ113" s="184" t="s">
        <v>105</v>
      </c>
      <c r="BK113" s="148" t="s">
        <v>105</v>
      </c>
      <c r="BL113" s="735" t="s">
        <v>105</v>
      </c>
      <c r="BM113" s="148" t="s">
        <v>105</v>
      </c>
      <c r="BN113" s="149" t="s">
        <v>105</v>
      </c>
      <c r="BO113" s="728" t="s">
        <v>105</v>
      </c>
      <c r="BP113" s="171">
        <v>1</v>
      </c>
      <c r="BQ113" s="139">
        <v>0.5</v>
      </c>
      <c r="BR113" s="715">
        <v>227</v>
      </c>
      <c r="BS113" s="149">
        <v>6</v>
      </c>
      <c r="BT113" s="149">
        <v>2.97</v>
      </c>
      <c r="BU113" s="728">
        <v>64</v>
      </c>
      <c r="BV113" s="171">
        <v>1</v>
      </c>
      <c r="BW113" s="139">
        <v>0.49</v>
      </c>
      <c r="BX113" s="715">
        <v>489</v>
      </c>
      <c r="BY113" s="149">
        <v>6</v>
      </c>
      <c r="BZ113" s="149">
        <v>2.4300000000000002</v>
      </c>
      <c r="CA113" s="728">
        <v>101</v>
      </c>
      <c r="CB113" s="171">
        <v>1</v>
      </c>
      <c r="CC113" s="139">
        <v>0.62</v>
      </c>
      <c r="CD113" s="723">
        <v>184</v>
      </c>
      <c r="CE113" s="148" t="s">
        <v>105</v>
      </c>
      <c r="CF113" s="149" t="s">
        <v>105</v>
      </c>
      <c r="CG113" s="728" t="s">
        <v>105</v>
      </c>
      <c r="CH113" s="171">
        <v>1</v>
      </c>
      <c r="CI113" s="139">
        <v>0.74</v>
      </c>
      <c r="CJ113" s="723">
        <v>103</v>
      </c>
      <c r="CK113" s="148" t="s">
        <v>105</v>
      </c>
      <c r="CL113" s="149" t="s">
        <v>105</v>
      </c>
      <c r="CM113" s="728" t="s">
        <v>105</v>
      </c>
      <c r="CN113" s="171">
        <v>1</v>
      </c>
      <c r="CO113" s="139">
        <v>0.6</v>
      </c>
      <c r="CP113" s="723">
        <v>97</v>
      </c>
      <c r="CQ113" s="148" t="s">
        <v>105</v>
      </c>
      <c r="CR113" s="149" t="s">
        <v>105</v>
      </c>
      <c r="CS113" s="728" t="s">
        <v>105</v>
      </c>
      <c r="CT113" s="139">
        <v>4</v>
      </c>
      <c r="CU113" s="139">
        <v>2.0699999999999998</v>
      </c>
      <c r="CV113" s="723">
        <v>64</v>
      </c>
      <c r="CW113" s="148" t="s">
        <v>105</v>
      </c>
      <c r="CX113" s="149" t="s">
        <v>105</v>
      </c>
      <c r="CY113" s="728" t="s">
        <v>105</v>
      </c>
      <c r="CZ113" s="171">
        <v>4</v>
      </c>
      <c r="DA113" s="139">
        <v>1.9</v>
      </c>
      <c r="DB113" s="723">
        <v>94</v>
      </c>
      <c r="DC113" s="148" t="s">
        <v>105</v>
      </c>
      <c r="DD113" s="149" t="s">
        <v>105</v>
      </c>
      <c r="DE113" s="728" t="s">
        <v>105</v>
      </c>
      <c r="DF113" s="602" t="s">
        <v>105</v>
      </c>
      <c r="DG113" s="148" t="s">
        <v>105</v>
      </c>
      <c r="DH113" s="735" t="s">
        <v>105</v>
      </c>
      <c r="DI113" s="148" t="s">
        <v>105</v>
      </c>
      <c r="DJ113" s="149" t="s">
        <v>105</v>
      </c>
      <c r="DK113" s="715" t="s">
        <v>105</v>
      </c>
    </row>
    <row r="114" spans="1:115">
      <c r="A114" s="626" t="s">
        <v>133</v>
      </c>
      <c r="B114" s="175">
        <v>4</v>
      </c>
      <c r="C114" s="153">
        <v>0.42</v>
      </c>
      <c r="D114" s="716">
        <v>2781</v>
      </c>
      <c r="E114" s="159">
        <v>12</v>
      </c>
      <c r="F114" s="159">
        <v>1.47</v>
      </c>
      <c r="G114" s="729">
        <v>617</v>
      </c>
      <c r="H114" s="175">
        <v>4</v>
      </c>
      <c r="I114" s="153">
        <v>0.45</v>
      </c>
      <c r="J114" s="716">
        <v>2381</v>
      </c>
      <c r="K114" s="159">
        <v>11</v>
      </c>
      <c r="L114" s="159">
        <v>1.5</v>
      </c>
      <c r="M114" s="729">
        <v>532</v>
      </c>
      <c r="N114" s="176">
        <v>5</v>
      </c>
      <c r="O114" s="153">
        <v>1.1399999999999999</v>
      </c>
      <c r="P114" s="716">
        <v>400</v>
      </c>
      <c r="Q114" s="159">
        <v>21</v>
      </c>
      <c r="R114" s="159">
        <v>5.24</v>
      </c>
      <c r="S114" s="729">
        <v>85</v>
      </c>
      <c r="T114" s="176">
        <v>4</v>
      </c>
      <c r="U114" s="153">
        <v>1.02</v>
      </c>
      <c r="V114" s="716">
        <v>401</v>
      </c>
      <c r="W114" s="159">
        <v>3</v>
      </c>
      <c r="X114" s="159">
        <v>2.37</v>
      </c>
      <c r="Y114" s="729">
        <v>64</v>
      </c>
      <c r="Z114" s="175">
        <v>3</v>
      </c>
      <c r="AA114" s="153">
        <v>0.9</v>
      </c>
      <c r="AB114" s="716">
        <v>543</v>
      </c>
      <c r="AC114" s="159">
        <v>6</v>
      </c>
      <c r="AD114" s="159">
        <v>2.29</v>
      </c>
      <c r="AE114" s="729">
        <v>114</v>
      </c>
      <c r="AF114" s="176">
        <v>2</v>
      </c>
      <c r="AG114" s="153">
        <v>1.4</v>
      </c>
      <c r="AH114" s="724">
        <v>98</v>
      </c>
      <c r="AI114" s="158" t="s">
        <v>105</v>
      </c>
      <c r="AJ114" s="159" t="s">
        <v>105</v>
      </c>
      <c r="AK114" s="724" t="s">
        <v>105</v>
      </c>
      <c r="AL114" s="176">
        <v>16</v>
      </c>
      <c r="AM114" s="153">
        <v>5.72</v>
      </c>
      <c r="AN114" s="724">
        <v>58</v>
      </c>
      <c r="AO114" s="158" t="s">
        <v>105</v>
      </c>
      <c r="AP114" s="159" t="s">
        <v>105</v>
      </c>
      <c r="AQ114" s="729" t="s">
        <v>105</v>
      </c>
      <c r="AR114" s="176">
        <v>5</v>
      </c>
      <c r="AS114" s="153">
        <v>2.35</v>
      </c>
      <c r="AT114" s="724">
        <v>97</v>
      </c>
      <c r="AU114" s="158" t="s">
        <v>105</v>
      </c>
      <c r="AV114" s="159" t="s">
        <v>105</v>
      </c>
      <c r="AW114" s="729" t="s">
        <v>105</v>
      </c>
      <c r="AX114" s="176">
        <v>3</v>
      </c>
      <c r="AY114" s="153">
        <v>1.96</v>
      </c>
      <c r="AZ114" s="724">
        <v>65</v>
      </c>
      <c r="BA114" s="158" t="s">
        <v>105</v>
      </c>
      <c r="BB114" s="159" t="s">
        <v>105</v>
      </c>
      <c r="BC114" s="729" t="s">
        <v>105</v>
      </c>
      <c r="BD114" s="176">
        <v>6</v>
      </c>
      <c r="BE114" s="153">
        <v>1.92</v>
      </c>
      <c r="BF114" s="716">
        <v>178</v>
      </c>
      <c r="BG114" s="159">
        <v>19</v>
      </c>
      <c r="BH114" s="159">
        <v>5.51</v>
      </c>
      <c r="BI114" s="729">
        <v>53</v>
      </c>
      <c r="BJ114" s="185" t="s">
        <v>105</v>
      </c>
      <c r="BK114" s="158" t="s">
        <v>105</v>
      </c>
      <c r="BL114" s="736" t="s">
        <v>105</v>
      </c>
      <c r="BM114" s="158" t="s">
        <v>105</v>
      </c>
      <c r="BN114" s="159" t="s">
        <v>105</v>
      </c>
      <c r="BO114" s="729" t="s">
        <v>105</v>
      </c>
      <c r="BP114" s="176">
        <v>3</v>
      </c>
      <c r="BQ114" s="153">
        <v>0.96</v>
      </c>
      <c r="BR114" s="716">
        <v>226</v>
      </c>
      <c r="BS114" s="159">
        <v>14</v>
      </c>
      <c r="BT114" s="159">
        <v>4.37</v>
      </c>
      <c r="BU114" s="729">
        <v>64</v>
      </c>
      <c r="BV114" s="176">
        <v>4</v>
      </c>
      <c r="BW114" s="153">
        <v>1.06</v>
      </c>
      <c r="BX114" s="716">
        <v>488</v>
      </c>
      <c r="BY114" s="159">
        <v>16</v>
      </c>
      <c r="BZ114" s="159">
        <v>3.73</v>
      </c>
      <c r="CA114" s="729">
        <v>101</v>
      </c>
      <c r="CB114" s="176">
        <v>3</v>
      </c>
      <c r="CC114" s="153">
        <v>1.05</v>
      </c>
      <c r="CD114" s="724">
        <v>185</v>
      </c>
      <c r="CE114" s="158" t="s">
        <v>105</v>
      </c>
      <c r="CF114" s="159" t="s">
        <v>105</v>
      </c>
      <c r="CG114" s="729" t="s">
        <v>105</v>
      </c>
      <c r="CH114" s="176">
        <v>5</v>
      </c>
      <c r="CI114" s="153">
        <v>1.96</v>
      </c>
      <c r="CJ114" s="724">
        <v>103</v>
      </c>
      <c r="CK114" s="158" t="s">
        <v>105</v>
      </c>
      <c r="CL114" s="159" t="s">
        <v>105</v>
      </c>
      <c r="CM114" s="729" t="s">
        <v>105</v>
      </c>
      <c r="CN114" s="176">
        <v>4</v>
      </c>
      <c r="CO114" s="153">
        <v>2.0299999999999998</v>
      </c>
      <c r="CP114" s="724">
        <v>97</v>
      </c>
      <c r="CQ114" s="158" t="s">
        <v>105</v>
      </c>
      <c r="CR114" s="159" t="s">
        <v>105</v>
      </c>
      <c r="CS114" s="729" t="s">
        <v>105</v>
      </c>
      <c r="CT114" s="153">
        <v>5</v>
      </c>
      <c r="CU114" s="153">
        <v>3.28</v>
      </c>
      <c r="CV114" s="724">
        <v>64</v>
      </c>
      <c r="CW114" s="158" t="s">
        <v>105</v>
      </c>
      <c r="CX114" s="159" t="s">
        <v>105</v>
      </c>
      <c r="CY114" s="729" t="s">
        <v>105</v>
      </c>
      <c r="CZ114" s="176">
        <v>7</v>
      </c>
      <c r="DA114" s="153">
        <v>2.4700000000000002</v>
      </c>
      <c r="DB114" s="724">
        <v>95</v>
      </c>
      <c r="DC114" s="158" t="s">
        <v>105</v>
      </c>
      <c r="DD114" s="159" t="s">
        <v>105</v>
      </c>
      <c r="DE114" s="729" t="s">
        <v>105</v>
      </c>
      <c r="DF114" s="603" t="s">
        <v>105</v>
      </c>
      <c r="DG114" s="158" t="s">
        <v>105</v>
      </c>
      <c r="DH114" s="736" t="s">
        <v>105</v>
      </c>
      <c r="DI114" s="158" t="s">
        <v>105</v>
      </c>
      <c r="DJ114" s="159" t="s">
        <v>105</v>
      </c>
      <c r="DK114" s="716" t="s">
        <v>105</v>
      </c>
    </row>
    <row r="115" spans="1:115">
      <c r="A115" s="625" t="s">
        <v>134</v>
      </c>
      <c r="B115" s="171">
        <v>9</v>
      </c>
      <c r="C115" s="139">
        <v>0.64</v>
      </c>
      <c r="D115" s="715">
        <v>2774</v>
      </c>
      <c r="E115" s="149">
        <v>14</v>
      </c>
      <c r="F115" s="149">
        <v>1.49</v>
      </c>
      <c r="G115" s="728">
        <v>617</v>
      </c>
      <c r="H115" s="171">
        <v>9</v>
      </c>
      <c r="I115" s="139">
        <v>0.70000000000000007</v>
      </c>
      <c r="J115" s="715">
        <v>2374</v>
      </c>
      <c r="K115" s="149">
        <v>12</v>
      </c>
      <c r="L115" s="149">
        <v>1.5</v>
      </c>
      <c r="M115" s="728">
        <v>533</v>
      </c>
      <c r="N115" s="171">
        <v>9</v>
      </c>
      <c r="O115" s="139">
        <v>1.62</v>
      </c>
      <c r="P115" s="715">
        <v>400</v>
      </c>
      <c r="Q115" s="149">
        <v>26</v>
      </c>
      <c r="R115" s="149">
        <v>5.76</v>
      </c>
      <c r="S115" s="728">
        <v>84</v>
      </c>
      <c r="T115" s="169">
        <v>7</v>
      </c>
      <c r="U115" s="139">
        <v>1.32</v>
      </c>
      <c r="V115" s="715">
        <v>398</v>
      </c>
      <c r="W115" s="149">
        <v>10</v>
      </c>
      <c r="X115" s="149">
        <v>3.91</v>
      </c>
      <c r="Y115" s="728">
        <v>64</v>
      </c>
      <c r="Z115" s="171">
        <v>10</v>
      </c>
      <c r="AA115" s="139">
        <v>1.54</v>
      </c>
      <c r="AB115" s="715">
        <v>543</v>
      </c>
      <c r="AC115" s="149">
        <v>11</v>
      </c>
      <c r="AD115" s="149">
        <v>2.94</v>
      </c>
      <c r="AE115" s="728">
        <v>114</v>
      </c>
      <c r="AF115" s="171">
        <v>10</v>
      </c>
      <c r="AG115" s="139">
        <v>3.51</v>
      </c>
      <c r="AH115" s="723">
        <v>99</v>
      </c>
      <c r="AI115" s="148" t="s">
        <v>105</v>
      </c>
      <c r="AJ115" s="149" t="s">
        <v>105</v>
      </c>
      <c r="AK115" s="723" t="s">
        <v>105</v>
      </c>
      <c r="AL115" s="171">
        <v>17</v>
      </c>
      <c r="AM115" s="139">
        <v>5.81</v>
      </c>
      <c r="AN115" s="723">
        <v>58</v>
      </c>
      <c r="AO115" s="148" t="s">
        <v>105</v>
      </c>
      <c r="AP115" s="149" t="s">
        <v>105</v>
      </c>
      <c r="AQ115" s="728" t="s">
        <v>105</v>
      </c>
      <c r="AR115" s="171">
        <v>14</v>
      </c>
      <c r="AS115" s="139">
        <v>3.81</v>
      </c>
      <c r="AT115" s="723">
        <v>97</v>
      </c>
      <c r="AU115" s="148" t="s">
        <v>105</v>
      </c>
      <c r="AV115" s="149" t="s">
        <v>105</v>
      </c>
      <c r="AW115" s="728" t="s">
        <v>105</v>
      </c>
      <c r="AX115" s="171">
        <v>7</v>
      </c>
      <c r="AY115" s="139">
        <v>3.39</v>
      </c>
      <c r="AZ115" s="723">
        <v>65</v>
      </c>
      <c r="BA115" s="148" t="s">
        <v>105</v>
      </c>
      <c r="BB115" s="149" t="s">
        <v>105</v>
      </c>
      <c r="BC115" s="728" t="s">
        <v>105</v>
      </c>
      <c r="BD115" s="171">
        <v>13</v>
      </c>
      <c r="BE115" s="139">
        <v>3.16</v>
      </c>
      <c r="BF115" s="715">
        <v>177</v>
      </c>
      <c r="BG115" s="149">
        <v>13</v>
      </c>
      <c r="BH115" s="149">
        <v>4.67</v>
      </c>
      <c r="BI115" s="728">
        <v>53</v>
      </c>
      <c r="BJ115" s="184" t="s">
        <v>105</v>
      </c>
      <c r="BK115" s="148" t="s">
        <v>105</v>
      </c>
      <c r="BL115" s="735" t="s">
        <v>105</v>
      </c>
      <c r="BM115" s="148" t="s">
        <v>105</v>
      </c>
      <c r="BN115" s="149" t="s">
        <v>105</v>
      </c>
      <c r="BO115" s="728" t="s">
        <v>105</v>
      </c>
      <c r="BP115" s="171">
        <v>11</v>
      </c>
      <c r="BQ115" s="139">
        <v>2.54</v>
      </c>
      <c r="BR115" s="715">
        <v>226</v>
      </c>
      <c r="BS115" s="149">
        <v>13</v>
      </c>
      <c r="BT115" s="149">
        <v>4.2</v>
      </c>
      <c r="BU115" s="728">
        <v>64</v>
      </c>
      <c r="BV115" s="171">
        <v>8</v>
      </c>
      <c r="BW115" s="139">
        <v>1.37</v>
      </c>
      <c r="BX115" s="715">
        <v>489</v>
      </c>
      <c r="BY115" s="149">
        <v>12</v>
      </c>
      <c r="BZ115" s="149">
        <v>3.15</v>
      </c>
      <c r="CA115" s="728">
        <v>102</v>
      </c>
      <c r="CB115" s="169">
        <v>4</v>
      </c>
      <c r="CC115" s="139">
        <v>1.31</v>
      </c>
      <c r="CD115" s="723">
        <v>183</v>
      </c>
      <c r="CE115" s="148" t="s">
        <v>105</v>
      </c>
      <c r="CF115" s="149" t="s">
        <v>105</v>
      </c>
      <c r="CG115" s="728" t="s">
        <v>105</v>
      </c>
      <c r="CH115" s="171">
        <v>9</v>
      </c>
      <c r="CI115" s="139">
        <v>3.14</v>
      </c>
      <c r="CJ115" s="723">
        <v>102</v>
      </c>
      <c r="CK115" s="148" t="s">
        <v>105</v>
      </c>
      <c r="CL115" s="149" t="s">
        <v>105</v>
      </c>
      <c r="CM115" s="728" t="s">
        <v>105</v>
      </c>
      <c r="CN115" s="171">
        <v>8</v>
      </c>
      <c r="CO115" s="139">
        <v>2.67</v>
      </c>
      <c r="CP115" s="723">
        <v>96</v>
      </c>
      <c r="CQ115" s="148" t="s">
        <v>105</v>
      </c>
      <c r="CR115" s="149" t="s">
        <v>105</v>
      </c>
      <c r="CS115" s="728" t="s">
        <v>105</v>
      </c>
      <c r="CT115" s="139">
        <v>11</v>
      </c>
      <c r="CU115" s="139">
        <v>4.21</v>
      </c>
      <c r="CV115" s="723">
        <v>64</v>
      </c>
      <c r="CW115" s="148" t="s">
        <v>105</v>
      </c>
      <c r="CX115" s="149" t="s">
        <v>105</v>
      </c>
      <c r="CY115" s="728" t="s">
        <v>105</v>
      </c>
      <c r="CZ115" s="171">
        <v>6</v>
      </c>
      <c r="DA115" s="139">
        <v>2.12</v>
      </c>
      <c r="DB115" s="723">
        <v>94</v>
      </c>
      <c r="DC115" s="148" t="s">
        <v>105</v>
      </c>
      <c r="DD115" s="149" t="s">
        <v>105</v>
      </c>
      <c r="DE115" s="728" t="s">
        <v>105</v>
      </c>
      <c r="DF115" s="602" t="s">
        <v>105</v>
      </c>
      <c r="DG115" s="148" t="s">
        <v>105</v>
      </c>
      <c r="DH115" s="735" t="s">
        <v>105</v>
      </c>
      <c r="DI115" s="148" t="s">
        <v>105</v>
      </c>
      <c r="DJ115" s="149" t="s">
        <v>105</v>
      </c>
      <c r="DK115" s="715" t="s">
        <v>105</v>
      </c>
    </row>
    <row r="116" spans="1:115">
      <c r="A116" s="626" t="s">
        <v>135</v>
      </c>
      <c r="B116" s="176">
        <v>2</v>
      </c>
      <c r="C116" s="153">
        <v>0.28000000000000003</v>
      </c>
      <c r="D116" s="716">
        <v>2784</v>
      </c>
      <c r="E116" s="159">
        <v>5</v>
      </c>
      <c r="F116" s="159">
        <v>0.92</v>
      </c>
      <c r="G116" s="729">
        <v>618</v>
      </c>
      <c r="H116" s="176">
        <v>2</v>
      </c>
      <c r="I116" s="153">
        <v>0.31</v>
      </c>
      <c r="J116" s="716">
        <v>2383</v>
      </c>
      <c r="K116" s="159">
        <v>5</v>
      </c>
      <c r="L116" s="159">
        <v>1.02</v>
      </c>
      <c r="M116" s="729">
        <v>533</v>
      </c>
      <c r="N116" s="176">
        <v>1</v>
      </c>
      <c r="O116" s="153">
        <v>0.55000000000000004</v>
      </c>
      <c r="P116" s="716">
        <v>401</v>
      </c>
      <c r="Q116" s="159">
        <v>2</v>
      </c>
      <c r="R116" s="159">
        <v>1.49</v>
      </c>
      <c r="S116" s="729">
        <v>85</v>
      </c>
      <c r="T116" s="176">
        <v>2</v>
      </c>
      <c r="U116" s="153">
        <v>0.64</v>
      </c>
      <c r="V116" s="716">
        <v>401</v>
      </c>
      <c r="W116" s="159">
        <v>3</v>
      </c>
      <c r="X116" s="159">
        <v>2.09</v>
      </c>
      <c r="Y116" s="729">
        <v>64</v>
      </c>
      <c r="Z116" s="176">
        <v>1</v>
      </c>
      <c r="AA116" s="153">
        <v>0.54</v>
      </c>
      <c r="AB116" s="716">
        <v>543</v>
      </c>
      <c r="AC116" s="159">
        <v>1</v>
      </c>
      <c r="AD116" s="159">
        <v>0.97</v>
      </c>
      <c r="AE116" s="729">
        <v>114</v>
      </c>
      <c r="AF116" s="176">
        <v>0</v>
      </c>
      <c r="AG116" s="153"/>
      <c r="AH116" s="724">
        <v>99</v>
      </c>
      <c r="AI116" s="158" t="s">
        <v>105</v>
      </c>
      <c r="AJ116" s="159" t="s">
        <v>105</v>
      </c>
      <c r="AK116" s="724" t="s">
        <v>105</v>
      </c>
      <c r="AL116" s="176">
        <v>1</v>
      </c>
      <c r="AM116" s="153">
        <v>0.9</v>
      </c>
      <c r="AN116" s="724">
        <v>58</v>
      </c>
      <c r="AO116" s="158" t="s">
        <v>105</v>
      </c>
      <c r="AP116" s="159" t="s">
        <v>105</v>
      </c>
      <c r="AQ116" s="729" t="s">
        <v>105</v>
      </c>
      <c r="AR116" s="176">
        <v>1</v>
      </c>
      <c r="AS116" s="153">
        <v>1.1499999999999999</v>
      </c>
      <c r="AT116" s="724">
        <v>97</v>
      </c>
      <c r="AU116" s="158" t="s">
        <v>105</v>
      </c>
      <c r="AV116" s="159" t="s">
        <v>105</v>
      </c>
      <c r="AW116" s="729" t="s">
        <v>105</v>
      </c>
      <c r="AX116" s="176">
        <v>1</v>
      </c>
      <c r="AY116" s="153">
        <v>1.01</v>
      </c>
      <c r="AZ116" s="724">
        <v>65</v>
      </c>
      <c r="BA116" s="158" t="s">
        <v>105</v>
      </c>
      <c r="BB116" s="159" t="s">
        <v>105</v>
      </c>
      <c r="BC116" s="729" t="s">
        <v>105</v>
      </c>
      <c r="BD116" s="176">
        <v>3</v>
      </c>
      <c r="BE116" s="153">
        <v>1.55</v>
      </c>
      <c r="BF116" s="716">
        <v>178</v>
      </c>
      <c r="BG116" s="159">
        <v>6</v>
      </c>
      <c r="BH116" s="159">
        <v>3.14</v>
      </c>
      <c r="BI116" s="729">
        <v>52</v>
      </c>
      <c r="BJ116" s="185" t="s">
        <v>105</v>
      </c>
      <c r="BK116" s="158" t="s">
        <v>105</v>
      </c>
      <c r="BL116" s="736" t="s">
        <v>105</v>
      </c>
      <c r="BM116" s="158" t="s">
        <v>105</v>
      </c>
      <c r="BN116" s="159" t="s">
        <v>105</v>
      </c>
      <c r="BO116" s="729" t="s">
        <v>105</v>
      </c>
      <c r="BP116" s="176">
        <v>1</v>
      </c>
      <c r="BQ116" s="153">
        <v>0.57999999999999996</v>
      </c>
      <c r="BR116" s="716">
        <v>227</v>
      </c>
      <c r="BS116" s="159">
        <v>6</v>
      </c>
      <c r="BT116" s="159">
        <v>3.12</v>
      </c>
      <c r="BU116" s="729">
        <v>64</v>
      </c>
      <c r="BV116" s="176">
        <v>2</v>
      </c>
      <c r="BW116" s="153">
        <v>0.71</v>
      </c>
      <c r="BX116" s="716">
        <v>491</v>
      </c>
      <c r="BY116" s="159">
        <v>7</v>
      </c>
      <c r="BZ116" s="159">
        <v>2.4900000000000002</v>
      </c>
      <c r="CA116" s="729">
        <v>103</v>
      </c>
      <c r="CB116" s="176">
        <v>2</v>
      </c>
      <c r="CC116" s="153">
        <v>1.19</v>
      </c>
      <c r="CD116" s="724">
        <v>183</v>
      </c>
      <c r="CE116" s="158" t="s">
        <v>105</v>
      </c>
      <c r="CF116" s="159" t="s">
        <v>105</v>
      </c>
      <c r="CG116" s="729" t="s">
        <v>105</v>
      </c>
      <c r="CH116" s="176">
        <v>0</v>
      </c>
      <c r="CI116" s="153"/>
      <c r="CJ116" s="724">
        <v>103</v>
      </c>
      <c r="CK116" s="158" t="s">
        <v>105</v>
      </c>
      <c r="CL116" s="159" t="s">
        <v>105</v>
      </c>
      <c r="CM116" s="729" t="s">
        <v>105</v>
      </c>
      <c r="CN116" s="176">
        <v>3</v>
      </c>
      <c r="CO116" s="153">
        <v>1.87</v>
      </c>
      <c r="CP116" s="724">
        <v>97</v>
      </c>
      <c r="CQ116" s="158" t="s">
        <v>105</v>
      </c>
      <c r="CR116" s="159" t="s">
        <v>105</v>
      </c>
      <c r="CS116" s="729" t="s">
        <v>105</v>
      </c>
      <c r="CT116" s="153">
        <v>1</v>
      </c>
      <c r="CU116" s="153">
        <v>1.3</v>
      </c>
      <c r="CV116" s="724">
        <v>64</v>
      </c>
      <c r="CW116" s="158" t="s">
        <v>105</v>
      </c>
      <c r="CX116" s="159" t="s">
        <v>105</v>
      </c>
      <c r="CY116" s="729" t="s">
        <v>105</v>
      </c>
      <c r="CZ116" s="176">
        <v>4</v>
      </c>
      <c r="DA116" s="153">
        <v>1.99</v>
      </c>
      <c r="DB116" s="724">
        <v>95</v>
      </c>
      <c r="DC116" s="158" t="s">
        <v>105</v>
      </c>
      <c r="DD116" s="159" t="s">
        <v>105</v>
      </c>
      <c r="DE116" s="729" t="s">
        <v>105</v>
      </c>
      <c r="DF116" s="603" t="s">
        <v>105</v>
      </c>
      <c r="DG116" s="158" t="s">
        <v>105</v>
      </c>
      <c r="DH116" s="736" t="s">
        <v>105</v>
      </c>
      <c r="DI116" s="158" t="s">
        <v>105</v>
      </c>
      <c r="DJ116" s="159" t="s">
        <v>105</v>
      </c>
      <c r="DK116" s="716" t="s">
        <v>105</v>
      </c>
    </row>
    <row r="117" spans="1:115">
      <c r="A117" s="625" t="s">
        <v>136</v>
      </c>
      <c r="B117" s="169">
        <v>12</v>
      </c>
      <c r="C117" s="139">
        <v>0.64</v>
      </c>
      <c r="D117" s="715">
        <v>2785</v>
      </c>
      <c r="E117" s="140">
        <v>24</v>
      </c>
      <c r="F117" s="149">
        <v>1.89</v>
      </c>
      <c r="G117" s="728">
        <v>623</v>
      </c>
      <c r="H117" s="169">
        <v>12</v>
      </c>
      <c r="I117" s="139">
        <v>0.69000000000000006</v>
      </c>
      <c r="J117" s="715">
        <v>2383</v>
      </c>
      <c r="K117" s="140">
        <v>25</v>
      </c>
      <c r="L117" s="149">
        <v>2.04</v>
      </c>
      <c r="M117" s="728">
        <v>538</v>
      </c>
      <c r="N117" s="169">
        <v>12</v>
      </c>
      <c r="O117" s="139">
        <v>1.81</v>
      </c>
      <c r="P117" s="715">
        <v>402</v>
      </c>
      <c r="Q117" s="149">
        <v>12</v>
      </c>
      <c r="R117" s="149">
        <v>4.46</v>
      </c>
      <c r="S117" s="728">
        <v>85</v>
      </c>
      <c r="T117" s="171">
        <v>13</v>
      </c>
      <c r="U117" s="139">
        <v>1.71</v>
      </c>
      <c r="V117" s="715">
        <v>400</v>
      </c>
      <c r="W117" s="140">
        <v>19</v>
      </c>
      <c r="X117" s="149">
        <v>4.9000000000000004</v>
      </c>
      <c r="Y117" s="728">
        <v>64</v>
      </c>
      <c r="Z117" s="171">
        <v>10</v>
      </c>
      <c r="AA117" s="139">
        <v>1.34</v>
      </c>
      <c r="AB117" s="715">
        <v>542</v>
      </c>
      <c r="AC117" s="149">
        <v>19</v>
      </c>
      <c r="AD117" s="149">
        <v>3.71</v>
      </c>
      <c r="AE117" s="728">
        <v>114</v>
      </c>
      <c r="AF117" s="171">
        <v>23</v>
      </c>
      <c r="AG117" s="139">
        <v>4.75</v>
      </c>
      <c r="AH117" s="723">
        <v>99</v>
      </c>
      <c r="AI117" s="148" t="s">
        <v>105</v>
      </c>
      <c r="AJ117" s="149" t="s">
        <v>105</v>
      </c>
      <c r="AK117" s="723" t="s">
        <v>105</v>
      </c>
      <c r="AL117" s="171">
        <v>15</v>
      </c>
      <c r="AM117" s="139">
        <v>5.3500000000000014</v>
      </c>
      <c r="AN117" s="723">
        <v>58</v>
      </c>
      <c r="AO117" s="148" t="s">
        <v>105</v>
      </c>
      <c r="AP117" s="149" t="s">
        <v>105</v>
      </c>
      <c r="AQ117" s="728" t="s">
        <v>105</v>
      </c>
      <c r="AR117" s="171">
        <v>12</v>
      </c>
      <c r="AS117" s="139">
        <v>3.53</v>
      </c>
      <c r="AT117" s="723">
        <v>97</v>
      </c>
      <c r="AU117" s="148" t="s">
        <v>105</v>
      </c>
      <c r="AV117" s="149" t="s">
        <v>105</v>
      </c>
      <c r="AW117" s="728" t="s">
        <v>105</v>
      </c>
      <c r="AX117" s="171">
        <v>7</v>
      </c>
      <c r="AY117" s="139">
        <v>2.98</v>
      </c>
      <c r="AZ117" s="723">
        <v>65</v>
      </c>
      <c r="BA117" s="148" t="s">
        <v>105</v>
      </c>
      <c r="BB117" s="149" t="s">
        <v>105</v>
      </c>
      <c r="BC117" s="728" t="s">
        <v>105</v>
      </c>
      <c r="BD117" s="171">
        <v>14</v>
      </c>
      <c r="BE117" s="139">
        <v>2.67</v>
      </c>
      <c r="BF117" s="715">
        <v>179</v>
      </c>
      <c r="BG117" s="149">
        <v>32</v>
      </c>
      <c r="BH117" s="149">
        <v>6.32</v>
      </c>
      <c r="BI117" s="728">
        <v>55</v>
      </c>
      <c r="BJ117" s="184" t="s">
        <v>105</v>
      </c>
      <c r="BK117" s="148" t="s">
        <v>105</v>
      </c>
      <c r="BL117" s="735" t="s">
        <v>105</v>
      </c>
      <c r="BM117" s="148" t="s">
        <v>105</v>
      </c>
      <c r="BN117" s="149" t="s">
        <v>105</v>
      </c>
      <c r="BO117" s="728" t="s">
        <v>105</v>
      </c>
      <c r="BP117" s="171">
        <v>10</v>
      </c>
      <c r="BQ117" s="139">
        <v>1.85</v>
      </c>
      <c r="BR117" s="715">
        <v>225</v>
      </c>
      <c r="BS117" s="149">
        <v>22</v>
      </c>
      <c r="BT117" s="149">
        <v>5.23</v>
      </c>
      <c r="BU117" s="728">
        <v>63</v>
      </c>
      <c r="BV117" s="171">
        <v>11</v>
      </c>
      <c r="BW117" s="139">
        <v>1.41</v>
      </c>
      <c r="BX117" s="715">
        <v>491</v>
      </c>
      <c r="BY117" s="149">
        <v>32</v>
      </c>
      <c r="BZ117" s="149">
        <v>4.67</v>
      </c>
      <c r="CA117" s="728">
        <v>105</v>
      </c>
      <c r="CB117" s="171">
        <v>17</v>
      </c>
      <c r="CC117" s="139">
        <v>2.63</v>
      </c>
      <c r="CD117" s="723">
        <v>185</v>
      </c>
      <c r="CE117" s="148" t="s">
        <v>105</v>
      </c>
      <c r="CF117" s="149" t="s">
        <v>105</v>
      </c>
      <c r="CG117" s="728" t="s">
        <v>105</v>
      </c>
      <c r="CH117" s="171">
        <v>21</v>
      </c>
      <c r="CI117" s="139">
        <v>4.1399999999999997</v>
      </c>
      <c r="CJ117" s="723">
        <v>103</v>
      </c>
      <c r="CK117" s="148" t="s">
        <v>105</v>
      </c>
      <c r="CL117" s="149" t="s">
        <v>105</v>
      </c>
      <c r="CM117" s="728" t="s">
        <v>105</v>
      </c>
      <c r="CN117" s="169">
        <v>1</v>
      </c>
      <c r="CO117" s="139">
        <v>1</v>
      </c>
      <c r="CP117" s="723">
        <v>97</v>
      </c>
      <c r="CQ117" s="148" t="s">
        <v>105</v>
      </c>
      <c r="CR117" s="149" t="s">
        <v>105</v>
      </c>
      <c r="CS117" s="728" t="s">
        <v>105</v>
      </c>
      <c r="CT117" s="139">
        <v>6</v>
      </c>
      <c r="CU117" s="139">
        <v>2.6</v>
      </c>
      <c r="CV117" s="723">
        <v>64</v>
      </c>
      <c r="CW117" s="148" t="s">
        <v>105</v>
      </c>
      <c r="CX117" s="149" t="s">
        <v>105</v>
      </c>
      <c r="CY117" s="728" t="s">
        <v>105</v>
      </c>
      <c r="CZ117" s="171">
        <v>15</v>
      </c>
      <c r="DA117" s="139">
        <v>4.0199999999999996</v>
      </c>
      <c r="DB117" s="723">
        <v>96</v>
      </c>
      <c r="DC117" s="148" t="s">
        <v>105</v>
      </c>
      <c r="DD117" s="149" t="s">
        <v>105</v>
      </c>
      <c r="DE117" s="728" t="s">
        <v>105</v>
      </c>
      <c r="DF117" s="602" t="s">
        <v>105</v>
      </c>
      <c r="DG117" s="148" t="s">
        <v>105</v>
      </c>
      <c r="DH117" s="735" t="s">
        <v>105</v>
      </c>
      <c r="DI117" s="148" t="s">
        <v>105</v>
      </c>
      <c r="DJ117" s="149" t="s">
        <v>105</v>
      </c>
      <c r="DK117" s="715" t="s">
        <v>105</v>
      </c>
    </row>
    <row r="118" spans="1:115">
      <c r="A118" s="626" t="s">
        <v>137</v>
      </c>
      <c r="B118" s="176">
        <v>5</v>
      </c>
      <c r="C118" s="153">
        <v>0.5</v>
      </c>
      <c r="D118" s="716">
        <v>2777</v>
      </c>
      <c r="E118" s="159">
        <v>8</v>
      </c>
      <c r="F118" s="159">
        <v>1.19</v>
      </c>
      <c r="G118" s="729">
        <v>616</v>
      </c>
      <c r="H118" s="176">
        <v>5</v>
      </c>
      <c r="I118" s="153">
        <v>0.55000000000000004</v>
      </c>
      <c r="J118" s="716">
        <v>2377</v>
      </c>
      <c r="K118" s="159">
        <v>7</v>
      </c>
      <c r="L118" s="159">
        <v>1.2</v>
      </c>
      <c r="M118" s="729">
        <v>531</v>
      </c>
      <c r="N118" s="176">
        <v>5</v>
      </c>
      <c r="O118" s="153">
        <v>1.28</v>
      </c>
      <c r="P118" s="716">
        <v>400</v>
      </c>
      <c r="Q118" s="159">
        <v>14</v>
      </c>
      <c r="R118" s="159">
        <v>4.5599999999999996</v>
      </c>
      <c r="S118" s="729">
        <v>85</v>
      </c>
      <c r="T118" s="176">
        <v>4</v>
      </c>
      <c r="U118" s="153">
        <v>1.06</v>
      </c>
      <c r="V118" s="716">
        <v>399</v>
      </c>
      <c r="W118" s="159">
        <v>3</v>
      </c>
      <c r="X118" s="159">
        <v>2</v>
      </c>
      <c r="Y118" s="729">
        <v>64</v>
      </c>
      <c r="Z118" s="176">
        <v>5</v>
      </c>
      <c r="AA118" s="153">
        <v>1.1599999999999999</v>
      </c>
      <c r="AB118" s="716">
        <v>541</v>
      </c>
      <c r="AC118" s="159">
        <v>4</v>
      </c>
      <c r="AD118" s="159">
        <v>1.8</v>
      </c>
      <c r="AE118" s="729">
        <v>114</v>
      </c>
      <c r="AF118" s="176">
        <v>4</v>
      </c>
      <c r="AG118" s="153">
        <v>2.33</v>
      </c>
      <c r="AH118" s="724">
        <v>99</v>
      </c>
      <c r="AI118" s="158" t="s">
        <v>105</v>
      </c>
      <c r="AJ118" s="159" t="s">
        <v>105</v>
      </c>
      <c r="AK118" s="724" t="s">
        <v>105</v>
      </c>
      <c r="AL118" s="176">
        <v>7</v>
      </c>
      <c r="AM118" s="153">
        <v>4.0999999999999996</v>
      </c>
      <c r="AN118" s="724">
        <v>58</v>
      </c>
      <c r="AO118" s="158" t="s">
        <v>105</v>
      </c>
      <c r="AP118" s="159" t="s">
        <v>105</v>
      </c>
      <c r="AQ118" s="729" t="s">
        <v>105</v>
      </c>
      <c r="AR118" s="176">
        <v>8</v>
      </c>
      <c r="AS118" s="153">
        <v>3.07</v>
      </c>
      <c r="AT118" s="724">
        <v>97</v>
      </c>
      <c r="AU118" s="158" t="s">
        <v>105</v>
      </c>
      <c r="AV118" s="159" t="s">
        <v>105</v>
      </c>
      <c r="AW118" s="729" t="s">
        <v>105</v>
      </c>
      <c r="AX118" s="176">
        <v>6</v>
      </c>
      <c r="AY118" s="153">
        <v>2.92</v>
      </c>
      <c r="AZ118" s="724">
        <v>65</v>
      </c>
      <c r="BA118" s="158" t="s">
        <v>105</v>
      </c>
      <c r="BB118" s="159" t="s">
        <v>105</v>
      </c>
      <c r="BC118" s="729" t="s">
        <v>105</v>
      </c>
      <c r="BD118" s="176">
        <v>6</v>
      </c>
      <c r="BE118" s="153">
        <v>2.17</v>
      </c>
      <c r="BF118" s="716">
        <v>177</v>
      </c>
      <c r="BG118" s="159">
        <v>7</v>
      </c>
      <c r="BH118" s="159">
        <v>3.55</v>
      </c>
      <c r="BI118" s="729">
        <v>53</v>
      </c>
      <c r="BJ118" s="185" t="s">
        <v>105</v>
      </c>
      <c r="BK118" s="158" t="s">
        <v>105</v>
      </c>
      <c r="BL118" s="736" t="s">
        <v>105</v>
      </c>
      <c r="BM118" s="158" t="s">
        <v>105</v>
      </c>
      <c r="BN118" s="159" t="s">
        <v>105</v>
      </c>
      <c r="BO118" s="729" t="s">
        <v>105</v>
      </c>
      <c r="BP118" s="176">
        <v>5</v>
      </c>
      <c r="BQ118" s="153">
        <v>1.71</v>
      </c>
      <c r="BR118" s="716">
        <v>227</v>
      </c>
      <c r="BS118" s="159">
        <v>5</v>
      </c>
      <c r="BT118" s="159">
        <v>2.81</v>
      </c>
      <c r="BU118" s="729">
        <v>63</v>
      </c>
      <c r="BV118" s="176">
        <v>5</v>
      </c>
      <c r="BW118" s="153">
        <v>1.18</v>
      </c>
      <c r="BX118" s="716">
        <v>490</v>
      </c>
      <c r="BY118" s="159">
        <v>11</v>
      </c>
      <c r="BZ118" s="159">
        <v>3.09</v>
      </c>
      <c r="CA118" s="729">
        <v>103</v>
      </c>
      <c r="CB118" s="176">
        <v>6</v>
      </c>
      <c r="CC118" s="153">
        <v>2.12</v>
      </c>
      <c r="CD118" s="724">
        <v>183</v>
      </c>
      <c r="CE118" s="158" t="s">
        <v>105</v>
      </c>
      <c r="CF118" s="159" t="s">
        <v>105</v>
      </c>
      <c r="CG118" s="729" t="s">
        <v>105</v>
      </c>
      <c r="CH118" s="176">
        <v>4</v>
      </c>
      <c r="CI118" s="153">
        <v>2.11</v>
      </c>
      <c r="CJ118" s="724">
        <v>103</v>
      </c>
      <c r="CK118" s="158" t="s">
        <v>105</v>
      </c>
      <c r="CL118" s="159" t="s">
        <v>105</v>
      </c>
      <c r="CM118" s="729" t="s">
        <v>105</v>
      </c>
      <c r="CN118" s="176">
        <v>8</v>
      </c>
      <c r="CO118" s="153">
        <v>3.06</v>
      </c>
      <c r="CP118" s="724">
        <v>97</v>
      </c>
      <c r="CQ118" s="158" t="s">
        <v>105</v>
      </c>
      <c r="CR118" s="159" t="s">
        <v>105</v>
      </c>
      <c r="CS118" s="729" t="s">
        <v>105</v>
      </c>
      <c r="CT118" s="153">
        <v>6</v>
      </c>
      <c r="CU118" s="153">
        <v>3.43</v>
      </c>
      <c r="CV118" s="724">
        <v>63</v>
      </c>
      <c r="CW118" s="158" t="s">
        <v>105</v>
      </c>
      <c r="CX118" s="159" t="s">
        <v>105</v>
      </c>
      <c r="CY118" s="729" t="s">
        <v>105</v>
      </c>
      <c r="CZ118" s="176">
        <v>2</v>
      </c>
      <c r="DA118" s="153">
        <v>1.49</v>
      </c>
      <c r="DB118" s="724">
        <v>95</v>
      </c>
      <c r="DC118" s="158" t="s">
        <v>105</v>
      </c>
      <c r="DD118" s="159" t="s">
        <v>105</v>
      </c>
      <c r="DE118" s="729" t="s">
        <v>105</v>
      </c>
      <c r="DF118" s="603" t="s">
        <v>105</v>
      </c>
      <c r="DG118" s="158" t="s">
        <v>105</v>
      </c>
      <c r="DH118" s="736" t="s">
        <v>105</v>
      </c>
      <c r="DI118" s="158" t="s">
        <v>105</v>
      </c>
      <c r="DJ118" s="159" t="s">
        <v>105</v>
      </c>
      <c r="DK118" s="716" t="s">
        <v>105</v>
      </c>
    </row>
    <row r="119" spans="1:115">
      <c r="A119" s="627" t="s">
        <v>138</v>
      </c>
      <c r="B119" s="621">
        <v>24</v>
      </c>
      <c r="C119" s="606">
        <v>0.98</v>
      </c>
      <c r="D119" s="717">
        <v>2778</v>
      </c>
      <c r="E119" s="610">
        <v>33</v>
      </c>
      <c r="F119" s="610">
        <v>2.06</v>
      </c>
      <c r="G119" s="730">
        <v>618</v>
      </c>
      <c r="H119" s="621">
        <v>25</v>
      </c>
      <c r="I119" s="606">
        <v>1.06</v>
      </c>
      <c r="J119" s="717">
        <v>2378</v>
      </c>
      <c r="K119" s="610">
        <v>34</v>
      </c>
      <c r="L119" s="610">
        <v>2.19</v>
      </c>
      <c r="M119" s="730">
        <v>533</v>
      </c>
      <c r="N119" s="621">
        <v>19</v>
      </c>
      <c r="O119" s="606">
        <v>2.37</v>
      </c>
      <c r="P119" s="717">
        <v>400</v>
      </c>
      <c r="Q119" s="610">
        <v>32</v>
      </c>
      <c r="R119" s="610">
        <v>6.07</v>
      </c>
      <c r="S119" s="730">
        <v>85</v>
      </c>
      <c r="T119" s="621">
        <v>21</v>
      </c>
      <c r="U119" s="606">
        <v>2.15</v>
      </c>
      <c r="V119" s="717">
        <v>400</v>
      </c>
      <c r="W119" s="610">
        <v>27</v>
      </c>
      <c r="X119" s="610">
        <v>5.55</v>
      </c>
      <c r="Y119" s="730">
        <v>65</v>
      </c>
      <c r="Z119" s="621">
        <v>25</v>
      </c>
      <c r="AA119" s="606">
        <v>2.3199999999999998</v>
      </c>
      <c r="AB119" s="717">
        <v>544</v>
      </c>
      <c r="AC119" s="610">
        <v>29</v>
      </c>
      <c r="AD119" s="610">
        <v>4.29</v>
      </c>
      <c r="AE119" s="730">
        <v>114</v>
      </c>
      <c r="AF119" s="621">
        <v>24</v>
      </c>
      <c r="AG119" s="606">
        <v>5.27</v>
      </c>
      <c r="AH119" s="725">
        <v>99</v>
      </c>
      <c r="AI119" s="612" t="s">
        <v>105</v>
      </c>
      <c r="AJ119" s="610" t="s">
        <v>105</v>
      </c>
      <c r="AK119" s="725" t="s">
        <v>105</v>
      </c>
      <c r="AL119" s="621">
        <v>22</v>
      </c>
      <c r="AM119" s="606">
        <v>6.6000000000000014</v>
      </c>
      <c r="AN119" s="725">
        <v>58</v>
      </c>
      <c r="AO119" s="612" t="s">
        <v>105</v>
      </c>
      <c r="AP119" s="610" t="s">
        <v>105</v>
      </c>
      <c r="AQ119" s="730" t="s">
        <v>105</v>
      </c>
      <c r="AR119" s="621">
        <v>23</v>
      </c>
      <c r="AS119" s="606">
        <v>4.67</v>
      </c>
      <c r="AT119" s="725">
        <v>97</v>
      </c>
      <c r="AU119" s="612" t="s">
        <v>105</v>
      </c>
      <c r="AV119" s="610" t="s">
        <v>105</v>
      </c>
      <c r="AW119" s="730" t="s">
        <v>105</v>
      </c>
      <c r="AX119" s="621">
        <v>30</v>
      </c>
      <c r="AY119" s="606">
        <v>5.96</v>
      </c>
      <c r="AZ119" s="725">
        <v>65</v>
      </c>
      <c r="BA119" s="612" t="s">
        <v>105</v>
      </c>
      <c r="BB119" s="610" t="s">
        <v>105</v>
      </c>
      <c r="BC119" s="730" t="s">
        <v>105</v>
      </c>
      <c r="BD119" s="621">
        <v>31</v>
      </c>
      <c r="BE119" s="606">
        <v>4.21</v>
      </c>
      <c r="BF119" s="717">
        <v>178</v>
      </c>
      <c r="BG119" s="610">
        <v>45</v>
      </c>
      <c r="BH119" s="610">
        <v>6.8500000000000014</v>
      </c>
      <c r="BI119" s="730">
        <v>53</v>
      </c>
      <c r="BJ119" s="628" t="s">
        <v>105</v>
      </c>
      <c r="BK119" s="612" t="s">
        <v>105</v>
      </c>
      <c r="BL119" s="737" t="s">
        <v>105</v>
      </c>
      <c r="BM119" s="612" t="s">
        <v>105</v>
      </c>
      <c r="BN119" s="610" t="s">
        <v>105</v>
      </c>
      <c r="BO119" s="730" t="s">
        <v>105</v>
      </c>
      <c r="BP119" s="621">
        <v>21</v>
      </c>
      <c r="BQ119" s="606">
        <v>3.07</v>
      </c>
      <c r="BR119" s="717">
        <v>227</v>
      </c>
      <c r="BS119" s="610">
        <v>32</v>
      </c>
      <c r="BT119" s="610">
        <v>5.96</v>
      </c>
      <c r="BU119" s="730">
        <v>62</v>
      </c>
      <c r="BV119" s="621">
        <v>26</v>
      </c>
      <c r="BW119" s="606">
        <v>2.21</v>
      </c>
      <c r="BX119" s="717">
        <v>489</v>
      </c>
      <c r="BY119" s="610">
        <v>36</v>
      </c>
      <c r="BZ119" s="610">
        <v>4.83</v>
      </c>
      <c r="CA119" s="730">
        <v>103</v>
      </c>
      <c r="CB119" s="621">
        <v>30</v>
      </c>
      <c r="CC119" s="606">
        <v>4.08</v>
      </c>
      <c r="CD119" s="725">
        <v>182</v>
      </c>
      <c r="CE119" s="612" t="s">
        <v>105</v>
      </c>
      <c r="CF119" s="610" t="s">
        <v>105</v>
      </c>
      <c r="CG119" s="730" t="s">
        <v>105</v>
      </c>
      <c r="CH119" s="621">
        <v>18</v>
      </c>
      <c r="CI119" s="606">
        <v>4.34</v>
      </c>
      <c r="CJ119" s="725">
        <v>102</v>
      </c>
      <c r="CK119" s="612" t="s">
        <v>105</v>
      </c>
      <c r="CL119" s="610" t="s">
        <v>105</v>
      </c>
      <c r="CM119" s="730" t="s">
        <v>105</v>
      </c>
      <c r="CN119" s="621">
        <v>12</v>
      </c>
      <c r="CO119" s="606">
        <v>3.89</v>
      </c>
      <c r="CP119" s="725">
        <v>97</v>
      </c>
      <c r="CQ119" s="612" t="s">
        <v>105</v>
      </c>
      <c r="CR119" s="610" t="s">
        <v>105</v>
      </c>
      <c r="CS119" s="730" t="s">
        <v>105</v>
      </c>
      <c r="CT119" s="606">
        <v>26</v>
      </c>
      <c r="CU119" s="606">
        <v>6.37</v>
      </c>
      <c r="CV119" s="725">
        <v>64</v>
      </c>
      <c r="CW119" s="612" t="s">
        <v>105</v>
      </c>
      <c r="CX119" s="610" t="s">
        <v>105</v>
      </c>
      <c r="CY119" s="730" t="s">
        <v>105</v>
      </c>
      <c r="CZ119" s="621">
        <v>25</v>
      </c>
      <c r="DA119" s="606">
        <v>5.23</v>
      </c>
      <c r="DB119" s="725">
        <v>94</v>
      </c>
      <c r="DC119" s="612" t="s">
        <v>105</v>
      </c>
      <c r="DD119" s="610" t="s">
        <v>105</v>
      </c>
      <c r="DE119" s="730" t="s">
        <v>105</v>
      </c>
      <c r="DF119" s="611" t="s">
        <v>105</v>
      </c>
      <c r="DG119" s="612" t="s">
        <v>105</v>
      </c>
      <c r="DH119" s="737" t="s">
        <v>105</v>
      </c>
      <c r="DI119" s="612" t="s">
        <v>105</v>
      </c>
      <c r="DJ119" s="610" t="s">
        <v>105</v>
      </c>
      <c r="DK119" s="717" t="s">
        <v>105</v>
      </c>
    </row>
    <row r="120" spans="1:115" ht="15">
      <c r="A120" s="759" t="s">
        <v>139</v>
      </c>
      <c r="B120" s="70"/>
      <c r="C120" s="70"/>
      <c r="D120" s="719"/>
      <c r="E120" s="70"/>
      <c r="F120" s="70"/>
      <c r="G120" s="719"/>
      <c r="H120" s="70"/>
      <c r="I120" s="70"/>
      <c r="J120" s="719"/>
      <c r="K120" s="70"/>
      <c r="L120" s="70"/>
      <c r="M120" s="719"/>
      <c r="N120" s="70"/>
      <c r="O120" s="70"/>
      <c r="P120" s="719"/>
      <c r="Q120" s="70"/>
      <c r="R120" s="70"/>
      <c r="S120" s="719"/>
      <c r="T120" s="70"/>
      <c r="U120" s="70"/>
      <c r="V120" s="719"/>
      <c r="W120" s="70"/>
      <c r="X120" s="70"/>
      <c r="Y120" s="719"/>
      <c r="Z120" s="70"/>
      <c r="AA120" s="70"/>
      <c r="AB120" s="719"/>
      <c r="AC120" s="70"/>
      <c r="AD120" s="70"/>
      <c r="AE120" s="719"/>
      <c r="AF120" s="70"/>
      <c r="AG120" s="70"/>
      <c r="AH120" s="719"/>
      <c r="AI120" s="70"/>
      <c r="AJ120" s="70"/>
      <c r="AK120" s="719"/>
      <c r="AL120" s="70"/>
      <c r="AM120" s="70"/>
      <c r="AN120" s="719"/>
      <c r="AO120" s="70"/>
      <c r="AP120" s="70"/>
      <c r="AQ120" s="719"/>
      <c r="AR120" s="70"/>
      <c r="AS120" s="70"/>
      <c r="AT120" s="719"/>
      <c r="AU120" s="70"/>
      <c r="AV120" s="70"/>
      <c r="AW120" s="719"/>
      <c r="AX120" s="70"/>
      <c r="AY120" s="70"/>
      <c r="AZ120" s="719"/>
      <c r="BA120" s="70"/>
      <c r="BB120" s="70"/>
      <c r="BC120" s="719"/>
      <c r="BD120" s="70"/>
      <c r="BE120" s="70"/>
      <c r="BF120" s="719"/>
      <c r="BG120" s="70"/>
      <c r="BH120" s="70"/>
      <c r="BI120" s="719"/>
      <c r="BJ120" s="70"/>
      <c r="BK120" s="70"/>
      <c r="BL120" s="719"/>
      <c r="BM120" s="70"/>
      <c r="BN120" s="70"/>
      <c r="BO120" s="719"/>
      <c r="BP120" s="70"/>
      <c r="BQ120" s="70"/>
      <c r="BR120" s="719"/>
      <c r="BS120" s="70"/>
      <c r="BT120" s="70"/>
      <c r="BU120" s="719"/>
      <c r="BV120" s="70"/>
      <c r="BW120" s="70"/>
      <c r="BX120" s="719"/>
      <c r="BY120" s="70"/>
      <c r="BZ120" s="70"/>
      <c r="CA120" s="719"/>
      <c r="CB120" s="70"/>
      <c r="CC120" s="70"/>
      <c r="CD120" s="719"/>
      <c r="CE120" s="70"/>
      <c r="CF120" s="70"/>
      <c r="CG120" s="719"/>
      <c r="CH120" s="70"/>
      <c r="CI120" s="70"/>
      <c r="CJ120" s="719"/>
      <c r="CK120" s="70"/>
      <c r="CL120" s="70"/>
      <c r="CM120" s="719"/>
      <c r="CN120" s="70"/>
      <c r="CO120" s="70"/>
      <c r="CP120" s="719"/>
      <c r="CQ120" s="70"/>
      <c r="CR120" s="70"/>
      <c r="CS120" s="719"/>
      <c r="CT120" s="70"/>
      <c r="CU120" s="70"/>
      <c r="CV120" s="719"/>
      <c r="CW120" s="70"/>
      <c r="CX120" s="70"/>
      <c r="CY120" s="719"/>
      <c r="CZ120" s="70"/>
      <c r="DA120" s="70"/>
      <c r="DB120" s="719"/>
      <c r="DC120" s="70"/>
      <c r="DD120" s="70"/>
      <c r="DE120" s="719"/>
      <c r="DF120" s="70"/>
      <c r="DG120" s="70"/>
      <c r="DH120" s="719"/>
      <c r="DI120" s="70"/>
      <c r="DJ120" s="70"/>
      <c r="DK120" s="713"/>
    </row>
    <row r="121" spans="1:115" ht="15">
      <c r="A121" s="759" t="s">
        <v>200</v>
      </c>
      <c r="B121" s="70"/>
      <c r="C121" s="70"/>
      <c r="D121" s="719"/>
      <c r="E121" s="70"/>
      <c r="F121" s="70"/>
      <c r="G121" s="719"/>
      <c r="H121" s="70"/>
      <c r="I121" s="70"/>
      <c r="J121" s="719"/>
      <c r="K121" s="70"/>
      <c r="L121" s="70"/>
      <c r="M121" s="719"/>
      <c r="N121" s="70"/>
      <c r="O121" s="70"/>
      <c r="P121" s="719"/>
      <c r="Q121" s="70"/>
      <c r="R121" s="70"/>
      <c r="S121" s="719"/>
      <c r="T121" s="70"/>
      <c r="U121" s="70"/>
      <c r="V121" s="719"/>
      <c r="W121" s="70"/>
      <c r="X121" s="70"/>
      <c r="Y121" s="719"/>
      <c r="Z121" s="70"/>
      <c r="AA121" s="70"/>
      <c r="AB121" s="719"/>
      <c r="AC121" s="70"/>
      <c r="AD121" s="70"/>
      <c r="AE121" s="719"/>
      <c r="AF121" s="70"/>
      <c r="AG121" s="70"/>
      <c r="AH121" s="719"/>
      <c r="AI121" s="70"/>
      <c r="AJ121" s="70"/>
      <c r="AK121" s="719"/>
      <c r="AL121" s="70"/>
      <c r="AM121" s="70"/>
      <c r="AN121" s="719"/>
      <c r="AO121" s="70"/>
      <c r="AP121" s="70"/>
      <c r="AQ121" s="719"/>
      <c r="AR121" s="70"/>
      <c r="AS121" s="70"/>
      <c r="AT121" s="719"/>
      <c r="AU121" s="70"/>
      <c r="AV121" s="70"/>
      <c r="AW121" s="719"/>
      <c r="AX121" s="70"/>
      <c r="AY121" s="70"/>
      <c r="AZ121" s="719"/>
      <c r="BA121" s="70"/>
      <c r="BB121" s="70"/>
      <c r="BC121" s="719"/>
      <c r="BD121" s="70"/>
      <c r="BE121" s="70"/>
      <c r="BF121" s="719"/>
      <c r="BG121" s="70"/>
      <c r="BH121" s="70"/>
      <c r="BI121" s="719"/>
      <c r="BJ121" s="70"/>
      <c r="BK121" s="70"/>
      <c r="BL121" s="719"/>
      <c r="BM121" s="70"/>
      <c r="BN121" s="70"/>
      <c r="BO121" s="719"/>
      <c r="BP121" s="70"/>
      <c r="BQ121" s="70"/>
      <c r="BR121" s="719"/>
      <c r="BS121" s="70"/>
      <c r="BT121" s="70"/>
      <c r="BU121" s="719"/>
      <c r="BV121" s="70"/>
      <c r="BW121" s="70"/>
      <c r="BX121" s="719"/>
      <c r="BY121" s="70"/>
      <c r="BZ121" s="70"/>
      <c r="CA121" s="719"/>
      <c r="CB121" s="70"/>
      <c r="CC121" s="70"/>
      <c r="CD121" s="719"/>
      <c r="CE121" s="70"/>
      <c r="CF121" s="70"/>
      <c r="CG121" s="719"/>
      <c r="CH121" s="70"/>
      <c r="CI121" s="70"/>
      <c r="CJ121" s="719"/>
      <c r="CK121" s="70"/>
      <c r="CL121" s="70"/>
      <c r="CM121" s="719"/>
      <c r="CN121" s="70"/>
      <c r="CO121" s="70"/>
      <c r="CP121" s="719"/>
      <c r="CQ121" s="70"/>
      <c r="CR121" s="70"/>
      <c r="CS121" s="719"/>
      <c r="CT121" s="70"/>
      <c r="CU121" s="70"/>
      <c r="CV121" s="719"/>
      <c r="CW121" s="70"/>
      <c r="CX121" s="70"/>
      <c r="CY121" s="719"/>
      <c r="CZ121" s="70"/>
      <c r="DA121" s="70"/>
      <c r="DB121" s="719"/>
      <c r="DC121" s="70"/>
      <c r="DD121" s="70"/>
      <c r="DE121" s="719"/>
      <c r="DF121" s="70"/>
      <c r="DG121" s="70"/>
      <c r="DH121" s="719"/>
      <c r="DI121" s="70"/>
      <c r="DJ121" s="70"/>
      <c r="DK121" s="713"/>
    </row>
    <row r="122" spans="1:115" ht="15">
      <c r="A122" s="755" t="s">
        <v>416</v>
      </c>
      <c r="B122" s="70"/>
      <c r="C122" s="70"/>
      <c r="D122" s="719"/>
      <c r="E122" s="70"/>
      <c r="F122" s="70"/>
      <c r="G122" s="719"/>
      <c r="H122" s="70"/>
      <c r="I122" s="70"/>
      <c r="J122" s="719"/>
      <c r="K122" s="70"/>
      <c r="L122" s="70"/>
      <c r="M122" s="719"/>
      <c r="N122" s="70"/>
      <c r="O122" s="70"/>
      <c r="P122" s="719"/>
      <c r="Q122" s="70"/>
      <c r="R122" s="70"/>
      <c r="S122" s="719"/>
      <c r="T122" s="70"/>
      <c r="U122" s="70"/>
      <c r="V122" s="719"/>
      <c r="W122" s="70"/>
      <c r="X122" s="70"/>
      <c r="Y122" s="719"/>
      <c r="Z122" s="70"/>
      <c r="AA122" s="70"/>
      <c r="AB122" s="719"/>
      <c r="AC122" s="70"/>
      <c r="AD122" s="70"/>
      <c r="AE122" s="719"/>
      <c r="AF122" s="70"/>
      <c r="AG122" s="70"/>
      <c r="AH122" s="719"/>
      <c r="AI122" s="70"/>
      <c r="AJ122" s="70"/>
      <c r="AK122" s="719"/>
      <c r="AL122" s="70"/>
      <c r="AM122" s="70"/>
      <c r="AN122" s="719"/>
      <c r="AO122" s="70"/>
      <c r="AP122" s="70"/>
      <c r="AQ122" s="719"/>
      <c r="AR122" s="70"/>
      <c r="AS122" s="70"/>
      <c r="AT122" s="719"/>
      <c r="AU122" s="70"/>
      <c r="AV122" s="70"/>
      <c r="AW122" s="719"/>
      <c r="AX122" s="70"/>
      <c r="AY122" s="70"/>
      <c r="AZ122" s="719"/>
      <c r="BA122" s="70"/>
      <c r="BB122" s="70"/>
      <c r="BC122" s="719"/>
      <c r="BD122" s="70"/>
      <c r="BE122" s="70"/>
      <c r="BF122" s="719"/>
      <c r="BG122" s="70"/>
      <c r="BH122" s="70"/>
      <c r="BI122" s="719"/>
      <c r="BJ122" s="70"/>
      <c r="BK122" s="70"/>
      <c r="BL122" s="719"/>
      <c r="BM122" s="70"/>
      <c r="BN122" s="70"/>
      <c r="BO122" s="719"/>
      <c r="BP122" s="70"/>
      <c r="BQ122" s="70"/>
      <c r="BR122" s="719"/>
      <c r="BS122" s="70"/>
      <c r="BT122" s="70"/>
      <c r="BU122" s="719"/>
      <c r="BV122" s="70"/>
      <c r="BW122" s="70"/>
      <c r="BX122" s="719"/>
      <c r="BY122" s="70"/>
      <c r="BZ122" s="70"/>
      <c r="CA122" s="719"/>
      <c r="CB122" s="70"/>
      <c r="CC122" s="70"/>
      <c r="CD122" s="719"/>
      <c r="CE122" s="70"/>
      <c r="CF122" s="70"/>
      <c r="CG122" s="719"/>
      <c r="CH122" s="70"/>
      <c r="CI122" s="70"/>
      <c r="CJ122" s="719"/>
      <c r="CK122" s="70"/>
      <c r="CL122" s="70"/>
      <c r="CM122" s="719"/>
      <c r="CN122" s="70"/>
      <c r="CO122" s="70"/>
      <c r="CP122" s="719"/>
      <c r="CQ122" s="70"/>
      <c r="CR122" s="70"/>
      <c r="CS122" s="719"/>
      <c r="CT122" s="70"/>
      <c r="CU122" s="70"/>
      <c r="CV122" s="719"/>
      <c r="CW122" s="70"/>
      <c r="CX122" s="70"/>
      <c r="CY122" s="719"/>
      <c r="CZ122" s="70"/>
      <c r="DA122" s="70"/>
      <c r="DB122" s="719"/>
      <c r="DC122" s="70"/>
      <c r="DD122" s="70"/>
      <c r="DE122" s="719"/>
      <c r="DF122" s="70"/>
      <c r="DG122" s="70"/>
      <c r="DH122" s="719"/>
      <c r="DI122" s="70"/>
      <c r="DJ122" s="70"/>
      <c r="DK122" s="713"/>
    </row>
    <row r="123" spans="1:115" ht="15">
      <c r="A123" s="10"/>
      <c r="B123" s="70"/>
      <c r="C123" s="70"/>
      <c r="D123" s="719"/>
      <c r="E123" s="70"/>
      <c r="F123" s="70"/>
      <c r="G123" s="719"/>
      <c r="H123" s="70"/>
      <c r="I123" s="70"/>
      <c r="J123" s="719"/>
      <c r="K123" s="70"/>
      <c r="L123" s="70"/>
      <c r="M123" s="719"/>
      <c r="N123" s="70"/>
      <c r="O123" s="70"/>
      <c r="P123" s="719"/>
      <c r="Q123" s="70"/>
      <c r="R123" s="70"/>
      <c r="S123" s="719"/>
      <c r="T123" s="70"/>
      <c r="U123" s="70"/>
      <c r="V123" s="719"/>
      <c r="W123" s="70"/>
      <c r="X123" s="70"/>
      <c r="Y123" s="719"/>
      <c r="Z123" s="70"/>
      <c r="AA123" s="70"/>
      <c r="AB123" s="719"/>
      <c r="AC123" s="70"/>
      <c r="AD123" s="70"/>
      <c r="AE123" s="719"/>
      <c r="AF123" s="70"/>
      <c r="AG123" s="70"/>
      <c r="AH123" s="719"/>
      <c r="AI123" s="70"/>
      <c r="AJ123" s="70"/>
      <c r="AK123" s="719"/>
      <c r="AL123" s="70"/>
      <c r="AM123" s="70"/>
      <c r="AN123" s="719"/>
      <c r="AO123" s="70"/>
      <c r="AP123" s="70"/>
      <c r="AQ123" s="719"/>
      <c r="AR123" s="70"/>
      <c r="AS123" s="70"/>
      <c r="AT123" s="719"/>
      <c r="AU123" s="70"/>
      <c r="AV123" s="70"/>
      <c r="AW123" s="719"/>
      <c r="AX123" s="70"/>
      <c r="AY123" s="70"/>
      <c r="AZ123" s="719"/>
      <c r="BA123" s="70"/>
      <c r="BB123" s="70"/>
      <c r="BC123" s="719"/>
      <c r="BD123" s="70"/>
      <c r="BE123" s="70"/>
      <c r="BF123" s="719"/>
      <c r="BG123" s="70"/>
      <c r="BH123" s="70"/>
      <c r="BI123" s="719"/>
      <c r="BJ123" s="70"/>
      <c r="BK123" s="70"/>
      <c r="BL123" s="719"/>
      <c r="BM123" s="70"/>
      <c r="BN123" s="70"/>
      <c r="BO123" s="719"/>
      <c r="BP123" s="70"/>
      <c r="BQ123" s="70"/>
      <c r="BR123" s="719"/>
      <c r="BS123" s="70"/>
      <c r="BT123" s="70"/>
      <c r="BU123" s="719"/>
      <c r="BV123" s="70"/>
      <c r="BW123" s="70"/>
      <c r="BX123" s="719"/>
      <c r="BY123" s="70"/>
      <c r="BZ123" s="70"/>
      <c r="CA123" s="719"/>
      <c r="CB123" s="70"/>
      <c r="CC123" s="70"/>
      <c r="CD123" s="719"/>
      <c r="CE123" s="70"/>
      <c r="CF123" s="70"/>
      <c r="CG123" s="719"/>
      <c r="CH123" s="70"/>
      <c r="CI123" s="70"/>
      <c r="CJ123" s="719"/>
      <c r="CK123" s="70"/>
      <c r="CL123" s="70"/>
      <c r="CM123" s="719"/>
      <c r="CN123" s="70"/>
      <c r="CO123" s="70"/>
      <c r="CP123" s="719"/>
      <c r="CQ123" s="70"/>
      <c r="CR123" s="70"/>
      <c r="CS123" s="719"/>
      <c r="CT123" s="70"/>
      <c r="CU123" s="70"/>
      <c r="CV123" s="719"/>
      <c r="CW123" s="70"/>
      <c r="CX123" s="70"/>
      <c r="CY123" s="719"/>
      <c r="CZ123" s="70"/>
      <c r="DA123" s="70"/>
      <c r="DB123" s="719"/>
      <c r="DC123" s="70"/>
      <c r="DD123" s="70"/>
      <c r="DE123" s="719"/>
      <c r="DF123" s="70"/>
      <c r="DG123" s="70"/>
      <c r="DH123" s="719"/>
      <c r="DI123" s="70"/>
      <c r="DJ123" s="70"/>
      <c r="DK123" s="713"/>
    </row>
    <row r="124" spans="1:115" ht="15">
      <c r="A124" s="2" t="s">
        <v>350</v>
      </c>
      <c r="B124" s="70"/>
      <c r="C124" s="70"/>
      <c r="D124" s="719"/>
      <c r="E124" s="70"/>
      <c r="F124" s="70"/>
      <c r="G124" s="719"/>
      <c r="H124" s="70"/>
      <c r="I124" s="70"/>
      <c r="J124" s="719"/>
      <c r="K124" s="70"/>
      <c r="L124" s="70"/>
      <c r="M124" s="719"/>
      <c r="N124" s="70"/>
      <c r="O124" s="70"/>
      <c r="P124" s="719"/>
      <c r="Q124" s="70"/>
      <c r="R124" s="70"/>
      <c r="S124" s="719"/>
      <c r="T124" s="70"/>
      <c r="U124" s="70"/>
      <c r="V124" s="719"/>
      <c r="W124" s="70"/>
      <c r="X124" s="70"/>
      <c r="Y124" s="719"/>
      <c r="Z124" s="70"/>
      <c r="AA124" s="70"/>
      <c r="AB124" s="719"/>
      <c r="AC124" s="70"/>
      <c r="AD124" s="70"/>
      <c r="AE124" s="719"/>
      <c r="AF124" s="70"/>
      <c r="AG124" s="70"/>
      <c r="AH124" s="719"/>
      <c r="AI124" s="70"/>
      <c r="AJ124" s="70"/>
      <c r="AK124" s="719"/>
      <c r="AL124" s="70"/>
      <c r="AM124" s="70"/>
      <c r="AN124" s="719"/>
      <c r="AO124" s="70"/>
      <c r="AP124" s="70"/>
      <c r="AQ124" s="719"/>
      <c r="AR124" s="70"/>
      <c r="AS124" s="70"/>
      <c r="AT124" s="719"/>
      <c r="AU124" s="70"/>
      <c r="AV124" s="70"/>
      <c r="AW124" s="719"/>
      <c r="AX124" s="70"/>
      <c r="AY124" s="70"/>
      <c r="AZ124" s="719"/>
      <c r="BA124" s="70"/>
      <c r="BB124" s="70"/>
      <c r="BC124" s="719"/>
      <c r="BD124" s="70"/>
      <c r="BE124" s="70"/>
      <c r="BF124" s="719"/>
      <c r="BG124" s="70"/>
      <c r="BH124" s="70"/>
      <c r="BI124" s="719"/>
      <c r="BJ124" s="70"/>
      <c r="BK124" s="70"/>
      <c r="BL124" s="719"/>
      <c r="BM124" s="70"/>
      <c r="BN124" s="70"/>
      <c r="BO124" s="719"/>
      <c r="BP124" s="70"/>
      <c r="BQ124" s="70"/>
      <c r="BR124" s="719"/>
      <c r="BS124" s="70"/>
      <c r="BT124" s="70"/>
      <c r="BU124" s="719"/>
      <c r="BV124" s="70"/>
      <c r="BW124" s="70"/>
      <c r="BX124" s="719"/>
      <c r="BY124" s="70"/>
      <c r="BZ124" s="70"/>
      <c r="CA124" s="719"/>
      <c r="CB124" s="70"/>
      <c r="CC124" s="70"/>
      <c r="CD124" s="719"/>
      <c r="CE124" s="70"/>
      <c r="CF124" s="70"/>
      <c r="CG124" s="719"/>
      <c r="CH124" s="70"/>
      <c r="CI124" s="70"/>
      <c r="CJ124" s="719"/>
      <c r="CK124" s="70"/>
      <c r="CL124" s="70"/>
      <c r="CM124" s="719"/>
      <c r="CN124" s="70"/>
      <c r="CO124" s="70"/>
      <c r="CP124" s="719"/>
      <c r="CQ124" s="70"/>
      <c r="CR124" s="70"/>
      <c r="CS124" s="719"/>
      <c r="CT124" s="70"/>
      <c r="CU124" s="70"/>
      <c r="CV124" s="719"/>
      <c r="CW124" s="70"/>
      <c r="CX124" s="70"/>
      <c r="CY124" s="719"/>
      <c r="CZ124" s="70"/>
      <c r="DA124" s="70"/>
      <c r="DB124" s="719"/>
      <c r="DC124" s="70"/>
      <c r="DD124" s="70"/>
      <c r="DE124" s="719"/>
      <c r="DF124" s="70"/>
      <c r="DG124" s="70"/>
      <c r="DH124" s="719"/>
      <c r="DI124" s="70"/>
      <c r="DJ124" s="70"/>
      <c r="DK124" s="713"/>
    </row>
    <row r="125" spans="1:115" ht="15">
      <c r="A125" s="622" t="s">
        <v>8</v>
      </c>
      <c r="B125" s="1924" t="s">
        <v>26</v>
      </c>
      <c r="C125" s="1925"/>
      <c r="D125" s="1925"/>
      <c r="E125" s="1925"/>
      <c r="F125" s="1925"/>
      <c r="G125" s="1928"/>
      <c r="H125" s="1924" t="s">
        <v>28</v>
      </c>
      <c r="I125" s="1925"/>
      <c r="J125" s="1925"/>
      <c r="K125" s="1925"/>
      <c r="L125" s="1925"/>
      <c r="M125" s="1928"/>
      <c r="N125" s="1924" t="s">
        <v>27</v>
      </c>
      <c r="O125" s="1925"/>
      <c r="P125" s="1925"/>
      <c r="Q125" s="1925"/>
      <c r="R125" s="1925"/>
      <c r="S125" s="1928"/>
      <c r="T125" s="1924" t="s">
        <v>9</v>
      </c>
      <c r="U125" s="1925"/>
      <c r="V125" s="1925"/>
      <c r="W125" s="1925"/>
      <c r="X125" s="1925"/>
      <c r="Y125" s="1928"/>
      <c r="Z125" s="1924" t="s">
        <v>10</v>
      </c>
      <c r="AA125" s="1925"/>
      <c r="AB125" s="1925"/>
      <c r="AC125" s="1925"/>
      <c r="AD125" s="1925"/>
      <c r="AE125" s="1928"/>
      <c r="AF125" s="1924" t="s">
        <v>11</v>
      </c>
      <c r="AG125" s="1925"/>
      <c r="AH125" s="1925"/>
      <c r="AI125" s="1925"/>
      <c r="AJ125" s="1925"/>
      <c r="AK125" s="1925"/>
      <c r="AL125" s="1924" t="s">
        <v>12</v>
      </c>
      <c r="AM125" s="1925"/>
      <c r="AN125" s="1925"/>
      <c r="AO125" s="1925"/>
      <c r="AP125" s="1925"/>
      <c r="AQ125" s="1928"/>
      <c r="AR125" s="1924" t="s">
        <v>13</v>
      </c>
      <c r="AS125" s="1925"/>
      <c r="AT125" s="1925"/>
      <c r="AU125" s="1925"/>
      <c r="AV125" s="1925"/>
      <c r="AW125" s="1928"/>
      <c r="AX125" s="1924" t="s">
        <v>14</v>
      </c>
      <c r="AY125" s="1925"/>
      <c r="AZ125" s="1925"/>
      <c r="BA125" s="1925"/>
      <c r="BB125" s="1925"/>
      <c r="BC125" s="1928"/>
      <c r="BD125" s="1924" t="s">
        <v>15</v>
      </c>
      <c r="BE125" s="1925"/>
      <c r="BF125" s="1925"/>
      <c r="BG125" s="1925"/>
      <c r="BH125" s="1925"/>
      <c r="BI125" s="1928"/>
      <c r="BJ125" s="1924" t="s">
        <v>24</v>
      </c>
      <c r="BK125" s="1925"/>
      <c r="BL125" s="1925"/>
      <c r="BM125" s="1925"/>
      <c r="BN125" s="1925"/>
      <c r="BO125" s="1928"/>
      <c r="BP125" s="1924" t="s">
        <v>16</v>
      </c>
      <c r="BQ125" s="1925"/>
      <c r="BR125" s="1925"/>
      <c r="BS125" s="1925"/>
      <c r="BT125" s="1925"/>
      <c r="BU125" s="1928"/>
      <c r="BV125" s="1924" t="s">
        <v>17</v>
      </c>
      <c r="BW125" s="1925"/>
      <c r="BX125" s="1925"/>
      <c r="BY125" s="1925"/>
      <c r="BZ125" s="1925"/>
      <c r="CA125" s="1928"/>
      <c r="CB125" s="1924" t="s">
        <v>18</v>
      </c>
      <c r="CC125" s="1925"/>
      <c r="CD125" s="1925"/>
      <c r="CE125" s="1925"/>
      <c r="CF125" s="1925"/>
      <c r="CG125" s="1928"/>
      <c r="CH125" s="1924" t="s">
        <v>19</v>
      </c>
      <c r="CI125" s="1925"/>
      <c r="CJ125" s="1925"/>
      <c r="CK125" s="1925"/>
      <c r="CL125" s="1925"/>
      <c r="CM125" s="1928"/>
      <c r="CN125" s="1924" t="s">
        <v>20</v>
      </c>
      <c r="CO125" s="1925"/>
      <c r="CP125" s="1925"/>
      <c r="CQ125" s="1925"/>
      <c r="CR125" s="1925"/>
      <c r="CS125" s="1928"/>
      <c r="CT125" s="1925" t="s">
        <v>21</v>
      </c>
      <c r="CU125" s="1925"/>
      <c r="CV125" s="1925"/>
      <c r="CW125" s="1925"/>
      <c r="CX125" s="1925"/>
      <c r="CY125" s="1928"/>
      <c r="CZ125" s="1924" t="s">
        <v>22</v>
      </c>
      <c r="DA125" s="1925"/>
      <c r="DB125" s="1925"/>
      <c r="DC125" s="1925"/>
      <c r="DD125" s="1925"/>
      <c r="DE125" s="1928"/>
      <c r="DF125" s="1925" t="s">
        <v>23</v>
      </c>
      <c r="DG125" s="1925"/>
      <c r="DH125" s="1925"/>
      <c r="DI125" s="1925"/>
      <c r="DJ125" s="1925"/>
      <c r="DK125" s="1926"/>
    </row>
    <row r="126" spans="1:115" ht="15">
      <c r="A126" s="623" t="s">
        <v>124</v>
      </c>
      <c r="B126" s="1868" t="s">
        <v>104</v>
      </c>
      <c r="C126" s="1863"/>
      <c r="D126" s="1869"/>
      <c r="E126" s="2103" t="s">
        <v>3</v>
      </c>
      <c r="F126" s="1863"/>
      <c r="G126" s="1864"/>
      <c r="H126" s="1868" t="s">
        <v>104</v>
      </c>
      <c r="I126" s="1863"/>
      <c r="J126" s="1869"/>
      <c r="K126" s="2103" t="s">
        <v>3</v>
      </c>
      <c r="L126" s="1863"/>
      <c r="M126" s="1864"/>
      <c r="N126" s="1868" t="s">
        <v>104</v>
      </c>
      <c r="O126" s="1863"/>
      <c r="P126" s="1869"/>
      <c r="Q126" s="2103" t="s">
        <v>3</v>
      </c>
      <c r="R126" s="1863"/>
      <c r="S126" s="1864"/>
      <c r="T126" s="1868" t="s">
        <v>104</v>
      </c>
      <c r="U126" s="1863"/>
      <c r="V126" s="1869"/>
      <c r="W126" s="2103" t="s">
        <v>3</v>
      </c>
      <c r="X126" s="1863"/>
      <c r="Y126" s="1864"/>
      <c r="Z126" s="1868" t="s">
        <v>104</v>
      </c>
      <c r="AA126" s="1863"/>
      <c r="AB126" s="1869"/>
      <c r="AC126" s="2103" t="s">
        <v>3</v>
      </c>
      <c r="AD126" s="1863"/>
      <c r="AE126" s="1864"/>
      <c r="AF126" s="1868" t="s">
        <v>104</v>
      </c>
      <c r="AG126" s="1863"/>
      <c r="AH126" s="1869"/>
      <c r="AI126" s="2103" t="s">
        <v>3</v>
      </c>
      <c r="AJ126" s="1863"/>
      <c r="AK126" s="1863"/>
      <c r="AL126" s="1868" t="s">
        <v>104</v>
      </c>
      <c r="AM126" s="1863"/>
      <c r="AN126" s="1869"/>
      <c r="AO126" s="2103" t="s">
        <v>3</v>
      </c>
      <c r="AP126" s="1863"/>
      <c r="AQ126" s="1864"/>
      <c r="AR126" s="1868" t="s">
        <v>104</v>
      </c>
      <c r="AS126" s="1863"/>
      <c r="AT126" s="1869"/>
      <c r="AU126" s="2103" t="s">
        <v>3</v>
      </c>
      <c r="AV126" s="1863"/>
      <c r="AW126" s="1864"/>
      <c r="AX126" s="1868" t="s">
        <v>104</v>
      </c>
      <c r="AY126" s="1863"/>
      <c r="AZ126" s="1869"/>
      <c r="BA126" s="2103" t="s">
        <v>3</v>
      </c>
      <c r="BB126" s="1863"/>
      <c r="BC126" s="1864"/>
      <c r="BD126" s="1868" t="s">
        <v>104</v>
      </c>
      <c r="BE126" s="1863"/>
      <c r="BF126" s="1869"/>
      <c r="BG126" s="2103" t="s">
        <v>3</v>
      </c>
      <c r="BH126" s="1863"/>
      <c r="BI126" s="1864"/>
      <c r="BJ126" s="1868" t="s">
        <v>104</v>
      </c>
      <c r="BK126" s="1863"/>
      <c r="BL126" s="1869"/>
      <c r="BM126" s="2103" t="s">
        <v>3</v>
      </c>
      <c r="BN126" s="1863"/>
      <c r="BO126" s="1864"/>
      <c r="BP126" s="1868" t="s">
        <v>104</v>
      </c>
      <c r="BQ126" s="1863"/>
      <c r="BR126" s="1869"/>
      <c r="BS126" s="2103" t="s">
        <v>3</v>
      </c>
      <c r="BT126" s="1863"/>
      <c r="BU126" s="1864"/>
      <c r="BV126" s="1868" t="s">
        <v>104</v>
      </c>
      <c r="BW126" s="1863"/>
      <c r="BX126" s="1869"/>
      <c r="BY126" s="2103" t="s">
        <v>3</v>
      </c>
      <c r="BZ126" s="1863"/>
      <c r="CA126" s="1864"/>
      <c r="CB126" s="1868" t="s">
        <v>104</v>
      </c>
      <c r="CC126" s="1863"/>
      <c r="CD126" s="1869"/>
      <c r="CE126" s="2103" t="s">
        <v>3</v>
      </c>
      <c r="CF126" s="1863"/>
      <c r="CG126" s="1864"/>
      <c r="CH126" s="1868" t="s">
        <v>104</v>
      </c>
      <c r="CI126" s="1863"/>
      <c r="CJ126" s="1869"/>
      <c r="CK126" s="2103" t="s">
        <v>3</v>
      </c>
      <c r="CL126" s="1863"/>
      <c r="CM126" s="1864"/>
      <c r="CN126" s="1868" t="s">
        <v>104</v>
      </c>
      <c r="CO126" s="1863"/>
      <c r="CP126" s="1869"/>
      <c r="CQ126" s="2103" t="s">
        <v>3</v>
      </c>
      <c r="CR126" s="1863"/>
      <c r="CS126" s="1864"/>
      <c r="CT126" s="1863" t="s">
        <v>104</v>
      </c>
      <c r="CU126" s="1863"/>
      <c r="CV126" s="1869"/>
      <c r="CW126" s="2103" t="s">
        <v>3</v>
      </c>
      <c r="CX126" s="1863"/>
      <c r="CY126" s="1864"/>
      <c r="CZ126" s="1868" t="s">
        <v>104</v>
      </c>
      <c r="DA126" s="1863"/>
      <c r="DB126" s="1869"/>
      <c r="DC126" s="2103" t="s">
        <v>3</v>
      </c>
      <c r="DD126" s="1863"/>
      <c r="DE126" s="1864"/>
      <c r="DF126" s="1863" t="s">
        <v>104</v>
      </c>
      <c r="DG126" s="1863"/>
      <c r="DH126" s="1869"/>
      <c r="DI126" s="2103" t="s">
        <v>3</v>
      </c>
      <c r="DJ126" s="1863"/>
      <c r="DK126" s="1869"/>
    </row>
    <row r="127" spans="1:115" ht="15.75" thickBot="1">
      <c r="A127" s="624" t="s">
        <v>125</v>
      </c>
      <c r="B127" s="167" t="s">
        <v>46</v>
      </c>
      <c r="C127" s="133" t="s">
        <v>69</v>
      </c>
      <c r="D127" s="714" t="s">
        <v>77</v>
      </c>
      <c r="E127" s="134" t="s">
        <v>46</v>
      </c>
      <c r="F127" s="134" t="s">
        <v>69</v>
      </c>
      <c r="G127" s="727" t="s">
        <v>77</v>
      </c>
      <c r="H127" s="167" t="s">
        <v>46</v>
      </c>
      <c r="I127" s="133" t="s">
        <v>69</v>
      </c>
      <c r="J127" s="714" t="s">
        <v>77</v>
      </c>
      <c r="K127" s="134" t="s">
        <v>46</v>
      </c>
      <c r="L127" s="134" t="s">
        <v>69</v>
      </c>
      <c r="M127" s="727" t="s">
        <v>77</v>
      </c>
      <c r="N127" s="167" t="s">
        <v>46</v>
      </c>
      <c r="O127" s="133" t="s">
        <v>69</v>
      </c>
      <c r="P127" s="714" t="s">
        <v>77</v>
      </c>
      <c r="Q127" s="134" t="s">
        <v>46</v>
      </c>
      <c r="R127" s="134" t="s">
        <v>69</v>
      </c>
      <c r="S127" s="727" t="s">
        <v>77</v>
      </c>
      <c r="T127" s="167" t="s">
        <v>46</v>
      </c>
      <c r="U127" s="133" t="s">
        <v>69</v>
      </c>
      <c r="V127" s="714" t="s">
        <v>77</v>
      </c>
      <c r="W127" s="134" t="s">
        <v>46</v>
      </c>
      <c r="X127" s="134" t="s">
        <v>69</v>
      </c>
      <c r="Y127" s="727" t="s">
        <v>77</v>
      </c>
      <c r="Z127" s="167" t="s">
        <v>46</v>
      </c>
      <c r="AA127" s="133" t="s">
        <v>69</v>
      </c>
      <c r="AB127" s="714" t="s">
        <v>77</v>
      </c>
      <c r="AC127" s="134" t="s">
        <v>46</v>
      </c>
      <c r="AD127" s="134" t="s">
        <v>69</v>
      </c>
      <c r="AE127" s="727" t="s">
        <v>77</v>
      </c>
      <c r="AF127" s="167" t="s">
        <v>46</v>
      </c>
      <c r="AG127" s="133" t="s">
        <v>69</v>
      </c>
      <c r="AH127" s="714" t="s">
        <v>77</v>
      </c>
      <c r="AI127" s="134" t="s">
        <v>46</v>
      </c>
      <c r="AJ127" s="134" t="s">
        <v>69</v>
      </c>
      <c r="AK127" s="732" t="s">
        <v>77</v>
      </c>
      <c r="AL127" s="167" t="s">
        <v>46</v>
      </c>
      <c r="AM127" s="133" t="s">
        <v>69</v>
      </c>
      <c r="AN127" s="714" t="s">
        <v>77</v>
      </c>
      <c r="AO127" s="134" t="s">
        <v>46</v>
      </c>
      <c r="AP127" s="134" t="s">
        <v>69</v>
      </c>
      <c r="AQ127" s="727" t="s">
        <v>77</v>
      </c>
      <c r="AR127" s="167" t="s">
        <v>46</v>
      </c>
      <c r="AS127" s="133" t="s">
        <v>69</v>
      </c>
      <c r="AT127" s="714" t="s">
        <v>77</v>
      </c>
      <c r="AU127" s="134" t="s">
        <v>46</v>
      </c>
      <c r="AV127" s="134" t="s">
        <v>69</v>
      </c>
      <c r="AW127" s="727" t="s">
        <v>77</v>
      </c>
      <c r="AX127" s="167" t="s">
        <v>46</v>
      </c>
      <c r="AY127" s="133" t="s">
        <v>69</v>
      </c>
      <c r="AZ127" s="714" t="s">
        <v>77</v>
      </c>
      <c r="BA127" s="134" t="s">
        <v>46</v>
      </c>
      <c r="BB127" s="134" t="s">
        <v>69</v>
      </c>
      <c r="BC127" s="727" t="s">
        <v>77</v>
      </c>
      <c r="BD127" s="167" t="s">
        <v>46</v>
      </c>
      <c r="BE127" s="133" t="s">
        <v>69</v>
      </c>
      <c r="BF127" s="714" t="s">
        <v>77</v>
      </c>
      <c r="BG127" s="134" t="s">
        <v>46</v>
      </c>
      <c r="BH127" s="134" t="s">
        <v>69</v>
      </c>
      <c r="BI127" s="727" t="s">
        <v>77</v>
      </c>
      <c r="BJ127" s="167" t="s">
        <v>46</v>
      </c>
      <c r="BK127" s="133" t="s">
        <v>69</v>
      </c>
      <c r="BL127" s="714" t="s">
        <v>77</v>
      </c>
      <c r="BM127" s="134" t="s">
        <v>46</v>
      </c>
      <c r="BN127" s="134" t="s">
        <v>69</v>
      </c>
      <c r="BO127" s="727" t="s">
        <v>77</v>
      </c>
      <c r="BP127" s="167" t="s">
        <v>46</v>
      </c>
      <c r="BQ127" s="133" t="s">
        <v>69</v>
      </c>
      <c r="BR127" s="714" t="s">
        <v>77</v>
      </c>
      <c r="BS127" s="134" t="s">
        <v>46</v>
      </c>
      <c r="BT127" s="134" t="s">
        <v>69</v>
      </c>
      <c r="BU127" s="727" t="s">
        <v>77</v>
      </c>
      <c r="BV127" s="167" t="s">
        <v>46</v>
      </c>
      <c r="BW127" s="133" t="s">
        <v>69</v>
      </c>
      <c r="BX127" s="714" t="s">
        <v>77</v>
      </c>
      <c r="BY127" s="134" t="s">
        <v>46</v>
      </c>
      <c r="BZ127" s="134" t="s">
        <v>69</v>
      </c>
      <c r="CA127" s="727" t="s">
        <v>77</v>
      </c>
      <c r="CB127" s="167" t="s">
        <v>46</v>
      </c>
      <c r="CC127" s="133" t="s">
        <v>69</v>
      </c>
      <c r="CD127" s="714" t="s">
        <v>77</v>
      </c>
      <c r="CE127" s="134" t="s">
        <v>46</v>
      </c>
      <c r="CF127" s="133" t="s">
        <v>69</v>
      </c>
      <c r="CG127" s="727" t="s">
        <v>77</v>
      </c>
      <c r="CH127" s="167" t="s">
        <v>46</v>
      </c>
      <c r="CI127" s="133" t="s">
        <v>69</v>
      </c>
      <c r="CJ127" s="714" t="s">
        <v>77</v>
      </c>
      <c r="CK127" s="134" t="s">
        <v>46</v>
      </c>
      <c r="CL127" s="134" t="s">
        <v>69</v>
      </c>
      <c r="CM127" s="727" t="s">
        <v>77</v>
      </c>
      <c r="CN127" s="167" t="s">
        <v>46</v>
      </c>
      <c r="CO127" s="133" t="s">
        <v>69</v>
      </c>
      <c r="CP127" s="714" t="s">
        <v>77</v>
      </c>
      <c r="CQ127" s="134" t="s">
        <v>46</v>
      </c>
      <c r="CR127" s="134" t="s">
        <v>69</v>
      </c>
      <c r="CS127" s="727" t="s">
        <v>77</v>
      </c>
      <c r="CT127" s="133" t="s">
        <v>46</v>
      </c>
      <c r="CU127" s="133" t="s">
        <v>69</v>
      </c>
      <c r="CV127" s="714" t="s">
        <v>77</v>
      </c>
      <c r="CW127" s="134" t="s">
        <v>46</v>
      </c>
      <c r="CX127" s="134" t="s">
        <v>69</v>
      </c>
      <c r="CY127" s="727" t="s">
        <v>77</v>
      </c>
      <c r="CZ127" s="167" t="s">
        <v>46</v>
      </c>
      <c r="DA127" s="133" t="s">
        <v>69</v>
      </c>
      <c r="DB127" s="714" t="s">
        <v>77</v>
      </c>
      <c r="DC127" s="134" t="s">
        <v>46</v>
      </c>
      <c r="DD127" s="134" t="s">
        <v>69</v>
      </c>
      <c r="DE127" s="727" t="s">
        <v>77</v>
      </c>
      <c r="DF127" s="133" t="s">
        <v>46</v>
      </c>
      <c r="DG127" s="133" t="s">
        <v>69</v>
      </c>
      <c r="DH127" s="714" t="s">
        <v>77</v>
      </c>
      <c r="DI127" s="134" t="s">
        <v>46</v>
      </c>
      <c r="DJ127" s="133" t="s">
        <v>69</v>
      </c>
      <c r="DK127" s="739" t="s">
        <v>77</v>
      </c>
    </row>
    <row r="128" spans="1:115">
      <c r="A128" s="625" t="s">
        <v>81</v>
      </c>
      <c r="B128" s="169">
        <v>17</v>
      </c>
      <c r="C128" s="139">
        <v>1.55</v>
      </c>
      <c r="D128" s="715">
        <v>892</v>
      </c>
      <c r="E128" s="149">
        <v>15</v>
      </c>
      <c r="F128" s="150">
        <v>2.69</v>
      </c>
      <c r="G128" s="728">
        <v>202</v>
      </c>
      <c r="H128" s="169">
        <v>19</v>
      </c>
      <c r="I128" s="139">
        <v>1.68</v>
      </c>
      <c r="J128" s="715">
        <v>752</v>
      </c>
      <c r="K128" s="149">
        <v>16</v>
      </c>
      <c r="L128" s="150">
        <v>2.83</v>
      </c>
      <c r="M128" s="728">
        <v>184</v>
      </c>
      <c r="N128" s="171">
        <v>5</v>
      </c>
      <c r="O128" s="139">
        <v>2.54</v>
      </c>
      <c r="P128" s="715">
        <v>140</v>
      </c>
      <c r="Q128" s="183" t="s">
        <v>105</v>
      </c>
      <c r="R128" s="150" t="s">
        <v>105</v>
      </c>
      <c r="S128" s="728" t="s">
        <v>105</v>
      </c>
      <c r="T128" s="173">
        <v>30</v>
      </c>
      <c r="U128" s="139">
        <v>5.0599999999999996</v>
      </c>
      <c r="V128" s="715">
        <v>116</v>
      </c>
      <c r="W128" s="149" t="s">
        <v>105</v>
      </c>
      <c r="X128" s="150" t="s">
        <v>105</v>
      </c>
      <c r="Y128" s="728" t="s">
        <v>105</v>
      </c>
      <c r="Z128" s="171">
        <v>15</v>
      </c>
      <c r="AA128" s="139">
        <v>3.45</v>
      </c>
      <c r="AB128" s="715">
        <v>141</v>
      </c>
      <c r="AC128" s="149" t="s">
        <v>105</v>
      </c>
      <c r="AD128" s="150" t="s">
        <v>105</v>
      </c>
      <c r="AE128" s="728" t="s">
        <v>105</v>
      </c>
      <c r="AF128" s="171" t="s">
        <v>105</v>
      </c>
      <c r="AG128" s="139" t="s">
        <v>105</v>
      </c>
      <c r="AH128" s="723" t="s">
        <v>105</v>
      </c>
      <c r="AI128" s="148" t="s">
        <v>105</v>
      </c>
      <c r="AJ128" s="150" t="s">
        <v>105</v>
      </c>
      <c r="AK128" s="723" t="s">
        <v>105</v>
      </c>
      <c r="AL128" s="171" t="s">
        <v>105</v>
      </c>
      <c r="AM128" s="139" t="s">
        <v>105</v>
      </c>
      <c r="AN128" s="723" t="s">
        <v>105</v>
      </c>
      <c r="AO128" s="148" t="s">
        <v>105</v>
      </c>
      <c r="AP128" s="150" t="s">
        <v>105</v>
      </c>
      <c r="AQ128" s="728" t="s">
        <v>105</v>
      </c>
      <c r="AR128" s="171" t="s">
        <v>105</v>
      </c>
      <c r="AS128" s="139" t="s">
        <v>105</v>
      </c>
      <c r="AT128" s="723" t="s">
        <v>105</v>
      </c>
      <c r="AU128" s="148" t="s">
        <v>105</v>
      </c>
      <c r="AV128" s="150" t="s">
        <v>105</v>
      </c>
      <c r="AW128" s="728" t="s">
        <v>105</v>
      </c>
      <c r="AX128" s="171" t="s">
        <v>105</v>
      </c>
      <c r="AY128" s="139" t="s">
        <v>105</v>
      </c>
      <c r="AZ128" s="723" t="s">
        <v>105</v>
      </c>
      <c r="BA128" s="148" t="s">
        <v>105</v>
      </c>
      <c r="BB128" s="150" t="s">
        <v>105</v>
      </c>
      <c r="BC128" s="728" t="s">
        <v>105</v>
      </c>
      <c r="BD128" s="169">
        <v>13</v>
      </c>
      <c r="BE128" s="139">
        <v>4.34</v>
      </c>
      <c r="BF128" s="715">
        <v>68</v>
      </c>
      <c r="BG128" s="149" t="s">
        <v>105</v>
      </c>
      <c r="BH128" s="150" t="s">
        <v>105</v>
      </c>
      <c r="BI128" s="728" t="s">
        <v>105</v>
      </c>
      <c r="BJ128" s="184" t="s">
        <v>105</v>
      </c>
      <c r="BK128" s="148" t="s">
        <v>105</v>
      </c>
      <c r="BL128" s="735" t="s">
        <v>105</v>
      </c>
      <c r="BM128" s="148" t="s">
        <v>105</v>
      </c>
      <c r="BN128" s="150" t="s">
        <v>105</v>
      </c>
      <c r="BO128" s="728" t="s">
        <v>105</v>
      </c>
      <c r="BP128" s="171">
        <v>22</v>
      </c>
      <c r="BQ128" s="139">
        <v>5.3</v>
      </c>
      <c r="BR128" s="715">
        <v>80</v>
      </c>
      <c r="BS128" s="149" t="s">
        <v>105</v>
      </c>
      <c r="BT128" s="150" t="s">
        <v>105</v>
      </c>
      <c r="BU128" s="728" t="s">
        <v>105</v>
      </c>
      <c r="BV128" s="171">
        <v>12</v>
      </c>
      <c r="BW128" s="139">
        <v>2.94</v>
      </c>
      <c r="BX128" s="715">
        <v>158</v>
      </c>
      <c r="BY128" s="149" t="s">
        <v>105</v>
      </c>
      <c r="BZ128" s="150" t="s">
        <v>105</v>
      </c>
      <c r="CA128" s="728" t="s">
        <v>105</v>
      </c>
      <c r="CB128" s="171">
        <v>25</v>
      </c>
      <c r="CC128" s="139">
        <v>5.82</v>
      </c>
      <c r="CD128" s="723">
        <v>71</v>
      </c>
      <c r="CE128" s="148" t="s">
        <v>105</v>
      </c>
      <c r="CF128" s="150" t="s">
        <v>105</v>
      </c>
      <c r="CG128" s="728" t="s">
        <v>105</v>
      </c>
      <c r="CH128" s="171" t="s">
        <v>105</v>
      </c>
      <c r="CI128" s="139" t="s">
        <v>105</v>
      </c>
      <c r="CJ128" s="723" t="s">
        <v>105</v>
      </c>
      <c r="CK128" s="148" t="s">
        <v>105</v>
      </c>
      <c r="CL128" s="150" t="s">
        <v>105</v>
      </c>
      <c r="CM128" s="728" t="s">
        <v>105</v>
      </c>
      <c r="CN128" s="171" t="s">
        <v>105</v>
      </c>
      <c r="CO128" s="139" t="s">
        <v>105</v>
      </c>
      <c r="CP128" s="723" t="s">
        <v>105</v>
      </c>
      <c r="CQ128" s="148" t="s">
        <v>105</v>
      </c>
      <c r="CR128" s="150" t="s">
        <v>105</v>
      </c>
      <c r="CS128" s="728" t="s">
        <v>105</v>
      </c>
      <c r="CT128" s="139" t="s">
        <v>105</v>
      </c>
      <c r="CU128" s="139" t="s">
        <v>105</v>
      </c>
      <c r="CV128" s="723" t="s">
        <v>105</v>
      </c>
      <c r="CW128" s="148" t="s">
        <v>105</v>
      </c>
      <c r="CX128" s="150" t="s">
        <v>105</v>
      </c>
      <c r="CY128" s="728" t="s">
        <v>105</v>
      </c>
      <c r="CZ128" s="171" t="s">
        <v>105</v>
      </c>
      <c r="DA128" s="139" t="s">
        <v>105</v>
      </c>
      <c r="DB128" s="723" t="s">
        <v>105</v>
      </c>
      <c r="DC128" s="148" t="s">
        <v>105</v>
      </c>
      <c r="DD128" s="150" t="s">
        <v>105</v>
      </c>
      <c r="DE128" s="728" t="s">
        <v>105</v>
      </c>
      <c r="DF128" s="602" t="s">
        <v>105</v>
      </c>
      <c r="DG128" s="148" t="s">
        <v>105</v>
      </c>
      <c r="DH128" s="735" t="s">
        <v>105</v>
      </c>
      <c r="DI128" s="148" t="s">
        <v>105</v>
      </c>
      <c r="DJ128" s="149" t="s">
        <v>105</v>
      </c>
      <c r="DK128" s="715" t="s">
        <v>105</v>
      </c>
    </row>
    <row r="129" spans="1:115">
      <c r="A129" s="626" t="s">
        <v>78</v>
      </c>
      <c r="B129" s="175">
        <v>6</v>
      </c>
      <c r="C129" s="153">
        <v>0.98</v>
      </c>
      <c r="D129" s="716">
        <v>880</v>
      </c>
      <c r="E129" s="159">
        <v>12</v>
      </c>
      <c r="F129" s="159">
        <v>2.4700000000000002</v>
      </c>
      <c r="G129" s="729">
        <v>202</v>
      </c>
      <c r="H129" s="175">
        <v>7</v>
      </c>
      <c r="I129" s="153">
        <v>1.06</v>
      </c>
      <c r="J129" s="716">
        <v>742</v>
      </c>
      <c r="K129" s="159">
        <v>13</v>
      </c>
      <c r="L129" s="159">
        <v>2.63</v>
      </c>
      <c r="M129" s="729">
        <v>184</v>
      </c>
      <c r="N129" s="176">
        <v>4</v>
      </c>
      <c r="O129" s="153">
        <v>2.37</v>
      </c>
      <c r="P129" s="716">
        <v>138</v>
      </c>
      <c r="Q129" s="159" t="s">
        <v>105</v>
      </c>
      <c r="R129" s="159" t="s">
        <v>105</v>
      </c>
      <c r="S129" s="729" t="s">
        <v>105</v>
      </c>
      <c r="T129" s="176">
        <v>12</v>
      </c>
      <c r="U129" s="153">
        <v>3.56</v>
      </c>
      <c r="V129" s="716">
        <v>115</v>
      </c>
      <c r="W129" s="159" t="s">
        <v>105</v>
      </c>
      <c r="X129" s="159" t="s">
        <v>105</v>
      </c>
      <c r="Y129" s="729" t="s">
        <v>105</v>
      </c>
      <c r="Z129" s="176">
        <v>8</v>
      </c>
      <c r="AA129" s="153">
        <v>2.6</v>
      </c>
      <c r="AB129" s="716">
        <v>140</v>
      </c>
      <c r="AC129" s="159" t="s">
        <v>105</v>
      </c>
      <c r="AD129" s="159" t="s">
        <v>105</v>
      </c>
      <c r="AE129" s="729" t="s">
        <v>105</v>
      </c>
      <c r="AF129" s="176" t="s">
        <v>105</v>
      </c>
      <c r="AG129" s="153" t="s">
        <v>105</v>
      </c>
      <c r="AH129" s="724" t="s">
        <v>105</v>
      </c>
      <c r="AI129" s="158" t="s">
        <v>105</v>
      </c>
      <c r="AJ129" s="159" t="s">
        <v>105</v>
      </c>
      <c r="AK129" s="724" t="s">
        <v>105</v>
      </c>
      <c r="AL129" s="176" t="s">
        <v>105</v>
      </c>
      <c r="AM129" s="153" t="s">
        <v>105</v>
      </c>
      <c r="AN129" s="724" t="s">
        <v>105</v>
      </c>
      <c r="AO129" s="158" t="s">
        <v>105</v>
      </c>
      <c r="AP129" s="159" t="s">
        <v>105</v>
      </c>
      <c r="AQ129" s="729" t="s">
        <v>105</v>
      </c>
      <c r="AR129" s="176" t="s">
        <v>105</v>
      </c>
      <c r="AS129" s="153" t="s">
        <v>105</v>
      </c>
      <c r="AT129" s="724" t="s">
        <v>105</v>
      </c>
      <c r="AU129" s="158" t="s">
        <v>105</v>
      </c>
      <c r="AV129" s="159" t="s">
        <v>105</v>
      </c>
      <c r="AW129" s="729" t="s">
        <v>105</v>
      </c>
      <c r="AX129" s="176" t="s">
        <v>105</v>
      </c>
      <c r="AY129" s="153" t="s">
        <v>105</v>
      </c>
      <c r="AZ129" s="724" t="s">
        <v>105</v>
      </c>
      <c r="BA129" s="158" t="s">
        <v>105</v>
      </c>
      <c r="BB129" s="159" t="s">
        <v>105</v>
      </c>
      <c r="BC129" s="729" t="s">
        <v>105</v>
      </c>
      <c r="BD129" s="175">
        <v>0</v>
      </c>
      <c r="BE129" s="153">
        <v>0.01</v>
      </c>
      <c r="BF129" s="716">
        <v>66</v>
      </c>
      <c r="BG129" s="159" t="s">
        <v>105</v>
      </c>
      <c r="BH129" s="159" t="s">
        <v>105</v>
      </c>
      <c r="BI129" s="729" t="s">
        <v>105</v>
      </c>
      <c r="BJ129" s="185" t="s">
        <v>105</v>
      </c>
      <c r="BK129" s="158" t="s">
        <v>105</v>
      </c>
      <c r="BL129" s="736" t="s">
        <v>105</v>
      </c>
      <c r="BM129" s="158" t="s">
        <v>105</v>
      </c>
      <c r="BN129" s="159" t="s">
        <v>105</v>
      </c>
      <c r="BO129" s="729" t="s">
        <v>105</v>
      </c>
      <c r="BP129" s="176">
        <v>12</v>
      </c>
      <c r="BQ129" s="153">
        <v>4.12</v>
      </c>
      <c r="BR129" s="716">
        <v>79</v>
      </c>
      <c r="BS129" s="159" t="s">
        <v>105</v>
      </c>
      <c r="BT129" s="159" t="s">
        <v>105</v>
      </c>
      <c r="BU129" s="729" t="s">
        <v>105</v>
      </c>
      <c r="BV129" s="176">
        <v>2</v>
      </c>
      <c r="BW129" s="153">
        <v>1.39</v>
      </c>
      <c r="BX129" s="716">
        <v>154</v>
      </c>
      <c r="BY129" s="159" t="s">
        <v>105</v>
      </c>
      <c r="BZ129" s="159" t="s">
        <v>105</v>
      </c>
      <c r="CA129" s="729" t="s">
        <v>105</v>
      </c>
      <c r="CB129" s="176">
        <v>9</v>
      </c>
      <c r="CC129" s="153">
        <v>3.9</v>
      </c>
      <c r="CD129" s="724">
        <v>70</v>
      </c>
      <c r="CE129" s="158" t="s">
        <v>105</v>
      </c>
      <c r="CF129" s="159" t="s">
        <v>105</v>
      </c>
      <c r="CG129" s="729" t="s">
        <v>105</v>
      </c>
      <c r="CH129" s="176" t="s">
        <v>105</v>
      </c>
      <c r="CI129" s="153" t="s">
        <v>105</v>
      </c>
      <c r="CJ129" s="724" t="s">
        <v>105</v>
      </c>
      <c r="CK129" s="158" t="s">
        <v>105</v>
      </c>
      <c r="CL129" s="159" t="s">
        <v>105</v>
      </c>
      <c r="CM129" s="729" t="s">
        <v>105</v>
      </c>
      <c r="CN129" s="176" t="s">
        <v>105</v>
      </c>
      <c r="CO129" s="153" t="s">
        <v>105</v>
      </c>
      <c r="CP129" s="724" t="s">
        <v>105</v>
      </c>
      <c r="CQ129" s="158" t="s">
        <v>105</v>
      </c>
      <c r="CR129" s="159" t="s">
        <v>105</v>
      </c>
      <c r="CS129" s="729" t="s">
        <v>105</v>
      </c>
      <c r="CT129" s="153" t="s">
        <v>105</v>
      </c>
      <c r="CU129" s="153" t="s">
        <v>105</v>
      </c>
      <c r="CV129" s="724" t="s">
        <v>105</v>
      </c>
      <c r="CW129" s="158" t="s">
        <v>105</v>
      </c>
      <c r="CX129" s="159" t="s">
        <v>105</v>
      </c>
      <c r="CY129" s="729" t="s">
        <v>105</v>
      </c>
      <c r="CZ129" s="176" t="s">
        <v>105</v>
      </c>
      <c r="DA129" s="153" t="s">
        <v>105</v>
      </c>
      <c r="DB129" s="724" t="s">
        <v>105</v>
      </c>
      <c r="DC129" s="158" t="s">
        <v>105</v>
      </c>
      <c r="DD129" s="159" t="s">
        <v>105</v>
      </c>
      <c r="DE129" s="729" t="s">
        <v>105</v>
      </c>
      <c r="DF129" s="603" t="s">
        <v>105</v>
      </c>
      <c r="DG129" s="158" t="s">
        <v>105</v>
      </c>
      <c r="DH129" s="736" t="s">
        <v>105</v>
      </c>
      <c r="DI129" s="158" t="s">
        <v>105</v>
      </c>
      <c r="DJ129" s="159" t="s">
        <v>105</v>
      </c>
      <c r="DK129" s="716" t="s">
        <v>105</v>
      </c>
    </row>
    <row r="130" spans="1:115">
      <c r="A130" s="625" t="s">
        <v>126</v>
      </c>
      <c r="B130" s="169">
        <v>67</v>
      </c>
      <c r="C130" s="139">
        <v>1.92</v>
      </c>
      <c r="D130" s="715">
        <v>898</v>
      </c>
      <c r="E130" s="149">
        <v>28</v>
      </c>
      <c r="F130" s="149">
        <v>3.38</v>
      </c>
      <c r="G130" s="728">
        <v>201</v>
      </c>
      <c r="H130" s="169">
        <v>68</v>
      </c>
      <c r="I130" s="139">
        <v>2.0299999999999998</v>
      </c>
      <c r="J130" s="715">
        <v>756</v>
      </c>
      <c r="K130" s="149">
        <v>30</v>
      </c>
      <c r="L130" s="149">
        <v>3.58</v>
      </c>
      <c r="M130" s="728">
        <v>183</v>
      </c>
      <c r="N130" s="169">
        <v>61</v>
      </c>
      <c r="O130" s="139">
        <v>5.76</v>
      </c>
      <c r="P130" s="715">
        <v>142</v>
      </c>
      <c r="Q130" s="149" t="s">
        <v>105</v>
      </c>
      <c r="R130" s="149" t="s">
        <v>105</v>
      </c>
      <c r="S130" s="728" t="s">
        <v>105</v>
      </c>
      <c r="T130" s="171">
        <v>63</v>
      </c>
      <c r="U130" s="139">
        <v>5.29</v>
      </c>
      <c r="V130" s="715">
        <v>117</v>
      </c>
      <c r="W130" s="149" t="s">
        <v>105</v>
      </c>
      <c r="X130" s="149" t="s">
        <v>105</v>
      </c>
      <c r="Y130" s="728" t="s">
        <v>105</v>
      </c>
      <c r="Z130" s="171">
        <v>68</v>
      </c>
      <c r="AA130" s="139">
        <v>4.5</v>
      </c>
      <c r="AB130" s="715">
        <v>142</v>
      </c>
      <c r="AC130" s="149" t="s">
        <v>105</v>
      </c>
      <c r="AD130" s="149" t="s">
        <v>105</v>
      </c>
      <c r="AE130" s="728" t="s">
        <v>105</v>
      </c>
      <c r="AF130" s="171" t="s">
        <v>105</v>
      </c>
      <c r="AG130" s="139" t="s">
        <v>105</v>
      </c>
      <c r="AH130" s="723" t="s">
        <v>105</v>
      </c>
      <c r="AI130" s="148" t="s">
        <v>105</v>
      </c>
      <c r="AJ130" s="149" t="s">
        <v>105</v>
      </c>
      <c r="AK130" s="723" t="s">
        <v>105</v>
      </c>
      <c r="AL130" s="171" t="s">
        <v>105</v>
      </c>
      <c r="AM130" s="139" t="s">
        <v>105</v>
      </c>
      <c r="AN130" s="723" t="s">
        <v>105</v>
      </c>
      <c r="AO130" s="148" t="s">
        <v>105</v>
      </c>
      <c r="AP130" s="149" t="s">
        <v>105</v>
      </c>
      <c r="AQ130" s="728" t="s">
        <v>105</v>
      </c>
      <c r="AR130" s="171" t="s">
        <v>105</v>
      </c>
      <c r="AS130" s="139" t="s">
        <v>105</v>
      </c>
      <c r="AT130" s="723" t="s">
        <v>105</v>
      </c>
      <c r="AU130" s="148" t="s">
        <v>105</v>
      </c>
      <c r="AV130" s="149" t="s">
        <v>105</v>
      </c>
      <c r="AW130" s="728" t="s">
        <v>105</v>
      </c>
      <c r="AX130" s="171" t="s">
        <v>105</v>
      </c>
      <c r="AY130" s="139" t="s">
        <v>105</v>
      </c>
      <c r="AZ130" s="723" t="s">
        <v>105</v>
      </c>
      <c r="BA130" s="148" t="s">
        <v>105</v>
      </c>
      <c r="BB130" s="149" t="s">
        <v>105</v>
      </c>
      <c r="BC130" s="728" t="s">
        <v>105</v>
      </c>
      <c r="BD130" s="171">
        <v>60</v>
      </c>
      <c r="BE130" s="139">
        <v>6.98</v>
      </c>
      <c r="BF130" s="715">
        <v>67</v>
      </c>
      <c r="BG130" s="149" t="s">
        <v>105</v>
      </c>
      <c r="BH130" s="149" t="s">
        <v>105</v>
      </c>
      <c r="BI130" s="728" t="s">
        <v>105</v>
      </c>
      <c r="BJ130" s="184" t="s">
        <v>105</v>
      </c>
      <c r="BK130" s="148" t="s">
        <v>105</v>
      </c>
      <c r="BL130" s="735" t="s">
        <v>105</v>
      </c>
      <c r="BM130" s="148" t="s">
        <v>105</v>
      </c>
      <c r="BN130" s="149" t="s">
        <v>105</v>
      </c>
      <c r="BO130" s="728" t="s">
        <v>105</v>
      </c>
      <c r="BP130" s="171">
        <v>63</v>
      </c>
      <c r="BQ130" s="139">
        <v>6.16</v>
      </c>
      <c r="BR130" s="715">
        <v>80</v>
      </c>
      <c r="BS130" s="149" t="s">
        <v>105</v>
      </c>
      <c r="BT130" s="149" t="s">
        <v>105</v>
      </c>
      <c r="BU130" s="728" t="s">
        <v>105</v>
      </c>
      <c r="BV130" s="169">
        <v>77</v>
      </c>
      <c r="BW130" s="139">
        <v>3.73</v>
      </c>
      <c r="BX130" s="715">
        <v>160</v>
      </c>
      <c r="BY130" s="149" t="s">
        <v>105</v>
      </c>
      <c r="BZ130" s="149" t="s">
        <v>105</v>
      </c>
      <c r="CA130" s="728" t="s">
        <v>105</v>
      </c>
      <c r="CB130" s="171">
        <v>64</v>
      </c>
      <c r="CC130" s="139">
        <v>6.34</v>
      </c>
      <c r="CD130" s="723">
        <v>71</v>
      </c>
      <c r="CE130" s="148" t="s">
        <v>105</v>
      </c>
      <c r="CF130" s="149" t="s">
        <v>105</v>
      </c>
      <c r="CG130" s="728" t="s">
        <v>105</v>
      </c>
      <c r="CH130" s="171" t="s">
        <v>105</v>
      </c>
      <c r="CI130" s="139" t="s">
        <v>105</v>
      </c>
      <c r="CJ130" s="723" t="s">
        <v>105</v>
      </c>
      <c r="CK130" s="148" t="s">
        <v>105</v>
      </c>
      <c r="CL130" s="149" t="s">
        <v>105</v>
      </c>
      <c r="CM130" s="728" t="s">
        <v>105</v>
      </c>
      <c r="CN130" s="171" t="s">
        <v>105</v>
      </c>
      <c r="CO130" s="139" t="s">
        <v>105</v>
      </c>
      <c r="CP130" s="723" t="s">
        <v>105</v>
      </c>
      <c r="CQ130" s="148" t="s">
        <v>105</v>
      </c>
      <c r="CR130" s="149" t="s">
        <v>105</v>
      </c>
      <c r="CS130" s="728" t="s">
        <v>105</v>
      </c>
      <c r="CT130" s="139" t="s">
        <v>105</v>
      </c>
      <c r="CU130" s="139" t="s">
        <v>105</v>
      </c>
      <c r="CV130" s="723" t="s">
        <v>105</v>
      </c>
      <c r="CW130" s="148" t="s">
        <v>105</v>
      </c>
      <c r="CX130" s="149" t="s">
        <v>105</v>
      </c>
      <c r="CY130" s="728" t="s">
        <v>105</v>
      </c>
      <c r="CZ130" s="171" t="s">
        <v>105</v>
      </c>
      <c r="DA130" s="139" t="s">
        <v>105</v>
      </c>
      <c r="DB130" s="723" t="s">
        <v>105</v>
      </c>
      <c r="DC130" s="148" t="s">
        <v>105</v>
      </c>
      <c r="DD130" s="149" t="s">
        <v>105</v>
      </c>
      <c r="DE130" s="728" t="s">
        <v>105</v>
      </c>
      <c r="DF130" s="602" t="s">
        <v>105</v>
      </c>
      <c r="DG130" s="148" t="s">
        <v>105</v>
      </c>
      <c r="DH130" s="735" t="s">
        <v>105</v>
      </c>
      <c r="DI130" s="148" t="s">
        <v>105</v>
      </c>
      <c r="DJ130" s="149" t="s">
        <v>105</v>
      </c>
      <c r="DK130" s="715" t="s">
        <v>105</v>
      </c>
    </row>
    <row r="131" spans="1:115">
      <c r="A131" s="626" t="s">
        <v>127</v>
      </c>
      <c r="B131" s="176">
        <v>52</v>
      </c>
      <c r="C131" s="153">
        <v>2.0699999999999998</v>
      </c>
      <c r="D131" s="716">
        <v>878</v>
      </c>
      <c r="E131" s="159">
        <v>43</v>
      </c>
      <c r="F131" s="159">
        <v>3.73</v>
      </c>
      <c r="G131" s="729">
        <v>201</v>
      </c>
      <c r="H131" s="176">
        <v>53</v>
      </c>
      <c r="I131" s="153">
        <v>2.2000000000000002</v>
      </c>
      <c r="J131" s="716">
        <v>742</v>
      </c>
      <c r="K131" s="159">
        <v>45</v>
      </c>
      <c r="L131" s="159">
        <v>3.89</v>
      </c>
      <c r="M131" s="729">
        <v>183</v>
      </c>
      <c r="N131" s="176">
        <v>43</v>
      </c>
      <c r="O131" s="153">
        <v>5.89</v>
      </c>
      <c r="P131" s="716">
        <v>136</v>
      </c>
      <c r="Q131" s="159" t="s">
        <v>105</v>
      </c>
      <c r="R131" s="159" t="s">
        <v>105</v>
      </c>
      <c r="S131" s="729" t="s">
        <v>105</v>
      </c>
      <c r="T131" s="176">
        <v>66</v>
      </c>
      <c r="U131" s="153">
        <v>5.21</v>
      </c>
      <c r="V131" s="716">
        <v>116</v>
      </c>
      <c r="W131" s="159" t="s">
        <v>105</v>
      </c>
      <c r="X131" s="159" t="s">
        <v>105</v>
      </c>
      <c r="Y131" s="729" t="s">
        <v>105</v>
      </c>
      <c r="Z131" s="176">
        <v>51</v>
      </c>
      <c r="AA131" s="153">
        <v>4.8600000000000003</v>
      </c>
      <c r="AB131" s="716">
        <v>140</v>
      </c>
      <c r="AC131" s="159" t="s">
        <v>105</v>
      </c>
      <c r="AD131" s="159" t="s">
        <v>105</v>
      </c>
      <c r="AE131" s="729" t="s">
        <v>105</v>
      </c>
      <c r="AF131" s="176" t="s">
        <v>105</v>
      </c>
      <c r="AG131" s="153" t="s">
        <v>105</v>
      </c>
      <c r="AH131" s="724" t="s">
        <v>105</v>
      </c>
      <c r="AI131" s="158" t="s">
        <v>105</v>
      </c>
      <c r="AJ131" s="159" t="s">
        <v>105</v>
      </c>
      <c r="AK131" s="724" t="s">
        <v>105</v>
      </c>
      <c r="AL131" s="176" t="s">
        <v>105</v>
      </c>
      <c r="AM131" s="153" t="s">
        <v>105</v>
      </c>
      <c r="AN131" s="724" t="s">
        <v>105</v>
      </c>
      <c r="AO131" s="158" t="s">
        <v>105</v>
      </c>
      <c r="AP131" s="159" t="s">
        <v>105</v>
      </c>
      <c r="AQ131" s="729" t="s">
        <v>105</v>
      </c>
      <c r="AR131" s="176" t="s">
        <v>105</v>
      </c>
      <c r="AS131" s="153" t="s">
        <v>105</v>
      </c>
      <c r="AT131" s="724" t="s">
        <v>105</v>
      </c>
      <c r="AU131" s="158" t="s">
        <v>105</v>
      </c>
      <c r="AV131" s="159" t="s">
        <v>105</v>
      </c>
      <c r="AW131" s="729" t="s">
        <v>105</v>
      </c>
      <c r="AX131" s="176" t="s">
        <v>105</v>
      </c>
      <c r="AY131" s="153" t="s">
        <v>105</v>
      </c>
      <c r="AZ131" s="724" t="s">
        <v>105</v>
      </c>
      <c r="BA131" s="158" t="s">
        <v>105</v>
      </c>
      <c r="BB131" s="159" t="s">
        <v>105</v>
      </c>
      <c r="BC131" s="729" t="s">
        <v>105</v>
      </c>
      <c r="BD131" s="176">
        <v>52</v>
      </c>
      <c r="BE131" s="153">
        <v>7.21</v>
      </c>
      <c r="BF131" s="716">
        <v>66</v>
      </c>
      <c r="BG131" s="159" t="s">
        <v>105</v>
      </c>
      <c r="BH131" s="159" t="s">
        <v>105</v>
      </c>
      <c r="BI131" s="729" t="s">
        <v>105</v>
      </c>
      <c r="BJ131" s="185" t="s">
        <v>105</v>
      </c>
      <c r="BK131" s="158" t="s">
        <v>105</v>
      </c>
      <c r="BL131" s="736" t="s">
        <v>105</v>
      </c>
      <c r="BM131" s="158" t="s">
        <v>105</v>
      </c>
      <c r="BN131" s="159" t="s">
        <v>105</v>
      </c>
      <c r="BO131" s="729" t="s">
        <v>105</v>
      </c>
      <c r="BP131" s="176">
        <v>60</v>
      </c>
      <c r="BQ131" s="153">
        <v>6.28</v>
      </c>
      <c r="BR131" s="716">
        <v>79</v>
      </c>
      <c r="BS131" s="159" t="s">
        <v>105</v>
      </c>
      <c r="BT131" s="159" t="s">
        <v>105</v>
      </c>
      <c r="BU131" s="729" t="s">
        <v>105</v>
      </c>
      <c r="BV131" s="175">
        <v>43</v>
      </c>
      <c r="BW131" s="153">
        <v>4.43</v>
      </c>
      <c r="BX131" s="716">
        <v>157</v>
      </c>
      <c r="BY131" s="159" t="s">
        <v>105</v>
      </c>
      <c r="BZ131" s="159" t="s">
        <v>105</v>
      </c>
      <c r="CA131" s="729" t="s">
        <v>105</v>
      </c>
      <c r="CB131" s="176">
        <v>57</v>
      </c>
      <c r="CC131" s="153">
        <v>6.63</v>
      </c>
      <c r="CD131" s="724">
        <v>67</v>
      </c>
      <c r="CE131" s="158" t="s">
        <v>105</v>
      </c>
      <c r="CF131" s="159" t="s">
        <v>105</v>
      </c>
      <c r="CG131" s="729" t="s">
        <v>105</v>
      </c>
      <c r="CH131" s="176" t="s">
        <v>105</v>
      </c>
      <c r="CI131" s="153" t="s">
        <v>105</v>
      </c>
      <c r="CJ131" s="724" t="s">
        <v>105</v>
      </c>
      <c r="CK131" s="158" t="s">
        <v>105</v>
      </c>
      <c r="CL131" s="159" t="s">
        <v>105</v>
      </c>
      <c r="CM131" s="729" t="s">
        <v>105</v>
      </c>
      <c r="CN131" s="176" t="s">
        <v>105</v>
      </c>
      <c r="CO131" s="153" t="s">
        <v>105</v>
      </c>
      <c r="CP131" s="724" t="s">
        <v>105</v>
      </c>
      <c r="CQ131" s="158" t="s">
        <v>105</v>
      </c>
      <c r="CR131" s="159" t="s">
        <v>105</v>
      </c>
      <c r="CS131" s="729" t="s">
        <v>105</v>
      </c>
      <c r="CT131" s="153" t="s">
        <v>105</v>
      </c>
      <c r="CU131" s="153" t="s">
        <v>105</v>
      </c>
      <c r="CV131" s="724" t="s">
        <v>105</v>
      </c>
      <c r="CW131" s="158" t="s">
        <v>105</v>
      </c>
      <c r="CX131" s="159" t="s">
        <v>105</v>
      </c>
      <c r="CY131" s="729" t="s">
        <v>105</v>
      </c>
      <c r="CZ131" s="176" t="s">
        <v>105</v>
      </c>
      <c r="DA131" s="153" t="s">
        <v>105</v>
      </c>
      <c r="DB131" s="724" t="s">
        <v>105</v>
      </c>
      <c r="DC131" s="158" t="s">
        <v>105</v>
      </c>
      <c r="DD131" s="159" t="s">
        <v>105</v>
      </c>
      <c r="DE131" s="729" t="s">
        <v>105</v>
      </c>
      <c r="DF131" s="603" t="s">
        <v>105</v>
      </c>
      <c r="DG131" s="158" t="s">
        <v>105</v>
      </c>
      <c r="DH131" s="736" t="s">
        <v>105</v>
      </c>
      <c r="DI131" s="158" t="s">
        <v>105</v>
      </c>
      <c r="DJ131" s="159" t="s">
        <v>105</v>
      </c>
      <c r="DK131" s="716" t="s">
        <v>105</v>
      </c>
    </row>
    <row r="132" spans="1:115">
      <c r="A132" s="625" t="s">
        <v>128</v>
      </c>
      <c r="B132" s="171">
        <v>47</v>
      </c>
      <c r="C132" s="139">
        <v>2.0699999999999998</v>
      </c>
      <c r="D132" s="715">
        <v>884</v>
      </c>
      <c r="E132" s="140">
        <v>42</v>
      </c>
      <c r="F132" s="149">
        <v>3.72</v>
      </c>
      <c r="G132" s="728">
        <v>202</v>
      </c>
      <c r="H132" s="169">
        <v>49</v>
      </c>
      <c r="I132" s="149">
        <v>2.21</v>
      </c>
      <c r="J132" s="722">
        <v>745</v>
      </c>
      <c r="K132" s="149">
        <v>43</v>
      </c>
      <c r="L132" s="149">
        <v>3.88</v>
      </c>
      <c r="M132" s="728">
        <v>184</v>
      </c>
      <c r="N132" s="171">
        <v>34</v>
      </c>
      <c r="O132" s="139">
        <v>5.65</v>
      </c>
      <c r="P132" s="715">
        <v>139</v>
      </c>
      <c r="Q132" s="183" t="s">
        <v>105</v>
      </c>
      <c r="R132" s="149" t="s">
        <v>105</v>
      </c>
      <c r="S132" s="728" t="s">
        <v>105</v>
      </c>
      <c r="T132" s="171">
        <v>56</v>
      </c>
      <c r="U132" s="139">
        <v>5.47</v>
      </c>
      <c r="V132" s="715">
        <v>115</v>
      </c>
      <c r="W132" s="149" t="s">
        <v>105</v>
      </c>
      <c r="X132" s="149" t="s">
        <v>105</v>
      </c>
      <c r="Y132" s="728" t="s">
        <v>105</v>
      </c>
      <c r="Z132" s="171">
        <v>50</v>
      </c>
      <c r="AA132" s="139">
        <v>4.8600000000000003</v>
      </c>
      <c r="AB132" s="715">
        <v>140</v>
      </c>
      <c r="AC132" s="149" t="s">
        <v>105</v>
      </c>
      <c r="AD132" s="149" t="s">
        <v>105</v>
      </c>
      <c r="AE132" s="728" t="s">
        <v>105</v>
      </c>
      <c r="AF132" s="171" t="s">
        <v>105</v>
      </c>
      <c r="AG132" s="139" t="s">
        <v>105</v>
      </c>
      <c r="AH132" s="723" t="s">
        <v>105</v>
      </c>
      <c r="AI132" s="148" t="s">
        <v>105</v>
      </c>
      <c r="AJ132" s="149" t="s">
        <v>105</v>
      </c>
      <c r="AK132" s="723" t="s">
        <v>105</v>
      </c>
      <c r="AL132" s="171" t="s">
        <v>105</v>
      </c>
      <c r="AM132" s="139" t="s">
        <v>105</v>
      </c>
      <c r="AN132" s="723" t="s">
        <v>105</v>
      </c>
      <c r="AO132" s="148" t="s">
        <v>105</v>
      </c>
      <c r="AP132" s="149" t="s">
        <v>105</v>
      </c>
      <c r="AQ132" s="728" t="s">
        <v>105</v>
      </c>
      <c r="AR132" s="171" t="s">
        <v>105</v>
      </c>
      <c r="AS132" s="139" t="s">
        <v>105</v>
      </c>
      <c r="AT132" s="723" t="s">
        <v>105</v>
      </c>
      <c r="AU132" s="148" t="s">
        <v>105</v>
      </c>
      <c r="AV132" s="149" t="s">
        <v>105</v>
      </c>
      <c r="AW132" s="728" t="s">
        <v>105</v>
      </c>
      <c r="AX132" s="171" t="s">
        <v>105</v>
      </c>
      <c r="AY132" s="139" t="s">
        <v>105</v>
      </c>
      <c r="AZ132" s="723" t="s">
        <v>105</v>
      </c>
      <c r="BA132" s="148" t="s">
        <v>105</v>
      </c>
      <c r="BB132" s="149" t="s">
        <v>105</v>
      </c>
      <c r="BC132" s="728" t="s">
        <v>105</v>
      </c>
      <c r="BD132" s="171">
        <v>43</v>
      </c>
      <c r="BE132" s="139">
        <v>7.22</v>
      </c>
      <c r="BF132" s="715">
        <v>66</v>
      </c>
      <c r="BG132" s="149" t="s">
        <v>105</v>
      </c>
      <c r="BH132" s="149" t="s">
        <v>105</v>
      </c>
      <c r="BI132" s="728" t="s">
        <v>105</v>
      </c>
      <c r="BJ132" s="184" t="s">
        <v>105</v>
      </c>
      <c r="BK132" s="148" t="s">
        <v>105</v>
      </c>
      <c r="BL132" s="735" t="s">
        <v>105</v>
      </c>
      <c r="BM132" s="148" t="s">
        <v>105</v>
      </c>
      <c r="BN132" s="149" t="s">
        <v>105</v>
      </c>
      <c r="BO132" s="728" t="s">
        <v>105</v>
      </c>
      <c r="BP132" s="171">
        <v>49</v>
      </c>
      <c r="BQ132" s="139">
        <v>6.4</v>
      </c>
      <c r="BR132" s="715">
        <v>79</v>
      </c>
      <c r="BS132" s="149" t="s">
        <v>105</v>
      </c>
      <c r="BT132" s="149" t="s">
        <v>105</v>
      </c>
      <c r="BU132" s="728" t="s">
        <v>105</v>
      </c>
      <c r="BV132" s="169">
        <v>48</v>
      </c>
      <c r="BW132" s="139">
        <v>4.45</v>
      </c>
      <c r="BX132" s="715">
        <v>158</v>
      </c>
      <c r="BY132" s="149" t="s">
        <v>105</v>
      </c>
      <c r="BZ132" s="149" t="s">
        <v>105</v>
      </c>
      <c r="CA132" s="728" t="s">
        <v>105</v>
      </c>
      <c r="CB132" s="171">
        <v>37</v>
      </c>
      <c r="CC132" s="139">
        <v>6.38</v>
      </c>
      <c r="CD132" s="723">
        <v>70</v>
      </c>
      <c r="CE132" s="148" t="s">
        <v>105</v>
      </c>
      <c r="CF132" s="149" t="s">
        <v>105</v>
      </c>
      <c r="CG132" s="728" t="s">
        <v>105</v>
      </c>
      <c r="CH132" s="171" t="s">
        <v>105</v>
      </c>
      <c r="CI132" s="139" t="s">
        <v>105</v>
      </c>
      <c r="CJ132" s="723" t="s">
        <v>105</v>
      </c>
      <c r="CK132" s="148" t="s">
        <v>105</v>
      </c>
      <c r="CL132" s="149" t="s">
        <v>105</v>
      </c>
      <c r="CM132" s="728" t="s">
        <v>105</v>
      </c>
      <c r="CN132" s="171" t="s">
        <v>105</v>
      </c>
      <c r="CO132" s="139" t="s">
        <v>105</v>
      </c>
      <c r="CP132" s="723" t="s">
        <v>105</v>
      </c>
      <c r="CQ132" s="148" t="s">
        <v>105</v>
      </c>
      <c r="CR132" s="149" t="s">
        <v>105</v>
      </c>
      <c r="CS132" s="728" t="s">
        <v>105</v>
      </c>
      <c r="CT132" s="139" t="s">
        <v>105</v>
      </c>
      <c r="CU132" s="139" t="s">
        <v>105</v>
      </c>
      <c r="CV132" s="723" t="s">
        <v>105</v>
      </c>
      <c r="CW132" s="148" t="s">
        <v>105</v>
      </c>
      <c r="CX132" s="149" t="s">
        <v>105</v>
      </c>
      <c r="CY132" s="728" t="s">
        <v>105</v>
      </c>
      <c r="CZ132" s="171" t="s">
        <v>105</v>
      </c>
      <c r="DA132" s="139" t="s">
        <v>105</v>
      </c>
      <c r="DB132" s="723" t="s">
        <v>105</v>
      </c>
      <c r="DC132" s="148" t="s">
        <v>105</v>
      </c>
      <c r="DD132" s="149" t="s">
        <v>105</v>
      </c>
      <c r="DE132" s="728" t="s">
        <v>105</v>
      </c>
      <c r="DF132" s="602" t="s">
        <v>105</v>
      </c>
      <c r="DG132" s="148" t="s">
        <v>105</v>
      </c>
      <c r="DH132" s="735" t="s">
        <v>105</v>
      </c>
      <c r="DI132" s="148" t="s">
        <v>105</v>
      </c>
      <c r="DJ132" s="149" t="s">
        <v>105</v>
      </c>
      <c r="DK132" s="715" t="s">
        <v>105</v>
      </c>
    </row>
    <row r="133" spans="1:115">
      <c r="A133" s="626" t="s">
        <v>129</v>
      </c>
      <c r="B133" s="175">
        <v>30</v>
      </c>
      <c r="C133" s="153">
        <v>1.9</v>
      </c>
      <c r="D133" s="716">
        <v>880</v>
      </c>
      <c r="E133" s="159">
        <v>42</v>
      </c>
      <c r="F133" s="159">
        <v>3.74</v>
      </c>
      <c r="G133" s="729">
        <v>200</v>
      </c>
      <c r="H133" s="175">
        <v>31</v>
      </c>
      <c r="I133" s="153">
        <v>2.02</v>
      </c>
      <c r="J133" s="716">
        <v>742</v>
      </c>
      <c r="K133" s="159">
        <v>43</v>
      </c>
      <c r="L133" s="159">
        <v>3.9</v>
      </c>
      <c r="M133" s="729">
        <v>182</v>
      </c>
      <c r="N133" s="176">
        <v>30</v>
      </c>
      <c r="O133" s="153">
        <v>5.52</v>
      </c>
      <c r="P133" s="716">
        <v>138</v>
      </c>
      <c r="Q133" s="159" t="s">
        <v>105</v>
      </c>
      <c r="R133" s="159" t="s">
        <v>105</v>
      </c>
      <c r="S133" s="729" t="s">
        <v>105</v>
      </c>
      <c r="T133" s="176">
        <v>36</v>
      </c>
      <c r="U133" s="153">
        <v>5.27</v>
      </c>
      <c r="V133" s="716">
        <v>115</v>
      </c>
      <c r="W133" s="159" t="s">
        <v>105</v>
      </c>
      <c r="X133" s="159" t="s">
        <v>105</v>
      </c>
      <c r="Y133" s="729" t="s">
        <v>105</v>
      </c>
      <c r="Z133" s="176">
        <v>34</v>
      </c>
      <c r="AA133" s="153">
        <v>4.6100000000000003</v>
      </c>
      <c r="AB133" s="716">
        <v>140</v>
      </c>
      <c r="AC133" s="159" t="s">
        <v>105</v>
      </c>
      <c r="AD133" s="159" t="s">
        <v>105</v>
      </c>
      <c r="AE133" s="729" t="s">
        <v>105</v>
      </c>
      <c r="AF133" s="176" t="s">
        <v>105</v>
      </c>
      <c r="AG133" s="153" t="s">
        <v>105</v>
      </c>
      <c r="AH133" s="724" t="s">
        <v>105</v>
      </c>
      <c r="AI133" s="158" t="s">
        <v>105</v>
      </c>
      <c r="AJ133" s="159" t="s">
        <v>105</v>
      </c>
      <c r="AK133" s="724" t="s">
        <v>105</v>
      </c>
      <c r="AL133" s="176" t="s">
        <v>105</v>
      </c>
      <c r="AM133" s="153" t="s">
        <v>105</v>
      </c>
      <c r="AN133" s="724" t="s">
        <v>105</v>
      </c>
      <c r="AO133" s="158" t="s">
        <v>105</v>
      </c>
      <c r="AP133" s="159" t="s">
        <v>105</v>
      </c>
      <c r="AQ133" s="729" t="s">
        <v>105</v>
      </c>
      <c r="AR133" s="176" t="s">
        <v>105</v>
      </c>
      <c r="AS133" s="153" t="s">
        <v>105</v>
      </c>
      <c r="AT133" s="724" t="s">
        <v>105</v>
      </c>
      <c r="AU133" s="158" t="s">
        <v>105</v>
      </c>
      <c r="AV133" s="159" t="s">
        <v>105</v>
      </c>
      <c r="AW133" s="729" t="s">
        <v>105</v>
      </c>
      <c r="AX133" s="176" t="s">
        <v>105</v>
      </c>
      <c r="AY133" s="153" t="s">
        <v>105</v>
      </c>
      <c r="AZ133" s="724" t="s">
        <v>105</v>
      </c>
      <c r="BA133" s="158" t="s">
        <v>105</v>
      </c>
      <c r="BB133" s="159" t="s">
        <v>105</v>
      </c>
      <c r="BC133" s="729" t="s">
        <v>105</v>
      </c>
      <c r="BD133" s="176">
        <v>26</v>
      </c>
      <c r="BE133" s="153">
        <v>6.29</v>
      </c>
      <c r="BF133" s="716">
        <v>66</v>
      </c>
      <c r="BG133" s="159" t="s">
        <v>105</v>
      </c>
      <c r="BH133" s="159" t="s">
        <v>105</v>
      </c>
      <c r="BI133" s="729" t="s">
        <v>105</v>
      </c>
      <c r="BJ133" s="185" t="s">
        <v>105</v>
      </c>
      <c r="BK133" s="158" t="s">
        <v>105</v>
      </c>
      <c r="BL133" s="736" t="s">
        <v>105</v>
      </c>
      <c r="BM133" s="158" t="s">
        <v>105</v>
      </c>
      <c r="BN133" s="159" t="s">
        <v>105</v>
      </c>
      <c r="BO133" s="729" t="s">
        <v>105</v>
      </c>
      <c r="BP133" s="176">
        <v>31</v>
      </c>
      <c r="BQ133" s="153">
        <v>5.91</v>
      </c>
      <c r="BR133" s="716">
        <v>80</v>
      </c>
      <c r="BS133" s="159" t="s">
        <v>105</v>
      </c>
      <c r="BT133" s="159" t="s">
        <v>105</v>
      </c>
      <c r="BU133" s="729" t="s">
        <v>105</v>
      </c>
      <c r="BV133" s="176">
        <v>24</v>
      </c>
      <c r="BW133" s="153">
        <v>3.84</v>
      </c>
      <c r="BX133" s="716">
        <v>155</v>
      </c>
      <c r="BY133" s="159" t="s">
        <v>105</v>
      </c>
      <c r="BZ133" s="159" t="s">
        <v>105</v>
      </c>
      <c r="CA133" s="729" t="s">
        <v>105</v>
      </c>
      <c r="CB133" s="175">
        <v>43</v>
      </c>
      <c r="CC133" s="153">
        <v>6.63</v>
      </c>
      <c r="CD133" s="724">
        <v>69</v>
      </c>
      <c r="CE133" s="158" t="s">
        <v>105</v>
      </c>
      <c r="CF133" s="159" t="s">
        <v>105</v>
      </c>
      <c r="CG133" s="729" t="s">
        <v>105</v>
      </c>
      <c r="CH133" s="176" t="s">
        <v>105</v>
      </c>
      <c r="CI133" s="153" t="s">
        <v>105</v>
      </c>
      <c r="CJ133" s="724" t="s">
        <v>105</v>
      </c>
      <c r="CK133" s="158" t="s">
        <v>105</v>
      </c>
      <c r="CL133" s="159" t="s">
        <v>105</v>
      </c>
      <c r="CM133" s="729" t="s">
        <v>105</v>
      </c>
      <c r="CN133" s="176" t="s">
        <v>105</v>
      </c>
      <c r="CO133" s="153" t="s">
        <v>105</v>
      </c>
      <c r="CP133" s="724" t="s">
        <v>105</v>
      </c>
      <c r="CQ133" s="158" t="s">
        <v>105</v>
      </c>
      <c r="CR133" s="159" t="s">
        <v>105</v>
      </c>
      <c r="CS133" s="729" t="s">
        <v>105</v>
      </c>
      <c r="CT133" s="153" t="s">
        <v>105</v>
      </c>
      <c r="CU133" s="153" t="s">
        <v>105</v>
      </c>
      <c r="CV133" s="724" t="s">
        <v>105</v>
      </c>
      <c r="CW133" s="158" t="s">
        <v>105</v>
      </c>
      <c r="CX133" s="159" t="s">
        <v>105</v>
      </c>
      <c r="CY133" s="729" t="s">
        <v>105</v>
      </c>
      <c r="CZ133" s="176" t="s">
        <v>105</v>
      </c>
      <c r="DA133" s="153" t="s">
        <v>105</v>
      </c>
      <c r="DB133" s="724" t="s">
        <v>105</v>
      </c>
      <c r="DC133" s="158" t="s">
        <v>105</v>
      </c>
      <c r="DD133" s="159" t="s">
        <v>105</v>
      </c>
      <c r="DE133" s="729" t="s">
        <v>105</v>
      </c>
      <c r="DF133" s="603" t="s">
        <v>105</v>
      </c>
      <c r="DG133" s="158" t="s">
        <v>105</v>
      </c>
      <c r="DH133" s="736" t="s">
        <v>105</v>
      </c>
      <c r="DI133" s="158" t="s">
        <v>105</v>
      </c>
      <c r="DJ133" s="159" t="s">
        <v>105</v>
      </c>
      <c r="DK133" s="716" t="s">
        <v>105</v>
      </c>
    </row>
    <row r="134" spans="1:115">
      <c r="A134" s="625" t="s">
        <v>130</v>
      </c>
      <c r="B134" s="181">
        <v>30</v>
      </c>
      <c r="C134" s="139">
        <v>1.9</v>
      </c>
      <c r="D134" s="715">
        <v>886</v>
      </c>
      <c r="E134" s="149">
        <v>29</v>
      </c>
      <c r="F134" s="149">
        <v>3.4</v>
      </c>
      <c r="G134" s="728">
        <v>201</v>
      </c>
      <c r="H134" s="181">
        <v>32</v>
      </c>
      <c r="I134" s="139">
        <v>2.0499999999999998</v>
      </c>
      <c r="J134" s="715">
        <v>747</v>
      </c>
      <c r="K134" s="149">
        <v>31</v>
      </c>
      <c r="L134" s="149">
        <v>3.6</v>
      </c>
      <c r="M134" s="728">
        <v>183</v>
      </c>
      <c r="N134" s="181">
        <v>16</v>
      </c>
      <c r="O134" s="139">
        <v>4.45</v>
      </c>
      <c r="P134" s="715">
        <v>139</v>
      </c>
      <c r="Q134" s="149" t="s">
        <v>105</v>
      </c>
      <c r="R134" s="149" t="s">
        <v>105</v>
      </c>
      <c r="S134" s="728" t="s">
        <v>105</v>
      </c>
      <c r="T134" s="181">
        <v>43</v>
      </c>
      <c r="U134" s="139">
        <v>5.45</v>
      </c>
      <c r="V134" s="715">
        <v>115</v>
      </c>
      <c r="W134" s="149" t="s">
        <v>105</v>
      </c>
      <c r="X134" s="149" t="s">
        <v>105</v>
      </c>
      <c r="Y134" s="728" t="s">
        <v>105</v>
      </c>
      <c r="Z134" s="169">
        <v>36</v>
      </c>
      <c r="AA134" s="139">
        <v>4.6500000000000004</v>
      </c>
      <c r="AB134" s="715">
        <v>141</v>
      </c>
      <c r="AC134" s="149" t="s">
        <v>105</v>
      </c>
      <c r="AD134" s="149" t="s">
        <v>105</v>
      </c>
      <c r="AE134" s="728" t="s">
        <v>105</v>
      </c>
      <c r="AF134" s="173" t="s">
        <v>105</v>
      </c>
      <c r="AG134" s="139" t="s">
        <v>105</v>
      </c>
      <c r="AH134" s="723" t="s">
        <v>105</v>
      </c>
      <c r="AI134" s="148" t="s">
        <v>105</v>
      </c>
      <c r="AJ134" s="149" t="s">
        <v>105</v>
      </c>
      <c r="AK134" s="723" t="s">
        <v>105</v>
      </c>
      <c r="AL134" s="182" t="s">
        <v>105</v>
      </c>
      <c r="AM134" s="164" t="s">
        <v>105</v>
      </c>
      <c r="AN134" s="733" t="s">
        <v>105</v>
      </c>
      <c r="AO134" s="187" t="s">
        <v>105</v>
      </c>
      <c r="AP134" s="188" t="s">
        <v>105</v>
      </c>
      <c r="AQ134" s="734" t="s">
        <v>105</v>
      </c>
      <c r="AR134" s="182" t="s">
        <v>105</v>
      </c>
      <c r="AS134" s="139" t="s">
        <v>105</v>
      </c>
      <c r="AT134" s="723" t="s">
        <v>105</v>
      </c>
      <c r="AU134" s="148" t="s">
        <v>105</v>
      </c>
      <c r="AV134" s="149" t="s">
        <v>105</v>
      </c>
      <c r="AW134" s="728" t="s">
        <v>105</v>
      </c>
      <c r="AX134" s="171" t="s">
        <v>105</v>
      </c>
      <c r="AY134" s="139" t="s">
        <v>105</v>
      </c>
      <c r="AZ134" s="723" t="s">
        <v>105</v>
      </c>
      <c r="BA134" s="148" t="s">
        <v>105</v>
      </c>
      <c r="BB134" s="149" t="s">
        <v>105</v>
      </c>
      <c r="BC134" s="728" t="s">
        <v>105</v>
      </c>
      <c r="BD134" s="171">
        <v>27</v>
      </c>
      <c r="BE134" s="139">
        <v>6.45</v>
      </c>
      <c r="BF134" s="715">
        <v>67</v>
      </c>
      <c r="BG134" s="149" t="s">
        <v>105</v>
      </c>
      <c r="BH134" s="149" t="s">
        <v>105</v>
      </c>
      <c r="BI134" s="728" t="s">
        <v>105</v>
      </c>
      <c r="BJ134" s="184" t="s">
        <v>105</v>
      </c>
      <c r="BK134" s="148" t="s">
        <v>105</v>
      </c>
      <c r="BL134" s="735" t="s">
        <v>105</v>
      </c>
      <c r="BM134" s="148" t="s">
        <v>105</v>
      </c>
      <c r="BN134" s="149" t="s">
        <v>105</v>
      </c>
      <c r="BO134" s="728" t="s">
        <v>105</v>
      </c>
      <c r="BP134" s="171">
        <v>32</v>
      </c>
      <c r="BQ134" s="139">
        <v>5.95</v>
      </c>
      <c r="BR134" s="715">
        <v>79</v>
      </c>
      <c r="BS134" s="149" t="s">
        <v>105</v>
      </c>
      <c r="BT134" s="149" t="s">
        <v>105</v>
      </c>
      <c r="BU134" s="728" t="s">
        <v>105</v>
      </c>
      <c r="BV134" s="171">
        <v>28</v>
      </c>
      <c r="BW134" s="139">
        <v>4.05</v>
      </c>
      <c r="BX134" s="715">
        <v>157</v>
      </c>
      <c r="BY134" s="149" t="s">
        <v>105</v>
      </c>
      <c r="BZ134" s="149" t="s">
        <v>105</v>
      </c>
      <c r="CA134" s="728" t="s">
        <v>105</v>
      </c>
      <c r="CB134" s="171">
        <v>30</v>
      </c>
      <c r="CC134" s="139">
        <v>6.08</v>
      </c>
      <c r="CD134" s="723">
        <v>70</v>
      </c>
      <c r="CE134" s="148" t="s">
        <v>105</v>
      </c>
      <c r="CF134" s="149" t="s">
        <v>105</v>
      </c>
      <c r="CG134" s="728" t="s">
        <v>105</v>
      </c>
      <c r="CH134" s="171" t="s">
        <v>105</v>
      </c>
      <c r="CI134" s="139" t="s">
        <v>105</v>
      </c>
      <c r="CJ134" s="723" t="s">
        <v>105</v>
      </c>
      <c r="CK134" s="148" t="s">
        <v>105</v>
      </c>
      <c r="CL134" s="149" t="s">
        <v>105</v>
      </c>
      <c r="CM134" s="728" t="s">
        <v>105</v>
      </c>
      <c r="CN134" s="171" t="s">
        <v>105</v>
      </c>
      <c r="CO134" s="139" t="s">
        <v>105</v>
      </c>
      <c r="CP134" s="723" t="s">
        <v>105</v>
      </c>
      <c r="CQ134" s="148" t="s">
        <v>105</v>
      </c>
      <c r="CR134" s="149" t="s">
        <v>105</v>
      </c>
      <c r="CS134" s="728" t="s">
        <v>105</v>
      </c>
      <c r="CT134" s="139" t="s">
        <v>105</v>
      </c>
      <c r="CU134" s="139" t="s">
        <v>105</v>
      </c>
      <c r="CV134" s="723" t="s">
        <v>105</v>
      </c>
      <c r="CW134" s="148" t="s">
        <v>105</v>
      </c>
      <c r="CX134" s="149" t="s">
        <v>105</v>
      </c>
      <c r="CY134" s="728" t="s">
        <v>105</v>
      </c>
      <c r="CZ134" s="171" t="s">
        <v>105</v>
      </c>
      <c r="DA134" s="139" t="s">
        <v>105</v>
      </c>
      <c r="DB134" s="723" t="s">
        <v>105</v>
      </c>
      <c r="DC134" s="148" t="s">
        <v>105</v>
      </c>
      <c r="DD134" s="149" t="s">
        <v>105</v>
      </c>
      <c r="DE134" s="728" t="s">
        <v>105</v>
      </c>
      <c r="DF134" s="602" t="s">
        <v>105</v>
      </c>
      <c r="DG134" s="148" t="s">
        <v>105</v>
      </c>
      <c r="DH134" s="735" t="s">
        <v>105</v>
      </c>
      <c r="DI134" s="148" t="s">
        <v>105</v>
      </c>
      <c r="DJ134" s="149" t="s">
        <v>105</v>
      </c>
      <c r="DK134" s="715" t="s">
        <v>105</v>
      </c>
    </row>
    <row r="135" spans="1:115">
      <c r="A135" s="626" t="s">
        <v>131</v>
      </c>
      <c r="B135" s="176">
        <v>16</v>
      </c>
      <c r="C135" s="153">
        <v>1.56</v>
      </c>
      <c r="D135" s="716">
        <v>885</v>
      </c>
      <c r="E135" s="159">
        <v>19</v>
      </c>
      <c r="F135" s="159">
        <v>3.05</v>
      </c>
      <c r="G135" s="729">
        <v>201</v>
      </c>
      <c r="H135" s="176">
        <v>17</v>
      </c>
      <c r="I135" s="153">
        <v>1.68</v>
      </c>
      <c r="J135" s="716">
        <v>746</v>
      </c>
      <c r="K135" s="159">
        <v>19</v>
      </c>
      <c r="L135" s="159">
        <v>3.1</v>
      </c>
      <c r="M135" s="729">
        <v>183</v>
      </c>
      <c r="N135" s="176">
        <v>9</v>
      </c>
      <c r="O135" s="153">
        <v>3.46</v>
      </c>
      <c r="P135" s="716">
        <v>139</v>
      </c>
      <c r="Q135" s="159" t="s">
        <v>105</v>
      </c>
      <c r="R135" s="159" t="s">
        <v>105</v>
      </c>
      <c r="S135" s="729" t="s">
        <v>105</v>
      </c>
      <c r="T135" s="176">
        <v>15</v>
      </c>
      <c r="U135" s="153">
        <v>3.9</v>
      </c>
      <c r="V135" s="716">
        <v>116</v>
      </c>
      <c r="W135" s="159" t="s">
        <v>105</v>
      </c>
      <c r="X135" s="159" t="s">
        <v>105</v>
      </c>
      <c r="Y135" s="729" t="s">
        <v>105</v>
      </c>
      <c r="Z135" s="176">
        <v>12</v>
      </c>
      <c r="AA135" s="153">
        <v>3.13</v>
      </c>
      <c r="AB135" s="716">
        <v>140</v>
      </c>
      <c r="AC135" s="159" t="s">
        <v>105</v>
      </c>
      <c r="AD135" s="159" t="s">
        <v>105</v>
      </c>
      <c r="AE135" s="729" t="s">
        <v>105</v>
      </c>
      <c r="AF135" s="176" t="s">
        <v>105</v>
      </c>
      <c r="AG135" s="153" t="s">
        <v>105</v>
      </c>
      <c r="AH135" s="724" t="s">
        <v>105</v>
      </c>
      <c r="AI135" s="158" t="s">
        <v>105</v>
      </c>
      <c r="AJ135" s="159" t="s">
        <v>105</v>
      </c>
      <c r="AK135" s="724" t="s">
        <v>105</v>
      </c>
      <c r="AL135" s="176" t="s">
        <v>105</v>
      </c>
      <c r="AM135" s="153" t="s">
        <v>105</v>
      </c>
      <c r="AN135" s="724" t="s">
        <v>105</v>
      </c>
      <c r="AO135" s="158" t="s">
        <v>105</v>
      </c>
      <c r="AP135" s="159" t="s">
        <v>105</v>
      </c>
      <c r="AQ135" s="729" t="s">
        <v>105</v>
      </c>
      <c r="AR135" s="176" t="s">
        <v>105</v>
      </c>
      <c r="AS135" s="153" t="s">
        <v>105</v>
      </c>
      <c r="AT135" s="724" t="s">
        <v>105</v>
      </c>
      <c r="AU135" s="158" t="s">
        <v>105</v>
      </c>
      <c r="AV135" s="159" t="s">
        <v>105</v>
      </c>
      <c r="AW135" s="729" t="s">
        <v>105</v>
      </c>
      <c r="AX135" s="176" t="s">
        <v>105</v>
      </c>
      <c r="AY135" s="153" t="s">
        <v>105</v>
      </c>
      <c r="AZ135" s="724" t="s">
        <v>105</v>
      </c>
      <c r="BA135" s="158" t="s">
        <v>105</v>
      </c>
      <c r="BB135" s="159" t="s">
        <v>105</v>
      </c>
      <c r="BC135" s="729" t="s">
        <v>105</v>
      </c>
      <c r="BD135" s="176">
        <v>20</v>
      </c>
      <c r="BE135" s="153">
        <v>5.97</v>
      </c>
      <c r="BF135" s="716">
        <v>66</v>
      </c>
      <c r="BG135" s="159" t="s">
        <v>105</v>
      </c>
      <c r="BH135" s="159" t="s">
        <v>105</v>
      </c>
      <c r="BI135" s="729" t="s">
        <v>105</v>
      </c>
      <c r="BJ135" s="185" t="s">
        <v>105</v>
      </c>
      <c r="BK135" s="158" t="s">
        <v>105</v>
      </c>
      <c r="BL135" s="736" t="s">
        <v>105</v>
      </c>
      <c r="BM135" s="158" t="s">
        <v>105</v>
      </c>
      <c r="BN135" s="159" t="s">
        <v>105</v>
      </c>
      <c r="BO135" s="729" t="s">
        <v>105</v>
      </c>
      <c r="BP135" s="176">
        <v>17</v>
      </c>
      <c r="BQ135" s="153">
        <v>4.76</v>
      </c>
      <c r="BR135" s="716">
        <v>80</v>
      </c>
      <c r="BS135" s="159" t="s">
        <v>105</v>
      </c>
      <c r="BT135" s="159" t="s">
        <v>105</v>
      </c>
      <c r="BU135" s="729" t="s">
        <v>105</v>
      </c>
      <c r="BV135" s="176">
        <v>19</v>
      </c>
      <c r="BW135" s="153">
        <v>3.54</v>
      </c>
      <c r="BX135" s="716">
        <v>157</v>
      </c>
      <c r="BY135" s="159" t="s">
        <v>105</v>
      </c>
      <c r="BZ135" s="159" t="s">
        <v>105</v>
      </c>
      <c r="CA135" s="729" t="s">
        <v>105</v>
      </c>
      <c r="CB135" s="176">
        <v>16</v>
      </c>
      <c r="CC135" s="153">
        <v>4.88</v>
      </c>
      <c r="CD135" s="724">
        <v>70</v>
      </c>
      <c r="CE135" s="158" t="s">
        <v>105</v>
      </c>
      <c r="CF135" s="159" t="s">
        <v>105</v>
      </c>
      <c r="CG135" s="729" t="s">
        <v>105</v>
      </c>
      <c r="CH135" s="176" t="s">
        <v>105</v>
      </c>
      <c r="CI135" s="153" t="s">
        <v>105</v>
      </c>
      <c r="CJ135" s="724" t="s">
        <v>105</v>
      </c>
      <c r="CK135" s="158" t="s">
        <v>105</v>
      </c>
      <c r="CL135" s="159" t="s">
        <v>105</v>
      </c>
      <c r="CM135" s="729" t="s">
        <v>105</v>
      </c>
      <c r="CN135" s="176" t="s">
        <v>105</v>
      </c>
      <c r="CO135" s="153" t="s">
        <v>105</v>
      </c>
      <c r="CP135" s="724" t="s">
        <v>105</v>
      </c>
      <c r="CQ135" s="158" t="s">
        <v>105</v>
      </c>
      <c r="CR135" s="159" t="s">
        <v>105</v>
      </c>
      <c r="CS135" s="729" t="s">
        <v>105</v>
      </c>
      <c r="CT135" s="153" t="s">
        <v>105</v>
      </c>
      <c r="CU135" s="153" t="s">
        <v>105</v>
      </c>
      <c r="CV135" s="724" t="s">
        <v>105</v>
      </c>
      <c r="CW135" s="158" t="s">
        <v>105</v>
      </c>
      <c r="CX135" s="159" t="s">
        <v>105</v>
      </c>
      <c r="CY135" s="729" t="s">
        <v>105</v>
      </c>
      <c r="CZ135" s="176" t="s">
        <v>105</v>
      </c>
      <c r="DA135" s="153" t="s">
        <v>105</v>
      </c>
      <c r="DB135" s="724" t="s">
        <v>105</v>
      </c>
      <c r="DC135" s="158" t="s">
        <v>105</v>
      </c>
      <c r="DD135" s="159" t="s">
        <v>105</v>
      </c>
      <c r="DE135" s="729" t="s">
        <v>105</v>
      </c>
      <c r="DF135" s="603" t="s">
        <v>105</v>
      </c>
      <c r="DG135" s="158" t="s">
        <v>105</v>
      </c>
      <c r="DH135" s="736" t="s">
        <v>105</v>
      </c>
      <c r="DI135" s="158" t="s">
        <v>105</v>
      </c>
      <c r="DJ135" s="159" t="s">
        <v>105</v>
      </c>
      <c r="DK135" s="716" t="s">
        <v>105</v>
      </c>
    </row>
    <row r="136" spans="1:115">
      <c r="A136" s="625" t="s">
        <v>132</v>
      </c>
      <c r="B136" s="171">
        <v>3</v>
      </c>
      <c r="C136" s="139">
        <v>0.67</v>
      </c>
      <c r="D136" s="715">
        <v>885</v>
      </c>
      <c r="E136" s="149">
        <v>9</v>
      </c>
      <c r="F136" s="149">
        <v>2.1</v>
      </c>
      <c r="G136" s="728">
        <v>202</v>
      </c>
      <c r="H136" s="171">
        <v>3</v>
      </c>
      <c r="I136" s="139">
        <v>0.69000000000000006</v>
      </c>
      <c r="J136" s="715">
        <v>745</v>
      </c>
      <c r="K136" s="149">
        <v>9</v>
      </c>
      <c r="L136" s="149">
        <v>2.2200000000000002</v>
      </c>
      <c r="M136" s="728">
        <v>184</v>
      </c>
      <c r="N136" s="171">
        <v>6</v>
      </c>
      <c r="O136" s="139">
        <v>2.4</v>
      </c>
      <c r="P136" s="715">
        <v>140</v>
      </c>
      <c r="Q136" s="149" t="s">
        <v>105</v>
      </c>
      <c r="R136" s="149" t="s">
        <v>105</v>
      </c>
      <c r="S136" s="728" t="s">
        <v>105</v>
      </c>
      <c r="T136" s="171">
        <v>4</v>
      </c>
      <c r="U136" s="139">
        <v>2.13</v>
      </c>
      <c r="V136" s="715">
        <v>115</v>
      </c>
      <c r="W136" s="149" t="s">
        <v>105</v>
      </c>
      <c r="X136" s="149" t="s">
        <v>105</v>
      </c>
      <c r="Y136" s="728" t="s">
        <v>105</v>
      </c>
      <c r="Z136" s="171">
        <v>4</v>
      </c>
      <c r="AA136" s="139">
        <v>1.88</v>
      </c>
      <c r="AB136" s="715">
        <v>140</v>
      </c>
      <c r="AC136" s="149" t="s">
        <v>105</v>
      </c>
      <c r="AD136" s="149" t="s">
        <v>105</v>
      </c>
      <c r="AE136" s="728" t="s">
        <v>105</v>
      </c>
      <c r="AF136" s="171" t="s">
        <v>105</v>
      </c>
      <c r="AG136" s="139" t="s">
        <v>105</v>
      </c>
      <c r="AH136" s="723" t="s">
        <v>105</v>
      </c>
      <c r="AI136" s="148" t="s">
        <v>105</v>
      </c>
      <c r="AJ136" s="149" t="s">
        <v>105</v>
      </c>
      <c r="AK136" s="723" t="s">
        <v>105</v>
      </c>
      <c r="AL136" s="171" t="s">
        <v>105</v>
      </c>
      <c r="AM136" s="139" t="s">
        <v>105</v>
      </c>
      <c r="AN136" s="723" t="s">
        <v>105</v>
      </c>
      <c r="AO136" s="148" t="s">
        <v>105</v>
      </c>
      <c r="AP136" s="149" t="s">
        <v>105</v>
      </c>
      <c r="AQ136" s="728" t="s">
        <v>105</v>
      </c>
      <c r="AR136" s="171" t="s">
        <v>105</v>
      </c>
      <c r="AS136" s="139" t="s">
        <v>105</v>
      </c>
      <c r="AT136" s="723" t="s">
        <v>105</v>
      </c>
      <c r="AU136" s="148" t="s">
        <v>105</v>
      </c>
      <c r="AV136" s="149" t="s">
        <v>105</v>
      </c>
      <c r="AW136" s="728" t="s">
        <v>105</v>
      </c>
      <c r="AX136" s="171" t="s">
        <v>105</v>
      </c>
      <c r="AY136" s="139" t="s">
        <v>105</v>
      </c>
      <c r="AZ136" s="723" t="s">
        <v>105</v>
      </c>
      <c r="BA136" s="148" t="s">
        <v>105</v>
      </c>
      <c r="BB136" s="149" t="s">
        <v>105</v>
      </c>
      <c r="BC136" s="728" t="s">
        <v>105</v>
      </c>
      <c r="BD136" s="171">
        <v>2</v>
      </c>
      <c r="BE136" s="139">
        <v>1.63</v>
      </c>
      <c r="BF136" s="715">
        <v>67</v>
      </c>
      <c r="BG136" s="149" t="s">
        <v>105</v>
      </c>
      <c r="BH136" s="149" t="s">
        <v>105</v>
      </c>
      <c r="BI136" s="728" t="s">
        <v>105</v>
      </c>
      <c r="BJ136" s="184" t="s">
        <v>105</v>
      </c>
      <c r="BK136" s="148" t="s">
        <v>105</v>
      </c>
      <c r="BL136" s="735" t="s">
        <v>105</v>
      </c>
      <c r="BM136" s="148" t="s">
        <v>105</v>
      </c>
      <c r="BN136" s="149" t="s">
        <v>105</v>
      </c>
      <c r="BO136" s="728" t="s">
        <v>105</v>
      </c>
      <c r="BP136" s="171">
        <v>0</v>
      </c>
      <c r="BQ136" s="139"/>
      <c r="BR136" s="715">
        <v>80</v>
      </c>
      <c r="BS136" s="149" t="s">
        <v>105</v>
      </c>
      <c r="BT136" s="149" t="s">
        <v>105</v>
      </c>
      <c r="BU136" s="728" t="s">
        <v>105</v>
      </c>
      <c r="BV136" s="171">
        <v>2</v>
      </c>
      <c r="BW136" s="139">
        <v>1.42</v>
      </c>
      <c r="BX136" s="715">
        <v>156</v>
      </c>
      <c r="BY136" s="149" t="s">
        <v>105</v>
      </c>
      <c r="BZ136" s="149" t="s">
        <v>105</v>
      </c>
      <c r="CA136" s="728" t="s">
        <v>105</v>
      </c>
      <c r="CB136" s="171">
        <v>2</v>
      </c>
      <c r="CC136" s="139">
        <v>1.82</v>
      </c>
      <c r="CD136" s="723">
        <v>70</v>
      </c>
      <c r="CE136" s="148" t="s">
        <v>105</v>
      </c>
      <c r="CF136" s="149" t="s">
        <v>105</v>
      </c>
      <c r="CG136" s="728" t="s">
        <v>105</v>
      </c>
      <c r="CH136" s="171" t="s">
        <v>105</v>
      </c>
      <c r="CI136" s="139" t="s">
        <v>105</v>
      </c>
      <c r="CJ136" s="723" t="s">
        <v>105</v>
      </c>
      <c r="CK136" s="148" t="s">
        <v>105</v>
      </c>
      <c r="CL136" s="149" t="s">
        <v>105</v>
      </c>
      <c r="CM136" s="728" t="s">
        <v>105</v>
      </c>
      <c r="CN136" s="171" t="s">
        <v>105</v>
      </c>
      <c r="CO136" s="139" t="s">
        <v>105</v>
      </c>
      <c r="CP136" s="723" t="s">
        <v>105</v>
      </c>
      <c r="CQ136" s="148" t="s">
        <v>105</v>
      </c>
      <c r="CR136" s="149" t="s">
        <v>105</v>
      </c>
      <c r="CS136" s="728" t="s">
        <v>105</v>
      </c>
      <c r="CT136" s="139" t="s">
        <v>105</v>
      </c>
      <c r="CU136" s="139" t="s">
        <v>105</v>
      </c>
      <c r="CV136" s="723" t="s">
        <v>105</v>
      </c>
      <c r="CW136" s="148" t="s">
        <v>105</v>
      </c>
      <c r="CX136" s="149" t="s">
        <v>105</v>
      </c>
      <c r="CY136" s="728" t="s">
        <v>105</v>
      </c>
      <c r="CZ136" s="171" t="s">
        <v>105</v>
      </c>
      <c r="DA136" s="139" t="s">
        <v>105</v>
      </c>
      <c r="DB136" s="723" t="s">
        <v>105</v>
      </c>
      <c r="DC136" s="148" t="s">
        <v>105</v>
      </c>
      <c r="DD136" s="149" t="s">
        <v>105</v>
      </c>
      <c r="DE136" s="728" t="s">
        <v>105</v>
      </c>
      <c r="DF136" s="602" t="s">
        <v>105</v>
      </c>
      <c r="DG136" s="148" t="s">
        <v>105</v>
      </c>
      <c r="DH136" s="735" t="s">
        <v>105</v>
      </c>
      <c r="DI136" s="148" t="s">
        <v>105</v>
      </c>
      <c r="DJ136" s="149" t="s">
        <v>105</v>
      </c>
      <c r="DK136" s="715" t="s">
        <v>105</v>
      </c>
    </row>
    <row r="137" spans="1:115">
      <c r="A137" s="626" t="s">
        <v>133</v>
      </c>
      <c r="B137" s="176">
        <v>4</v>
      </c>
      <c r="C137" s="153">
        <v>0.73</v>
      </c>
      <c r="D137" s="716">
        <v>887</v>
      </c>
      <c r="E137" s="159">
        <v>7</v>
      </c>
      <c r="F137" s="159">
        <v>1.97</v>
      </c>
      <c r="G137" s="729">
        <v>202</v>
      </c>
      <c r="H137" s="176">
        <v>3</v>
      </c>
      <c r="I137" s="153">
        <v>0.77</v>
      </c>
      <c r="J137" s="716">
        <v>748</v>
      </c>
      <c r="K137" s="159">
        <v>7</v>
      </c>
      <c r="L137" s="159">
        <v>2.0699999999999998</v>
      </c>
      <c r="M137" s="729">
        <v>184</v>
      </c>
      <c r="N137" s="176">
        <v>4</v>
      </c>
      <c r="O137" s="153">
        <v>2.25</v>
      </c>
      <c r="P137" s="716">
        <v>139</v>
      </c>
      <c r="Q137" s="159" t="s">
        <v>105</v>
      </c>
      <c r="R137" s="159" t="s">
        <v>105</v>
      </c>
      <c r="S137" s="729" t="s">
        <v>105</v>
      </c>
      <c r="T137" s="176">
        <v>2</v>
      </c>
      <c r="U137" s="153">
        <v>1.5</v>
      </c>
      <c r="V137" s="716">
        <v>116</v>
      </c>
      <c r="W137" s="159" t="s">
        <v>105</v>
      </c>
      <c r="X137" s="159" t="s">
        <v>105</v>
      </c>
      <c r="Y137" s="729" t="s">
        <v>105</v>
      </c>
      <c r="Z137" s="176">
        <v>4</v>
      </c>
      <c r="AA137" s="153">
        <v>1.82</v>
      </c>
      <c r="AB137" s="716">
        <v>140</v>
      </c>
      <c r="AC137" s="159" t="s">
        <v>105</v>
      </c>
      <c r="AD137" s="159" t="s">
        <v>105</v>
      </c>
      <c r="AE137" s="729" t="s">
        <v>105</v>
      </c>
      <c r="AF137" s="176" t="s">
        <v>105</v>
      </c>
      <c r="AG137" s="153" t="s">
        <v>105</v>
      </c>
      <c r="AH137" s="724" t="s">
        <v>105</v>
      </c>
      <c r="AI137" s="158" t="s">
        <v>105</v>
      </c>
      <c r="AJ137" s="159" t="s">
        <v>105</v>
      </c>
      <c r="AK137" s="724" t="s">
        <v>105</v>
      </c>
      <c r="AL137" s="176" t="s">
        <v>105</v>
      </c>
      <c r="AM137" s="153" t="s">
        <v>105</v>
      </c>
      <c r="AN137" s="724" t="s">
        <v>105</v>
      </c>
      <c r="AO137" s="158" t="s">
        <v>105</v>
      </c>
      <c r="AP137" s="159" t="s">
        <v>105</v>
      </c>
      <c r="AQ137" s="729" t="s">
        <v>105</v>
      </c>
      <c r="AR137" s="176" t="s">
        <v>105</v>
      </c>
      <c r="AS137" s="153" t="s">
        <v>105</v>
      </c>
      <c r="AT137" s="724" t="s">
        <v>105</v>
      </c>
      <c r="AU137" s="158" t="s">
        <v>105</v>
      </c>
      <c r="AV137" s="159" t="s">
        <v>105</v>
      </c>
      <c r="AW137" s="729" t="s">
        <v>105</v>
      </c>
      <c r="AX137" s="176" t="s">
        <v>105</v>
      </c>
      <c r="AY137" s="153" t="s">
        <v>105</v>
      </c>
      <c r="AZ137" s="724" t="s">
        <v>105</v>
      </c>
      <c r="BA137" s="158" t="s">
        <v>105</v>
      </c>
      <c r="BB137" s="159" t="s">
        <v>105</v>
      </c>
      <c r="BC137" s="729" t="s">
        <v>105</v>
      </c>
      <c r="BD137" s="176">
        <v>4</v>
      </c>
      <c r="BE137" s="153">
        <v>2.96</v>
      </c>
      <c r="BF137" s="716">
        <v>67</v>
      </c>
      <c r="BG137" s="159" t="s">
        <v>105</v>
      </c>
      <c r="BH137" s="159" t="s">
        <v>105</v>
      </c>
      <c r="BI137" s="729" t="s">
        <v>105</v>
      </c>
      <c r="BJ137" s="185" t="s">
        <v>105</v>
      </c>
      <c r="BK137" s="158" t="s">
        <v>105</v>
      </c>
      <c r="BL137" s="736" t="s">
        <v>105</v>
      </c>
      <c r="BM137" s="158" t="s">
        <v>105</v>
      </c>
      <c r="BN137" s="159" t="s">
        <v>105</v>
      </c>
      <c r="BO137" s="729" t="s">
        <v>105</v>
      </c>
      <c r="BP137" s="176">
        <v>3</v>
      </c>
      <c r="BQ137" s="153">
        <v>2.2000000000000002</v>
      </c>
      <c r="BR137" s="716">
        <v>80</v>
      </c>
      <c r="BS137" s="159" t="s">
        <v>105</v>
      </c>
      <c r="BT137" s="159" t="s">
        <v>105</v>
      </c>
      <c r="BU137" s="729" t="s">
        <v>105</v>
      </c>
      <c r="BV137" s="176">
        <v>2</v>
      </c>
      <c r="BW137" s="153">
        <v>1.37</v>
      </c>
      <c r="BX137" s="716">
        <v>157</v>
      </c>
      <c r="BY137" s="159" t="s">
        <v>105</v>
      </c>
      <c r="BZ137" s="159" t="s">
        <v>105</v>
      </c>
      <c r="CA137" s="729" t="s">
        <v>105</v>
      </c>
      <c r="CB137" s="176">
        <v>4</v>
      </c>
      <c r="CC137" s="153">
        <v>2.54</v>
      </c>
      <c r="CD137" s="724">
        <v>70</v>
      </c>
      <c r="CE137" s="158" t="s">
        <v>105</v>
      </c>
      <c r="CF137" s="159" t="s">
        <v>105</v>
      </c>
      <c r="CG137" s="729" t="s">
        <v>105</v>
      </c>
      <c r="CH137" s="176" t="s">
        <v>105</v>
      </c>
      <c r="CI137" s="153" t="s">
        <v>105</v>
      </c>
      <c r="CJ137" s="724" t="s">
        <v>105</v>
      </c>
      <c r="CK137" s="158" t="s">
        <v>105</v>
      </c>
      <c r="CL137" s="159" t="s">
        <v>105</v>
      </c>
      <c r="CM137" s="729" t="s">
        <v>105</v>
      </c>
      <c r="CN137" s="176" t="s">
        <v>105</v>
      </c>
      <c r="CO137" s="153" t="s">
        <v>105</v>
      </c>
      <c r="CP137" s="724" t="s">
        <v>105</v>
      </c>
      <c r="CQ137" s="158" t="s">
        <v>105</v>
      </c>
      <c r="CR137" s="159" t="s">
        <v>105</v>
      </c>
      <c r="CS137" s="729" t="s">
        <v>105</v>
      </c>
      <c r="CT137" s="153" t="s">
        <v>105</v>
      </c>
      <c r="CU137" s="153" t="s">
        <v>105</v>
      </c>
      <c r="CV137" s="724" t="s">
        <v>105</v>
      </c>
      <c r="CW137" s="158" t="s">
        <v>105</v>
      </c>
      <c r="CX137" s="159" t="s">
        <v>105</v>
      </c>
      <c r="CY137" s="729" t="s">
        <v>105</v>
      </c>
      <c r="CZ137" s="176" t="s">
        <v>105</v>
      </c>
      <c r="DA137" s="153" t="s">
        <v>105</v>
      </c>
      <c r="DB137" s="724" t="s">
        <v>105</v>
      </c>
      <c r="DC137" s="158" t="s">
        <v>105</v>
      </c>
      <c r="DD137" s="159" t="s">
        <v>105</v>
      </c>
      <c r="DE137" s="729" t="s">
        <v>105</v>
      </c>
      <c r="DF137" s="603" t="s">
        <v>105</v>
      </c>
      <c r="DG137" s="158" t="s">
        <v>105</v>
      </c>
      <c r="DH137" s="736" t="s">
        <v>105</v>
      </c>
      <c r="DI137" s="158" t="s">
        <v>105</v>
      </c>
      <c r="DJ137" s="159" t="s">
        <v>105</v>
      </c>
      <c r="DK137" s="716" t="s">
        <v>105</v>
      </c>
    </row>
    <row r="138" spans="1:115">
      <c r="A138" s="625" t="s">
        <v>134</v>
      </c>
      <c r="B138" s="171">
        <v>7</v>
      </c>
      <c r="C138" s="139">
        <v>1.05</v>
      </c>
      <c r="D138" s="715">
        <v>886</v>
      </c>
      <c r="E138" s="149">
        <v>13</v>
      </c>
      <c r="F138" s="149">
        <v>2.48</v>
      </c>
      <c r="G138" s="728">
        <v>202</v>
      </c>
      <c r="H138" s="171">
        <v>7</v>
      </c>
      <c r="I138" s="139">
        <v>1.0900000000000001</v>
      </c>
      <c r="J138" s="715">
        <v>746</v>
      </c>
      <c r="K138" s="149">
        <v>13</v>
      </c>
      <c r="L138" s="149">
        <v>2.58</v>
      </c>
      <c r="M138" s="728">
        <v>184</v>
      </c>
      <c r="N138" s="171">
        <v>13</v>
      </c>
      <c r="O138" s="139">
        <v>3.86</v>
      </c>
      <c r="P138" s="715">
        <v>140</v>
      </c>
      <c r="Q138" s="149" t="s">
        <v>105</v>
      </c>
      <c r="R138" s="149" t="s">
        <v>105</v>
      </c>
      <c r="S138" s="728" t="s">
        <v>105</v>
      </c>
      <c r="T138" s="171">
        <v>5</v>
      </c>
      <c r="U138" s="139">
        <v>2.37</v>
      </c>
      <c r="V138" s="715">
        <v>115</v>
      </c>
      <c r="W138" s="149" t="s">
        <v>105</v>
      </c>
      <c r="X138" s="149" t="s">
        <v>105</v>
      </c>
      <c r="Y138" s="728" t="s">
        <v>105</v>
      </c>
      <c r="Z138" s="171">
        <v>11</v>
      </c>
      <c r="AA138" s="139">
        <v>2.98</v>
      </c>
      <c r="AB138" s="715">
        <v>141</v>
      </c>
      <c r="AC138" s="149" t="s">
        <v>105</v>
      </c>
      <c r="AD138" s="149" t="s">
        <v>105</v>
      </c>
      <c r="AE138" s="728" t="s">
        <v>105</v>
      </c>
      <c r="AF138" s="171" t="s">
        <v>105</v>
      </c>
      <c r="AG138" s="139" t="s">
        <v>105</v>
      </c>
      <c r="AH138" s="723" t="s">
        <v>105</v>
      </c>
      <c r="AI138" s="148" t="s">
        <v>105</v>
      </c>
      <c r="AJ138" s="149" t="s">
        <v>105</v>
      </c>
      <c r="AK138" s="723" t="s">
        <v>105</v>
      </c>
      <c r="AL138" s="171" t="s">
        <v>105</v>
      </c>
      <c r="AM138" s="139" t="s">
        <v>105</v>
      </c>
      <c r="AN138" s="723" t="s">
        <v>105</v>
      </c>
      <c r="AO138" s="148" t="s">
        <v>105</v>
      </c>
      <c r="AP138" s="149" t="s">
        <v>105</v>
      </c>
      <c r="AQ138" s="728" t="s">
        <v>105</v>
      </c>
      <c r="AR138" s="171" t="s">
        <v>105</v>
      </c>
      <c r="AS138" s="139" t="s">
        <v>105</v>
      </c>
      <c r="AT138" s="723" t="s">
        <v>105</v>
      </c>
      <c r="AU138" s="148" t="s">
        <v>105</v>
      </c>
      <c r="AV138" s="149" t="s">
        <v>105</v>
      </c>
      <c r="AW138" s="728" t="s">
        <v>105</v>
      </c>
      <c r="AX138" s="171" t="s">
        <v>105</v>
      </c>
      <c r="AY138" s="139" t="s">
        <v>105</v>
      </c>
      <c r="AZ138" s="723" t="s">
        <v>105</v>
      </c>
      <c r="BA138" s="148" t="s">
        <v>105</v>
      </c>
      <c r="BB138" s="149" t="s">
        <v>105</v>
      </c>
      <c r="BC138" s="728" t="s">
        <v>105</v>
      </c>
      <c r="BD138" s="171">
        <v>4</v>
      </c>
      <c r="BE138" s="139">
        <v>2.96</v>
      </c>
      <c r="BF138" s="715">
        <v>67</v>
      </c>
      <c r="BG138" s="149" t="s">
        <v>105</v>
      </c>
      <c r="BH138" s="149" t="s">
        <v>105</v>
      </c>
      <c r="BI138" s="728" t="s">
        <v>105</v>
      </c>
      <c r="BJ138" s="184" t="s">
        <v>105</v>
      </c>
      <c r="BK138" s="148" t="s">
        <v>105</v>
      </c>
      <c r="BL138" s="735" t="s">
        <v>105</v>
      </c>
      <c r="BM138" s="148" t="s">
        <v>105</v>
      </c>
      <c r="BN138" s="149" t="s">
        <v>105</v>
      </c>
      <c r="BO138" s="728" t="s">
        <v>105</v>
      </c>
      <c r="BP138" s="171">
        <v>8</v>
      </c>
      <c r="BQ138" s="139">
        <v>3.44</v>
      </c>
      <c r="BR138" s="715">
        <v>80</v>
      </c>
      <c r="BS138" s="149" t="s">
        <v>105</v>
      </c>
      <c r="BT138" s="149" t="s">
        <v>105</v>
      </c>
      <c r="BU138" s="728" t="s">
        <v>105</v>
      </c>
      <c r="BV138" s="171">
        <v>6</v>
      </c>
      <c r="BW138" s="139">
        <v>2.17</v>
      </c>
      <c r="BX138" s="715">
        <v>157</v>
      </c>
      <c r="BY138" s="149" t="s">
        <v>105</v>
      </c>
      <c r="BZ138" s="149" t="s">
        <v>105</v>
      </c>
      <c r="CA138" s="728" t="s">
        <v>105</v>
      </c>
      <c r="CB138" s="171">
        <v>4</v>
      </c>
      <c r="CC138" s="139">
        <v>2.54</v>
      </c>
      <c r="CD138" s="723">
        <v>69</v>
      </c>
      <c r="CE138" s="148" t="s">
        <v>105</v>
      </c>
      <c r="CF138" s="149" t="s">
        <v>105</v>
      </c>
      <c r="CG138" s="728" t="s">
        <v>105</v>
      </c>
      <c r="CH138" s="171" t="s">
        <v>105</v>
      </c>
      <c r="CI138" s="139" t="s">
        <v>105</v>
      </c>
      <c r="CJ138" s="723" t="s">
        <v>105</v>
      </c>
      <c r="CK138" s="148" t="s">
        <v>105</v>
      </c>
      <c r="CL138" s="149" t="s">
        <v>105</v>
      </c>
      <c r="CM138" s="728" t="s">
        <v>105</v>
      </c>
      <c r="CN138" s="171" t="s">
        <v>105</v>
      </c>
      <c r="CO138" s="139" t="s">
        <v>105</v>
      </c>
      <c r="CP138" s="723" t="s">
        <v>105</v>
      </c>
      <c r="CQ138" s="148" t="s">
        <v>105</v>
      </c>
      <c r="CR138" s="149" t="s">
        <v>105</v>
      </c>
      <c r="CS138" s="728" t="s">
        <v>105</v>
      </c>
      <c r="CT138" s="139" t="s">
        <v>105</v>
      </c>
      <c r="CU138" s="139" t="s">
        <v>105</v>
      </c>
      <c r="CV138" s="723" t="s">
        <v>105</v>
      </c>
      <c r="CW138" s="148" t="s">
        <v>105</v>
      </c>
      <c r="CX138" s="149" t="s">
        <v>105</v>
      </c>
      <c r="CY138" s="728" t="s">
        <v>105</v>
      </c>
      <c r="CZ138" s="171" t="s">
        <v>105</v>
      </c>
      <c r="DA138" s="139" t="s">
        <v>105</v>
      </c>
      <c r="DB138" s="723" t="s">
        <v>105</v>
      </c>
      <c r="DC138" s="148" t="s">
        <v>105</v>
      </c>
      <c r="DD138" s="149" t="s">
        <v>105</v>
      </c>
      <c r="DE138" s="728" t="s">
        <v>105</v>
      </c>
      <c r="DF138" s="602" t="s">
        <v>105</v>
      </c>
      <c r="DG138" s="148" t="s">
        <v>105</v>
      </c>
      <c r="DH138" s="735" t="s">
        <v>105</v>
      </c>
      <c r="DI138" s="148" t="s">
        <v>105</v>
      </c>
      <c r="DJ138" s="149" t="s">
        <v>105</v>
      </c>
      <c r="DK138" s="715" t="s">
        <v>105</v>
      </c>
    </row>
    <row r="139" spans="1:115">
      <c r="A139" s="626" t="s">
        <v>135</v>
      </c>
      <c r="B139" s="176">
        <v>2</v>
      </c>
      <c r="C139" s="153">
        <v>0.61</v>
      </c>
      <c r="D139" s="716">
        <v>889</v>
      </c>
      <c r="E139" s="159">
        <v>5</v>
      </c>
      <c r="F139" s="159">
        <v>1.72</v>
      </c>
      <c r="G139" s="729">
        <v>202</v>
      </c>
      <c r="H139" s="176">
        <v>2</v>
      </c>
      <c r="I139" s="153">
        <v>0.68</v>
      </c>
      <c r="J139" s="716">
        <v>749</v>
      </c>
      <c r="K139" s="159">
        <v>5</v>
      </c>
      <c r="L139" s="159">
        <v>1.82</v>
      </c>
      <c r="M139" s="729">
        <v>184</v>
      </c>
      <c r="N139" s="176">
        <v>0</v>
      </c>
      <c r="O139" s="153"/>
      <c r="P139" s="716">
        <v>140</v>
      </c>
      <c r="Q139" s="159" t="s">
        <v>105</v>
      </c>
      <c r="R139" s="159" t="s">
        <v>105</v>
      </c>
      <c r="S139" s="729" t="s">
        <v>105</v>
      </c>
      <c r="T139" s="176">
        <v>1</v>
      </c>
      <c r="U139" s="153">
        <v>1.31</v>
      </c>
      <c r="V139" s="716">
        <v>116</v>
      </c>
      <c r="W139" s="159" t="s">
        <v>105</v>
      </c>
      <c r="X139" s="159" t="s">
        <v>105</v>
      </c>
      <c r="Y139" s="729" t="s">
        <v>105</v>
      </c>
      <c r="Z139" s="176">
        <v>2</v>
      </c>
      <c r="AA139" s="153">
        <v>1.29</v>
      </c>
      <c r="AB139" s="716">
        <v>141</v>
      </c>
      <c r="AC139" s="159" t="s">
        <v>105</v>
      </c>
      <c r="AD139" s="159" t="s">
        <v>105</v>
      </c>
      <c r="AE139" s="729" t="s">
        <v>105</v>
      </c>
      <c r="AF139" s="176" t="s">
        <v>105</v>
      </c>
      <c r="AG139" s="153" t="s">
        <v>105</v>
      </c>
      <c r="AH139" s="724" t="s">
        <v>105</v>
      </c>
      <c r="AI139" s="158" t="s">
        <v>105</v>
      </c>
      <c r="AJ139" s="159" t="s">
        <v>105</v>
      </c>
      <c r="AK139" s="724" t="s">
        <v>105</v>
      </c>
      <c r="AL139" s="176" t="s">
        <v>105</v>
      </c>
      <c r="AM139" s="153" t="s">
        <v>105</v>
      </c>
      <c r="AN139" s="724" t="s">
        <v>105</v>
      </c>
      <c r="AO139" s="158" t="s">
        <v>105</v>
      </c>
      <c r="AP139" s="159" t="s">
        <v>105</v>
      </c>
      <c r="AQ139" s="729" t="s">
        <v>105</v>
      </c>
      <c r="AR139" s="176" t="s">
        <v>105</v>
      </c>
      <c r="AS139" s="153" t="s">
        <v>105</v>
      </c>
      <c r="AT139" s="724" t="s">
        <v>105</v>
      </c>
      <c r="AU139" s="158" t="s">
        <v>105</v>
      </c>
      <c r="AV139" s="159" t="s">
        <v>105</v>
      </c>
      <c r="AW139" s="729" t="s">
        <v>105</v>
      </c>
      <c r="AX139" s="176" t="s">
        <v>105</v>
      </c>
      <c r="AY139" s="153" t="s">
        <v>105</v>
      </c>
      <c r="AZ139" s="724" t="s">
        <v>105</v>
      </c>
      <c r="BA139" s="158" t="s">
        <v>105</v>
      </c>
      <c r="BB139" s="159" t="s">
        <v>105</v>
      </c>
      <c r="BC139" s="729" t="s">
        <v>105</v>
      </c>
      <c r="BD139" s="176">
        <v>5</v>
      </c>
      <c r="BE139" s="153">
        <v>3.49</v>
      </c>
      <c r="BF139" s="716">
        <v>67</v>
      </c>
      <c r="BG139" s="159" t="s">
        <v>105</v>
      </c>
      <c r="BH139" s="159" t="s">
        <v>105</v>
      </c>
      <c r="BI139" s="729" t="s">
        <v>105</v>
      </c>
      <c r="BJ139" s="185" t="s">
        <v>105</v>
      </c>
      <c r="BK139" s="158" t="s">
        <v>105</v>
      </c>
      <c r="BL139" s="736" t="s">
        <v>105</v>
      </c>
      <c r="BM139" s="158" t="s">
        <v>105</v>
      </c>
      <c r="BN139" s="159" t="s">
        <v>105</v>
      </c>
      <c r="BO139" s="729" t="s">
        <v>105</v>
      </c>
      <c r="BP139" s="176">
        <v>0</v>
      </c>
      <c r="BQ139" s="153">
        <v>0</v>
      </c>
      <c r="BR139" s="716">
        <v>80</v>
      </c>
      <c r="BS139" s="159" t="s">
        <v>105</v>
      </c>
      <c r="BT139" s="159" t="s">
        <v>105</v>
      </c>
      <c r="BU139" s="729" t="s">
        <v>105</v>
      </c>
      <c r="BV139" s="176">
        <v>2</v>
      </c>
      <c r="BW139" s="153">
        <v>1.36</v>
      </c>
      <c r="BX139" s="716">
        <v>158</v>
      </c>
      <c r="BY139" s="159" t="s">
        <v>105</v>
      </c>
      <c r="BZ139" s="159" t="s">
        <v>105</v>
      </c>
      <c r="CA139" s="729" t="s">
        <v>105</v>
      </c>
      <c r="CB139" s="176">
        <v>0</v>
      </c>
      <c r="CC139" s="153"/>
      <c r="CD139" s="724">
        <v>69</v>
      </c>
      <c r="CE139" s="158" t="s">
        <v>105</v>
      </c>
      <c r="CF139" s="159" t="s">
        <v>105</v>
      </c>
      <c r="CG139" s="729" t="s">
        <v>105</v>
      </c>
      <c r="CH139" s="176" t="s">
        <v>105</v>
      </c>
      <c r="CI139" s="153" t="s">
        <v>105</v>
      </c>
      <c r="CJ139" s="724" t="s">
        <v>105</v>
      </c>
      <c r="CK139" s="158" t="s">
        <v>105</v>
      </c>
      <c r="CL139" s="159" t="s">
        <v>105</v>
      </c>
      <c r="CM139" s="729" t="s">
        <v>105</v>
      </c>
      <c r="CN139" s="176" t="s">
        <v>105</v>
      </c>
      <c r="CO139" s="153" t="s">
        <v>105</v>
      </c>
      <c r="CP139" s="724" t="s">
        <v>105</v>
      </c>
      <c r="CQ139" s="158" t="s">
        <v>105</v>
      </c>
      <c r="CR139" s="159" t="s">
        <v>105</v>
      </c>
      <c r="CS139" s="729" t="s">
        <v>105</v>
      </c>
      <c r="CT139" s="153" t="s">
        <v>105</v>
      </c>
      <c r="CU139" s="153" t="s">
        <v>105</v>
      </c>
      <c r="CV139" s="724" t="s">
        <v>105</v>
      </c>
      <c r="CW139" s="158" t="s">
        <v>105</v>
      </c>
      <c r="CX139" s="159" t="s">
        <v>105</v>
      </c>
      <c r="CY139" s="729" t="s">
        <v>105</v>
      </c>
      <c r="CZ139" s="176" t="s">
        <v>105</v>
      </c>
      <c r="DA139" s="153" t="s">
        <v>105</v>
      </c>
      <c r="DB139" s="724" t="s">
        <v>105</v>
      </c>
      <c r="DC139" s="158" t="s">
        <v>105</v>
      </c>
      <c r="DD139" s="159" t="s">
        <v>105</v>
      </c>
      <c r="DE139" s="729" t="s">
        <v>105</v>
      </c>
      <c r="DF139" s="603" t="s">
        <v>105</v>
      </c>
      <c r="DG139" s="158" t="s">
        <v>105</v>
      </c>
      <c r="DH139" s="736" t="s">
        <v>105</v>
      </c>
      <c r="DI139" s="158" t="s">
        <v>105</v>
      </c>
      <c r="DJ139" s="159" t="s">
        <v>105</v>
      </c>
      <c r="DK139" s="716" t="s">
        <v>105</v>
      </c>
    </row>
    <row r="140" spans="1:115">
      <c r="A140" s="625" t="s">
        <v>136</v>
      </c>
      <c r="B140" s="171">
        <v>45</v>
      </c>
      <c r="C140" s="139">
        <v>2.0499999999999998</v>
      </c>
      <c r="D140" s="715">
        <v>889</v>
      </c>
      <c r="E140" s="149">
        <v>51</v>
      </c>
      <c r="F140" s="149">
        <v>3.74</v>
      </c>
      <c r="G140" s="728">
        <v>205</v>
      </c>
      <c r="H140" s="171">
        <v>44</v>
      </c>
      <c r="I140" s="139">
        <v>2.1800000000000002</v>
      </c>
      <c r="J140" s="715">
        <v>748</v>
      </c>
      <c r="K140" s="149">
        <v>53</v>
      </c>
      <c r="L140" s="149">
        <v>3.87</v>
      </c>
      <c r="M140" s="728">
        <v>187</v>
      </c>
      <c r="N140" s="171">
        <v>48</v>
      </c>
      <c r="O140" s="139">
        <v>5.89</v>
      </c>
      <c r="P140" s="715">
        <v>141</v>
      </c>
      <c r="Q140" s="149" t="s">
        <v>105</v>
      </c>
      <c r="R140" s="149" t="s">
        <v>105</v>
      </c>
      <c r="S140" s="728" t="s">
        <v>105</v>
      </c>
      <c r="T140" s="171">
        <v>47</v>
      </c>
      <c r="U140" s="139">
        <v>5.47</v>
      </c>
      <c r="V140" s="715">
        <v>116</v>
      </c>
      <c r="W140" s="149" t="s">
        <v>105</v>
      </c>
      <c r="X140" s="149" t="s">
        <v>105</v>
      </c>
      <c r="Y140" s="728" t="s">
        <v>105</v>
      </c>
      <c r="Z140" s="171">
        <v>47</v>
      </c>
      <c r="AA140" s="139">
        <v>4.8500000000000014</v>
      </c>
      <c r="AB140" s="715">
        <v>140</v>
      </c>
      <c r="AC140" s="149" t="s">
        <v>105</v>
      </c>
      <c r="AD140" s="149" t="s">
        <v>105</v>
      </c>
      <c r="AE140" s="728" t="s">
        <v>105</v>
      </c>
      <c r="AF140" s="171" t="s">
        <v>105</v>
      </c>
      <c r="AG140" s="139" t="s">
        <v>105</v>
      </c>
      <c r="AH140" s="723" t="s">
        <v>105</v>
      </c>
      <c r="AI140" s="148" t="s">
        <v>105</v>
      </c>
      <c r="AJ140" s="149" t="s">
        <v>105</v>
      </c>
      <c r="AK140" s="723" t="s">
        <v>105</v>
      </c>
      <c r="AL140" s="171" t="s">
        <v>105</v>
      </c>
      <c r="AM140" s="139" t="s">
        <v>105</v>
      </c>
      <c r="AN140" s="723" t="s">
        <v>105</v>
      </c>
      <c r="AO140" s="148" t="s">
        <v>105</v>
      </c>
      <c r="AP140" s="149" t="s">
        <v>105</v>
      </c>
      <c r="AQ140" s="728" t="s">
        <v>105</v>
      </c>
      <c r="AR140" s="171" t="s">
        <v>105</v>
      </c>
      <c r="AS140" s="139" t="s">
        <v>105</v>
      </c>
      <c r="AT140" s="723" t="s">
        <v>105</v>
      </c>
      <c r="AU140" s="148" t="s">
        <v>105</v>
      </c>
      <c r="AV140" s="149" t="s">
        <v>105</v>
      </c>
      <c r="AW140" s="728" t="s">
        <v>105</v>
      </c>
      <c r="AX140" s="171" t="s">
        <v>105</v>
      </c>
      <c r="AY140" s="139" t="s">
        <v>105</v>
      </c>
      <c r="AZ140" s="723" t="s">
        <v>105</v>
      </c>
      <c r="BA140" s="148" t="s">
        <v>105</v>
      </c>
      <c r="BB140" s="149" t="s">
        <v>105</v>
      </c>
      <c r="BC140" s="728" t="s">
        <v>105</v>
      </c>
      <c r="BD140" s="171">
        <v>51</v>
      </c>
      <c r="BE140" s="139">
        <v>7.1000000000000014</v>
      </c>
      <c r="BF140" s="715">
        <v>68</v>
      </c>
      <c r="BG140" s="149" t="s">
        <v>105</v>
      </c>
      <c r="BH140" s="149" t="s">
        <v>105</v>
      </c>
      <c r="BI140" s="728" t="s">
        <v>105</v>
      </c>
      <c r="BJ140" s="184" t="s">
        <v>105</v>
      </c>
      <c r="BK140" s="148" t="s">
        <v>105</v>
      </c>
      <c r="BL140" s="735" t="s">
        <v>105</v>
      </c>
      <c r="BM140" s="148" t="s">
        <v>105</v>
      </c>
      <c r="BN140" s="149" t="s">
        <v>105</v>
      </c>
      <c r="BO140" s="728" t="s">
        <v>105</v>
      </c>
      <c r="BP140" s="171">
        <v>41</v>
      </c>
      <c r="BQ140" s="139">
        <v>6.31</v>
      </c>
      <c r="BR140" s="715">
        <v>79</v>
      </c>
      <c r="BS140" s="149" t="s">
        <v>105</v>
      </c>
      <c r="BT140" s="149" t="s">
        <v>105</v>
      </c>
      <c r="BU140" s="728" t="s">
        <v>105</v>
      </c>
      <c r="BV140" s="171">
        <v>34</v>
      </c>
      <c r="BW140" s="139">
        <v>4.25</v>
      </c>
      <c r="BX140" s="715">
        <v>157</v>
      </c>
      <c r="BY140" s="149" t="s">
        <v>105</v>
      </c>
      <c r="BZ140" s="149" t="s">
        <v>105</v>
      </c>
      <c r="CA140" s="728" t="s">
        <v>105</v>
      </c>
      <c r="CB140" s="171">
        <v>65</v>
      </c>
      <c r="CC140" s="139">
        <v>6.33</v>
      </c>
      <c r="CD140" s="723">
        <v>69</v>
      </c>
      <c r="CE140" s="148" t="s">
        <v>105</v>
      </c>
      <c r="CF140" s="149" t="s">
        <v>105</v>
      </c>
      <c r="CG140" s="728" t="s">
        <v>105</v>
      </c>
      <c r="CH140" s="171" t="s">
        <v>105</v>
      </c>
      <c r="CI140" s="139" t="s">
        <v>105</v>
      </c>
      <c r="CJ140" s="723" t="s">
        <v>105</v>
      </c>
      <c r="CK140" s="148" t="s">
        <v>105</v>
      </c>
      <c r="CL140" s="149" t="s">
        <v>105</v>
      </c>
      <c r="CM140" s="728" t="s">
        <v>105</v>
      </c>
      <c r="CN140" s="171" t="s">
        <v>105</v>
      </c>
      <c r="CO140" s="139" t="s">
        <v>105</v>
      </c>
      <c r="CP140" s="723" t="s">
        <v>105</v>
      </c>
      <c r="CQ140" s="148" t="s">
        <v>105</v>
      </c>
      <c r="CR140" s="149" t="s">
        <v>105</v>
      </c>
      <c r="CS140" s="728" t="s">
        <v>105</v>
      </c>
      <c r="CT140" s="139" t="s">
        <v>105</v>
      </c>
      <c r="CU140" s="139" t="s">
        <v>105</v>
      </c>
      <c r="CV140" s="723" t="s">
        <v>105</v>
      </c>
      <c r="CW140" s="148" t="s">
        <v>105</v>
      </c>
      <c r="CX140" s="149" t="s">
        <v>105</v>
      </c>
      <c r="CY140" s="728" t="s">
        <v>105</v>
      </c>
      <c r="CZ140" s="171" t="s">
        <v>105</v>
      </c>
      <c r="DA140" s="139" t="s">
        <v>105</v>
      </c>
      <c r="DB140" s="723" t="s">
        <v>105</v>
      </c>
      <c r="DC140" s="148" t="s">
        <v>105</v>
      </c>
      <c r="DD140" s="149" t="s">
        <v>105</v>
      </c>
      <c r="DE140" s="728" t="s">
        <v>105</v>
      </c>
      <c r="DF140" s="602" t="s">
        <v>105</v>
      </c>
      <c r="DG140" s="148" t="s">
        <v>105</v>
      </c>
      <c r="DH140" s="735" t="s">
        <v>105</v>
      </c>
      <c r="DI140" s="148" t="s">
        <v>105</v>
      </c>
      <c r="DJ140" s="149" t="s">
        <v>105</v>
      </c>
      <c r="DK140" s="715" t="s">
        <v>105</v>
      </c>
    </row>
    <row r="141" spans="1:115">
      <c r="A141" s="626" t="s">
        <v>137</v>
      </c>
      <c r="B141" s="176">
        <v>4</v>
      </c>
      <c r="C141" s="153">
        <v>0.78</v>
      </c>
      <c r="D141" s="716">
        <v>886</v>
      </c>
      <c r="E141" s="159">
        <v>7</v>
      </c>
      <c r="F141" s="159">
        <v>1.88</v>
      </c>
      <c r="G141" s="729">
        <v>201</v>
      </c>
      <c r="H141" s="176">
        <v>4</v>
      </c>
      <c r="I141" s="153">
        <v>0.85</v>
      </c>
      <c r="J141" s="716">
        <v>747</v>
      </c>
      <c r="K141" s="159">
        <v>6</v>
      </c>
      <c r="L141" s="159">
        <v>1.92</v>
      </c>
      <c r="M141" s="729">
        <v>183</v>
      </c>
      <c r="N141" s="176">
        <v>3</v>
      </c>
      <c r="O141" s="153">
        <v>1.62</v>
      </c>
      <c r="P141" s="716">
        <v>139</v>
      </c>
      <c r="Q141" s="159" t="s">
        <v>105</v>
      </c>
      <c r="R141" s="159" t="s">
        <v>105</v>
      </c>
      <c r="S141" s="729" t="s">
        <v>105</v>
      </c>
      <c r="T141" s="176">
        <v>2</v>
      </c>
      <c r="U141" s="153">
        <v>1.68</v>
      </c>
      <c r="V141" s="716">
        <v>116</v>
      </c>
      <c r="W141" s="159" t="s">
        <v>105</v>
      </c>
      <c r="X141" s="159" t="s">
        <v>105</v>
      </c>
      <c r="Y141" s="729" t="s">
        <v>105</v>
      </c>
      <c r="Z141" s="176">
        <v>5</v>
      </c>
      <c r="AA141" s="153">
        <v>2.16</v>
      </c>
      <c r="AB141" s="716">
        <v>140</v>
      </c>
      <c r="AC141" s="159" t="s">
        <v>105</v>
      </c>
      <c r="AD141" s="159" t="s">
        <v>105</v>
      </c>
      <c r="AE141" s="729" t="s">
        <v>105</v>
      </c>
      <c r="AF141" s="176" t="s">
        <v>105</v>
      </c>
      <c r="AG141" s="153" t="s">
        <v>105</v>
      </c>
      <c r="AH141" s="724" t="s">
        <v>105</v>
      </c>
      <c r="AI141" s="158" t="s">
        <v>105</v>
      </c>
      <c r="AJ141" s="159" t="s">
        <v>105</v>
      </c>
      <c r="AK141" s="724" t="s">
        <v>105</v>
      </c>
      <c r="AL141" s="176" t="s">
        <v>105</v>
      </c>
      <c r="AM141" s="153" t="s">
        <v>105</v>
      </c>
      <c r="AN141" s="724" t="s">
        <v>105</v>
      </c>
      <c r="AO141" s="158" t="s">
        <v>105</v>
      </c>
      <c r="AP141" s="159" t="s">
        <v>105</v>
      </c>
      <c r="AQ141" s="729" t="s">
        <v>105</v>
      </c>
      <c r="AR141" s="176" t="s">
        <v>105</v>
      </c>
      <c r="AS141" s="153" t="s">
        <v>105</v>
      </c>
      <c r="AT141" s="724" t="s">
        <v>105</v>
      </c>
      <c r="AU141" s="158" t="s">
        <v>105</v>
      </c>
      <c r="AV141" s="159" t="s">
        <v>105</v>
      </c>
      <c r="AW141" s="729" t="s">
        <v>105</v>
      </c>
      <c r="AX141" s="176" t="s">
        <v>105</v>
      </c>
      <c r="AY141" s="153" t="s">
        <v>105</v>
      </c>
      <c r="AZ141" s="724" t="s">
        <v>105</v>
      </c>
      <c r="BA141" s="158" t="s">
        <v>105</v>
      </c>
      <c r="BB141" s="159" t="s">
        <v>105</v>
      </c>
      <c r="BC141" s="729" t="s">
        <v>105</v>
      </c>
      <c r="BD141" s="176">
        <v>3</v>
      </c>
      <c r="BE141" s="153">
        <v>2.5099999999999998</v>
      </c>
      <c r="BF141" s="716">
        <v>67</v>
      </c>
      <c r="BG141" s="159" t="s">
        <v>105</v>
      </c>
      <c r="BH141" s="159" t="s">
        <v>105</v>
      </c>
      <c r="BI141" s="729" t="s">
        <v>105</v>
      </c>
      <c r="BJ141" s="185" t="s">
        <v>105</v>
      </c>
      <c r="BK141" s="158" t="s">
        <v>105</v>
      </c>
      <c r="BL141" s="736" t="s">
        <v>105</v>
      </c>
      <c r="BM141" s="158" t="s">
        <v>105</v>
      </c>
      <c r="BN141" s="159" t="s">
        <v>105</v>
      </c>
      <c r="BO141" s="729" t="s">
        <v>105</v>
      </c>
      <c r="BP141" s="176">
        <v>2</v>
      </c>
      <c r="BQ141" s="153">
        <v>1.57</v>
      </c>
      <c r="BR141" s="716">
        <v>80</v>
      </c>
      <c r="BS141" s="159" t="s">
        <v>105</v>
      </c>
      <c r="BT141" s="159" t="s">
        <v>105</v>
      </c>
      <c r="BU141" s="729" t="s">
        <v>105</v>
      </c>
      <c r="BV141" s="176">
        <v>4</v>
      </c>
      <c r="BW141" s="153">
        <v>1.8</v>
      </c>
      <c r="BX141" s="716">
        <v>157</v>
      </c>
      <c r="BY141" s="159" t="s">
        <v>105</v>
      </c>
      <c r="BZ141" s="159" t="s">
        <v>105</v>
      </c>
      <c r="CA141" s="729" t="s">
        <v>105</v>
      </c>
      <c r="CB141" s="176">
        <v>5</v>
      </c>
      <c r="CC141" s="153">
        <v>3.08</v>
      </c>
      <c r="CD141" s="724">
        <v>69</v>
      </c>
      <c r="CE141" s="158" t="s">
        <v>105</v>
      </c>
      <c r="CF141" s="159" t="s">
        <v>105</v>
      </c>
      <c r="CG141" s="729" t="s">
        <v>105</v>
      </c>
      <c r="CH141" s="176" t="s">
        <v>105</v>
      </c>
      <c r="CI141" s="153" t="s">
        <v>105</v>
      </c>
      <c r="CJ141" s="724" t="s">
        <v>105</v>
      </c>
      <c r="CK141" s="158" t="s">
        <v>105</v>
      </c>
      <c r="CL141" s="159" t="s">
        <v>105</v>
      </c>
      <c r="CM141" s="729" t="s">
        <v>105</v>
      </c>
      <c r="CN141" s="176" t="s">
        <v>105</v>
      </c>
      <c r="CO141" s="153" t="s">
        <v>105</v>
      </c>
      <c r="CP141" s="724" t="s">
        <v>105</v>
      </c>
      <c r="CQ141" s="158" t="s">
        <v>105</v>
      </c>
      <c r="CR141" s="159" t="s">
        <v>105</v>
      </c>
      <c r="CS141" s="729" t="s">
        <v>105</v>
      </c>
      <c r="CT141" s="153" t="s">
        <v>105</v>
      </c>
      <c r="CU141" s="153" t="s">
        <v>105</v>
      </c>
      <c r="CV141" s="724" t="s">
        <v>105</v>
      </c>
      <c r="CW141" s="158" t="s">
        <v>105</v>
      </c>
      <c r="CX141" s="159" t="s">
        <v>105</v>
      </c>
      <c r="CY141" s="729" t="s">
        <v>105</v>
      </c>
      <c r="CZ141" s="176" t="s">
        <v>105</v>
      </c>
      <c r="DA141" s="153" t="s">
        <v>105</v>
      </c>
      <c r="DB141" s="724" t="s">
        <v>105</v>
      </c>
      <c r="DC141" s="158" t="s">
        <v>105</v>
      </c>
      <c r="DD141" s="159" t="s">
        <v>105</v>
      </c>
      <c r="DE141" s="729" t="s">
        <v>105</v>
      </c>
      <c r="DF141" s="603" t="s">
        <v>105</v>
      </c>
      <c r="DG141" s="158" t="s">
        <v>105</v>
      </c>
      <c r="DH141" s="736" t="s">
        <v>105</v>
      </c>
      <c r="DI141" s="158" t="s">
        <v>105</v>
      </c>
      <c r="DJ141" s="159" t="s">
        <v>105</v>
      </c>
      <c r="DK141" s="716" t="s">
        <v>105</v>
      </c>
    </row>
    <row r="142" spans="1:115">
      <c r="A142" s="627" t="s">
        <v>138</v>
      </c>
      <c r="B142" s="621">
        <v>23</v>
      </c>
      <c r="C142" s="606">
        <v>1.78</v>
      </c>
      <c r="D142" s="717">
        <v>886</v>
      </c>
      <c r="E142" s="610">
        <v>28</v>
      </c>
      <c r="F142" s="610">
        <v>3.4</v>
      </c>
      <c r="G142" s="730">
        <v>201</v>
      </c>
      <c r="H142" s="621">
        <v>24</v>
      </c>
      <c r="I142" s="606">
        <v>1.9</v>
      </c>
      <c r="J142" s="717">
        <v>747</v>
      </c>
      <c r="K142" s="610">
        <v>29</v>
      </c>
      <c r="L142" s="610">
        <v>3.58</v>
      </c>
      <c r="M142" s="730">
        <v>183</v>
      </c>
      <c r="N142" s="621">
        <v>20</v>
      </c>
      <c r="O142" s="606">
        <v>4.83</v>
      </c>
      <c r="P142" s="717">
        <v>139</v>
      </c>
      <c r="Q142" s="610" t="s">
        <v>105</v>
      </c>
      <c r="R142" s="610" t="s">
        <v>105</v>
      </c>
      <c r="S142" s="730" t="s">
        <v>105</v>
      </c>
      <c r="T142" s="621">
        <v>24</v>
      </c>
      <c r="U142" s="606">
        <v>4.7</v>
      </c>
      <c r="V142" s="717">
        <v>115</v>
      </c>
      <c r="W142" s="610" t="s">
        <v>105</v>
      </c>
      <c r="X142" s="610" t="s">
        <v>105</v>
      </c>
      <c r="Y142" s="730" t="s">
        <v>105</v>
      </c>
      <c r="Z142" s="621">
        <v>13</v>
      </c>
      <c r="AA142" s="606">
        <v>3.25</v>
      </c>
      <c r="AB142" s="717">
        <v>141</v>
      </c>
      <c r="AC142" s="610" t="s">
        <v>105</v>
      </c>
      <c r="AD142" s="610" t="s">
        <v>105</v>
      </c>
      <c r="AE142" s="730" t="s">
        <v>105</v>
      </c>
      <c r="AF142" s="621" t="s">
        <v>105</v>
      </c>
      <c r="AG142" s="606" t="s">
        <v>105</v>
      </c>
      <c r="AH142" s="725" t="s">
        <v>105</v>
      </c>
      <c r="AI142" s="612" t="s">
        <v>105</v>
      </c>
      <c r="AJ142" s="610" t="s">
        <v>105</v>
      </c>
      <c r="AK142" s="725" t="s">
        <v>105</v>
      </c>
      <c r="AL142" s="621" t="s">
        <v>105</v>
      </c>
      <c r="AM142" s="606" t="s">
        <v>105</v>
      </c>
      <c r="AN142" s="725" t="s">
        <v>105</v>
      </c>
      <c r="AO142" s="612" t="s">
        <v>105</v>
      </c>
      <c r="AP142" s="610" t="s">
        <v>105</v>
      </c>
      <c r="AQ142" s="730" t="s">
        <v>105</v>
      </c>
      <c r="AR142" s="621" t="s">
        <v>105</v>
      </c>
      <c r="AS142" s="606" t="s">
        <v>105</v>
      </c>
      <c r="AT142" s="725" t="s">
        <v>105</v>
      </c>
      <c r="AU142" s="612" t="s">
        <v>105</v>
      </c>
      <c r="AV142" s="610" t="s">
        <v>105</v>
      </c>
      <c r="AW142" s="730" t="s">
        <v>105</v>
      </c>
      <c r="AX142" s="621" t="s">
        <v>105</v>
      </c>
      <c r="AY142" s="606" t="s">
        <v>105</v>
      </c>
      <c r="AZ142" s="725" t="s">
        <v>105</v>
      </c>
      <c r="BA142" s="612" t="s">
        <v>105</v>
      </c>
      <c r="BB142" s="610" t="s">
        <v>105</v>
      </c>
      <c r="BC142" s="730" t="s">
        <v>105</v>
      </c>
      <c r="BD142" s="621">
        <v>35</v>
      </c>
      <c r="BE142" s="606">
        <v>6.93</v>
      </c>
      <c r="BF142" s="717">
        <v>67</v>
      </c>
      <c r="BG142" s="610" t="s">
        <v>105</v>
      </c>
      <c r="BH142" s="610" t="s">
        <v>105</v>
      </c>
      <c r="BI142" s="730" t="s">
        <v>105</v>
      </c>
      <c r="BJ142" s="628" t="s">
        <v>105</v>
      </c>
      <c r="BK142" s="612" t="s">
        <v>105</v>
      </c>
      <c r="BL142" s="737" t="s">
        <v>105</v>
      </c>
      <c r="BM142" s="612" t="s">
        <v>105</v>
      </c>
      <c r="BN142" s="610" t="s">
        <v>105</v>
      </c>
      <c r="BO142" s="730" t="s">
        <v>105</v>
      </c>
      <c r="BP142" s="621">
        <v>19</v>
      </c>
      <c r="BQ142" s="606">
        <v>5.04</v>
      </c>
      <c r="BR142" s="717">
        <v>80</v>
      </c>
      <c r="BS142" s="610" t="s">
        <v>105</v>
      </c>
      <c r="BT142" s="610" t="s">
        <v>105</v>
      </c>
      <c r="BU142" s="730" t="s">
        <v>105</v>
      </c>
      <c r="BV142" s="621">
        <v>26</v>
      </c>
      <c r="BW142" s="606">
        <v>3.94</v>
      </c>
      <c r="BX142" s="717">
        <v>158</v>
      </c>
      <c r="BY142" s="610" t="s">
        <v>105</v>
      </c>
      <c r="BZ142" s="610" t="s">
        <v>105</v>
      </c>
      <c r="CA142" s="730" t="s">
        <v>105</v>
      </c>
      <c r="CB142" s="621">
        <v>26</v>
      </c>
      <c r="CC142" s="606">
        <v>5.89</v>
      </c>
      <c r="CD142" s="725">
        <v>69</v>
      </c>
      <c r="CE142" s="612" t="s">
        <v>105</v>
      </c>
      <c r="CF142" s="610" t="s">
        <v>105</v>
      </c>
      <c r="CG142" s="730" t="s">
        <v>105</v>
      </c>
      <c r="CH142" s="621" t="s">
        <v>105</v>
      </c>
      <c r="CI142" s="606" t="s">
        <v>105</v>
      </c>
      <c r="CJ142" s="725" t="s">
        <v>105</v>
      </c>
      <c r="CK142" s="612" t="s">
        <v>105</v>
      </c>
      <c r="CL142" s="610" t="s">
        <v>105</v>
      </c>
      <c r="CM142" s="730" t="s">
        <v>105</v>
      </c>
      <c r="CN142" s="621" t="s">
        <v>105</v>
      </c>
      <c r="CO142" s="606" t="s">
        <v>105</v>
      </c>
      <c r="CP142" s="725" t="s">
        <v>105</v>
      </c>
      <c r="CQ142" s="612" t="s">
        <v>105</v>
      </c>
      <c r="CR142" s="610" t="s">
        <v>105</v>
      </c>
      <c r="CS142" s="730" t="s">
        <v>105</v>
      </c>
      <c r="CT142" s="606" t="s">
        <v>105</v>
      </c>
      <c r="CU142" s="606" t="s">
        <v>105</v>
      </c>
      <c r="CV142" s="725" t="s">
        <v>105</v>
      </c>
      <c r="CW142" s="612" t="s">
        <v>105</v>
      </c>
      <c r="CX142" s="610" t="s">
        <v>105</v>
      </c>
      <c r="CY142" s="730" t="s">
        <v>105</v>
      </c>
      <c r="CZ142" s="621" t="s">
        <v>105</v>
      </c>
      <c r="DA142" s="606" t="s">
        <v>105</v>
      </c>
      <c r="DB142" s="725" t="s">
        <v>105</v>
      </c>
      <c r="DC142" s="612" t="s">
        <v>105</v>
      </c>
      <c r="DD142" s="610" t="s">
        <v>105</v>
      </c>
      <c r="DE142" s="730" t="s">
        <v>105</v>
      </c>
      <c r="DF142" s="611" t="s">
        <v>105</v>
      </c>
      <c r="DG142" s="612" t="s">
        <v>105</v>
      </c>
      <c r="DH142" s="737" t="s">
        <v>105</v>
      </c>
      <c r="DI142" s="612" t="s">
        <v>105</v>
      </c>
      <c r="DJ142" s="610" t="s">
        <v>105</v>
      </c>
      <c r="DK142" s="717" t="s">
        <v>105</v>
      </c>
    </row>
    <row r="143" spans="1:115" ht="15">
      <c r="A143" s="759" t="s">
        <v>139</v>
      </c>
      <c r="B143" s="70"/>
      <c r="C143" s="70"/>
      <c r="D143" s="719"/>
      <c r="E143" s="70"/>
      <c r="F143" s="70"/>
      <c r="G143" s="719"/>
      <c r="H143" s="70"/>
      <c r="I143" s="70"/>
      <c r="J143" s="719"/>
      <c r="K143" s="70"/>
      <c r="L143" s="70"/>
      <c r="M143" s="719"/>
      <c r="N143" s="70"/>
      <c r="O143" s="70"/>
      <c r="P143" s="719"/>
      <c r="Q143" s="70"/>
      <c r="R143" s="70"/>
      <c r="S143" s="719"/>
      <c r="T143" s="70"/>
      <c r="U143" s="70"/>
      <c r="V143" s="719"/>
      <c r="W143" s="70"/>
      <c r="X143" s="70"/>
      <c r="Y143" s="719"/>
      <c r="Z143" s="70"/>
      <c r="AA143" s="70"/>
      <c r="AB143" s="719"/>
      <c r="AC143" s="70"/>
      <c r="AD143" s="70"/>
      <c r="AE143" s="719"/>
      <c r="AF143" s="70"/>
      <c r="AG143" s="70"/>
      <c r="AH143" s="719"/>
      <c r="AI143" s="70"/>
      <c r="AJ143" s="70"/>
      <c r="AK143" s="719"/>
      <c r="AL143" s="70"/>
      <c r="AM143" s="70"/>
      <c r="AN143" s="719"/>
      <c r="AO143" s="70"/>
      <c r="AP143" s="70"/>
      <c r="AQ143" s="719"/>
      <c r="AR143" s="70"/>
      <c r="AS143" s="70"/>
      <c r="AT143" s="719"/>
      <c r="AU143" s="70"/>
      <c r="AV143" s="70"/>
      <c r="AW143" s="719"/>
      <c r="AX143" s="70"/>
      <c r="AY143" s="70"/>
      <c r="AZ143" s="719"/>
      <c r="BA143" s="70"/>
      <c r="BB143" s="70"/>
      <c r="BC143" s="719"/>
      <c r="BD143" s="70"/>
      <c r="BE143" s="70"/>
      <c r="BF143" s="719"/>
      <c r="BG143" s="70"/>
      <c r="BH143" s="70"/>
      <c r="BI143" s="719"/>
      <c r="BJ143" s="70"/>
      <c r="BK143" s="70"/>
      <c r="BL143" s="719"/>
      <c r="BM143" s="70"/>
      <c r="BN143" s="70"/>
      <c r="BO143" s="719"/>
      <c r="BP143" s="70"/>
      <c r="BQ143" s="70"/>
      <c r="BR143" s="719"/>
      <c r="BS143" s="70"/>
      <c r="BT143" s="70"/>
      <c r="BU143" s="719"/>
      <c r="BV143" s="70"/>
      <c r="BW143" s="70"/>
      <c r="BX143" s="719"/>
      <c r="BY143" s="70"/>
      <c r="BZ143" s="70"/>
      <c r="CA143" s="719"/>
      <c r="CB143" s="70"/>
      <c r="CC143" s="70"/>
      <c r="CD143" s="719"/>
      <c r="CE143" s="70"/>
      <c r="CF143" s="70"/>
      <c r="CG143" s="719"/>
      <c r="CH143" s="70"/>
      <c r="CI143" s="70"/>
      <c r="CJ143" s="719"/>
      <c r="CK143" s="70"/>
      <c r="CL143" s="70"/>
      <c r="CM143" s="719"/>
      <c r="CN143" s="70"/>
      <c r="CO143" s="70"/>
      <c r="CP143" s="719"/>
      <c r="CQ143" s="70"/>
      <c r="CR143" s="70"/>
      <c r="CS143" s="719"/>
      <c r="CT143" s="70"/>
      <c r="CU143" s="70"/>
      <c r="CV143" s="719"/>
      <c r="CW143" s="70"/>
      <c r="CX143" s="70"/>
      <c r="CY143" s="719"/>
      <c r="CZ143" s="70"/>
      <c r="DA143" s="70"/>
      <c r="DB143" s="719"/>
      <c r="DC143" s="70"/>
      <c r="DD143" s="70"/>
      <c r="DE143" s="719"/>
      <c r="DF143" s="70"/>
      <c r="DG143" s="70"/>
      <c r="DH143" s="719"/>
      <c r="DI143" s="70"/>
      <c r="DJ143" s="70"/>
      <c r="DK143" s="713"/>
    </row>
    <row r="144" spans="1:115" ht="15">
      <c r="A144" s="759" t="s">
        <v>200</v>
      </c>
      <c r="B144" s="70"/>
      <c r="C144" s="70"/>
      <c r="D144" s="719"/>
      <c r="E144" s="70"/>
      <c r="F144" s="70"/>
      <c r="G144" s="719"/>
      <c r="H144" s="70"/>
      <c r="I144" s="70"/>
      <c r="J144" s="719"/>
      <c r="K144" s="70"/>
      <c r="L144" s="70"/>
      <c r="M144" s="719"/>
      <c r="N144" s="70"/>
      <c r="O144" s="70"/>
      <c r="P144" s="719"/>
      <c r="Q144" s="70"/>
      <c r="R144" s="70"/>
      <c r="S144" s="719"/>
      <c r="T144" s="70"/>
      <c r="U144" s="70"/>
      <c r="V144" s="719"/>
      <c r="W144" s="70"/>
      <c r="X144" s="70"/>
      <c r="Y144" s="719"/>
      <c r="Z144" s="70"/>
      <c r="AA144" s="70"/>
      <c r="AB144" s="719"/>
      <c r="AC144" s="70"/>
      <c r="AD144" s="70"/>
      <c r="AE144" s="719"/>
      <c r="AF144" s="70"/>
      <c r="AG144" s="70"/>
      <c r="AH144" s="719"/>
      <c r="AI144" s="70"/>
      <c r="AJ144" s="70"/>
      <c r="AK144" s="719"/>
      <c r="AL144" s="70"/>
      <c r="AM144" s="70"/>
      <c r="AN144" s="719"/>
      <c r="AO144" s="70"/>
      <c r="AP144" s="70"/>
      <c r="AQ144" s="719"/>
      <c r="AR144" s="70"/>
      <c r="AS144" s="70"/>
      <c r="AT144" s="719"/>
      <c r="AU144" s="70"/>
      <c r="AV144" s="70"/>
      <c r="AW144" s="719"/>
      <c r="AX144" s="70"/>
      <c r="AY144" s="70"/>
      <c r="AZ144" s="719"/>
      <c r="BA144" s="70"/>
      <c r="BB144" s="70"/>
      <c r="BC144" s="719"/>
      <c r="BD144" s="70"/>
      <c r="BE144" s="70"/>
      <c r="BF144" s="719"/>
      <c r="BG144" s="70"/>
      <c r="BH144" s="70"/>
      <c r="BI144" s="719"/>
      <c r="BJ144" s="70"/>
      <c r="BK144" s="70"/>
      <c r="BL144" s="719"/>
      <c r="BM144" s="70"/>
      <c r="BN144" s="70"/>
      <c r="BO144" s="719"/>
      <c r="BP144" s="70"/>
      <c r="BQ144" s="70"/>
      <c r="BR144" s="719"/>
      <c r="BS144" s="70"/>
      <c r="BT144" s="70"/>
      <c r="BU144" s="719"/>
      <c r="BV144" s="70"/>
      <c r="BW144" s="70"/>
      <c r="BX144" s="719"/>
      <c r="BY144" s="70"/>
      <c r="BZ144" s="70"/>
      <c r="CA144" s="719"/>
      <c r="CB144" s="70"/>
      <c r="CC144" s="70"/>
      <c r="CD144" s="719"/>
      <c r="CE144" s="70"/>
      <c r="CF144" s="70"/>
      <c r="CG144" s="719"/>
      <c r="CH144" s="70"/>
      <c r="CI144" s="70"/>
      <c r="CJ144" s="719"/>
      <c r="CK144" s="70"/>
      <c r="CL144" s="70"/>
      <c r="CM144" s="719"/>
      <c r="CN144" s="70"/>
      <c r="CO144" s="70"/>
      <c r="CP144" s="719"/>
      <c r="CQ144" s="70"/>
      <c r="CR144" s="70"/>
      <c r="CS144" s="719"/>
      <c r="CT144" s="70"/>
      <c r="CU144" s="70"/>
      <c r="CV144" s="719"/>
      <c r="CW144" s="70"/>
      <c r="CX144" s="70"/>
      <c r="CY144" s="719"/>
      <c r="CZ144" s="70"/>
      <c r="DA144" s="70"/>
      <c r="DB144" s="719"/>
      <c r="DC144" s="70"/>
      <c r="DD144" s="70"/>
      <c r="DE144" s="719"/>
      <c r="DF144" s="70"/>
      <c r="DG144" s="70"/>
      <c r="DH144" s="719"/>
      <c r="DI144" s="70"/>
      <c r="DJ144" s="70"/>
      <c r="DK144" s="713"/>
    </row>
    <row r="145" spans="1:115" ht="15">
      <c r="A145" s="755" t="s">
        <v>416</v>
      </c>
      <c r="B145" s="70"/>
      <c r="C145" s="70"/>
      <c r="D145" s="719"/>
      <c r="E145" s="70"/>
      <c r="F145" s="70"/>
      <c r="G145" s="719"/>
      <c r="H145" s="70"/>
      <c r="I145" s="70"/>
      <c r="J145" s="719"/>
      <c r="K145" s="70"/>
      <c r="L145" s="70"/>
      <c r="M145" s="719"/>
      <c r="N145" s="70"/>
      <c r="O145" s="70"/>
      <c r="P145" s="719"/>
      <c r="Q145" s="70"/>
      <c r="R145" s="70"/>
      <c r="S145" s="719"/>
      <c r="T145" s="70"/>
      <c r="U145" s="70"/>
      <c r="V145" s="719"/>
      <c r="W145" s="70"/>
      <c r="X145" s="70"/>
      <c r="Y145" s="719"/>
      <c r="Z145" s="70"/>
      <c r="AA145" s="70"/>
      <c r="AB145" s="719"/>
      <c r="AC145" s="70"/>
      <c r="AD145" s="70"/>
      <c r="AE145" s="719"/>
      <c r="AF145" s="70"/>
      <c r="AG145" s="70"/>
      <c r="AH145" s="719"/>
      <c r="AI145" s="70"/>
      <c r="AJ145" s="70"/>
      <c r="AK145" s="719"/>
      <c r="AL145" s="70"/>
      <c r="AM145" s="70"/>
      <c r="AN145" s="719"/>
      <c r="AO145" s="70"/>
      <c r="AP145" s="70"/>
      <c r="AQ145" s="719"/>
      <c r="AR145" s="70"/>
      <c r="AS145" s="70"/>
      <c r="AT145" s="719"/>
      <c r="AU145" s="70"/>
      <c r="AV145" s="70"/>
      <c r="AW145" s="719"/>
      <c r="AX145" s="70"/>
      <c r="AY145" s="70"/>
      <c r="AZ145" s="719"/>
      <c r="BA145" s="70"/>
      <c r="BB145" s="70"/>
      <c r="BC145" s="719"/>
      <c r="BD145" s="70"/>
      <c r="BE145" s="70"/>
      <c r="BF145" s="719"/>
      <c r="BG145" s="70"/>
      <c r="BH145" s="70"/>
      <c r="BI145" s="719"/>
      <c r="BJ145" s="70"/>
      <c r="BK145" s="70"/>
      <c r="BL145" s="719"/>
      <c r="BM145" s="70"/>
      <c r="BN145" s="70"/>
      <c r="BO145" s="719"/>
      <c r="BP145" s="70"/>
      <c r="BQ145" s="70"/>
      <c r="BR145" s="719"/>
      <c r="BS145" s="70"/>
      <c r="BT145" s="70"/>
      <c r="BU145" s="719"/>
      <c r="BV145" s="70"/>
      <c r="BW145" s="70"/>
      <c r="BX145" s="719"/>
      <c r="BY145" s="70"/>
      <c r="BZ145" s="70"/>
      <c r="CA145" s="719"/>
      <c r="CB145" s="70"/>
      <c r="CC145" s="70"/>
      <c r="CD145" s="719"/>
      <c r="CE145" s="70"/>
      <c r="CF145" s="70"/>
      <c r="CG145" s="719"/>
      <c r="CH145" s="70"/>
      <c r="CI145" s="70"/>
      <c r="CJ145" s="719"/>
      <c r="CK145" s="70"/>
      <c r="CL145" s="70"/>
      <c r="CM145" s="719"/>
      <c r="CN145" s="70"/>
      <c r="CO145" s="70"/>
      <c r="CP145" s="719"/>
      <c r="CQ145" s="70"/>
      <c r="CR145" s="70"/>
      <c r="CS145" s="719"/>
      <c r="CT145" s="70"/>
      <c r="CU145" s="70"/>
      <c r="CV145" s="719"/>
      <c r="CW145" s="70"/>
      <c r="CX145" s="70"/>
      <c r="CY145" s="719"/>
      <c r="CZ145" s="70"/>
      <c r="DA145" s="70"/>
      <c r="DB145" s="719"/>
      <c r="DC145" s="70"/>
      <c r="DD145" s="70"/>
      <c r="DE145" s="719"/>
      <c r="DF145" s="70"/>
      <c r="DG145" s="70"/>
      <c r="DH145" s="719"/>
      <c r="DI145" s="70"/>
      <c r="DJ145" s="70"/>
      <c r="DK145" s="713"/>
    </row>
    <row r="146" spans="1:115" ht="15">
      <c r="A146" s="70"/>
      <c r="B146" s="70"/>
      <c r="C146" s="70"/>
      <c r="D146" s="719"/>
      <c r="E146" s="70"/>
      <c r="F146" s="70"/>
      <c r="G146" s="719"/>
      <c r="H146" s="70"/>
      <c r="I146" s="70"/>
      <c r="J146" s="719"/>
      <c r="K146" s="70"/>
      <c r="L146" s="70"/>
      <c r="M146" s="719"/>
      <c r="N146" s="70"/>
      <c r="O146" s="70"/>
      <c r="P146" s="719"/>
      <c r="Q146" s="70"/>
      <c r="R146" s="70"/>
      <c r="S146" s="719"/>
      <c r="T146" s="70"/>
      <c r="U146" s="70"/>
      <c r="V146" s="719"/>
      <c r="W146" s="70"/>
      <c r="X146" s="70"/>
      <c r="Y146" s="719"/>
      <c r="Z146" s="70"/>
      <c r="AA146" s="70"/>
      <c r="AB146" s="719"/>
      <c r="AC146" s="70"/>
      <c r="AD146" s="70"/>
      <c r="AE146" s="719"/>
      <c r="AF146" s="70"/>
      <c r="AG146" s="70"/>
      <c r="AH146" s="719"/>
      <c r="AI146" s="70"/>
      <c r="AJ146" s="70"/>
      <c r="AK146" s="719"/>
      <c r="AL146" s="70"/>
      <c r="AM146" s="70"/>
      <c r="AN146" s="719"/>
      <c r="AO146" s="70"/>
      <c r="AP146" s="70"/>
      <c r="AQ146" s="719"/>
      <c r="AR146" s="70"/>
      <c r="AS146" s="70"/>
      <c r="AT146" s="719"/>
      <c r="AU146" s="70"/>
      <c r="AV146" s="70"/>
      <c r="AW146" s="719"/>
      <c r="AX146" s="70"/>
      <c r="AY146" s="70"/>
      <c r="AZ146" s="719"/>
      <c r="BA146" s="70"/>
      <c r="BB146" s="70"/>
      <c r="BC146" s="719"/>
      <c r="BD146" s="70"/>
      <c r="BE146" s="70"/>
      <c r="BF146" s="719"/>
      <c r="BG146" s="70"/>
      <c r="BH146" s="70"/>
      <c r="BI146" s="719"/>
      <c r="BJ146" s="70"/>
      <c r="BK146" s="70"/>
      <c r="BL146" s="719"/>
      <c r="BM146" s="70"/>
      <c r="BN146" s="70"/>
      <c r="BO146" s="719"/>
      <c r="BP146" s="70"/>
      <c r="BQ146" s="70"/>
      <c r="BR146" s="719"/>
      <c r="BS146" s="70"/>
      <c r="BT146" s="70"/>
      <c r="BU146" s="719"/>
      <c r="BV146" s="70"/>
      <c r="BW146" s="70"/>
      <c r="BX146" s="719"/>
      <c r="BY146" s="70"/>
      <c r="BZ146" s="70"/>
      <c r="CA146" s="719"/>
      <c r="CB146" s="70"/>
      <c r="CC146" s="70"/>
      <c r="CD146" s="719"/>
      <c r="CE146" s="70"/>
      <c r="CF146" s="70"/>
      <c r="CG146" s="719"/>
      <c r="CH146" s="70"/>
      <c r="CI146" s="70"/>
      <c r="CJ146" s="719"/>
      <c r="CK146" s="70"/>
      <c r="CL146" s="70"/>
      <c r="CM146" s="719"/>
      <c r="CN146" s="70"/>
      <c r="CO146" s="70"/>
      <c r="CP146" s="719"/>
      <c r="CQ146" s="70"/>
      <c r="CR146" s="70"/>
      <c r="CS146" s="719"/>
      <c r="CT146" s="70"/>
      <c r="CU146" s="70"/>
      <c r="CV146" s="719"/>
      <c r="CW146" s="70"/>
      <c r="CX146" s="70"/>
      <c r="CY146" s="719"/>
      <c r="CZ146" s="70"/>
      <c r="DA146" s="70"/>
      <c r="DB146" s="719"/>
      <c r="DC146" s="70"/>
      <c r="DD146" s="70"/>
      <c r="DE146" s="719"/>
      <c r="DF146" s="70"/>
      <c r="DG146" s="70"/>
      <c r="DH146" s="719"/>
      <c r="DI146" s="70"/>
      <c r="DJ146" s="70"/>
      <c r="DK146" s="713"/>
    </row>
    <row r="147" spans="1:115" ht="23.25">
      <c r="A147" s="1842">
        <v>2020</v>
      </c>
      <c r="B147" s="1842"/>
      <c r="C147" s="1842"/>
      <c r="D147" s="1842"/>
      <c r="E147" s="1842"/>
      <c r="F147" s="1842"/>
      <c r="G147" s="1842"/>
      <c r="H147" s="1842"/>
      <c r="I147" s="1842"/>
      <c r="J147" s="1842"/>
      <c r="K147" s="1842"/>
      <c r="L147" s="1842"/>
      <c r="M147" s="1842"/>
      <c r="N147" s="1842"/>
      <c r="O147" s="1842"/>
      <c r="P147" s="1842"/>
      <c r="Q147" s="1842"/>
      <c r="R147" s="1842"/>
      <c r="S147" s="1842"/>
      <c r="T147" s="1842"/>
      <c r="U147" s="1842"/>
      <c r="V147" s="1842"/>
      <c r="W147" s="1842"/>
      <c r="X147" s="1842"/>
      <c r="Y147" s="1842"/>
      <c r="Z147" s="1842"/>
      <c r="AA147" s="1842"/>
      <c r="AB147" s="1842"/>
      <c r="AC147" s="1842"/>
      <c r="AD147" s="1842"/>
      <c r="AE147" s="1842"/>
      <c r="AF147" s="1842"/>
      <c r="AG147" s="1842"/>
      <c r="AH147" s="1842"/>
      <c r="AI147" s="1842"/>
      <c r="AJ147" s="1842"/>
      <c r="AK147" s="1842"/>
      <c r="AL147" s="1842"/>
      <c r="AM147" s="1842"/>
      <c r="AN147" s="1842"/>
      <c r="AO147" s="1842"/>
      <c r="AP147" s="1842"/>
      <c r="AQ147" s="1842"/>
      <c r="AR147" s="1842"/>
      <c r="AS147" s="1842"/>
      <c r="AT147" s="1842"/>
      <c r="AU147" s="1842"/>
      <c r="AV147" s="1842"/>
      <c r="AW147" s="1842"/>
      <c r="AX147" s="1842"/>
      <c r="AY147" s="1842"/>
      <c r="AZ147" s="1842"/>
      <c r="BA147" s="1842"/>
      <c r="BB147" s="1842"/>
      <c r="BC147" s="1842"/>
      <c r="BD147" s="1842"/>
      <c r="BE147" s="1842"/>
      <c r="BF147" s="1842"/>
      <c r="BG147" s="1842"/>
      <c r="BH147" s="1842"/>
      <c r="BI147" s="1842"/>
      <c r="BJ147" s="1842"/>
      <c r="BK147" s="1842"/>
      <c r="BL147" s="1842"/>
      <c r="BM147" s="1842"/>
      <c r="BN147" s="1842"/>
      <c r="BO147" s="1842"/>
      <c r="BP147" s="1842"/>
      <c r="BQ147" s="1842"/>
      <c r="BR147" s="1842"/>
      <c r="BS147" s="1842"/>
      <c r="BT147" s="1842"/>
      <c r="BU147" s="1842"/>
      <c r="BV147" s="1842"/>
      <c r="BW147" s="1842"/>
      <c r="BX147" s="1842"/>
      <c r="BY147" s="1842"/>
      <c r="BZ147" s="1842"/>
      <c r="CA147" s="1842"/>
      <c r="CB147" s="1842"/>
      <c r="CC147" s="1842"/>
      <c r="CD147" s="1842"/>
      <c r="CE147" s="1842"/>
      <c r="CF147" s="1842"/>
      <c r="CG147" s="1842"/>
      <c r="CH147" s="1842"/>
      <c r="CI147" s="1842"/>
      <c r="CJ147" s="1842"/>
      <c r="CK147" s="1842"/>
      <c r="CL147" s="1842"/>
      <c r="CM147" s="1842"/>
      <c r="CN147" s="1842"/>
      <c r="CO147" s="1842"/>
      <c r="CP147" s="1842"/>
      <c r="CQ147" s="1842"/>
      <c r="CR147" s="1842"/>
      <c r="CS147" s="1842"/>
      <c r="CT147" s="1842"/>
      <c r="CU147" s="1842"/>
      <c r="CV147" s="1842"/>
      <c r="CW147" s="1842"/>
      <c r="CX147" s="1842"/>
      <c r="CY147" s="1842"/>
      <c r="CZ147" s="1842"/>
      <c r="DA147" s="1842"/>
      <c r="DB147" s="1842"/>
      <c r="DC147" s="1842"/>
      <c r="DD147" s="1842"/>
      <c r="DE147" s="1842"/>
      <c r="DF147" s="1842"/>
      <c r="DG147" s="1842"/>
      <c r="DH147" s="1842"/>
      <c r="DI147" s="1842"/>
      <c r="DJ147" s="1842"/>
      <c r="DK147" s="1842"/>
    </row>
    <row r="148" spans="1:115" ht="15">
      <c r="A148" s="5"/>
      <c r="B148" s="128"/>
      <c r="C148" s="128"/>
      <c r="D148" s="719"/>
      <c r="E148" s="128"/>
      <c r="F148" s="128"/>
      <c r="G148" s="719"/>
      <c r="H148" s="128"/>
      <c r="I148" s="128"/>
      <c r="J148" s="719"/>
      <c r="K148" s="128"/>
      <c r="L148" s="128"/>
      <c r="M148" s="719"/>
      <c r="N148" s="128"/>
      <c r="O148" s="128"/>
      <c r="P148" s="719"/>
      <c r="Q148" s="128"/>
      <c r="R148" s="128"/>
      <c r="S148" s="719"/>
      <c r="T148" s="128"/>
      <c r="U148" s="128"/>
      <c r="V148" s="719"/>
      <c r="W148" s="128"/>
      <c r="X148" s="128"/>
      <c r="Y148" s="719"/>
      <c r="Z148" s="128"/>
      <c r="AA148" s="128"/>
      <c r="AB148" s="719"/>
      <c r="AC148" s="128"/>
      <c r="AD148" s="128"/>
      <c r="AE148" s="719"/>
      <c r="AF148" s="128"/>
      <c r="AG148" s="128"/>
      <c r="AH148" s="719"/>
      <c r="AI148" s="128"/>
      <c r="AJ148" s="128"/>
      <c r="AK148" s="719"/>
      <c r="AL148" s="128"/>
      <c r="AM148" s="128"/>
      <c r="AN148" s="719"/>
      <c r="AO148" s="128"/>
      <c r="AP148" s="128"/>
      <c r="AQ148" s="719"/>
      <c r="AR148" s="128"/>
      <c r="AS148" s="128"/>
      <c r="AT148" s="719"/>
      <c r="AU148" s="128"/>
      <c r="AV148" s="128"/>
      <c r="AW148" s="719"/>
      <c r="AX148" s="128"/>
      <c r="AY148" s="128"/>
      <c r="AZ148" s="719"/>
      <c r="BA148" s="128"/>
      <c r="BB148" s="128"/>
      <c r="BC148" s="719"/>
      <c r="BD148" s="128"/>
      <c r="BE148" s="128"/>
      <c r="BF148" s="719"/>
      <c r="BG148" s="128"/>
      <c r="BH148" s="128"/>
      <c r="BI148" s="719"/>
      <c r="BJ148" s="128"/>
      <c r="BK148" s="128"/>
      <c r="BL148" s="719"/>
      <c r="BM148" s="128"/>
      <c r="BN148" s="128"/>
      <c r="BO148" s="719"/>
      <c r="BP148" s="128"/>
      <c r="BQ148" s="128"/>
      <c r="BR148" s="719"/>
      <c r="BS148" s="128"/>
      <c r="BT148" s="128"/>
      <c r="BU148" s="719"/>
      <c r="BV148" s="128"/>
      <c r="BW148" s="128"/>
      <c r="BX148" s="719"/>
      <c r="BY148" s="128"/>
      <c r="BZ148" s="128"/>
      <c r="CA148" s="719"/>
      <c r="CB148" s="128"/>
      <c r="CC148" s="128"/>
      <c r="CD148" s="719"/>
      <c r="CE148" s="128"/>
      <c r="CF148" s="128"/>
      <c r="CG148" s="719"/>
      <c r="CH148" s="128"/>
      <c r="CI148" s="128"/>
      <c r="CJ148" s="719"/>
      <c r="CK148" s="128"/>
      <c r="CL148" s="128"/>
      <c r="CM148" s="719"/>
      <c r="CN148" s="128"/>
      <c r="CO148" s="128"/>
      <c r="CP148" s="719"/>
      <c r="CQ148" s="128"/>
      <c r="CR148" s="128"/>
      <c r="CS148" s="719"/>
      <c r="CT148" s="128"/>
      <c r="CU148" s="128"/>
      <c r="CV148" s="719"/>
      <c r="CW148" s="128"/>
      <c r="CX148" s="128"/>
      <c r="CY148" s="719"/>
      <c r="CZ148" s="128"/>
      <c r="DA148" s="128"/>
      <c r="DB148" s="719"/>
      <c r="DC148" s="128"/>
      <c r="DD148" s="128"/>
      <c r="DE148" s="719"/>
      <c r="DF148" s="128"/>
      <c r="DG148" s="128"/>
      <c r="DH148" s="719"/>
      <c r="DI148" s="128"/>
      <c r="DJ148" s="128"/>
    </row>
    <row r="149" spans="1:115" ht="15">
      <c r="A149" s="2" t="s">
        <v>351</v>
      </c>
      <c r="B149" s="70"/>
      <c r="C149" s="70"/>
      <c r="D149" s="719"/>
      <c r="E149" s="70"/>
      <c r="F149" s="70"/>
      <c r="G149" s="719"/>
      <c r="H149" s="70"/>
      <c r="I149" s="70"/>
      <c r="J149" s="719"/>
      <c r="K149" s="70"/>
      <c r="L149" s="70"/>
      <c r="M149" s="719"/>
      <c r="N149" s="70"/>
      <c r="O149" s="70"/>
      <c r="P149" s="719"/>
      <c r="Q149" s="70"/>
      <c r="R149" s="70"/>
      <c r="S149" s="719"/>
      <c r="T149" s="70"/>
      <c r="U149" s="70"/>
      <c r="V149" s="719"/>
      <c r="W149" s="70"/>
      <c r="X149" s="70"/>
      <c r="Y149" s="719"/>
      <c r="Z149" s="70"/>
      <c r="AA149" s="70"/>
      <c r="AB149" s="719"/>
      <c r="AC149" s="70"/>
      <c r="AD149" s="70"/>
      <c r="AE149" s="719"/>
      <c r="AF149" s="70"/>
      <c r="AG149" s="70"/>
      <c r="AH149" s="719"/>
      <c r="AI149" s="70"/>
      <c r="AJ149" s="70"/>
      <c r="AK149" s="719"/>
      <c r="AL149" s="70"/>
      <c r="AM149" s="70"/>
      <c r="AN149" s="719"/>
      <c r="AO149" s="70"/>
      <c r="AP149" s="70"/>
      <c r="AQ149" s="719"/>
      <c r="AR149" s="70"/>
      <c r="AS149" s="70"/>
      <c r="AT149" s="719"/>
      <c r="AU149" s="70"/>
      <c r="AV149" s="70"/>
      <c r="AW149" s="719"/>
      <c r="AX149" s="70"/>
      <c r="AY149" s="70"/>
      <c r="AZ149" s="719"/>
      <c r="BA149" s="70"/>
      <c r="BB149" s="70"/>
      <c r="BC149" s="719"/>
      <c r="BD149" s="70"/>
      <c r="BE149" s="70"/>
      <c r="BF149" s="719"/>
      <c r="BG149" s="70"/>
      <c r="BH149" s="70"/>
      <c r="BI149" s="719"/>
      <c r="BJ149" s="70"/>
      <c r="BK149" s="70"/>
      <c r="BL149" s="719"/>
      <c r="BM149" s="70"/>
      <c r="BN149" s="70"/>
      <c r="BO149" s="719"/>
      <c r="BP149" s="70"/>
      <c r="BQ149" s="70"/>
      <c r="BR149" s="719"/>
      <c r="BS149" s="70"/>
      <c r="BT149" s="70"/>
      <c r="BU149" s="719"/>
      <c r="BV149" s="70"/>
      <c r="BW149" s="70"/>
      <c r="BX149" s="719"/>
      <c r="BY149" s="70"/>
      <c r="BZ149" s="70"/>
      <c r="CA149" s="719"/>
      <c r="CB149" s="70"/>
      <c r="CC149" s="70"/>
      <c r="CD149" s="719"/>
      <c r="CE149" s="70"/>
      <c r="CF149" s="70"/>
      <c r="CG149" s="719"/>
      <c r="CH149" s="70"/>
      <c r="CI149" s="70"/>
      <c r="CJ149" s="719"/>
      <c r="CK149" s="70"/>
      <c r="CL149" s="70"/>
      <c r="CM149" s="719"/>
      <c r="CN149" s="70"/>
      <c r="CO149" s="70"/>
      <c r="CP149" s="719"/>
      <c r="CQ149" s="70"/>
      <c r="CR149" s="70"/>
      <c r="CS149" s="719"/>
      <c r="CT149" s="70"/>
      <c r="CU149" s="70"/>
      <c r="CV149" s="719"/>
      <c r="CW149" s="70"/>
      <c r="CX149" s="70"/>
      <c r="CY149" s="719"/>
      <c r="CZ149" s="70"/>
      <c r="DA149" s="70"/>
      <c r="DB149" s="719"/>
      <c r="DC149" s="70"/>
      <c r="DD149" s="70"/>
      <c r="DE149" s="719"/>
      <c r="DF149" s="70"/>
      <c r="DG149" s="70"/>
      <c r="DH149" s="719"/>
      <c r="DI149" s="70"/>
      <c r="DJ149" s="70"/>
    </row>
    <row r="150" spans="1:115" ht="15">
      <c r="A150" s="622" t="s">
        <v>8</v>
      </c>
      <c r="B150" s="1924" t="s">
        <v>26</v>
      </c>
      <c r="C150" s="1925"/>
      <c r="D150" s="1925"/>
      <c r="E150" s="1925"/>
      <c r="F150" s="1925"/>
      <c r="G150" s="1928"/>
      <c r="H150" s="1924" t="s">
        <v>28</v>
      </c>
      <c r="I150" s="1925"/>
      <c r="J150" s="1925"/>
      <c r="K150" s="1925"/>
      <c r="L150" s="1925"/>
      <c r="M150" s="1928"/>
      <c r="N150" s="1924" t="s">
        <v>27</v>
      </c>
      <c r="O150" s="1925"/>
      <c r="P150" s="1925"/>
      <c r="Q150" s="1925"/>
      <c r="R150" s="1925"/>
      <c r="S150" s="1928"/>
      <c r="T150" s="1924" t="s">
        <v>9</v>
      </c>
      <c r="U150" s="1925"/>
      <c r="V150" s="1925"/>
      <c r="W150" s="1925"/>
      <c r="X150" s="1925"/>
      <c r="Y150" s="1928"/>
      <c r="Z150" s="1924" t="s">
        <v>10</v>
      </c>
      <c r="AA150" s="1925"/>
      <c r="AB150" s="1925"/>
      <c r="AC150" s="1925"/>
      <c r="AD150" s="1925"/>
      <c r="AE150" s="1928"/>
      <c r="AF150" s="1924" t="s">
        <v>11</v>
      </c>
      <c r="AG150" s="1925"/>
      <c r="AH150" s="1925"/>
      <c r="AI150" s="1925"/>
      <c r="AJ150" s="1925"/>
      <c r="AK150" s="1925"/>
      <c r="AL150" s="1924" t="s">
        <v>12</v>
      </c>
      <c r="AM150" s="1925"/>
      <c r="AN150" s="1925"/>
      <c r="AO150" s="1925"/>
      <c r="AP150" s="1925"/>
      <c r="AQ150" s="1928"/>
      <c r="AR150" s="1924" t="s">
        <v>13</v>
      </c>
      <c r="AS150" s="1925"/>
      <c r="AT150" s="1925"/>
      <c r="AU150" s="1925"/>
      <c r="AV150" s="1925"/>
      <c r="AW150" s="1928"/>
      <c r="AX150" s="1924" t="s">
        <v>14</v>
      </c>
      <c r="AY150" s="1925"/>
      <c r="AZ150" s="1925"/>
      <c r="BA150" s="1925"/>
      <c r="BB150" s="1925"/>
      <c r="BC150" s="1928"/>
      <c r="BD150" s="1924" t="s">
        <v>15</v>
      </c>
      <c r="BE150" s="1925"/>
      <c r="BF150" s="1925"/>
      <c r="BG150" s="1925"/>
      <c r="BH150" s="1925"/>
      <c r="BI150" s="1928"/>
      <c r="BJ150" s="1924" t="s">
        <v>24</v>
      </c>
      <c r="BK150" s="1925"/>
      <c r="BL150" s="1925"/>
      <c r="BM150" s="1925"/>
      <c r="BN150" s="1925"/>
      <c r="BO150" s="1928"/>
      <c r="BP150" s="1924" t="s">
        <v>16</v>
      </c>
      <c r="BQ150" s="1925"/>
      <c r="BR150" s="1925"/>
      <c r="BS150" s="1925"/>
      <c r="BT150" s="1925"/>
      <c r="BU150" s="1928"/>
      <c r="BV150" s="1924" t="s">
        <v>17</v>
      </c>
      <c r="BW150" s="1925"/>
      <c r="BX150" s="1925"/>
      <c r="BY150" s="1925"/>
      <c r="BZ150" s="1925"/>
      <c r="CA150" s="1928"/>
      <c r="CB150" s="1924" t="s">
        <v>18</v>
      </c>
      <c r="CC150" s="1925"/>
      <c r="CD150" s="1925"/>
      <c r="CE150" s="1925"/>
      <c r="CF150" s="1925"/>
      <c r="CG150" s="1928"/>
      <c r="CH150" s="1924" t="s">
        <v>19</v>
      </c>
      <c r="CI150" s="1925"/>
      <c r="CJ150" s="1925"/>
      <c r="CK150" s="1925"/>
      <c r="CL150" s="1925"/>
      <c r="CM150" s="1928"/>
      <c r="CN150" s="1924" t="s">
        <v>20</v>
      </c>
      <c r="CO150" s="1925"/>
      <c r="CP150" s="1925"/>
      <c r="CQ150" s="1925"/>
      <c r="CR150" s="1925"/>
      <c r="CS150" s="1928"/>
      <c r="CT150" s="1925" t="s">
        <v>21</v>
      </c>
      <c r="CU150" s="1925"/>
      <c r="CV150" s="1925"/>
      <c r="CW150" s="1925"/>
      <c r="CX150" s="1925"/>
      <c r="CY150" s="1928"/>
      <c r="CZ150" s="1924" t="s">
        <v>22</v>
      </c>
      <c r="DA150" s="1925"/>
      <c r="DB150" s="1925"/>
      <c r="DC150" s="1925"/>
      <c r="DD150" s="1925"/>
      <c r="DE150" s="1928"/>
      <c r="DF150" s="1925" t="s">
        <v>23</v>
      </c>
      <c r="DG150" s="1925"/>
      <c r="DH150" s="1925"/>
      <c r="DI150" s="1925"/>
      <c r="DJ150" s="1925"/>
      <c r="DK150" s="1926"/>
    </row>
    <row r="151" spans="1:115" ht="15">
      <c r="A151" s="623" t="s">
        <v>124</v>
      </c>
      <c r="B151" s="1868" t="s">
        <v>104</v>
      </c>
      <c r="C151" s="1863"/>
      <c r="D151" s="1869"/>
      <c r="E151" s="2103" t="s">
        <v>3</v>
      </c>
      <c r="F151" s="1863"/>
      <c r="G151" s="1864"/>
      <c r="H151" s="1868" t="s">
        <v>104</v>
      </c>
      <c r="I151" s="1863"/>
      <c r="J151" s="1869"/>
      <c r="K151" s="2103" t="s">
        <v>3</v>
      </c>
      <c r="L151" s="1863"/>
      <c r="M151" s="1864"/>
      <c r="N151" s="1868" t="s">
        <v>104</v>
      </c>
      <c r="O151" s="1863"/>
      <c r="P151" s="1869"/>
      <c r="Q151" s="2103" t="s">
        <v>3</v>
      </c>
      <c r="R151" s="1863"/>
      <c r="S151" s="1864"/>
      <c r="T151" s="1868" t="s">
        <v>104</v>
      </c>
      <c r="U151" s="1863"/>
      <c r="V151" s="1869"/>
      <c r="W151" s="2103" t="s">
        <v>3</v>
      </c>
      <c r="X151" s="1863"/>
      <c r="Y151" s="1864"/>
      <c r="Z151" s="1868" t="s">
        <v>104</v>
      </c>
      <c r="AA151" s="1863"/>
      <c r="AB151" s="1869"/>
      <c r="AC151" s="2103" t="s">
        <v>3</v>
      </c>
      <c r="AD151" s="1863"/>
      <c r="AE151" s="1864"/>
      <c r="AF151" s="1868" t="s">
        <v>104</v>
      </c>
      <c r="AG151" s="1863"/>
      <c r="AH151" s="1869"/>
      <c r="AI151" s="2103" t="s">
        <v>3</v>
      </c>
      <c r="AJ151" s="1863"/>
      <c r="AK151" s="1863"/>
      <c r="AL151" s="1868" t="s">
        <v>104</v>
      </c>
      <c r="AM151" s="1863"/>
      <c r="AN151" s="1869"/>
      <c r="AO151" s="2103" t="s">
        <v>3</v>
      </c>
      <c r="AP151" s="1863"/>
      <c r="AQ151" s="1864"/>
      <c r="AR151" s="1868" t="s">
        <v>104</v>
      </c>
      <c r="AS151" s="1863"/>
      <c r="AT151" s="1869"/>
      <c r="AU151" s="2103" t="s">
        <v>3</v>
      </c>
      <c r="AV151" s="1863"/>
      <c r="AW151" s="1864"/>
      <c r="AX151" s="1868" t="s">
        <v>104</v>
      </c>
      <c r="AY151" s="1863"/>
      <c r="AZ151" s="1869"/>
      <c r="BA151" s="2103" t="s">
        <v>3</v>
      </c>
      <c r="BB151" s="1863"/>
      <c r="BC151" s="1864"/>
      <c r="BD151" s="1868" t="s">
        <v>104</v>
      </c>
      <c r="BE151" s="1863"/>
      <c r="BF151" s="1869"/>
      <c r="BG151" s="2103" t="s">
        <v>3</v>
      </c>
      <c r="BH151" s="1863"/>
      <c r="BI151" s="1864"/>
      <c r="BJ151" s="1868" t="s">
        <v>104</v>
      </c>
      <c r="BK151" s="1863"/>
      <c r="BL151" s="1869"/>
      <c r="BM151" s="2103" t="s">
        <v>3</v>
      </c>
      <c r="BN151" s="1863"/>
      <c r="BO151" s="1864"/>
      <c r="BP151" s="1868" t="s">
        <v>104</v>
      </c>
      <c r="BQ151" s="1863"/>
      <c r="BR151" s="1869"/>
      <c r="BS151" s="2103" t="s">
        <v>3</v>
      </c>
      <c r="BT151" s="1863"/>
      <c r="BU151" s="1864"/>
      <c r="BV151" s="1868" t="s">
        <v>104</v>
      </c>
      <c r="BW151" s="1863"/>
      <c r="BX151" s="1869"/>
      <c r="BY151" s="2103" t="s">
        <v>3</v>
      </c>
      <c r="BZ151" s="1863"/>
      <c r="CA151" s="1864"/>
      <c r="CB151" s="1868" t="s">
        <v>104</v>
      </c>
      <c r="CC151" s="1863"/>
      <c r="CD151" s="1869"/>
      <c r="CE151" s="2103" t="s">
        <v>3</v>
      </c>
      <c r="CF151" s="1863"/>
      <c r="CG151" s="1864"/>
      <c r="CH151" s="1868" t="s">
        <v>104</v>
      </c>
      <c r="CI151" s="1863"/>
      <c r="CJ151" s="1869"/>
      <c r="CK151" s="2103" t="s">
        <v>3</v>
      </c>
      <c r="CL151" s="1863"/>
      <c r="CM151" s="1864"/>
      <c r="CN151" s="1868" t="s">
        <v>104</v>
      </c>
      <c r="CO151" s="1863"/>
      <c r="CP151" s="1869"/>
      <c r="CQ151" s="2103" t="s">
        <v>3</v>
      </c>
      <c r="CR151" s="1863"/>
      <c r="CS151" s="1864"/>
      <c r="CT151" s="1863" t="s">
        <v>104</v>
      </c>
      <c r="CU151" s="1863"/>
      <c r="CV151" s="1869"/>
      <c r="CW151" s="2103" t="s">
        <v>3</v>
      </c>
      <c r="CX151" s="1863"/>
      <c r="CY151" s="1864"/>
      <c r="CZ151" s="1868" t="s">
        <v>104</v>
      </c>
      <c r="DA151" s="1863"/>
      <c r="DB151" s="1869"/>
      <c r="DC151" s="2103" t="s">
        <v>3</v>
      </c>
      <c r="DD151" s="1863"/>
      <c r="DE151" s="1864"/>
      <c r="DF151" s="1863" t="s">
        <v>104</v>
      </c>
      <c r="DG151" s="1863"/>
      <c r="DH151" s="1869"/>
      <c r="DI151" s="2103" t="s">
        <v>3</v>
      </c>
      <c r="DJ151" s="1863"/>
      <c r="DK151" s="1869"/>
    </row>
    <row r="152" spans="1:115" ht="15.75" thickBot="1">
      <c r="A152" s="624" t="s">
        <v>125</v>
      </c>
      <c r="B152" s="167" t="s">
        <v>46</v>
      </c>
      <c r="C152" s="133" t="s">
        <v>69</v>
      </c>
      <c r="D152" s="714" t="s">
        <v>77</v>
      </c>
      <c r="E152" s="134" t="s">
        <v>46</v>
      </c>
      <c r="F152" s="134" t="s">
        <v>69</v>
      </c>
      <c r="G152" s="727" t="s">
        <v>77</v>
      </c>
      <c r="H152" s="167" t="s">
        <v>46</v>
      </c>
      <c r="I152" s="133" t="s">
        <v>69</v>
      </c>
      <c r="J152" s="714" t="s">
        <v>77</v>
      </c>
      <c r="K152" s="134" t="s">
        <v>46</v>
      </c>
      <c r="L152" s="134" t="s">
        <v>69</v>
      </c>
      <c r="M152" s="727" t="s">
        <v>77</v>
      </c>
      <c r="N152" s="167" t="s">
        <v>46</v>
      </c>
      <c r="O152" s="133" t="s">
        <v>69</v>
      </c>
      <c r="P152" s="714" t="s">
        <v>77</v>
      </c>
      <c r="Q152" s="134" t="s">
        <v>46</v>
      </c>
      <c r="R152" s="134" t="s">
        <v>69</v>
      </c>
      <c r="S152" s="727" t="s">
        <v>77</v>
      </c>
      <c r="T152" s="167" t="s">
        <v>46</v>
      </c>
      <c r="U152" s="133" t="s">
        <v>69</v>
      </c>
      <c r="V152" s="714" t="s">
        <v>77</v>
      </c>
      <c r="W152" s="134" t="s">
        <v>46</v>
      </c>
      <c r="X152" s="134" t="s">
        <v>69</v>
      </c>
      <c r="Y152" s="727" t="s">
        <v>77</v>
      </c>
      <c r="Z152" s="167" t="s">
        <v>46</v>
      </c>
      <c r="AA152" s="133" t="s">
        <v>69</v>
      </c>
      <c r="AB152" s="714" t="s">
        <v>77</v>
      </c>
      <c r="AC152" s="134" t="s">
        <v>46</v>
      </c>
      <c r="AD152" s="134" t="s">
        <v>69</v>
      </c>
      <c r="AE152" s="727" t="s">
        <v>77</v>
      </c>
      <c r="AF152" s="167" t="s">
        <v>46</v>
      </c>
      <c r="AG152" s="133" t="s">
        <v>69</v>
      </c>
      <c r="AH152" s="714" t="s">
        <v>77</v>
      </c>
      <c r="AI152" s="134" t="s">
        <v>46</v>
      </c>
      <c r="AJ152" s="134" t="s">
        <v>69</v>
      </c>
      <c r="AK152" s="732" t="s">
        <v>77</v>
      </c>
      <c r="AL152" s="167" t="s">
        <v>46</v>
      </c>
      <c r="AM152" s="133" t="s">
        <v>69</v>
      </c>
      <c r="AN152" s="714" t="s">
        <v>77</v>
      </c>
      <c r="AO152" s="134" t="s">
        <v>46</v>
      </c>
      <c r="AP152" s="134" t="s">
        <v>69</v>
      </c>
      <c r="AQ152" s="727" t="s">
        <v>77</v>
      </c>
      <c r="AR152" s="167" t="s">
        <v>46</v>
      </c>
      <c r="AS152" s="133" t="s">
        <v>69</v>
      </c>
      <c r="AT152" s="714" t="s">
        <v>77</v>
      </c>
      <c r="AU152" s="134" t="s">
        <v>46</v>
      </c>
      <c r="AV152" s="134" t="s">
        <v>69</v>
      </c>
      <c r="AW152" s="727" t="s">
        <v>77</v>
      </c>
      <c r="AX152" s="167" t="s">
        <v>46</v>
      </c>
      <c r="AY152" s="133" t="s">
        <v>69</v>
      </c>
      <c r="AZ152" s="714" t="s">
        <v>77</v>
      </c>
      <c r="BA152" s="134" t="s">
        <v>46</v>
      </c>
      <c r="BB152" s="134" t="s">
        <v>69</v>
      </c>
      <c r="BC152" s="727" t="s">
        <v>77</v>
      </c>
      <c r="BD152" s="167" t="s">
        <v>46</v>
      </c>
      <c r="BE152" s="133" t="s">
        <v>69</v>
      </c>
      <c r="BF152" s="714" t="s">
        <v>77</v>
      </c>
      <c r="BG152" s="134" t="s">
        <v>46</v>
      </c>
      <c r="BH152" s="134" t="s">
        <v>69</v>
      </c>
      <c r="BI152" s="727" t="s">
        <v>77</v>
      </c>
      <c r="BJ152" s="167" t="s">
        <v>46</v>
      </c>
      <c r="BK152" s="133" t="s">
        <v>69</v>
      </c>
      <c r="BL152" s="714" t="s">
        <v>77</v>
      </c>
      <c r="BM152" s="134" t="s">
        <v>46</v>
      </c>
      <c r="BN152" s="134" t="s">
        <v>69</v>
      </c>
      <c r="BO152" s="727" t="s">
        <v>77</v>
      </c>
      <c r="BP152" s="167" t="s">
        <v>46</v>
      </c>
      <c r="BQ152" s="133" t="s">
        <v>69</v>
      </c>
      <c r="BR152" s="714" t="s">
        <v>77</v>
      </c>
      <c r="BS152" s="134" t="s">
        <v>46</v>
      </c>
      <c r="BT152" s="134" t="s">
        <v>69</v>
      </c>
      <c r="BU152" s="727" t="s">
        <v>77</v>
      </c>
      <c r="BV152" s="167" t="s">
        <v>46</v>
      </c>
      <c r="BW152" s="133" t="s">
        <v>69</v>
      </c>
      <c r="BX152" s="714" t="s">
        <v>77</v>
      </c>
      <c r="BY152" s="134" t="s">
        <v>46</v>
      </c>
      <c r="BZ152" s="134" t="s">
        <v>69</v>
      </c>
      <c r="CA152" s="727" t="s">
        <v>77</v>
      </c>
      <c r="CB152" s="167" t="s">
        <v>46</v>
      </c>
      <c r="CC152" s="133" t="s">
        <v>69</v>
      </c>
      <c r="CD152" s="714" t="s">
        <v>77</v>
      </c>
      <c r="CE152" s="134" t="s">
        <v>46</v>
      </c>
      <c r="CF152" s="133" t="s">
        <v>69</v>
      </c>
      <c r="CG152" s="727" t="s">
        <v>77</v>
      </c>
      <c r="CH152" s="167" t="s">
        <v>46</v>
      </c>
      <c r="CI152" s="133" t="s">
        <v>69</v>
      </c>
      <c r="CJ152" s="714" t="s">
        <v>77</v>
      </c>
      <c r="CK152" s="134" t="s">
        <v>46</v>
      </c>
      <c r="CL152" s="134" t="s">
        <v>69</v>
      </c>
      <c r="CM152" s="727" t="s">
        <v>77</v>
      </c>
      <c r="CN152" s="167" t="s">
        <v>46</v>
      </c>
      <c r="CO152" s="133" t="s">
        <v>69</v>
      </c>
      <c r="CP152" s="714" t="s">
        <v>77</v>
      </c>
      <c r="CQ152" s="134" t="s">
        <v>46</v>
      </c>
      <c r="CR152" s="134" t="s">
        <v>69</v>
      </c>
      <c r="CS152" s="727" t="s">
        <v>77</v>
      </c>
      <c r="CT152" s="133" t="s">
        <v>46</v>
      </c>
      <c r="CU152" s="133" t="s">
        <v>69</v>
      </c>
      <c r="CV152" s="714" t="s">
        <v>77</v>
      </c>
      <c r="CW152" s="134" t="s">
        <v>46</v>
      </c>
      <c r="CX152" s="134" t="s">
        <v>69</v>
      </c>
      <c r="CY152" s="727" t="s">
        <v>77</v>
      </c>
      <c r="CZ152" s="167" t="s">
        <v>46</v>
      </c>
      <c r="DA152" s="133" t="s">
        <v>69</v>
      </c>
      <c r="DB152" s="714" t="s">
        <v>77</v>
      </c>
      <c r="DC152" s="134" t="s">
        <v>46</v>
      </c>
      <c r="DD152" s="134" t="s">
        <v>69</v>
      </c>
      <c r="DE152" s="727" t="s">
        <v>77</v>
      </c>
      <c r="DF152" s="133" t="s">
        <v>46</v>
      </c>
      <c r="DG152" s="133" t="s">
        <v>69</v>
      </c>
      <c r="DH152" s="714" t="s">
        <v>77</v>
      </c>
      <c r="DI152" s="134" t="s">
        <v>46</v>
      </c>
      <c r="DJ152" s="133" t="s">
        <v>69</v>
      </c>
      <c r="DK152" s="739" t="s">
        <v>77</v>
      </c>
    </row>
    <row r="153" spans="1:115">
      <c r="A153" s="625" t="s">
        <v>81</v>
      </c>
      <c r="B153" s="169">
        <v>18</v>
      </c>
      <c r="C153" s="139">
        <v>0.87</v>
      </c>
      <c r="D153" s="715">
        <v>4466</v>
      </c>
      <c r="E153" s="149">
        <v>17</v>
      </c>
      <c r="F153" s="150">
        <v>2.58</v>
      </c>
      <c r="G153" s="728">
        <v>302</v>
      </c>
      <c r="H153" s="169">
        <v>19</v>
      </c>
      <c r="I153" s="139">
        <v>0.98</v>
      </c>
      <c r="J153" s="715">
        <v>3476</v>
      </c>
      <c r="K153" s="149">
        <v>17</v>
      </c>
      <c r="L153" s="150">
        <v>2.82</v>
      </c>
      <c r="M153" s="728">
        <v>242</v>
      </c>
      <c r="N153" s="171">
        <v>6</v>
      </c>
      <c r="O153" s="139">
        <v>0.96</v>
      </c>
      <c r="P153" s="715">
        <v>990</v>
      </c>
      <c r="Q153" s="183">
        <v>20</v>
      </c>
      <c r="R153" s="150">
        <v>5.93</v>
      </c>
      <c r="S153" s="728">
        <v>60</v>
      </c>
      <c r="T153" s="173">
        <v>27</v>
      </c>
      <c r="U153" s="139">
        <v>2.65</v>
      </c>
      <c r="V153" s="715">
        <v>440</v>
      </c>
      <c r="W153" s="149" t="s">
        <v>105</v>
      </c>
      <c r="X153" s="150" t="s">
        <v>105</v>
      </c>
      <c r="Y153" s="728" t="s">
        <v>105</v>
      </c>
      <c r="Z153" s="171">
        <v>19</v>
      </c>
      <c r="AA153" s="139">
        <v>2.31</v>
      </c>
      <c r="AB153" s="715">
        <v>491</v>
      </c>
      <c r="AC153" s="149" t="s">
        <v>105</v>
      </c>
      <c r="AD153" s="150" t="s">
        <v>105</v>
      </c>
      <c r="AE153" s="728" t="s">
        <v>105</v>
      </c>
      <c r="AF153" s="171">
        <v>4</v>
      </c>
      <c r="AG153" s="139">
        <v>1.62</v>
      </c>
      <c r="AH153" s="723">
        <v>177</v>
      </c>
      <c r="AI153" s="148" t="s">
        <v>105</v>
      </c>
      <c r="AJ153" s="150" t="s">
        <v>105</v>
      </c>
      <c r="AK153" s="723" t="s">
        <v>105</v>
      </c>
      <c r="AL153" s="171">
        <v>10</v>
      </c>
      <c r="AM153" s="139">
        <v>3.49</v>
      </c>
      <c r="AN153" s="723">
        <v>144</v>
      </c>
      <c r="AO153" s="148" t="s">
        <v>105</v>
      </c>
      <c r="AP153" s="150" t="s">
        <v>105</v>
      </c>
      <c r="AQ153" s="728" t="s">
        <v>105</v>
      </c>
      <c r="AR153" s="171">
        <v>18</v>
      </c>
      <c r="AS153" s="139">
        <v>3.7</v>
      </c>
      <c r="AT153" s="723">
        <v>206</v>
      </c>
      <c r="AU153" s="148" t="s">
        <v>105</v>
      </c>
      <c r="AV153" s="150" t="s">
        <v>105</v>
      </c>
      <c r="AW153" s="728" t="s">
        <v>105</v>
      </c>
      <c r="AX153" s="171">
        <v>6</v>
      </c>
      <c r="AY153" s="139">
        <v>2.35</v>
      </c>
      <c r="AZ153" s="723">
        <v>161</v>
      </c>
      <c r="BA153" s="148" t="s">
        <v>105</v>
      </c>
      <c r="BB153" s="150" t="s">
        <v>105</v>
      </c>
      <c r="BC153" s="728" t="s">
        <v>105</v>
      </c>
      <c r="BD153" s="171">
        <v>19</v>
      </c>
      <c r="BE153" s="139">
        <v>2.21</v>
      </c>
      <c r="BF153" s="715">
        <v>388</v>
      </c>
      <c r="BG153" s="149" t="s">
        <v>105</v>
      </c>
      <c r="BH153" s="150" t="s">
        <v>105</v>
      </c>
      <c r="BI153" s="728" t="s">
        <v>105</v>
      </c>
      <c r="BJ153" s="184">
        <v>1</v>
      </c>
      <c r="BK153" s="148">
        <v>0.68</v>
      </c>
      <c r="BL153" s="735">
        <v>143</v>
      </c>
      <c r="BM153" s="148" t="s">
        <v>105</v>
      </c>
      <c r="BN153" s="150" t="s">
        <v>105</v>
      </c>
      <c r="BO153" s="728" t="s">
        <v>105</v>
      </c>
      <c r="BP153" s="171">
        <v>15</v>
      </c>
      <c r="BQ153" s="139">
        <v>2.31</v>
      </c>
      <c r="BR153" s="715">
        <v>383</v>
      </c>
      <c r="BS153" s="149" t="s">
        <v>105</v>
      </c>
      <c r="BT153" s="150" t="s">
        <v>105</v>
      </c>
      <c r="BU153" s="728" t="s">
        <v>105</v>
      </c>
      <c r="BV153" s="169">
        <v>16</v>
      </c>
      <c r="BW153" s="139">
        <v>2.25</v>
      </c>
      <c r="BX153" s="715">
        <v>357</v>
      </c>
      <c r="BY153" s="149" t="s">
        <v>105</v>
      </c>
      <c r="BZ153" s="150" t="s">
        <v>105</v>
      </c>
      <c r="CA153" s="728" t="s">
        <v>105</v>
      </c>
      <c r="CB153" s="169">
        <v>14</v>
      </c>
      <c r="CC153" s="139">
        <v>1.8</v>
      </c>
      <c r="CD153" s="723">
        <v>441</v>
      </c>
      <c r="CE153" s="148" t="s">
        <v>105</v>
      </c>
      <c r="CF153" s="150" t="s">
        <v>105</v>
      </c>
      <c r="CG153" s="728" t="s">
        <v>105</v>
      </c>
      <c r="CH153" s="169">
        <v>40</v>
      </c>
      <c r="CI153" s="139">
        <v>3.07</v>
      </c>
      <c r="CJ153" s="723">
        <v>325</v>
      </c>
      <c r="CK153" s="148" t="s">
        <v>105</v>
      </c>
      <c r="CL153" s="150" t="s">
        <v>105</v>
      </c>
      <c r="CM153" s="728" t="s">
        <v>105</v>
      </c>
      <c r="CN153" s="171">
        <v>7</v>
      </c>
      <c r="CO153" s="139">
        <v>1.9</v>
      </c>
      <c r="CP153" s="723">
        <v>242</v>
      </c>
      <c r="CQ153" s="148" t="s">
        <v>105</v>
      </c>
      <c r="CR153" s="150" t="s">
        <v>105</v>
      </c>
      <c r="CS153" s="728" t="s">
        <v>105</v>
      </c>
      <c r="CT153" s="139">
        <v>7</v>
      </c>
      <c r="CU153" s="139">
        <v>3.12</v>
      </c>
      <c r="CV153" s="723">
        <v>124</v>
      </c>
      <c r="CW153" s="148" t="s">
        <v>105</v>
      </c>
      <c r="CX153" s="150" t="s">
        <v>105</v>
      </c>
      <c r="CY153" s="728" t="s">
        <v>105</v>
      </c>
      <c r="CZ153" s="171">
        <v>23</v>
      </c>
      <c r="DA153" s="139">
        <v>3.36</v>
      </c>
      <c r="DB153" s="723">
        <v>284</v>
      </c>
      <c r="DC153" s="148" t="s">
        <v>105</v>
      </c>
      <c r="DD153" s="150" t="s">
        <v>105</v>
      </c>
      <c r="DE153" s="728" t="s">
        <v>105</v>
      </c>
      <c r="DF153" s="602">
        <v>9</v>
      </c>
      <c r="DG153" s="148">
        <v>2.5299999999999998</v>
      </c>
      <c r="DH153" s="735">
        <v>160</v>
      </c>
      <c r="DI153" s="148" t="s">
        <v>105</v>
      </c>
      <c r="DJ153" s="149" t="s">
        <v>105</v>
      </c>
      <c r="DK153" s="715" t="s">
        <v>105</v>
      </c>
    </row>
    <row r="154" spans="1:115">
      <c r="A154" s="626" t="s">
        <v>78</v>
      </c>
      <c r="B154" s="176">
        <v>7</v>
      </c>
      <c r="C154" s="153">
        <v>0.59</v>
      </c>
      <c r="D154" s="716">
        <v>4427</v>
      </c>
      <c r="E154" s="159">
        <v>10</v>
      </c>
      <c r="F154" s="159">
        <v>2.41</v>
      </c>
      <c r="G154" s="729">
        <v>295</v>
      </c>
      <c r="H154" s="176">
        <v>8</v>
      </c>
      <c r="I154" s="153">
        <v>0.66</v>
      </c>
      <c r="J154" s="716">
        <v>3447</v>
      </c>
      <c r="K154" s="159">
        <v>11</v>
      </c>
      <c r="L154" s="159">
        <v>2.7</v>
      </c>
      <c r="M154" s="729">
        <v>236</v>
      </c>
      <c r="N154" s="176">
        <v>4</v>
      </c>
      <c r="O154" s="153">
        <v>0.9</v>
      </c>
      <c r="P154" s="716">
        <v>980</v>
      </c>
      <c r="Q154" s="159">
        <v>6</v>
      </c>
      <c r="R154" s="159">
        <v>2.64</v>
      </c>
      <c r="S154" s="729">
        <v>59</v>
      </c>
      <c r="T154" s="176">
        <v>13</v>
      </c>
      <c r="U154" s="153">
        <v>2.11</v>
      </c>
      <c r="V154" s="716">
        <v>439</v>
      </c>
      <c r="W154" s="159" t="s">
        <v>105</v>
      </c>
      <c r="X154" s="159" t="s">
        <v>105</v>
      </c>
      <c r="Y154" s="729" t="s">
        <v>105</v>
      </c>
      <c r="Z154" s="176">
        <v>5</v>
      </c>
      <c r="AA154" s="153">
        <v>1.08</v>
      </c>
      <c r="AB154" s="716">
        <v>494</v>
      </c>
      <c r="AC154" s="159" t="s">
        <v>105</v>
      </c>
      <c r="AD154" s="159" t="s">
        <v>105</v>
      </c>
      <c r="AE154" s="729" t="s">
        <v>105</v>
      </c>
      <c r="AF154" s="176">
        <v>4</v>
      </c>
      <c r="AG154" s="153">
        <v>2.0299999999999998</v>
      </c>
      <c r="AH154" s="724">
        <v>177</v>
      </c>
      <c r="AI154" s="158" t="s">
        <v>105</v>
      </c>
      <c r="AJ154" s="159" t="s">
        <v>105</v>
      </c>
      <c r="AK154" s="724" t="s">
        <v>105</v>
      </c>
      <c r="AL154" s="176">
        <v>8</v>
      </c>
      <c r="AM154" s="153">
        <v>3.15</v>
      </c>
      <c r="AN154" s="724">
        <v>142</v>
      </c>
      <c r="AO154" s="158" t="s">
        <v>105</v>
      </c>
      <c r="AP154" s="159" t="s">
        <v>105</v>
      </c>
      <c r="AQ154" s="729" t="s">
        <v>105</v>
      </c>
      <c r="AR154" s="176">
        <v>11</v>
      </c>
      <c r="AS154" s="153">
        <v>3.22</v>
      </c>
      <c r="AT154" s="724">
        <v>203</v>
      </c>
      <c r="AU154" s="158" t="s">
        <v>105</v>
      </c>
      <c r="AV154" s="159" t="s">
        <v>105</v>
      </c>
      <c r="AW154" s="729" t="s">
        <v>105</v>
      </c>
      <c r="AX154" s="176">
        <v>2</v>
      </c>
      <c r="AY154" s="153">
        <v>0.78</v>
      </c>
      <c r="AZ154" s="724">
        <v>160</v>
      </c>
      <c r="BA154" s="158" t="s">
        <v>105</v>
      </c>
      <c r="BB154" s="159" t="s">
        <v>105</v>
      </c>
      <c r="BC154" s="729" t="s">
        <v>105</v>
      </c>
      <c r="BD154" s="176">
        <v>9</v>
      </c>
      <c r="BE154" s="153">
        <v>1.69</v>
      </c>
      <c r="BF154" s="716">
        <v>382</v>
      </c>
      <c r="BG154" s="159" t="s">
        <v>105</v>
      </c>
      <c r="BH154" s="159" t="s">
        <v>105</v>
      </c>
      <c r="BI154" s="729" t="s">
        <v>105</v>
      </c>
      <c r="BJ154" s="185">
        <v>4</v>
      </c>
      <c r="BK154" s="158">
        <v>1.95</v>
      </c>
      <c r="BL154" s="736">
        <v>140</v>
      </c>
      <c r="BM154" s="158" t="s">
        <v>105</v>
      </c>
      <c r="BN154" s="159" t="s">
        <v>105</v>
      </c>
      <c r="BO154" s="729" t="s">
        <v>105</v>
      </c>
      <c r="BP154" s="176">
        <v>10</v>
      </c>
      <c r="BQ154" s="153">
        <v>2.25</v>
      </c>
      <c r="BR154" s="716">
        <v>383</v>
      </c>
      <c r="BS154" s="159" t="s">
        <v>105</v>
      </c>
      <c r="BT154" s="159" t="s">
        <v>105</v>
      </c>
      <c r="BU154" s="729" t="s">
        <v>105</v>
      </c>
      <c r="BV154" s="176">
        <v>6</v>
      </c>
      <c r="BW154" s="153">
        <v>1.34</v>
      </c>
      <c r="BX154" s="716">
        <v>354</v>
      </c>
      <c r="BY154" s="159" t="s">
        <v>105</v>
      </c>
      <c r="BZ154" s="159" t="s">
        <v>105</v>
      </c>
      <c r="CA154" s="729" t="s">
        <v>105</v>
      </c>
      <c r="CB154" s="175">
        <v>5</v>
      </c>
      <c r="CC154" s="153">
        <v>1.22</v>
      </c>
      <c r="CD154" s="724">
        <v>434</v>
      </c>
      <c r="CE154" s="158" t="s">
        <v>105</v>
      </c>
      <c r="CF154" s="159" t="s">
        <v>105</v>
      </c>
      <c r="CG154" s="729" t="s">
        <v>105</v>
      </c>
      <c r="CH154" s="176">
        <v>12</v>
      </c>
      <c r="CI154" s="153">
        <v>1.95</v>
      </c>
      <c r="CJ154" s="724">
        <v>317</v>
      </c>
      <c r="CK154" s="158" t="s">
        <v>105</v>
      </c>
      <c r="CL154" s="159" t="s">
        <v>105</v>
      </c>
      <c r="CM154" s="729" t="s">
        <v>105</v>
      </c>
      <c r="CN154" s="176">
        <v>3</v>
      </c>
      <c r="CO154" s="153">
        <v>1.37</v>
      </c>
      <c r="CP154" s="724">
        <v>242</v>
      </c>
      <c r="CQ154" s="158" t="s">
        <v>105</v>
      </c>
      <c r="CR154" s="159" t="s">
        <v>105</v>
      </c>
      <c r="CS154" s="729" t="s">
        <v>105</v>
      </c>
      <c r="CT154" s="153">
        <v>2</v>
      </c>
      <c r="CU154" s="153">
        <v>0.82000000000000006</v>
      </c>
      <c r="CV154" s="724">
        <v>121</v>
      </c>
      <c r="CW154" s="158" t="s">
        <v>105</v>
      </c>
      <c r="CX154" s="159" t="s">
        <v>105</v>
      </c>
      <c r="CY154" s="729" t="s">
        <v>105</v>
      </c>
      <c r="CZ154" s="176">
        <v>9</v>
      </c>
      <c r="DA154" s="153">
        <v>2.31</v>
      </c>
      <c r="DB154" s="724">
        <v>281</v>
      </c>
      <c r="DC154" s="158" t="s">
        <v>105</v>
      </c>
      <c r="DD154" s="159" t="s">
        <v>105</v>
      </c>
      <c r="DE154" s="729" t="s">
        <v>105</v>
      </c>
      <c r="DF154" s="603">
        <v>4</v>
      </c>
      <c r="DG154" s="158">
        <v>1.73</v>
      </c>
      <c r="DH154" s="736">
        <v>158</v>
      </c>
      <c r="DI154" s="158" t="s">
        <v>105</v>
      </c>
      <c r="DJ154" s="159" t="s">
        <v>105</v>
      </c>
      <c r="DK154" s="716" t="s">
        <v>105</v>
      </c>
    </row>
    <row r="155" spans="1:115">
      <c r="A155" s="625" t="s">
        <v>126</v>
      </c>
      <c r="B155" s="169">
        <v>86</v>
      </c>
      <c r="C155" s="139">
        <v>0.67</v>
      </c>
      <c r="D155" s="715">
        <v>4570</v>
      </c>
      <c r="E155" s="149">
        <v>32</v>
      </c>
      <c r="F155" s="149">
        <v>3.3</v>
      </c>
      <c r="G155" s="728">
        <v>303</v>
      </c>
      <c r="H155" s="169">
        <v>86</v>
      </c>
      <c r="I155" s="139">
        <v>0.75</v>
      </c>
      <c r="J155" s="715">
        <v>3545</v>
      </c>
      <c r="K155" s="149">
        <v>33</v>
      </c>
      <c r="L155" s="149">
        <v>3.65</v>
      </c>
      <c r="M155" s="728">
        <v>242</v>
      </c>
      <c r="N155" s="171">
        <v>84</v>
      </c>
      <c r="O155" s="139">
        <v>1.29</v>
      </c>
      <c r="P155" s="715">
        <v>1025</v>
      </c>
      <c r="Q155" s="149">
        <v>26</v>
      </c>
      <c r="R155" s="149">
        <v>6.04</v>
      </c>
      <c r="S155" s="728">
        <v>61</v>
      </c>
      <c r="T155" s="171">
        <v>82</v>
      </c>
      <c r="U155" s="139">
        <v>2.06</v>
      </c>
      <c r="V155" s="715">
        <v>447</v>
      </c>
      <c r="W155" s="149" t="s">
        <v>105</v>
      </c>
      <c r="X155" s="149" t="s">
        <v>105</v>
      </c>
      <c r="Y155" s="728" t="s">
        <v>105</v>
      </c>
      <c r="Z155" s="169">
        <v>89</v>
      </c>
      <c r="AA155" s="139">
        <v>1.53</v>
      </c>
      <c r="AB155" s="715">
        <v>502</v>
      </c>
      <c r="AC155" s="149" t="s">
        <v>105</v>
      </c>
      <c r="AD155" s="149" t="s">
        <v>105</v>
      </c>
      <c r="AE155" s="728" t="s">
        <v>105</v>
      </c>
      <c r="AF155" s="171">
        <v>79</v>
      </c>
      <c r="AG155" s="139">
        <v>2.95</v>
      </c>
      <c r="AH155" s="723">
        <v>182</v>
      </c>
      <c r="AI155" s="148" t="s">
        <v>105</v>
      </c>
      <c r="AJ155" s="149" t="s">
        <v>105</v>
      </c>
      <c r="AK155" s="723" t="s">
        <v>105</v>
      </c>
      <c r="AL155" s="171">
        <v>86</v>
      </c>
      <c r="AM155" s="139">
        <v>2.88</v>
      </c>
      <c r="AN155" s="723">
        <v>153</v>
      </c>
      <c r="AO155" s="148" t="s">
        <v>105</v>
      </c>
      <c r="AP155" s="149" t="s">
        <v>105</v>
      </c>
      <c r="AQ155" s="728" t="s">
        <v>105</v>
      </c>
      <c r="AR155" s="171">
        <v>88</v>
      </c>
      <c r="AS155" s="139">
        <v>2.11</v>
      </c>
      <c r="AT155" s="723">
        <v>209</v>
      </c>
      <c r="AU155" s="148" t="s">
        <v>105</v>
      </c>
      <c r="AV155" s="149" t="s">
        <v>105</v>
      </c>
      <c r="AW155" s="728" t="s">
        <v>105</v>
      </c>
      <c r="AX155" s="171">
        <v>88</v>
      </c>
      <c r="AY155" s="139">
        <v>2.81</v>
      </c>
      <c r="AZ155" s="723">
        <v>169</v>
      </c>
      <c r="BA155" s="148" t="s">
        <v>105</v>
      </c>
      <c r="BB155" s="149" t="s">
        <v>105</v>
      </c>
      <c r="BC155" s="728" t="s">
        <v>105</v>
      </c>
      <c r="BD155" s="171">
        <v>82</v>
      </c>
      <c r="BE155" s="139">
        <v>2.12</v>
      </c>
      <c r="BF155" s="715">
        <v>393</v>
      </c>
      <c r="BG155" s="149" t="s">
        <v>105</v>
      </c>
      <c r="BH155" s="149" t="s">
        <v>105</v>
      </c>
      <c r="BI155" s="728" t="s">
        <v>105</v>
      </c>
      <c r="BJ155" s="184">
        <v>91</v>
      </c>
      <c r="BK155" s="148">
        <v>1.93</v>
      </c>
      <c r="BL155" s="735">
        <v>146</v>
      </c>
      <c r="BM155" s="148" t="s">
        <v>105</v>
      </c>
      <c r="BN155" s="149" t="s">
        <v>105</v>
      </c>
      <c r="BO155" s="728" t="s">
        <v>105</v>
      </c>
      <c r="BP155" s="169">
        <v>87</v>
      </c>
      <c r="BQ155" s="139">
        <v>1.88</v>
      </c>
      <c r="BR155" s="715">
        <v>391</v>
      </c>
      <c r="BS155" s="149" t="s">
        <v>105</v>
      </c>
      <c r="BT155" s="149" t="s">
        <v>105</v>
      </c>
      <c r="BU155" s="728" t="s">
        <v>105</v>
      </c>
      <c r="BV155" s="171">
        <v>88</v>
      </c>
      <c r="BW155" s="139">
        <v>1.72</v>
      </c>
      <c r="BX155" s="715">
        <v>367</v>
      </c>
      <c r="BY155" s="149" t="s">
        <v>105</v>
      </c>
      <c r="BZ155" s="149" t="s">
        <v>105</v>
      </c>
      <c r="CA155" s="728" t="s">
        <v>105</v>
      </c>
      <c r="CB155" s="171">
        <v>87</v>
      </c>
      <c r="CC155" s="139">
        <v>1.58</v>
      </c>
      <c r="CD155" s="723">
        <v>453</v>
      </c>
      <c r="CE155" s="148" t="s">
        <v>105</v>
      </c>
      <c r="CF155" s="149" t="s">
        <v>105</v>
      </c>
      <c r="CG155" s="728" t="s">
        <v>105</v>
      </c>
      <c r="CH155" s="171">
        <v>81</v>
      </c>
      <c r="CI155" s="139">
        <v>2.16</v>
      </c>
      <c r="CJ155" s="723">
        <v>327</v>
      </c>
      <c r="CK155" s="148" t="s">
        <v>105</v>
      </c>
      <c r="CL155" s="149" t="s">
        <v>105</v>
      </c>
      <c r="CM155" s="728" t="s">
        <v>105</v>
      </c>
      <c r="CN155" s="171">
        <v>88</v>
      </c>
      <c r="CO155" s="139">
        <v>2.31</v>
      </c>
      <c r="CP155" s="723">
        <v>255</v>
      </c>
      <c r="CQ155" s="148" t="s">
        <v>105</v>
      </c>
      <c r="CR155" s="149" t="s">
        <v>105</v>
      </c>
      <c r="CS155" s="728" t="s">
        <v>105</v>
      </c>
      <c r="CT155" s="139">
        <v>83</v>
      </c>
      <c r="CU155" s="139">
        <v>4.34</v>
      </c>
      <c r="CV155" s="723">
        <v>128</v>
      </c>
      <c r="CW155" s="148" t="s">
        <v>105</v>
      </c>
      <c r="CX155" s="149" t="s">
        <v>105</v>
      </c>
      <c r="CY155" s="728" t="s">
        <v>105</v>
      </c>
      <c r="CZ155" s="171">
        <v>90</v>
      </c>
      <c r="DA155" s="139">
        <v>1.84</v>
      </c>
      <c r="DB155" s="723">
        <v>287</v>
      </c>
      <c r="DC155" s="148" t="s">
        <v>105</v>
      </c>
      <c r="DD155" s="149" t="s">
        <v>105</v>
      </c>
      <c r="DE155" s="728" t="s">
        <v>105</v>
      </c>
      <c r="DF155" s="602">
        <v>86</v>
      </c>
      <c r="DG155" s="148">
        <v>3.03</v>
      </c>
      <c r="DH155" s="735">
        <v>161</v>
      </c>
      <c r="DI155" s="148" t="s">
        <v>105</v>
      </c>
      <c r="DJ155" s="149" t="s">
        <v>105</v>
      </c>
      <c r="DK155" s="715" t="s">
        <v>105</v>
      </c>
    </row>
    <row r="156" spans="1:115">
      <c r="A156" s="626" t="s">
        <v>127</v>
      </c>
      <c r="B156" s="176">
        <v>67</v>
      </c>
      <c r="C156" s="153">
        <v>1.1200000000000001</v>
      </c>
      <c r="D156" s="716">
        <v>4412</v>
      </c>
      <c r="E156" s="160">
        <v>61</v>
      </c>
      <c r="F156" s="159">
        <v>3.62</v>
      </c>
      <c r="G156" s="729">
        <v>299</v>
      </c>
      <c r="H156" s="176">
        <v>69</v>
      </c>
      <c r="I156" s="153">
        <v>1.23</v>
      </c>
      <c r="J156" s="716">
        <v>3429</v>
      </c>
      <c r="K156" s="160">
        <v>61</v>
      </c>
      <c r="L156" s="159">
        <v>3.97</v>
      </c>
      <c r="M156" s="729">
        <v>239</v>
      </c>
      <c r="N156" s="176">
        <v>48</v>
      </c>
      <c r="O156" s="153">
        <v>2.2999999999999998</v>
      </c>
      <c r="P156" s="716">
        <v>983</v>
      </c>
      <c r="Q156" s="159">
        <v>60</v>
      </c>
      <c r="R156" s="159">
        <v>8.14</v>
      </c>
      <c r="S156" s="729">
        <v>60</v>
      </c>
      <c r="T156" s="176">
        <v>77</v>
      </c>
      <c r="U156" s="153">
        <v>2.5</v>
      </c>
      <c r="V156" s="716">
        <v>440</v>
      </c>
      <c r="W156" s="159" t="s">
        <v>105</v>
      </c>
      <c r="X156" s="159" t="s">
        <v>105</v>
      </c>
      <c r="Y156" s="729" t="s">
        <v>105</v>
      </c>
      <c r="Z156" s="176">
        <v>79</v>
      </c>
      <c r="AA156" s="153">
        <v>2.4300000000000002</v>
      </c>
      <c r="AB156" s="716">
        <v>490</v>
      </c>
      <c r="AC156" s="159" t="s">
        <v>105</v>
      </c>
      <c r="AD156" s="159" t="s">
        <v>105</v>
      </c>
      <c r="AE156" s="729" t="s">
        <v>105</v>
      </c>
      <c r="AF156" s="176">
        <v>39</v>
      </c>
      <c r="AG156" s="153">
        <v>4.93</v>
      </c>
      <c r="AH156" s="724">
        <v>175</v>
      </c>
      <c r="AI156" s="158" t="s">
        <v>105</v>
      </c>
      <c r="AJ156" s="159" t="s">
        <v>105</v>
      </c>
      <c r="AK156" s="724" t="s">
        <v>105</v>
      </c>
      <c r="AL156" s="176">
        <v>46</v>
      </c>
      <c r="AM156" s="153">
        <v>5.6000000000000014</v>
      </c>
      <c r="AN156" s="724">
        <v>142</v>
      </c>
      <c r="AO156" s="158" t="s">
        <v>105</v>
      </c>
      <c r="AP156" s="159" t="s">
        <v>105</v>
      </c>
      <c r="AQ156" s="729" t="s">
        <v>105</v>
      </c>
      <c r="AR156" s="176">
        <v>66</v>
      </c>
      <c r="AS156" s="153">
        <v>4.76</v>
      </c>
      <c r="AT156" s="724">
        <v>205</v>
      </c>
      <c r="AU156" s="158" t="s">
        <v>105</v>
      </c>
      <c r="AV156" s="159" t="s">
        <v>105</v>
      </c>
      <c r="AW156" s="729" t="s">
        <v>105</v>
      </c>
      <c r="AX156" s="176">
        <v>54</v>
      </c>
      <c r="AY156" s="153">
        <v>4.97</v>
      </c>
      <c r="AZ156" s="724">
        <v>159</v>
      </c>
      <c r="BA156" s="158" t="s">
        <v>105</v>
      </c>
      <c r="BB156" s="159" t="s">
        <v>105</v>
      </c>
      <c r="BC156" s="729" t="s">
        <v>105</v>
      </c>
      <c r="BD156" s="176">
        <v>69</v>
      </c>
      <c r="BE156" s="153">
        <v>2.86</v>
      </c>
      <c r="BF156" s="716">
        <v>380</v>
      </c>
      <c r="BG156" s="159" t="s">
        <v>105</v>
      </c>
      <c r="BH156" s="159" t="s">
        <v>105</v>
      </c>
      <c r="BI156" s="729" t="s">
        <v>105</v>
      </c>
      <c r="BJ156" s="185">
        <v>55</v>
      </c>
      <c r="BK156" s="158">
        <v>5.67</v>
      </c>
      <c r="BL156" s="736">
        <v>143</v>
      </c>
      <c r="BM156" s="158" t="s">
        <v>105</v>
      </c>
      <c r="BN156" s="159" t="s">
        <v>105</v>
      </c>
      <c r="BO156" s="729" t="s">
        <v>105</v>
      </c>
      <c r="BP156" s="176">
        <v>68</v>
      </c>
      <c r="BQ156" s="153">
        <v>3.35</v>
      </c>
      <c r="BR156" s="716">
        <v>381</v>
      </c>
      <c r="BS156" s="159" t="s">
        <v>105</v>
      </c>
      <c r="BT156" s="159" t="s">
        <v>105</v>
      </c>
      <c r="BU156" s="729" t="s">
        <v>105</v>
      </c>
      <c r="BV156" s="176">
        <v>63</v>
      </c>
      <c r="BW156" s="153">
        <v>3.17</v>
      </c>
      <c r="BX156" s="716">
        <v>355</v>
      </c>
      <c r="BY156" s="159" t="s">
        <v>105</v>
      </c>
      <c r="BZ156" s="159" t="s">
        <v>105</v>
      </c>
      <c r="CA156" s="729" t="s">
        <v>105</v>
      </c>
      <c r="CB156" s="176">
        <v>56</v>
      </c>
      <c r="CC156" s="153">
        <v>2.79</v>
      </c>
      <c r="CD156" s="724">
        <v>425</v>
      </c>
      <c r="CE156" s="158" t="s">
        <v>105</v>
      </c>
      <c r="CF156" s="159" t="s">
        <v>105</v>
      </c>
      <c r="CG156" s="729" t="s">
        <v>105</v>
      </c>
      <c r="CH156" s="176">
        <v>62</v>
      </c>
      <c r="CI156" s="153">
        <v>3.17</v>
      </c>
      <c r="CJ156" s="724">
        <v>316</v>
      </c>
      <c r="CK156" s="158" t="s">
        <v>105</v>
      </c>
      <c r="CL156" s="159" t="s">
        <v>105</v>
      </c>
      <c r="CM156" s="729" t="s">
        <v>105</v>
      </c>
      <c r="CN156" s="176">
        <v>60</v>
      </c>
      <c r="CO156" s="153">
        <v>4.0599999999999996</v>
      </c>
      <c r="CP156" s="724">
        <v>242</v>
      </c>
      <c r="CQ156" s="158" t="s">
        <v>105</v>
      </c>
      <c r="CR156" s="159" t="s">
        <v>105</v>
      </c>
      <c r="CS156" s="729" t="s">
        <v>105</v>
      </c>
      <c r="CT156" s="153">
        <v>51</v>
      </c>
      <c r="CU156" s="153">
        <v>6.57</v>
      </c>
      <c r="CV156" s="724">
        <v>123</v>
      </c>
      <c r="CW156" s="158" t="s">
        <v>105</v>
      </c>
      <c r="CX156" s="159" t="s">
        <v>105</v>
      </c>
      <c r="CY156" s="729" t="s">
        <v>105</v>
      </c>
      <c r="CZ156" s="176">
        <v>65</v>
      </c>
      <c r="DA156" s="153">
        <v>4.25</v>
      </c>
      <c r="DB156" s="724">
        <v>278</v>
      </c>
      <c r="DC156" s="158" t="s">
        <v>105</v>
      </c>
      <c r="DD156" s="159" t="s">
        <v>105</v>
      </c>
      <c r="DE156" s="729" t="s">
        <v>105</v>
      </c>
      <c r="DF156" s="603">
        <v>43</v>
      </c>
      <c r="DG156" s="158">
        <v>5.21</v>
      </c>
      <c r="DH156" s="736">
        <v>158</v>
      </c>
      <c r="DI156" s="158" t="s">
        <v>105</v>
      </c>
      <c r="DJ156" s="159" t="s">
        <v>105</v>
      </c>
      <c r="DK156" s="716" t="s">
        <v>105</v>
      </c>
    </row>
    <row r="157" spans="1:115">
      <c r="A157" s="625" t="s">
        <v>128</v>
      </c>
      <c r="B157" s="171">
        <v>66</v>
      </c>
      <c r="C157" s="139">
        <v>1.1100000000000001</v>
      </c>
      <c r="D157" s="715">
        <v>4445</v>
      </c>
      <c r="E157" s="149">
        <v>61</v>
      </c>
      <c r="F157" s="149">
        <v>3.6</v>
      </c>
      <c r="G157" s="728">
        <v>302</v>
      </c>
      <c r="H157" s="169">
        <v>69</v>
      </c>
      <c r="I157" s="149">
        <v>1.21</v>
      </c>
      <c r="J157" s="722">
        <v>3459</v>
      </c>
      <c r="K157" s="140">
        <v>61</v>
      </c>
      <c r="L157" s="149">
        <v>3.94</v>
      </c>
      <c r="M157" s="728">
        <v>241</v>
      </c>
      <c r="N157" s="171">
        <v>47</v>
      </c>
      <c r="O157" s="139">
        <v>2.29</v>
      </c>
      <c r="P157" s="715">
        <v>986</v>
      </c>
      <c r="Q157" s="183">
        <v>64</v>
      </c>
      <c r="R157" s="149">
        <v>7.99</v>
      </c>
      <c r="S157" s="728">
        <v>61</v>
      </c>
      <c r="T157" s="171">
        <v>73</v>
      </c>
      <c r="U157" s="139">
        <v>2.7</v>
      </c>
      <c r="V157" s="715">
        <v>442</v>
      </c>
      <c r="W157" s="149" t="s">
        <v>105</v>
      </c>
      <c r="X157" s="149" t="s">
        <v>105</v>
      </c>
      <c r="Y157" s="728" t="s">
        <v>105</v>
      </c>
      <c r="Z157" s="171">
        <v>81</v>
      </c>
      <c r="AA157" s="139">
        <v>2.23</v>
      </c>
      <c r="AB157" s="715">
        <v>495</v>
      </c>
      <c r="AC157" s="149" t="s">
        <v>105</v>
      </c>
      <c r="AD157" s="149" t="s">
        <v>105</v>
      </c>
      <c r="AE157" s="728" t="s">
        <v>105</v>
      </c>
      <c r="AF157" s="171">
        <v>35</v>
      </c>
      <c r="AG157" s="139">
        <v>4.8099999999999996</v>
      </c>
      <c r="AH157" s="723">
        <v>176</v>
      </c>
      <c r="AI157" s="148" t="s">
        <v>105</v>
      </c>
      <c r="AJ157" s="149" t="s">
        <v>105</v>
      </c>
      <c r="AK157" s="723" t="s">
        <v>105</v>
      </c>
      <c r="AL157" s="171">
        <v>47</v>
      </c>
      <c r="AM157" s="139">
        <v>5.6000000000000014</v>
      </c>
      <c r="AN157" s="723">
        <v>143</v>
      </c>
      <c r="AO157" s="148" t="s">
        <v>105</v>
      </c>
      <c r="AP157" s="149" t="s">
        <v>105</v>
      </c>
      <c r="AQ157" s="728" t="s">
        <v>105</v>
      </c>
      <c r="AR157" s="171">
        <v>61</v>
      </c>
      <c r="AS157" s="139">
        <v>4.8899999999999997</v>
      </c>
      <c r="AT157" s="723">
        <v>206</v>
      </c>
      <c r="AU157" s="148" t="s">
        <v>105</v>
      </c>
      <c r="AV157" s="149" t="s">
        <v>105</v>
      </c>
      <c r="AW157" s="728" t="s">
        <v>105</v>
      </c>
      <c r="AX157" s="171">
        <v>54</v>
      </c>
      <c r="AY157" s="139">
        <v>4.93</v>
      </c>
      <c r="AZ157" s="723">
        <v>161</v>
      </c>
      <c r="BA157" s="148" t="s">
        <v>105</v>
      </c>
      <c r="BB157" s="149" t="s">
        <v>105</v>
      </c>
      <c r="BC157" s="728" t="s">
        <v>105</v>
      </c>
      <c r="BD157" s="171">
        <v>66</v>
      </c>
      <c r="BE157" s="139">
        <v>2.91</v>
      </c>
      <c r="BF157" s="715">
        <v>382</v>
      </c>
      <c r="BG157" s="149" t="s">
        <v>105</v>
      </c>
      <c r="BH157" s="149" t="s">
        <v>105</v>
      </c>
      <c r="BI157" s="728" t="s">
        <v>105</v>
      </c>
      <c r="BJ157" s="189">
        <v>52</v>
      </c>
      <c r="BK157" s="148">
        <v>5.66</v>
      </c>
      <c r="BL157" s="735">
        <v>143</v>
      </c>
      <c r="BM157" s="148" t="s">
        <v>105</v>
      </c>
      <c r="BN157" s="149" t="s">
        <v>105</v>
      </c>
      <c r="BO157" s="728" t="s">
        <v>105</v>
      </c>
      <c r="BP157" s="171">
        <v>64</v>
      </c>
      <c r="BQ157" s="139">
        <v>3.41</v>
      </c>
      <c r="BR157" s="715">
        <v>383</v>
      </c>
      <c r="BS157" s="149" t="s">
        <v>105</v>
      </c>
      <c r="BT157" s="149" t="s">
        <v>105</v>
      </c>
      <c r="BU157" s="728" t="s">
        <v>105</v>
      </c>
      <c r="BV157" s="171">
        <v>67</v>
      </c>
      <c r="BW157" s="139">
        <v>3.09</v>
      </c>
      <c r="BX157" s="715">
        <v>359</v>
      </c>
      <c r="BY157" s="149" t="s">
        <v>105</v>
      </c>
      <c r="BZ157" s="149" t="s">
        <v>105</v>
      </c>
      <c r="CA157" s="728" t="s">
        <v>105</v>
      </c>
      <c r="CB157" s="169">
        <v>59</v>
      </c>
      <c r="CC157" s="139">
        <v>2.73</v>
      </c>
      <c r="CD157" s="723">
        <v>434</v>
      </c>
      <c r="CE157" s="148" t="s">
        <v>105</v>
      </c>
      <c r="CF157" s="149" t="s">
        <v>105</v>
      </c>
      <c r="CG157" s="728" t="s">
        <v>105</v>
      </c>
      <c r="CH157" s="171">
        <v>67</v>
      </c>
      <c r="CI157" s="139">
        <v>3.03</v>
      </c>
      <c r="CJ157" s="723">
        <v>319</v>
      </c>
      <c r="CK157" s="148" t="s">
        <v>105</v>
      </c>
      <c r="CL157" s="149" t="s">
        <v>105</v>
      </c>
      <c r="CM157" s="728" t="s">
        <v>105</v>
      </c>
      <c r="CN157" s="171">
        <v>58</v>
      </c>
      <c r="CO157" s="139">
        <v>4.0999999999999996</v>
      </c>
      <c r="CP157" s="723">
        <v>245</v>
      </c>
      <c r="CQ157" s="148" t="s">
        <v>105</v>
      </c>
      <c r="CR157" s="149" t="s">
        <v>105</v>
      </c>
      <c r="CS157" s="728" t="s">
        <v>105</v>
      </c>
      <c r="CT157" s="139">
        <v>47</v>
      </c>
      <c r="CU157" s="139">
        <v>6.57</v>
      </c>
      <c r="CV157" s="723">
        <v>120</v>
      </c>
      <c r="CW157" s="148" t="s">
        <v>105</v>
      </c>
      <c r="CX157" s="149" t="s">
        <v>105</v>
      </c>
      <c r="CY157" s="728" t="s">
        <v>105</v>
      </c>
      <c r="CZ157" s="171">
        <v>59</v>
      </c>
      <c r="DA157" s="139">
        <v>4.33</v>
      </c>
      <c r="DB157" s="723">
        <v>278</v>
      </c>
      <c r="DC157" s="148" t="s">
        <v>105</v>
      </c>
      <c r="DD157" s="149" t="s">
        <v>105</v>
      </c>
      <c r="DE157" s="728" t="s">
        <v>105</v>
      </c>
      <c r="DF157" s="602">
        <v>53</v>
      </c>
      <c r="DG157" s="148">
        <v>5.39</v>
      </c>
      <c r="DH157" s="735">
        <v>159</v>
      </c>
      <c r="DI157" s="148" t="s">
        <v>105</v>
      </c>
      <c r="DJ157" s="149" t="s">
        <v>105</v>
      </c>
      <c r="DK157" s="715" t="s">
        <v>105</v>
      </c>
    </row>
    <row r="158" spans="1:115">
      <c r="A158" s="626" t="s">
        <v>129</v>
      </c>
      <c r="B158" s="176">
        <v>11</v>
      </c>
      <c r="C158" s="153">
        <v>0.64</v>
      </c>
      <c r="D158" s="716">
        <v>4425</v>
      </c>
      <c r="E158" s="159">
        <v>23</v>
      </c>
      <c r="F158" s="159">
        <v>3.08</v>
      </c>
      <c r="G158" s="729">
        <v>301</v>
      </c>
      <c r="H158" s="175">
        <v>10</v>
      </c>
      <c r="I158" s="153">
        <v>0.69000000000000006</v>
      </c>
      <c r="J158" s="716">
        <v>3444</v>
      </c>
      <c r="K158" s="159">
        <v>22</v>
      </c>
      <c r="L158" s="159">
        <v>3.37</v>
      </c>
      <c r="M158" s="729">
        <v>240</v>
      </c>
      <c r="N158" s="176">
        <v>13</v>
      </c>
      <c r="O158" s="153">
        <v>1.56</v>
      </c>
      <c r="P158" s="716">
        <v>981</v>
      </c>
      <c r="Q158" s="159">
        <v>23</v>
      </c>
      <c r="R158" s="159">
        <v>6.94</v>
      </c>
      <c r="S158" s="729">
        <v>61</v>
      </c>
      <c r="T158" s="176">
        <v>11</v>
      </c>
      <c r="U158" s="153">
        <v>1.72</v>
      </c>
      <c r="V158" s="716">
        <v>433</v>
      </c>
      <c r="W158" s="159" t="s">
        <v>105</v>
      </c>
      <c r="X158" s="159" t="s">
        <v>105</v>
      </c>
      <c r="Y158" s="729" t="s">
        <v>105</v>
      </c>
      <c r="Z158" s="176">
        <v>10</v>
      </c>
      <c r="AA158" s="153">
        <v>1.62</v>
      </c>
      <c r="AB158" s="716">
        <v>492</v>
      </c>
      <c r="AC158" s="159" t="s">
        <v>105</v>
      </c>
      <c r="AD158" s="159" t="s">
        <v>105</v>
      </c>
      <c r="AE158" s="729" t="s">
        <v>105</v>
      </c>
      <c r="AF158" s="176">
        <v>23</v>
      </c>
      <c r="AG158" s="153">
        <v>3.98</v>
      </c>
      <c r="AH158" s="724">
        <v>177</v>
      </c>
      <c r="AI158" s="158" t="s">
        <v>105</v>
      </c>
      <c r="AJ158" s="159" t="s">
        <v>105</v>
      </c>
      <c r="AK158" s="724" t="s">
        <v>105</v>
      </c>
      <c r="AL158" s="176">
        <v>15</v>
      </c>
      <c r="AM158" s="153">
        <v>3.86</v>
      </c>
      <c r="AN158" s="724">
        <v>143</v>
      </c>
      <c r="AO158" s="158" t="s">
        <v>105</v>
      </c>
      <c r="AP158" s="159" t="s">
        <v>105</v>
      </c>
      <c r="AQ158" s="729" t="s">
        <v>105</v>
      </c>
      <c r="AR158" s="176">
        <v>9</v>
      </c>
      <c r="AS158" s="153">
        <v>2.33</v>
      </c>
      <c r="AT158" s="724">
        <v>204</v>
      </c>
      <c r="AU158" s="158" t="s">
        <v>105</v>
      </c>
      <c r="AV158" s="159" t="s">
        <v>105</v>
      </c>
      <c r="AW158" s="729" t="s">
        <v>105</v>
      </c>
      <c r="AX158" s="176">
        <v>7</v>
      </c>
      <c r="AY158" s="153">
        <v>2.2200000000000002</v>
      </c>
      <c r="AZ158" s="724">
        <v>158</v>
      </c>
      <c r="BA158" s="158" t="s">
        <v>105</v>
      </c>
      <c r="BB158" s="159" t="s">
        <v>105</v>
      </c>
      <c r="BC158" s="729" t="s">
        <v>105</v>
      </c>
      <c r="BD158" s="176">
        <v>12</v>
      </c>
      <c r="BE158" s="153">
        <v>1.89</v>
      </c>
      <c r="BF158" s="716">
        <v>382</v>
      </c>
      <c r="BG158" s="159" t="s">
        <v>105</v>
      </c>
      <c r="BH158" s="159" t="s">
        <v>105</v>
      </c>
      <c r="BI158" s="729" t="s">
        <v>105</v>
      </c>
      <c r="BJ158" s="185">
        <v>6</v>
      </c>
      <c r="BK158" s="158">
        <v>2.13</v>
      </c>
      <c r="BL158" s="736">
        <v>142</v>
      </c>
      <c r="BM158" s="158" t="s">
        <v>105</v>
      </c>
      <c r="BN158" s="159" t="s">
        <v>105</v>
      </c>
      <c r="BO158" s="729" t="s">
        <v>105</v>
      </c>
      <c r="BP158" s="176">
        <v>8</v>
      </c>
      <c r="BQ158" s="153">
        <v>1.51</v>
      </c>
      <c r="BR158" s="716">
        <v>384</v>
      </c>
      <c r="BS158" s="159" t="s">
        <v>105</v>
      </c>
      <c r="BT158" s="159" t="s">
        <v>105</v>
      </c>
      <c r="BU158" s="729" t="s">
        <v>105</v>
      </c>
      <c r="BV158" s="176">
        <v>9</v>
      </c>
      <c r="BW158" s="153">
        <v>1.64</v>
      </c>
      <c r="BX158" s="716">
        <v>353</v>
      </c>
      <c r="BY158" s="159" t="s">
        <v>105</v>
      </c>
      <c r="BZ158" s="159" t="s">
        <v>105</v>
      </c>
      <c r="CA158" s="729" t="s">
        <v>105</v>
      </c>
      <c r="CB158" s="176">
        <v>12</v>
      </c>
      <c r="CC158" s="153">
        <v>1.68</v>
      </c>
      <c r="CD158" s="724">
        <v>434</v>
      </c>
      <c r="CE158" s="158" t="s">
        <v>105</v>
      </c>
      <c r="CF158" s="159" t="s">
        <v>105</v>
      </c>
      <c r="CG158" s="729" t="s">
        <v>105</v>
      </c>
      <c r="CH158" s="176">
        <v>13</v>
      </c>
      <c r="CI158" s="153">
        <v>1.93</v>
      </c>
      <c r="CJ158" s="724">
        <v>320</v>
      </c>
      <c r="CK158" s="158" t="s">
        <v>105</v>
      </c>
      <c r="CL158" s="159" t="s">
        <v>105</v>
      </c>
      <c r="CM158" s="729" t="s">
        <v>105</v>
      </c>
      <c r="CN158" s="176">
        <v>4</v>
      </c>
      <c r="CO158" s="153">
        <v>1.52</v>
      </c>
      <c r="CP158" s="724">
        <v>242</v>
      </c>
      <c r="CQ158" s="158" t="s">
        <v>105</v>
      </c>
      <c r="CR158" s="159" t="s">
        <v>105</v>
      </c>
      <c r="CS158" s="729" t="s">
        <v>105</v>
      </c>
      <c r="CT158" s="153">
        <v>11</v>
      </c>
      <c r="CU158" s="153">
        <v>3.82</v>
      </c>
      <c r="CV158" s="724">
        <v>119</v>
      </c>
      <c r="CW158" s="158" t="s">
        <v>105</v>
      </c>
      <c r="CX158" s="159" t="s">
        <v>105</v>
      </c>
      <c r="CY158" s="729" t="s">
        <v>105</v>
      </c>
      <c r="CZ158" s="176">
        <v>11</v>
      </c>
      <c r="DA158" s="153">
        <v>2.21</v>
      </c>
      <c r="DB158" s="724">
        <v>284</v>
      </c>
      <c r="DC158" s="158" t="s">
        <v>105</v>
      </c>
      <c r="DD158" s="159" t="s">
        <v>105</v>
      </c>
      <c r="DE158" s="729" t="s">
        <v>105</v>
      </c>
      <c r="DF158" s="603">
        <v>9</v>
      </c>
      <c r="DG158" s="158">
        <v>2.82</v>
      </c>
      <c r="DH158" s="736">
        <v>158</v>
      </c>
      <c r="DI158" s="158" t="s">
        <v>105</v>
      </c>
      <c r="DJ158" s="159" t="s">
        <v>105</v>
      </c>
      <c r="DK158" s="716" t="s">
        <v>105</v>
      </c>
    </row>
    <row r="159" spans="1:115">
      <c r="A159" s="625" t="s">
        <v>130</v>
      </c>
      <c r="B159" s="173">
        <v>30</v>
      </c>
      <c r="C159" s="139">
        <v>1.0900000000000001</v>
      </c>
      <c r="D159" s="715">
        <v>4460</v>
      </c>
      <c r="E159" s="149">
        <v>28</v>
      </c>
      <c r="F159" s="149">
        <v>3.28</v>
      </c>
      <c r="G159" s="728">
        <v>298</v>
      </c>
      <c r="H159" s="173">
        <v>33</v>
      </c>
      <c r="I159" s="139">
        <v>1.22</v>
      </c>
      <c r="J159" s="715">
        <v>3469</v>
      </c>
      <c r="K159" s="149">
        <v>30</v>
      </c>
      <c r="L159" s="149">
        <v>3.64</v>
      </c>
      <c r="M159" s="728">
        <v>239</v>
      </c>
      <c r="N159" s="173">
        <v>7</v>
      </c>
      <c r="O159" s="139">
        <v>0.99</v>
      </c>
      <c r="P159" s="715">
        <v>991</v>
      </c>
      <c r="Q159" s="149">
        <v>11</v>
      </c>
      <c r="R159" s="149">
        <v>5.04</v>
      </c>
      <c r="S159" s="728">
        <v>59</v>
      </c>
      <c r="T159" s="173">
        <v>35</v>
      </c>
      <c r="U159" s="139">
        <v>2.91</v>
      </c>
      <c r="V159" s="715">
        <v>436</v>
      </c>
      <c r="W159" s="149" t="s">
        <v>105</v>
      </c>
      <c r="X159" s="149" t="s">
        <v>105</v>
      </c>
      <c r="Y159" s="728" t="s">
        <v>105</v>
      </c>
      <c r="Z159" s="171">
        <v>45</v>
      </c>
      <c r="AA159" s="139">
        <v>2.88</v>
      </c>
      <c r="AB159" s="715">
        <v>493</v>
      </c>
      <c r="AC159" s="149" t="s">
        <v>105</v>
      </c>
      <c r="AD159" s="149" t="s">
        <v>105</v>
      </c>
      <c r="AE159" s="728" t="s">
        <v>105</v>
      </c>
      <c r="AF159" s="173">
        <v>2</v>
      </c>
      <c r="AG159" s="139">
        <v>0.83000000000000007</v>
      </c>
      <c r="AH159" s="723">
        <v>177</v>
      </c>
      <c r="AI159" s="148" t="s">
        <v>105</v>
      </c>
      <c r="AJ159" s="149" t="s">
        <v>105</v>
      </c>
      <c r="AK159" s="723" t="s">
        <v>105</v>
      </c>
      <c r="AL159" s="182">
        <v>7</v>
      </c>
      <c r="AM159" s="164">
        <v>2.82</v>
      </c>
      <c r="AN159" s="733">
        <v>145</v>
      </c>
      <c r="AO159" s="187" t="s">
        <v>105</v>
      </c>
      <c r="AP159" s="188" t="s">
        <v>105</v>
      </c>
      <c r="AQ159" s="734" t="s">
        <v>105</v>
      </c>
      <c r="AR159" s="182">
        <v>26</v>
      </c>
      <c r="AS159" s="139">
        <v>4.3899999999999997</v>
      </c>
      <c r="AT159" s="723">
        <v>207</v>
      </c>
      <c r="AU159" s="148" t="s">
        <v>105</v>
      </c>
      <c r="AV159" s="149" t="s">
        <v>105</v>
      </c>
      <c r="AW159" s="728" t="s">
        <v>105</v>
      </c>
      <c r="AX159" s="171">
        <v>14</v>
      </c>
      <c r="AY159" s="139">
        <v>3.4</v>
      </c>
      <c r="AZ159" s="723">
        <v>161</v>
      </c>
      <c r="BA159" s="148" t="s">
        <v>105</v>
      </c>
      <c r="BB159" s="149" t="s">
        <v>105</v>
      </c>
      <c r="BC159" s="728" t="s">
        <v>105</v>
      </c>
      <c r="BD159" s="171">
        <v>33</v>
      </c>
      <c r="BE159" s="139">
        <v>2.9</v>
      </c>
      <c r="BF159" s="715">
        <v>384</v>
      </c>
      <c r="BG159" s="149" t="s">
        <v>105</v>
      </c>
      <c r="BH159" s="149" t="s">
        <v>105</v>
      </c>
      <c r="BI159" s="728" t="s">
        <v>105</v>
      </c>
      <c r="BJ159" s="184">
        <v>11</v>
      </c>
      <c r="BK159" s="148">
        <v>3.5</v>
      </c>
      <c r="BL159" s="735">
        <v>145</v>
      </c>
      <c r="BM159" s="148" t="s">
        <v>105</v>
      </c>
      <c r="BN159" s="149" t="s">
        <v>105</v>
      </c>
      <c r="BO159" s="728" t="s">
        <v>105</v>
      </c>
      <c r="BP159" s="171">
        <v>35</v>
      </c>
      <c r="BQ159" s="139">
        <v>3.3</v>
      </c>
      <c r="BR159" s="715">
        <v>386</v>
      </c>
      <c r="BS159" s="149" t="s">
        <v>105</v>
      </c>
      <c r="BT159" s="149" t="s">
        <v>105</v>
      </c>
      <c r="BU159" s="728" t="s">
        <v>105</v>
      </c>
      <c r="BV159" s="171">
        <v>28</v>
      </c>
      <c r="BW159" s="139">
        <v>2.79</v>
      </c>
      <c r="BX159" s="715">
        <v>362</v>
      </c>
      <c r="BY159" s="149" t="s">
        <v>105</v>
      </c>
      <c r="BZ159" s="149" t="s">
        <v>105</v>
      </c>
      <c r="CA159" s="728" t="s">
        <v>105</v>
      </c>
      <c r="CB159" s="171">
        <v>28</v>
      </c>
      <c r="CC159" s="139">
        <v>2.48</v>
      </c>
      <c r="CD159" s="723">
        <v>432</v>
      </c>
      <c r="CE159" s="148" t="s">
        <v>105</v>
      </c>
      <c r="CF159" s="149" t="s">
        <v>105</v>
      </c>
      <c r="CG159" s="728" t="s">
        <v>105</v>
      </c>
      <c r="CH159" s="171">
        <v>32</v>
      </c>
      <c r="CI159" s="139">
        <v>2.92</v>
      </c>
      <c r="CJ159" s="723">
        <v>322</v>
      </c>
      <c r="CK159" s="148" t="s">
        <v>105</v>
      </c>
      <c r="CL159" s="149" t="s">
        <v>105</v>
      </c>
      <c r="CM159" s="728" t="s">
        <v>105</v>
      </c>
      <c r="CN159" s="171">
        <v>9</v>
      </c>
      <c r="CO159" s="139">
        <v>2.12</v>
      </c>
      <c r="CP159" s="723">
        <v>244</v>
      </c>
      <c r="CQ159" s="148" t="s">
        <v>105</v>
      </c>
      <c r="CR159" s="149" t="s">
        <v>105</v>
      </c>
      <c r="CS159" s="728" t="s">
        <v>105</v>
      </c>
      <c r="CT159" s="139">
        <v>13</v>
      </c>
      <c r="CU159" s="139">
        <v>4.6000000000000014</v>
      </c>
      <c r="CV159" s="723">
        <v>122</v>
      </c>
      <c r="CW159" s="148" t="s">
        <v>105</v>
      </c>
      <c r="CX159" s="149" t="s">
        <v>105</v>
      </c>
      <c r="CY159" s="728" t="s">
        <v>105</v>
      </c>
      <c r="CZ159" s="171">
        <v>18</v>
      </c>
      <c r="DA159" s="139">
        <v>2.99</v>
      </c>
      <c r="DB159" s="723">
        <v>286</v>
      </c>
      <c r="DC159" s="148" t="s">
        <v>105</v>
      </c>
      <c r="DD159" s="149" t="s">
        <v>105</v>
      </c>
      <c r="DE159" s="728" t="s">
        <v>105</v>
      </c>
      <c r="DF159" s="602">
        <v>9</v>
      </c>
      <c r="DG159" s="148">
        <v>3.11</v>
      </c>
      <c r="DH159" s="735">
        <v>158</v>
      </c>
      <c r="DI159" s="148" t="s">
        <v>105</v>
      </c>
      <c r="DJ159" s="149" t="s">
        <v>105</v>
      </c>
      <c r="DK159" s="715" t="s">
        <v>105</v>
      </c>
    </row>
    <row r="160" spans="1:115">
      <c r="A160" s="626" t="s">
        <v>131</v>
      </c>
      <c r="B160" s="176">
        <v>36</v>
      </c>
      <c r="C160" s="153">
        <v>1.1299999999999999</v>
      </c>
      <c r="D160" s="716">
        <v>4430</v>
      </c>
      <c r="E160" s="159">
        <v>36</v>
      </c>
      <c r="F160" s="159">
        <v>3.51</v>
      </c>
      <c r="G160" s="729">
        <v>297</v>
      </c>
      <c r="H160" s="176">
        <v>38</v>
      </c>
      <c r="I160" s="153">
        <v>1.26</v>
      </c>
      <c r="J160" s="716">
        <v>3450</v>
      </c>
      <c r="K160" s="159">
        <v>35</v>
      </c>
      <c r="L160" s="159">
        <v>3.82</v>
      </c>
      <c r="M160" s="729">
        <v>238</v>
      </c>
      <c r="N160" s="176">
        <v>20</v>
      </c>
      <c r="O160" s="153">
        <v>1.68</v>
      </c>
      <c r="P160" s="716">
        <v>980</v>
      </c>
      <c r="Q160" s="159">
        <v>45</v>
      </c>
      <c r="R160" s="159">
        <v>8.0299999999999994</v>
      </c>
      <c r="S160" s="729">
        <v>59</v>
      </c>
      <c r="T160" s="176">
        <v>42</v>
      </c>
      <c r="U160" s="153">
        <v>3.04</v>
      </c>
      <c r="V160" s="716">
        <v>438</v>
      </c>
      <c r="W160" s="159" t="s">
        <v>105</v>
      </c>
      <c r="X160" s="159" t="s">
        <v>105</v>
      </c>
      <c r="Y160" s="729" t="s">
        <v>105</v>
      </c>
      <c r="Z160" s="176">
        <v>53</v>
      </c>
      <c r="AA160" s="153">
        <v>2.87</v>
      </c>
      <c r="AB160" s="716">
        <v>491</v>
      </c>
      <c r="AC160" s="159" t="s">
        <v>105</v>
      </c>
      <c r="AD160" s="159" t="s">
        <v>105</v>
      </c>
      <c r="AE160" s="729" t="s">
        <v>105</v>
      </c>
      <c r="AF160" s="176">
        <v>12</v>
      </c>
      <c r="AG160" s="153">
        <v>2.91</v>
      </c>
      <c r="AH160" s="724">
        <v>175</v>
      </c>
      <c r="AI160" s="158" t="s">
        <v>105</v>
      </c>
      <c r="AJ160" s="159" t="s">
        <v>105</v>
      </c>
      <c r="AK160" s="724" t="s">
        <v>105</v>
      </c>
      <c r="AL160" s="176">
        <v>24</v>
      </c>
      <c r="AM160" s="153">
        <v>4.74</v>
      </c>
      <c r="AN160" s="724">
        <v>141</v>
      </c>
      <c r="AO160" s="158" t="s">
        <v>105</v>
      </c>
      <c r="AP160" s="159" t="s">
        <v>105</v>
      </c>
      <c r="AQ160" s="729" t="s">
        <v>105</v>
      </c>
      <c r="AR160" s="176">
        <v>30</v>
      </c>
      <c r="AS160" s="153">
        <v>4.51</v>
      </c>
      <c r="AT160" s="724">
        <v>203</v>
      </c>
      <c r="AU160" s="158" t="s">
        <v>105</v>
      </c>
      <c r="AV160" s="159" t="s">
        <v>105</v>
      </c>
      <c r="AW160" s="729" t="s">
        <v>105</v>
      </c>
      <c r="AX160" s="176">
        <v>27</v>
      </c>
      <c r="AY160" s="153">
        <v>4.22</v>
      </c>
      <c r="AZ160" s="724">
        <v>161</v>
      </c>
      <c r="BA160" s="158" t="s">
        <v>105</v>
      </c>
      <c r="BB160" s="159" t="s">
        <v>105</v>
      </c>
      <c r="BC160" s="729" t="s">
        <v>105</v>
      </c>
      <c r="BD160" s="176">
        <v>33</v>
      </c>
      <c r="BE160" s="153">
        <v>2.86</v>
      </c>
      <c r="BF160" s="716">
        <v>383</v>
      </c>
      <c r="BG160" s="159" t="s">
        <v>105</v>
      </c>
      <c r="BH160" s="159" t="s">
        <v>105</v>
      </c>
      <c r="BI160" s="729" t="s">
        <v>105</v>
      </c>
      <c r="BJ160" s="185">
        <v>24</v>
      </c>
      <c r="BK160" s="158">
        <v>4.75</v>
      </c>
      <c r="BL160" s="736">
        <v>143</v>
      </c>
      <c r="BM160" s="158" t="s">
        <v>105</v>
      </c>
      <c r="BN160" s="159" t="s">
        <v>105</v>
      </c>
      <c r="BO160" s="729" t="s">
        <v>105</v>
      </c>
      <c r="BP160" s="176">
        <v>33</v>
      </c>
      <c r="BQ160" s="153">
        <v>3.18</v>
      </c>
      <c r="BR160" s="716">
        <v>382</v>
      </c>
      <c r="BS160" s="159" t="s">
        <v>105</v>
      </c>
      <c r="BT160" s="159" t="s">
        <v>105</v>
      </c>
      <c r="BU160" s="729" t="s">
        <v>105</v>
      </c>
      <c r="BV160" s="176">
        <v>33</v>
      </c>
      <c r="BW160" s="153">
        <v>2.95</v>
      </c>
      <c r="BX160" s="716">
        <v>358</v>
      </c>
      <c r="BY160" s="159" t="s">
        <v>105</v>
      </c>
      <c r="BZ160" s="159" t="s">
        <v>105</v>
      </c>
      <c r="CA160" s="729" t="s">
        <v>105</v>
      </c>
      <c r="CB160" s="176">
        <v>28</v>
      </c>
      <c r="CC160" s="153">
        <v>2.46</v>
      </c>
      <c r="CD160" s="724">
        <v>433</v>
      </c>
      <c r="CE160" s="158" t="s">
        <v>105</v>
      </c>
      <c r="CF160" s="159" t="s">
        <v>105</v>
      </c>
      <c r="CG160" s="729" t="s">
        <v>105</v>
      </c>
      <c r="CH160" s="176">
        <v>33</v>
      </c>
      <c r="CI160" s="153">
        <v>2.96</v>
      </c>
      <c r="CJ160" s="724">
        <v>319</v>
      </c>
      <c r="CK160" s="158" t="s">
        <v>105</v>
      </c>
      <c r="CL160" s="159" t="s">
        <v>105</v>
      </c>
      <c r="CM160" s="729" t="s">
        <v>105</v>
      </c>
      <c r="CN160" s="176">
        <v>29</v>
      </c>
      <c r="CO160" s="153">
        <v>3.69</v>
      </c>
      <c r="CP160" s="724">
        <v>240</v>
      </c>
      <c r="CQ160" s="158" t="s">
        <v>105</v>
      </c>
      <c r="CR160" s="159" t="s">
        <v>105</v>
      </c>
      <c r="CS160" s="729" t="s">
        <v>105</v>
      </c>
      <c r="CT160" s="153">
        <v>20</v>
      </c>
      <c r="CU160" s="153">
        <v>5.05</v>
      </c>
      <c r="CV160" s="724">
        <v>123</v>
      </c>
      <c r="CW160" s="158" t="s">
        <v>105</v>
      </c>
      <c r="CX160" s="159" t="s">
        <v>105</v>
      </c>
      <c r="CY160" s="729" t="s">
        <v>105</v>
      </c>
      <c r="CZ160" s="176">
        <v>27</v>
      </c>
      <c r="DA160" s="153">
        <v>3.66</v>
      </c>
      <c r="DB160" s="724">
        <v>282</v>
      </c>
      <c r="DC160" s="158" t="s">
        <v>105</v>
      </c>
      <c r="DD160" s="159" t="s">
        <v>105</v>
      </c>
      <c r="DE160" s="729" t="s">
        <v>105</v>
      </c>
      <c r="DF160" s="603">
        <v>13</v>
      </c>
      <c r="DG160" s="158">
        <v>3.06</v>
      </c>
      <c r="DH160" s="736">
        <v>158</v>
      </c>
      <c r="DI160" s="158" t="s">
        <v>105</v>
      </c>
      <c r="DJ160" s="159" t="s">
        <v>105</v>
      </c>
      <c r="DK160" s="716" t="s">
        <v>105</v>
      </c>
    </row>
    <row r="161" spans="1:115">
      <c r="A161" s="625" t="s">
        <v>132</v>
      </c>
      <c r="B161" s="171">
        <v>2</v>
      </c>
      <c r="C161" s="139">
        <v>0.26</v>
      </c>
      <c r="D161" s="715">
        <v>4414</v>
      </c>
      <c r="E161" s="149">
        <v>10</v>
      </c>
      <c r="F161" s="149">
        <v>2.14</v>
      </c>
      <c r="G161" s="728">
        <v>299</v>
      </c>
      <c r="H161" s="171">
        <v>2</v>
      </c>
      <c r="I161" s="139">
        <v>0.27</v>
      </c>
      <c r="J161" s="715">
        <v>3437</v>
      </c>
      <c r="K161" s="149">
        <v>10</v>
      </c>
      <c r="L161" s="149">
        <v>2.34</v>
      </c>
      <c r="M161" s="728">
        <v>239</v>
      </c>
      <c r="N161" s="171">
        <v>3</v>
      </c>
      <c r="O161" s="139">
        <v>0.81</v>
      </c>
      <c r="P161" s="715">
        <v>977</v>
      </c>
      <c r="Q161" s="149">
        <v>11</v>
      </c>
      <c r="R161" s="149">
        <v>5.03</v>
      </c>
      <c r="S161" s="728">
        <v>60</v>
      </c>
      <c r="T161" s="171">
        <v>2</v>
      </c>
      <c r="U161" s="139">
        <v>0.82000000000000006</v>
      </c>
      <c r="V161" s="715">
        <v>436</v>
      </c>
      <c r="W161" s="149" t="s">
        <v>105</v>
      </c>
      <c r="X161" s="149" t="s">
        <v>105</v>
      </c>
      <c r="Y161" s="728" t="s">
        <v>105</v>
      </c>
      <c r="Z161" s="171">
        <v>1</v>
      </c>
      <c r="AA161" s="139">
        <v>0.28000000000000003</v>
      </c>
      <c r="AB161" s="715">
        <v>491</v>
      </c>
      <c r="AC161" s="149" t="s">
        <v>105</v>
      </c>
      <c r="AD161" s="149" t="s">
        <v>105</v>
      </c>
      <c r="AE161" s="728" t="s">
        <v>105</v>
      </c>
      <c r="AF161" s="171">
        <v>6</v>
      </c>
      <c r="AG161" s="139">
        <v>2.2599999999999998</v>
      </c>
      <c r="AH161" s="723">
        <v>176</v>
      </c>
      <c r="AI161" s="148" t="s">
        <v>105</v>
      </c>
      <c r="AJ161" s="149" t="s">
        <v>105</v>
      </c>
      <c r="AK161" s="723" t="s">
        <v>105</v>
      </c>
      <c r="AL161" s="171">
        <v>3</v>
      </c>
      <c r="AM161" s="139">
        <v>1.74</v>
      </c>
      <c r="AN161" s="723">
        <v>139</v>
      </c>
      <c r="AO161" s="148" t="s">
        <v>105</v>
      </c>
      <c r="AP161" s="149" t="s">
        <v>105</v>
      </c>
      <c r="AQ161" s="728" t="s">
        <v>105</v>
      </c>
      <c r="AR161" s="171">
        <v>2</v>
      </c>
      <c r="AS161" s="139">
        <v>0.8</v>
      </c>
      <c r="AT161" s="723">
        <v>204</v>
      </c>
      <c r="AU161" s="148" t="s">
        <v>105</v>
      </c>
      <c r="AV161" s="149" t="s">
        <v>105</v>
      </c>
      <c r="AW161" s="728" t="s">
        <v>105</v>
      </c>
      <c r="AX161" s="171">
        <v>3</v>
      </c>
      <c r="AY161" s="139">
        <v>1.49</v>
      </c>
      <c r="AZ161" s="723">
        <v>155</v>
      </c>
      <c r="BA161" s="148" t="s">
        <v>105</v>
      </c>
      <c r="BB161" s="149" t="s">
        <v>105</v>
      </c>
      <c r="BC161" s="728" t="s">
        <v>105</v>
      </c>
      <c r="BD161" s="171">
        <v>3</v>
      </c>
      <c r="BE161" s="139">
        <v>0.95000000000000007</v>
      </c>
      <c r="BF161" s="715">
        <v>379</v>
      </c>
      <c r="BG161" s="149" t="s">
        <v>105</v>
      </c>
      <c r="BH161" s="149" t="s">
        <v>105</v>
      </c>
      <c r="BI161" s="728" t="s">
        <v>105</v>
      </c>
      <c r="BJ161" s="184">
        <v>2</v>
      </c>
      <c r="BK161" s="148">
        <v>1.71</v>
      </c>
      <c r="BL161" s="735">
        <v>142</v>
      </c>
      <c r="BM161" s="148" t="s">
        <v>105</v>
      </c>
      <c r="BN161" s="149" t="s">
        <v>105</v>
      </c>
      <c r="BO161" s="728" t="s">
        <v>105</v>
      </c>
      <c r="BP161" s="171">
        <v>3</v>
      </c>
      <c r="BQ161" s="139">
        <v>1.41</v>
      </c>
      <c r="BR161" s="715">
        <v>384</v>
      </c>
      <c r="BS161" s="149" t="s">
        <v>105</v>
      </c>
      <c r="BT161" s="149" t="s">
        <v>105</v>
      </c>
      <c r="BU161" s="728" t="s">
        <v>105</v>
      </c>
      <c r="BV161" s="171">
        <v>1</v>
      </c>
      <c r="BW161" s="139">
        <v>0.39</v>
      </c>
      <c r="BX161" s="715">
        <v>354</v>
      </c>
      <c r="BY161" s="149" t="s">
        <v>105</v>
      </c>
      <c r="BZ161" s="149" t="s">
        <v>105</v>
      </c>
      <c r="CA161" s="728" t="s">
        <v>105</v>
      </c>
      <c r="CB161" s="171">
        <v>1</v>
      </c>
      <c r="CC161" s="139">
        <v>0.46</v>
      </c>
      <c r="CD161" s="723">
        <v>432</v>
      </c>
      <c r="CE161" s="148" t="s">
        <v>105</v>
      </c>
      <c r="CF161" s="149" t="s">
        <v>105</v>
      </c>
      <c r="CG161" s="728" t="s">
        <v>105</v>
      </c>
      <c r="CH161" s="171">
        <v>1</v>
      </c>
      <c r="CI161" s="139">
        <v>0.57000000000000006</v>
      </c>
      <c r="CJ161" s="723">
        <v>320</v>
      </c>
      <c r="CK161" s="148" t="s">
        <v>105</v>
      </c>
      <c r="CL161" s="149" t="s">
        <v>105</v>
      </c>
      <c r="CM161" s="728" t="s">
        <v>105</v>
      </c>
      <c r="CN161" s="171">
        <v>0</v>
      </c>
      <c r="CO161" s="139">
        <v>0.31</v>
      </c>
      <c r="CP161" s="723">
        <v>239</v>
      </c>
      <c r="CQ161" s="148" t="s">
        <v>105</v>
      </c>
      <c r="CR161" s="149" t="s">
        <v>105</v>
      </c>
      <c r="CS161" s="728" t="s">
        <v>105</v>
      </c>
      <c r="CT161" s="139">
        <v>0</v>
      </c>
      <c r="CU161" s="139">
        <v>0.36</v>
      </c>
      <c r="CV161" s="723">
        <v>123</v>
      </c>
      <c r="CW161" s="148" t="s">
        <v>105</v>
      </c>
      <c r="CX161" s="149" t="s">
        <v>105</v>
      </c>
      <c r="CY161" s="728" t="s">
        <v>105</v>
      </c>
      <c r="CZ161" s="171">
        <v>2</v>
      </c>
      <c r="DA161" s="139">
        <v>0.8</v>
      </c>
      <c r="DB161" s="723">
        <v>282</v>
      </c>
      <c r="DC161" s="148" t="s">
        <v>105</v>
      </c>
      <c r="DD161" s="149" t="s">
        <v>105</v>
      </c>
      <c r="DE161" s="728" t="s">
        <v>105</v>
      </c>
      <c r="DF161" s="602">
        <v>3</v>
      </c>
      <c r="DG161" s="148">
        <v>1.69</v>
      </c>
      <c r="DH161" s="735">
        <v>158</v>
      </c>
      <c r="DI161" s="148" t="s">
        <v>105</v>
      </c>
      <c r="DJ161" s="149" t="s">
        <v>105</v>
      </c>
      <c r="DK161" s="715" t="s">
        <v>105</v>
      </c>
    </row>
    <row r="162" spans="1:115">
      <c r="A162" s="626" t="s">
        <v>133</v>
      </c>
      <c r="B162" s="176">
        <v>6</v>
      </c>
      <c r="C162" s="153">
        <v>0.53</v>
      </c>
      <c r="D162" s="716">
        <v>4427</v>
      </c>
      <c r="E162" s="159">
        <v>12</v>
      </c>
      <c r="F162" s="159">
        <v>2.25</v>
      </c>
      <c r="G162" s="729">
        <v>299</v>
      </c>
      <c r="H162" s="176">
        <v>6</v>
      </c>
      <c r="I162" s="153">
        <v>0.59</v>
      </c>
      <c r="J162" s="716">
        <v>3447</v>
      </c>
      <c r="K162" s="159">
        <v>10</v>
      </c>
      <c r="L162" s="159">
        <v>2.37</v>
      </c>
      <c r="M162" s="729">
        <v>239</v>
      </c>
      <c r="N162" s="176">
        <v>5</v>
      </c>
      <c r="O162" s="153">
        <v>0.79</v>
      </c>
      <c r="P162" s="716">
        <v>980</v>
      </c>
      <c r="Q162" s="160">
        <v>27</v>
      </c>
      <c r="R162" s="159">
        <v>6.77</v>
      </c>
      <c r="S162" s="729">
        <v>60</v>
      </c>
      <c r="T162" s="176">
        <v>6</v>
      </c>
      <c r="U162" s="153">
        <v>1.58</v>
      </c>
      <c r="V162" s="716">
        <v>436</v>
      </c>
      <c r="W162" s="159" t="s">
        <v>105</v>
      </c>
      <c r="X162" s="159" t="s">
        <v>105</v>
      </c>
      <c r="Y162" s="729" t="s">
        <v>105</v>
      </c>
      <c r="Z162" s="176">
        <v>7</v>
      </c>
      <c r="AA162" s="153">
        <v>1.38</v>
      </c>
      <c r="AB162" s="716">
        <v>492</v>
      </c>
      <c r="AC162" s="159" t="s">
        <v>105</v>
      </c>
      <c r="AD162" s="159" t="s">
        <v>105</v>
      </c>
      <c r="AE162" s="729" t="s">
        <v>105</v>
      </c>
      <c r="AF162" s="175">
        <v>3</v>
      </c>
      <c r="AG162" s="153">
        <v>1.1200000000000001</v>
      </c>
      <c r="AH162" s="724">
        <v>177</v>
      </c>
      <c r="AI162" s="158" t="s">
        <v>105</v>
      </c>
      <c r="AJ162" s="159" t="s">
        <v>105</v>
      </c>
      <c r="AK162" s="724" t="s">
        <v>105</v>
      </c>
      <c r="AL162" s="176">
        <v>5</v>
      </c>
      <c r="AM162" s="153">
        <v>2.36</v>
      </c>
      <c r="AN162" s="724">
        <v>141</v>
      </c>
      <c r="AO162" s="158" t="s">
        <v>105</v>
      </c>
      <c r="AP162" s="159" t="s">
        <v>105</v>
      </c>
      <c r="AQ162" s="729" t="s">
        <v>105</v>
      </c>
      <c r="AR162" s="176">
        <v>7</v>
      </c>
      <c r="AS162" s="153">
        <v>2.62</v>
      </c>
      <c r="AT162" s="724">
        <v>205</v>
      </c>
      <c r="AU162" s="158" t="s">
        <v>105</v>
      </c>
      <c r="AV162" s="159" t="s">
        <v>105</v>
      </c>
      <c r="AW162" s="729" t="s">
        <v>105</v>
      </c>
      <c r="AX162" s="176">
        <v>6</v>
      </c>
      <c r="AY162" s="153">
        <v>2.15</v>
      </c>
      <c r="AZ162" s="724">
        <v>158</v>
      </c>
      <c r="BA162" s="158" t="s">
        <v>105</v>
      </c>
      <c r="BB162" s="159" t="s">
        <v>105</v>
      </c>
      <c r="BC162" s="729" t="s">
        <v>105</v>
      </c>
      <c r="BD162" s="176">
        <v>7</v>
      </c>
      <c r="BE162" s="153">
        <v>1.33</v>
      </c>
      <c r="BF162" s="716">
        <v>383</v>
      </c>
      <c r="BG162" s="159" t="s">
        <v>105</v>
      </c>
      <c r="BH162" s="159" t="s">
        <v>105</v>
      </c>
      <c r="BI162" s="729" t="s">
        <v>105</v>
      </c>
      <c r="BJ162" s="185">
        <v>10</v>
      </c>
      <c r="BK162" s="158">
        <v>3.08</v>
      </c>
      <c r="BL162" s="736">
        <v>141</v>
      </c>
      <c r="BM162" s="158" t="s">
        <v>105</v>
      </c>
      <c r="BN162" s="159" t="s">
        <v>105</v>
      </c>
      <c r="BO162" s="729" t="s">
        <v>105</v>
      </c>
      <c r="BP162" s="176">
        <v>6</v>
      </c>
      <c r="BQ162" s="153">
        <v>1.55</v>
      </c>
      <c r="BR162" s="716">
        <v>382</v>
      </c>
      <c r="BS162" s="159" t="s">
        <v>105</v>
      </c>
      <c r="BT162" s="159" t="s">
        <v>105</v>
      </c>
      <c r="BU162" s="729" t="s">
        <v>105</v>
      </c>
      <c r="BV162" s="176">
        <v>5</v>
      </c>
      <c r="BW162" s="153">
        <v>1.34</v>
      </c>
      <c r="BX162" s="716">
        <v>356</v>
      </c>
      <c r="BY162" s="159" t="s">
        <v>105</v>
      </c>
      <c r="BZ162" s="159" t="s">
        <v>105</v>
      </c>
      <c r="CA162" s="729" t="s">
        <v>105</v>
      </c>
      <c r="CB162" s="176">
        <v>5</v>
      </c>
      <c r="CC162" s="153">
        <v>1.19</v>
      </c>
      <c r="CD162" s="724">
        <v>433</v>
      </c>
      <c r="CE162" s="158" t="s">
        <v>105</v>
      </c>
      <c r="CF162" s="159" t="s">
        <v>105</v>
      </c>
      <c r="CG162" s="729" t="s">
        <v>105</v>
      </c>
      <c r="CH162" s="176">
        <v>7</v>
      </c>
      <c r="CI162" s="153">
        <v>1.54</v>
      </c>
      <c r="CJ162" s="724">
        <v>320</v>
      </c>
      <c r="CK162" s="158" t="s">
        <v>105</v>
      </c>
      <c r="CL162" s="159" t="s">
        <v>105</v>
      </c>
      <c r="CM162" s="729" t="s">
        <v>105</v>
      </c>
      <c r="CN162" s="176">
        <v>6</v>
      </c>
      <c r="CO162" s="153">
        <v>1.94</v>
      </c>
      <c r="CP162" s="724">
        <v>241</v>
      </c>
      <c r="CQ162" s="158" t="s">
        <v>105</v>
      </c>
      <c r="CR162" s="159" t="s">
        <v>105</v>
      </c>
      <c r="CS162" s="729" t="s">
        <v>105</v>
      </c>
      <c r="CT162" s="153">
        <v>4</v>
      </c>
      <c r="CU162" s="153">
        <v>2.2999999999999998</v>
      </c>
      <c r="CV162" s="724">
        <v>122</v>
      </c>
      <c r="CW162" s="158" t="s">
        <v>105</v>
      </c>
      <c r="CX162" s="159" t="s">
        <v>105</v>
      </c>
      <c r="CY162" s="729" t="s">
        <v>105</v>
      </c>
      <c r="CZ162" s="176">
        <v>7</v>
      </c>
      <c r="DA162" s="153">
        <v>2.23</v>
      </c>
      <c r="DB162" s="724">
        <v>282</v>
      </c>
      <c r="DC162" s="158" t="s">
        <v>105</v>
      </c>
      <c r="DD162" s="159" t="s">
        <v>105</v>
      </c>
      <c r="DE162" s="729" t="s">
        <v>105</v>
      </c>
      <c r="DF162" s="603">
        <v>4</v>
      </c>
      <c r="DG162" s="158">
        <v>1.83</v>
      </c>
      <c r="DH162" s="736">
        <v>158</v>
      </c>
      <c r="DI162" s="158" t="s">
        <v>105</v>
      </c>
      <c r="DJ162" s="159" t="s">
        <v>105</v>
      </c>
      <c r="DK162" s="716" t="s">
        <v>105</v>
      </c>
    </row>
    <row r="163" spans="1:115">
      <c r="A163" s="625" t="s">
        <v>134</v>
      </c>
      <c r="B163" s="171">
        <v>9</v>
      </c>
      <c r="C163" s="139">
        <v>0.63</v>
      </c>
      <c r="D163" s="715">
        <v>4428</v>
      </c>
      <c r="E163" s="149">
        <v>16</v>
      </c>
      <c r="F163" s="149">
        <v>2.54</v>
      </c>
      <c r="G163" s="728">
        <v>299</v>
      </c>
      <c r="H163" s="171">
        <v>9</v>
      </c>
      <c r="I163" s="139">
        <v>0.70000000000000007</v>
      </c>
      <c r="J163" s="715">
        <v>3447</v>
      </c>
      <c r="K163" s="140">
        <v>15</v>
      </c>
      <c r="L163" s="149">
        <v>2.71</v>
      </c>
      <c r="M163" s="728">
        <v>240</v>
      </c>
      <c r="N163" s="171">
        <v>10</v>
      </c>
      <c r="O163" s="139">
        <v>1.31</v>
      </c>
      <c r="P163" s="715">
        <v>981</v>
      </c>
      <c r="Q163" s="149">
        <v>24</v>
      </c>
      <c r="R163" s="149">
        <v>6.95</v>
      </c>
      <c r="S163" s="728">
        <v>59</v>
      </c>
      <c r="T163" s="171">
        <v>13</v>
      </c>
      <c r="U163" s="139">
        <v>2.15</v>
      </c>
      <c r="V163" s="715">
        <v>437</v>
      </c>
      <c r="W163" s="149" t="s">
        <v>105</v>
      </c>
      <c r="X163" s="149" t="s">
        <v>105</v>
      </c>
      <c r="Y163" s="728" t="s">
        <v>105</v>
      </c>
      <c r="Z163" s="171">
        <v>10</v>
      </c>
      <c r="AA163" s="139">
        <v>1.68</v>
      </c>
      <c r="AB163" s="715">
        <v>491</v>
      </c>
      <c r="AC163" s="149" t="s">
        <v>105</v>
      </c>
      <c r="AD163" s="149" t="s">
        <v>105</v>
      </c>
      <c r="AE163" s="728" t="s">
        <v>105</v>
      </c>
      <c r="AF163" s="171">
        <v>10</v>
      </c>
      <c r="AG163" s="139">
        <v>3.03</v>
      </c>
      <c r="AH163" s="723">
        <v>176</v>
      </c>
      <c r="AI163" s="148" t="s">
        <v>105</v>
      </c>
      <c r="AJ163" s="149" t="s">
        <v>105</v>
      </c>
      <c r="AK163" s="723" t="s">
        <v>105</v>
      </c>
      <c r="AL163" s="171">
        <v>9</v>
      </c>
      <c r="AM163" s="139">
        <v>3.23</v>
      </c>
      <c r="AN163" s="723">
        <v>141</v>
      </c>
      <c r="AO163" s="148" t="s">
        <v>105</v>
      </c>
      <c r="AP163" s="149" t="s">
        <v>105</v>
      </c>
      <c r="AQ163" s="728" t="s">
        <v>105</v>
      </c>
      <c r="AR163" s="169">
        <v>19</v>
      </c>
      <c r="AS163" s="139">
        <v>4.34</v>
      </c>
      <c r="AT163" s="723">
        <v>204</v>
      </c>
      <c r="AU163" s="148" t="s">
        <v>105</v>
      </c>
      <c r="AV163" s="149" t="s">
        <v>105</v>
      </c>
      <c r="AW163" s="728" t="s">
        <v>105</v>
      </c>
      <c r="AX163" s="171">
        <v>10</v>
      </c>
      <c r="AY163" s="139">
        <v>2.65</v>
      </c>
      <c r="AZ163" s="723">
        <v>160</v>
      </c>
      <c r="BA163" s="148" t="s">
        <v>105</v>
      </c>
      <c r="BB163" s="149" t="s">
        <v>105</v>
      </c>
      <c r="BC163" s="728" t="s">
        <v>105</v>
      </c>
      <c r="BD163" s="171">
        <v>11</v>
      </c>
      <c r="BE163" s="139">
        <v>1.67</v>
      </c>
      <c r="BF163" s="715">
        <v>383</v>
      </c>
      <c r="BG163" s="149" t="s">
        <v>105</v>
      </c>
      <c r="BH163" s="149" t="s">
        <v>105</v>
      </c>
      <c r="BI163" s="728" t="s">
        <v>105</v>
      </c>
      <c r="BJ163" s="184">
        <v>10</v>
      </c>
      <c r="BK163" s="148">
        <v>2.4900000000000002</v>
      </c>
      <c r="BL163" s="735">
        <v>142</v>
      </c>
      <c r="BM163" s="148" t="s">
        <v>105</v>
      </c>
      <c r="BN163" s="149" t="s">
        <v>105</v>
      </c>
      <c r="BO163" s="728" t="s">
        <v>105</v>
      </c>
      <c r="BP163" s="171">
        <v>8</v>
      </c>
      <c r="BQ163" s="139">
        <v>1.65</v>
      </c>
      <c r="BR163" s="715">
        <v>383</v>
      </c>
      <c r="BS163" s="149" t="s">
        <v>105</v>
      </c>
      <c r="BT163" s="149" t="s">
        <v>105</v>
      </c>
      <c r="BU163" s="728" t="s">
        <v>105</v>
      </c>
      <c r="BV163" s="171">
        <v>6</v>
      </c>
      <c r="BW163" s="139">
        <v>1.38</v>
      </c>
      <c r="BX163" s="715">
        <v>359</v>
      </c>
      <c r="BY163" s="149" t="s">
        <v>105</v>
      </c>
      <c r="BZ163" s="149" t="s">
        <v>105</v>
      </c>
      <c r="CA163" s="728" t="s">
        <v>105</v>
      </c>
      <c r="CB163" s="171">
        <v>8</v>
      </c>
      <c r="CC163" s="139">
        <v>1.44</v>
      </c>
      <c r="CD163" s="723">
        <v>431</v>
      </c>
      <c r="CE163" s="148" t="s">
        <v>105</v>
      </c>
      <c r="CF163" s="149" t="s">
        <v>105</v>
      </c>
      <c r="CG163" s="728" t="s">
        <v>105</v>
      </c>
      <c r="CH163" s="171">
        <v>10</v>
      </c>
      <c r="CI163" s="139">
        <v>1.9</v>
      </c>
      <c r="CJ163" s="723">
        <v>317</v>
      </c>
      <c r="CK163" s="148" t="s">
        <v>105</v>
      </c>
      <c r="CL163" s="149" t="s">
        <v>105</v>
      </c>
      <c r="CM163" s="728" t="s">
        <v>105</v>
      </c>
      <c r="CN163" s="171">
        <v>10</v>
      </c>
      <c r="CO163" s="139">
        <v>2.37</v>
      </c>
      <c r="CP163" s="723">
        <v>242</v>
      </c>
      <c r="CQ163" s="148" t="s">
        <v>105</v>
      </c>
      <c r="CR163" s="149" t="s">
        <v>105</v>
      </c>
      <c r="CS163" s="728" t="s">
        <v>105</v>
      </c>
      <c r="CT163" s="139">
        <v>6</v>
      </c>
      <c r="CU163" s="139">
        <v>2.52</v>
      </c>
      <c r="CV163" s="723">
        <v>122</v>
      </c>
      <c r="CW163" s="148" t="s">
        <v>105</v>
      </c>
      <c r="CX163" s="149" t="s">
        <v>105</v>
      </c>
      <c r="CY163" s="728" t="s">
        <v>105</v>
      </c>
      <c r="CZ163" s="171">
        <v>10</v>
      </c>
      <c r="DA163" s="139">
        <v>2.35</v>
      </c>
      <c r="DB163" s="723">
        <v>282</v>
      </c>
      <c r="DC163" s="148" t="s">
        <v>105</v>
      </c>
      <c r="DD163" s="149" t="s">
        <v>105</v>
      </c>
      <c r="DE163" s="728" t="s">
        <v>105</v>
      </c>
      <c r="DF163" s="602">
        <v>10</v>
      </c>
      <c r="DG163" s="148">
        <v>2.88</v>
      </c>
      <c r="DH163" s="735">
        <v>158</v>
      </c>
      <c r="DI163" s="148" t="s">
        <v>105</v>
      </c>
      <c r="DJ163" s="149" t="s">
        <v>105</v>
      </c>
      <c r="DK163" s="715" t="s">
        <v>105</v>
      </c>
    </row>
    <row r="164" spans="1:115">
      <c r="A164" s="626" t="s">
        <v>135</v>
      </c>
      <c r="B164" s="176">
        <v>2</v>
      </c>
      <c r="C164" s="153">
        <v>0.32</v>
      </c>
      <c r="D164" s="716">
        <v>4434</v>
      </c>
      <c r="E164" s="160">
        <v>6</v>
      </c>
      <c r="F164" s="159">
        <v>1.68</v>
      </c>
      <c r="G164" s="729">
        <v>302</v>
      </c>
      <c r="H164" s="176">
        <v>2</v>
      </c>
      <c r="I164" s="153">
        <v>0.35</v>
      </c>
      <c r="J164" s="716">
        <v>3451</v>
      </c>
      <c r="K164" s="160">
        <v>5</v>
      </c>
      <c r="L164" s="159">
        <v>1.78</v>
      </c>
      <c r="M164" s="729">
        <v>242</v>
      </c>
      <c r="N164" s="176">
        <v>2</v>
      </c>
      <c r="O164" s="153">
        <v>0.69000000000000006</v>
      </c>
      <c r="P164" s="716">
        <v>983</v>
      </c>
      <c r="Q164" s="159">
        <v>12</v>
      </c>
      <c r="R164" s="159">
        <v>5.0599999999999996</v>
      </c>
      <c r="S164" s="729">
        <v>60</v>
      </c>
      <c r="T164" s="176">
        <v>2</v>
      </c>
      <c r="U164" s="153">
        <v>0.73</v>
      </c>
      <c r="V164" s="716">
        <v>436</v>
      </c>
      <c r="W164" s="159" t="s">
        <v>105</v>
      </c>
      <c r="X164" s="159" t="s">
        <v>105</v>
      </c>
      <c r="Y164" s="729" t="s">
        <v>105</v>
      </c>
      <c r="Z164" s="176">
        <v>1</v>
      </c>
      <c r="AA164" s="153">
        <v>0.65</v>
      </c>
      <c r="AB164" s="716">
        <v>493</v>
      </c>
      <c r="AC164" s="159" t="s">
        <v>105</v>
      </c>
      <c r="AD164" s="159" t="s">
        <v>105</v>
      </c>
      <c r="AE164" s="729" t="s">
        <v>105</v>
      </c>
      <c r="AF164" s="176">
        <v>3</v>
      </c>
      <c r="AG164" s="153">
        <v>1.56</v>
      </c>
      <c r="AH164" s="724">
        <v>176</v>
      </c>
      <c r="AI164" s="158" t="s">
        <v>105</v>
      </c>
      <c r="AJ164" s="159" t="s">
        <v>105</v>
      </c>
      <c r="AK164" s="724" t="s">
        <v>105</v>
      </c>
      <c r="AL164" s="176">
        <v>3</v>
      </c>
      <c r="AM164" s="153">
        <v>1.71</v>
      </c>
      <c r="AN164" s="724">
        <v>142</v>
      </c>
      <c r="AO164" s="158" t="s">
        <v>105</v>
      </c>
      <c r="AP164" s="159" t="s">
        <v>105</v>
      </c>
      <c r="AQ164" s="729" t="s">
        <v>105</v>
      </c>
      <c r="AR164" s="176">
        <v>3</v>
      </c>
      <c r="AS164" s="153">
        <v>1.86</v>
      </c>
      <c r="AT164" s="724">
        <v>204</v>
      </c>
      <c r="AU164" s="158" t="s">
        <v>105</v>
      </c>
      <c r="AV164" s="159" t="s">
        <v>105</v>
      </c>
      <c r="AW164" s="729" t="s">
        <v>105</v>
      </c>
      <c r="AX164" s="176">
        <v>2</v>
      </c>
      <c r="AY164" s="153">
        <v>1.43</v>
      </c>
      <c r="AZ164" s="724">
        <v>160</v>
      </c>
      <c r="BA164" s="158" t="s">
        <v>105</v>
      </c>
      <c r="BB164" s="159" t="s">
        <v>105</v>
      </c>
      <c r="BC164" s="729" t="s">
        <v>105</v>
      </c>
      <c r="BD164" s="176">
        <v>2</v>
      </c>
      <c r="BE164" s="153">
        <v>0.8</v>
      </c>
      <c r="BF164" s="716">
        <v>380</v>
      </c>
      <c r="BG164" s="159" t="s">
        <v>105</v>
      </c>
      <c r="BH164" s="159" t="s">
        <v>105</v>
      </c>
      <c r="BI164" s="729" t="s">
        <v>105</v>
      </c>
      <c r="BJ164" s="185">
        <v>4</v>
      </c>
      <c r="BK164" s="158">
        <v>1.88</v>
      </c>
      <c r="BL164" s="736">
        <v>142</v>
      </c>
      <c r="BM164" s="158" t="s">
        <v>105</v>
      </c>
      <c r="BN164" s="159" t="s">
        <v>105</v>
      </c>
      <c r="BO164" s="729" t="s">
        <v>105</v>
      </c>
      <c r="BP164" s="176">
        <v>2</v>
      </c>
      <c r="BQ164" s="153">
        <v>1.17</v>
      </c>
      <c r="BR164" s="716">
        <v>384</v>
      </c>
      <c r="BS164" s="159" t="s">
        <v>105</v>
      </c>
      <c r="BT164" s="159" t="s">
        <v>105</v>
      </c>
      <c r="BU164" s="729" t="s">
        <v>105</v>
      </c>
      <c r="BV164" s="176">
        <v>3</v>
      </c>
      <c r="BW164" s="153">
        <v>0.92</v>
      </c>
      <c r="BX164" s="716">
        <v>357</v>
      </c>
      <c r="BY164" s="159" t="s">
        <v>105</v>
      </c>
      <c r="BZ164" s="159" t="s">
        <v>105</v>
      </c>
      <c r="CA164" s="729" t="s">
        <v>105</v>
      </c>
      <c r="CB164" s="176">
        <v>3</v>
      </c>
      <c r="CC164" s="153">
        <v>0.77</v>
      </c>
      <c r="CD164" s="724">
        <v>433</v>
      </c>
      <c r="CE164" s="158" t="s">
        <v>105</v>
      </c>
      <c r="CF164" s="159" t="s">
        <v>105</v>
      </c>
      <c r="CG164" s="729" t="s">
        <v>105</v>
      </c>
      <c r="CH164" s="176">
        <v>3</v>
      </c>
      <c r="CI164" s="153">
        <v>1.05</v>
      </c>
      <c r="CJ164" s="724">
        <v>320</v>
      </c>
      <c r="CK164" s="158" t="s">
        <v>105</v>
      </c>
      <c r="CL164" s="159" t="s">
        <v>105</v>
      </c>
      <c r="CM164" s="729" t="s">
        <v>105</v>
      </c>
      <c r="CN164" s="176">
        <v>1</v>
      </c>
      <c r="CO164" s="153">
        <v>0.99</v>
      </c>
      <c r="CP164" s="724">
        <v>242</v>
      </c>
      <c r="CQ164" s="158" t="s">
        <v>105</v>
      </c>
      <c r="CR164" s="159" t="s">
        <v>105</v>
      </c>
      <c r="CS164" s="729" t="s">
        <v>105</v>
      </c>
      <c r="CT164" s="153">
        <v>3</v>
      </c>
      <c r="CU164" s="153">
        <v>2.21</v>
      </c>
      <c r="CV164" s="724">
        <v>123</v>
      </c>
      <c r="CW164" s="158" t="s">
        <v>105</v>
      </c>
      <c r="CX164" s="159" t="s">
        <v>105</v>
      </c>
      <c r="CY164" s="729" t="s">
        <v>105</v>
      </c>
      <c r="CZ164" s="176">
        <v>1</v>
      </c>
      <c r="DA164" s="153">
        <v>0.51</v>
      </c>
      <c r="DB164" s="724">
        <v>284</v>
      </c>
      <c r="DC164" s="158" t="s">
        <v>105</v>
      </c>
      <c r="DD164" s="159" t="s">
        <v>105</v>
      </c>
      <c r="DE164" s="729" t="s">
        <v>105</v>
      </c>
      <c r="DF164" s="603">
        <v>2</v>
      </c>
      <c r="DG164" s="158">
        <v>1.62</v>
      </c>
      <c r="DH164" s="736">
        <v>158</v>
      </c>
      <c r="DI164" s="158" t="s">
        <v>105</v>
      </c>
      <c r="DJ164" s="159" t="s">
        <v>105</v>
      </c>
      <c r="DK164" s="716" t="s">
        <v>105</v>
      </c>
    </row>
    <row r="165" spans="1:115">
      <c r="A165" s="625" t="s">
        <v>136</v>
      </c>
      <c r="B165" s="171">
        <v>15</v>
      </c>
      <c r="C165" s="139">
        <v>0.71</v>
      </c>
      <c r="D165" s="715">
        <v>4454</v>
      </c>
      <c r="E165" s="149">
        <v>33</v>
      </c>
      <c r="F165" s="149">
        <v>3.4</v>
      </c>
      <c r="G165" s="728">
        <v>306</v>
      </c>
      <c r="H165" s="171">
        <v>14</v>
      </c>
      <c r="I165" s="139">
        <v>0.78</v>
      </c>
      <c r="J165" s="715">
        <v>3459</v>
      </c>
      <c r="K165" s="149">
        <v>35</v>
      </c>
      <c r="L165" s="149">
        <v>3.75</v>
      </c>
      <c r="M165" s="728">
        <v>245</v>
      </c>
      <c r="N165" s="171">
        <v>17</v>
      </c>
      <c r="O165" s="139">
        <v>1.57</v>
      </c>
      <c r="P165" s="715">
        <v>995</v>
      </c>
      <c r="Q165" s="149">
        <v>19</v>
      </c>
      <c r="R165" s="149">
        <v>5.87</v>
      </c>
      <c r="S165" s="728">
        <v>61</v>
      </c>
      <c r="T165" s="171">
        <v>14</v>
      </c>
      <c r="U165" s="139">
        <v>1.79</v>
      </c>
      <c r="V165" s="715">
        <v>442</v>
      </c>
      <c r="W165" s="149" t="s">
        <v>105</v>
      </c>
      <c r="X165" s="149" t="s">
        <v>105</v>
      </c>
      <c r="Y165" s="728" t="s">
        <v>105</v>
      </c>
      <c r="Z165" s="171">
        <v>12</v>
      </c>
      <c r="AA165" s="139">
        <v>1.7</v>
      </c>
      <c r="AB165" s="715">
        <v>494</v>
      </c>
      <c r="AC165" s="149" t="s">
        <v>105</v>
      </c>
      <c r="AD165" s="149" t="s">
        <v>105</v>
      </c>
      <c r="AE165" s="728" t="s">
        <v>105</v>
      </c>
      <c r="AF165" s="171">
        <v>27</v>
      </c>
      <c r="AG165" s="139">
        <v>3.89</v>
      </c>
      <c r="AH165" s="723">
        <v>181</v>
      </c>
      <c r="AI165" s="148" t="s">
        <v>105</v>
      </c>
      <c r="AJ165" s="149" t="s">
        <v>105</v>
      </c>
      <c r="AK165" s="723" t="s">
        <v>105</v>
      </c>
      <c r="AL165" s="171">
        <v>17</v>
      </c>
      <c r="AM165" s="139">
        <v>3.89</v>
      </c>
      <c r="AN165" s="723">
        <v>147</v>
      </c>
      <c r="AO165" s="148" t="s">
        <v>105</v>
      </c>
      <c r="AP165" s="149" t="s">
        <v>105</v>
      </c>
      <c r="AQ165" s="728" t="s">
        <v>105</v>
      </c>
      <c r="AR165" s="169">
        <v>18</v>
      </c>
      <c r="AS165" s="139">
        <v>3.18</v>
      </c>
      <c r="AT165" s="723">
        <v>205</v>
      </c>
      <c r="AU165" s="148" t="s">
        <v>105</v>
      </c>
      <c r="AV165" s="149" t="s">
        <v>105</v>
      </c>
      <c r="AW165" s="728" t="s">
        <v>105</v>
      </c>
      <c r="AX165" s="171">
        <v>10</v>
      </c>
      <c r="AY165" s="139">
        <v>2.88</v>
      </c>
      <c r="AZ165" s="723">
        <v>157</v>
      </c>
      <c r="BA165" s="148" t="s">
        <v>105</v>
      </c>
      <c r="BB165" s="149" t="s">
        <v>105</v>
      </c>
      <c r="BC165" s="728" t="s">
        <v>105</v>
      </c>
      <c r="BD165" s="171">
        <v>16</v>
      </c>
      <c r="BE165" s="139">
        <v>2.0099999999999998</v>
      </c>
      <c r="BF165" s="715">
        <v>382</v>
      </c>
      <c r="BG165" s="149" t="s">
        <v>105</v>
      </c>
      <c r="BH165" s="149" t="s">
        <v>105</v>
      </c>
      <c r="BI165" s="728" t="s">
        <v>105</v>
      </c>
      <c r="BJ165" s="184">
        <v>11</v>
      </c>
      <c r="BK165" s="148">
        <v>3.08</v>
      </c>
      <c r="BL165" s="735">
        <v>144</v>
      </c>
      <c r="BM165" s="148" t="s">
        <v>105</v>
      </c>
      <c r="BN165" s="149" t="s">
        <v>105</v>
      </c>
      <c r="BO165" s="728" t="s">
        <v>105</v>
      </c>
      <c r="BP165" s="171">
        <v>15</v>
      </c>
      <c r="BQ165" s="139">
        <v>2.2200000000000002</v>
      </c>
      <c r="BR165" s="715">
        <v>383</v>
      </c>
      <c r="BS165" s="149" t="s">
        <v>105</v>
      </c>
      <c r="BT165" s="149" t="s">
        <v>105</v>
      </c>
      <c r="BU165" s="728" t="s">
        <v>105</v>
      </c>
      <c r="BV165" s="171">
        <v>14</v>
      </c>
      <c r="BW165" s="139">
        <v>1.88</v>
      </c>
      <c r="BX165" s="715">
        <v>360</v>
      </c>
      <c r="BY165" s="149" t="s">
        <v>105</v>
      </c>
      <c r="BZ165" s="149" t="s">
        <v>105</v>
      </c>
      <c r="CA165" s="728" t="s">
        <v>105</v>
      </c>
      <c r="CB165" s="171">
        <v>18</v>
      </c>
      <c r="CC165" s="139">
        <v>1.91</v>
      </c>
      <c r="CD165" s="723">
        <v>433</v>
      </c>
      <c r="CE165" s="148" t="s">
        <v>105</v>
      </c>
      <c r="CF165" s="149" t="s">
        <v>105</v>
      </c>
      <c r="CG165" s="728" t="s">
        <v>105</v>
      </c>
      <c r="CH165" s="171">
        <v>17</v>
      </c>
      <c r="CI165" s="139">
        <v>2.13</v>
      </c>
      <c r="CJ165" s="723">
        <v>323</v>
      </c>
      <c r="CK165" s="148" t="s">
        <v>105</v>
      </c>
      <c r="CL165" s="149" t="s">
        <v>105</v>
      </c>
      <c r="CM165" s="728" t="s">
        <v>105</v>
      </c>
      <c r="CN165" s="171">
        <v>10</v>
      </c>
      <c r="CO165" s="139">
        <v>2.13</v>
      </c>
      <c r="CP165" s="723">
        <v>241</v>
      </c>
      <c r="CQ165" s="148" t="s">
        <v>105</v>
      </c>
      <c r="CR165" s="149" t="s">
        <v>105</v>
      </c>
      <c r="CS165" s="728" t="s">
        <v>105</v>
      </c>
      <c r="CT165" s="139">
        <v>13</v>
      </c>
      <c r="CU165" s="139">
        <v>3.94</v>
      </c>
      <c r="CV165" s="723">
        <v>124</v>
      </c>
      <c r="CW165" s="148" t="s">
        <v>105</v>
      </c>
      <c r="CX165" s="149" t="s">
        <v>105</v>
      </c>
      <c r="CY165" s="728" t="s">
        <v>105</v>
      </c>
      <c r="CZ165" s="171">
        <v>17</v>
      </c>
      <c r="DA165" s="139">
        <v>2.5299999999999998</v>
      </c>
      <c r="DB165" s="723">
        <v>280</v>
      </c>
      <c r="DC165" s="148" t="s">
        <v>105</v>
      </c>
      <c r="DD165" s="149" t="s">
        <v>105</v>
      </c>
      <c r="DE165" s="728" t="s">
        <v>105</v>
      </c>
      <c r="DF165" s="602">
        <v>10</v>
      </c>
      <c r="DG165" s="148">
        <v>2.88</v>
      </c>
      <c r="DH165" s="735">
        <v>158</v>
      </c>
      <c r="DI165" s="148" t="s">
        <v>105</v>
      </c>
      <c r="DJ165" s="149" t="s">
        <v>105</v>
      </c>
      <c r="DK165" s="715" t="s">
        <v>105</v>
      </c>
    </row>
    <row r="166" spans="1:115">
      <c r="A166" s="629" t="s">
        <v>137</v>
      </c>
      <c r="B166" s="630">
        <v>5</v>
      </c>
      <c r="C166" s="631">
        <v>0.49</v>
      </c>
      <c r="D166" s="720">
        <v>4420</v>
      </c>
      <c r="E166" s="632">
        <v>10</v>
      </c>
      <c r="F166" s="632">
        <v>2.12</v>
      </c>
      <c r="G166" s="731">
        <v>302</v>
      </c>
      <c r="H166" s="630">
        <v>5</v>
      </c>
      <c r="I166" s="631">
        <v>0.54</v>
      </c>
      <c r="J166" s="720">
        <v>3440</v>
      </c>
      <c r="K166" s="632">
        <v>8</v>
      </c>
      <c r="L166" s="632">
        <v>2.21</v>
      </c>
      <c r="M166" s="731">
        <v>242</v>
      </c>
      <c r="N166" s="630">
        <v>7</v>
      </c>
      <c r="O166" s="631">
        <v>1.06</v>
      </c>
      <c r="P166" s="720">
        <v>980</v>
      </c>
      <c r="Q166" s="632">
        <v>21</v>
      </c>
      <c r="R166" s="632">
        <v>6.7</v>
      </c>
      <c r="S166" s="731">
        <v>60</v>
      </c>
      <c r="T166" s="630">
        <v>4</v>
      </c>
      <c r="U166" s="631">
        <v>1.07</v>
      </c>
      <c r="V166" s="720">
        <v>438</v>
      </c>
      <c r="W166" s="632" t="s">
        <v>105</v>
      </c>
      <c r="X166" s="632" t="s">
        <v>105</v>
      </c>
      <c r="Y166" s="731" t="s">
        <v>105</v>
      </c>
      <c r="Z166" s="630">
        <v>5</v>
      </c>
      <c r="AA166" s="631">
        <v>1.26</v>
      </c>
      <c r="AB166" s="720">
        <v>490</v>
      </c>
      <c r="AC166" s="632" t="s">
        <v>105</v>
      </c>
      <c r="AD166" s="632" t="s">
        <v>105</v>
      </c>
      <c r="AE166" s="731" t="s">
        <v>105</v>
      </c>
      <c r="AF166" s="630">
        <v>7</v>
      </c>
      <c r="AG166" s="631">
        <v>2.33</v>
      </c>
      <c r="AH166" s="726">
        <v>177</v>
      </c>
      <c r="AI166" s="634" t="s">
        <v>105</v>
      </c>
      <c r="AJ166" s="632" t="s">
        <v>105</v>
      </c>
      <c r="AK166" s="726" t="s">
        <v>105</v>
      </c>
      <c r="AL166" s="630">
        <v>8</v>
      </c>
      <c r="AM166" s="631">
        <v>3.18</v>
      </c>
      <c r="AN166" s="726">
        <v>143</v>
      </c>
      <c r="AO166" s="634" t="s">
        <v>105</v>
      </c>
      <c r="AP166" s="632" t="s">
        <v>105</v>
      </c>
      <c r="AQ166" s="731" t="s">
        <v>105</v>
      </c>
      <c r="AR166" s="630">
        <v>7</v>
      </c>
      <c r="AS166" s="631">
        <v>2.21</v>
      </c>
      <c r="AT166" s="726">
        <v>203</v>
      </c>
      <c r="AU166" s="634" t="s">
        <v>105</v>
      </c>
      <c r="AV166" s="632" t="s">
        <v>105</v>
      </c>
      <c r="AW166" s="731" t="s">
        <v>105</v>
      </c>
      <c r="AX166" s="630">
        <v>4</v>
      </c>
      <c r="AY166" s="631">
        <v>1.63</v>
      </c>
      <c r="AZ166" s="726">
        <v>160</v>
      </c>
      <c r="BA166" s="634" t="s">
        <v>105</v>
      </c>
      <c r="BB166" s="632" t="s">
        <v>105</v>
      </c>
      <c r="BC166" s="731" t="s">
        <v>105</v>
      </c>
      <c r="BD166" s="630">
        <v>7</v>
      </c>
      <c r="BE166" s="631">
        <v>1.37</v>
      </c>
      <c r="BF166" s="720">
        <v>382</v>
      </c>
      <c r="BG166" s="632" t="s">
        <v>105</v>
      </c>
      <c r="BH166" s="632" t="s">
        <v>105</v>
      </c>
      <c r="BI166" s="731" t="s">
        <v>105</v>
      </c>
      <c r="BJ166" s="635">
        <v>11</v>
      </c>
      <c r="BK166" s="634">
        <v>3.15</v>
      </c>
      <c r="BL166" s="738">
        <v>141</v>
      </c>
      <c r="BM166" s="634" t="s">
        <v>105</v>
      </c>
      <c r="BN166" s="632" t="s">
        <v>105</v>
      </c>
      <c r="BO166" s="731" t="s">
        <v>105</v>
      </c>
      <c r="BP166" s="630">
        <v>5</v>
      </c>
      <c r="BQ166" s="631">
        <v>1.32</v>
      </c>
      <c r="BR166" s="720">
        <v>381</v>
      </c>
      <c r="BS166" s="632" t="s">
        <v>105</v>
      </c>
      <c r="BT166" s="632" t="s">
        <v>105</v>
      </c>
      <c r="BU166" s="731" t="s">
        <v>105</v>
      </c>
      <c r="BV166" s="630">
        <v>5</v>
      </c>
      <c r="BW166" s="631">
        <v>1.39</v>
      </c>
      <c r="BX166" s="720">
        <v>356</v>
      </c>
      <c r="BY166" s="632" t="s">
        <v>105</v>
      </c>
      <c r="BZ166" s="632" t="s">
        <v>105</v>
      </c>
      <c r="CA166" s="731" t="s">
        <v>105</v>
      </c>
      <c r="CB166" s="630">
        <v>5</v>
      </c>
      <c r="CC166" s="631">
        <v>1.2</v>
      </c>
      <c r="CD166" s="726">
        <v>432</v>
      </c>
      <c r="CE166" s="634" t="s">
        <v>105</v>
      </c>
      <c r="CF166" s="632" t="s">
        <v>105</v>
      </c>
      <c r="CG166" s="731" t="s">
        <v>105</v>
      </c>
      <c r="CH166" s="630">
        <v>7</v>
      </c>
      <c r="CI166" s="631">
        <v>1.59</v>
      </c>
      <c r="CJ166" s="726">
        <v>318</v>
      </c>
      <c r="CK166" s="634" t="s">
        <v>105</v>
      </c>
      <c r="CL166" s="632" t="s">
        <v>105</v>
      </c>
      <c r="CM166" s="731" t="s">
        <v>105</v>
      </c>
      <c r="CN166" s="630">
        <v>6</v>
      </c>
      <c r="CO166" s="631">
        <v>1.85</v>
      </c>
      <c r="CP166" s="726">
        <v>240</v>
      </c>
      <c r="CQ166" s="634" t="s">
        <v>105</v>
      </c>
      <c r="CR166" s="632" t="s">
        <v>105</v>
      </c>
      <c r="CS166" s="731" t="s">
        <v>105</v>
      </c>
      <c r="CT166" s="631">
        <v>4</v>
      </c>
      <c r="CU166" s="631">
        <v>2.38</v>
      </c>
      <c r="CV166" s="726">
        <v>121</v>
      </c>
      <c r="CW166" s="634" t="s">
        <v>105</v>
      </c>
      <c r="CX166" s="632" t="s">
        <v>105</v>
      </c>
      <c r="CY166" s="731" t="s">
        <v>105</v>
      </c>
      <c r="CZ166" s="630">
        <v>4</v>
      </c>
      <c r="DA166" s="631">
        <v>1.48</v>
      </c>
      <c r="DB166" s="726">
        <v>280</v>
      </c>
      <c r="DC166" s="634" t="s">
        <v>105</v>
      </c>
      <c r="DD166" s="632" t="s">
        <v>105</v>
      </c>
      <c r="DE166" s="731" t="s">
        <v>105</v>
      </c>
      <c r="DF166" s="633">
        <v>4</v>
      </c>
      <c r="DG166" s="634">
        <v>1.76</v>
      </c>
      <c r="DH166" s="738">
        <v>158</v>
      </c>
      <c r="DI166" s="634" t="s">
        <v>105</v>
      </c>
      <c r="DJ166" s="632" t="s">
        <v>105</v>
      </c>
      <c r="DK166" s="720" t="s">
        <v>105</v>
      </c>
    </row>
    <row r="167" spans="1:115" ht="15">
      <c r="A167" s="759" t="s">
        <v>139</v>
      </c>
      <c r="B167" s="70"/>
      <c r="C167" s="70"/>
      <c r="D167" s="719"/>
      <c r="E167" s="70"/>
      <c r="F167" s="70"/>
      <c r="G167" s="719"/>
      <c r="H167" s="70"/>
      <c r="I167" s="70"/>
      <c r="J167" s="719"/>
      <c r="K167" s="70"/>
      <c r="L167" s="70"/>
      <c r="M167" s="719"/>
      <c r="N167" s="70"/>
      <c r="O167" s="70"/>
      <c r="P167" s="719"/>
      <c r="Q167" s="70"/>
      <c r="R167" s="70"/>
      <c r="S167" s="719"/>
      <c r="T167" s="70"/>
      <c r="U167" s="70"/>
      <c r="V167" s="719"/>
      <c r="W167" s="70"/>
      <c r="X167" s="70"/>
      <c r="Y167" s="719"/>
      <c r="Z167" s="70"/>
      <c r="AA167" s="70"/>
      <c r="AB167" s="719"/>
      <c r="AC167" s="70"/>
      <c r="AD167" s="70"/>
      <c r="AE167" s="719"/>
      <c r="AF167" s="70"/>
      <c r="AG167" s="70"/>
      <c r="AH167" s="719"/>
      <c r="AI167" s="70"/>
      <c r="AJ167" s="70"/>
      <c r="AK167" s="719"/>
      <c r="AL167" s="70"/>
      <c r="AM167" s="70"/>
      <c r="AN167" s="719"/>
      <c r="AO167" s="70"/>
      <c r="AP167" s="70"/>
      <c r="AQ167" s="719"/>
      <c r="AR167" s="70"/>
      <c r="AS167" s="70"/>
      <c r="AT167" s="719"/>
      <c r="AU167" s="70"/>
      <c r="AV167" s="70"/>
      <c r="AW167" s="719"/>
      <c r="AX167" s="70"/>
      <c r="AY167" s="70"/>
      <c r="AZ167" s="719"/>
      <c r="BA167" s="70"/>
      <c r="BB167" s="70"/>
      <c r="BC167" s="719"/>
      <c r="BD167" s="70"/>
      <c r="BE167" s="70"/>
      <c r="BF167" s="719"/>
      <c r="BG167" s="70"/>
      <c r="BH167" s="70"/>
      <c r="BI167" s="719"/>
      <c r="BJ167" s="70"/>
      <c r="BK167" s="70"/>
      <c r="BL167" s="719"/>
      <c r="BM167" s="70"/>
      <c r="BN167" s="70"/>
      <c r="BO167" s="719"/>
      <c r="BP167" s="70"/>
      <c r="BQ167" s="70"/>
      <c r="BR167" s="719"/>
      <c r="BS167" s="70"/>
      <c r="BT167" s="70"/>
      <c r="BU167" s="719"/>
      <c r="BV167" s="70"/>
      <c r="BW167" s="70"/>
      <c r="BX167" s="719"/>
      <c r="BY167" s="70"/>
      <c r="BZ167" s="70"/>
      <c r="CA167" s="719"/>
      <c r="CB167" s="70"/>
      <c r="CC167" s="70"/>
      <c r="CD167" s="719"/>
      <c r="CE167" s="70"/>
      <c r="CF167" s="70"/>
      <c r="CG167" s="719"/>
      <c r="CH167" s="70"/>
      <c r="CI167" s="70"/>
      <c r="CJ167" s="719"/>
      <c r="CK167" s="70"/>
      <c r="CL167" s="70"/>
      <c r="CM167" s="719"/>
      <c r="CN167" s="70"/>
      <c r="CO167" s="70"/>
      <c r="CP167" s="719"/>
      <c r="CQ167" s="70"/>
      <c r="CR167" s="70"/>
      <c r="CS167" s="719"/>
      <c r="CT167" s="70"/>
      <c r="CU167" s="70"/>
      <c r="CV167" s="719"/>
      <c r="CW167" s="70"/>
      <c r="CX167" s="70"/>
      <c r="CY167" s="719"/>
      <c r="CZ167" s="70"/>
      <c r="DA167" s="70"/>
      <c r="DB167" s="719"/>
      <c r="DC167" s="70"/>
      <c r="DD167" s="70"/>
      <c r="DE167" s="719"/>
      <c r="DF167" s="70"/>
      <c r="DG167" s="70"/>
      <c r="DH167" s="719"/>
      <c r="DI167" s="70"/>
      <c r="DJ167" s="70"/>
    </row>
    <row r="168" spans="1:115" ht="15">
      <c r="A168" s="759" t="s">
        <v>154</v>
      </c>
      <c r="B168" s="70"/>
      <c r="C168" s="70"/>
      <c r="D168" s="719"/>
      <c r="E168" s="70"/>
      <c r="F168" s="70"/>
      <c r="G168" s="719"/>
      <c r="H168" s="70"/>
      <c r="I168" s="70"/>
      <c r="J168" s="719"/>
      <c r="K168" s="70"/>
      <c r="L168" s="70"/>
      <c r="M168" s="719"/>
      <c r="N168" s="70"/>
      <c r="O168" s="70"/>
      <c r="P168" s="719"/>
      <c r="Q168" s="70"/>
      <c r="R168" s="70"/>
      <c r="S168" s="719"/>
      <c r="T168" s="70"/>
      <c r="U168" s="70"/>
      <c r="V168" s="719"/>
      <c r="W168" s="70"/>
      <c r="X168" s="70"/>
      <c r="Y168" s="719"/>
      <c r="Z168" s="70"/>
      <c r="AA168" s="70"/>
      <c r="AB168" s="719"/>
      <c r="AC168" s="70"/>
      <c r="AD168" s="70"/>
      <c r="AE168" s="719"/>
      <c r="AF168" s="70"/>
      <c r="AG168" s="70"/>
      <c r="AH168" s="719"/>
      <c r="AI168" s="70"/>
      <c r="AJ168" s="70"/>
      <c r="AK168" s="719"/>
      <c r="AL168" s="70"/>
      <c r="AM168" s="70"/>
      <c r="AN168" s="719"/>
      <c r="AO168" s="70"/>
      <c r="AP168" s="70"/>
      <c r="AQ168" s="719"/>
      <c r="AR168" s="70"/>
      <c r="AS168" s="70"/>
      <c r="AT168" s="719"/>
      <c r="AU168" s="70"/>
      <c r="AV168" s="70"/>
      <c r="AW168" s="719"/>
      <c r="AX168" s="70"/>
      <c r="AY168" s="70"/>
      <c r="AZ168" s="719"/>
      <c r="BA168" s="70"/>
      <c r="BB168" s="70"/>
      <c r="BC168" s="719"/>
      <c r="BD168" s="70"/>
      <c r="BE168" s="70"/>
      <c r="BF168" s="719"/>
      <c r="BG168" s="70"/>
      <c r="BH168" s="70"/>
      <c r="BI168" s="719"/>
      <c r="BJ168" s="70"/>
      <c r="BK168" s="70"/>
      <c r="BL168" s="719"/>
      <c r="BM168" s="70"/>
      <c r="BN168" s="70"/>
      <c r="BO168" s="719"/>
      <c r="BP168" s="70"/>
      <c r="BQ168" s="70"/>
      <c r="BR168" s="719"/>
      <c r="BS168" s="70"/>
      <c r="BT168" s="70"/>
      <c r="BU168" s="719"/>
      <c r="BV168" s="70"/>
      <c r="BW168" s="70"/>
      <c r="BX168" s="719"/>
      <c r="BY168" s="70"/>
      <c r="BZ168" s="70"/>
      <c r="CA168" s="719"/>
      <c r="CB168" s="70"/>
      <c r="CC168" s="70"/>
      <c r="CD168" s="719"/>
      <c r="CE168" s="70"/>
      <c r="CF168" s="70"/>
      <c r="CG168" s="719"/>
      <c r="CH168" s="70"/>
      <c r="CI168" s="70"/>
      <c r="CJ168" s="719"/>
      <c r="CK168" s="70"/>
      <c r="CL168" s="70"/>
      <c r="CM168" s="719"/>
      <c r="CN168" s="70"/>
      <c r="CO168" s="70"/>
      <c r="CP168" s="719"/>
      <c r="CQ168" s="70"/>
      <c r="CR168" s="70"/>
      <c r="CS168" s="719"/>
      <c r="CT168" s="70"/>
      <c r="CU168" s="70"/>
      <c r="CV168" s="719"/>
      <c r="CW168" s="70"/>
      <c r="CX168" s="70"/>
      <c r="CY168" s="719"/>
      <c r="CZ168" s="70"/>
      <c r="DA168" s="70"/>
      <c r="DB168" s="719"/>
      <c r="DC168" s="70"/>
      <c r="DD168" s="70"/>
      <c r="DE168" s="719"/>
      <c r="DF168" s="70"/>
      <c r="DG168" s="70"/>
      <c r="DH168" s="719"/>
      <c r="DI168" s="70"/>
      <c r="DJ168" s="70"/>
    </row>
    <row r="169" spans="1:115" ht="15">
      <c r="A169" s="755" t="s">
        <v>417</v>
      </c>
      <c r="B169" s="70"/>
      <c r="C169" s="70"/>
      <c r="D169" s="719"/>
      <c r="E169" s="70"/>
      <c r="F169" s="70"/>
      <c r="G169" s="719"/>
      <c r="H169" s="70"/>
      <c r="I169" s="70"/>
      <c r="J169" s="719"/>
      <c r="K169" s="70"/>
      <c r="L169" s="70"/>
      <c r="M169" s="719"/>
      <c r="N169" s="70"/>
      <c r="O169" s="70"/>
      <c r="P169" s="719"/>
      <c r="Q169" s="70"/>
      <c r="R169" s="70"/>
      <c r="S169" s="719"/>
      <c r="T169" s="70"/>
      <c r="U169" s="70"/>
      <c r="V169" s="719"/>
      <c r="W169" s="70"/>
      <c r="X169" s="70"/>
      <c r="Y169" s="719"/>
      <c r="Z169" s="70"/>
      <c r="AA169" s="70"/>
      <c r="AB169" s="719"/>
      <c r="AC169" s="70"/>
      <c r="AD169" s="70"/>
      <c r="AE169" s="719"/>
      <c r="AF169" s="70"/>
      <c r="AG169" s="70"/>
      <c r="AH169" s="719"/>
      <c r="AI169" s="70"/>
      <c r="AJ169" s="70"/>
      <c r="AK169" s="719"/>
      <c r="AL169" s="70"/>
      <c r="AM169" s="70"/>
      <c r="AN169" s="719"/>
      <c r="AO169" s="70"/>
      <c r="AP169" s="70"/>
      <c r="AQ169" s="719"/>
      <c r="AR169" s="70"/>
      <c r="AS169" s="70"/>
      <c r="AT169" s="719"/>
      <c r="AU169" s="70"/>
      <c r="AV169" s="70"/>
      <c r="AW169" s="719"/>
      <c r="AX169" s="70"/>
      <c r="AY169" s="70"/>
      <c r="AZ169" s="719"/>
      <c r="BA169" s="70"/>
      <c r="BB169" s="70"/>
      <c r="BC169" s="719"/>
      <c r="BD169" s="70"/>
      <c r="BE169" s="70"/>
      <c r="BF169" s="719"/>
      <c r="BG169" s="70"/>
      <c r="BH169" s="70"/>
      <c r="BI169" s="719"/>
      <c r="BJ169" s="70"/>
      <c r="BK169" s="70"/>
      <c r="BL169" s="719"/>
      <c r="BM169" s="70"/>
      <c r="BN169" s="70"/>
      <c r="BO169" s="719"/>
      <c r="BP169" s="70"/>
      <c r="BQ169" s="70"/>
      <c r="BR169" s="719"/>
      <c r="BS169" s="70"/>
      <c r="BT169" s="70"/>
      <c r="BU169" s="719"/>
      <c r="BV169" s="70"/>
      <c r="BW169" s="70"/>
      <c r="BX169" s="719"/>
      <c r="BY169" s="70"/>
      <c r="BZ169" s="70"/>
      <c r="CA169" s="719"/>
      <c r="CB169" s="70"/>
      <c r="CC169" s="70"/>
      <c r="CD169" s="719"/>
      <c r="CE169" s="70"/>
      <c r="CF169" s="70"/>
      <c r="CG169" s="719"/>
      <c r="CH169" s="70"/>
      <c r="CI169" s="70"/>
      <c r="CJ169" s="719"/>
      <c r="CK169" s="70"/>
      <c r="CL169" s="70"/>
      <c r="CM169" s="719"/>
      <c r="CN169" s="70"/>
      <c r="CO169" s="70"/>
      <c r="CP169" s="719"/>
      <c r="CQ169" s="70"/>
      <c r="CR169" s="70"/>
      <c r="CS169" s="719"/>
      <c r="CT169" s="70"/>
      <c r="CU169" s="70"/>
      <c r="CV169" s="719"/>
      <c r="CW169" s="70"/>
      <c r="CX169" s="70"/>
      <c r="CY169" s="719"/>
      <c r="CZ169" s="70"/>
      <c r="DA169" s="70"/>
      <c r="DB169" s="719"/>
      <c r="DC169" s="70"/>
      <c r="DD169" s="70"/>
      <c r="DE169" s="719"/>
      <c r="DF169" s="70"/>
      <c r="DG169" s="70"/>
      <c r="DH169" s="719"/>
      <c r="DI169" s="70"/>
      <c r="DJ169" s="70"/>
    </row>
    <row r="170" spans="1:115" ht="15">
      <c r="A170" s="166"/>
      <c r="B170" s="70"/>
      <c r="C170" s="70"/>
      <c r="D170" s="719"/>
      <c r="E170" s="70"/>
      <c r="F170" s="70"/>
      <c r="G170" s="719"/>
      <c r="H170" s="70"/>
      <c r="I170" s="70"/>
      <c r="J170" s="719"/>
      <c r="K170" s="70"/>
      <c r="L170" s="70"/>
      <c r="M170" s="719"/>
      <c r="N170" s="70"/>
      <c r="O170" s="70"/>
      <c r="P170" s="719"/>
      <c r="Q170" s="70"/>
      <c r="R170" s="70"/>
      <c r="S170" s="719"/>
      <c r="T170" s="70"/>
      <c r="U170" s="70"/>
      <c r="V170" s="719"/>
      <c r="W170" s="70"/>
      <c r="X170" s="70"/>
      <c r="Y170" s="719"/>
      <c r="Z170" s="70"/>
      <c r="AA170" s="70"/>
      <c r="AB170" s="719"/>
      <c r="AC170" s="70"/>
      <c r="AD170" s="70"/>
      <c r="AE170" s="719"/>
      <c r="AF170" s="70"/>
      <c r="AG170" s="70"/>
      <c r="AH170" s="719"/>
      <c r="AI170" s="70"/>
      <c r="AJ170" s="70"/>
      <c r="AK170" s="719"/>
      <c r="AL170" s="70"/>
      <c r="AM170" s="70"/>
      <c r="AN170" s="719"/>
      <c r="AO170" s="70"/>
      <c r="AP170" s="70"/>
      <c r="AQ170" s="719"/>
      <c r="AR170" s="70"/>
      <c r="AS170" s="70"/>
      <c r="AT170" s="719"/>
      <c r="AU170" s="70"/>
      <c r="AV170" s="70"/>
      <c r="AW170" s="719"/>
      <c r="AX170" s="70"/>
      <c r="AY170" s="70"/>
      <c r="AZ170" s="719"/>
      <c r="BA170" s="70"/>
      <c r="BB170" s="70"/>
      <c r="BC170" s="719"/>
      <c r="BD170" s="70"/>
      <c r="BE170" s="70"/>
      <c r="BF170" s="719"/>
      <c r="BG170" s="70"/>
      <c r="BH170" s="70"/>
      <c r="BI170" s="719"/>
      <c r="BJ170" s="70"/>
      <c r="BK170" s="70"/>
      <c r="BL170" s="719"/>
      <c r="BM170" s="70"/>
      <c r="BN170" s="70"/>
      <c r="BO170" s="719"/>
      <c r="BP170" s="70"/>
      <c r="BQ170" s="70"/>
      <c r="BR170" s="719"/>
      <c r="BS170" s="70"/>
      <c r="BT170" s="70"/>
      <c r="BU170" s="719"/>
      <c r="BV170" s="70"/>
      <c r="BW170" s="70"/>
      <c r="BX170" s="719"/>
      <c r="BY170" s="70"/>
      <c r="BZ170" s="70"/>
      <c r="CA170" s="719"/>
      <c r="CB170" s="70"/>
      <c r="CC170" s="70"/>
      <c r="CD170" s="719"/>
      <c r="CE170" s="70"/>
      <c r="CF170" s="70"/>
      <c r="CG170" s="719"/>
      <c r="CH170" s="70"/>
      <c r="CI170" s="70"/>
      <c r="CJ170" s="719"/>
      <c r="CK170" s="70"/>
      <c r="CL170" s="70"/>
      <c r="CM170" s="719"/>
      <c r="CN170" s="70"/>
      <c r="CO170" s="70"/>
      <c r="CP170" s="719"/>
      <c r="CQ170" s="70"/>
      <c r="CR170" s="70"/>
      <c r="CS170" s="719"/>
      <c r="CT170" s="70"/>
      <c r="CU170" s="70"/>
      <c r="CV170" s="719"/>
      <c r="CW170" s="70"/>
      <c r="CX170" s="70"/>
      <c r="CY170" s="719"/>
      <c r="CZ170" s="70"/>
      <c r="DA170" s="70"/>
      <c r="DB170" s="719"/>
      <c r="DC170" s="70"/>
      <c r="DD170" s="70"/>
      <c r="DE170" s="719"/>
      <c r="DF170" s="70"/>
      <c r="DG170" s="70"/>
      <c r="DH170" s="719"/>
      <c r="DI170" s="70"/>
      <c r="DJ170" s="70"/>
    </row>
    <row r="171" spans="1:115" ht="15">
      <c r="A171" s="2" t="s">
        <v>352</v>
      </c>
      <c r="B171" s="70"/>
      <c r="C171" s="70"/>
      <c r="D171" s="719"/>
      <c r="E171" s="70"/>
      <c r="F171" s="70"/>
      <c r="G171" s="719"/>
      <c r="H171" s="70"/>
      <c r="I171" s="70"/>
      <c r="J171" s="719"/>
      <c r="K171" s="70"/>
      <c r="L171" s="70"/>
      <c r="M171" s="719"/>
      <c r="N171" s="70"/>
      <c r="O171" s="70"/>
      <c r="P171" s="719"/>
      <c r="Q171" s="70"/>
      <c r="R171" s="70"/>
      <c r="S171" s="719"/>
      <c r="T171" s="70"/>
      <c r="U171" s="70"/>
      <c r="V171" s="719"/>
      <c r="W171" s="70"/>
      <c r="X171" s="70"/>
      <c r="Y171" s="719"/>
      <c r="Z171" s="70"/>
      <c r="AA171" s="70"/>
      <c r="AB171" s="719"/>
      <c r="AC171" s="70"/>
      <c r="AD171" s="70"/>
      <c r="AE171" s="719"/>
      <c r="AF171" s="70"/>
      <c r="AG171" s="70"/>
      <c r="AH171" s="719"/>
      <c r="AI171" s="70"/>
      <c r="AJ171" s="70"/>
      <c r="AK171" s="719"/>
      <c r="AL171" s="70"/>
      <c r="AM171" s="70"/>
      <c r="AN171" s="719"/>
      <c r="AO171" s="70"/>
      <c r="AP171" s="70"/>
      <c r="AQ171" s="719"/>
      <c r="AR171" s="70"/>
      <c r="AS171" s="70"/>
      <c r="AT171" s="719"/>
      <c r="AU171" s="70"/>
      <c r="AV171" s="70"/>
      <c r="AW171" s="719"/>
      <c r="AX171" s="70"/>
      <c r="AY171" s="70"/>
      <c r="AZ171" s="719"/>
      <c r="BA171" s="70"/>
      <c r="BB171" s="70"/>
      <c r="BC171" s="719"/>
      <c r="BD171" s="70"/>
      <c r="BE171" s="70"/>
      <c r="BF171" s="719"/>
      <c r="BG171" s="70"/>
      <c r="BH171" s="70"/>
      <c r="BI171" s="719"/>
      <c r="BJ171" s="70"/>
      <c r="BK171" s="70"/>
      <c r="BL171" s="719"/>
      <c r="BM171" s="70"/>
      <c r="BN171" s="70"/>
      <c r="BO171" s="719"/>
      <c r="BP171" s="70"/>
      <c r="BQ171" s="70"/>
      <c r="BR171" s="719"/>
      <c r="BS171" s="70"/>
      <c r="BT171" s="70"/>
      <c r="BU171" s="719"/>
      <c r="BV171" s="70"/>
      <c r="BW171" s="70"/>
      <c r="BX171" s="719"/>
      <c r="BY171" s="70"/>
      <c r="BZ171" s="70"/>
      <c r="CA171" s="719"/>
      <c r="CB171" s="70"/>
      <c r="CC171" s="70"/>
      <c r="CD171" s="719"/>
      <c r="CE171" s="70"/>
      <c r="CF171" s="70"/>
      <c r="CG171" s="719"/>
      <c r="CH171" s="70"/>
      <c r="CI171" s="70"/>
      <c r="CJ171" s="719"/>
      <c r="CK171" s="70"/>
      <c r="CL171" s="70"/>
      <c r="CM171" s="719"/>
      <c r="CN171" s="70"/>
      <c r="CO171" s="70"/>
      <c r="CP171" s="719"/>
      <c r="CQ171" s="70"/>
      <c r="CR171" s="70"/>
      <c r="CS171" s="719"/>
      <c r="CT171" s="70"/>
      <c r="CU171" s="70"/>
      <c r="CV171" s="719"/>
      <c r="CW171" s="70"/>
      <c r="CX171" s="70"/>
      <c r="CY171" s="719"/>
      <c r="CZ171" s="70"/>
      <c r="DA171" s="70"/>
      <c r="DB171" s="719"/>
      <c r="DC171" s="70"/>
      <c r="DD171" s="70"/>
      <c r="DE171" s="719"/>
      <c r="DF171" s="70"/>
      <c r="DG171" s="70"/>
      <c r="DH171" s="719"/>
      <c r="DI171" s="70"/>
      <c r="DJ171" s="70"/>
    </row>
    <row r="172" spans="1:115" ht="15">
      <c r="A172" s="622" t="s">
        <v>8</v>
      </c>
      <c r="B172" s="1924" t="s">
        <v>26</v>
      </c>
      <c r="C172" s="1925"/>
      <c r="D172" s="1925"/>
      <c r="E172" s="1925"/>
      <c r="F172" s="1925"/>
      <c r="G172" s="1928"/>
      <c r="H172" s="1924" t="s">
        <v>28</v>
      </c>
      <c r="I172" s="1925"/>
      <c r="J172" s="1925"/>
      <c r="K172" s="1925"/>
      <c r="L172" s="1925"/>
      <c r="M172" s="1928"/>
      <c r="N172" s="1924" t="s">
        <v>27</v>
      </c>
      <c r="O172" s="1925"/>
      <c r="P172" s="1925"/>
      <c r="Q172" s="1925"/>
      <c r="R172" s="1925"/>
      <c r="S172" s="1928"/>
      <c r="T172" s="1924" t="s">
        <v>9</v>
      </c>
      <c r="U172" s="1925"/>
      <c r="V172" s="1925"/>
      <c r="W172" s="1925"/>
      <c r="X172" s="1925"/>
      <c r="Y172" s="1928"/>
      <c r="Z172" s="1924" t="s">
        <v>10</v>
      </c>
      <c r="AA172" s="1925"/>
      <c r="AB172" s="1925"/>
      <c r="AC172" s="1925"/>
      <c r="AD172" s="1925"/>
      <c r="AE172" s="1928"/>
      <c r="AF172" s="1924" t="s">
        <v>11</v>
      </c>
      <c r="AG172" s="1925"/>
      <c r="AH172" s="1925"/>
      <c r="AI172" s="1925"/>
      <c r="AJ172" s="1925"/>
      <c r="AK172" s="1925"/>
      <c r="AL172" s="1924" t="s">
        <v>12</v>
      </c>
      <c r="AM172" s="1925"/>
      <c r="AN172" s="1925"/>
      <c r="AO172" s="1925"/>
      <c r="AP172" s="1925"/>
      <c r="AQ172" s="1928"/>
      <c r="AR172" s="1924" t="s">
        <v>13</v>
      </c>
      <c r="AS172" s="1925"/>
      <c r="AT172" s="1925"/>
      <c r="AU172" s="1925"/>
      <c r="AV172" s="1925"/>
      <c r="AW172" s="1928"/>
      <c r="AX172" s="1924" t="s">
        <v>14</v>
      </c>
      <c r="AY172" s="1925"/>
      <c r="AZ172" s="1925"/>
      <c r="BA172" s="1925"/>
      <c r="BB172" s="1925"/>
      <c r="BC172" s="1928"/>
      <c r="BD172" s="1924" t="s">
        <v>15</v>
      </c>
      <c r="BE172" s="1925"/>
      <c r="BF172" s="1925"/>
      <c r="BG172" s="1925"/>
      <c r="BH172" s="1925"/>
      <c r="BI172" s="1928"/>
      <c r="BJ172" s="1924" t="s">
        <v>24</v>
      </c>
      <c r="BK172" s="1925"/>
      <c r="BL172" s="1925"/>
      <c r="BM172" s="1925"/>
      <c r="BN172" s="1925"/>
      <c r="BO172" s="1928"/>
      <c r="BP172" s="1924" t="s">
        <v>16</v>
      </c>
      <c r="BQ172" s="1925"/>
      <c r="BR172" s="1925"/>
      <c r="BS172" s="1925"/>
      <c r="BT172" s="1925"/>
      <c r="BU172" s="1928"/>
      <c r="BV172" s="1924" t="s">
        <v>17</v>
      </c>
      <c r="BW172" s="1925"/>
      <c r="BX172" s="1925"/>
      <c r="BY172" s="1925"/>
      <c r="BZ172" s="1925"/>
      <c r="CA172" s="1928"/>
      <c r="CB172" s="1924" t="s">
        <v>18</v>
      </c>
      <c r="CC172" s="1925"/>
      <c r="CD172" s="1925"/>
      <c r="CE172" s="1925"/>
      <c r="CF172" s="1925"/>
      <c r="CG172" s="1928"/>
      <c r="CH172" s="1924" t="s">
        <v>19</v>
      </c>
      <c r="CI172" s="1925"/>
      <c r="CJ172" s="1925"/>
      <c r="CK172" s="1925"/>
      <c r="CL172" s="1925"/>
      <c r="CM172" s="1928"/>
      <c r="CN172" s="1924" t="s">
        <v>20</v>
      </c>
      <c r="CO172" s="1925"/>
      <c r="CP172" s="1925"/>
      <c r="CQ172" s="1925"/>
      <c r="CR172" s="1925"/>
      <c r="CS172" s="1928"/>
      <c r="CT172" s="1925" t="s">
        <v>21</v>
      </c>
      <c r="CU172" s="1925"/>
      <c r="CV172" s="1925"/>
      <c r="CW172" s="1925"/>
      <c r="CX172" s="1925"/>
      <c r="CY172" s="1928"/>
      <c r="CZ172" s="1924" t="s">
        <v>22</v>
      </c>
      <c r="DA172" s="1925"/>
      <c r="DB172" s="1925"/>
      <c r="DC172" s="1925"/>
      <c r="DD172" s="1925"/>
      <c r="DE172" s="1928"/>
      <c r="DF172" s="1925" t="s">
        <v>23</v>
      </c>
      <c r="DG172" s="1925"/>
      <c r="DH172" s="1925"/>
      <c r="DI172" s="1925"/>
      <c r="DJ172" s="1925"/>
      <c r="DK172" s="1926"/>
    </row>
    <row r="173" spans="1:115" ht="15">
      <c r="A173" s="623" t="s">
        <v>124</v>
      </c>
      <c r="B173" s="1868" t="s">
        <v>104</v>
      </c>
      <c r="C173" s="1863"/>
      <c r="D173" s="1869"/>
      <c r="E173" s="2103" t="s">
        <v>3</v>
      </c>
      <c r="F173" s="1863"/>
      <c r="G173" s="1864"/>
      <c r="H173" s="1868" t="s">
        <v>104</v>
      </c>
      <c r="I173" s="1863"/>
      <c r="J173" s="1869"/>
      <c r="K173" s="2103" t="s">
        <v>3</v>
      </c>
      <c r="L173" s="1863"/>
      <c r="M173" s="1864"/>
      <c r="N173" s="1868" t="s">
        <v>104</v>
      </c>
      <c r="O173" s="1863"/>
      <c r="P173" s="1869"/>
      <c r="Q173" s="2103" t="s">
        <v>3</v>
      </c>
      <c r="R173" s="1863"/>
      <c r="S173" s="1864"/>
      <c r="T173" s="1868" t="s">
        <v>104</v>
      </c>
      <c r="U173" s="1863"/>
      <c r="V173" s="1869"/>
      <c r="W173" s="2103" t="s">
        <v>3</v>
      </c>
      <c r="X173" s="1863"/>
      <c r="Y173" s="1864"/>
      <c r="Z173" s="1868" t="s">
        <v>104</v>
      </c>
      <c r="AA173" s="1863"/>
      <c r="AB173" s="1869"/>
      <c r="AC173" s="2103" t="s">
        <v>3</v>
      </c>
      <c r="AD173" s="1863"/>
      <c r="AE173" s="1864"/>
      <c r="AF173" s="1868" t="s">
        <v>104</v>
      </c>
      <c r="AG173" s="1863"/>
      <c r="AH173" s="1869"/>
      <c r="AI173" s="2103" t="s">
        <v>3</v>
      </c>
      <c r="AJ173" s="1863"/>
      <c r="AK173" s="1863"/>
      <c r="AL173" s="1868" t="s">
        <v>104</v>
      </c>
      <c r="AM173" s="1863"/>
      <c r="AN173" s="1869"/>
      <c r="AO173" s="2103" t="s">
        <v>3</v>
      </c>
      <c r="AP173" s="1863"/>
      <c r="AQ173" s="1864"/>
      <c r="AR173" s="1868" t="s">
        <v>104</v>
      </c>
      <c r="AS173" s="1863"/>
      <c r="AT173" s="1869"/>
      <c r="AU173" s="2103" t="s">
        <v>3</v>
      </c>
      <c r="AV173" s="1863"/>
      <c r="AW173" s="1864"/>
      <c r="AX173" s="1868" t="s">
        <v>104</v>
      </c>
      <c r="AY173" s="1863"/>
      <c r="AZ173" s="1869"/>
      <c r="BA173" s="2103" t="s">
        <v>3</v>
      </c>
      <c r="BB173" s="1863"/>
      <c r="BC173" s="1864"/>
      <c r="BD173" s="1868" t="s">
        <v>104</v>
      </c>
      <c r="BE173" s="1863"/>
      <c r="BF173" s="1869"/>
      <c r="BG173" s="2103" t="s">
        <v>3</v>
      </c>
      <c r="BH173" s="1863"/>
      <c r="BI173" s="1864"/>
      <c r="BJ173" s="1868" t="s">
        <v>104</v>
      </c>
      <c r="BK173" s="1863"/>
      <c r="BL173" s="1869"/>
      <c r="BM173" s="2103" t="s">
        <v>3</v>
      </c>
      <c r="BN173" s="1863"/>
      <c r="BO173" s="1864"/>
      <c r="BP173" s="1868" t="s">
        <v>104</v>
      </c>
      <c r="BQ173" s="1863"/>
      <c r="BR173" s="1869"/>
      <c r="BS173" s="2103" t="s">
        <v>3</v>
      </c>
      <c r="BT173" s="1863"/>
      <c r="BU173" s="1864"/>
      <c r="BV173" s="1868" t="s">
        <v>104</v>
      </c>
      <c r="BW173" s="1863"/>
      <c r="BX173" s="1869"/>
      <c r="BY173" s="2103" t="s">
        <v>3</v>
      </c>
      <c r="BZ173" s="1863"/>
      <c r="CA173" s="1864"/>
      <c r="CB173" s="1868" t="s">
        <v>104</v>
      </c>
      <c r="CC173" s="1863"/>
      <c r="CD173" s="1869"/>
      <c r="CE173" s="2103" t="s">
        <v>3</v>
      </c>
      <c r="CF173" s="1863"/>
      <c r="CG173" s="1864"/>
      <c r="CH173" s="1868" t="s">
        <v>104</v>
      </c>
      <c r="CI173" s="1863"/>
      <c r="CJ173" s="1869"/>
      <c r="CK173" s="2103" t="s">
        <v>3</v>
      </c>
      <c r="CL173" s="1863"/>
      <c r="CM173" s="1864"/>
      <c r="CN173" s="1868" t="s">
        <v>104</v>
      </c>
      <c r="CO173" s="1863"/>
      <c r="CP173" s="1869"/>
      <c r="CQ173" s="2103" t="s">
        <v>3</v>
      </c>
      <c r="CR173" s="1863"/>
      <c r="CS173" s="1864"/>
      <c r="CT173" s="1863" t="s">
        <v>104</v>
      </c>
      <c r="CU173" s="1863"/>
      <c r="CV173" s="1869"/>
      <c r="CW173" s="2103" t="s">
        <v>3</v>
      </c>
      <c r="CX173" s="1863"/>
      <c r="CY173" s="1864"/>
      <c r="CZ173" s="1868" t="s">
        <v>104</v>
      </c>
      <c r="DA173" s="1863"/>
      <c r="DB173" s="1869"/>
      <c r="DC173" s="2103" t="s">
        <v>3</v>
      </c>
      <c r="DD173" s="1863"/>
      <c r="DE173" s="1864"/>
      <c r="DF173" s="1863" t="s">
        <v>104</v>
      </c>
      <c r="DG173" s="1863"/>
      <c r="DH173" s="1869"/>
      <c r="DI173" s="2103" t="s">
        <v>3</v>
      </c>
      <c r="DJ173" s="1863"/>
      <c r="DK173" s="1869"/>
    </row>
    <row r="174" spans="1:115" ht="15.75" thickBot="1">
      <c r="A174" s="624" t="s">
        <v>125</v>
      </c>
      <c r="B174" s="167" t="s">
        <v>46</v>
      </c>
      <c r="C174" s="133" t="s">
        <v>69</v>
      </c>
      <c r="D174" s="714" t="s">
        <v>77</v>
      </c>
      <c r="E174" s="134" t="s">
        <v>46</v>
      </c>
      <c r="F174" s="134" t="s">
        <v>69</v>
      </c>
      <c r="G174" s="727" t="s">
        <v>77</v>
      </c>
      <c r="H174" s="167" t="s">
        <v>46</v>
      </c>
      <c r="I174" s="133" t="s">
        <v>69</v>
      </c>
      <c r="J174" s="714" t="s">
        <v>77</v>
      </c>
      <c r="K174" s="134" t="s">
        <v>46</v>
      </c>
      <c r="L174" s="134" t="s">
        <v>69</v>
      </c>
      <c r="M174" s="727" t="s">
        <v>77</v>
      </c>
      <c r="N174" s="167" t="s">
        <v>46</v>
      </c>
      <c r="O174" s="133" t="s">
        <v>69</v>
      </c>
      <c r="P174" s="714" t="s">
        <v>77</v>
      </c>
      <c r="Q174" s="134" t="s">
        <v>46</v>
      </c>
      <c r="R174" s="134" t="s">
        <v>69</v>
      </c>
      <c r="S174" s="727" t="s">
        <v>77</v>
      </c>
      <c r="T174" s="167" t="s">
        <v>46</v>
      </c>
      <c r="U174" s="133" t="s">
        <v>69</v>
      </c>
      <c r="V174" s="714" t="s">
        <v>77</v>
      </c>
      <c r="W174" s="134" t="s">
        <v>46</v>
      </c>
      <c r="X174" s="134" t="s">
        <v>69</v>
      </c>
      <c r="Y174" s="727" t="s">
        <v>77</v>
      </c>
      <c r="Z174" s="167" t="s">
        <v>46</v>
      </c>
      <c r="AA174" s="133" t="s">
        <v>69</v>
      </c>
      <c r="AB174" s="714" t="s">
        <v>77</v>
      </c>
      <c r="AC174" s="134" t="s">
        <v>46</v>
      </c>
      <c r="AD174" s="134" t="s">
        <v>69</v>
      </c>
      <c r="AE174" s="727" t="s">
        <v>77</v>
      </c>
      <c r="AF174" s="167" t="s">
        <v>46</v>
      </c>
      <c r="AG174" s="133" t="s">
        <v>69</v>
      </c>
      <c r="AH174" s="714" t="s">
        <v>77</v>
      </c>
      <c r="AI174" s="134" t="s">
        <v>46</v>
      </c>
      <c r="AJ174" s="134" t="s">
        <v>69</v>
      </c>
      <c r="AK174" s="732" t="s">
        <v>77</v>
      </c>
      <c r="AL174" s="167" t="s">
        <v>46</v>
      </c>
      <c r="AM174" s="133" t="s">
        <v>69</v>
      </c>
      <c r="AN174" s="714" t="s">
        <v>77</v>
      </c>
      <c r="AO174" s="134" t="s">
        <v>46</v>
      </c>
      <c r="AP174" s="134" t="s">
        <v>69</v>
      </c>
      <c r="AQ174" s="727" t="s">
        <v>77</v>
      </c>
      <c r="AR174" s="167" t="s">
        <v>46</v>
      </c>
      <c r="AS174" s="133" t="s">
        <v>69</v>
      </c>
      <c r="AT174" s="714" t="s">
        <v>77</v>
      </c>
      <c r="AU174" s="134" t="s">
        <v>46</v>
      </c>
      <c r="AV174" s="134" t="s">
        <v>69</v>
      </c>
      <c r="AW174" s="727" t="s">
        <v>77</v>
      </c>
      <c r="AX174" s="167" t="s">
        <v>46</v>
      </c>
      <c r="AY174" s="133" t="s">
        <v>69</v>
      </c>
      <c r="AZ174" s="714" t="s">
        <v>77</v>
      </c>
      <c r="BA174" s="134" t="s">
        <v>46</v>
      </c>
      <c r="BB174" s="134" t="s">
        <v>69</v>
      </c>
      <c r="BC174" s="727" t="s">
        <v>77</v>
      </c>
      <c r="BD174" s="167" t="s">
        <v>46</v>
      </c>
      <c r="BE174" s="133" t="s">
        <v>69</v>
      </c>
      <c r="BF174" s="714" t="s">
        <v>77</v>
      </c>
      <c r="BG174" s="134" t="s">
        <v>46</v>
      </c>
      <c r="BH174" s="134" t="s">
        <v>69</v>
      </c>
      <c r="BI174" s="727" t="s">
        <v>77</v>
      </c>
      <c r="BJ174" s="167" t="s">
        <v>46</v>
      </c>
      <c r="BK174" s="133" t="s">
        <v>69</v>
      </c>
      <c r="BL174" s="714" t="s">
        <v>77</v>
      </c>
      <c r="BM174" s="134" t="s">
        <v>46</v>
      </c>
      <c r="BN174" s="134" t="s">
        <v>69</v>
      </c>
      <c r="BO174" s="727" t="s">
        <v>77</v>
      </c>
      <c r="BP174" s="167" t="s">
        <v>46</v>
      </c>
      <c r="BQ174" s="133" t="s">
        <v>69</v>
      </c>
      <c r="BR174" s="714" t="s">
        <v>77</v>
      </c>
      <c r="BS174" s="134" t="s">
        <v>46</v>
      </c>
      <c r="BT174" s="134" t="s">
        <v>69</v>
      </c>
      <c r="BU174" s="727" t="s">
        <v>77</v>
      </c>
      <c r="BV174" s="167" t="s">
        <v>46</v>
      </c>
      <c r="BW174" s="133" t="s">
        <v>69</v>
      </c>
      <c r="BX174" s="714" t="s">
        <v>77</v>
      </c>
      <c r="BY174" s="134" t="s">
        <v>46</v>
      </c>
      <c r="BZ174" s="134" t="s">
        <v>69</v>
      </c>
      <c r="CA174" s="727" t="s">
        <v>77</v>
      </c>
      <c r="CB174" s="167" t="s">
        <v>46</v>
      </c>
      <c r="CC174" s="133" t="s">
        <v>69</v>
      </c>
      <c r="CD174" s="714" t="s">
        <v>77</v>
      </c>
      <c r="CE174" s="134" t="s">
        <v>46</v>
      </c>
      <c r="CF174" s="133" t="s">
        <v>69</v>
      </c>
      <c r="CG174" s="727" t="s">
        <v>77</v>
      </c>
      <c r="CH174" s="167" t="s">
        <v>46</v>
      </c>
      <c r="CI174" s="133" t="s">
        <v>69</v>
      </c>
      <c r="CJ174" s="714" t="s">
        <v>77</v>
      </c>
      <c r="CK174" s="134" t="s">
        <v>46</v>
      </c>
      <c r="CL174" s="134" t="s">
        <v>69</v>
      </c>
      <c r="CM174" s="727" t="s">
        <v>77</v>
      </c>
      <c r="CN174" s="167" t="s">
        <v>46</v>
      </c>
      <c r="CO174" s="133" t="s">
        <v>69</v>
      </c>
      <c r="CP174" s="714" t="s">
        <v>77</v>
      </c>
      <c r="CQ174" s="134" t="s">
        <v>46</v>
      </c>
      <c r="CR174" s="134" t="s">
        <v>69</v>
      </c>
      <c r="CS174" s="727" t="s">
        <v>77</v>
      </c>
      <c r="CT174" s="133" t="s">
        <v>46</v>
      </c>
      <c r="CU174" s="133" t="s">
        <v>69</v>
      </c>
      <c r="CV174" s="714" t="s">
        <v>77</v>
      </c>
      <c r="CW174" s="134" t="s">
        <v>46</v>
      </c>
      <c r="CX174" s="134" t="s">
        <v>69</v>
      </c>
      <c r="CY174" s="727" t="s">
        <v>77</v>
      </c>
      <c r="CZ174" s="167" t="s">
        <v>46</v>
      </c>
      <c r="DA174" s="133" t="s">
        <v>69</v>
      </c>
      <c r="DB174" s="714" t="s">
        <v>77</v>
      </c>
      <c r="DC174" s="134" t="s">
        <v>46</v>
      </c>
      <c r="DD174" s="134" t="s">
        <v>69</v>
      </c>
      <c r="DE174" s="727" t="s">
        <v>77</v>
      </c>
      <c r="DF174" s="133" t="s">
        <v>46</v>
      </c>
      <c r="DG174" s="133" t="s">
        <v>69</v>
      </c>
      <c r="DH174" s="714" t="s">
        <v>77</v>
      </c>
      <c r="DI174" s="134" t="s">
        <v>46</v>
      </c>
      <c r="DJ174" s="133" t="s">
        <v>69</v>
      </c>
      <c r="DK174" s="739" t="s">
        <v>77</v>
      </c>
    </row>
    <row r="175" spans="1:115">
      <c r="A175" s="625" t="s">
        <v>81</v>
      </c>
      <c r="B175" s="169">
        <v>23</v>
      </c>
      <c r="C175" s="139">
        <v>1.46</v>
      </c>
      <c r="D175" s="715">
        <v>1694</v>
      </c>
      <c r="E175" s="149">
        <v>15</v>
      </c>
      <c r="F175" s="150">
        <v>3.84</v>
      </c>
      <c r="G175" s="728">
        <v>132</v>
      </c>
      <c r="H175" s="169">
        <v>24</v>
      </c>
      <c r="I175" s="139">
        <v>1.6</v>
      </c>
      <c r="J175" s="715">
        <v>1295</v>
      </c>
      <c r="K175" s="140">
        <v>14</v>
      </c>
      <c r="L175" s="150">
        <v>4</v>
      </c>
      <c r="M175" s="728">
        <v>114</v>
      </c>
      <c r="N175" s="171">
        <v>7</v>
      </c>
      <c r="O175" s="139">
        <v>1.49</v>
      </c>
      <c r="P175" s="715">
        <v>399</v>
      </c>
      <c r="Q175" s="183" t="s">
        <v>105</v>
      </c>
      <c r="R175" s="150" t="s">
        <v>105</v>
      </c>
      <c r="S175" s="728" t="s">
        <v>105</v>
      </c>
      <c r="T175" s="173">
        <v>31</v>
      </c>
      <c r="U175" s="139">
        <v>4.01</v>
      </c>
      <c r="V175" s="715">
        <v>165</v>
      </c>
      <c r="W175" s="149" t="s">
        <v>105</v>
      </c>
      <c r="X175" s="150" t="s">
        <v>105</v>
      </c>
      <c r="Y175" s="728" t="s">
        <v>105</v>
      </c>
      <c r="Z175" s="171">
        <v>20</v>
      </c>
      <c r="AA175" s="139">
        <v>3.76</v>
      </c>
      <c r="AB175" s="715">
        <v>137</v>
      </c>
      <c r="AC175" s="149" t="s">
        <v>105</v>
      </c>
      <c r="AD175" s="150" t="s">
        <v>105</v>
      </c>
      <c r="AE175" s="728" t="s">
        <v>105</v>
      </c>
      <c r="AF175" s="171">
        <v>2</v>
      </c>
      <c r="AG175" s="139">
        <v>1.53</v>
      </c>
      <c r="AH175" s="723">
        <v>93</v>
      </c>
      <c r="AI175" s="148" t="s">
        <v>105</v>
      </c>
      <c r="AJ175" s="150" t="s">
        <v>105</v>
      </c>
      <c r="AK175" s="723" t="s">
        <v>105</v>
      </c>
      <c r="AL175" s="171">
        <v>11</v>
      </c>
      <c r="AM175" s="139">
        <v>4.59</v>
      </c>
      <c r="AN175" s="723">
        <v>61</v>
      </c>
      <c r="AO175" s="148" t="s">
        <v>105</v>
      </c>
      <c r="AP175" s="150" t="s">
        <v>105</v>
      </c>
      <c r="AQ175" s="728" t="s">
        <v>105</v>
      </c>
      <c r="AR175" s="171">
        <v>22</v>
      </c>
      <c r="AS175" s="139">
        <v>5.14</v>
      </c>
      <c r="AT175" s="723">
        <v>85</v>
      </c>
      <c r="AU175" s="148" t="s">
        <v>105</v>
      </c>
      <c r="AV175" s="150" t="s">
        <v>105</v>
      </c>
      <c r="AW175" s="728" t="s">
        <v>105</v>
      </c>
      <c r="AX175" s="171" t="s">
        <v>105</v>
      </c>
      <c r="AY175" s="139" t="s">
        <v>105</v>
      </c>
      <c r="AZ175" s="723" t="s">
        <v>105</v>
      </c>
      <c r="BA175" s="148" t="s">
        <v>105</v>
      </c>
      <c r="BB175" s="150" t="s">
        <v>105</v>
      </c>
      <c r="BC175" s="728" t="s">
        <v>105</v>
      </c>
      <c r="BD175" s="171">
        <v>33</v>
      </c>
      <c r="BE175" s="139">
        <v>4.43</v>
      </c>
      <c r="BF175" s="715">
        <v>158</v>
      </c>
      <c r="BG175" s="149" t="s">
        <v>105</v>
      </c>
      <c r="BH175" s="150" t="s">
        <v>105</v>
      </c>
      <c r="BI175" s="728" t="s">
        <v>105</v>
      </c>
      <c r="BJ175" s="184">
        <v>3</v>
      </c>
      <c r="BK175" s="148">
        <v>3.05</v>
      </c>
      <c r="BL175" s="735">
        <v>61</v>
      </c>
      <c r="BM175" s="148" t="s">
        <v>105</v>
      </c>
      <c r="BN175" s="150" t="s">
        <v>105</v>
      </c>
      <c r="BO175" s="728" t="s">
        <v>105</v>
      </c>
      <c r="BP175" s="169">
        <v>23</v>
      </c>
      <c r="BQ175" s="139">
        <v>3.82</v>
      </c>
      <c r="BR175" s="715">
        <v>141</v>
      </c>
      <c r="BS175" s="149" t="s">
        <v>105</v>
      </c>
      <c r="BT175" s="150" t="s">
        <v>105</v>
      </c>
      <c r="BU175" s="728" t="s">
        <v>105</v>
      </c>
      <c r="BV175" s="171">
        <v>19</v>
      </c>
      <c r="BW175" s="139">
        <v>3.56</v>
      </c>
      <c r="BX175" s="715">
        <v>136</v>
      </c>
      <c r="BY175" s="149" t="s">
        <v>105</v>
      </c>
      <c r="BZ175" s="150" t="s">
        <v>105</v>
      </c>
      <c r="CA175" s="728" t="s">
        <v>105</v>
      </c>
      <c r="CB175" s="171">
        <v>22</v>
      </c>
      <c r="CC175" s="139">
        <v>3.5</v>
      </c>
      <c r="CD175" s="723">
        <v>171</v>
      </c>
      <c r="CE175" s="148" t="s">
        <v>105</v>
      </c>
      <c r="CF175" s="150" t="s">
        <v>105</v>
      </c>
      <c r="CG175" s="728" t="s">
        <v>105</v>
      </c>
      <c r="CH175" s="171">
        <v>47</v>
      </c>
      <c r="CI175" s="139">
        <v>4.96</v>
      </c>
      <c r="CJ175" s="723">
        <v>122</v>
      </c>
      <c r="CK175" s="148" t="s">
        <v>105</v>
      </c>
      <c r="CL175" s="150" t="s">
        <v>105</v>
      </c>
      <c r="CM175" s="728" t="s">
        <v>105</v>
      </c>
      <c r="CN175" s="171">
        <v>10</v>
      </c>
      <c r="CO175" s="139">
        <v>4.93</v>
      </c>
      <c r="CP175" s="723">
        <v>75</v>
      </c>
      <c r="CQ175" s="148" t="s">
        <v>105</v>
      </c>
      <c r="CR175" s="150" t="s">
        <v>105</v>
      </c>
      <c r="CS175" s="728" t="s">
        <v>105</v>
      </c>
      <c r="CT175" s="139">
        <v>12</v>
      </c>
      <c r="CU175" s="139">
        <v>5.61</v>
      </c>
      <c r="CV175" s="723">
        <v>55</v>
      </c>
      <c r="CW175" s="148" t="s">
        <v>105</v>
      </c>
      <c r="CX175" s="150" t="s">
        <v>105</v>
      </c>
      <c r="CY175" s="728" t="s">
        <v>105</v>
      </c>
      <c r="CZ175" s="171">
        <v>36</v>
      </c>
      <c r="DA175" s="139">
        <v>4.75</v>
      </c>
      <c r="DB175" s="723">
        <v>131</v>
      </c>
      <c r="DC175" s="148" t="s">
        <v>105</v>
      </c>
      <c r="DD175" s="150" t="s">
        <v>105</v>
      </c>
      <c r="DE175" s="728" t="s">
        <v>105</v>
      </c>
      <c r="DF175" s="604">
        <v>21</v>
      </c>
      <c r="DG175" s="148">
        <v>6.63</v>
      </c>
      <c r="DH175" s="735">
        <v>54</v>
      </c>
      <c r="DI175" s="148" t="s">
        <v>105</v>
      </c>
      <c r="DJ175" s="149" t="s">
        <v>105</v>
      </c>
      <c r="DK175" s="715" t="s">
        <v>105</v>
      </c>
    </row>
    <row r="176" spans="1:115">
      <c r="A176" s="626" t="s">
        <v>78</v>
      </c>
      <c r="B176" s="176">
        <v>9</v>
      </c>
      <c r="C176" s="153">
        <v>1.01</v>
      </c>
      <c r="D176" s="716">
        <v>1680</v>
      </c>
      <c r="E176" s="159">
        <v>16</v>
      </c>
      <c r="F176" s="159">
        <v>4.68</v>
      </c>
      <c r="G176" s="729">
        <v>128</v>
      </c>
      <c r="H176" s="176">
        <v>10</v>
      </c>
      <c r="I176" s="153">
        <v>1.1200000000000001</v>
      </c>
      <c r="J176" s="716">
        <v>1286</v>
      </c>
      <c r="K176" s="159">
        <v>18</v>
      </c>
      <c r="L176" s="159">
        <v>5.03</v>
      </c>
      <c r="M176" s="729">
        <v>111</v>
      </c>
      <c r="N176" s="176">
        <v>3</v>
      </c>
      <c r="O176" s="153">
        <v>0.99</v>
      </c>
      <c r="P176" s="716">
        <v>394</v>
      </c>
      <c r="Q176" s="159" t="s">
        <v>105</v>
      </c>
      <c r="R176" s="159" t="s">
        <v>105</v>
      </c>
      <c r="S176" s="729" t="s">
        <v>105</v>
      </c>
      <c r="T176" s="176">
        <v>13</v>
      </c>
      <c r="U176" s="153">
        <v>2.9</v>
      </c>
      <c r="V176" s="716">
        <v>165</v>
      </c>
      <c r="W176" s="159" t="s">
        <v>105</v>
      </c>
      <c r="X176" s="159" t="s">
        <v>105</v>
      </c>
      <c r="Y176" s="729" t="s">
        <v>105</v>
      </c>
      <c r="Z176" s="176">
        <v>9</v>
      </c>
      <c r="AA176" s="153">
        <v>2.72</v>
      </c>
      <c r="AB176" s="716">
        <v>138</v>
      </c>
      <c r="AC176" s="159" t="s">
        <v>105</v>
      </c>
      <c r="AD176" s="159" t="s">
        <v>105</v>
      </c>
      <c r="AE176" s="729" t="s">
        <v>105</v>
      </c>
      <c r="AF176" s="176">
        <v>1</v>
      </c>
      <c r="AG176" s="153">
        <v>1.08</v>
      </c>
      <c r="AH176" s="724">
        <v>93</v>
      </c>
      <c r="AI176" s="158" t="s">
        <v>105</v>
      </c>
      <c r="AJ176" s="159" t="s">
        <v>105</v>
      </c>
      <c r="AK176" s="724" t="s">
        <v>105</v>
      </c>
      <c r="AL176" s="176">
        <v>5</v>
      </c>
      <c r="AM176" s="153">
        <v>3.24</v>
      </c>
      <c r="AN176" s="724">
        <v>59</v>
      </c>
      <c r="AO176" s="158" t="s">
        <v>105</v>
      </c>
      <c r="AP176" s="159" t="s">
        <v>105</v>
      </c>
      <c r="AQ176" s="729" t="s">
        <v>105</v>
      </c>
      <c r="AR176" s="176">
        <v>16</v>
      </c>
      <c r="AS176" s="153">
        <v>4.57</v>
      </c>
      <c r="AT176" s="724">
        <v>83</v>
      </c>
      <c r="AU176" s="158" t="s">
        <v>105</v>
      </c>
      <c r="AV176" s="159" t="s">
        <v>105</v>
      </c>
      <c r="AW176" s="729" t="s">
        <v>105</v>
      </c>
      <c r="AX176" s="176" t="s">
        <v>105</v>
      </c>
      <c r="AY176" s="153" t="s">
        <v>105</v>
      </c>
      <c r="AZ176" s="724" t="s">
        <v>105</v>
      </c>
      <c r="BA176" s="158" t="s">
        <v>105</v>
      </c>
      <c r="BB176" s="159" t="s">
        <v>105</v>
      </c>
      <c r="BC176" s="729" t="s">
        <v>105</v>
      </c>
      <c r="BD176" s="175">
        <v>13</v>
      </c>
      <c r="BE176" s="153">
        <v>3.23</v>
      </c>
      <c r="BF176" s="716">
        <v>156</v>
      </c>
      <c r="BG176" s="159" t="s">
        <v>105</v>
      </c>
      <c r="BH176" s="159" t="s">
        <v>105</v>
      </c>
      <c r="BI176" s="729" t="s">
        <v>105</v>
      </c>
      <c r="BJ176" s="185">
        <v>6</v>
      </c>
      <c r="BK176" s="158">
        <v>4.24</v>
      </c>
      <c r="BL176" s="736">
        <v>61</v>
      </c>
      <c r="BM176" s="158" t="s">
        <v>105</v>
      </c>
      <c r="BN176" s="159" t="s">
        <v>105</v>
      </c>
      <c r="BO176" s="729" t="s">
        <v>105</v>
      </c>
      <c r="BP176" s="175">
        <v>7</v>
      </c>
      <c r="BQ176" s="153">
        <v>2.38</v>
      </c>
      <c r="BR176" s="716">
        <v>142</v>
      </c>
      <c r="BS176" s="159" t="s">
        <v>105</v>
      </c>
      <c r="BT176" s="159" t="s">
        <v>105</v>
      </c>
      <c r="BU176" s="729" t="s">
        <v>105</v>
      </c>
      <c r="BV176" s="176">
        <v>8</v>
      </c>
      <c r="BW176" s="153">
        <v>2.46</v>
      </c>
      <c r="BX176" s="716">
        <v>136</v>
      </c>
      <c r="BY176" s="159" t="s">
        <v>105</v>
      </c>
      <c r="BZ176" s="159" t="s">
        <v>105</v>
      </c>
      <c r="CA176" s="729" t="s">
        <v>105</v>
      </c>
      <c r="CB176" s="176">
        <v>7</v>
      </c>
      <c r="CC176" s="153">
        <v>2.2400000000000002</v>
      </c>
      <c r="CD176" s="724">
        <v>168</v>
      </c>
      <c r="CE176" s="158" t="s">
        <v>105</v>
      </c>
      <c r="CF176" s="159" t="s">
        <v>105</v>
      </c>
      <c r="CG176" s="729" t="s">
        <v>105</v>
      </c>
      <c r="CH176" s="176">
        <v>17</v>
      </c>
      <c r="CI176" s="153">
        <v>3.89</v>
      </c>
      <c r="CJ176" s="724">
        <v>118</v>
      </c>
      <c r="CK176" s="158" t="s">
        <v>105</v>
      </c>
      <c r="CL176" s="159" t="s">
        <v>105</v>
      </c>
      <c r="CM176" s="729" t="s">
        <v>105</v>
      </c>
      <c r="CN176" s="176">
        <v>4</v>
      </c>
      <c r="CO176" s="153">
        <v>2.66</v>
      </c>
      <c r="CP176" s="724">
        <v>75</v>
      </c>
      <c r="CQ176" s="158" t="s">
        <v>105</v>
      </c>
      <c r="CR176" s="159" t="s">
        <v>105</v>
      </c>
      <c r="CS176" s="729" t="s">
        <v>105</v>
      </c>
      <c r="CT176" s="153">
        <v>7</v>
      </c>
      <c r="CU176" s="153">
        <v>4.34</v>
      </c>
      <c r="CV176" s="724">
        <v>53</v>
      </c>
      <c r="CW176" s="158" t="s">
        <v>105</v>
      </c>
      <c r="CX176" s="159" t="s">
        <v>105</v>
      </c>
      <c r="CY176" s="729" t="s">
        <v>105</v>
      </c>
      <c r="CZ176" s="176">
        <v>14</v>
      </c>
      <c r="DA176" s="153">
        <v>3.38</v>
      </c>
      <c r="DB176" s="724">
        <v>131</v>
      </c>
      <c r="DC176" s="158" t="s">
        <v>105</v>
      </c>
      <c r="DD176" s="159" t="s">
        <v>105</v>
      </c>
      <c r="DE176" s="729" t="s">
        <v>105</v>
      </c>
      <c r="DF176" s="603">
        <v>10</v>
      </c>
      <c r="DG176" s="158">
        <v>4.71</v>
      </c>
      <c r="DH176" s="736">
        <v>53</v>
      </c>
      <c r="DI176" s="158" t="s">
        <v>105</v>
      </c>
      <c r="DJ176" s="159" t="s">
        <v>105</v>
      </c>
      <c r="DK176" s="716" t="s">
        <v>105</v>
      </c>
    </row>
    <row r="177" spans="1:115">
      <c r="A177" s="625" t="s">
        <v>126</v>
      </c>
      <c r="B177" s="171">
        <v>60</v>
      </c>
      <c r="C177" s="139">
        <v>1.7</v>
      </c>
      <c r="D177" s="715">
        <v>1751</v>
      </c>
      <c r="E177" s="149">
        <v>31</v>
      </c>
      <c r="F177" s="149">
        <v>4.9800000000000004</v>
      </c>
      <c r="G177" s="728">
        <v>133</v>
      </c>
      <c r="H177" s="171">
        <v>62</v>
      </c>
      <c r="I177" s="139">
        <v>1.84</v>
      </c>
      <c r="J177" s="715">
        <v>1328</v>
      </c>
      <c r="K177" s="149">
        <v>32</v>
      </c>
      <c r="L177" s="149">
        <v>5.38</v>
      </c>
      <c r="M177" s="728">
        <v>114</v>
      </c>
      <c r="N177" s="171">
        <v>42</v>
      </c>
      <c r="O177" s="139">
        <v>3.35</v>
      </c>
      <c r="P177" s="715">
        <v>423</v>
      </c>
      <c r="Q177" s="149" t="s">
        <v>105</v>
      </c>
      <c r="R177" s="149" t="s">
        <v>105</v>
      </c>
      <c r="S177" s="728" t="s">
        <v>105</v>
      </c>
      <c r="T177" s="171">
        <v>54</v>
      </c>
      <c r="U177" s="139">
        <v>4.24</v>
      </c>
      <c r="V177" s="715">
        <v>170</v>
      </c>
      <c r="W177" s="149" t="s">
        <v>105</v>
      </c>
      <c r="X177" s="149" t="s">
        <v>105</v>
      </c>
      <c r="Y177" s="728" t="s">
        <v>105</v>
      </c>
      <c r="Z177" s="171">
        <v>64</v>
      </c>
      <c r="AA177" s="139">
        <v>4.4400000000000004</v>
      </c>
      <c r="AB177" s="715">
        <v>140</v>
      </c>
      <c r="AC177" s="149" t="s">
        <v>105</v>
      </c>
      <c r="AD177" s="149" t="s">
        <v>105</v>
      </c>
      <c r="AE177" s="728" t="s">
        <v>105</v>
      </c>
      <c r="AF177" s="171">
        <v>30</v>
      </c>
      <c r="AG177" s="139">
        <v>5.24</v>
      </c>
      <c r="AH177" s="723">
        <v>96</v>
      </c>
      <c r="AI177" s="148" t="s">
        <v>105</v>
      </c>
      <c r="AJ177" s="149" t="s">
        <v>105</v>
      </c>
      <c r="AK177" s="723" t="s">
        <v>105</v>
      </c>
      <c r="AL177" s="171">
        <v>43</v>
      </c>
      <c r="AM177" s="139">
        <v>7.26</v>
      </c>
      <c r="AN177" s="723">
        <v>69</v>
      </c>
      <c r="AO177" s="148" t="s">
        <v>105</v>
      </c>
      <c r="AP177" s="149" t="s">
        <v>105</v>
      </c>
      <c r="AQ177" s="728" t="s">
        <v>105</v>
      </c>
      <c r="AR177" s="171">
        <v>56</v>
      </c>
      <c r="AS177" s="139">
        <v>5.92</v>
      </c>
      <c r="AT177" s="723">
        <v>85</v>
      </c>
      <c r="AU177" s="148" t="s">
        <v>105</v>
      </c>
      <c r="AV177" s="149" t="s">
        <v>105</v>
      </c>
      <c r="AW177" s="728" t="s">
        <v>105</v>
      </c>
      <c r="AX177" s="171">
        <v>69</v>
      </c>
      <c r="AY177" s="139">
        <v>7.86</v>
      </c>
      <c r="AZ177" s="723">
        <v>52</v>
      </c>
      <c r="BA177" s="148" t="s">
        <v>105</v>
      </c>
      <c r="BB177" s="149" t="s">
        <v>105</v>
      </c>
      <c r="BC177" s="728" t="s">
        <v>105</v>
      </c>
      <c r="BD177" s="171">
        <v>59</v>
      </c>
      <c r="BE177" s="139">
        <v>4.59</v>
      </c>
      <c r="BF177" s="715">
        <v>162</v>
      </c>
      <c r="BG177" s="149" t="s">
        <v>105</v>
      </c>
      <c r="BH177" s="149" t="s">
        <v>105</v>
      </c>
      <c r="BI177" s="728" t="s">
        <v>105</v>
      </c>
      <c r="BJ177" s="184">
        <v>48</v>
      </c>
      <c r="BK177" s="148">
        <v>8.6300000000000008</v>
      </c>
      <c r="BL177" s="735">
        <v>62</v>
      </c>
      <c r="BM177" s="148" t="s">
        <v>105</v>
      </c>
      <c r="BN177" s="149" t="s">
        <v>105</v>
      </c>
      <c r="BO177" s="728" t="s">
        <v>105</v>
      </c>
      <c r="BP177" s="169">
        <v>64</v>
      </c>
      <c r="BQ177" s="139">
        <v>4.3</v>
      </c>
      <c r="BR177" s="715">
        <v>145</v>
      </c>
      <c r="BS177" s="149" t="s">
        <v>105</v>
      </c>
      <c r="BT177" s="149" t="s">
        <v>105</v>
      </c>
      <c r="BU177" s="728" t="s">
        <v>105</v>
      </c>
      <c r="BV177" s="171">
        <v>66</v>
      </c>
      <c r="BW177" s="139">
        <v>4.33</v>
      </c>
      <c r="BX177" s="715">
        <v>140</v>
      </c>
      <c r="BY177" s="149" t="s">
        <v>105</v>
      </c>
      <c r="BZ177" s="149" t="s">
        <v>105</v>
      </c>
      <c r="CA177" s="728" t="s">
        <v>105</v>
      </c>
      <c r="CB177" s="171">
        <v>62</v>
      </c>
      <c r="CC177" s="139">
        <v>4.17</v>
      </c>
      <c r="CD177" s="723">
        <v>178</v>
      </c>
      <c r="CE177" s="148" t="s">
        <v>105</v>
      </c>
      <c r="CF177" s="149" t="s">
        <v>105</v>
      </c>
      <c r="CG177" s="728" t="s">
        <v>105</v>
      </c>
      <c r="CH177" s="171">
        <v>55</v>
      </c>
      <c r="CI177" s="139">
        <v>4.96</v>
      </c>
      <c r="CJ177" s="723">
        <v>122</v>
      </c>
      <c r="CK177" s="148" t="s">
        <v>105</v>
      </c>
      <c r="CL177" s="149" t="s">
        <v>105</v>
      </c>
      <c r="CM177" s="728" t="s">
        <v>105</v>
      </c>
      <c r="CN177" s="171">
        <v>67</v>
      </c>
      <c r="CO177" s="139">
        <v>7.1000000000000014</v>
      </c>
      <c r="CP177" s="723">
        <v>84</v>
      </c>
      <c r="CQ177" s="148" t="s">
        <v>105</v>
      </c>
      <c r="CR177" s="149" t="s">
        <v>105</v>
      </c>
      <c r="CS177" s="728" t="s">
        <v>105</v>
      </c>
      <c r="CT177" s="139">
        <v>48</v>
      </c>
      <c r="CU177" s="139">
        <v>8.7900000000000009</v>
      </c>
      <c r="CV177" s="723">
        <v>58</v>
      </c>
      <c r="CW177" s="148" t="s">
        <v>105</v>
      </c>
      <c r="CX177" s="149" t="s">
        <v>105</v>
      </c>
      <c r="CY177" s="728" t="s">
        <v>105</v>
      </c>
      <c r="CZ177" s="171">
        <v>73</v>
      </c>
      <c r="DA177" s="139">
        <v>4.29</v>
      </c>
      <c r="DB177" s="723">
        <v>134</v>
      </c>
      <c r="DC177" s="148" t="s">
        <v>105</v>
      </c>
      <c r="DD177" s="149" t="s">
        <v>105</v>
      </c>
      <c r="DE177" s="728" t="s">
        <v>105</v>
      </c>
      <c r="DF177" s="602">
        <v>53</v>
      </c>
      <c r="DG177" s="148">
        <v>8.2900000000000009</v>
      </c>
      <c r="DH177" s="735">
        <v>54</v>
      </c>
      <c r="DI177" s="148" t="s">
        <v>105</v>
      </c>
      <c r="DJ177" s="149" t="s">
        <v>105</v>
      </c>
      <c r="DK177" s="715" t="s">
        <v>105</v>
      </c>
    </row>
    <row r="178" spans="1:115">
      <c r="A178" s="626" t="s">
        <v>127</v>
      </c>
      <c r="B178" s="176">
        <v>54</v>
      </c>
      <c r="C178" s="153">
        <v>1.77</v>
      </c>
      <c r="D178" s="716">
        <v>1669</v>
      </c>
      <c r="E178" s="159">
        <v>54</v>
      </c>
      <c r="F178" s="159">
        <v>5.64</v>
      </c>
      <c r="G178" s="729">
        <v>131</v>
      </c>
      <c r="H178" s="176">
        <v>56</v>
      </c>
      <c r="I178" s="153">
        <v>1.92</v>
      </c>
      <c r="J178" s="716">
        <v>1273</v>
      </c>
      <c r="K178" s="159">
        <v>54</v>
      </c>
      <c r="L178" s="159">
        <v>6.02</v>
      </c>
      <c r="M178" s="729">
        <v>113</v>
      </c>
      <c r="N178" s="176">
        <v>35</v>
      </c>
      <c r="O178" s="153">
        <v>3.31</v>
      </c>
      <c r="P178" s="716">
        <v>396</v>
      </c>
      <c r="Q178" s="159" t="s">
        <v>105</v>
      </c>
      <c r="R178" s="159" t="s">
        <v>105</v>
      </c>
      <c r="S178" s="729" t="s">
        <v>105</v>
      </c>
      <c r="T178" s="176">
        <v>53</v>
      </c>
      <c r="U178" s="153">
        <v>4.34</v>
      </c>
      <c r="V178" s="716">
        <v>163</v>
      </c>
      <c r="W178" s="159" t="s">
        <v>105</v>
      </c>
      <c r="X178" s="159" t="s">
        <v>105</v>
      </c>
      <c r="Y178" s="729" t="s">
        <v>105</v>
      </c>
      <c r="Z178" s="176">
        <v>59</v>
      </c>
      <c r="AA178" s="153">
        <v>4.59</v>
      </c>
      <c r="AB178" s="716">
        <v>134</v>
      </c>
      <c r="AC178" s="159" t="s">
        <v>105</v>
      </c>
      <c r="AD178" s="159" t="s">
        <v>105</v>
      </c>
      <c r="AE178" s="729" t="s">
        <v>105</v>
      </c>
      <c r="AF178" s="176">
        <v>27</v>
      </c>
      <c r="AG178" s="153">
        <v>5.3</v>
      </c>
      <c r="AH178" s="724">
        <v>93</v>
      </c>
      <c r="AI178" s="158" t="s">
        <v>105</v>
      </c>
      <c r="AJ178" s="159" t="s">
        <v>105</v>
      </c>
      <c r="AK178" s="724" t="s">
        <v>105</v>
      </c>
      <c r="AL178" s="176">
        <v>44</v>
      </c>
      <c r="AM178" s="153">
        <v>7.58</v>
      </c>
      <c r="AN178" s="724">
        <v>59</v>
      </c>
      <c r="AO178" s="158" t="s">
        <v>105</v>
      </c>
      <c r="AP178" s="159" t="s">
        <v>105</v>
      </c>
      <c r="AQ178" s="729" t="s">
        <v>105</v>
      </c>
      <c r="AR178" s="176">
        <v>55</v>
      </c>
      <c r="AS178" s="153">
        <v>5.88</v>
      </c>
      <c r="AT178" s="724">
        <v>85</v>
      </c>
      <c r="AU178" s="158" t="s">
        <v>105</v>
      </c>
      <c r="AV178" s="159" t="s">
        <v>105</v>
      </c>
      <c r="AW178" s="729" t="s">
        <v>105</v>
      </c>
      <c r="AX178" s="176" t="s">
        <v>105</v>
      </c>
      <c r="AY178" s="153" t="s">
        <v>105</v>
      </c>
      <c r="AZ178" s="724" t="s">
        <v>105</v>
      </c>
      <c r="BA178" s="158" t="s">
        <v>105</v>
      </c>
      <c r="BB178" s="159" t="s">
        <v>105</v>
      </c>
      <c r="BC178" s="729" t="s">
        <v>105</v>
      </c>
      <c r="BD178" s="176">
        <v>54</v>
      </c>
      <c r="BE178" s="153">
        <v>4.6900000000000004</v>
      </c>
      <c r="BF178" s="716">
        <v>157</v>
      </c>
      <c r="BG178" s="159" t="s">
        <v>105</v>
      </c>
      <c r="BH178" s="159" t="s">
        <v>105</v>
      </c>
      <c r="BI178" s="729" t="s">
        <v>105</v>
      </c>
      <c r="BJ178" s="185">
        <v>52</v>
      </c>
      <c r="BK178" s="158">
        <v>8.6300000000000008</v>
      </c>
      <c r="BL178" s="736">
        <v>61</v>
      </c>
      <c r="BM178" s="158" t="s">
        <v>105</v>
      </c>
      <c r="BN178" s="159" t="s">
        <v>105</v>
      </c>
      <c r="BO178" s="729" t="s">
        <v>105</v>
      </c>
      <c r="BP178" s="176">
        <v>62</v>
      </c>
      <c r="BQ178" s="153">
        <v>4.42</v>
      </c>
      <c r="BR178" s="716">
        <v>140</v>
      </c>
      <c r="BS178" s="159" t="s">
        <v>105</v>
      </c>
      <c r="BT178" s="159" t="s">
        <v>105</v>
      </c>
      <c r="BU178" s="729" t="s">
        <v>105</v>
      </c>
      <c r="BV178" s="176">
        <v>56</v>
      </c>
      <c r="BW178" s="153">
        <v>4.54</v>
      </c>
      <c r="BX178" s="716">
        <v>136</v>
      </c>
      <c r="BY178" s="159" t="s">
        <v>105</v>
      </c>
      <c r="BZ178" s="159" t="s">
        <v>105</v>
      </c>
      <c r="CA178" s="729" t="s">
        <v>105</v>
      </c>
      <c r="CB178" s="176">
        <v>48</v>
      </c>
      <c r="CC178" s="153">
        <v>4.3500000000000014</v>
      </c>
      <c r="CD178" s="724">
        <v>162</v>
      </c>
      <c r="CE178" s="158" t="s">
        <v>105</v>
      </c>
      <c r="CF178" s="159" t="s">
        <v>105</v>
      </c>
      <c r="CG178" s="729" t="s">
        <v>105</v>
      </c>
      <c r="CH178" s="176">
        <v>53</v>
      </c>
      <c r="CI178" s="153">
        <v>4.99</v>
      </c>
      <c r="CJ178" s="724">
        <v>120</v>
      </c>
      <c r="CK178" s="158" t="s">
        <v>105</v>
      </c>
      <c r="CL178" s="159" t="s">
        <v>105</v>
      </c>
      <c r="CM178" s="729" t="s">
        <v>105</v>
      </c>
      <c r="CN178" s="176">
        <v>38</v>
      </c>
      <c r="CO178" s="153">
        <v>7.38</v>
      </c>
      <c r="CP178" s="724">
        <v>75</v>
      </c>
      <c r="CQ178" s="158" t="s">
        <v>105</v>
      </c>
      <c r="CR178" s="159" t="s">
        <v>105</v>
      </c>
      <c r="CS178" s="729" t="s">
        <v>105</v>
      </c>
      <c r="CT178" s="153">
        <v>40</v>
      </c>
      <c r="CU178" s="153">
        <v>8.83</v>
      </c>
      <c r="CV178" s="724">
        <v>55</v>
      </c>
      <c r="CW178" s="158" t="s">
        <v>105</v>
      </c>
      <c r="CX178" s="159" t="s">
        <v>105</v>
      </c>
      <c r="CY178" s="729" t="s">
        <v>105</v>
      </c>
      <c r="CZ178" s="176">
        <v>65</v>
      </c>
      <c r="DA178" s="153">
        <v>4.71</v>
      </c>
      <c r="DB178" s="724">
        <v>127</v>
      </c>
      <c r="DC178" s="158" t="s">
        <v>105</v>
      </c>
      <c r="DD178" s="159" t="s">
        <v>105</v>
      </c>
      <c r="DE178" s="729" t="s">
        <v>105</v>
      </c>
      <c r="DF178" s="603">
        <v>55</v>
      </c>
      <c r="DG178" s="158">
        <v>8.33</v>
      </c>
      <c r="DH178" s="736">
        <v>53</v>
      </c>
      <c r="DI178" s="158" t="s">
        <v>105</v>
      </c>
      <c r="DJ178" s="159" t="s">
        <v>105</v>
      </c>
      <c r="DK178" s="716" t="s">
        <v>105</v>
      </c>
    </row>
    <row r="179" spans="1:115">
      <c r="A179" s="625" t="s">
        <v>128</v>
      </c>
      <c r="B179" s="171">
        <v>52</v>
      </c>
      <c r="C179" s="139">
        <v>1.76</v>
      </c>
      <c r="D179" s="715">
        <v>1684</v>
      </c>
      <c r="E179" s="149">
        <v>55</v>
      </c>
      <c r="F179" s="149">
        <v>5.58</v>
      </c>
      <c r="G179" s="728">
        <v>133</v>
      </c>
      <c r="H179" s="171">
        <v>55</v>
      </c>
      <c r="I179" s="149">
        <v>1.91</v>
      </c>
      <c r="J179" s="722">
        <v>1286</v>
      </c>
      <c r="K179" s="149">
        <v>54</v>
      </c>
      <c r="L179" s="149">
        <v>5.93</v>
      </c>
      <c r="M179" s="728">
        <v>115</v>
      </c>
      <c r="N179" s="171">
        <v>31</v>
      </c>
      <c r="O179" s="139">
        <v>3.11</v>
      </c>
      <c r="P179" s="715">
        <v>398</v>
      </c>
      <c r="Q179" s="183" t="s">
        <v>105</v>
      </c>
      <c r="R179" s="149" t="s">
        <v>105</v>
      </c>
      <c r="S179" s="728" t="s">
        <v>105</v>
      </c>
      <c r="T179" s="171">
        <v>48</v>
      </c>
      <c r="U179" s="139">
        <v>4.3</v>
      </c>
      <c r="V179" s="715">
        <v>166</v>
      </c>
      <c r="W179" s="149" t="s">
        <v>105</v>
      </c>
      <c r="X179" s="149" t="s">
        <v>105</v>
      </c>
      <c r="Y179" s="728" t="s">
        <v>105</v>
      </c>
      <c r="Z179" s="171">
        <v>59</v>
      </c>
      <c r="AA179" s="139">
        <v>4.6000000000000014</v>
      </c>
      <c r="AB179" s="715">
        <v>136</v>
      </c>
      <c r="AC179" s="149" t="s">
        <v>105</v>
      </c>
      <c r="AD179" s="149" t="s">
        <v>105</v>
      </c>
      <c r="AE179" s="728" t="s">
        <v>105</v>
      </c>
      <c r="AF179" s="171">
        <v>17</v>
      </c>
      <c r="AG179" s="139">
        <v>4.5</v>
      </c>
      <c r="AH179" s="723">
        <v>93</v>
      </c>
      <c r="AI179" s="148" t="s">
        <v>105</v>
      </c>
      <c r="AJ179" s="149" t="s">
        <v>105</v>
      </c>
      <c r="AK179" s="723" t="s">
        <v>105</v>
      </c>
      <c r="AL179" s="169">
        <v>48</v>
      </c>
      <c r="AM179" s="139">
        <v>7.55</v>
      </c>
      <c r="AN179" s="723">
        <v>60</v>
      </c>
      <c r="AO179" s="148" t="s">
        <v>105</v>
      </c>
      <c r="AP179" s="149" t="s">
        <v>105</v>
      </c>
      <c r="AQ179" s="728" t="s">
        <v>105</v>
      </c>
      <c r="AR179" s="171">
        <v>46</v>
      </c>
      <c r="AS179" s="139">
        <v>5.94</v>
      </c>
      <c r="AT179" s="723">
        <v>85</v>
      </c>
      <c r="AU179" s="148" t="s">
        <v>105</v>
      </c>
      <c r="AV179" s="149" t="s">
        <v>105</v>
      </c>
      <c r="AW179" s="728" t="s">
        <v>105</v>
      </c>
      <c r="AX179" s="171" t="s">
        <v>105</v>
      </c>
      <c r="AY179" s="139" t="s">
        <v>105</v>
      </c>
      <c r="AZ179" s="723" t="s">
        <v>105</v>
      </c>
      <c r="BA179" s="148" t="s">
        <v>105</v>
      </c>
      <c r="BB179" s="149" t="s">
        <v>105</v>
      </c>
      <c r="BC179" s="728" t="s">
        <v>105</v>
      </c>
      <c r="BD179" s="171">
        <v>51</v>
      </c>
      <c r="BE179" s="139">
        <v>4.7</v>
      </c>
      <c r="BF179" s="715">
        <v>158</v>
      </c>
      <c r="BG179" s="149" t="s">
        <v>105</v>
      </c>
      <c r="BH179" s="149" t="s">
        <v>105</v>
      </c>
      <c r="BI179" s="728" t="s">
        <v>105</v>
      </c>
      <c r="BJ179" s="184">
        <v>50</v>
      </c>
      <c r="BK179" s="148">
        <v>8.65</v>
      </c>
      <c r="BL179" s="735">
        <v>61</v>
      </c>
      <c r="BM179" s="148" t="s">
        <v>105</v>
      </c>
      <c r="BN179" s="149" t="s">
        <v>105</v>
      </c>
      <c r="BO179" s="728" t="s">
        <v>105</v>
      </c>
      <c r="BP179" s="171">
        <v>50</v>
      </c>
      <c r="BQ179" s="139">
        <v>4.5199999999999996</v>
      </c>
      <c r="BR179" s="715">
        <v>142</v>
      </c>
      <c r="BS179" s="149" t="s">
        <v>105</v>
      </c>
      <c r="BT179" s="149" t="s">
        <v>105</v>
      </c>
      <c r="BU179" s="728" t="s">
        <v>105</v>
      </c>
      <c r="BV179" s="171">
        <v>62</v>
      </c>
      <c r="BW179" s="139">
        <v>4.43</v>
      </c>
      <c r="BX179" s="715">
        <v>137</v>
      </c>
      <c r="BY179" s="149" t="s">
        <v>105</v>
      </c>
      <c r="BZ179" s="149" t="s">
        <v>105</v>
      </c>
      <c r="CA179" s="728" t="s">
        <v>105</v>
      </c>
      <c r="CB179" s="171">
        <v>42</v>
      </c>
      <c r="CC179" s="139">
        <v>4.26</v>
      </c>
      <c r="CD179" s="723">
        <v>167</v>
      </c>
      <c r="CE179" s="148" t="s">
        <v>105</v>
      </c>
      <c r="CF179" s="149" t="s">
        <v>105</v>
      </c>
      <c r="CG179" s="728" t="s">
        <v>105</v>
      </c>
      <c r="CH179" s="171">
        <v>54</v>
      </c>
      <c r="CI179" s="139">
        <v>5.03</v>
      </c>
      <c r="CJ179" s="723">
        <v>118</v>
      </c>
      <c r="CK179" s="148" t="s">
        <v>105</v>
      </c>
      <c r="CL179" s="149" t="s">
        <v>105</v>
      </c>
      <c r="CM179" s="728" t="s">
        <v>105</v>
      </c>
      <c r="CN179" s="171">
        <v>44</v>
      </c>
      <c r="CO179" s="139">
        <v>7.55</v>
      </c>
      <c r="CP179" s="723">
        <v>78</v>
      </c>
      <c r="CQ179" s="148" t="s">
        <v>105</v>
      </c>
      <c r="CR179" s="149" t="s">
        <v>105</v>
      </c>
      <c r="CS179" s="728" t="s">
        <v>105</v>
      </c>
      <c r="CT179" s="139">
        <v>32</v>
      </c>
      <c r="CU179" s="139">
        <v>8.6300000000000008</v>
      </c>
      <c r="CV179" s="723">
        <v>53</v>
      </c>
      <c r="CW179" s="148" t="s">
        <v>105</v>
      </c>
      <c r="CX179" s="149" t="s">
        <v>105</v>
      </c>
      <c r="CY179" s="728" t="s">
        <v>105</v>
      </c>
      <c r="CZ179" s="171">
        <v>55</v>
      </c>
      <c r="DA179" s="139">
        <v>4.97</v>
      </c>
      <c r="DB179" s="723">
        <v>128</v>
      </c>
      <c r="DC179" s="148" t="s">
        <v>105</v>
      </c>
      <c r="DD179" s="149" t="s">
        <v>105</v>
      </c>
      <c r="DE179" s="728" t="s">
        <v>105</v>
      </c>
      <c r="DF179" s="602">
        <v>53</v>
      </c>
      <c r="DG179" s="148">
        <v>8.3800000000000008</v>
      </c>
      <c r="DH179" s="735">
        <v>53</v>
      </c>
      <c r="DI179" s="148" t="s">
        <v>105</v>
      </c>
      <c r="DJ179" s="149" t="s">
        <v>105</v>
      </c>
      <c r="DK179" s="715" t="s">
        <v>105</v>
      </c>
    </row>
    <row r="180" spans="1:115">
      <c r="A180" s="626" t="s">
        <v>129</v>
      </c>
      <c r="B180" s="175">
        <v>26</v>
      </c>
      <c r="C180" s="153">
        <v>1.52</v>
      </c>
      <c r="D180" s="716">
        <v>1684</v>
      </c>
      <c r="E180" s="159">
        <v>39</v>
      </c>
      <c r="F180" s="159">
        <v>5.44</v>
      </c>
      <c r="G180" s="729">
        <v>133</v>
      </c>
      <c r="H180" s="176">
        <v>25</v>
      </c>
      <c r="I180" s="153">
        <v>1.64</v>
      </c>
      <c r="J180" s="716">
        <v>1292</v>
      </c>
      <c r="K180" s="159">
        <v>37</v>
      </c>
      <c r="L180" s="159">
        <v>5.78</v>
      </c>
      <c r="M180" s="729">
        <v>114</v>
      </c>
      <c r="N180" s="176">
        <v>33</v>
      </c>
      <c r="O180" s="153">
        <v>3.54</v>
      </c>
      <c r="P180" s="716">
        <v>392</v>
      </c>
      <c r="Q180" s="159" t="s">
        <v>105</v>
      </c>
      <c r="R180" s="159" t="s">
        <v>105</v>
      </c>
      <c r="S180" s="729" t="s">
        <v>105</v>
      </c>
      <c r="T180" s="176">
        <v>27</v>
      </c>
      <c r="U180" s="153">
        <v>3.92</v>
      </c>
      <c r="V180" s="716">
        <v>162</v>
      </c>
      <c r="W180" s="159" t="s">
        <v>105</v>
      </c>
      <c r="X180" s="159" t="s">
        <v>105</v>
      </c>
      <c r="Y180" s="729" t="s">
        <v>105</v>
      </c>
      <c r="Z180" s="176">
        <v>24</v>
      </c>
      <c r="AA180" s="153">
        <v>4</v>
      </c>
      <c r="AB180" s="716">
        <v>138</v>
      </c>
      <c r="AC180" s="159" t="s">
        <v>105</v>
      </c>
      <c r="AD180" s="159" t="s">
        <v>105</v>
      </c>
      <c r="AE180" s="729" t="s">
        <v>105</v>
      </c>
      <c r="AF180" s="176">
        <v>44</v>
      </c>
      <c r="AG180" s="153">
        <v>5.96</v>
      </c>
      <c r="AH180" s="724">
        <v>92</v>
      </c>
      <c r="AI180" s="158" t="s">
        <v>105</v>
      </c>
      <c r="AJ180" s="159" t="s">
        <v>105</v>
      </c>
      <c r="AK180" s="724" t="s">
        <v>105</v>
      </c>
      <c r="AL180" s="176">
        <v>28</v>
      </c>
      <c r="AM180" s="153">
        <v>6.91</v>
      </c>
      <c r="AN180" s="724">
        <v>60</v>
      </c>
      <c r="AO180" s="158" t="s">
        <v>105</v>
      </c>
      <c r="AP180" s="159" t="s">
        <v>105</v>
      </c>
      <c r="AQ180" s="729" t="s">
        <v>105</v>
      </c>
      <c r="AR180" s="176">
        <v>25</v>
      </c>
      <c r="AS180" s="153">
        <v>5.14</v>
      </c>
      <c r="AT180" s="724">
        <v>85</v>
      </c>
      <c r="AU180" s="158" t="s">
        <v>105</v>
      </c>
      <c r="AV180" s="159" t="s">
        <v>105</v>
      </c>
      <c r="AW180" s="729" t="s">
        <v>105</v>
      </c>
      <c r="AX180" s="176" t="s">
        <v>105</v>
      </c>
      <c r="AY180" s="153" t="s">
        <v>105</v>
      </c>
      <c r="AZ180" s="724" t="s">
        <v>105</v>
      </c>
      <c r="BA180" s="158" t="s">
        <v>105</v>
      </c>
      <c r="BB180" s="159" t="s">
        <v>105</v>
      </c>
      <c r="BC180" s="729" t="s">
        <v>105</v>
      </c>
      <c r="BD180" s="176">
        <v>29</v>
      </c>
      <c r="BE180" s="153">
        <v>4.25</v>
      </c>
      <c r="BF180" s="716">
        <v>158</v>
      </c>
      <c r="BG180" s="159" t="s">
        <v>105</v>
      </c>
      <c r="BH180" s="159" t="s">
        <v>105</v>
      </c>
      <c r="BI180" s="729" t="s">
        <v>105</v>
      </c>
      <c r="BJ180" s="185">
        <v>28</v>
      </c>
      <c r="BK180" s="158">
        <v>7.81</v>
      </c>
      <c r="BL180" s="736">
        <v>61</v>
      </c>
      <c r="BM180" s="158" t="s">
        <v>105</v>
      </c>
      <c r="BN180" s="159" t="s">
        <v>105</v>
      </c>
      <c r="BO180" s="729" t="s">
        <v>105</v>
      </c>
      <c r="BP180" s="176">
        <v>24</v>
      </c>
      <c r="BQ180" s="153">
        <v>3.84</v>
      </c>
      <c r="BR180" s="716">
        <v>143</v>
      </c>
      <c r="BS180" s="159" t="s">
        <v>105</v>
      </c>
      <c r="BT180" s="159" t="s">
        <v>105</v>
      </c>
      <c r="BU180" s="729" t="s">
        <v>105</v>
      </c>
      <c r="BV180" s="176">
        <v>22</v>
      </c>
      <c r="BW180" s="153">
        <v>3.77</v>
      </c>
      <c r="BX180" s="716">
        <v>136</v>
      </c>
      <c r="BY180" s="159" t="s">
        <v>105</v>
      </c>
      <c r="BZ180" s="159" t="s">
        <v>105</v>
      </c>
      <c r="CA180" s="729" t="s">
        <v>105</v>
      </c>
      <c r="CB180" s="176">
        <v>25</v>
      </c>
      <c r="CC180" s="153">
        <v>3.69</v>
      </c>
      <c r="CD180" s="724">
        <v>169</v>
      </c>
      <c r="CE180" s="158" t="s">
        <v>105</v>
      </c>
      <c r="CF180" s="159" t="s">
        <v>105</v>
      </c>
      <c r="CG180" s="729" t="s">
        <v>105</v>
      </c>
      <c r="CH180" s="176">
        <v>30</v>
      </c>
      <c r="CI180" s="153">
        <v>4.5599999999999996</v>
      </c>
      <c r="CJ180" s="724">
        <v>120</v>
      </c>
      <c r="CK180" s="158" t="s">
        <v>105</v>
      </c>
      <c r="CL180" s="159" t="s">
        <v>105</v>
      </c>
      <c r="CM180" s="729" t="s">
        <v>105</v>
      </c>
      <c r="CN180" s="176">
        <v>19</v>
      </c>
      <c r="CO180" s="153">
        <v>6.34</v>
      </c>
      <c r="CP180" s="724">
        <v>75</v>
      </c>
      <c r="CQ180" s="158" t="s">
        <v>105</v>
      </c>
      <c r="CR180" s="159" t="s">
        <v>105</v>
      </c>
      <c r="CS180" s="729" t="s">
        <v>105</v>
      </c>
      <c r="CT180" s="153">
        <v>22</v>
      </c>
      <c r="CU180" s="153">
        <v>7.87</v>
      </c>
      <c r="CV180" s="724">
        <v>51</v>
      </c>
      <c r="CW180" s="158" t="s">
        <v>105</v>
      </c>
      <c r="CX180" s="159" t="s">
        <v>105</v>
      </c>
      <c r="CY180" s="729" t="s">
        <v>105</v>
      </c>
      <c r="CZ180" s="175">
        <v>30</v>
      </c>
      <c r="DA180" s="153">
        <v>4.5199999999999996</v>
      </c>
      <c r="DB180" s="724">
        <v>133</v>
      </c>
      <c r="DC180" s="158" t="s">
        <v>105</v>
      </c>
      <c r="DD180" s="159" t="s">
        <v>105</v>
      </c>
      <c r="DE180" s="729" t="s">
        <v>105</v>
      </c>
      <c r="DF180" s="636">
        <v>17</v>
      </c>
      <c r="DG180" s="158">
        <v>6.01</v>
      </c>
      <c r="DH180" s="736">
        <v>53</v>
      </c>
      <c r="DI180" s="158" t="s">
        <v>105</v>
      </c>
      <c r="DJ180" s="159" t="s">
        <v>105</v>
      </c>
      <c r="DK180" s="716" t="s">
        <v>105</v>
      </c>
    </row>
    <row r="181" spans="1:115">
      <c r="A181" s="625" t="s">
        <v>130</v>
      </c>
      <c r="B181" s="173">
        <v>22</v>
      </c>
      <c r="C181" s="139">
        <v>1.53</v>
      </c>
      <c r="D181" s="715">
        <v>1693</v>
      </c>
      <c r="E181" s="149">
        <v>28</v>
      </c>
      <c r="F181" s="149">
        <v>5.03</v>
      </c>
      <c r="G181" s="728">
        <v>131</v>
      </c>
      <c r="H181" s="173">
        <v>24</v>
      </c>
      <c r="I181" s="139">
        <v>1.68</v>
      </c>
      <c r="J181" s="715">
        <v>1293</v>
      </c>
      <c r="K181" s="149">
        <v>29</v>
      </c>
      <c r="L181" s="149">
        <v>5.38</v>
      </c>
      <c r="M181" s="728">
        <v>113</v>
      </c>
      <c r="N181" s="173">
        <v>7</v>
      </c>
      <c r="O181" s="139">
        <v>1.48</v>
      </c>
      <c r="P181" s="715">
        <v>400</v>
      </c>
      <c r="Q181" s="149" t="s">
        <v>105</v>
      </c>
      <c r="R181" s="149" t="s">
        <v>105</v>
      </c>
      <c r="S181" s="728" t="s">
        <v>105</v>
      </c>
      <c r="T181" s="173">
        <v>24</v>
      </c>
      <c r="U181" s="139">
        <v>3.7</v>
      </c>
      <c r="V181" s="715">
        <v>162</v>
      </c>
      <c r="W181" s="149" t="s">
        <v>105</v>
      </c>
      <c r="X181" s="149" t="s">
        <v>105</v>
      </c>
      <c r="Y181" s="728" t="s">
        <v>105</v>
      </c>
      <c r="Z181" s="171">
        <v>22</v>
      </c>
      <c r="AA181" s="139">
        <v>3.89</v>
      </c>
      <c r="AB181" s="715">
        <v>136</v>
      </c>
      <c r="AC181" s="149" t="s">
        <v>105</v>
      </c>
      <c r="AD181" s="149" t="s">
        <v>105</v>
      </c>
      <c r="AE181" s="728" t="s">
        <v>105</v>
      </c>
      <c r="AF181" s="173">
        <v>2</v>
      </c>
      <c r="AG181" s="139">
        <v>1.53</v>
      </c>
      <c r="AH181" s="723">
        <v>93</v>
      </c>
      <c r="AI181" s="148" t="s">
        <v>105</v>
      </c>
      <c r="AJ181" s="149" t="s">
        <v>105</v>
      </c>
      <c r="AK181" s="723" t="s">
        <v>105</v>
      </c>
      <c r="AL181" s="182">
        <v>14</v>
      </c>
      <c r="AM181" s="164">
        <v>5.09</v>
      </c>
      <c r="AN181" s="733">
        <v>62</v>
      </c>
      <c r="AO181" s="187" t="s">
        <v>105</v>
      </c>
      <c r="AP181" s="188" t="s">
        <v>105</v>
      </c>
      <c r="AQ181" s="734" t="s">
        <v>105</v>
      </c>
      <c r="AR181" s="182">
        <v>18</v>
      </c>
      <c r="AS181" s="139">
        <v>4.57</v>
      </c>
      <c r="AT181" s="723">
        <v>86</v>
      </c>
      <c r="AU181" s="148" t="s">
        <v>105</v>
      </c>
      <c r="AV181" s="149" t="s">
        <v>105</v>
      </c>
      <c r="AW181" s="728" t="s">
        <v>105</v>
      </c>
      <c r="AX181" s="171">
        <v>9</v>
      </c>
      <c r="AY181" s="139">
        <v>5.03</v>
      </c>
      <c r="AZ181" s="723">
        <v>50</v>
      </c>
      <c r="BA181" s="148" t="s">
        <v>105</v>
      </c>
      <c r="BB181" s="149" t="s">
        <v>105</v>
      </c>
      <c r="BC181" s="728" t="s">
        <v>105</v>
      </c>
      <c r="BD181" s="171">
        <v>22</v>
      </c>
      <c r="BE181" s="139">
        <v>3.91</v>
      </c>
      <c r="BF181" s="715">
        <v>157</v>
      </c>
      <c r="BG181" s="149" t="s">
        <v>105</v>
      </c>
      <c r="BH181" s="149" t="s">
        <v>105</v>
      </c>
      <c r="BI181" s="728" t="s">
        <v>105</v>
      </c>
      <c r="BJ181" s="184">
        <v>0</v>
      </c>
      <c r="BK181" s="148">
        <v>0.08</v>
      </c>
      <c r="BL181" s="735">
        <v>62</v>
      </c>
      <c r="BM181" s="148" t="s">
        <v>105</v>
      </c>
      <c r="BN181" s="149" t="s">
        <v>105</v>
      </c>
      <c r="BO181" s="728" t="s">
        <v>105</v>
      </c>
      <c r="BP181" s="171">
        <v>25</v>
      </c>
      <c r="BQ181" s="139">
        <v>3.88</v>
      </c>
      <c r="BR181" s="715">
        <v>144</v>
      </c>
      <c r="BS181" s="149" t="s">
        <v>105</v>
      </c>
      <c r="BT181" s="149" t="s">
        <v>105</v>
      </c>
      <c r="BU181" s="728" t="s">
        <v>105</v>
      </c>
      <c r="BV181" s="171">
        <v>26</v>
      </c>
      <c r="BW181" s="139">
        <v>4.08</v>
      </c>
      <c r="BX181" s="715">
        <v>139</v>
      </c>
      <c r="BY181" s="149" t="s">
        <v>105</v>
      </c>
      <c r="BZ181" s="149" t="s">
        <v>105</v>
      </c>
      <c r="CA181" s="728" t="s">
        <v>105</v>
      </c>
      <c r="CB181" s="171">
        <v>23</v>
      </c>
      <c r="CC181" s="139">
        <v>3.63</v>
      </c>
      <c r="CD181" s="723">
        <v>167</v>
      </c>
      <c r="CE181" s="148" t="s">
        <v>105</v>
      </c>
      <c r="CF181" s="149" t="s">
        <v>105</v>
      </c>
      <c r="CG181" s="728" t="s">
        <v>105</v>
      </c>
      <c r="CH181" s="171">
        <v>23</v>
      </c>
      <c r="CI181" s="139">
        <v>4.2300000000000004</v>
      </c>
      <c r="CJ181" s="723">
        <v>119</v>
      </c>
      <c r="CK181" s="148" t="s">
        <v>105</v>
      </c>
      <c r="CL181" s="149" t="s">
        <v>105</v>
      </c>
      <c r="CM181" s="728" t="s">
        <v>105</v>
      </c>
      <c r="CN181" s="171">
        <v>17</v>
      </c>
      <c r="CO181" s="139">
        <v>5.48</v>
      </c>
      <c r="CP181" s="723">
        <v>76</v>
      </c>
      <c r="CQ181" s="148" t="s">
        <v>105</v>
      </c>
      <c r="CR181" s="149" t="s">
        <v>105</v>
      </c>
      <c r="CS181" s="728" t="s">
        <v>105</v>
      </c>
      <c r="CT181" s="139">
        <v>11</v>
      </c>
      <c r="CU181" s="139">
        <v>5.98</v>
      </c>
      <c r="CV181" s="723">
        <v>54</v>
      </c>
      <c r="CW181" s="148" t="s">
        <v>105</v>
      </c>
      <c r="CX181" s="149" t="s">
        <v>105</v>
      </c>
      <c r="CY181" s="728" t="s">
        <v>105</v>
      </c>
      <c r="CZ181" s="171">
        <v>22</v>
      </c>
      <c r="DA181" s="139">
        <v>4.17</v>
      </c>
      <c r="DB181" s="723">
        <v>133</v>
      </c>
      <c r="DC181" s="148" t="s">
        <v>105</v>
      </c>
      <c r="DD181" s="149" t="s">
        <v>105</v>
      </c>
      <c r="DE181" s="728" t="s">
        <v>105</v>
      </c>
      <c r="DF181" s="602">
        <v>3</v>
      </c>
      <c r="DG181" s="148">
        <v>2.44</v>
      </c>
      <c r="DH181" s="735">
        <v>53</v>
      </c>
      <c r="DI181" s="148" t="s">
        <v>105</v>
      </c>
      <c r="DJ181" s="149" t="s">
        <v>105</v>
      </c>
      <c r="DK181" s="715" t="s">
        <v>105</v>
      </c>
    </row>
    <row r="182" spans="1:115">
      <c r="A182" s="626" t="s">
        <v>131</v>
      </c>
      <c r="B182" s="176">
        <v>17</v>
      </c>
      <c r="C182" s="153">
        <v>1.41</v>
      </c>
      <c r="D182" s="716">
        <v>1674</v>
      </c>
      <c r="E182" s="159">
        <v>21</v>
      </c>
      <c r="F182" s="159">
        <v>4.3600000000000003</v>
      </c>
      <c r="G182" s="729">
        <v>129</v>
      </c>
      <c r="H182" s="176">
        <v>17</v>
      </c>
      <c r="I182" s="153">
        <v>1.54</v>
      </c>
      <c r="J182" s="716">
        <v>1281</v>
      </c>
      <c r="K182" s="159">
        <v>20</v>
      </c>
      <c r="L182" s="159">
        <v>4.55</v>
      </c>
      <c r="M182" s="729">
        <v>112</v>
      </c>
      <c r="N182" s="176">
        <v>11</v>
      </c>
      <c r="O182" s="153">
        <v>2.3199999999999998</v>
      </c>
      <c r="P182" s="716">
        <v>393</v>
      </c>
      <c r="Q182" s="159" t="s">
        <v>105</v>
      </c>
      <c r="R182" s="159" t="s">
        <v>105</v>
      </c>
      <c r="S182" s="729" t="s">
        <v>105</v>
      </c>
      <c r="T182" s="176">
        <v>14</v>
      </c>
      <c r="U182" s="153">
        <v>2.92</v>
      </c>
      <c r="V182" s="716">
        <v>164</v>
      </c>
      <c r="W182" s="159" t="s">
        <v>105</v>
      </c>
      <c r="X182" s="159" t="s">
        <v>105</v>
      </c>
      <c r="Y182" s="729" t="s">
        <v>105</v>
      </c>
      <c r="Z182" s="176">
        <v>17</v>
      </c>
      <c r="AA182" s="153">
        <v>3.63</v>
      </c>
      <c r="AB182" s="716">
        <v>135</v>
      </c>
      <c r="AC182" s="159" t="s">
        <v>105</v>
      </c>
      <c r="AD182" s="159" t="s">
        <v>105</v>
      </c>
      <c r="AE182" s="729" t="s">
        <v>105</v>
      </c>
      <c r="AF182" s="176">
        <v>8</v>
      </c>
      <c r="AG182" s="153">
        <v>3.73</v>
      </c>
      <c r="AH182" s="724">
        <v>92</v>
      </c>
      <c r="AI182" s="158" t="s">
        <v>105</v>
      </c>
      <c r="AJ182" s="159" t="s">
        <v>105</v>
      </c>
      <c r="AK182" s="724" t="s">
        <v>105</v>
      </c>
      <c r="AL182" s="176">
        <v>12</v>
      </c>
      <c r="AM182" s="153">
        <v>5.19</v>
      </c>
      <c r="AN182" s="724">
        <v>58</v>
      </c>
      <c r="AO182" s="158" t="s">
        <v>105</v>
      </c>
      <c r="AP182" s="159" t="s">
        <v>105</v>
      </c>
      <c r="AQ182" s="729" t="s">
        <v>105</v>
      </c>
      <c r="AR182" s="176">
        <v>15</v>
      </c>
      <c r="AS182" s="153">
        <v>4.3500000000000014</v>
      </c>
      <c r="AT182" s="724">
        <v>84</v>
      </c>
      <c r="AU182" s="158" t="s">
        <v>105</v>
      </c>
      <c r="AV182" s="159" t="s">
        <v>105</v>
      </c>
      <c r="AW182" s="729" t="s">
        <v>105</v>
      </c>
      <c r="AX182" s="176">
        <v>9</v>
      </c>
      <c r="AY182" s="153">
        <v>5.03</v>
      </c>
      <c r="AZ182" s="724">
        <v>50</v>
      </c>
      <c r="BA182" s="158" t="s">
        <v>105</v>
      </c>
      <c r="BB182" s="159" t="s">
        <v>105</v>
      </c>
      <c r="BC182" s="729" t="s">
        <v>105</v>
      </c>
      <c r="BD182" s="176">
        <v>13</v>
      </c>
      <c r="BE182" s="153">
        <v>3.24</v>
      </c>
      <c r="BF182" s="716">
        <v>157</v>
      </c>
      <c r="BG182" s="159" t="s">
        <v>105</v>
      </c>
      <c r="BH182" s="159" t="s">
        <v>105</v>
      </c>
      <c r="BI182" s="729" t="s">
        <v>105</v>
      </c>
      <c r="BJ182" s="185">
        <v>12</v>
      </c>
      <c r="BK182" s="158">
        <v>5.64</v>
      </c>
      <c r="BL182" s="736">
        <v>61</v>
      </c>
      <c r="BM182" s="158" t="s">
        <v>105</v>
      </c>
      <c r="BN182" s="159" t="s">
        <v>105</v>
      </c>
      <c r="BO182" s="729" t="s">
        <v>105</v>
      </c>
      <c r="BP182" s="176">
        <v>17</v>
      </c>
      <c r="BQ182" s="153">
        <v>3.4</v>
      </c>
      <c r="BR182" s="716">
        <v>142</v>
      </c>
      <c r="BS182" s="159" t="s">
        <v>105</v>
      </c>
      <c r="BT182" s="159" t="s">
        <v>105</v>
      </c>
      <c r="BU182" s="729" t="s">
        <v>105</v>
      </c>
      <c r="BV182" s="176">
        <v>23</v>
      </c>
      <c r="BW182" s="153">
        <v>3.89</v>
      </c>
      <c r="BX182" s="716">
        <v>136</v>
      </c>
      <c r="BY182" s="159" t="s">
        <v>105</v>
      </c>
      <c r="BZ182" s="159" t="s">
        <v>105</v>
      </c>
      <c r="CA182" s="729" t="s">
        <v>105</v>
      </c>
      <c r="CB182" s="176">
        <v>15</v>
      </c>
      <c r="CC182" s="153">
        <v>3.15</v>
      </c>
      <c r="CD182" s="724">
        <v>166</v>
      </c>
      <c r="CE182" s="158" t="s">
        <v>105</v>
      </c>
      <c r="CF182" s="159" t="s">
        <v>105</v>
      </c>
      <c r="CG182" s="729" t="s">
        <v>105</v>
      </c>
      <c r="CH182" s="176">
        <v>19</v>
      </c>
      <c r="CI182" s="153">
        <v>4</v>
      </c>
      <c r="CJ182" s="724">
        <v>117</v>
      </c>
      <c r="CK182" s="158" t="s">
        <v>105</v>
      </c>
      <c r="CL182" s="159" t="s">
        <v>105</v>
      </c>
      <c r="CM182" s="729" t="s">
        <v>105</v>
      </c>
      <c r="CN182" s="176">
        <v>18</v>
      </c>
      <c r="CO182" s="153">
        <v>5.97</v>
      </c>
      <c r="CP182" s="724">
        <v>74</v>
      </c>
      <c r="CQ182" s="158" t="s">
        <v>105</v>
      </c>
      <c r="CR182" s="159" t="s">
        <v>105</v>
      </c>
      <c r="CS182" s="729" t="s">
        <v>105</v>
      </c>
      <c r="CT182" s="153">
        <v>10</v>
      </c>
      <c r="CU182" s="153">
        <v>5.08</v>
      </c>
      <c r="CV182" s="724">
        <v>55</v>
      </c>
      <c r="CW182" s="158" t="s">
        <v>105</v>
      </c>
      <c r="CX182" s="159" t="s">
        <v>105</v>
      </c>
      <c r="CY182" s="729" t="s">
        <v>105</v>
      </c>
      <c r="CZ182" s="176">
        <v>13</v>
      </c>
      <c r="DA182" s="153">
        <v>3.36</v>
      </c>
      <c r="DB182" s="724">
        <v>130</v>
      </c>
      <c r="DC182" s="158" t="s">
        <v>105</v>
      </c>
      <c r="DD182" s="159" t="s">
        <v>105</v>
      </c>
      <c r="DE182" s="729" t="s">
        <v>105</v>
      </c>
      <c r="DF182" s="603">
        <v>11</v>
      </c>
      <c r="DG182" s="158">
        <v>5.43</v>
      </c>
      <c r="DH182" s="736">
        <v>53</v>
      </c>
      <c r="DI182" s="158" t="s">
        <v>105</v>
      </c>
      <c r="DJ182" s="159" t="s">
        <v>105</v>
      </c>
      <c r="DK182" s="716" t="s">
        <v>105</v>
      </c>
    </row>
    <row r="183" spans="1:115">
      <c r="A183" s="625" t="s">
        <v>132</v>
      </c>
      <c r="B183" s="171">
        <v>3</v>
      </c>
      <c r="C183" s="139">
        <v>0.59</v>
      </c>
      <c r="D183" s="715">
        <v>1675</v>
      </c>
      <c r="E183" s="149">
        <v>8</v>
      </c>
      <c r="F183" s="149">
        <v>2.75</v>
      </c>
      <c r="G183" s="728">
        <v>130</v>
      </c>
      <c r="H183" s="171">
        <v>3</v>
      </c>
      <c r="I183" s="139">
        <v>0.64</v>
      </c>
      <c r="J183" s="715">
        <v>1283</v>
      </c>
      <c r="K183" s="149">
        <v>7</v>
      </c>
      <c r="L183" s="149">
        <v>2.73</v>
      </c>
      <c r="M183" s="728">
        <v>112</v>
      </c>
      <c r="N183" s="171">
        <v>5</v>
      </c>
      <c r="O183" s="139">
        <v>1.4</v>
      </c>
      <c r="P183" s="715">
        <v>392</v>
      </c>
      <c r="Q183" s="149" t="s">
        <v>105</v>
      </c>
      <c r="R183" s="149" t="s">
        <v>105</v>
      </c>
      <c r="S183" s="728" t="s">
        <v>105</v>
      </c>
      <c r="T183" s="171">
        <v>6</v>
      </c>
      <c r="U183" s="139">
        <v>2.0299999999999998</v>
      </c>
      <c r="V183" s="715">
        <v>162</v>
      </c>
      <c r="W183" s="149" t="s">
        <v>105</v>
      </c>
      <c r="X183" s="149" t="s">
        <v>105</v>
      </c>
      <c r="Y183" s="728" t="s">
        <v>105</v>
      </c>
      <c r="Z183" s="171">
        <v>2</v>
      </c>
      <c r="AA183" s="139">
        <v>1.27</v>
      </c>
      <c r="AB183" s="715">
        <v>136</v>
      </c>
      <c r="AC183" s="149" t="s">
        <v>105</v>
      </c>
      <c r="AD183" s="149" t="s">
        <v>105</v>
      </c>
      <c r="AE183" s="728" t="s">
        <v>105</v>
      </c>
      <c r="AF183" s="171">
        <v>5</v>
      </c>
      <c r="AG183" s="139">
        <v>2.41</v>
      </c>
      <c r="AH183" s="723">
        <v>92</v>
      </c>
      <c r="AI183" s="148" t="s">
        <v>105</v>
      </c>
      <c r="AJ183" s="149" t="s">
        <v>105</v>
      </c>
      <c r="AK183" s="723" t="s">
        <v>105</v>
      </c>
      <c r="AL183" s="171">
        <v>7</v>
      </c>
      <c r="AM183" s="139">
        <v>3.85</v>
      </c>
      <c r="AN183" s="723">
        <v>58</v>
      </c>
      <c r="AO183" s="148" t="s">
        <v>105</v>
      </c>
      <c r="AP183" s="149" t="s">
        <v>105</v>
      </c>
      <c r="AQ183" s="728" t="s">
        <v>105</v>
      </c>
      <c r="AR183" s="171">
        <v>3</v>
      </c>
      <c r="AS183" s="139">
        <v>2.14</v>
      </c>
      <c r="AT183" s="723">
        <v>85</v>
      </c>
      <c r="AU183" s="148" t="s">
        <v>105</v>
      </c>
      <c r="AV183" s="149" t="s">
        <v>105</v>
      </c>
      <c r="AW183" s="728" t="s">
        <v>105</v>
      </c>
      <c r="AX183" s="171" t="s">
        <v>105</v>
      </c>
      <c r="AY183" s="139" t="s">
        <v>105</v>
      </c>
      <c r="AZ183" s="723" t="s">
        <v>105</v>
      </c>
      <c r="BA183" s="148" t="s">
        <v>105</v>
      </c>
      <c r="BB183" s="149" t="s">
        <v>105</v>
      </c>
      <c r="BC183" s="728" t="s">
        <v>105</v>
      </c>
      <c r="BD183" s="171">
        <v>5</v>
      </c>
      <c r="BE183" s="139">
        <v>2.23</v>
      </c>
      <c r="BF183" s="715">
        <v>157</v>
      </c>
      <c r="BG183" s="149" t="s">
        <v>105</v>
      </c>
      <c r="BH183" s="149" t="s">
        <v>105</v>
      </c>
      <c r="BI183" s="728" t="s">
        <v>105</v>
      </c>
      <c r="BJ183" s="184">
        <v>0</v>
      </c>
      <c r="BK183" s="148"/>
      <c r="BL183" s="735">
        <v>61</v>
      </c>
      <c r="BM183" s="148" t="s">
        <v>105</v>
      </c>
      <c r="BN183" s="149" t="s">
        <v>105</v>
      </c>
      <c r="BO183" s="728" t="s">
        <v>105</v>
      </c>
      <c r="BP183" s="171">
        <v>3</v>
      </c>
      <c r="BQ183" s="139">
        <v>1.44</v>
      </c>
      <c r="BR183" s="715">
        <v>143</v>
      </c>
      <c r="BS183" s="149" t="s">
        <v>105</v>
      </c>
      <c r="BT183" s="149" t="s">
        <v>105</v>
      </c>
      <c r="BU183" s="728" t="s">
        <v>105</v>
      </c>
      <c r="BV183" s="171">
        <v>2</v>
      </c>
      <c r="BW183" s="139">
        <v>1.25</v>
      </c>
      <c r="BX183" s="715">
        <v>136</v>
      </c>
      <c r="BY183" s="149" t="s">
        <v>105</v>
      </c>
      <c r="BZ183" s="149" t="s">
        <v>105</v>
      </c>
      <c r="CA183" s="728" t="s">
        <v>105</v>
      </c>
      <c r="CB183" s="171">
        <v>2</v>
      </c>
      <c r="CC183" s="139">
        <v>1.1100000000000001</v>
      </c>
      <c r="CD183" s="723">
        <v>166</v>
      </c>
      <c r="CE183" s="148" t="s">
        <v>105</v>
      </c>
      <c r="CF183" s="149" t="s">
        <v>105</v>
      </c>
      <c r="CG183" s="728" t="s">
        <v>105</v>
      </c>
      <c r="CH183" s="171">
        <v>3</v>
      </c>
      <c r="CI183" s="139">
        <v>1.82</v>
      </c>
      <c r="CJ183" s="723">
        <v>119</v>
      </c>
      <c r="CK183" s="148" t="s">
        <v>105</v>
      </c>
      <c r="CL183" s="149" t="s">
        <v>105</v>
      </c>
      <c r="CM183" s="728" t="s">
        <v>105</v>
      </c>
      <c r="CN183" s="171">
        <v>2</v>
      </c>
      <c r="CO183" s="139">
        <v>1.89</v>
      </c>
      <c r="CP183" s="723">
        <v>73</v>
      </c>
      <c r="CQ183" s="148" t="s">
        <v>105</v>
      </c>
      <c r="CR183" s="149" t="s">
        <v>105</v>
      </c>
      <c r="CS183" s="728" t="s">
        <v>105</v>
      </c>
      <c r="CT183" s="139">
        <v>0</v>
      </c>
      <c r="CU183" s="139">
        <v>0.11</v>
      </c>
      <c r="CV183" s="723">
        <v>55</v>
      </c>
      <c r="CW183" s="148" t="s">
        <v>105</v>
      </c>
      <c r="CX183" s="149" t="s">
        <v>105</v>
      </c>
      <c r="CY183" s="728" t="s">
        <v>105</v>
      </c>
      <c r="CZ183" s="171">
        <v>5</v>
      </c>
      <c r="DA183" s="139">
        <v>2.0499999999999998</v>
      </c>
      <c r="DB183" s="723">
        <v>131</v>
      </c>
      <c r="DC183" s="148" t="s">
        <v>105</v>
      </c>
      <c r="DD183" s="149" t="s">
        <v>105</v>
      </c>
      <c r="DE183" s="728" t="s">
        <v>105</v>
      </c>
      <c r="DF183" s="602">
        <v>11</v>
      </c>
      <c r="DG183" s="148">
        <v>5.43</v>
      </c>
      <c r="DH183" s="735">
        <v>53</v>
      </c>
      <c r="DI183" s="148" t="s">
        <v>105</v>
      </c>
      <c r="DJ183" s="149" t="s">
        <v>105</v>
      </c>
      <c r="DK183" s="715" t="s">
        <v>105</v>
      </c>
    </row>
    <row r="184" spans="1:115">
      <c r="A184" s="626" t="s">
        <v>133</v>
      </c>
      <c r="B184" s="176">
        <v>4</v>
      </c>
      <c r="C184" s="153">
        <v>0.62</v>
      </c>
      <c r="D184" s="716">
        <v>1683</v>
      </c>
      <c r="E184" s="159">
        <v>8</v>
      </c>
      <c r="F184" s="159">
        <v>2.61</v>
      </c>
      <c r="G184" s="729">
        <v>130</v>
      </c>
      <c r="H184" s="176">
        <v>4</v>
      </c>
      <c r="I184" s="153">
        <v>0.67</v>
      </c>
      <c r="J184" s="716">
        <v>1288</v>
      </c>
      <c r="K184" s="159">
        <v>6</v>
      </c>
      <c r="L184" s="159">
        <v>2.48</v>
      </c>
      <c r="M184" s="729">
        <v>112</v>
      </c>
      <c r="N184" s="176">
        <v>4</v>
      </c>
      <c r="O184" s="153">
        <v>1.45</v>
      </c>
      <c r="P184" s="716">
        <v>395</v>
      </c>
      <c r="Q184" s="159" t="s">
        <v>105</v>
      </c>
      <c r="R184" s="159" t="s">
        <v>105</v>
      </c>
      <c r="S184" s="729" t="s">
        <v>105</v>
      </c>
      <c r="T184" s="176">
        <v>3</v>
      </c>
      <c r="U184" s="153">
        <v>1.29</v>
      </c>
      <c r="V184" s="716">
        <v>163</v>
      </c>
      <c r="W184" s="159" t="s">
        <v>105</v>
      </c>
      <c r="X184" s="159" t="s">
        <v>105</v>
      </c>
      <c r="Y184" s="729" t="s">
        <v>105</v>
      </c>
      <c r="Z184" s="176">
        <v>6</v>
      </c>
      <c r="AA184" s="153">
        <v>2.2000000000000002</v>
      </c>
      <c r="AB184" s="716">
        <v>138</v>
      </c>
      <c r="AC184" s="159" t="s">
        <v>105</v>
      </c>
      <c r="AD184" s="159" t="s">
        <v>105</v>
      </c>
      <c r="AE184" s="729" t="s">
        <v>105</v>
      </c>
      <c r="AF184" s="176">
        <v>3</v>
      </c>
      <c r="AG184" s="153">
        <v>2.29</v>
      </c>
      <c r="AH184" s="724">
        <v>93</v>
      </c>
      <c r="AI184" s="158" t="s">
        <v>105</v>
      </c>
      <c r="AJ184" s="159" t="s">
        <v>105</v>
      </c>
      <c r="AK184" s="724" t="s">
        <v>105</v>
      </c>
      <c r="AL184" s="176">
        <v>2</v>
      </c>
      <c r="AM184" s="153">
        <v>2.1800000000000002</v>
      </c>
      <c r="AN184" s="724">
        <v>59</v>
      </c>
      <c r="AO184" s="158" t="s">
        <v>105</v>
      </c>
      <c r="AP184" s="159" t="s">
        <v>105</v>
      </c>
      <c r="AQ184" s="729" t="s">
        <v>105</v>
      </c>
      <c r="AR184" s="176">
        <v>3</v>
      </c>
      <c r="AS184" s="153">
        <v>2.14</v>
      </c>
      <c r="AT184" s="724">
        <v>85</v>
      </c>
      <c r="AU184" s="158" t="s">
        <v>105</v>
      </c>
      <c r="AV184" s="159" t="s">
        <v>105</v>
      </c>
      <c r="AW184" s="729" t="s">
        <v>105</v>
      </c>
      <c r="AX184" s="176" t="s">
        <v>105</v>
      </c>
      <c r="AY184" s="153" t="s">
        <v>105</v>
      </c>
      <c r="AZ184" s="724" t="s">
        <v>105</v>
      </c>
      <c r="BA184" s="158" t="s">
        <v>105</v>
      </c>
      <c r="BB184" s="159" t="s">
        <v>105</v>
      </c>
      <c r="BC184" s="729" t="s">
        <v>105</v>
      </c>
      <c r="BD184" s="176">
        <v>4</v>
      </c>
      <c r="BE184" s="153">
        <v>1.83</v>
      </c>
      <c r="BF184" s="716">
        <v>157</v>
      </c>
      <c r="BG184" s="159" t="s">
        <v>105</v>
      </c>
      <c r="BH184" s="159" t="s">
        <v>105</v>
      </c>
      <c r="BI184" s="729" t="s">
        <v>105</v>
      </c>
      <c r="BJ184" s="185">
        <v>9</v>
      </c>
      <c r="BK184" s="158">
        <v>5.17</v>
      </c>
      <c r="BL184" s="736">
        <v>60</v>
      </c>
      <c r="BM184" s="158" t="s">
        <v>105</v>
      </c>
      <c r="BN184" s="159" t="s">
        <v>105</v>
      </c>
      <c r="BO184" s="729" t="s">
        <v>105</v>
      </c>
      <c r="BP184" s="176">
        <v>5</v>
      </c>
      <c r="BQ184" s="153">
        <v>2</v>
      </c>
      <c r="BR184" s="716">
        <v>141</v>
      </c>
      <c r="BS184" s="159" t="s">
        <v>105</v>
      </c>
      <c r="BT184" s="159" t="s">
        <v>105</v>
      </c>
      <c r="BU184" s="729" t="s">
        <v>105</v>
      </c>
      <c r="BV184" s="176">
        <v>2</v>
      </c>
      <c r="BW184" s="153">
        <v>1.27</v>
      </c>
      <c r="BX184" s="716">
        <v>137</v>
      </c>
      <c r="BY184" s="159" t="s">
        <v>105</v>
      </c>
      <c r="BZ184" s="159" t="s">
        <v>105</v>
      </c>
      <c r="CA184" s="729" t="s">
        <v>105</v>
      </c>
      <c r="CB184" s="176">
        <v>5</v>
      </c>
      <c r="CC184" s="153">
        <v>1.99</v>
      </c>
      <c r="CD184" s="724">
        <v>167</v>
      </c>
      <c r="CE184" s="158" t="s">
        <v>105</v>
      </c>
      <c r="CF184" s="159" t="s">
        <v>105</v>
      </c>
      <c r="CG184" s="729" t="s">
        <v>105</v>
      </c>
      <c r="CH184" s="176">
        <v>5</v>
      </c>
      <c r="CI184" s="153">
        <v>2.2799999999999998</v>
      </c>
      <c r="CJ184" s="724">
        <v>120</v>
      </c>
      <c r="CK184" s="158" t="s">
        <v>105</v>
      </c>
      <c r="CL184" s="159" t="s">
        <v>105</v>
      </c>
      <c r="CM184" s="729" t="s">
        <v>105</v>
      </c>
      <c r="CN184" s="176">
        <v>7</v>
      </c>
      <c r="CO184" s="153">
        <v>4.32</v>
      </c>
      <c r="CP184" s="724">
        <v>75</v>
      </c>
      <c r="CQ184" s="158" t="s">
        <v>105</v>
      </c>
      <c r="CR184" s="159" t="s">
        <v>105</v>
      </c>
      <c r="CS184" s="729" t="s">
        <v>105</v>
      </c>
      <c r="CT184" s="153">
        <v>3</v>
      </c>
      <c r="CU184" s="153">
        <v>3.02</v>
      </c>
      <c r="CV184" s="724">
        <v>55</v>
      </c>
      <c r="CW184" s="158" t="s">
        <v>105</v>
      </c>
      <c r="CX184" s="159" t="s">
        <v>105</v>
      </c>
      <c r="CY184" s="729" t="s">
        <v>105</v>
      </c>
      <c r="CZ184" s="176">
        <v>7</v>
      </c>
      <c r="DA184" s="153">
        <v>2.5</v>
      </c>
      <c r="DB184" s="724">
        <v>131</v>
      </c>
      <c r="DC184" s="158" t="s">
        <v>105</v>
      </c>
      <c r="DD184" s="159" t="s">
        <v>105</v>
      </c>
      <c r="DE184" s="729" t="s">
        <v>105</v>
      </c>
      <c r="DF184" s="603">
        <v>0</v>
      </c>
      <c r="DG184" s="158">
        <v>0.11</v>
      </c>
      <c r="DH184" s="736">
        <v>53</v>
      </c>
      <c r="DI184" s="158" t="s">
        <v>105</v>
      </c>
      <c r="DJ184" s="159" t="s">
        <v>105</v>
      </c>
      <c r="DK184" s="716" t="s">
        <v>105</v>
      </c>
    </row>
    <row r="185" spans="1:115">
      <c r="A185" s="625" t="s">
        <v>134</v>
      </c>
      <c r="B185" s="171">
        <v>9</v>
      </c>
      <c r="C185" s="139">
        <v>1</v>
      </c>
      <c r="D185" s="715">
        <v>1685</v>
      </c>
      <c r="E185" s="149">
        <v>14</v>
      </c>
      <c r="F185" s="149">
        <v>3.68</v>
      </c>
      <c r="G185" s="728">
        <v>131</v>
      </c>
      <c r="H185" s="171">
        <v>9</v>
      </c>
      <c r="I185" s="139">
        <v>1.08</v>
      </c>
      <c r="J185" s="715">
        <v>1290</v>
      </c>
      <c r="K185" s="149">
        <v>12</v>
      </c>
      <c r="L185" s="149">
        <v>3.8</v>
      </c>
      <c r="M185" s="728">
        <v>113</v>
      </c>
      <c r="N185" s="171">
        <v>10</v>
      </c>
      <c r="O185" s="139">
        <v>2.15</v>
      </c>
      <c r="P185" s="715">
        <v>395</v>
      </c>
      <c r="Q185" s="149" t="s">
        <v>105</v>
      </c>
      <c r="R185" s="149" t="s">
        <v>105</v>
      </c>
      <c r="S185" s="728" t="s">
        <v>105</v>
      </c>
      <c r="T185" s="171">
        <v>6</v>
      </c>
      <c r="U185" s="139">
        <v>2</v>
      </c>
      <c r="V185" s="715">
        <v>164</v>
      </c>
      <c r="W185" s="149" t="s">
        <v>105</v>
      </c>
      <c r="X185" s="149" t="s">
        <v>105</v>
      </c>
      <c r="Y185" s="728" t="s">
        <v>105</v>
      </c>
      <c r="Z185" s="171">
        <v>7</v>
      </c>
      <c r="AA185" s="139">
        <v>2.44</v>
      </c>
      <c r="AB185" s="715">
        <v>137</v>
      </c>
      <c r="AC185" s="149" t="s">
        <v>105</v>
      </c>
      <c r="AD185" s="149" t="s">
        <v>105</v>
      </c>
      <c r="AE185" s="728" t="s">
        <v>105</v>
      </c>
      <c r="AF185" s="169">
        <v>7</v>
      </c>
      <c r="AG185" s="139">
        <v>3.36</v>
      </c>
      <c r="AH185" s="723">
        <v>92</v>
      </c>
      <c r="AI185" s="148" t="s">
        <v>105</v>
      </c>
      <c r="AJ185" s="149" t="s">
        <v>105</v>
      </c>
      <c r="AK185" s="723" t="s">
        <v>105</v>
      </c>
      <c r="AL185" s="171">
        <v>5</v>
      </c>
      <c r="AM185" s="139">
        <v>3.24</v>
      </c>
      <c r="AN185" s="723">
        <v>59</v>
      </c>
      <c r="AO185" s="148" t="s">
        <v>105</v>
      </c>
      <c r="AP185" s="149" t="s">
        <v>105</v>
      </c>
      <c r="AQ185" s="728" t="s">
        <v>105</v>
      </c>
      <c r="AR185" s="171">
        <v>8</v>
      </c>
      <c r="AS185" s="139">
        <v>3.36</v>
      </c>
      <c r="AT185" s="723">
        <v>85</v>
      </c>
      <c r="AU185" s="148" t="s">
        <v>105</v>
      </c>
      <c r="AV185" s="149" t="s">
        <v>105</v>
      </c>
      <c r="AW185" s="728" t="s">
        <v>105</v>
      </c>
      <c r="AX185" s="171">
        <v>9</v>
      </c>
      <c r="AY185" s="139">
        <v>5.03</v>
      </c>
      <c r="AZ185" s="723">
        <v>50</v>
      </c>
      <c r="BA185" s="148" t="s">
        <v>105</v>
      </c>
      <c r="BB185" s="149" t="s">
        <v>105</v>
      </c>
      <c r="BC185" s="728" t="s">
        <v>105</v>
      </c>
      <c r="BD185" s="171">
        <v>13</v>
      </c>
      <c r="BE185" s="139">
        <v>3.17</v>
      </c>
      <c r="BF185" s="715">
        <v>157</v>
      </c>
      <c r="BG185" s="149" t="s">
        <v>105</v>
      </c>
      <c r="BH185" s="149" t="s">
        <v>105</v>
      </c>
      <c r="BI185" s="728" t="s">
        <v>105</v>
      </c>
      <c r="BJ185" s="184">
        <v>24</v>
      </c>
      <c r="BK185" s="148">
        <v>7.48</v>
      </c>
      <c r="BL185" s="735">
        <v>61</v>
      </c>
      <c r="BM185" s="148" t="s">
        <v>105</v>
      </c>
      <c r="BN185" s="149" t="s">
        <v>105</v>
      </c>
      <c r="BO185" s="728" t="s">
        <v>105</v>
      </c>
      <c r="BP185" s="171">
        <v>13</v>
      </c>
      <c r="BQ185" s="139">
        <v>3.02</v>
      </c>
      <c r="BR185" s="715">
        <v>143</v>
      </c>
      <c r="BS185" s="149" t="s">
        <v>105</v>
      </c>
      <c r="BT185" s="149" t="s">
        <v>105</v>
      </c>
      <c r="BU185" s="728" t="s">
        <v>105</v>
      </c>
      <c r="BV185" s="171">
        <v>8</v>
      </c>
      <c r="BW185" s="139">
        <v>2.57</v>
      </c>
      <c r="BX185" s="715">
        <v>137</v>
      </c>
      <c r="BY185" s="149" t="s">
        <v>105</v>
      </c>
      <c r="BZ185" s="149" t="s">
        <v>105</v>
      </c>
      <c r="CA185" s="728" t="s">
        <v>105</v>
      </c>
      <c r="CB185" s="171">
        <v>8</v>
      </c>
      <c r="CC185" s="139">
        <v>2.4</v>
      </c>
      <c r="CD185" s="723">
        <v>168</v>
      </c>
      <c r="CE185" s="148" t="s">
        <v>105</v>
      </c>
      <c r="CF185" s="149" t="s">
        <v>105</v>
      </c>
      <c r="CG185" s="728" t="s">
        <v>105</v>
      </c>
      <c r="CH185" s="171">
        <v>11</v>
      </c>
      <c r="CI185" s="139">
        <v>3.19</v>
      </c>
      <c r="CJ185" s="723">
        <v>118</v>
      </c>
      <c r="CK185" s="148" t="s">
        <v>105</v>
      </c>
      <c r="CL185" s="149" t="s">
        <v>105</v>
      </c>
      <c r="CM185" s="728" t="s">
        <v>105</v>
      </c>
      <c r="CN185" s="171">
        <v>12</v>
      </c>
      <c r="CO185" s="139">
        <v>5.41</v>
      </c>
      <c r="CP185" s="723">
        <v>75</v>
      </c>
      <c r="CQ185" s="148" t="s">
        <v>105</v>
      </c>
      <c r="CR185" s="149" t="s">
        <v>105</v>
      </c>
      <c r="CS185" s="728" t="s">
        <v>105</v>
      </c>
      <c r="CT185" s="139">
        <v>9</v>
      </c>
      <c r="CU185" s="139">
        <v>5.87</v>
      </c>
      <c r="CV185" s="723">
        <v>55</v>
      </c>
      <c r="CW185" s="148" t="s">
        <v>105</v>
      </c>
      <c r="CX185" s="149" t="s">
        <v>105</v>
      </c>
      <c r="CY185" s="728" t="s">
        <v>105</v>
      </c>
      <c r="CZ185" s="171">
        <v>10</v>
      </c>
      <c r="DA185" s="139">
        <v>2.78</v>
      </c>
      <c r="DB185" s="723">
        <v>131</v>
      </c>
      <c r="DC185" s="148" t="s">
        <v>105</v>
      </c>
      <c r="DD185" s="149" t="s">
        <v>105</v>
      </c>
      <c r="DE185" s="728" t="s">
        <v>105</v>
      </c>
      <c r="DF185" s="602">
        <v>23</v>
      </c>
      <c r="DG185" s="148">
        <v>7.15</v>
      </c>
      <c r="DH185" s="735">
        <v>53</v>
      </c>
      <c r="DI185" s="148" t="s">
        <v>105</v>
      </c>
      <c r="DJ185" s="149" t="s">
        <v>105</v>
      </c>
      <c r="DK185" s="715" t="s">
        <v>105</v>
      </c>
    </row>
    <row r="186" spans="1:115">
      <c r="A186" s="626" t="s">
        <v>135</v>
      </c>
      <c r="B186" s="176">
        <v>3</v>
      </c>
      <c r="C186" s="153">
        <v>0.59</v>
      </c>
      <c r="D186" s="716">
        <v>1686</v>
      </c>
      <c r="E186" s="160">
        <v>9</v>
      </c>
      <c r="F186" s="159">
        <v>3.19</v>
      </c>
      <c r="G186" s="729">
        <v>133</v>
      </c>
      <c r="H186" s="176">
        <v>3</v>
      </c>
      <c r="I186" s="153">
        <v>0.64</v>
      </c>
      <c r="J186" s="716">
        <v>1290</v>
      </c>
      <c r="K186" s="159">
        <v>8</v>
      </c>
      <c r="L186" s="159">
        <v>3.24</v>
      </c>
      <c r="M186" s="729">
        <v>115</v>
      </c>
      <c r="N186" s="176">
        <v>2</v>
      </c>
      <c r="O186" s="153">
        <v>0.95000000000000007</v>
      </c>
      <c r="P186" s="716">
        <v>396</v>
      </c>
      <c r="Q186" s="159" t="s">
        <v>105</v>
      </c>
      <c r="R186" s="159" t="s">
        <v>105</v>
      </c>
      <c r="S186" s="729" t="s">
        <v>105</v>
      </c>
      <c r="T186" s="176">
        <v>2</v>
      </c>
      <c r="U186" s="153">
        <v>1.1399999999999999</v>
      </c>
      <c r="V186" s="716">
        <v>162</v>
      </c>
      <c r="W186" s="159" t="s">
        <v>105</v>
      </c>
      <c r="X186" s="159" t="s">
        <v>105</v>
      </c>
      <c r="Y186" s="729" t="s">
        <v>105</v>
      </c>
      <c r="Z186" s="176">
        <v>0</v>
      </c>
      <c r="AA186" s="153"/>
      <c r="AB186" s="716">
        <v>137</v>
      </c>
      <c r="AC186" s="159" t="s">
        <v>105</v>
      </c>
      <c r="AD186" s="159" t="s">
        <v>105</v>
      </c>
      <c r="AE186" s="729" t="s">
        <v>105</v>
      </c>
      <c r="AF186" s="176">
        <v>1</v>
      </c>
      <c r="AG186" s="153">
        <v>1.1000000000000001</v>
      </c>
      <c r="AH186" s="724">
        <v>92</v>
      </c>
      <c r="AI186" s="158" t="s">
        <v>105</v>
      </c>
      <c r="AJ186" s="159" t="s">
        <v>105</v>
      </c>
      <c r="AK186" s="724" t="s">
        <v>105</v>
      </c>
      <c r="AL186" s="176">
        <v>0</v>
      </c>
      <c r="AM186" s="153">
        <v>7.0000000000000007E-2</v>
      </c>
      <c r="AN186" s="724">
        <v>60</v>
      </c>
      <c r="AO186" s="158" t="s">
        <v>105</v>
      </c>
      <c r="AP186" s="159" t="s">
        <v>105</v>
      </c>
      <c r="AQ186" s="729" t="s">
        <v>105</v>
      </c>
      <c r="AR186" s="176">
        <v>1</v>
      </c>
      <c r="AS186" s="153">
        <v>1.2</v>
      </c>
      <c r="AT186" s="724">
        <v>85</v>
      </c>
      <c r="AU186" s="158" t="s">
        <v>105</v>
      </c>
      <c r="AV186" s="159" t="s">
        <v>105</v>
      </c>
      <c r="AW186" s="729" t="s">
        <v>105</v>
      </c>
      <c r="AX186" s="176">
        <v>0</v>
      </c>
      <c r="AY186" s="153">
        <v>0.06</v>
      </c>
      <c r="AZ186" s="724">
        <v>50</v>
      </c>
      <c r="BA186" s="158" t="s">
        <v>105</v>
      </c>
      <c r="BB186" s="159" t="s">
        <v>105</v>
      </c>
      <c r="BC186" s="729" t="s">
        <v>105</v>
      </c>
      <c r="BD186" s="176">
        <v>3</v>
      </c>
      <c r="BE186" s="153">
        <v>1.68</v>
      </c>
      <c r="BF186" s="716">
        <v>157</v>
      </c>
      <c r="BG186" s="159" t="s">
        <v>105</v>
      </c>
      <c r="BH186" s="159" t="s">
        <v>105</v>
      </c>
      <c r="BI186" s="729" t="s">
        <v>105</v>
      </c>
      <c r="BJ186" s="185">
        <v>9</v>
      </c>
      <c r="BK186" s="158">
        <v>5.01</v>
      </c>
      <c r="BL186" s="736">
        <v>61</v>
      </c>
      <c r="BM186" s="158" t="s">
        <v>105</v>
      </c>
      <c r="BN186" s="159" t="s">
        <v>105</v>
      </c>
      <c r="BO186" s="729" t="s">
        <v>105</v>
      </c>
      <c r="BP186" s="176">
        <v>3</v>
      </c>
      <c r="BQ186" s="153">
        <v>1.67</v>
      </c>
      <c r="BR186" s="716">
        <v>143</v>
      </c>
      <c r="BS186" s="159" t="s">
        <v>105</v>
      </c>
      <c r="BT186" s="159" t="s">
        <v>105</v>
      </c>
      <c r="BU186" s="729" t="s">
        <v>105</v>
      </c>
      <c r="BV186" s="176">
        <v>3</v>
      </c>
      <c r="BW186" s="153">
        <v>1.73</v>
      </c>
      <c r="BX186" s="716">
        <v>137</v>
      </c>
      <c r="BY186" s="159" t="s">
        <v>105</v>
      </c>
      <c r="BZ186" s="159" t="s">
        <v>105</v>
      </c>
      <c r="CA186" s="729" t="s">
        <v>105</v>
      </c>
      <c r="CB186" s="176">
        <v>5</v>
      </c>
      <c r="CC186" s="153">
        <v>1.83</v>
      </c>
      <c r="CD186" s="724">
        <v>168</v>
      </c>
      <c r="CE186" s="158" t="s">
        <v>105</v>
      </c>
      <c r="CF186" s="159" t="s">
        <v>105</v>
      </c>
      <c r="CG186" s="729" t="s">
        <v>105</v>
      </c>
      <c r="CH186" s="176">
        <v>2</v>
      </c>
      <c r="CI186" s="153">
        <v>1.31</v>
      </c>
      <c r="CJ186" s="724">
        <v>119</v>
      </c>
      <c r="CK186" s="158" t="s">
        <v>105</v>
      </c>
      <c r="CL186" s="159" t="s">
        <v>105</v>
      </c>
      <c r="CM186" s="729" t="s">
        <v>105</v>
      </c>
      <c r="CN186" s="176">
        <v>5</v>
      </c>
      <c r="CO186" s="153">
        <v>3.6</v>
      </c>
      <c r="CP186" s="724">
        <v>75</v>
      </c>
      <c r="CQ186" s="158" t="s">
        <v>105</v>
      </c>
      <c r="CR186" s="159" t="s">
        <v>105</v>
      </c>
      <c r="CS186" s="729" t="s">
        <v>105</v>
      </c>
      <c r="CT186" s="153">
        <v>4</v>
      </c>
      <c r="CU186" s="153">
        <v>4.28</v>
      </c>
      <c r="CV186" s="724">
        <v>55</v>
      </c>
      <c r="CW186" s="158" t="s">
        <v>105</v>
      </c>
      <c r="CX186" s="159" t="s">
        <v>105</v>
      </c>
      <c r="CY186" s="729" t="s">
        <v>105</v>
      </c>
      <c r="CZ186" s="176">
        <v>3</v>
      </c>
      <c r="DA186" s="153">
        <v>1.64</v>
      </c>
      <c r="DB186" s="724">
        <v>132</v>
      </c>
      <c r="DC186" s="158" t="s">
        <v>105</v>
      </c>
      <c r="DD186" s="159" t="s">
        <v>105</v>
      </c>
      <c r="DE186" s="729" t="s">
        <v>105</v>
      </c>
      <c r="DF186" s="603">
        <v>0</v>
      </c>
      <c r="DG186" s="158">
        <v>0.08</v>
      </c>
      <c r="DH186" s="736">
        <v>53</v>
      </c>
      <c r="DI186" s="158" t="s">
        <v>105</v>
      </c>
      <c r="DJ186" s="159" t="s">
        <v>105</v>
      </c>
      <c r="DK186" s="716" t="s">
        <v>105</v>
      </c>
    </row>
    <row r="187" spans="1:115">
      <c r="A187" s="625" t="s">
        <v>136</v>
      </c>
      <c r="B187" s="171">
        <v>45</v>
      </c>
      <c r="C187" s="139">
        <v>1.75</v>
      </c>
      <c r="D187" s="715">
        <v>1705</v>
      </c>
      <c r="E187" s="149">
        <v>59</v>
      </c>
      <c r="F187" s="149">
        <v>5.42</v>
      </c>
      <c r="G187" s="728">
        <v>136</v>
      </c>
      <c r="H187" s="171">
        <v>44</v>
      </c>
      <c r="I187" s="139">
        <v>1.9</v>
      </c>
      <c r="J187" s="715">
        <v>1298</v>
      </c>
      <c r="K187" s="149">
        <v>60</v>
      </c>
      <c r="L187" s="149">
        <v>5.75</v>
      </c>
      <c r="M187" s="728">
        <v>117</v>
      </c>
      <c r="N187" s="169">
        <v>51</v>
      </c>
      <c r="O187" s="139">
        <v>3.44</v>
      </c>
      <c r="P187" s="715">
        <v>407</v>
      </c>
      <c r="Q187" s="149" t="s">
        <v>105</v>
      </c>
      <c r="R187" s="149" t="s">
        <v>105</v>
      </c>
      <c r="S187" s="728" t="s">
        <v>105</v>
      </c>
      <c r="T187" s="171">
        <v>42</v>
      </c>
      <c r="U187" s="139">
        <v>4.24</v>
      </c>
      <c r="V187" s="715">
        <v>168</v>
      </c>
      <c r="W187" s="149" t="s">
        <v>105</v>
      </c>
      <c r="X187" s="149" t="s">
        <v>105</v>
      </c>
      <c r="Y187" s="728" t="s">
        <v>105</v>
      </c>
      <c r="Z187" s="171">
        <v>47</v>
      </c>
      <c r="AA187" s="139">
        <v>4.5599999999999996</v>
      </c>
      <c r="AB187" s="715">
        <v>141</v>
      </c>
      <c r="AC187" s="149" t="s">
        <v>105</v>
      </c>
      <c r="AD187" s="149" t="s">
        <v>105</v>
      </c>
      <c r="AE187" s="728" t="s">
        <v>105</v>
      </c>
      <c r="AF187" s="171">
        <v>64</v>
      </c>
      <c r="AG187" s="139">
        <v>5.46</v>
      </c>
      <c r="AH187" s="723">
        <v>96</v>
      </c>
      <c r="AI187" s="148" t="s">
        <v>105</v>
      </c>
      <c r="AJ187" s="149" t="s">
        <v>105</v>
      </c>
      <c r="AK187" s="723" t="s">
        <v>105</v>
      </c>
      <c r="AL187" s="169">
        <v>43</v>
      </c>
      <c r="AM187" s="139">
        <v>7.3900000000000006</v>
      </c>
      <c r="AN187" s="723">
        <v>64</v>
      </c>
      <c r="AO187" s="148" t="s">
        <v>105</v>
      </c>
      <c r="AP187" s="149" t="s">
        <v>105</v>
      </c>
      <c r="AQ187" s="728" t="s">
        <v>105</v>
      </c>
      <c r="AR187" s="169">
        <v>51</v>
      </c>
      <c r="AS187" s="139">
        <v>5.93</v>
      </c>
      <c r="AT187" s="723">
        <v>85</v>
      </c>
      <c r="AU187" s="148" t="s">
        <v>105</v>
      </c>
      <c r="AV187" s="149" t="s">
        <v>105</v>
      </c>
      <c r="AW187" s="728" t="s">
        <v>105</v>
      </c>
      <c r="AX187" s="171" t="s">
        <v>105</v>
      </c>
      <c r="AY187" s="139" t="s">
        <v>105</v>
      </c>
      <c r="AZ187" s="723" t="s">
        <v>105</v>
      </c>
      <c r="BA187" s="148" t="s">
        <v>105</v>
      </c>
      <c r="BB187" s="149" t="s">
        <v>105</v>
      </c>
      <c r="BC187" s="728" t="s">
        <v>105</v>
      </c>
      <c r="BD187" s="171">
        <v>45</v>
      </c>
      <c r="BE187" s="139">
        <v>4.68</v>
      </c>
      <c r="BF187" s="715">
        <v>157</v>
      </c>
      <c r="BG187" s="149" t="s">
        <v>105</v>
      </c>
      <c r="BH187" s="149" t="s">
        <v>105</v>
      </c>
      <c r="BI187" s="728" t="s">
        <v>105</v>
      </c>
      <c r="BJ187" s="184">
        <v>40</v>
      </c>
      <c r="BK187" s="148">
        <v>8.5</v>
      </c>
      <c r="BL187" s="735">
        <v>62</v>
      </c>
      <c r="BM187" s="148" t="s">
        <v>105</v>
      </c>
      <c r="BN187" s="149" t="s">
        <v>105</v>
      </c>
      <c r="BO187" s="728" t="s">
        <v>105</v>
      </c>
      <c r="BP187" s="171">
        <v>41</v>
      </c>
      <c r="BQ187" s="139">
        <v>4.49</v>
      </c>
      <c r="BR187" s="715">
        <v>139</v>
      </c>
      <c r="BS187" s="149" t="s">
        <v>105</v>
      </c>
      <c r="BT187" s="149" t="s">
        <v>105</v>
      </c>
      <c r="BU187" s="728" t="s">
        <v>105</v>
      </c>
      <c r="BV187" s="171">
        <v>42</v>
      </c>
      <c r="BW187" s="139">
        <v>4.5</v>
      </c>
      <c r="BX187" s="715">
        <v>138</v>
      </c>
      <c r="BY187" s="149" t="s">
        <v>105</v>
      </c>
      <c r="BZ187" s="149" t="s">
        <v>105</v>
      </c>
      <c r="CA187" s="728" t="s">
        <v>105</v>
      </c>
      <c r="CB187" s="171">
        <v>53</v>
      </c>
      <c r="CC187" s="139">
        <v>4.32</v>
      </c>
      <c r="CD187" s="723">
        <v>169</v>
      </c>
      <c r="CE187" s="148" t="s">
        <v>105</v>
      </c>
      <c r="CF187" s="149" t="s">
        <v>105</v>
      </c>
      <c r="CG187" s="728" t="s">
        <v>105</v>
      </c>
      <c r="CH187" s="171">
        <v>45</v>
      </c>
      <c r="CI187" s="139">
        <v>4.95</v>
      </c>
      <c r="CJ187" s="723">
        <v>121</v>
      </c>
      <c r="CK187" s="148" t="s">
        <v>105</v>
      </c>
      <c r="CL187" s="149" t="s">
        <v>105</v>
      </c>
      <c r="CM187" s="728" t="s">
        <v>105</v>
      </c>
      <c r="CN187" s="171">
        <v>40</v>
      </c>
      <c r="CO187" s="139">
        <v>7.4</v>
      </c>
      <c r="CP187" s="723">
        <v>75</v>
      </c>
      <c r="CQ187" s="148" t="s">
        <v>105</v>
      </c>
      <c r="CR187" s="149" t="s">
        <v>105</v>
      </c>
      <c r="CS187" s="728" t="s">
        <v>105</v>
      </c>
      <c r="CT187" s="138">
        <v>36</v>
      </c>
      <c r="CU187" s="139">
        <v>8.56</v>
      </c>
      <c r="CV187" s="723">
        <v>57</v>
      </c>
      <c r="CW187" s="148" t="s">
        <v>105</v>
      </c>
      <c r="CX187" s="149" t="s">
        <v>105</v>
      </c>
      <c r="CY187" s="728" t="s">
        <v>105</v>
      </c>
      <c r="CZ187" s="171">
        <v>47</v>
      </c>
      <c r="DA187" s="139">
        <v>4.91</v>
      </c>
      <c r="DB187" s="723">
        <v>131</v>
      </c>
      <c r="DC187" s="148" t="s">
        <v>105</v>
      </c>
      <c r="DD187" s="149" t="s">
        <v>105</v>
      </c>
      <c r="DE187" s="728" t="s">
        <v>105</v>
      </c>
      <c r="DF187" s="604">
        <v>29</v>
      </c>
      <c r="DG187" s="148">
        <v>7.46</v>
      </c>
      <c r="DH187" s="735">
        <v>53</v>
      </c>
      <c r="DI187" s="148" t="s">
        <v>105</v>
      </c>
      <c r="DJ187" s="149" t="s">
        <v>105</v>
      </c>
      <c r="DK187" s="715" t="s">
        <v>105</v>
      </c>
    </row>
    <row r="188" spans="1:115">
      <c r="A188" s="629" t="s">
        <v>137</v>
      </c>
      <c r="B188" s="630">
        <v>5</v>
      </c>
      <c r="C188" s="631">
        <v>0.77</v>
      </c>
      <c r="D188" s="720">
        <v>1681</v>
      </c>
      <c r="E188" s="632">
        <v>7</v>
      </c>
      <c r="F188" s="632">
        <v>2.81</v>
      </c>
      <c r="G188" s="731">
        <v>133</v>
      </c>
      <c r="H188" s="630">
        <v>5</v>
      </c>
      <c r="I188" s="631">
        <v>0.83000000000000007</v>
      </c>
      <c r="J188" s="720">
        <v>1286</v>
      </c>
      <c r="K188" s="632">
        <v>6</v>
      </c>
      <c r="L188" s="632">
        <v>2.79</v>
      </c>
      <c r="M188" s="731">
        <v>115</v>
      </c>
      <c r="N188" s="630">
        <v>8</v>
      </c>
      <c r="O188" s="631">
        <v>2.04</v>
      </c>
      <c r="P188" s="720">
        <v>395</v>
      </c>
      <c r="Q188" s="632" t="s">
        <v>105</v>
      </c>
      <c r="R188" s="632" t="s">
        <v>105</v>
      </c>
      <c r="S188" s="731" t="s">
        <v>105</v>
      </c>
      <c r="T188" s="630">
        <v>5</v>
      </c>
      <c r="U188" s="631">
        <v>1.89</v>
      </c>
      <c r="V188" s="720">
        <v>165</v>
      </c>
      <c r="W188" s="632" t="s">
        <v>105</v>
      </c>
      <c r="X188" s="632" t="s">
        <v>105</v>
      </c>
      <c r="Y188" s="731" t="s">
        <v>105</v>
      </c>
      <c r="Z188" s="630">
        <v>5</v>
      </c>
      <c r="AA188" s="631">
        <v>2.0699999999999998</v>
      </c>
      <c r="AB188" s="720">
        <v>135</v>
      </c>
      <c r="AC188" s="632" t="s">
        <v>105</v>
      </c>
      <c r="AD188" s="632" t="s">
        <v>105</v>
      </c>
      <c r="AE188" s="731" t="s">
        <v>105</v>
      </c>
      <c r="AF188" s="630">
        <v>6</v>
      </c>
      <c r="AG188" s="631">
        <v>3.17</v>
      </c>
      <c r="AH188" s="726">
        <v>93</v>
      </c>
      <c r="AI188" s="634" t="s">
        <v>105</v>
      </c>
      <c r="AJ188" s="632" t="s">
        <v>105</v>
      </c>
      <c r="AK188" s="726" t="s">
        <v>105</v>
      </c>
      <c r="AL188" s="630">
        <v>7</v>
      </c>
      <c r="AM188" s="631">
        <v>3.91</v>
      </c>
      <c r="AN188" s="726">
        <v>60</v>
      </c>
      <c r="AO188" s="634" t="s">
        <v>105</v>
      </c>
      <c r="AP188" s="632" t="s">
        <v>105</v>
      </c>
      <c r="AQ188" s="731" t="s">
        <v>105</v>
      </c>
      <c r="AR188" s="630">
        <v>8</v>
      </c>
      <c r="AS188" s="631">
        <v>3.45</v>
      </c>
      <c r="AT188" s="726">
        <v>84</v>
      </c>
      <c r="AU188" s="634" t="s">
        <v>105</v>
      </c>
      <c r="AV188" s="632" t="s">
        <v>105</v>
      </c>
      <c r="AW188" s="731" t="s">
        <v>105</v>
      </c>
      <c r="AX188" s="630">
        <v>3</v>
      </c>
      <c r="AY188" s="631">
        <v>3.3</v>
      </c>
      <c r="AZ188" s="726">
        <v>50</v>
      </c>
      <c r="BA188" s="634" t="s">
        <v>105</v>
      </c>
      <c r="BB188" s="632" t="s">
        <v>105</v>
      </c>
      <c r="BC188" s="731" t="s">
        <v>105</v>
      </c>
      <c r="BD188" s="630">
        <v>6</v>
      </c>
      <c r="BE188" s="631">
        <v>2.19</v>
      </c>
      <c r="BF188" s="720">
        <v>158</v>
      </c>
      <c r="BG188" s="632" t="s">
        <v>105</v>
      </c>
      <c r="BH188" s="632" t="s">
        <v>105</v>
      </c>
      <c r="BI188" s="731" t="s">
        <v>105</v>
      </c>
      <c r="BJ188" s="635">
        <v>9</v>
      </c>
      <c r="BK188" s="634">
        <v>5.01</v>
      </c>
      <c r="BL188" s="738">
        <v>61</v>
      </c>
      <c r="BM188" s="634" t="s">
        <v>105</v>
      </c>
      <c r="BN188" s="632" t="s">
        <v>105</v>
      </c>
      <c r="BO188" s="731" t="s">
        <v>105</v>
      </c>
      <c r="BP188" s="630">
        <v>6</v>
      </c>
      <c r="BQ188" s="631">
        <v>2.15</v>
      </c>
      <c r="BR188" s="720">
        <v>142</v>
      </c>
      <c r="BS188" s="632" t="s">
        <v>105</v>
      </c>
      <c r="BT188" s="632" t="s">
        <v>105</v>
      </c>
      <c r="BU188" s="731" t="s">
        <v>105</v>
      </c>
      <c r="BV188" s="630">
        <v>4</v>
      </c>
      <c r="BW188" s="631">
        <v>1.87</v>
      </c>
      <c r="BX188" s="720">
        <v>137</v>
      </c>
      <c r="BY188" s="632" t="s">
        <v>105</v>
      </c>
      <c r="BZ188" s="632" t="s">
        <v>105</v>
      </c>
      <c r="CA188" s="731" t="s">
        <v>105</v>
      </c>
      <c r="CB188" s="630">
        <v>3</v>
      </c>
      <c r="CC188" s="631">
        <v>1.56</v>
      </c>
      <c r="CD188" s="726">
        <v>167</v>
      </c>
      <c r="CE188" s="634" t="s">
        <v>105</v>
      </c>
      <c r="CF188" s="632" t="s">
        <v>105</v>
      </c>
      <c r="CG188" s="731" t="s">
        <v>105</v>
      </c>
      <c r="CH188" s="630">
        <v>6</v>
      </c>
      <c r="CI188" s="631">
        <v>2.33</v>
      </c>
      <c r="CJ188" s="726">
        <v>118</v>
      </c>
      <c r="CK188" s="634" t="s">
        <v>105</v>
      </c>
      <c r="CL188" s="632" t="s">
        <v>105</v>
      </c>
      <c r="CM188" s="731" t="s">
        <v>105</v>
      </c>
      <c r="CN188" s="630">
        <v>15</v>
      </c>
      <c r="CO188" s="631">
        <v>6.12</v>
      </c>
      <c r="CP188" s="726">
        <v>74</v>
      </c>
      <c r="CQ188" s="634" t="s">
        <v>105</v>
      </c>
      <c r="CR188" s="632" t="s">
        <v>105</v>
      </c>
      <c r="CS188" s="731" t="s">
        <v>105</v>
      </c>
      <c r="CT188" s="631">
        <v>3</v>
      </c>
      <c r="CU188" s="631">
        <v>3.11</v>
      </c>
      <c r="CV188" s="726">
        <v>54</v>
      </c>
      <c r="CW188" s="634" t="s">
        <v>105</v>
      </c>
      <c r="CX188" s="632" t="s">
        <v>105</v>
      </c>
      <c r="CY188" s="731" t="s">
        <v>105</v>
      </c>
      <c r="CZ188" s="630">
        <v>9</v>
      </c>
      <c r="DA188" s="631">
        <v>2.84</v>
      </c>
      <c r="DB188" s="726">
        <v>130</v>
      </c>
      <c r="DC188" s="634" t="s">
        <v>105</v>
      </c>
      <c r="DD188" s="632" t="s">
        <v>105</v>
      </c>
      <c r="DE188" s="731" t="s">
        <v>105</v>
      </c>
      <c r="DF188" s="633">
        <v>7</v>
      </c>
      <c r="DG188" s="634">
        <v>4.12</v>
      </c>
      <c r="DH188" s="738">
        <v>53</v>
      </c>
      <c r="DI188" s="634" t="s">
        <v>105</v>
      </c>
      <c r="DJ188" s="632" t="s">
        <v>105</v>
      </c>
      <c r="DK188" s="720" t="s">
        <v>105</v>
      </c>
    </row>
    <row r="189" spans="1:115" ht="15">
      <c r="A189" s="759" t="s">
        <v>139</v>
      </c>
      <c r="B189" s="70"/>
      <c r="C189" s="70"/>
      <c r="D189" s="719"/>
      <c r="E189" s="70"/>
      <c r="F189" s="70"/>
      <c r="G189" s="719"/>
      <c r="H189" s="70"/>
      <c r="I189" s="70"/>
      <c r="J189" s="719"/>
      <c r="K189" s="70"/>
      <c r="L189" s="70"/>
      <c r="M189" s="719"/>
      <c r="N189" s="70"/>
      <c r="O189" s="70"/>
      <c r="P189" s="719"/>
      <c r="Q189" s="70"/>
      <c r="R189" s="70"/>
      <c r="S189" s="719"/>
      <c r="T189" s="70"/>
      <c r="U189" s="70"/>
      <c r="V189" s="719"/>
      <c r="W189" s="70"/>
      <c r="X189" s="70"/>
      <c r="Y189" s="719"/>
      <c r="Z189" s="70"/>
      <c r="AA189" s="70"/>
      <c r="AB189" s="719"/>
      <c r="AC189" s="70"/>
      <c r="AD189" s="70"/>
      <c r="AE189" s="719"/>
      <c r="AF189" s="70"/>
      <c r="AG189" s="70"/>
      <c r="AH189" s="719"/>
      <c r="AI189" s="70"/>
      <c r="AJ189" s="70"/>
      <c r="AK189" s="719"/>
      <c r="AL189" s="70"/>
      <c r="AM189" s="70"/>
      <c r="AN189" s="719"/>
      <c r="AO189" s="70"/>
      <c r="AP189" s="70"/>
      <c r="AQ189" s="719"/>
      <c r="AR189" s="70"/>
      <c r="AS189" s="70"/>
      <c r="AT189" s="719"/>
      <c r="AU189" s="70"/>
      <c r="AV189" s="70"/>
      <c r="AW189" s="719"/>
      <c r="AX189" s="70"/>
      <c r="AY189" s="70"/>
      <c r="AZ189" s="719"/>
      <c r="BA189" s="70"/>
      <c r="BB189" s="70"/>
      <c r="BC189" s="719"/>
      <c r="BD189" s="70"/>
      <c r="BE189" s="70"/>
      <c r="BF189" s="719"/>
      <c r="BG189" s="70"/>
      <c r="BH189" s="70"/>
      <c r="BI189" s="719"/>
      <c r="BJ189" s="70"/>
      <c r="BK189" s="70"/>
      <c r="BL189" s="719"/>
      <c r="BM189" s="70"/>
      <c r="BN189" s="70"/>
      <c r="BO189" s="719"/>
      <c r="BP189" s="70"/>
      <c r="BQ189" s="70"/>
      <c r="BR189" s="719"/>
      <c r="BS189" s="70"/>
      <c r="BT189" s="70"/>
      <c r="BU189" s="719"/>
      <c r="BV189" s="70"/>
      <c r="BW189" s="70"/>
      <c r="BX189" s="719"/>
      <c r="BY189" s="70"/>
      <c r="BZ189" s="70"/>
      <c r="CA189" s="719"/>
      <c r="CB189" s="70"/>
      <c r="CC189" s="70"/>
      <c r="CD189" s="719"/>
      <c r="CE189" s="70"/>
      <c r="CF189" s="70"/>
      <c r="CG189" s="719"/>
      <c r="CH189" s="70"/>
      <c r="CI189" s="70"/>
      <c r="CJ189" s="719"/>
      <c r="CK189" s="70"/>
      <c r="CL189" s="70"/>
      <c r="CM189" s="719"/>
      <c r="CN189" s="70"/>
      <c r="CO189" s="70"/>
      <c r="CP189" s="719"/>
      <c r="CQ189" s="70"/>
      <c r="CR189" s="70"/>
      <c r="CS189" s="719"/>
      <c r="CT189" s="70"/>
      <c r="CU189" s="70"/>
      <c r="CV189" s="719"/>
      <c r="CW189" s="70"/>
      <c r="CX189" s="70"/>
      <c r="CY189" s="719"/>
      <c r="CZ189" s="70"/>
      <c r="DA189" s="70"/>
      <c r="DB189" s="719"/>
      <c r="DC189" s="70"/>
      <c r="DD189" s="70"/>
      <c r="DE189" s="719"/>
      <c r="DF189" s="70"/>
      <c r="DG189" s="70"/>
      <c r="DH189" s="719"/>
      <c r="DI189" s="70"/>
      <c r="DJ189" s="70"/>
    </row>
    <row r="190" spans="1:115" ht="15">
      <c r="A190" s="759" t="s">
        <v>154</v>
      </c>
      <c r="B190" s="70"/>
      <c r="C190" s="70"/>
      <c r="D190" s="719"/>
      <c r="E190" s="70"/>
      <c r="F190" s="70"/>
      <c r="G190" s="719"/>
      <c r="H190" s="70"/>
      <c r="I190" s="70"/>
      <c r="J190" s="719"/>
      <c r="K190" s="70"/>
      <c r="L190" s="70"/>
      <c r="M190" s="719"/>
      <c r="N190" s="70"/>
      <c r="O190" s="70"/>
      <c r="P190" s="719"/>
      <c r="Q190" s="70"/>
      <c r="R190" s="70"/>
      <c r="S190" s="719"/>
      <c r="T190" s="70"/>
      <c r="U190" s="70"/>
      <c r="V190" s="719"/>
      <c r="W190" s="70"/>
      <c r="X190" s="70"/>
      <c r="Y190" s="719"/>
      <c r="Z190" s="70"/>
      <c r="AA190" s="70"/>
      <c r="AB190" s="719"/>
      <c r="AC190" s="70"/>
      <c r="AD190" s="70"/>
      <c r="AE190" s="719"/>
      <c r="AF190" s="70"/>
      <c r="AG190" s="70"/>
      <c r="AH190" s="719"/>
      <c r="AI190" s="70"/>
      <c r="AJ190" s="70"/>
      <c r="AK190" s="719"/>
      <c r="AL190" s="70"/>
      <c r="AM190" s="70"/>
      <c r="AN190" s="719"/>
      <c r="AO190" s="70"/>
      <c r="AP190" s="70"/>
      <c r="AQ190" s="719"/>
      <c r="AR190" s="70"/>
      <c r="AS190" s="70"/>
      <c r="AT190" s="719"/>
      <c r="AU190" s="70"/>
      <c r="AV190" s="70"/>
      <c r="AW190" s="719"/>
      <c r="AX190" s="70"/>
      <c r="AY190" s="70"/>
      <c r="AZ190" s="719"/>
      <c r="BA190" s="70"/>
      <c r="BB190" s="70"/>
      <c r="BC190" s="719"/>
      <c r="BD190" s="70"/>
      <c r="BE190" s="70"/>
      <c r="BF190" s="719"/>
      <c r="BG190" s="70"/>
      <c r="BH190" s="70"/>
      <c r="BI190" s="719"/>
      <c r="BJ190" s="70"/>
      <c r="BK190" s="70"/>
      <c r="BL190" s="719"/>
      <c r="BM190" s="70"/>
      <c r="BN190" s="70"/>
      <c r="BO190" s="719"/>
      <c r="BP190" s="70"/>
      <c r="BQ190" s="70"/>
      <c r="BR190" s="719"/>
      <c r="BS190" s="70"/>
      <c r="BT190" s="70"/>
      <c r="BU190" s="719"/>
      <c r="BV190" s="70"/>
      <c r="BW190" s="70"/>
      <c r="BX190" s="719"/>
      <c r="BY190" s="70"/>
      <c r="BZ190" s="70"/>
      <c r="CA190" s="719"/>
      <c r="CB190" s="70"/>
      <c r="CC190" s="70"/>
      <c r="CD190" s="719"/>
      <c r="CE190" s="70"/>
      <c r="CF190" s="70"/>
      <c r="CG190" s="719"/>
      <c r="CH190" s="70"/>
      <c r="CI190" s="70"/>
      <c r="CJ190" s="719"/>
      <c r="CK190" s="70"/>
      <c r="CL190" s="70"/>
      <c r="CM190" s="719"/>
      <c r="CN190" s="70"/>
      <c r="CO190" s="70"/>
      <c r="CP190" s="719"/>
      <c r="CQ190" s="70"/>
      <c r="CR190" s="70"/>
      <c r="CS190" s="719"/>
      <c r="CT190" s="70"/>
      <c r="CU190" s="70"/>
      <c r="CV190" s="719"/>
      <c r="CW190" s="70"/>
      <c r="CX190" s="70"/>
      <c r="CY190" s="719"/>
      <c r="CZ190" s="70"/>
      <c r="DA190" s="70"/>
      <c r="DB190" s="719"/>
      <c r="DC190" s="70"/>
      <c r="DD190" s="70"/>
      <c r="DE190" s="719"/>
      <c r="DF190" s="70"/>
      <c r="DG190" s="70"/>
      <c r="DH190" s="719"/>
      <c r="DI190" s="70"/>
      <c r="DJ190" s="70"/>
    </row>
    <row r="191" spans="1:115" ht="15">
      <c r="A191" s="755" t="s">
        <v>417</v>
      </c>
      <c r="B191" s="70"/>
      <c r="C191" s="70"/>
      <c r="D191" s="719"/>
      <c r="E191" s="70"/>
      <c r="F191" s="70"/>
      <c r="G191" s="719"/>
      <c r="H191" s="70"/>
      <c r="I191" s="70"/>
      <c r="J191" s="719"/>
      <c r="K191" s="70"/>
      <c r="L191" s="70"/>
      <c r="M191" s="719"/>
      <c r="N191" s="70"/>
      <c r="O191" s="70"/>
      <c r="P191" s="719"/>
      <c r="Q191" s="70"/>
      <c r="R191" s="70"/>
      <c r="S191" s="719"/>
      <c r="T191" s="70"/>
      <c r="U191" s="70"/>
      <c r="V191" s="719"/>
      <c r="W191" s="70"/>
      <c r="X191" s="70"/>
      <c r="Y191" s="719"/>
      <c r="Z191" s="70"/>
      <c r="AA191" s="70"/>
      <c r="AB191" s="719"/>
      <c r="AC191" s="70"/>
      <c r="AD191" s="70"/>
      <c r="AE191" s="719"/>
      <c r="AF191" s="70"/>
      <c r="AG191" s="70"/>
      <c r="AH191" s="719"/>
      <c r="AI191" s="70"/>
      <c r="AJ191" s="70"/>
      <c r="AK191" s="719"/>
      <c r="AL191" s="70"/>
      <c r="AM191" s="70"/>
      <c r="AN191" s="719"/>
      <c r="AO191" s="70"/>
      <c r="AP191" s="70"/>
      <c r="AQ191" s="719"/>
      <c r="AR191" s="70"/>
      <c r="AS191" s="70"/>
      <c r="AT191" s="719"/>
      <c r="AU191" s="70"/>
      <c r="AV191" s="70"/>
      <c r="AW191" s="719"/>
      <c r="AX191" s="70"/>
      <c r="AY191" s="70"/>
      <c r="AZ191" s="719"/>
      <c r="BA191" s="70"/>
      <c r="BB191" s="70"/>
      <c r="BC191" s="719"/>
      <c r="BD191" s="70"/>
      <c r="BE191" s="70"/>
      <c r="BF191" s="719"/>
      <c r="BG191" s="70"/>
      <c r="BH191" s="70"/>
      <c r="BI191" s="719"/>
      <c r="BJ191" s="70"/>
      <c r="BK191" s="70"/>
      <c r="BL191" s="719"/>
      <c r="BM191" s="70"/>
      <c r="BN191" s="70"/>
      <c r="BO191" s="719"/>
      <c r="BP191" s="70"/>
      <c r="BQ191" s="70"/>
      <c r="BR191" s="719"/>
      <c r="BS191" s="70"/>
      <c r="BT191" s="70"/>
      <c r="BU191" s="719"/>
      <c r="BV191" s="70"/>
      <c r="BW191" s="70"/>
      <c r="BX191" s="719"/>
      <c r="BY191" s="70"/>
      <c r="BZ191" s="70"/>
      <c r="CA191" s="719"/>
      <c r="CB191" s="70"/>
      <c r="CC191" s="70"/>
      <c r="CD191" s="719"/>
      <c r="CE191" s="70"/>
      <c r="CF191" s="70"/>
      <c r="CG191" s="719"/>
      <c r="CH191" s="70"/>
      <c r="CI191" s="70"/>
      <c r="CJ191" s="719"/>
      <c r="CK191" s="70"/>
      <c r="CL191" s="70"/>
      <c r="CM191" s="719"/>
      <c r="CN191" s="70"/>
      <c r="CO191" s="70"/>
      <c r="CP191" s="719"/>
      <c r="CQ191" s="70"/>
      <c r="CR191" s="70"/>
      <c r="CS191" s="719"/>
      <c r="CT191" s="70"/>
      <c r="CU191" s="70"/>
      <c r="CV191" s="719"/>
      <c r="CW191" s="70"/>
      <c r="CX191" s="70"/>
      <c r="CY191" s="719"/>
      <c r="CZ191" s="70"/>
      <c r="DA191" s="70"/>
      <c r="DB191" s="719"/>
      <c r="DC191" s="70"/>
      <c r="DD191" s="70"/>
      <c r="DE191" s="719"/>
      <c r="DF191" s="70"/>
      <c r="DG191" s="70"/>
      <c r="DH191" s="719"/>
      <c r="DI191" s="70"/>
      <c r="DJ191" s="70"/>
    </row>
    <row r="192" spans="1:115" ht="15">
      <c r="A192" s="70"/>
      <c r="B192" s="70"/>
      <c r="C192" s="70"/>
      <c r="D192" s="719"/>
      <c r="E192" s="70"/>
      <c r="F192" s="70"/>
      <c r="G192" s="719"/>
      <c r="H192" s="70"/>
      <c r="I192" s="70"/>
      <c r="J192" s="719"/>
      <c r="K192" s="70"/>
      <c r="L192" s="70"/>
      <c r="M192" s="719"/>
      <c r="N192" s="70"/>
      <c r="O192" s="70"/>
      <c r="P192" s="719"/>
      <c r="Q192" s="70"/>
      <c r="R192" s="70"/>
      <c r="S192" s="719"/>
      <c r="T192" s="70"/>
      <c r="U192" s="70"/>
      <c r="V192" s="719"/>
      <c r="W192" s="70"/>
      <c r="X192" s="70"/>
      <c r="Y192" s="719"/>
      <c r="Z192" s="70"/>
      <c r="AA192" s="70"/>
      <c r="AB192" s="719"/>
      <c r="AC192" s="70"/>
      <c r="AD192" s="70"/>
      <c r="AE192" s="719"/>
      <c r="AF192" s="70"/>
      <c r="AG192" s="70"/>
      <c r="AH192" s="719"/>
      <c r="AI192" s="70"/>
      <c r="AJ192" s="70"/>
      <c r="AK192" s="719"/>
      <c r="AL192" s="70"/>
      <c r="AM192" s="70"/>
      <c r="AN192" s="719"/>
      <c r="AO192" s="70"/>
      <c r="AP192" s="70"/>
      <c r="AQ192" s="719"/>
      <c r="AR192" s="70"/>
      <c r="AS192" s="70"/>
      <c r="AT192" s="719"/>
      <c r="AU192" s="70"/>
      <c r="AV192" s="70"/>
      <c r="AW192" s="719"/>
      <c r="AX192" s="70"/>
      <c r="AY192" s="70"/>
      <c r="AZ192" s="719"/>
      <c r="BA192" s="70"/>
      <c r="BB192" s="70"/>
      <c r="BC192" s="719"/>
      <c r="BD192" s="70"/>
      <c r="BE192" s="70"/>
      <c r="BF192" s="719"/>
      <c r="BG192" s="70"/>
      <c r="BH192" s="70"/>
      <c r="BI192" s="719"/>
      <c r="BJ192" s="70"/>
      <c r="BK192" s="70"/>
      <c r="BL192" s="719"/>
      <c r="BM192" s="70"/>
      <c r="BN192" s="70"/>
      <c r="BO192" s="719"/>
      <c r="BP192" s="70"/>
      <c r="BQ192" s="70"/>
      <c r="BR192" s="719"/>
      <c r="BS192" s="70"/>
      <c r="BT192" s="70"/>
      <c r="BU192" s="719"/>
      <c r="BV192" s="70"/>
      <c r="BW192" s="70"/>
      <c r="BX192" s="719"/>
      <c r="BY192" s="70"/>
      <c r="BZ192" s="70"/>
      <c r="CA192" s="719"/>
      <c r="CB192" s="70"/>
      <c r="CC192" s="70"/>
      <c r="CD192" s="719"/>
      <c r="CE192" s="70"/>
      <c r="CF192" s="70"/>
      <c r="CG192" s="719"/>
      <c r="CH192" s="70"/>
      <c r="CI192" s="70"/>
      <c r="CJ192" s="719"/>
      <c r="CK192" s="70"/>
      <c r="CL192" s="70"/>
      <c r="CM192" s="719"/>
      <c r="CN192" s="70"/>
      <c r="CO192" s="70"/>
      <c r="CP192" s="719"/>
      <c r="CQ192" s="70"/>
      <c r="CR192" s="70"/>
      <c r="CS192" s="719"/>
      <c r="CT192" s="70"/>
      <c r="CU192" s="70"/>
      <c r="CV192" s="719"/>
      <c r="CW192" s="70"/>
      <c r="CX192" s="70"/>
      <c r="CY192" s="719"/>
      <c r="CZ192" s="70"/>
      <c r="DA192" s="70"/>
      <c r="DB192" s="719"/>
      <c r="DC192" s="70"/>
      <c r="DD192" s="70"/>
      <c r="DE192" s="719"/>
      <c r="DF192" s="70"/>
      <c r="DG192" s="70"/>
      <c r="DH192" s="719"/>
      <c r="DI192" s="70"/>
      <c r="DJ192" s="70"/>
    </row>
    <row r="193" spans="1:115" ht="27" customHeight="1">
      <c r="A193" s="1842">
        <v>2019</v>
      </c>
      <c r="B193" s="1842"/>
      <c r="C193" s="1842"/>
      <c r="D193" s="1842"/>
      <c r="E193" s="1842"/>
      <c r="F193" s="1842"/>
      <c r="G193" s="1842"/>
      <c r="H193" s="1842"/>
      <c r="I193" s="1842"/>
      <c r="J193" s="1842"/>
      <c r="K193" s="1842"/>
      <c r="L193" s="1842"/>
      <c r="M193" s="1842"/>
      <c r="N193" s="1842"/>
      <c r="O193" s="1842"/>
      <c r="P193" s="1842"/>
      <c r="Q193" s="1842"/>
      <c r="R193" s="1842"/>
      <c r="S193" s="1842"/>
      <c r="T193" s="1842"/>
      <c r="U193" s="1842"/>
      <c r="V193" s="1842"/>
      <c r="W193" s="1842"/>
      <c r="X193" s="1842"/>
      <c r="Y193" s="1842"/>
      <c r="Z193" s="1842"/>
      <c r="AA193" s="1842"/>
      <c r="AB193" s="1842"/>
      <c r="AC193" s="1842"/>
      <c r="AD193" s="1842"/>
      <c r="AE193" s="1842"/>
      <c r="AF193" s="1842"/>
      <c r="AG193" s="1842"/>
      <c r="AH193" s="1842"/>
      <c r="AI193" s="1842"/>
      <c r="AJ193" s="1842"/>
      <c r="AK193" s="1842"/>
      <c r="AL193" s="1842"/>
      <c r="AM193" s="1842"/>
      <c r="AN193" s="1842"/>
      <c r="AO193" s="1842"/>
      <c r="AP193" s="1842"/>
      <c r="AQ193" s="1842"/>
      <c r="AR193" s="1842"/>
      <c r="AS193" s="1842"/>
      <c r="AT193" s="1842"/>
      <c r="AU193" s="1842"/>
      <c r="AV193" s="1842"/>
      <c r="AW193" s="1842"/>
      <c r="AX193" s="1842"/>
      <c r="AY193" s="1842"/>
      <c r="AZ193" s="1842"/>
      <c r="BA193" s="1842"/>
      <c r="BB193" s="1842"/>
      <c r="BC193" s="1842"/>
      <c r="BD193" s="1842"/>
      <c r="BE193" s="1842"/>
      <c r="BF193" s="1842"/>
      <c r="BG193" s="1842"/>
      <c r="BH193" s="1842"/>
      <c r="BI193" s="1842"/>
      <c r="BJ193" s="1842"/>
      <c r="BK193" s="1842"/>
      <c r="BL193" s="1842"/>
      <c r="BM193" s="1842"/>
      <c r="BN193" s="1842"/>
      <c r="BO193" s="1842"/>
      <c r="BP193" s="1842"/>
      <c r="BQ193" s="1842"/>
      <c r="BR193" s="1842"/>
      <c r="BS193" s="1842"/>
      <c r="BT193" s="1842"/>
      <c r="BU193" s="1842"/>
      <c r="BV193" s="1842"/>
      <c r="BW193" s="1842"/>
      <c r="BX193" s="1842"/>
      <c r="BY193" s="1842"/>
      <c r="BZ193" s="1842"/>
      <c r="CA193" s="1842"/>
      <c r="CB193" s="1842"/>
      <c r="CC193" s="1842"/>
      <c r="CD193" s="1842"/>
      <c r="CE193" s="1842"/>
      <c r="CF193" s="1842"/>
      <c r="CG193" s="1842"/>
      <c r="CH193" s="1842"/>
      <c r="CI193" s="1842"/>
      <c r="CJ193" s="1842"/>
      <c r="CK193" s="1842"/>
      <c r="CL193" s="1842"/>
      <c r="CM193" s="1842"/>
      <c r="CN193" s="1842"/>
      <c r="CO193" s="1842"/>
      <c r="CP193" s="1842"/>
      <c r="CQ193" s="1842"/>
      <c r="CR193" s="1842"/>
      <c r="CS193" s="1842"/>
      <c r="CT193" s="1842"/>
      <c r="CU193" s="1842"/>
      <c r="CV193" s="1842"/>
      <c r="CW193" s="1842"/>
      <c r="CX193" s="1842"/>
      <c r="CY193" s="1842"/>
      <c r="CZ193" s="1842"/>
      <c r="DA193" s="1842"/>
      <c r="DB193" s="1842"/>
      <c r="DC193" s="1842"/>
      <c r="DD193" s="1842"/>
      <c r="DE193" s="1842"/>
      <c r="DF193" s="1842"/>
      <c r="DG193" s="1842"/>
      <c r="DH193" s="1842"/>
      <c r="DI193" s="1842"/>
      <c r="DJ193" s="1842"/>
      <c r="DK193" s="1842"/>
    </row>
    <row r="194" spans="1:115" ht="15">
      <c r="A194" s="70"/>
      <c r="B194" s="70"/>
      <c r="C194" s="70"/>
      <c r="D194" s="719"/>
      <c r="E194" s="70"/>
      <c r="F194" s="70"/>
      <c r="G194" s="719"/>
      <c r="H194" s="70"/>
      <c r="I194" s="70"/>
      <c r="J194" s="719"/>
      <c r="K194" s="70"/>
      <c r="L194" s="70"/>
      <c r="M194" s="719"/>
      <c r="N194" s="70"/>
      <c r="O194" s="70"/>
      <c r="P194" s="719"/>
      <c r="Q194" s="70"/>
      <c r="R194" s="70"/>
      <c r="S194" s="719"/>
      <c r="T194" s="70"/>
      <c r="U194" s="70"/>
      <c r="V194" s="719"/>
      <c r="W194" s="70"/>
      <c r="X194" s="70"/>
      <c r="Y194" s="719"/>
      <c r="Z194" s="70"/>
      <c r="AA194" s="70"/>
      <c r="AB194" s="719"/>
      <c r="AC194" s="70"/>
      <c r="AD194" s="70"/>
      <c r="AE194" s="719"/>
      <c r="AF194" s="70"/>
      <c r="AG194" s="70"/>
      <c r="AH194" s="719"/>
      <c r="AI194" s="70"/>
      <c r="AJ194" s="70"/>
      <c r="AK194" s="719"/>
      <c r="AL194" s="70"/>
      <c r="AM194" s="70"/>
      <c r="AN194" s="719"/>
      <c r="AO194" s="70"/>
      <c r="AP194" s="70"/>
      <c r="AQ194" s="719"/>
      <c r="AR194" s="70"/>
      <c r="AS194" s="70"/>
      <c r="AT194" s="719"/>
      <c r="AU194" s="70"/>
      <c r="AV194" s="70"/>
      <c r="AW194" s="719"/>
      <c r="AX194" s="70"/>
      <c r="AY194" s="70"/>
      <c r="AZ194" s="719"/>
      <c r="BA194" s="70"/>
      <c r="BB194" s="70"/>
      <c r="BC194" s="719"/>
      <c r="BD194" s="70"/>
      <c r="BE194" s="70"/>
      <c r="BF194" s="719"/>
      <c r="BG194" s="70"/>
      <c r="BH194" s="70"/>
      <c r="BI194" s="719"/>
      <c r="BJ194" s="70"/>
      <c r="BK194" s="70"/>
      <c r="BL194" s="719"/>
      <c r="BM194" s="70"/>
      <c r="BN194" s="70"/>
      <c r="BO194" s="719"/>
      <c r="BP194" s="70"/>
      <c r="BQ194" s="70"/>
      <c r="BR194" s="719"/>
      <c r="BS194" s="70"/>
      <c r="BT194" s="70"/>
      <c r="BU194" s="719"/>
      <c r="BV194" s="70"/>
      <c r="BW194" s="70"/>
      <c r="BX194" s="719"/>
      <c r="BY194" s="70"/>
      <c r="BZ194" s="70"/>
      <c r="CA194" s="719"/>
      <c r="CB194" s="70"/>
      <c r="CC194" s="70"/>
      <c r="CD194" s="719"/>
      <c r="CE194" s="70"/>
      <c r="CF194" s="70"/>
      <c r="CG194" s="719"/>
      <c r="CH194" s="70"/>
      <c r="CI194" s="70"/>
      <c r="CJ194" s="719"/>
      <c r="CK194" s="70"/>
      <c r="CL194" s="70"/>
      <c r="CM194" s="719"/>
      <c r="CN194" s="70"/>
      <c r="CO194" s="70"/>
      <c r="CP194" s="719"/>
      <c r="CQ194" s="70"/>
      <c r="CR194" s="70"/>
      <c r="CS194" s="719"/>
      <c r="CT194" s="70"/>
      <c r="CU194" s="70"/>
      <c r="CV194" s="719"/>
      <c r="CW194" s="70"/>
      <c r="CX194" s="70"/>
      <c r="CY194" s="719"/>
      <c r="CZ194" s="70"/>
      <c r="DA194" s="70"/>
      <c r="DB194" s="719"/>
      <c r="DC194" s="70"/>
      <c r="DD194" s="70"/>
      <c r="DE194" s="719"/>
      <c r="DF194" s="70"/>
      <c r="DG194" s="70"/>
      <c r="DH194" s="719"/>
      <c r="DI194" s="70"/>
      <c r="DJ194" s="70"/>
    </row>
    <row r="195" spans="1:115" ht="15">
      <c r="A195" s="2" t="s">
        <v>353</v>
      </c>
      <c r="B195" s="70"/>
      <c r="C195" s="70"/>
      <c r="D195" s="719"/>
      <c r="E195" s="70"/>
      <c r="F195" s="70"/>
      <c r="G195" s="719"/>
      <c r="H195" s="70"/>
      <c r="I195" s="70"/>
      <c r="J195" s="719"/>
      <c r="K195" s="70"/>
      <c r="L195" s="70"/>
      <c r="M195" s="719"/>
      <c r="N195" s="70"/>
      <c r="O195" s="70"/>
      <c r="P195" s="719"/>
      <c r="Q195" s="70"/>
      <c r="R195" s="70"/>
      <c r="S195" s="719"/>
      <c r="T195" s="70"/>
      <c r="U195" s="70"/>
      <c r="V195" s="719"/>
      <c r="W195" s="70"/>
      <c r="X195" s="70"/>
      <c r="Y195" s="719"/>
      <c r="Z195" s="70"/>
      <c r="AA195" s="70"/>
      <c r="AB195" s="719"/>
      <c r="AC195" s="70"/>
      <c r="AD195" s="70"/>
      <c r="AE195" s="719"/>
      <c r="AF195" s="70"/>
      <c r="AG195" s="70"/>
      <c r="AH195" s="719"/>
      <c r="AI195" s="70"/>
      <c r="AJ195" s="70"/>
      <c r="AK195" s="719"/>
      <c r="AL195" s="70"/>
      <c r="AM195" s="70"/>
      <c r="AN195" s="719"/>
      <c r="AO195" s="70"/>
      <c r="AP195" s="70"/>
      <c r="AQ195" s="719"/>
      <c r="AR195" s="70"/>
      <c r="AS195" s="70"/>
      <c r="AT195" s="719"/>
      <c r="AU195" s="70"/>
      <c r="AV195" s="70"/>
      <c r="AW195" s="719"/>
      <c r="AX195" s="70"/>
      <c r="AY195" s="70"/>
      <c r="AZ195" s="719"/>
      <c r="BA195" s="70"/>
      <c r="BB195" s="70"/>
      <c r="BC195" s="719"/>
      <c r="BD195" s="70"/>
      <c r="BE195" s="70"/>
      <c r="BF195" s="719"/>
      <c r="BG195" s="70"/>
      <c r="BH195" s="70"/>
      <c r="BI195" s="719"/>
      <c r="BJ195" s="70"/>
      <c r="BK195" s="70"/>
      <c r="BL195" s="719"/>
      <c r="BM195" s="70"/>
      <c r="BN195" s="70"/>
      <c r="BO195" s="719"/>
      <c r="BP195" s="70"/>
      <c r="BQ195" s="70"/>
      <c r="BR195" s="719"/>
      <c r="BS195" s="70"/>
      <c r="BT195" s="70"/>
      <c r="BU195" s="719"/>
      <c r="BV195" s="70"/>
      <c r="BW195" s="70"/>
      <c r="BX195" s="719"/>
      <c r="BY195" s="70"/>
      <c r="BZ195" s="70"/>
      <c r="CA195" s="719"/>
      <c r="CB195" s="70"/>
      <c r="CC195" s="70"/>
      <c r="CD195" s="719"/>
      <c r="CE195" s="70"/>
      <c r="CF195" s="70"/>
      <c r="CG195" s="719"/>
      <c r="CH195" s="70"/>
      <c r="CI195" s="70"/>
      <c r="CJ195" s="719"/>
      <c r="CK195" s="70"/>
      <c r="CL195" s="70"/>
      <c r="CM195" s="719"/>
      <c r="CN195" s="70"/>
      <c r="CO195" s="70"/>
      <c r="CP195" s="719"/>
      <c r="CQ195" s="70"/>
      <c r="CR195" s="70"/>
      <c r="CS195" s="719"/>
      <c r="CT195" s="70"/>
      <c r="CU195" s="70"/>
      <c r="CV195" s="719"/>
      <c r="CW195" s="70"/>
      <c r="CX195" s="70"/>
      <c r="CY195" s="719"/>
      <c r="CZ195" s="70"/>
      <c r="DA195" s="70"/>
      <c r="DB195" s="719"/>
      <c r="DC195" s="70"/>
      <c r="DD195" s="70"/>
      <c r="DE195" s="719"/>
      <c r="DF195" s="70"/>
      <c r="DG195" s="70"/>
      <c r="DH195" s="719"/>
      <c r="DI195" s="70"/>
      <c r="DJ195" s="70"/>
    </row>
    <row r="196" spans="1:115" ht="15">
      <c r="A196" s="622" t="s">
        <v>8</v>
      </c>
      <c r="B196" s="1924" t="s">
        <v>26</v>
      </c>
      <c r="C196" s="1925"/>
      <c r="D196" s="1925"/>
      <c r="E196" s="1925"/>
      <c r="F196" s="1925"/>
      <c r="G196" s="1928"/>
      <c r="H196" s="1924" t="s">
        <v>28</v>
      </c>
      <c r="I196" s="1925"/>
      <c r="J196" s="1925"/>
      <c r="K196" s="1925"/>
      <c r="L196" s="1925"/>
      <c r="M196" s="1928"/>
      <c r="N196" s="1924" t="s">
        <v>27</v>
      </c>
      <c r="O196" s="1925"/>
      <c r="P196" s="1925"/>
      <c r="Q196" s="1925"/>
      <c r="R196" s="1925"/>
      <c r="S196" s="1928"/>
      <c r="T196" s="1924" t="s">
        <v>9</v>
      </c>
      <c r="U196" s="1925"/>
      <c r="V196" s="1925"/>
      <c r="W196" s="1925"/>
      <c r="X196" s="1925"/>
      <c r="Y196" s="1928"/>
      <c r="Z196" s="1924" t="s">
        <v>10</v>
      </c>
      <c r="AA196" s="1925"/>
      <c r="AB196" s="1925"/>
      <c r="AC196" s="1925"/>
      <c r="AD196" s="1925"/>
      <c r="AE196" s="1928"/>
      <c r="AF196" s="1924" t="s">
        <v>11</v>
      </c>
      <c r="AG196" s="1925"/>
      <c r="AH196" s="1925"/>
      <c r="AI196" s="1925"/>
      <c r="AJ196" s="1925"/>
      <c r="AK196" s="1925"/>
      <c r="AL196" s="1924" t="s">
        <v>12</v>
      </c>
      <c r="AM196" s="1925"/>
      <c r="AN196" s="1925"/>
      <c r="AO196" s="1925"/>
      <c r="AP196" s="1925"/>
      <c r="AQ196" s="1928"/>
      <c r="AR196" s="1924" t="s">
        <v>13</v>
      </c>
      <c r="AS196" s="1925"/>
      <c r="AT196" s="1925"/>
      <c r="AU196" s="1925"/>
      <c r="AV196" s="1925"/>
      <c r="AW196" s="1928"/>
      <c r="AX196" s="1924" t="s">
        <v>14</v>
      </c>
      <c r="AY196" s="1925"/>
      <c r="AZ196" s="1925"/>
      <c r="BA196" s="1925"/>
      <c r="BB196" s="1925"/>
      <c r="BC196" s="1928"/>
      <c r="BD196" s="1924" t="s">
        <v>15</v>
      </c>
      <c r="BE196" s="1925"/>
      <c r="BF196" s="1925"/>
      <c r="BG196" s="1925"/>
      <c r="BH196" s="1925"/>
      <c r="BI196" s="1928"/>
      <c r="BJ196" s="1924" t="s">
        <v>24</v>
      </c>
      <c r="BK196" s="1925"/>
      <c r="BL196" s="1925"/>
      <c r="BM196" s="1925"/>
      <c r="BN196" s="1925"/>
      <c r="BO196" s="1928"/>
      <c r="BP196" s="1924" t="s">
        <v>16</v>
      </c>
      <c r="BQ196" s="1925"/>
      <c r="BR196" s="1925"/>
      <c r="BS196" s="1925"/>
      <c r="BT196" s="1925"/>
      <c r="BU196" s="1928"/>
      <c r="BV196" s="1924" t="s">
        <v>17</v>
      </c>
      <c r="BW196" s="1925"/>
      <c r="BX196" s="1925"/>
      <c r="BY196" s="1925"/>
      <c r="BZ196" s="1925"/>
      <c r="CA196" s="1928"/>
      <c r="CB196" s="1924" t="s">
        <v>18</v>
      </c>
      <c r="CC196" s="1925"/>
      <c r="CD196" s="1925"/>
      <c r="CE196" s="1925"/>
      <c r="CF196" s="1925"/>
      <c r="CG196" s="1928"/>
      <c r="CH196" s="1924" t="s">
        <v>19</v>
      </c>
      <c r="CI196" s="1925"/>
      <c r="CJ196" s="1925"/>
      <c r="CK196" s="1925"/>
      <c r="CL196" s="1925"/>
      <c r="CM196" s="1928"/>
      <c r="CN196" s="1924" t="s">
        <v>20</v>
      </c>
      <c r="CO196" s="1925"/>
      <c r="CP196" s="1925"/>
      <c r="CQ196" s="1925"/>
      <c r="CR196" s="1925"/>
      <c r="CS196" s="1928"/>
      <c r="CT196" s="1925" t="s">
        <v>21</v>
      </c>
      <c r="CU196" s="1925"/>
      <c r="CV196" s="1925"/>
      <c r="CW196" s="1925"/>
      <c r="CX196" s="1925"/>
      <c r="CY196" s="1928"/>
      <c r="CZ196" s="1924" t="s">
        <v>22</v>
      </c>
      <c r="DA196" s="1925"/>
      <c r="DB196" s="1925"/>
      <c r="DC196" s="1925"/>
      <c r="DD196" s="1925"/>
      <c r="DE196" s="1928"/>
      <c r="DF196" s="1925" t="s">
        <v>23</v>
      </c>
      <c r="DG196" s="1925"/>
      <c r="DH196" s="1925"/>
      <c r="DI196" s="1925"/>
      <c r="DJ196" s="1925"/>
      <c r="DK196" s="1926"/>
    </row>
    <row r="197" spans="1:115" ht="15">
      <c r="A197" s="623" t="s">
        <v>124</v>
      </c>
      <c r="B197" s="1868" t="s">
        <v>104</v>
      </c>
      <c r="C197" s="1863"/>
      <c r="D197" s="1869"/>
      <c r="E197" s="2103" t="s">
        <v>3</v>
      </c>
      <c r="F197" s="1863"/>
      <c r="G197" s="1864"/>
      <c r="H197" s="1868" t="s">
        <v>104</v>
      </c>
      <c r="I197" s="1863"/>
      <c r="J197" s="1869"/>
      <c r="K197" s="2103" t="s">
        <v>3</v>
      </c>
      <c r="L197" s="1863"/>
      <c r="M197" s="1864"/>
      <c r="N197" s="1868" t="s">
        <v>104</v>
      </c>
      <c r="O197" s="1863"/>
      <c r="P197" s="1869"/>
      <c r="Q197" s="2103" t="s">
        <v>3</v>
      </c>
      <c r="R197" s="1863"/>
      <c r="S197" s="1864"/>
      <c r="T197" s="1868" t="s">
        <v>104</v>
      </c>
      <c r="U197" s="1863"/>
      <c r="V197" s="1869"/>
      <c r="W197" s="2103" t="s">
        <v>3</v>
      </c>
      <c r="X197" s="1863"/>
      <c r="Y197" s="1864"/>
      <c r="Z197" s="1868" t="s">
        <v>104</v>
      </c>
      <c r="AA197" s="1863"/>
      <c r="AB197" s="1869"/>
      <c r="AC197" s="2103" t="s">
        <v>3</v>
      </c>
      <c r="AD197" s="1863"/>
      <c r="AE197" s="1864"/>
      <c r="AF197" s="1868" t="s">
        <v>104</v>
      </c>
      <c r="AG197" s="1863"/>
      <c r="AH197" s="1869"/>
      <c r="AI197" s="2103" t="s">
        <v>3</v>
      </c>
      <c r="AJ197" s="1863"/>
      <c r="AK197" s="1863"/>
      <c r="AL197" s="1868" t="s">
        <v>104</v>
      </c>
      <c r="AM197" s="1863"/>
      <c r="AN197" s="1869"/>
      <c r="AO197" s="2103" t="s">
        <v>3</v>
      </c>
      <c r="AP197" s="1863"/>
      <c r="AQ197" s="1864"/>
      <c r="AR197" s="1868" t="s">
        <v>104</v>
      </c>
      <c r="AS197" s="1863"/>
      <c r="AT197" s="1869"/>
      <c r="AU197" s="2103" t="s">
        <v>3</v>
      </c>
      <c r="AV197" s="1863"/>
      <c r="AW197" s="1864"/>
      <c r="AX197" s="1868" t="s">
        <v>104</v>
      </c>
      <c r="AY197" s="1863"/>
      <c r="AZ197" s="1869"/>
      <c r="BA197" s="2103" t="s">
        <v>3</v>
      </c>
      <c r="BB197" s="1863"/>
      <c r="BC197" s="1864"/>
      <c r="BD197" s="1868" t="s">
        <v>104</v>
      </c>
      <c r="BE197" s="1863"/>
      <c r="BF197" s="1869"/>
      <c r="BG197" s="2103" t="s">
        <v>3</v>
      </c>
      <c r="BH197" s="1863"/>
      <c r="BI197" s="1864"/>
      <c r="BJ197" s="1868" t="s">
        <v>104</v>
      </c>
      <c r="BK197" s="1863"/>
      <c r="BL197" s="1869"/>
      <c r="BM197" s="2103" t="s">
        <v>3</v>
      </c>
      <c r="BN197" s="1863"/>
      <c r="BO197" s="1864"/>
      <c r="BP197" s="1868" t="s">
        <v>104</v>
      </c>
      <c r="BQ197" s="1863"/>
      <c r="BR197" s="1869"/>
      <c r="BS197" s="2103" t="s">
        <v>3</v>
      </c>
      <c r="BT197" s="1863"/>
      <c r="BU197" s="1864"/>
      <c r="BV197" s="1868" t="s">
        <v>104</v>
      </c>
      <c r="BW197" s="1863"/>
      <c r="BX197" s="1869"/>
      <c r="BY197" s="2103" t="s">
        <v>3</v>
      </c>
      <c r="BZ197" s="1863"/>
      <c r="CA197" s="1864"/>
      <c r="CB197" s="1868" t="s">
        <v>104</v>
      </c>
      <c r="CC197" s="1863"/>
      <c r="CD197" s="1869"/>
      <c r="CE197" s="2103" t="s">
        <v>3</v>
      </c>
      <c r="CF197" s="1863"/>
      <c r="CG197" s="1864"/>
      <c r="CH197" s="1868" t="s">
        <v>104</v>
      </c>
      <c r="CI197" s="1863"/>
      <c r="CJ197" s="1869"/>
      <c r="CK197" s="2103" t="s">
        <v>3</v>
      </c>
      <c r="CL197" s="1863"/>
      <c r="CM197" s="1864"/>
      <c r="CN197" s="1868" t="s">
        <v>104</v>
      </c>
      <c r="CO197" s="1863"/>
      <c r="CP197" s="1869"/>
      <c r="CQ197" s="2103" t="s">
        <v>3</v>
      </c>
      <c r="CR197" s="1863"/>
      <c r="CS197" s="1864"/>
      <c r="CT197" s="1863" t="s">
        <v>104</v>
      </c>
      <c r="CU197" s="1863"/>
      <c r="CV197" s="1869"/>
      <c r="CW197" s="2103" t="s">
        <v>3</v>
      </c>
      <c r="CX197" s="1863"/>
      <c r="CY197" s="1864"/>
      <c r="CZ197" s="1868" t="s">
        <v>104</v>
      </c>
      <c r="DA197" s="1863"/>
      <c r="DB197" s="1869"/>
      <c r="DC197" s="2103" t="s">
        <v>3</v>
      </c>
      <c r="DD197" s="1863"/>
      <c r="DE197" s="1864"/>
      <c r="DF197" s="1863" t="s">
        <v>104</v>
      </c>
      <c r="DG197" s="1863"/>
      <c r="DH197" s="1869"/>
      <c r="DI197" s="2103" t="s">
        <v>3</v>
      </c>
      <c r="DJ197" s="1863"/>
      <c r="DK197" s="1869"/>
    </row>
    <row r="198" spans="1:115" s="191" customFormat="1" ht="15.75" thickBot="1">
      <c r="A198" s="624" t="s">
        <v>125</v>
      </c>
      <c r="B198" s="167" t="s">
        <v>46</v>
      </c>
      <c r="C198" s="133" t="s">
        <v>69</v>
      </c>
      <c r="D198" s="714" t="s">
        <v>77</v>
      </c>
      <c r="E198" s="134" t="s">
        <v>46</v>
      </c>
      <c r="F198" s="134" t="s">
        <v>69</v>
      </c>
      <c r="G198" s="727" t="s">
        <v>77</v>
      </c>
      <c r="H198" s="167" t="s">
        <v>46</v>
      </c>
      <c r="I198" s="133" t="s">
        <v>69</v>
      </c>
      <c r="J198" s="714" t="s">
        <v>77</v>
      </c>
      <c r="K198" s="134" t="s">
        <v>46</v>
      </c>
      <c r="L198" s="134" t="s">
        <v>69</v>
      </c>
      <c r="M198" s="727" t="s">
        <v>77</v>
      </c>
      <c r="N198" s="167" t="s">
        <v>46</v>
      </c>
      <c r="O198" s="133" t="s">
        <v>69</v>
      </c>
      <c r="P198" s="714" t="s">
        <v>77</v>
      </c>
      <c r="Q198" s="134" t="s">
        <v>46</v>
      </c>
      <c r="R198" s="134" t="s">
        <v>69</v>
      </c>
      <c r="S198" s="727" t="s">
        <v>77</v>
      </c>
      <c r="T198" s="167" t="s">
        <v>46</v>
      </c>
      <c r="U198" s="133" t="s">
        <v>69</v>
      </c>
      <c r="V198" s="714" t="s">
        <v>77</v>
      </c>
      <c r="W198" s="134" t="s">
        <v>46</v>
      </c>
      <c r="X198" s="134" t="s">
        <v>69</v>
      </c>
      <c r="Y198" s="727" t="s">
        <v>77</v>
      </c>
      <c r="Z198" s="167" t="s">
        <v>46</v>
      </c>
      <c r="AA198" s="133" t="s">
        <v>69</v>
      </c>
      <c r="AB198" s="714" t="s">
        <v>77</v>
      </c>
      <c r="AC198" s="134" t="s">
        <v>46</v>
      </c>
      <c r="AD198" s="134" t="s">
        <v>69</v>
      </c>
      <c r="AE198" s="727" t="s">
        <v>77</v>
      </c>
      <c r="AF198" s="167" t="s">
        <v>46</v>
      </c>
      <c r="AG198" s="133" t="s">
        <v>69</v>
      </c>
      <c r="AH198" s="714" t="s">
        <v>77</v>
      </c>
      <c r="AI198" s="134" t="s">
        <v>46</v>
      </c>
      <c r="AJ198" s="134" t="s">
        <v>69</v>
      </c>
      <c r="AK198" s="732" t="s">
        <v>77</v>
      </c>
      <c r="AL198" s="167" t="s">
        <v>46</v>
      </c>
      <c r="AM198" s="133" t="s">
        <v>69</v>
      </c>
      <c r="AN198" s="714" t="s">
        <v>77</v>
      </c>
      <c r="AO198" s="134" t="s">
        <v>46</v>
      </c>
      <c r="AP198" s="134" t="s">
        <v>69</v>
      </c>
      <c r="AQ198" s="727" t="s">
        <v>77</v>
      </c>
      <c r="AR198" s="167" t="s">
        <v>46</v>
      </c>
      <c r="AS198" s="133" t="s">
        <v>69</v>
      </c>
      <c r="AT198" s="714" t="s">
        <v>77</v>
      </c>
      <c r="AU198" s="134" t="s">
        <v>46</v>
      </c>
      <c r="AV198" s="134" t="s">
        <v>69</v>
      </c>
      <c r="AW198" s="727" t="s">
        <v>77</v>
      </c>
      <c r="AX198" s="167" t="s">
        <v>46</v>
      </c>
      <c r="AY198" s="133" t="s">
        <v>69</v>
      </c>
      <c r="AZ198" s="714" t="s">
        <v>77</v>
      </c>
      <c r="BA198" s="134" t="s">
        <v>46</v>
      </c>
      <c r="BB198" s="134" t="s">
        <v>69</v>
      </c>
      <c r="BC198" s="727" t="s">
        <v>77</v>
      </c>
      <c r="BD198" s="167" t="s">
        <v>46</v>
      </c>
      <c r="BE198" s="133" t="s">
        <v>69</v>
      </c>
      <c r="BF198" s="714" t="s">
        <v>77</v>
      </c>
      <c r="BG198" s="134" t="s">
        <v>46</v>
      </c>
      <c r="BH198" s="134" t="s">
        <v>69</v>
      </c>
      <c r="BI198" s="727" t="s">
        <v>77</v>
      </c>
      <c r="BJ198" s="167" t="s">
        <v>46</v>
      </c>
      <c r="BK198" s="133" t="s">
        <v>69</v>
      </c>
      <c r="BL198" s="714" t="s">
        <v>77</v>
      </c>
      <c r="BM198" s="134" t="s">
        <v>46</v>
      </c>
      <c r="BN198" s="134" t="s">
        <v>69</v>
      </c>
      <c r="BO198" s="727" t="s">
        <v>77</v>
      </c>
      <c r="BP198" s="167" t="s">
        <v>46</v>
      </c>
      <c r="BQ198" s="133" t="s">
        <v>69</v>
      </c>
      <c r="BR198" s="714" t="s">
        <v>77</v>
      </c>
      <c r="BS198" s="134" t="s">
        <v>46</v>
      </c>
      <c r="BT198" s="134" t="s">
        <v>69</v>
      </c>
      <c r="BU198" s="727" t="s">
        <v>77</v>
      </c>
      <c r="BV198" s="167" t="s">
        <v>46</v>
      </c>
      <c r="BW198" s="133" t="s">
        <v>69</v>
      </c>
      <c r="BX198" s="714" t="s">
        <v>77</v>
      </c>
      <c r="BY198" s="134" t="s">
        <v>46</v>
      </c>
      <c r="BZ198" s="134" t="s">
        <v>69</v>
      </c>
      <c r="CA198" s="727" t="s">
        <v>77</v>
      </c>
      <c r="CB198" s="167" t="s">
        <v>46</v>
      </c>
      <c r="CC198" s="133" t="s">
        <v>69</v>
      </c>
      <c r="CD198" s="714" t="s">
        <v>77</v>
      </c>
      <c r="CE198" s="134" t="s">
        <v>46</v>
      </c>
      <c r="CF198" s="133" t="s">
        <v>69</v>
      </c>
      <c r="CG198" s="727" t="s">
        <v>77</v>
      </c>
      <c r="CH198" s="167" t="s">
        <v>46</v>
      </c>
      <c r="CI198" s="133" t="s">
        <v>69</v>
      </c>
      <c r="CJ198" s="714" t="s">
        <v>77</v>
      </c>
      <c r="CK198" s="134" t="s">
        <v>46</v>
      </c>
      <c r="CL198" s="134" t="s">
        <v>69</v>
      </c>
      <c r="CM198" s="727" t="s">
        <v>77</v>
      </c>
      <c r="CN198" s="167" t="s">
        <v>46</v>
      </c>
      <c r="CO198" s="133" t="s">
        <v>69</v>
      </c>
      <c r="CP198" s="714" t="s">
        <v>77</v>
      </c>
      <c r="CQ198" s="134" t="s">
        <v>46</v>
      </c>
      <c r="CR198" s="134" t="s">
        <v>69</v>
      </c>
      <c r="CS198" s="727" t="s">
        <v>77</v>
      </c>
      <c r="CT198" s="133" t="s">
        <v>46</v>
      </c>
      <c r="CU198" s="133" t="s">
        <v>69</v>
      </c>
      <c r="CV198" s="714" t="s">
        <v>77</v>
      </c>
      <c r="CW198" s="134" t="s">
        <v>46</v>
      </c>
      <c r="CX198" s="134" t="s">
        <v>69</v>
      </c>
      <c r="CY198" s="727" t="s">
        <v>77</v>
      </c>
      <c r="CZ198" s="167" t="s">
        <v>46</v>
      </c>
      <c r="DA198" s="133" t="s">
        <v>69</v>
      </c>
      <c r="DB198" s="714" t="s">
        <v>77</v>
      </c>
      <c r="DC198" s="134" t="s">
        <v>46</v>
      </c>
      <c r="DD198" s="134" t="s">
        <v>69</v>
      </c>
      <c r="DE198" s="727" t="s">
        <v>77</v>
      </c>
      <c r="DF198" s="133" t="s">
        <v>46</v>
      </c>
      <c r="DG198" s="133" t="s">
        <v>69</v>
      </c>
      <c r="DH198" s="714" t="s">
        <v>77</v>
      </c>
      <c r="DI198" s="134" t="s">
        <v>46</v>
      </c>
      <c r="DJ198" s="133" t="s">
        <v>69</v>
      </c>
      <c r="DK198" s="739" t="s">
        <v>77</v>
      </c>
    </row>
    <row r="199" spans="1:115">
      <c r="A199" s="625" t="s">
        <v>81</v>
      </c>
      <c r="B199" s="171">
        <v>21</v>
      </c>
      <c r="C199" s="139">
        <v>0.97</v>
      </c>
      <c r="D199" s="715">
        <v>3939</v>
      </c>
      <c r="E199" s="149">
        <v>21</v>
      </c>
      <c r="F199" s="150">
        <v>2.78</v>
      </c>
      <c r="G199" s="728">
        <v>304</v>
      </c>
      <c r="H199" s="171">
        <v>23</v>
      </c>
      <c r="I199" s="139">
        <v>1.1000000000000001</v>
      </c>
      <c r="J199" s="715">
        <v>2964</v>
      </c>
      <c r="K199" s="149">
        <v>22</v>
      </c>
      <c r="L199" s="150">
        <v>3.08</v>
      </c>
      <c r="M199" s="728">
        <v>256</v>
      </c>
      <c r="N199" s="171">
        <v>6</v>
      </c>
      <c r="O199" s="139">
        <v>1.05</v>
      </c>
      <c r="P199" s="715">
        <v>975</v>
      </c>
      <c r="Q199" s="183" t="s">
        <v>105</v>
      </c>
      <c r="R199" s="150" t="s">
        <v>105</v>
      </c>
      <c r="S199" s="728" t="s">
        <v>105</v>
      </c>
      <c r="T199" s="173">
        <v>29</v>
      </c>
      <c r="U199" s="139">
        <v>3.54</v>
      </c>
      <c r="V199" s="715">
        <v>291</v>
      </c>
      <c r="W199" s="149" t="s">
        <v>105</v>
      </c>
      <c r="X199" s="150" t="s">
        <v>105</v>
      </c>
      <c r="Y199" s="728" t="s">
        <v>105</v>
      </c>
      <c r="Z199" s="171">
        <v>17</v>
      </c>
      <c r="AA199" s="139">
        <v>2.11</v>
      </c>
      <c r="AB199" s="715">
        <v>424</v>
      </c>
      <c r="AC199" s="149">
        <v>17</v>
      </c>
      <c r="AD199" s="150">
        <v>5.24</v>
      </c>
      <c r="AE199" s="728">
        <v>50</v>
      </c>
      <c r="AF199" s="171">
        <v>3</v>
      </c>
      <c r="AG199" s="139">
        <v>1.81</v>
      </c>
      <c r="AH199" s="723">
        <v>161</v>
      </c>
      <c r="AI199" s="148" t="s">
        <v>105</v>
      </c>
      <c r="AJ199" s="150" t="s">
        <v>105</v>
      </c>
      <c r="AK199" s="723" t="s">
        <v>105</v>
      </c>
      <c r="AL199" s="171">
        <v>7</v>
      </c>
      <c r="AM199" s="139">
        <v>2.3199999999999998</v>
      </c>
      <c r="AN199" s="723">
        <v>188</v>
      </c>
      <c r="AO199" s="148" t="s">
        <v>105</v>
      </c>
      <c r="AP199" s="150" t="s">
        <v>105</v>
      </c>
      <c r="AQ199" s="728" t="s">
        <v>105</v>
      </c>
      <c r="AR199" s="171">
        <v>26</v>
      </c>
      <c r="AS199" s="139">
        <v>3.41</v>
      </c>
      <c r="AT199" s="723">
        <v>235</v>
      </c>
      <c r="AU199" s="148" t="s">
        <v>105</v>
      </c>
      <c r="AV199" s="150" t="s">
        <v>105</v>
      </c>
      <c r="AW199" s="728" t="s">
        <v>105</v>
      </c>
      <c r="AX199" s="171">
        <v>7</v>
      </c>
      <c r="AY199" s="139">
        <v>2.0099999999999998</v>
      </c>
      <c r="AZ199" s="723">
        <v>203</v>
      </c>
      <c r="BA199" s="148" t="s">
        <v>105</v>
      </c>
      <c r="BB199" s="150" t="s">
        <v>105</v>
      </c>
      <c r="BC199" s="728" t="s">
        <v>105</v>
      </c>
      <c r="BD199" s="171">
        <v>23</v>
      </c>
      <c r="BE199" s="139">
        <v>2.72</v>
      </c>
      <c r="BF199" s="715">
        <v>280</v>
      </c>
      <c r="BG199" s="149" t="s">
        <v>105</v>
      </c>
      <c r="BH199" s="150" t="s">
        <v>105</v>
      </c>
      <c r="BI199" s="728" t="s">
        <v>105</v>
      </c>
      <c r="BJ199" s="184">
        <v>7</v>
      </c>
      <c r="BK199" s="148">
        <v>2.65</v>
      </c>
      <c r="BL199" s="735">
        <v>123</v>
      </c>
      <c r="BM199" s="148" t="s">
        <v>105</v>
      </c>
      <c r="BN199" s="150" t="s">
        <v>105</v>
      </c>
      <c r="BO199" s="728" t="s">
        <v>105</v>
      </c>
      <c r="BP199" s="171">
        <v>21</v>
      </c>
      <c r="BQ199" s="139">
        <v>2.57</v>
      </c>
      <c r="BR199" s="715">
        <v>319</v>
      </c>
      <c r="BS199" s="149" t="s">
        <v>105</v>
      </c>
      <c r="BT199" s="150" t="s">
        <v>105</v>
      </c>
      <c r="BU199" s="728" t="s">
        <v>105</v>
      </c>
      <c r="BV199" s="171">
        <v>24</v>
      </c>
      <c r="BW199" s="139">
        <v>2.46</v>
      </c>
      <c r="BX199" s="715">
        <v>381</v>
      </c>
      <c r="BY199" s="149" t="s">
        <v>105</v>
      </c>
      <c r="BZ199" s="150" t="s">
        <v>105</v>
      </c>
      <c r="CA199" s="728" t="s">
        <v>105</v>
      </c>
      <c r="CB199" s="171">
        <v>23</v>
      </c>
      <c r="CC199" s="139">
        <v>2.78</v>
      </c>
      <c r="CD199" s="723">
        <v>304</v>
      </c>
      <c r="CE199" s="148" t="s">
        <v>105</v>
      </c>
      <c r="CF199" s="150" t="s">
        <v>105</v>
      </c>
      <c r="CG199" s="728" t="s">
        <v>105</v>
      </c>
      <c r="CH199" s="171">
        <v>51</v>
      </c>
      <c r="CI199" s="139">
        <v>3.89</v>
      </c>
      <c r="CJ199" s="723">
        <v>226</v>
      </c>
      <c r="CK199" s="148" t="s">
        <v>105</v>
      </c>
      <c r="CL199" s="150" t="s">
        <v>105</v>
      </c>
      <c r="CM199" s="728" t="s">
        <v>105</v>
      </c>
      <c r="CN199" s="171">
        <v>10</v>
      </c>
      <c r="CO199" s="139">
        <v>2.75</v>
      </c>
      <c r="CP199" s="723">
        <v>198</v>
      </c>
      <c r="CQ199" s="148" t="s">
        <v>105</v>
      </c>
      <c r="CR199" s="150" t="s">
        <v>105</v>
      </c>
      <c r="CS199" s="728" t="s">
        <v>105</v>
      </c>
      <c r="CT199" s="139">
        <v>4</v>
      </c>
      <c r="CU199" s="139">
        <v>1.92</v>
      </c>
      <c r="CV199" s="723">
        <v>122</v>
      </c>
      <c r="CW199" s="148" t="s">
        <v>105</v>
      </c>
      <c r="CX199" s="150" t="s">
        <v>105</v>
      </c>
      <c r="CY199" s="728" t="s">
        <v>105</v>
      </c>
      <c r="CZ199" s="171">
        <v>28</v>
      </c>
      <c r="DA199" s="139">
        <v>2.89</v>
      </c>
      <c r="DB199" s="723">
        <v>301</v>
      </c>
      <c r="DC199" s="148" t="s">
        <v>105</v>
      </c>
      <c r="DD199" s="150" t="s">
        <v>105</v>
      </c>
      <c r="DE199" s="728" t="s">
        <v>105</v>
      </c>
      <c r="DF199" s="602">
        <v>9</v>
      </c>
      <c r="DG199" s="148">
        <v>2.68</v>
      </c>
      <c r="DH199" s="735">
        <v>183</v>
      </c>
      <c r="DI199" s="148" t="s">
        <v>105</v>
      </c>
      <c r="DJ199" s="149" t="s">
        <v>105</v>
      </c>
      <c r="DK199" s="715" t="s">
        <v>105</v>
      </c>
    </row>
    <row r="200" spans="1:115">
      <c r="A200" s="626" t="s">
        <v>78</v>
      </c>
      <c r="B200" s="176">
        <v>8</v>
      </c>
      <c r="C200" s="153">
        <v>0.63</v>
      </c>
      <c r="D200" s="716">
        <v>3880</v>
      </c>
      <c r="E200" s="159">
        <v>7</v>
      </c>
      <c r="F200" s="159">
        <v>1.66</v>
      </c>
      <c r="G200" s="729">
        <v>296</v>
      </c>
      <c r="H200" s="176">
        <v>9</v>
      </c>
      <c r="I200" s="153">
        <v>0.72</v>
      </c>
      <c r="J200" s="716">
        <v>2908</v>
      </c>
      <c r="K200" s="159">
        <v>8</v>
      </c>
      <c r="L200" s="159">
        <v>1.83</v>
      </c>
      <c r="M200" s="729">
        <v>247</v>
      </c>
      <c r="N200" s="176">
        <v>3</v>
      </c>
      <c r="O200" s="153">
        <v>0.64</v>
      </c>
      <c r="P200" s="716">
        <v>972</v>
      </c>
      <c r="Q200" s="159" t="s">
        <v>105</v>
      </c>
      <c r="R200" s="159" t="s">
        <v>105</v>
      </c>
      <c r="S200" s="729" t="s">
        <v>105</v>
      </c>
      <c r="T200" s="176">
        <v>12</v>
      </c>
      <c r="U200" s="153">
        <v>2.4500000000000002</v>
      </c>
      <c r="V200" s="716">
        <v>282</v>
      </c>
      <c r="W200" s="159" t="s">
        <v>105</v>
      </c>
      <c r="X200" s="159" t="s">
        <v>105</v>
      </c>
      <c r="Y200" s="729" t="s">
        <v>105</v>
      </c>
      <c r="Z200" s="176">
        <v>8</v>
      </c>
      <c r="AA200" s="153">
        <v>1.57</v>
      </c>
      <c r="AB200" s="716">
        <v>417</v>
      </c>
      <c r="AC200" s="159" t="s">
        <v>105</v>
      </c>
      <c r="AD200" s="159" t="s">
        <v>105</v>
      </c>
      <c r="AE200" s="729" t="s">
        <v>105</v>
      </c>
      <c r="AF200" s="176">
        <v>1</v>
      </c>
      <c r="AG200" s="153">
        <v>0.64</v>
      </c>
      <c r="AH200" s="724">
        <v>161</v>
      </c>
      <c r="AI200" s="158" t="s">
        <v>105</v>
      </c>
      <c r="AJ200" s="159" t="s">
        <v>105</v>
      </c>
      <c r="AK200" s="724" t="s">
        <v>105</v>
      </c>
      <c r="AL200" s="176">
        <v>5</v>
      </c>
      <c r="AM200" s="153">
        <v>2.2599999999999998</v>
      </c>
      <c r="AN200" s="724">
        <v>188</v>
      </c>
      <c r="AO200" s="158" t="s">
        <v>105</v>
      </c>
      <c r="AP200" s="159" t="s">
        <v>105</v>
      </c>
      <c r="AQ200" s="729" t="s">
        <v>105</v>
      </c>
      <c r="AR200" s="176">
        <v>10</v>
      </c>
      <c r="AS200" s="153">
        <v>2.2799999999999998</v>
      </c>
      <c r="AT200" s="724">
        <v>233</v>
      </c>
      <c r="AU200" s="158" t="s">
        <v>105</v>
      </c>
      <c r="AV200" s="159" t="s">
        <v>105</v>
      </c>
      <c r="AW200" s="729" t="s">
        <v>105</v>
      </c>
      <c r="AX200" s="176">
        <v>3</v>
      </c>
      <c r="AY200" s="153">
        <v>1.31</v>
      </c>
      <c r="AZ200" s="724">
        <v>199</v>
      </c>
      <c r="BA200" s="158" t="s">
        <v>105</v>
      </c>
      <c r="BB200" s="159" t="s">
        <v>105</v>
      </c>
      <c r="BC200" s="729" t="s">
        <v>105</v>
      </c>
      <c r="BD200" s="176">
        <v>8</v>
      </c>
      <c r="BE200" s="153">
        <v>1.99</v>
      </c>
      <c r="BF200" s="716">
        <v>273</v>
      </c>
      <c r="BG200" s="159" t="s">
        <v>105</v>
      </c>
      <c r="BH200" s="159" t="s">
        <v>105</v>
      </c>
      <c r="BI200" s="729" t="s">
        <v>105</v>
      </c>
      <c r="BJ200" s="185">
        <v>6</v>
      </c>
      <c r="BK200" s="158">
        <v>2.89</v>
      </c>
      <c r="BL200" s="736">
        <v>123</v>
      </c>
      <c r="BM200" s="158" t="s">
        <v>105</v>
      </c>
      <c r="BN200" s="159" t="s">
        <v>105</v>
      </c>
      <c r="BO200" s="729" t="s">
        <v>105</v>
      </c>
      <c r="BP200" s="176">
        <v>10</v>
      </c>
      <c r="BQ200" s="153">
        <v>1.94</v>
      </c>
      <c r="BR200" s="716">
        <v>313</v>
      </c>
      <c r="BS200" s="159" t="s">
        <v>105</v>
      </c>
      <c r="BT200" s="159" t="s">
        <v>105</v>
      </c>
      <c r="BU200" s="729" t="s">
        <v>105</v>
      </c>
      <c r="BV200" s="176">
        <v>6</v>
      </c>
      <c r="BW200" s="153">
        <v>1.33</v>
      </c>
      <c r="BX200" s="716">
        <v>375</v>
      </c>
      <c r="BY200" s="159" t="s">
        <v>105</v>
      </c>
      <c r="BZ200" s="159" t="s">
        <v>105</v>
      </c>
      <c r="CA200" s="729" t="s">
        <v>105</v>
      </c>
      <c r="CB200" s="176">
        <v>10</v>
      </c>
      <c r="CC200" s="153">
        <v>2.08</v>
      </c>
      <c r="CD200" s="724">
        <v>295</v>
      </c>
      <c r="CE200" s="158" t="s">
        <v>105</v>
      </c>
      <c r="CF200" s="159" t="s">
        <v>105</v>
      </c>
      <c r="CG200" s="729" t="s">
        <v>105</v>
      </c>
      <c r="CH200" s="176">
        <v>11</v>
      </c>
      <c r="CI200" s="153">
        <v>2.4700000000000002</v>
      </c>
      <c r="CJ200" s="724">
        <v>221</v>
      </c>
      <c r="CK200" s="158" t="s">
        <v>105</v>
      </c>
      <c r="CL200" s="159" t="s">
        <v>105</v>
      </c>
      <c r="CM200" s="729" t="s">
        <v>105</v>
      </c>
      <c r="CN200" s="176">
        <v>2</v>
      </c>
      <c r="CO200" s="153">
        <v>1.29</v>
      </c>
      <c r="CP200" s="724">
        <v>198</v>
      </c>
      <c r="CQ200" s="158" t="s">
        <v>105</v>
      </c>
      <c r="CR200" s="159" t="s">
        <v>105</v>
      </c>
      <c r="CS200" s="729" t="s">
        <v>105</v>
      </c>
      <c r="CT200" s="153">
        <v>5</v>
      </c>
      <c r="CU200" s="153">
        <v>2.67</v>
      </c>
      <c r="CV200" s="724">
        <v>120</v>
      </c>
      <c r="CW200" s="158" t="s">
        <v>105</v>
      </c>
      <c r="CX200" s="159" t="s">
        <v>105</v>
      </c>
      <c r="CY200" s="729" t="s">
        <v>105</v>
      </c>
      <c r="CZ200" s="176">
        <v>9</v>
      </c>
      <c r="DA200" s="153">
        <v>1.75</v>
      </c>
      <c r="DB200" s="724">
        <v>300</v>
      </c>
      <c r="DC200" s="158" t="s">
        <v>105</v>
      </c>
      <c r="DD200" s="159" t="s">
        <v>105</v>
      </c>
      <c r="DE200" s="729" t="s">
        <v>105</v>
      </c>
      <c r="DF200" s="603">
        <v>3</v>
      </c>
      <c r="DG200" s="158">
        <v>1.61</v>
      </c>
      <c r="DH200" s="736">
        <v>182</v>
      </c>
      <c r="DI200" s="158" t="s">
        <v>105</v>
      </c>
      <c r="DJ200" s="159" t="s">
        <v>105</v>
      </c>
      <c r="DK200" s="716" t="s">
        <v>105</v>
      </c>
    </row>
    <row r="201" spans="1:115">
      <c r="A201" s="625" t="s">
        <v>126</v>
      </c>
      <c r="B201" s="171">
        <v>83</v>
      </c>
      <c r="C201" s="139">
        <v>0.76</v>
      </c>
      <c r="D201" s="715">
        <v>4109</v>
      </c>
      <c r="E201" s="149">
        <v>39</v>
      </c>
      <c r="F201" s="149">
        <v>3.37</v>
      </c>
      <c r="G201" s="728">
        <v>299</v>
      </c>
      <c r="H201" s="171">
        <v>83</v>
      </c>
      <c r="I201" s="139">
        <v>0.86</v>
      </c>
      <c r="J201" s="715">
        <v>3081</v>
      </c>
      <c r="K201" s="149">
        <v>42</v>
      </c>
      <c r="L201" s="149">
        <v>3.69</v>
      </c>
      <c r="M201" s="728">
        <v>251</v>
      </c>
      <c r="N201" s="171">
        <v>85</v>
      </c>
      <c r="O201" s="139">
        <v>1.29</v>
      </c>
      <c r="P201" s="715">
        <v>1028</v>
      </c>
      <c r="Q201" s="149" t="s">
        <v>105</v>
      </c>
      <c r="R201" s="149" t="s">
        <v>105</v>
      </c>
      <c r="S201" s="728" t="s">
        <v>105</v>
      </c>
      <c r="T201" s="171">
        <v>81</v>
      </c>
      <c r="U201" s="139">
        <v>2.5499999999999998</v>
      </c>
      <c r="V201" s="715">
        <v>296</v>
      </c>
      <c r="W201" s="149" t="s">
        <v>105</v>
      </c>
      <c r="X201" s="149" t="s">
        <v>105</v>
      </c>
      <c r="Y201" s="728" t="s">
        <v>105</v>
      </c>
      <c r="Z201" s="171">
        <v>84</v>
      </c>
      <c r="AA201" s="139">
        <v>1.87</v>
      </c>
      <c r="AB201" s="715">
        <v>437</v>
      </c>
      <c r="AC201" s="149">
        <v>63</v>
      </c>
      <c r="AD201" s="149">
        <v>6.94</v>
      </c>
      <c r="AE201" s="728">
        <v>50</v>
      </c>
      <c r="AF201" s="171">
        <v>78</v>
      </c>
      <c r="AG201" s="139">
        <v>3.57</v>
      </c>
      <c r="AH201" s="723">
        <v>165</v>
      </c>
      <c r="AI201" s="148" t="s">
        <v>105</v>
      </c>
      <c r="AJ201" s="149" t="s">
        <v>105</v>
      </c>
      <c r="AK201" s="723" t="s">
        <v>105</v>
      </c>
      <c r="AL201" s="171">
        <v>85</v>
      </c>
      <c r="AM201" s="139">
        <v>2.41</v>
      </c>
      <c r="AN201" s="723">
        <v>202</v>
      </c>
      <c r="AO201" s="148" t="s">
        <v>105</v>
      </c>
      <c r="AP201" s="149" t="s">
        <v>105</v>
      </c>
      <c r="AQ201" s="728" t="s">
        <v>105</v>
      </c>
      <c r="AR201" s="171">
        <v>83</v>
      </c>
      <c r="AS201" s="139">
        <v>2.52</v>
      </c>
      <c r="AT201" s="723">
        <v>244</v>
      </c>
      <c r="AU201" s="148" t="s">
        <v>105</v>
      </c>
      <c r="AV201" s="149" t="s">
        <v>105</v>
      </c>
      <c r="AW201" s="728" t="s">
        <v>105</v>
      </c>
      <c r="AX201" s="171">
        <v>90</v>
      </c>
      <c r="AY201" s="139">
        <v>2.02</v>
      </c>
      <c r="AZ201" s="723">
        <v>219</v>
      </c>
      <c r="BA201" s="148" t="s">
        <v>105</v>
      </c>
      <c r="BB201" s="149" t="s">
        <v>105</v>
      </c>
      <c r="BC201" s="728" t="s">
        <v>105</v>
      </c>
      <c r="BD201" s="171">
        <v>81</v>
      </c>
      <c r="BE201" s="139">
        <v>2.41</v>
      </c>
      <c r="BF201" s="715">
        <v>294</v>
      </c>
      <c r="BG201" s="149" t="s">
        <v>105</v>
      </c>
      <c r="BH201" s="149" t="s">
        <v>105</v>
      </c>
      <c r="BI201" s="728" t="s">
        <v>105</v>
      </c>
      <c r="BJ201" s="184">
        <v>85</v>
      </c>
      <c r="BK201" s="148">
        <v>3.1</v>
      </c>
      <c r="BL201" s="735">
        <v>134</v>
      </c>
      <c r="BM201" s="148" t="s">
        <v>105</v>
      </c>
      <c r="BN201" s="149" t="s">
        <v>105</v>
      </c>
      <c r="BO201" s="728" t="s">
        <v>105</v>
      </c>
      <c r="BP201" s="171">
        <v>79</v>
      </c>
      <c r="BQ201" s="139">
        <v>2.2799999999999998</v>
      </c>
      <c r="BR201" s="715">
        <v>327</v>
      </c>
      <c r="BS201" s="149" t="s">
        <v>105</v>
      </c>
      <c r="BT201" s="149" t="s">
        <v>105</v>
      </c>
      <c r="BU201" s="728" t="s">
        <v>105</v>
      </c>
      <c r="BV201" s="171">
        <v>85</v>
      </c>
      <c r="BW201" s="139">
        <v>1.87</v>
      </c>
      <c r="BX201" s="715">
        <v>402</v>
      </c>
      <c r="BY201" s="149" t="s">
        <v>105</v>
      </c>
      <c r="BZ201" s="149" t="s">
        <v>105</v>
      </c>
      <c r="CA201" s="728" t="s">
        <v>105</v>
      </c>
      <c r="CB201" s="171">
        <v>84</v>
      </c>
      <c r="CC201" s="139">
        <v>2.17</v>
      </c>
      <c r="CD201" s="723">
        <v>316</v>
      </c>
      <c r="CE201" s="148" t="s">
        <v>105</v>
      </c>
      <c r="CF201" s="149" t="s">
        <v>105</v>
      </c>
      <c r="CG201" s="728" t="s">
        <v>105</v>
      </c>
      <c r="CH201" s="171">
        <v>80</v>
      </c>
      <c r="CI201" s="139">
        <v>2.91</v>
      </c>
      <c r="CJ201" s="723">
        <v>231</v>
      </c>
      <c r="CK201" s="148" t="s">
        <v>105</v>
      </c>
      <c r="CL201" s="149" t="s">
        <v>105</v>
      </c>
      <c r="CM201" s="728" t="s">
        <v>105</v>
      </c>
      <c r="CN201" s="171">
        <v>92</v>
      </c>
      <c r="CO201" s="139">
        <v>1.56</v>
      </c>
      <c r="CP201" s="723">
        <v>208</v>
      </c>
      <c r="CQ201" s="148" t="s">
        <v>105</v>
      </c>
      <c r="CR201" s="149" t="s">
        <v>105</v>
      </c>
      <c r="CS201" s="728" t="s">
        <v>105</v>
      </c>
      <c r="CT201" s="139">
        <v>86</v>
      </c>
      <c r="CU201" s="139">
        <v>3.3</v>
      </c>
      <c r="CV201" s="723">
        <v>128</v>
      </c>
      <c r="CW201" s="148" t="s">
        <v>105</v>
      </c>
      <c r="CX201" s="149" t="s">
        <v>105</v>
      </c>
      <c r="CY201" s="728" t="s">
        <v>105</v>
      </c>
      <c r="CZ201" s="171">
        <v>85</v>
      </c>
      <c r="DA201" s="139">
        <v>2.12</v>
      </c>
      <c r="DB201" s="723">
        <v>315</v>
      </c>
      <c r="DC201" s="148" t="s">
        <v>105</v>
      </c>
      <c r="DD201" s="149" t="s">
        <v>105</v>
      </c>
      <c r="DE201" s="728" t="s">
        <v>105</v>
      </c>
      <c r="DF201" s="602">
        <v>87</v>
      </c>
      <c r="DG201" s="148">
        <v>2.37</v>
      </c>
      <c r="DH201" s="735">
        <v>191</v>
      </c>
      <c r="DI201" s="148" t="s">
        <v>105</v>
      </c>
      <c r="DJ201" s="149" t="s">
        <v>105</v>
      </c>
      <c r="DK201" s="715" t="s">
        <v>105</v>
      </c>
    </row>
    <row r="202" spans="1:115">
      <c r="A202" s="626" t="s">
        <v>127</v>
      </c>
      <c r="B202" s="176">
        <v>66</v>
      </c>
      <c r="C202" s="153">
        <v>1.17</v>
      </c>
      <c r="D202" s="716">
        <v>3877</v>
      </c>
      <c r="E202" s="159">
        <v>71</v>
      </c>
      <c r="F202" s="159">
        <v>3.2</v>
      </c>
      <c r="G202" s="729">
        <v>296</v>
      </c>
      <c r="H202" s="176">
        <v>69</v>
      </c>
      <c r="I202" s="153">
        <v>1.29</v>
      </c>
      <c r="J202" s="716">
        <v>2909</v>
      </c>
      <c r="K202" s="159">
        <v>73</v>
      </c>
      <c r="L202" s="159">
        <v>3.42</v>
      </c>
      <c r="M202" s="729">
        <v>248</v>
      </c>
      <c r="N202" s="176">
        <v>47</v>
      </c>
      <c r="O202" s="153">
        <v>2.37</v>
      </c>
      <c r="P202" s="716">
        <v>968</v>
      </c>
      <c r="Q202" s="159" t="s">
        <v>105</v>
      </c>
      <c r="R202" s="159" t="s">
        <v>105</v>
      </c>
      <c r="S202" s="729" t="s">
        <v>105</v>
      </c>
      <c r="T202" s="176">
        <v>72</v>
      </c>
      <c r="U202" s="153">
        <v>3.9</v>
      </c>
      <c r="V202" s="716">
        <v>286</v>
      </c>
      <c r="W202" s="159" t="s">
        <v>105</v>
      </c>
      <c r="X202" s="159" t="s">
        <v>105</v>
      </c>
      <c r="Y202" s="729" t="s">
        <v>105</v>
      </c>
      <c r="Z202" s="176">
        <v>76</v>
      </c>
      <c r="AA202" s="153">
        <v>2.74</v>
      </c>
      <c r="AB202" s="716">
        <v>422</v>
      </c>
      <c r="AC202" s="159" t="s">
        <v>105</v>
      </c>
      <c r="AD202" s="159" t="s">
        <v>105</v>
      </c>
      <c r="AE202" s="729" t="s">
        <v>105</v>
      </c>
      <c r="AF202" s="176">
        <v>39</v>
      </c>
      <c r="AG202" s="153">
        <v>5.27</v>
      </c>
      <c r="AH202" s="724">
        <v>161</v>
      </c>
      <c r="AI202" s="158" t="s">
        <v>105</v>
      </c>
      <c r="AJ202" s="159" t="s">
        <v>105</v>
      </c>
      <c r="AK202" s="724" t="s">
        <v>105</v>
      </c>
      <c r="AL202" s="176">
        <v>44</v>
      </c>
      <c r="AM202" s="153">
        <v>4.71</v>
      </c>
      <c r="AN202" s="724">
        <v>186</v>
      </c>
      <c r="AO202" s="158" t="s">
        <v>105</v>
      </c>
      <c r="AP202" s="159" t="s">
        <v>105</v>
      </c>
      <c r="AQ202" s="729" t="s">
        <v>105</v>
      </c>
      <c r="AR202" s="176">
        <v>59</v>
      </c>
      <c r="AS202" s="153">
        <v>3.77</v>
      </c>
      <c r="AT202" s="724">
        <v>235</v>
      </c>
      <c r="AU202" s="158" t="s">
        <v>105</v>
      </c>
      <c r="AV202" s="159" t="s">
        <v>105</v>
      </c>
      <c r="AW202" s="729" t="s">
        <v>105</v>
      </c>
      <c r="AX202" s="176">
        <v>50</v>
      </c>
      <c r="AY202" s="153">
        <v>4.1100000000000003</v>
      </c>
      <c r="AZ202" s="724">
        <v>204</v>
      </c>
      <c r="BA202" s="158" t="s">
        <v>105</v>
      </c>
      <c r="BB202" s="159" t="s">
        <v>105</v>
      </c>
      <c r="BC202" s="729" t="s">
        <v>105</v>
      </c>
      <c r="BD202" s="176">
        <v>67</v>
      </c>
      <c r="BE202" s="153">
        <v>3.4</v>
      </c>
      <c r="BF202" s="716">
        <v>269</v>
      </c>
      <c r="BG202" s="159" t="s">
        <v>105</v>
      </c>
      <c r="BH202" s="159" t="s">
        <v>105</v>
      </c>
      <c r="BI202" s="729" t="s">
        <v>105</v>
      </c>
      <c r="BJ202" s="185">
        <v>52</v>
      </c>
      <c r="BK202" s="158">
        <v>5.81</v>
      </c>
      <c r="BL202" s="736">
        <v>122</v>
      </c>
      <c r="BM202" s="158" t="s">
        <v>105</v>
      </c>
      <c r="BN202" s="159" t="s">
        <v>105</v>
      </c>
      <c r="BO202" s="729" t="s">
        <v>105</v>
      </c>
      <c r="BP202" s="176">
        <v>68</v>
      </c>
      <c r="BQ202" s="153">
        <v>3.23</v>
      </c>
      <c r="BR202" s="716">
        <v>310</v>
      </c>
      <c r="BS202" s="159" t="s">
        <v>105</v>
      </c>
      <c r="BT202" s="159" t="s">
        <v>105</v>
      </c>
      <c r="BU202" s="729" t="s">
        <v>105</v>
      </c>
      <c r="BV202" s="176">
        <v>67</v>
      </c>
      <c r="BW202" s="153">
        <v>2.78</v>
      </c>
      <c r="BX202" s="716">
        <v>375</v>
      </c>
      <c r="BY202" s="159" t="s">
        <v>105</v>
      </c>
      <c r="BZ202" s="159" t="s">
        <v>105</v>
      </c>
      <c r="CA202" s="729" t="s">
        <v>105</v>
      </c>
      <c r="CB202" s="176">
        <v>61</v>
      </c>
      <c r="CC202" s="153">
        <v>3.38</v>
      </c>
      <c r="CD202" s="724">
        <v>292</v>
      </c>
      <c r="CE202" s="158" t="s">
        <v>105</v>
      </c>
      <c r="CF202" s="159" t="s">
        <v>105</v>
      </c>
      <c r="CG202" s="729" t="s">
        <v>105</v>
      </c>
      <c r="CH202" s="176">
        <v>70</v>
      </c>
      <c r="CI202" s="153">
        <v>3.58</v>
      </c>
      <c r="CJ202" s="724">
        <v>220</v>
      </c>
      <c r="CK202" s="158" t="s">
        <v>105</v>
      </c>
      <c r="CL202" s="159" t="s">
        <v>105</v>
      </c>
      <c r="CM202" s="729" t="s">
        <v>105</v>
      </c>
      <c r="CN202" s="176">
        <v>60</v>
      </c>
      <c r="CO202" s="153">
        <v>4.68</v>
      </c>
      <c r="CP202" s="724">
        <v>196</v>
      </c>
      <c r="CQ202" s="158" t="s">
        <v>105</v>
      </c>
      <c r="CR202" s="159" t="s">
        <v>105</v>
      </c>
      <c r="CS202" s="729" t="s">
        <v>105</v>
      </c>
      <c r="CT202" s="153">
        <v>43</v>
      </c>
      <c r="CU202" s="153">
        <v>5.61</v>
      </c>
      <c r="CV202" s="724">
        <v>121</v>
      </c>
      <c r="CW202" s="158" t="s">
        <v>105</v>
      </c>
      <c r="CX202" s="159" t="s">
        <v>105</v>
      </c>
      <c r="CY202" s="729" t="s">
        <v>105</v>
      </c>
      <c r="CZ202" s="176">
        <v>59</v>
      </c>
      <c r="DA202" s="153">
        <v>3.42</v>
      </c>
      <c r="DB202" s="724">
        <v>296</v>
      </c>
      <c r="DC202" s="158" t="s">
        <v>105</v>
      </c>
      <c r="DD202" s="159" t="s">
        <v>105</v>
      </c>
      <c r="DE202" s="729" t="s">
        <v>105</v>
      </c>
      <c r="DF202" s="603">
        <v>44</v>
      </c>
      <c r="DG202" s="158">
        <v>4.51</v>
      </c>
      <c r="DH202" s="736">
        <v>182</v>
      </c>
      <c r="DI202" s="158" t="s">
        <v>105</v>
      </c>
      <c r="DJ202" s="159" t="s">
        <v>105</v>
      </c>
      <c r="DK202" s="716" t="s">
        <v>105</v>
      </c>
    </row>
    <row r="203" spans="1:115">
      <c r="A203" s="625" t="s">
        <v>128</v>
      </c>
      <c r="B203" s="171">
        <v>69</v>
      </c>
      <c r="C203" s="139">
        <v>1.1200000000000001</v>
      </c>
      <c r="D203" s="715">
        <v>3933</v>
      </c>
      <c r="E203" s="149">
        <v>70</v>
      </c>
      <c r="F203" s="149">
        <v>3.19</v>
      </c>
      <c r="G203" s="728">
        <v>300</v>
      </c>
      <c r="H203" s="171">
        <v>73</v>
      </c>
      <c r="I203" s="149">
        <v>1.22</v>
      </c>
      <c r="J203" s="722">
        <v>2964</v>
      </c>
      <c r="K203" s="149">
        <v>72</v>
      </c>
      <c r="L203" s="149">
        <v>3.39</v>
      </c>
      <c r="M203" s="728">
        <v>252</v>
      </c>
      <c r="N203" s="171">
        <v>47</v>
      </c>
      <c r="O203" s="139">
        <v>2.37</v>
      </c>
      <c r="P203" s="715">
        <v>969</v>
      </c>
      <c r="Q203" s="183" t="s">
        <v>105</v>
      </c>
      <c r="R203" s="149" t="s">
        <v>105</v>
      </c>
      <c r="S203" s="728" t="s">
        <v>105</v>
      </c>
      <c r="T203" s="171">
        <v>72</v>
      </c>
      <c r="U203" s="139">
        <v>3.78</v>
      </c>
      <c r="V203" s="715">
        <v>291</v>
      </c>
      <c r="W203" s="149" t="s">
        <v>105</v>
      </c>
      <c r="X203" s="149" t="s">
        <v>105</v>
      </c>
      <c r="Y203" s="728" t="s">
        <v>105</v>
      </c>
      <c r="Z203" s="171">
        <v>81</v>
      </c>
      <c r="AA203" s="139">
        <v>2.4700000000000002</v>
      </c>
      <c r="AB203" s="715">
        <v>429</v>
      </c>
      <c r="AC203" s="149" t="s">
        <v>105</v>
      </c>
      <c r="AD203" s="149" t="s">
        <v>105</v>
      </c>
      <c r="AE203" s="728" t="s">
        <v>105</v>
      </c>
      <c r="AF203" s="171">
        <v>38</v>
      </c>
      <c r="AG203" s="139">
        <v>5.24</v>
      </c>
      <c r="AH203" s="723">
        <v>163</v>
      </c>
      <c r="AI203" s="148" t="s">
        <v>105</v>
      </c>
      <c r="AJ203" s="149" t="s">
        <v>105</v>
      </c>
      <c r="AK203" s="723" t="s">
        <v>105</v>
      </c>
      <c r="AL203" s="171">
        <v>45</v>
      </c>
      <c r="AM203" s="139">
        <v>4.7699999999999996</v>
      </c>
      <c r="AN203" s="723">
        <v>185</v>
      </c>
      <c r="AO203" s="148" t="s">
        <v>105</v>
      </c>
      <c r="AP203" s="149" t="s">
        <v>105</v>
      </c>
      <c r="AQ203" s="728" t="s">
        <v>105</v>
      </c>
      <c r="AR203" s="171">
        <v>68</v>
      </c>
      <c r="AS203" s="139">
        <v>3.51</v>
      </c>
      <c r="AT203" s="723">
        <v>238</v>
      </c>
      <c r="AU203" s="148" t="s">
        <v>105</v>
      </c>
      <c r="AV203" s="149" t="s">
        <v>105</v>
      </c>
      <c r="AW203" s="728" t="s">
        <v>105</v>
      </c>
      <c r="AX203" s="171">
        <v>50</v>
      </c>
      <c r="AY203" s="139">
        <v>4.1100000000000003</v>
      </c>
      <c r="AZ203" s="723">
        <v>204</v>
      </c>
      <c r="BA203" s="148" t="s">
        <v>105</v>
      </c>
      <c r="BB203" s="149" t="s">
        <v>105</v>
      </c>
      <c r="BC203" s="728" t="s">
        <v>105</v>
      </c>
      <c r="BD203" s="171">
        <v>72</v>
      </c>
      <c r="BE203" s="139">
        <v>3.11</v>
      </c>
      <c r="BF203" s="715">
        <v>279</v>
      </c>
      <c r="BG203" s="149" t="s">
        <v>105</v>
      </c>
      <c r="BH203" s="149" t="s">
        <v>105</v>
      </c>
      <c r="BI203" s="728" t="s">
        <v>105</v>
      </c>
      <c r="BJ203" s="184">
        <v>37</v>
      </c>
      <c r="BK203" s="148">
        <v>5.43</v>
      </c>
      <c r="BL203" s="735">
        <v>122</v>
      </c>
      <c r="BM203" s="148" t="s">
        <v>105</v>
      </c>
      <c r="BN203" s="149" t="s">
        <v>105</v>
      </c>
      <c r="BO203" s="728" t="s">
        <v>105</v>
      </c>
      <c r="BP203" s="171">
        <v>71</v>
      </c>
      <c r="BQ203" s="139">
        <v>3.16</v>
      </c>
      <c r="BR203" s="715">
        <v>318</v>
      </c>
      <c r="BS203" s="149" t="s">
        <v>105</v>
      </c>
      <c r="BT203" s="149" t="s">
        <v>105</v>
      </c>
      <c r="BU203" s="728" t="s">
        <v>105</v>
      </c>
      <c r="BV203" s="171">
        <v>72</v>
      </c>
      <c r="BW203" s="139">
        <v>2.61</v>
      </c>
      <c r="BX203" s="715">
        <v>381</v>
      </c>
      <c r="BY203" s="149" t="s">
        <v>105</v>
      </c>
      <c r="BZ203" s="149" t="s">
        <v>105</v>
      </c>
      <c r="CA203" s="728" t="s">
        <v>105</v>
      </c>
      <c r="CB203" s="171">
        <v>68</v>
      </c>
      <c r="CC203" s="139">
        <v>3.17</v>
      </c>
      <c r="CD203" s="723">
        <v>293</v>
      </c>
      <c r="CE203" s="148" t="s">
        <v>105</v>
      </c>
      <c r="CF203" s="149" t="s">
        <v>105</v>
      </c>
      <c r="CG203" s="728" t="s">
        <v>105</v>
      </c>
      <c r="CH203" s="171">
        <v>72</v>
      </c>
      <c r="CI203" s="139">
        <v>3.49</v>
      </c>
      <c r="CJ203" s="723">
        <v>226</v>
      </c>
      <c r="CK203" s="148" t="s">
        <v>105</v>
      </c>
      <c r="CL203" s="149" t="s">
        <v>105</v>
      </c>
      <c r="CM203" s="728" t="s">
        <v>105</v>
      </c>
      <c r="CN203" s="171">
        <v>62</v>
      </c>
      <c r="CO203" s="139">
        <v>4.58</v>
      </c>
      <c r="CP203" s="723">
        <v>196</v>
      </c>
      <c r="CQ203" s="148" t="s">
        <v>105</v>
      </c>
      <c r="CR203" s="149" t="s">
        <v>105</v>
      </c>
      <c r="CS203" s="728" t="s">
        <v>105</v>
      </c>
      <c r="CT203" s="139">
        <v>46</v>
      </c>
      <c r="CU203" s="139">
        <v>5.64</v>
      </c>
      <c r="CV203" s="723">
        <v>122</v>
      </c>
      <c r="CW203" s="148" t="s">
        <v>105</v>
      </c>
      <c r="CX203" s="149" t="s">
        <v>105</v>
      </c>
      <c r="CY203" s="728" t="s">
        <v>105</v>
      </c>
      <c r="CZ203" s="171">
        <v>60</v>
      </c>
      <c r="DA203" s="139">
        <v>3.35</v>
      </c>
      <c r="DB203" s="723">
        <v>305</v>
      </c>
      <c r="DC203" s="148" t="s">
        <v>105</v>
      </c>
      <c r="DD203" s="149" t="s">
        <v>105</v>
      </c>
      <c r="DE203" s="728" t="s">
        <v>105</v>
      </c>
      <c r="DF203" s="602">
        <v>45</v>
      </c>
      <c r="DG203" s="148">
        <v>4.5599999999999996</v>
      </c>
      <c r="DH203" s="735">
        <v>181</v>
      </c>
      <c r="DI203" s="148" t="s">
        <v>105</v>
      </c>
      <c r="DJ203" s="149" t="s">
        <v>105</v>
      </c>
      <c r="DK203" s="715" t="s">
        <v>105</v>
      </c>
    </row>
    <row r="204" spans="1:115">
      <c r="A204" s="626" t="s">
        <v>129</v>
      </c>
      <c r="B204" s="176">
        <v>12</v>
      </c>
      <c r="C204" s="153">
        <v>0.73</v>
      </c>
      <c r="D204" s="716">
        <v>3871</v>
      </c>
      <c r="E204" s="159">
        <v>18</v>
      </c>
      <c r="F204" s="159">
        <v>2.65</v>
      </c>
      <c r="G204" s="729">
        <v>296</v>
      </c>
      <c r="H204" s="176">
        <v>12</v>
      </c>
      <c r="I204" s="153">
        <v>0.82000000000000006</v>
      </c>
      <c r="J204" s="716">
        <v>2901</v>
      </c>
      <c r="K204" s="159">
        <v>16</v>
      </c>
      <c r="L204" s="159">
        <v>2.74</v>
      </c>
      <c r="M204" s="729">
        <v>249</v>
      </c>
      <c r="N204" s="176">
        <v>12</v>
      </c>
      <c r="O204" s="153">
        <v>1.33</v>
      </c>
      <c r="P204" s="716">
        <v>970</v>
      </c>
      <c r="Q204" s="159" t="s">
        <v>105</v>
      </c>
      <c r="R204" s="159" t="s">
        <v>105</v>
      </c>
      <c r="S204" s="729" t="s">
        <v>105</v>
      </c>
      <c r="T204" s="176">
        <v>13</v>
      </c>
      <c r="U204" s="153">
        <v>2.2999999999999998</v>
      </c>
      <c r="V204" s="716">
        <v>281</v>
      </c>
      <c r="W204" s="159" t="s">
        <v>105</v>
      </c>
      <c r="X204" s="159" t="s">
        <v>105</v>
      </c>
      <c r="Y204" s="729" t="s">
        <v>105</v>
      </c>
      <c r="Z204" s="176">
        <v>11</v>
      </c>
      <c r="AA204" s="153">
        <v>1.84</v>
      </c>
      <c r="AB204" s="716">
        <v>415</v>
      </c>
      <c r="AC204" s="159" t="s">
        <v>105</v>
      </c>
      <c r="AD204" s="159" t="s">
        <v>105</v>
      </c>
      <c r="AE204" s="729" t="s">
        <v>105</v>
      </c>
      <c r="AF204" s="176">
        <v>19</v>
      </c>
      <c r="AG204" s="153">
        <v>3.49</v>
      </c>
      <c r="AH204" s="724">
        <v>162</v>
      </c>
      <c r="AI204" s="158" t="s">
        <v>105</v>
      </c>
      <c r="AJ204" s="159" t="s">
        <v>105</v>
      </c>
      <c r="AK204" s="724" t="s">
        <v>105</v>
      </c>
      <c r="AL204" s="176">
        <v>12</v>
      </c>
      <c r="AM204" s="153">
        <v>2.78</v>
      </c>
      <c r="AN204" s="724">
        <v>184</v>
      </c>
      <c r="AO204" s="158" t="s">
        <v>105</v>
      </c>
      <c r="AP204" s="159" t="s">
        <v>105</v>
      </c>
      <c r="AQ204" s="729" t="s">
        <v>105</v>
      </c>
      <c r="AR204" s="176">
        <v>14</v>
      </c>
      <c r="AS204" s="153">
        <v>2.46</v>
      </c>
      <c r="AT204" s="724">
        <v>233</v>
      </c>
      <c r="AU204" s="158" t="s">
        <v>105</v>
      </c>
      <c r="AV204" s="159" t="s">
        <v>105</v>
      </c>
      <c r="AW204" s="729" t="s">
        <v>105</v>
      </c>
      <c r="AX204" s="176">
        <v>9</v>
      </c>
      <c r="AY204" s="153">
        <v>2.04</v>
      </c>
      <c r="AZ204" s="724">
        <v>200</v>
      </c>
      <c r="BA204" s="158" t="s">
        <v>105</v>
      </c>
      <c r="BB204" s="159" t="s">
        <v>105</v>
      </c>
      <c r="BC204" s="729" t="s">
        <v>105</v>
      </c>
      <c r="BD204" s="176">
        <v>16</v>
      </c>
      <c r="BE204" s="153">
        <v>2.37</v>
      </c>
      <c r="BF204" s="716">
        <v>277</v>
      </c>
      <c r="BG204" s="159" t="s">
        <v>105</v>
      </c>
      <c r="BH204" s="159" t="s">
        <v>105</v>
      </c>
      <c r="BI204" s="729" t="s">
        <v>105</v>
      </c>
      <c r="BJ204" s="185">
        <v>7</v>
      </c>
      <c r="BK204" s="158">
        <v>2.2400000000000002</v>
      </c>
      <c r="BL204" s="736">
        <v>123</v>
      </c>
      <c r="BM204" s="158" t="s">
        <v>105</v>
      </c>
      <c r="BN204" s="159" t="s">
        <v>105</v>
      </c>
      <c r="BO204" s="729" t="s">
        <v>105</v>
      </c>
      <c r="BP204" s="176">
        <v>12</v>
      </c>
      <c r="BQ204" s="153">
        <v>2</v>
      </c>
      <c r="BR204" s="716">
        <v>313</v>
      </c>
      <c r="BS204" s="159" t="s">
        <v>105</v>
      </c>
      <c r="BT204" s="159" t="s">
        <v>105</v>
      </c>
      <c r="BU204" s="729" t="s">
        <v>105</v>
      </c>
      <c r="BV204" s="176">
        <v>13</v>
      </c>
      <c r="BW204" s="153">
        <v>1.84</v>
      </c>
      <c r="BX204" s="716">
        <v>377</v>
      </c>
      <c r="BY204" s="159" t="s">
        <v>105</v>
      </c>
      <c r="BZ204" s="159" t="s">
        <v>105</v>
      </c>
      <c r="CA204" s="729" t="s">
        <v>105</v>
      </c>
      <c r="CB204" s="176">
        <v>14</v>
      </c>
      <c r="CC204" s="153">
        <v>2.13</v>
      </c>
      <c r="CD204" s="724">
        <v>290</v>
      </c>
      <c r="CE204" s="158" t="s">
        <v>105</v>
      </c>
      <c r="CF204" s="159" t="s">
        <v>105</v>
      </c>
      <c r="CG204" s="729" t="s">
        <v>105</v>
      </c>
      <c r="CH204" s="176">
        <v>12</v>
      </c>
      <c r="CI204" s="153">
        <v>2.57</v>
      </c>
      <c r="CJ204" s="724">
        <v>220</v>
      </c>
      <c r="CK204" s="158" t="s">
        <v>105</v>
      </c>
      <c r="CL204" s="159" t="s">
        <v>105</v>
      </c>
      <c r="CM204" s="729" t="s">
        <v>105</v>
      </c>
      <c r="CN204" s="176">
        <v>7</v>
      </c>
      <c r="CO204" s="153">
        <v>2.27</v>
      </c>
      <c r="CP204" s="724">
        <v>199</v>
      </c>
      <c r="CQ204" s="158" t="s">
        <v>105</v>
      </c>
      <c r="CR204" s="159" t="s">
        <v>105</v>
      </c>
      <c r="CS204" s="729" t="s">
        <v>105</v>
      </c>
      <c r="CT204" s="153">
        <v>6</v>
      </c>
      <c r="CU204" s="153">
        <v>1.76</v>
      </c>
      <c r="CV204" s="724">
        <v>120</v>
      </c>
      <c r="CW204" s="158" t="s">
        <v>105</v>
      </c>
      <c r="CX204" s="159" t="s">
        <v>105</v>
      </c>
      <c r="CY204" s="729" t="s">
        <v>105</v>
      </c>
      <c r="CZ204" s="176">
        <v>10</v>
      </c>
      <c r="DA204" s="153">
        <v>1.93</v>
      </c>
      <c r="DB204" s="724">
        <v>295</v>
      </c>
      <c r="DC204" s="158" t="s">
        <v>105</v>
      </c>
      <c r="DD204" s="159" t="s">
        <v>105</v>
      </c>
      <c r="DE204" s="729" t="s">
        <v>105</v>
      </c>
      <c r="DF204" s="603">
        <v>10</v>
      </c>
      <c r="DG204" s="158">
        <v>2.2400000000000002</v>
      </c>
      <c r="DH204" s="736">
        <v>182</v>
      </c>
      <c r="DI204" s="158" t="s">
        <v>105</v>
      </c>
      <c r="DJ204" s="159" t="s">
        <v>105</v>
      </c>
      <c r="DK204" s="716" t="s">
        <v>105</v>
      </c>
    </row>
    <row r="205" spans="1:115">
      <c r="A205" s="625" t="s">
        <v>130</v>
      </c>
      <c r="B205" s="173">
        <v>31</v>
      </c>
      <c r="C205" s="139">
        <v>1.1599999999999999</v>
      </c>
      <c r="D205" s="715">
        <v>3902</v>
      </c>
      <c r="E205" s="149">
        <v>34</v>
      </c>
      <c r="F205" s="149">
        <v>3.35</v>
      </c>
      <c r="G205" s="728">
        <v>297</v>
      </c>
      <c r="H205" s="173">
        <v>34</v>
      </c>
      <c r="I205" s="139">
        <v>1.32</v>
      </c>
      <c r="J205" s="715">
        <v>2926</v>
      </c>
      <c r="K205" s="149">
        <v>38</v>
      </c>
      <c r="L205" s="149">
        <v>3.67</v>
      </c>
      <c r="M205" s="728">
        <v>250</v>
      </c>
      <c r="N205" s="173">
        <v>9</v>
      </c>
      <c r="O205" s="139">
        <v>1.19</v>
      </c>
      <c r="P205" s="715">
        <v>976</v>
      </c>
      <c r="Q205" s="149" t="s">
        <v>105</v>
      </c>
      <c r="R205" s="149" t="s">
        <v>105</v>
      </c>
      <c r="S205" s="728" t="s">
        <v>105</v>
      </c>
      <c r="T205" s="173">
        <v>39</v>
      </c>
      <c r="U205" s="139">
        <v>4.07</v>
      </c>
      <c r="V205" s="715">
        <v>284</v>
      </c>
      <c r="W205" s="149" t="s">
        <v>105</v>
      </c>
      <c r="X205" s="149" t="s">
        <v>105</v>
      </c>
      <c r="Y205" s="728" t="s">
        <v>105</v>
      </c>
      <c r="Z205" s="171">
        <v>39</v>
      </c>
      <c r="AA205" s="139">
        <v>2.99</v>
      </c>
      <c r="AB205" s="715">
        <v>421</v>
      </c>
      <c r="AC205" s="149" t="s">
        <v>105</v>
      </c>
      <c r="AD205" s="149" t="s">
        <v>105</v>
      </c>
      <c r="AE205" s="728" t="s">
        <v>105</v>
      </c>
      <c r="AF205" s="173">
        <v>6</v>
      </c>
      <c r="AG205" s="139">
        <v>2.1800000000000002</v>
      </c>
      <c r="AH205" s="723">
        <v>161</v>
      </c>
      <c r="AI205" s="148" t="s">
        <v>105</v>
      </c>
      <c r="AJ205" s="149" t="s">
        <v>105</v>
      </c>
      <c r="AK205" s="723" t="s">
        <v>105</v>
      </c>
      <c r="AL205" s="182">
        <v>9</v>
      </c>
      <c r="AM205" s="164">
        <v>2.56</v>
      </c>
      <c r="AN205" s="733">
        <v>190</v>
      </c>
      <c r="AO205" s="187" t="s">
        <v>105</v>
      </c>
      <c r="AP205" s="188" t="s">
        <v>105</v>
      </c>
      <c r="AQ205" s="734" t="s">
        <v>105</v>
      </c>
      <c r="AR205" s="182">
        <v>24</v>
      </c>
      <c r="AS205" s="139">
        <v>3.31</v>
      </c>
      <c r="AT205" s="723">
        <v>235</v>
      </c>
      <c r="AU205" s="148" t="s">
        <v>105</v>
      </c>
      <c r="AV205" s="149" t="s">
        <v>105</v>
      </c>
      <c r="AW205" s="728" t="s">
        <v>105</v>
      </c>
      <c r="AX205" s="171">
        <v>13</v>
      </c>
      <c r="AY205" s="139">
        <v>2.75</v>
      </c>
      <c r="AZ205" s="723">
        <v>200</v>
      </c>
      <c r="BA205" s="148" t="s">
        <v>105</v>
      </c>
      <c r="BB205" s="149" t="s">
        <v>105</v>
      </c>
      <c r="BC205" s="728" t="s">
        <v>105</v>
      </c>
      <c r="BD205" s="171">
        <v>32</v>
      </c>
      <c r="BE205" s="139">
        <v>3.34</v>
      </c>
      <c r="BF205" s="715">
        <v>278</v>
      </c>
      <c r="BG205" s="149" t="s">
        <v>105</v>
      </c>
      <c r="BH205" s="149" t="s">
        <v>105</v>
      </c>
      <c r="BI205" s="728" t="s">
        <v>105</v>
      </c>
      <c r="BJ205" s="184">
        <v>9</v>
      </c>
      <c r="BK205" s="148">
        <v>3.11</v>
      </c>
      <c r="BL205" s="735">
        <v>123</v>
      </c>
      <c r="BM205" s="148" t="s">
        <v>105</v>
      </c>
      <c r="BN205" s="149" t="s">
        <v>105</v>
      </c>
      <c r="BO205" s="728" t="s">
        <v>105</v>
      </c>
      <c r="BP205" s="171">
        <v>38</v>
      </c>
      <c r="BQ205" s="139">
        <v>3.28</v>
      </c>
      <c r="BR205" s="715">
        <v>311</v>
      </c>
      <c r="BS205" s="149" t="s">
        <v>105</v>
      </c>
      <c r="BT205" s="149" t="s">
        <v>105</v>
      </c>
      <c r="BU205" s="728" t="s">
        <v>105</v>
      </c>
      <c r="BV205" s="171">
        <v>33</v>
      </c>
      <c r="BW205" s="139">
        <v>2.75</v>
      </c>
      <c r="BX205" s="715">
        <v>380</v>
      </c>
      <c r="BY205" s="149" t="s">
        <v>105</v>
      </c>
      <c r="BZ205" s="149" t="s">
        <v>105</v>
      </c>
      <c r="CA205" s="728" t="s">
        <v>105</v>
      </c>
      <c r="CB205" s="171">
        <v>25</v>
      </c>
      <c r="CC205" s="139">
        <v>2.9</v>
      </c>
      <c r="CD205" s="723">
        <v>296</v>
      </c>
      <c r="CE205" s="148" t="s">
        <v>105</v>
      </c>
      <c r="CF205" s="149" t="s">
        <v>105</v>
      </c>
      <c r="CG205" s="728" t="s">
        <v>105</v>
      </c>
      <c r="CH205" s="171">
        <v>35</v>
      </c>
      <c r="CI205" s="139">
        <v>3.73</v>
      </c>
      <c r="CJ205" s="723">
        <v>221</v>
      </c>
      <c r="CK205" s="148" t="s">
        <v>105</v>
      </c>
      <c r="CL205" s="149" t="s">
        <v>105</v>
      </c>
      <c r="CM205" s="728" t="s">
        <v>105</v>
      </c>
      <c r="CN205" s="171">
        <v>11</v>
      </c>
      <c r="CO205" s="139">
        <v>2.94</v>
      </c>
      <c r="CP205" s="723">
        <v>198</v>
      </c>
      <c r="CQ205" s="148" t="s">
        <v>105</v>
      </c>
      <c r="CR205" s="149" t="s">
        <v>105</v>
      </c>
      <c r="CS205" s="728" t="s">
        <v>105</v>
      </c>
      <c r="CT205" s="139">
        <v>5</v>
      </c>
      <c r="CU205" s="139">
        <v>1.97</v>
      </c>
      <c r="CV205" s="723">
        <v>122</v>
      </c>
      <c r="CW205" s="148" t="s">
        <v>105</v>
      </c>
      <c r="CX205" s="149" t="s">
        <v>105</v>
      </c>
      <c r="CY205" s="728" t="s">
        <v>105</v>
      </c>
      <c r="CZ205" s="171">
        <v>18</v>
      </c>
      <c r="DA205" s="139">
        <v>2.5099999999999998</v>
      </c>
      <c r="DB205" s="723">
        <v>300</v>
      </c>
      <c r="DC205" s="148" t="s">
        <v>105</v>
      </c>
      <c r="DD205" s="149" t="s">
        <v>105</v>
      </c>
      <c r="DE205" s="728" t="s">
        <v>105</v>
      </c>
      <c r="DF205" s="602">
        <v>14</v>
      </c>
      <c r="DG205" s="148">
        <v>3.23</v>
      </c>
      <c r="DH205" s="735">
        <v>182</v>
      </c>
      <c r="DI205" s="148" t="s">
        <v>105</v>
      </c>
      <c r="DJ205" s="149" t="s">
        <v>105</v>
      </c>
      <c r="DK205" s="715" t="s">
        <v>105</v>
      </c>
    </row>
    <row r="206" spans="1:115">
      <c r="A206" s="626" t="s">
        <v>131</v>
      </c>
      <c r="B206" s="176">
        <v>35</v>
      </c>
      <c r="C206" s="153">
        <v>1.2</v>
      </c>
      <c r="D206" s="716">
        <v>3877</v>
      </c>
      <c r="E206" s="159">
        <v>42</v>
      </c>
      <c r="F206" s="159">
        <v>3.47</v>
      </c>
      <c r="G206" s="729">
        <v>294</v>
      </c>
      <c r="H206" s="176">
        <v>37</v>
      </c>
      <c r="I206" s="153">
        <v>1.34</v>
      </c>
      <c r="J206" s="716">
        <v>2903</v>
      </c>
      <c r="K206" s="159">
        <v>44</v>
      </c>
      <c r="L206" s="159">
        <v>3.79</v>
      </c>
      <c r="M206" s="729">
        <v>246</v>
      </c>
      <c r="N206" s="176">
        <v>22</v>
      </c>
      <c r="O206" s="153">
        <v>1.96</v>
      </c>
      <c r="P206" s="716">
        <v>974</v>
      </c>
      <c r="Q206" s="159" t="s">
        <v>105</v>
      </c>
      <c r="R206" s="159" t="s">
        <v>105</v>
      </c>
      <c r="S206" s="729" t="s">
        <v>105</v>
      </c>
      <c r="T206" s="176">
        <v>36</v>
      </c>
      <c r="U206" s="153">
        <v>3.93</v>
      </c>
      <c r="V206" s="716">
        <v>283</v>
      </c>
      <c r="W206" s="159" t="s">
        <v>105</v>
      </c>
      <c r="X206" s="159" t="s">
        <v>105</v>
      </c>
      <c r="Y206" s="729" t="s">
        <v>105</v>
      </c>
      <c r="Z206" s="176">
        <v>45</v>
      </c>
      <c r="AA206" s="153">
        <v>3.11</v>
      </c>
      <c r="AB206" s="716">
        <v>417</v>
      </c>
      <c r="AC206" s="159" t="s">
        <v>105</v>
      </c>
      <c r="AD206" s="159" t="s">
        <v>105</v>
      </c>
      <c r="AE206" s="729" t="s">
        <v>105</v>
      </c>
      <c r="AF206" s="176">
        <v>21</v>
      </c>
      <c r="AG206" s="153">
        <v>4.5199999999999996</v>
      </c>
      <c r="AH206" s="724">
        <v>161</v>
      </c>
      <c r="AI206" s="158" t="s">
        <v>105</v>
      </c>
      <c r="AJ206" s="159" t="s">
        <v>105</v>
      </c>
      <c r="AK206" s="724" t="s">
        <v>105</v>
      </c>
      <c r="AL206" s="176">
        <v>21</v>
      </c>
      <c r="AM206" s="153">
        <v>3.86</v>
      </c>
      <c r="AN206" s="724">
        <v>189</v>
      </c>
      <c r="AO206" s="158" t="s">
        <v>105</v>
      </c>
      <c r="AP206" s="159" t="s">
        <v>105</v>
      </c>
      <c r="AQ206" s="729" t="s">
        <v>105</v>
      </c>
      <c r="AR206" s="176">
        <v>34</v>
      </c>
      <c r="AS206" s="153">
        <v>3.67</v>
      </c>
      <c r="AT206" s="724">
        <v>235</v>
      </c>
      <c r="AU206" s="158" t="s">
        <v>105</v>
      </c>
      <c r="AV206" s="159" t="s">
        <v>105</v>
      </c>
      <c r="AW206" s="729" t="s">
        <v>105</v>
      </c>
      <c r="AX206" s="176">
        <v>21</v>
      </c>
      <c r="AY206" s="153">
        <v>3.24</v>
      </c>
      <c r="AZ206" s="724">
        <v>201</v>
      </c>
      <c r="BA206" s="158" t="s">
        <v>105</v>
      </c>
      <c r="BB206" s="159" t="s">
        <v>105</v>
      </c>
      <c r="BC206" s="729" t="s">
        <v>105</v>
      </c>
      <c r="BD206" s="176">
        <v>35</v>
      </c>
      <c r="BE206" s="153">
        <v>3.51</v>
      </c>
      <c r="BF206" s="716">
        <v>272</v>
      </c>
      <c r="BG206" s="159" t="s">
        <v>105</v>
      </c>
      <c r="BH206" s="159" t="s">
        <v>105</v>
      </c>
      <c r="BI206" s="729" t="s">
        <v>105</v>
      </c>
      <c r="BJ206" s="185">
        <v>22</v>
      </c>
      <c r="BK206" s="158">
        <v>4.66</v>
      </c>
      <c r="BL206" s="736">
        <v>123</v>
      </c>
      <c r="BM206" s="158" t="s">
        <v>105</v>
      </c>
      <c r="BN206" s="159" t="s">
        <v>105</v>
      </c>
      <c r="BO206" s="729" t="s">
        <v>105</v>
      </c>
      <c r="BP206" s="176">
        <v>34</v>
      </c>
      <c r="BQ206" s="153">
        <v>3.22</v>
      </c>
      <c r="BR206" s="716">
        <v>311</v>
      </c>
      <c r="BS206" s="159" t="s">
        <v>105</v>
      </c>
      <c r="BT206" s="159" t="s">
        <v>105</v>
      </c>
      <c r="BU206" s="729" t="s">
        <v>105</v>
      </c>
      <c r="BV206" s="176">
        <v>37</v>
      </c>
      <c r="BW206" s="153">
        <v>2.88</v>
      </c>
      <c r="BX206" s="716">
        <v>374</v>
      </c>
      <c r="BY206" s="159" t="s">
        <v>105</v>
      </c>
      <c r="BZ206" s="159" t="s">
        <v>105</v>
      </c>
      <c r="CA206" s="729" t="s">
        <v>105</v>
      </c>
      <c r="CB206" s="176">
        <v>32</v>
      </c>
      <c r="CC206" s="153">
        <v>3.2</v>
      </c>
      <c r="CD206" s="724">
        <v>292</v>
      </c>
      <c r="CE206" s="158" t="s">
        <v>105</v>
      </c>
      <c r="CF206" s="159" t="s">
        <v>105</v>
      </c>
      <c r="CG206" s="729" t="s">
        <v>105</v>
      </c>
      <c r="CH206" s="176">
        <v>33</v>
      </c>
      <c r="CI206" s="153">
        <v>3.74</v>
      </c>
      <c r="CJ206" s="724">
        <v>221</v>
      </c>
      <c r="CK206" s="158" t="s">
        <v>105</v>
      </c>
      <c r="CL206" s="159" t="s">
        <v>105</v>
      </c>
      <c r="CM206" s="729" t="s">
        <v>105</v>
      </c>
      <c r="CN206" s="176">
        <v>26</v>
      </c>
      <c r="CO206" s="153">
        <v>3.93</v>
      </c>
      <c r="CP206" s="724">
        <v>196</v>
      </c>
      <c r="CQ206" s="158" t="s">
        <v>105</v>
      </c>
      <c r="CR206" s="159" t="s">
        <v>105</v>
      </c>
      <c r="CS206" s="729" t="s">
        <v>105</v>
      </c>
      <c r="CT206" s="153">
        <v>20</v>
      </c>
      <c r="CU206" s="153">
        <v>4.4000000000000004</v>
      </c>
      <c r="CV206" s="724">
        <v>122</v>
      </c>
      <c r="CW206" s="158" t="s">
        <v>105</v>
      </c>
      <c r="CX206" s="159" t="s">
        <v>105</v>
      </c>
      <c r="CY206" s="729" t="s">
        <v>105</v>
      </c>
      <c r="CZ206" s="176">
        <v>28</v>
      </c>
      <c r="DA206" s="153">
        <v>3.03</v>
      </c>
      <c r="DB206" s="724">
        <v>297</v>
      </c>
      <c r="DC206" s="158" t="s">
        <v>105</v>
      </c>
      <c r="DD206" s="159" t="s">
        <v>105</v>
      </c>
      <c r="DE206" s="729" t="s">
        <v>105</v>
      </c>
      <c r="DF206" s="603">
        <v>21</v>
      </c>
      <c r="DG206" s="158">
        <v>3.83</v>
      </c>
      <c r="DH206" s="736">
        <v>183</v>
      </c>
      <c r="DI206" s="158" t="s">
        <v>105</v>
      </c>
      <c r="DJ206" s="159" t="s">
        <v>105</v>
      </c>
      <c r="DK206" s="716" t="s">
        <v>105</v>
      </c>
    </row>
    <row r="207" spans="1:115">
      <c r="A207" s="625" t="s">
        <v>132</v>
      </c>
      <c r="B207" s="171">
        <v>2</v>
      </c>
      <c r="C207" s="139">
        <v>0.26</v>
      </c>
      <c r="D207" s="715">
        <v>3853</v>
      </c>
      <c r="E207" s="149">
        <v>6</v>
      </c>
      <c r="F207" s="149">
        <v>1.59</v>
      </c>
      <c r="G207" s="728">
        <v>291</v>
      </c>
      <c r="H207" s="171">
        <v>2</v>
      </c>
      <c r="I207" s="139">
        <v>0.28000000000000003</v>
      </c>
      <c r="J207" s="715">
        <v>2886</v>
      </c>
      <c r="K207" s="149">
        <v>6</v>
      </c>
      <c r="L207" s="149">
        <v>1.74</v>
      </c>
      <c r="M207" s="728">
        <v>243</v>
      </c>
      <c r="N207" s="171">
        <v>2</v>
      </c>
      <c r="O207" s="139">
        <v>0.67</v>
      </c>
      <c r="P207" s="715">
        <v>967</v>
      </c>
      <c r="Q207" s="149" t="s">
        <v>105</v>
      </c>
      <c r="R207" s="149" t="s">
        <v>105</v>
      </c>
      <c r="S207" s="728" t="s">
        <v>105</v>
      </c>
      <c r="T207" s="171">
        <v>2</v>
      </c>
      <c r="U207" s="139">
        <v>0.69000000000000006</v>
      </c>
      <c r="V207" s="715">
        <v>283</v>
      </c>
      <c r="W207" s="149" t="s">
        <v>105</v>
      </c>
      <c r="X207" s="149" t="s">
        <v>105</v>
      </c>
      <c r="Y207" s="728" t="s">
        <v>105</v>
      </c>
      <c r="Z207" s="171">
        <v>2</v>
      </c>
      <c r="AA207" s="139">
        <v>0.8</v>
      </c>
      <c r="AB207" s="715">
        <v>414</v>
      </c>
      <c r="AC207" s="149" t="s">
        <v>105</v>
      </c>
      <c r="AD207" s="149" t="s">
        <v>105</v>
      </c>
      <c r="AE207" s="728" t="s">
        <v>105</v>
      </c>
      <c r="AF207" s="171">
        <v>4</v>
      </c>
      <c r="AG207" s="139">
        <v>1.99</v>
      </c>
      <c r="AH207" s="723">
        <v>158</v>
      </c>
      <c r="AI207" s="148" t="s">
        <v>105</v>
      </c>
      <c r="AJ207" s="149" t="s">
        <v>105</v>
      </c>
      <c r="AK207" s="723" t="s">
        <v>105</v>
      </c>
      <c r="AL207" s="171">
        <v>2</v>
      </c>
      <c r="AM207" s="139">
        <v>0.97</v>
      </c>
      <c r="AN207" s="723">
        <v>188</v>
      </c>
      <c r="AO207" s="148" t="s">
        <v>105</v>
      </c>
      <c r="AP207" s="149" t="s">
        <v>105</v>
      </c>
      <c r="AQ207" s="728" t="s">
        <v>105</v>
      </c>
      <c r="AR207" s="171">
        <v>0</v>
      </c>
      <c r="AS207" s="139">
        <v>0.3</v>
      </c>
      <c r="AT207" s="723">
        <v>232</v>
      </c>
      <c r="AU207" s="148" t="s">
        <v>105</v>
      </c>
      <c r="AV207" s="149" t="s">
        <v>105</v>
      </c>
      <c r="AW207" s="728" t="s">
        <v>105</v>
      </c>
      <c r="AX207" s="171">
        <v>3</v>
      </c>
      <c r="AY207" s="139">
        <v>1.25</v>
      </c>
      <c r="AZ207" s="723">
        <v>200</v>
      </c>
      <c r="BA207" s="148" t="s">
        <v>105</v>
      </c>
      <c r="BB207" s="149" t="s">
        <v>105</v>
      </c>
      <c r="BC207" s="728" t="s">
        <v>105</v>
      </c>
      <c r="BD207" s="171">
        <v>1</v>
      </c>
      <c r="BE207" s="139">
        <v>0.6</v>
      </c>
      <c r="BF207" s="715">
        <v>272</v>
      </c>
      <c r="BG207" s="149" t="s">
        <v>105</v>
      </c>
      <c r="BH207" s="149" t="s">
        <v>105</v>
      </c>
      <c r="BI207" s="728" t="s">
        <v>105</v>
      </c>
      <c r="BJ207" s="184">
        <v>1</v>
      </c>
      <c r="BK207" s="148">
        <v>0.68</v>
      </c>
      <c r="BL207" s="735">
        <v>122</v>
      </c>
      <c r="BM207" s="148" t="s">
        <v>105</v>
      </c>
      <c r="BN207" s="149" t="s">
        <v>105</v>
      </c>
      <c r="BO207" s="728" t="s">
        <v>105</v>
      </c>
      <c r="BP207" s="171">
        <v>1</v>
      </c>
      <c r="BQ207" s="139">
        <v>0.34</v>
      </c>
      <c r="BR207" s="715">
        <v>310</v>
      </c>
      <c r="BS207" s="149" t="s">
        <v>105</v>
      </c>
      <c r="BT207" s="149" t="s">
        <v>105</v>
      </c>
      <c r="BU207" s="728" t="s">
        <v>105</v>
      </c>
      <c r="BV207" s="171">
        <v>2</v>
      </c>
      <c r="BW207" s="139">
        <v>0.62</v>
      </c>
      <c r="BX207" s="715">
        <v>370</v>
      </c>
      <c r="BY207" s="149" t="s">
        <v>105</v>
      </c>
      <c r="BZ207" s="149" t="s">
        <v>105</v>
      </c>
      <c r="CA207" s="728" t="s">
        <v>105</v>
      </c>
      <c r="CB207" s="171">
        <v>1</v>
      </c>
      <c r="CC207" s="139">
        <v>0.61</v>
      </c>
      <c r="CD207" s="723">
        <v>289</v>
      </c>
      <c r="CE207" s="148" t="s">
        <v>105</v>
      </c>
      <c r="CF207" s="149" t="s">
        <v>105</v>
      </c>
      <c r="CG207" s="728" t="s">
        <v>105</v>
      </c>
      <c r="CH207" s="171">
        <v>0</v>
      </c>
      <c r="CI207" s="139">
        <v>0.3</v>
      </c>
      <c r="CJ207" s="723">
        <v>220</v>
      </c>
      <c r="CK207" s="148" t="s">
        <v>105</v>
      </c>
      <c r="CL207" s="149" t="s">
        <v>105</v>
      </c>
      <c r="CM207" s="728" t="s">
        <v>105</v>
      </c>
      <c r="CN207" s="171">
        <v>1</v>
      </c>
      <c r="CO207" s="139">
        <v>0.57000000000000006</v>
      </c>
      <c r="CP207" s="723">
        <v>196</v>
      </c>
      <c r="CQ207" s="148" t="s">
        <v>105</v>
      </c>
      <c r="CR207" s="149" t="s">
        <v>105</v>
      </c>
      <c r="CS207" s="728" t="s">
        <v>105</v>
      </c>
      <c r="CT207" s="139">
        <v>0</v>
      </c>
      <c r="CU207" s="139"/>
      <c r="CV207" s="723">
        <v>122</v>
      </c>
      <c r="CW207" s="148" t="s">
        <v>105</v>
      </c>
      <c r="CX207" s="149" t="s">
        <v>105</v>
      </c>
      <c r="CY207" s="728" t="s">
        <v>105</v>
      </c>
      <c r="CZ207" s="171">
        <v>2</v>
      </c>
      <c r="DA207" s="139">
        <v>0.75</v>
      </c>
      <c r="DB207" s="723">
        <v>296</v>
      </c>
      <c r="DC207" s="148" t="s">
        <v>105</v>
      </c>
      <c r="DD207" s="149" t="s">
        <v>105</v>
      </c>
      <c r="DE207" s="728" t="s">
        <v>105</v>
      </c>
      <c r="DF207" s="602">
        <v>1</v>
      </c>
      <c r="DG207" s="148">
        <v>0.70000000000000007</v>
      </c>
      <c r="DH207" s="735">
        <v>181</v>
      </c>
      <c r="DI207" s="148" t="s">
        <v>105</v>
      </c>
      <c r="DJ207" s="149" t="s">
        <v>105</v>
      </c>
      <c r="DK207" s="715" t="s">
        <v>105</v>
      </c>
    </row>
    <row r="208" spans="1:115">
      <c r="A208" s="626" t="s">
        <v>133</v>
      </c>
      <c r="B208" s="176">
        <v>7</v>
      </c>
      <c r="C208" s="153">
        <v>0.63</v>
      </c>
      <c r="D208" s="716">
        <v>3872</v>
      </c>
      <c r="E208" s="159">
        <v>9</v>
      </c>
      <c r="F208" s="159">
        <v>1.81</v>
      </c>
      <c r="G208" s="729">
        <v>291</v>
      </c>
      <c r="H208" s="176">
        <v>7</v>
      </c>
      <c r="I208" s="153">
        <v>0.70000000000000007</v>
      </c>
      <c r="J208" s="716">
        <v>2898</v>
      </c>
      <c r="K208" s="159">
        <v>9</v>
      </c>
      <c r="L208" s="159">
        <v>1.99</v>
      </c>
      <c r="M208" s="729">
        <v>243</v>
      </c>
      <c r="N208" s="176">
        <v>7</v>
      </c>
      <c r="O208" s="153">
        <v>1.3</v>
      </c>
      <c r="P208" s="716">
        <v>974</v>
      </c>
      <c r="Q208" s="159" t="s">
        <v>105</v>
      </c>
      <c r="R208" s="159" t="s">
        <v>105</v>
      </c>
      <c r="S208" s="729" t="s">
        <v>105</v>
      </c>
      <c r="T208" s="176">
        <v>6</v>
      </c>
      <c r="U208" s="153">
        <v>1.56</v>
      </c>
      <c r="V208" s="716">
        <v>283</v>
      </c>
      <c r="W208" s="159" t="s">
        <v>105</v>
      </c>
      <c r="X208" s="159" t="s">
        <v>105</v>
      </c>
      <c r="Y208" s="729" t="s">
        <v>105</v>
      </c>
      <c r="Z208" s="176">
        <v>11</v>
      </c>
      <c r="AA208" s="153">
        <v>2.11</v>
      </c>
      <c r="AB208" s="716">
        <v>417</v>
      </c>
      <c r="AC208" s="159" t="s">
        <v>105</v>
      </c>
      <c r="AD208" s="159" t="s">
        <v>105</v>
      </c>
      <c r="AE208" s="729" t="s">
        <v>105</v>
      </c>
      <c r="AF208" s="176">
        <v>12</v>
      </c>
      <c r="AG208" s="153">
        <v>3.69</v>
      </c>
      <c r="AH208" s="724">
        <v>161</v>
      </c>
      <c r="AI208" s="158" t="s">
        <v>105</v>
      </c>
      <c r="AJ208" s="159" t="s">
        <v>105</v>
      </c>
      <c r="AK208" s="724" t="s">
        <v>105</v>
      </c>
      <c r="AL208" s="176">
        <v>6</v>
      </c>
      <c r="AM208" s="153">
        <v>2.0699999999999998</v>
      </c>
      <c r="AN208" s="724">
        <v>189</v>
      </c>
      <c r="AO208" s="158" t="s">
        <v>105</v>
      </c>
      <c r="AP208" s="159" t="s">
        <v>105</v>
      </c>
      <c r="AQ208" s="729" t="s">
        <v>105</v>
      </c>
      <c r="AR208" s="176">
        <v>8</v>
      </c>
      <c r="AS208" s="153">
        <v>2.12</v>
      </c>
      <c r="AT208" s="724">
        <v>234</v>
      </c>
      <c r="AU208" s="158" t="s">
        <v>105</v>
      </c>
      <c r="AV208" s="159" t="s">
        <v>105</v>
      </c>
      <c r="AW208" s="729" t="s">
        <v>105</v>
      </c>
      <c r="AX208" s="176">
        <v>6</v>
      </c>
      <c r="AY208" s="153">
        <v>1.75</v>
      </c>
      <c r="AZ208" s="724">
        <v>200</v>
      </c>
      <c r="BA208" s="158" t="s">
        <v>105</v>
      </c>
      <c r="BB208" s="159" t="s">
        <v>105</v>
      </c>
      <c r="BC208" s="729" t="s">
        <v>105</v>
      </c>
      <c r="BD208" s="176">
        <v>7</v>
      </c>
      <c r="BE208" s="153">
        <v>1.87</v>
      </c>
      <c r="BF208" s="716">
        <v>270</v>
      </c>
      <c r="BG208" s="159" t="s">
        <v>105</v>
      </c>
      <c r="BH208" s="159" t="s">
        <v>105</v>
      </c>
      <c r="BI208" s="729" t="s">
        <v>105</v>
      </c>
      <c r="BJ208" s="185">
        <v>8</v>
      </c>
      <c r="BK208" s="158">
        <v>2.72</v>
      </c>
      <c r="BL208" s="736">
        <v>123</v>
      </c>
      <c r="BM208" s="158" t="s">
        <v>105</v>
      </c>
      <c r="BN208" s="159" t="s">
        <v>105</v>
      </c>
      <c r="BO208" s="729" t="s">
        <v>105</v>
      </c>
      <c r="BP208" s="176">
        <v>5</v>
      </c>
      <c r="BQ208" s="153">
        <v>1.34</v>
      </c>
      <c r="BR208" s="716">
        <v>314</v>
      </c>
      <c r="BS208" s="159" t="s">
        <v>105</v>
      </c>
      <c r="BT208" s="159" t="s">
        <v>105</v>
      </c>
      <c r="BU208" s="729" t="s">
        <v>105</v>
      </c>
      <c r="BV208" s="176">
        <v>6</v>
      </c>
      <c r="BW208" s="153">
        <v>1.43</v>
      </c>
      <c r="BX208" s="716">
        <v>373</v>
      </c>
      <c r="BY208" s="159" t="s">
        <v>105</v>
      </c>
      <c r="BZ208" s="159" t="s">
        <v>105</v>
      </c>
      <c r="CA208" s="729" t="s">
        <v>105</v>
      </c>
      <c r="CB208" s="176">
        <v>9</v>
      </c>
      <c r="CC208" s="153">
        <v>2.0499999999999998</v>
      </c>
      <c r="CD208" s="724">
        <v>290</v>
      </c>
      <c r="CE208" s="158" t="s">
        <v>105</v>
      </c>
      <c r="CF208" s="159" t="s">
        <v>105</v>
      </c>
      <c r="CG208" s="729" t="s">
        <v>105</v>
      </c>
      <c r="CH208" s="176">
        <v>7</v>
      </c>
      <c r="CI208" s="153">
        <v>2.09</v>
      </c>
      <c r="CJ208" s="724">
        <v>220</v>
      </c>
      <c r="CK208" s="158" t="s">
        <v>105</v>
      </c>
      <c r="CL208" s="159" t="s">
        <v>105</v>
      </c>
      <c r="CM208" s="729" t="s">
        <v>105</v>
      </c>
      <c r="CN208" s="176">
        <v>4</v>
      </c>
      <c r="CO208" s="153">
        <v>1.25</v>
      </c>
      <c r="CP208" s="724">
        <v>197</v>
      </c>
      <c r="CQ208" s="158" t="s">
        <v>105</v>
      </c>
      <c r="CR208" s="159" t="s">
        <v>105</v>
      </c>
      <c r="CS208" s="729" t="s">
        <v>105</v>
      </c>
      <c r="CT208" s="153">
        <v>3</v>
      </c>
      <c r="CU208" s="153">
        <v>1.1499999999999999</v>
      </c>
      <c r="CV208" s="724">
        <v>122</v>
      </c>
      <c r="CW208" s="158" t="s">
        <v>105</v>
      </c>
      <c r="CX208" s="159" t="s">
        <v>105</v>
      </c>
      <c r="CY208" s="729" t="s">
        <v>105</v>
      </c>
      <c r="CZ208" s="176">
        <v>8</v>
      </c>
      <c r="DA208" s="153">
        <v>1.78</v>
      </c>
      <c r="DB208" s="724">
        <v>297</v>
      </c>
      <c r="DC208" s="158" t="s">
        <v>105</v>
      </c>
      <c r="DD208" s="159" t="s">
        <v>105</v>
      </c>
      <c r="DE208" s="729" t="s">
        <v>105</v>
      </c>
      <c r="DF208" s="603">
        <v>5</v>
      </c>
      <c r="DG208" s="158">
        <v>1.8</v>
      </c>
      <c r="DH208" s="736">
        <v>182</v>
      </c>
      <c r="DI208" s="158" t="s">
        <v>105</v>
      </c>
      <c r="DJ208" s="159" t="s">
        <v>105</v>
      </c>
      <c r="DK208" s="716" t="s">
        <v>105</v>
      </c>
    </row>
    <row r="209" spans="1:115">
      <c r="A209" s="625" t="s">
        <v>134</v>
      </c>
      <c r="B209" s="171">
        <v>11</v>
      </c>
      <c r="C209" s="139">
        <v>0.75</v>
      </c>
      <c r="D209" s="715">
        <v>3866</v>
      </c>
      <c r="E209" s="149">
        <v>10</v>
      </c>
      <c r="F209" s="149">
        <v>1.93</v>
      </c>
      <c r="G209" s="728">
        <v>295</v>
      </c>
      <c r="H209" s="171">
        <v>11</v>
      </c>
      <c r="I209" s="139">
        <v>0.84</v>
      </c>
      <c r="J209" s="715">
        <v>2895</v>
      </c>
      <c r="K209" s="149">
        <v>8</v>
      </c>
      <c r="L209" s="149">
        <v>1.93</v>
      </c>
      <c r="M209" s="728">
        <v>247</v>
      </c>
      <c r="N209" s="171">
        <v>11</v>
      </c>
      <c r="O209" s="139">
        <v>1.55</v>
      </c>
      <c r="P209" s="715">
        <v>971</v>
      </c>
      <c r="Q209" s="149" t="s">
        <v>105</v>
      </c>
      <c r="R209" s="149" t="s">
        <v>105</v>
      </c>
      <c r="S209" s="728" t="s">
        <v>105</v>
      </c>
      <c r="T209" s="171">
        <v>9</v>
      </c>
      <c r="U209" s="139">
        <v>2.0499999999999998</v>
      </c>
      <c r="V209" s="715">
        <v>282</v>
      </c>
      <c r="W209" s="149" t="s">
        <v>105</v>
      </c>
      <c r="X209" s="149" t="s">
        <v>105</v>
      </c>
      <c r="Y209" s="728" t="s">
        <v>105</v>
      </c>
      <c r="Z209" s="171">
        <v>14</v>
      </c>
      <c r="AA209" s="139">
        <v>2.2999999999999998</v>
      </c>
      <c r="AB209" s="715">
        <v>415</v>
      </c>
      <c r="AC209" s="149" t="s">
        <v>105</v>
      </c>
      <c r="AD209" s="149" t="s">
        <v>105</v>
      </c>
      <c r="AE209" s="728" t="s">
        <v>105</v>
      </c>
      <c r="AF209" s="171">
        <v>16</v>
      </c>
      <c r="AG209" s="139">
        <v>3.83</v>
      </c>
      <c r="AH209" s="723">
        <v>160</v>
      </c>
      <c r="AI209" s="148" t="s">
        <v>105</v>
      </c>
      <c r="AJ209" s="149" t="s">
        <v>105</v>
      </c>
      <c r="AK209" s="723" t="s">
        <v>105</v>
      </c>
      <c r="AL209" s="171">
        <v>6</v>
      </c>
      <c r="AM209" s="139">
        <v>2.17</v>
      </c>
      <c r="AN209" s="723">
        <v>189</v>
      </c>
      <c r="AO209" s="148" t="s">
        <v>105</v>
      </c>
      <c r="AP209" s="149" t="s">
        <v>105</v>
      </c>
      <c r="AQ209" s="728" t="s">
        <v>105</v>
      </c>
      <c r="AR209" s="171">
        <v>9</v>
      </c>
      <c r="AS209" s="139">
        <v>2.16</v>
      </c>
      <c r="AT209" s="723">
        <v>232</v>
      </c>
      <c r="AU209" s="148" t="s">
        <v>105</v>
      </c>
      <c r="AV209" s="149" t="s">
        <v>105</v>
      </c>
      <c r="AW209" s="728" t="s">
        <v>105</v>
      </c>
      <c r="AX209" s="171">
        <v>9</v>
      </c>
      <c r="AY209" s="139">
        <v>2.09</v>
      </c>
      <c r="AZ209" s="723">
        <v>201</v>
      </c>
      <c r="BA209" s="148" t="s">
        <v>105</v>
      </c>
      <c r="BB209" s="149" t="s">
        <v>105</v>
      </c>
      <c r="BC209" s="728" t="s">
        <v>105</v>
      </c>
      <c r="BD209" s="171">
        <v>16</v>
      </c>
      <c r="BE209" s="139">
        <v>2.75</v>
      </c>
      <c r="BF209" s="715">
        <v>271</v>
      </c>
      <c r="BG209" s="149" t="s">
        <v>105</v>
      </c>
      <c r="BH209" s="149" t="s">
        <v>105</v>
      </c>
      <c r="BI209" s="728" t="s">
        <v>105</v>
      </c>
      <c r="BJ209" s="184">
        <v>9</v>
      </c>
      <c r="BK209" s="148">
        <v>2.79</v>
      </c>
      <c r="BL209" s="735">
        <v>122</v>
      </c>
      <c r="BM209" s="148" t="s">
        <v>105</v>
      </c>
      <c r="BN209" s="149" t="s">
        <v>105</v>
      </c>
      <c r="BO209" s="728" t="s">
        <v>105</v>
      </c>
      <c r="BP209" s="171">
        <v>7</v>
      </c>
      <c r="BQ209" s="139">
        <v>1.78</v>
      </c>
      <c r="BR209" s="715">
        <v>314</v>
      </c>
      <c r="BS209" s="149" t="s">
        <v>105</v>
      </c>
      <c r="BT209" s="149" t="s">
        <v>105</v>
      </c>
      <c r="BU209" s="728" t="s">
        <v>105</v>
      </c>
      <c r="BV209" s="171">
        <v>9</v>
      </c>
      <c r="BW209" s="139">
        <v>1.66</v>
      </c>
      <c r="BX209" s="715">
        <v>373</v>
      </c>
      <c r="BY209" s="149" t="s">
        <v>105</v>
      </c>
      <c r="BZ209" s="149" t="s">
        <v>105</v>
      </c>
      <c r="CA209" s="728" t="s">
        <v>105</v>
      </c>
      <c r="CB209" s="171">
        <v>10</v>
      </c>
      <c r="CC209" s="139">
        <v>2.06</v>
      </c>
      <c r="CD209" s="723">
        <v>288</v>
      </c>
      <c r="CE209" s="148" t="s">
        <v>105</v>
      </c>
      <c r="CF209" s="149" t="s">
        <v>105</v>
      </c>
      <c r="CG209" s="728" t="s">
        <v>105</v>
      </c>
      <c r="CH209" s="171">
        <v>15</v>
      </c>
      <c r="CI209" s="139">
        <v>2.84</v>
      </c>
      <c r="CJ209" s="723">
        <v>221</v>
      </c>
      <c r="CK209" s="148" t="s">
        <v>105</v>
      </c>
      <c r="CL209" s="149" t="s">
        <v>105</v>
      </c>
      <c r="CM209" s="728" t="s">
        <v>105</v>
      </c>
      <c r="CN209" s="171">
        <v>12</v>
      </c>
      <c r="CO209" s="139">
        <v>3.16</v>
      </c>
      <c r="CP209" s="723">
        <v>196</v>
      </c>
      <c r="CQ209" s="148" t="s">
        <v>105</v>
      </c>
      <c r="CR209" s="149" t="s">
        <v>105</v>
      </c>
      <c r="CS209" s="728" t="s">
        <v>105</v>
      </c>
      <c r="CT209" s="139">
        <v>6</v>
      </c>
      <c r="CU209" s="139">
        <v>2.4500000000000002</v>
      </c>
      <c r="CV209" s="723">
        <v>122</v>
      </c>
      <c r="CW209" s="148" t="s">
        <v>105</v>
      </c>
      <c r="CX209" s="149" t="s">
        <v>105</v>
      </c>
      <c r="CY209" s="728" t="s">
        <v>105</v>
      </c>
      <c r="CZ209" s="171">
        <v>11</v>
      </c>
      <c r="DA209" s="139">
        <v>2.04</v>
      </c>
      <c r="DB209" s="723">
        <v>298</v>
      </c>
      <c r="DC209" s="148" t="s">
        <v>105</v>
      </c>
      <c r="DD209" s="149" t="s">
        <v>105</v>
      </c>
      <c r="DE209" s="728" t="s">
        <v>105</v>
      </c>
      <c r="DF209" s="602">
        <v>11</v>
      </c>
      <c r="DG209" s="148">
        <v>2.7</v>
      </c>
      <c r="DH209" s="735">
        <v>182</v>
      </c>
      <c r="DI209" s="148" t="s">
        <v>105</v>
      </c>
      <c r="DJ209" s="149" t="s">
        <v>105</v>
      </c>
      <c r="DK209" s="715" t="s">
        <v>105</v>
      </c>
    </row>
    <row r="210" spans="1:115">
      <c r="A210" s="626" t="s">
        <v>135</v>
      </c>
      <c r="B210" s="176">
        <v>2</v>
      </c>
      <c r="C210" s="153">
        <v>0.3</v>
      </c>
      <c r="D210" s="716">
        <v>3873</v>
      </c>
      <c r="E210" s="159">
        <v>1</v>
      </c>
      <c r="F210" s="159">
        <v>0.53</v>
      </c>
      <c r="G210" s="729">
        <v>293</v>
      </c>
      <c r="H210" s="176">
        <v>2</v>
      </c>
      <c r="I210" s="153">
        <v>0.34</v>
      </c>
      <c r="J210" s="716">
        <v>2898</v>
      </c>
      <c r="K210" s="159">
        <v>1</v>
      </c>
      <c r="L210" s="159">
        <v>0.41</v>
      </c>
      <c r="M210" s="729">
        <v>245</v>
      </c>
      <c r="N210" s="176">
        <v>1</v>
      </c>
      <c r="O210" s="153">
        <v>0.45</v>
      </c>
      <c r="P210" s="716">
        <v>975</v>
      </c>
      <c r="Q210" s="159" t="s">
        <v>105</v>
      </c>
      <c r="R210" s="159" t="s">
        <v>105</v>
      </c>
      <c r="S210" s="729" t="s">
        <v>105</v>
      </c>
      <c r="T210" s="176">
        <v>1</v>
      </c>
      <c r="U210" s="153">
        <v>0.46</v>
      </c>
      <c r="V210" s="716">
        <v>284</v>
      </c>
      <c r="W210" s="159" t="s">
        <v>105</v>
      </c>
      <c r="X210" s="159" t="s">
        <v>105</v>
      </c>
      <c r="Y210" s="729" t="s">
        <v>105</v>
      </c>
      <c r="Z210" s="176">
        <v>3</v>
      </c>
      <c r="AA210" s="153">
        <v>1.19</v>
      </c>
      <c r="AB210" s="716">
        <v>415</v>
      </c>
      <c r="AC210" s="159" t="s">
        <v>105</v>
      </c>
      <c r="AD210" s="159" t="s">
        <v>105</v>
      </c>
      <c r="AE210" s="729" t="s">
        <v>105</v>
      </c>
      <c r="AF210" s="176">
        <v>2</v>
      </c>
      <c r="AG210" s="153">
        <v>1.17</v>
      </c>
      <c r="AH210" s="724">
        <v>161</v>
      </c>
      <c r="AI210" s="158" t="s">
        <v>105</v>
      </c>
      <c r="AJ210" s="159" t="s">
        <v>105</v>
      </c>
      <c r="AK210" s="724" t="s">
        <v>105</v>
      </c>
      <c r="AL210" s="176">
        <v>1</v>
      </c>
      <c r="AM210" s="153">
        <v>0.77</v>
      </c>
      <c r="AN210" s="724">
        <v>189</v>
      </c>
      <c r="AO210" s="158" t="s">
        <v>105</v>
      </c>
      <c r="AP210" s="159" t="s">
        <v>105</v>
      </c>
      <c r="AQ210" s="729" t="s">
        <v>105</v>
      </c>
      <c r="AR210" s="176">
        <v>3</v>
      </c>
      <c r="AS210" s="153">
        <v>1.21</v>
      </c>
      <c r="AT210" s="724">
        <v>233</v>
      </c>
      <c r="AU210" s="158" t="s">
        <v>105</v>
      </c>
      <c r="AV210" s="159" t="s">
        <v>105</v>
      </c>
      <c r="AW210" s="729" t="s">
        <v>105</v>
      </c>
      <c r="AX210" s="176">
        <v>1</v>
      </c>
      <c r="AY210" s="153">
        <v>0.64</v>
      </c>
      <c r="AZ210" s="724">
        <v>200</v>
      </c>
      <c r="BA210" s="158" t="s">
        <v>105</v>
      </c>
      <c r="BB210" s="159" t="s">
        <v>105</v>
      </c>
      <c r="BC210" s="729" t="s">
        <v>105</v>
      </c>
      <c r="BD210" s="176">
        <v>4</v>
      </c>
      <c r="BE210" s="153">
        <v>1.37</v>
      </c>
      <c r="BF210" s="716">
        <v>273</v>
      </c>
      <c r="BG210" s="159" t="s">
        <v>105</v>
      </c>
      <c r="BH210" s="159" t="s">
        <v>105</v>
      </c>
      <c r="BI210" s="729" t="s">
        <v>105</v>
      </c>
      <c r="BJ210" s="185">
        <v>2</v>
      </c>
      <c r="BK210" s="158">
        <v>1.75</v>
      </c>
      <c r="BL210" s="736">
        <v>123</v>
      </c>
      <c r="BM210" s="158" t="s">
        <v>105</v>
      </c>
      <c r="BN210" s="159" t="s">
        <v>105</v>
      </c>
      <c r="BO210" s="729" t="s">
        <v>105</v>
      </c>
      <c r="BP210" s="176">
        <v>1</v>
      </c>
      <c r="BQ210" s="153">
        <v>0.54</v>
      </c>
      <c r="BR210" s="716">
        <v>310</v>
      </c>
      <c r="BS210" s="159" t="s">
        <v>105</v>
      </c>
      <c r="BT210" s="159" t="s">
        <v>105</v>
      </c>
      <c r="BU210" s="729" t="s">
        <v>105</v>
      </c>
      <c r="BV210" s="176">
        <v>1</v>
      </c>
      <c r="BW210" s="153">
        <v>0.56000000000000005</v>
      </c>
      <c r="BX210" s="716">
        <v>374</v>
      </c>
      <c r="BY210" s="159" t="s">
        <v>105</v>
      </c>
      <c r="BZ210" s="159" t="s">
        <v>105</v>
      </c>
      <c r="CA210" s="729" t="s">
        <v>105</v>
      </c>
      <c r="CB210" s="176">
        <v>2</v>
      </c>
      <c r="CC210" s="153">
        <v>0.85</v>
      </c>
      <c r="CD210" s="724">
        <v>292</v>
      </c>
      <c r="CE210" s="158" t="s">
        <v>105</v>
      </c>
      <c r="CF210" s="159" t="s">
        <v>105</v>
      </c>
      <c r="CG210" s="729" t="s">
        <v>105</v>
      </c>
      <c r="CH210" s="176">
        <v>2</v>
      </c>
      <c r="CI210" s="153">
        <v>1.04</v>
      </c>
      <c r="CJ210" s="724">
        <v>221</v>
      </c>
      <c r="CK210" s="158" t="s">
        <v>105</v>
      </c>
      <c r="CL210" s="159" t="s">
        <v>105</v>
      </c>
      <c r="CM210" s="729" t="s">
        <v>105</v>
      </c>
      <c r="CN210" s="176">
        <v>1</v>
      </c>
      <c r="CO210" s="153">
        <v>0.48</v>
      </c>
      <c r="CP210" s="724">
        <v>198</v>
      </c>
      <c r="CQ210" s="158" t="s">
        <v>105</v>
      </c>
      <c r="CR210" s="159" t="s">
        <v>105</v>
      </c>
      <c r="CS210" s="729" t="s">
        <v>105</v>
      </c>
      <c r="CT210" s="153">
        <v>0</v>
      </c>
      <c r="CU210" s="153">
        <v>0.43</v>
      </c>
      <c r="CV210" s="724">
        <v>122</v>
      </c>
      <c r="CW210" s="158" t="s">
        <v>105</v>
      </c>
      <c r="CX210" s="159" t="s">
        <v>105</v>
      </c>
      <c r="CY210" s="729" t="s">
        <v>105</v>
      </c>
      <c r="CZ210" s="176">
        <v>0</v>
      </c>
      <c r="DA210" s="153">
        <v>0.42</v>
      </c>
      <c r="DB210" s="724">
        <v>296</v>
      </c>
      <c r="DC210" s="158" t="s">
        <v>105</v>
      </c>
      <c r="DD210" s="159" t="s">
        <v>105</v>
      </c>
      <c r="DE210" s="729" t="s">
        <v>105</v>
      </c>
      <c r="DF210" s="603">
        <v>2</v>
      </c>
      <c r="DG210" s="158">
        <v>1.25</v>
      </c>
      <c r="DH210" s="736">
        <v>182</v>
      </c>
      <c r="DI210" s="158" t="s">
        <v>105</v>
      </c>
      <c r="DJ210" s="159" t="s">
        <v>105</v>
      </c>
      <c r="DK210" s="716" t="s">
        <v>105</v>
      </c>
    </row>
    <row r="211" spans="1:115">
      <c r="A211" s="625" t="s">
        <v>136</v>
      </c>
      <c r="B211" s="171">
        <v>15</v>
      </c>
      <c r="C211" s="139">
        <v>0.69000000000000006</v>
      </c>
      <c r="D211" s="715">
        <v>3918</v>
      </c>
      <c r="E211" s="149">
        <v>28</v>
      </c>
      <c r="F211" s="149">
        <v>3.11</v>
      </c>
      <c r="G211" s="728">
        <v>299</v>
      </c>
      <c r="H211" s="171">
        <v>14</v>
      </c>
      <c r="I211" s="139">
        <v>0.75</v>
      </c>
      <c r="J211" s="715">
        <v>2935</v>
      </c>
      <c r="K211" s="149">
        <v>28</v>
      </c>
      <c r="L211" s="149">
        <v>3.36</v>
      </c>
      <c r="M211" s="728">
        <v>249</v>
      </c>
      <c r="N211" s="171">
        <v>20</v>
      </c>
      <c r="O211" s="139">
        <v>1.59</v>
      </c>
      <c r="P211" s="715">
        <v>983</v>
      </c>
      <c r="Q211" s="149">
        <v>33</v>
      </c>
      <c r="R211" s="149">
        <v>7.73</v>
      </c>
      <c r="S211" s="728">
        <v>50</v>
      </c>
      <c r="T211" s="171">
        <v>12</v>
      </c>
      <c r="U211" s="139">
        <v>2.02</v>
      </c>
      <c r="V211" s="715">
        <v>286</v>
      </c>
      <c r="W211" s="149" t="s">
        <v>105</v>
      </c>
      <c r="X211" s="149" t="s">
        <v>105</v>
      </c>
      <c r="Y211" s="728" t="s">
        <v>105</v>
      </c>
      <c r="Z211" s="171">
        <v>10</v>
      </c>
      <c r="AA211" s="139">
        <v>1.31</v>
      </c>
      <c r="AB211" s="715">
        <v>425</v>
      </c>
      <c r="AC211" s="149" t="s">
        <v>105</v>
      </c>
      <c r="AD211" s="149" t="s">
        <v>105</v>
      </c>
      <c r="AE211" s="728" t="s">
        <v>105</v>
      </c>
      <c r="AF211" s="171">
        <v>26</v>
      </c>
      <c r="AG211" s="139">
        <v>3.83</v>
      </c>
      <c r="AH211" s="723">
        <v>161</v>
      </c>
      <c r="AI211" s="148" t="s">
        <v>105</v>
      </c>
      <c r="AJ211" s="149" t="s">
        <v>105</v>
      </c>
      <c r="AK211" s="723" t="s">
        <v>105</v>
      </c>
      <c r="AL211" s="171">
        <v>24</v>
      </c>
      <c r="AM211" s="139">
        <v>3.65</v>
      </c>
      <c r="AN211" s="723">
        <v>191</v>
      </c>
      <c r="AO211" s="148" t="s">
        <v>105</v>
      </c>
      <c r="AP211" s="149" t="s">
        <v>105</v>
      </c>
      <c r="AQ211" s="728" t="s">
        <v>105</v>
      </c>
      <c r="AR211" s="171">
        <v>9</v>
      </c>
      <c r="AS211" s="139">
        <v>1.75</v>
      </c>
      <c r="AT211" s="723">
        <v>236</v>
      </c>
      <c r="AU211" s="148" t="s">
        <v>105</v>
      </c>
      <c r="AV211" s="149" t="s">
        <v>105</v>
      </c>
      <c r="AW211" s="728" t="s">
        <v>105</v>
      </c>
      <c r="AX211" s="171">
        <v>16</v>
      </c>
      <c r="AY211" s="139">
        <v>2.59</v>
      </c>
      <c r="AZ211" s="723">
        <v>207</v>
      </c>
      <c r="BA211" s="148" t="s">
        <v>105</v>
      </c>
      <c r="BB211" s="149" t="s">
        <v>105</v>
      </c>
      <c r="BC211" s="728" t="s">
        <v>105</v>
      </c>
      <c r="BD211" s="171">
        <v>19</v>
      </c>
      <c r="BE211" s="139">
        <v>2.4700000000000002</v>
      </c>
      <c r="BF211" s="715">
        <v>278</v>
      </c>
      <c r="BG211" s="149" t="s">
        <v>105</v>
      </c>
      <c r="BH211" s="149" t="s">
        <v>105</v>
      </c>
      <c r="BI211" s="728" t="s">
        <v>105</v>
      </c>
      <c r="BJ211" s="184">
        <v>17</v>
      </c>
      <c r="BK211" s="148">
        <v>3.88</v>
      </c>
      <c r="BL211" s="735">
        <v>128</v>
      </c>
      <c r="BM211" s="148" t="s">
        <v>105</v>
      </c>
      <c r="BN211" s="149" t="s">
        <v>105</v>
      </c>
      <c r="BO211" s="728" t="s">
        <v>105</v>
      </c>
      <c r="BP211" s="171">
        <v>14</v>
      </c>
      <c r="BQ211" s="139">
        <v>2.06</v>
      </c>
      <c r="BR211" s="715">
        <v>313</v>
      </c>
      <c r="BS211" s="149" t="s">
        <v>105</v>
      </c>
      <c r="BT211" s="149" t="s">
        <v>105</v>
      </c>
      <c r="BU211" s="728" t="s">
        <v>105</v>
      </c>
      <c r="BV211" s="171">
        <v>14</v>
      </c>
      <c r="BW211" s="139">
        <v>1.72</v>
      </c>
      <c r="BX211" s="715">
        <v>380</v>
      </c>
      <c r="BY211" s="149" t="s">
        <v>105</v>
      </c>
      <c r="BZ211" s="149" t="s">
        <v>105</v>
      </c>
      <c r="CA211" s="728" t="s">
        <v>105</v>
      </c>
      <c r="CB211" s="171">
        <v>21</v>
      </c>
      <c r="CC211" s="139">
        <v>2.54</v>
      </c>
      <c r="CD211" s="723">
        <v>293</v>
      </c>
      <c r="CE211" s="148" t="s">
        <v>105</v>
      </c>
      <c r="CF211" s="149" t="s">
        <v>105</v>
      </c>
      <c r="CG211" s="728" t="s">
        <v>105</v>
      </c>
      <c r="CH211" s="171">
        <v>22</v>
      </c>
      <c r="CI211" s="139">
        <v>3.17</v>
      </c>
      <c r="CJ211" s="723">
        <v>218</v>
      </c>
      <c r="CK211" s="148" t="s">
        <v>105</v>
      </c>
      <c r="CL211" s="149" t="s">
        <v>105</v>
      </c>
      <c r="CM211" s="728" t="s">
        <v>105</v>
      </c>
      <c r="CN211" s="171">
        <v>14</v>
      </c>
      <c r="CO211" s="139">
        <v>2.95</v>
      </c>
      <c r="CP211" s="723">
        <v>197</v>
      </c>
      <c r="CQ211" s="148" t="s">
        <v>105</v>
      </c>
      <c r="CR211" s="149" t="s">
        <v>105</v>
      </c>
      <c r="CS211" s="728" t="s">
        <v>105</v>
      </c>
      <c r="CT211" s="139">
        <v>20</v>
      </c>
      <c r="CU211" s="139">
        <v>4.0599999999999996</v>
      </c>
      <c r="CV211" s="723">
        <v>124</v>
      </c>
      <c r="CW211" s="148" t="s">
        <v>105</v>
      </c>
      <c r="CX211" s="149" t="s">
        <v>105</v>
      </c>
      <c r="CY211" s="728" t="s">
        <v>105</v>
      </c>
      <c r="CZ211" s="171">
        <v>16</v>
      </c>
      <c r="DA211" s="139">
        <v>2.3199999999999998</v>
      </c>
      <c r="DB211" s="723">
        <v>299</v>
      </c>
      <c r="DC211" s="148" t="s">
        <v>105</v>
      </c>
      <c r="DD211" s="149" t="s">
        <v>105</v>
      </c>
      <c r="DE211" s="728" t="s">
        <v>105</v>
      </c>
      <c r="DF211" s="602">
        <v>15</v>
      </c>
      <c r="DG211" s="148">
        <v>2.7</v>
      </c>
      <c r="DH211" s="735">
        <v>182</v>
      </c>
      <c r="DI211" s="148" t="s">
        <v>105</v>
      </c>
      <c r="DJ211" s="149" t="s">
        <v>105</v>
      </c>
      <c r="DK211" s="715" t="s">
        <v>105</v>
      </c>
    </row>
    <row r="212" spans="1:115">
      <c r="A212" s="629" t="s">
        <v>137</v>
      </c>
      <c r="B212" s="630">
        <v>4</v>
      </c>
      <c r="C212" s="631">
        <v>0.47</v>
      </c>
      <c r="D212" s="720">
        <v>3862</v>
      </c>
      <c r="E212" s="632">
        <v>6</v>
      </c>
      <c r="F212" s="632">
        <v>1.41</v>
      </c>
      <c r="G212" s="731">
        <v>290</v>
      </c>
      <c r="H212" s="630">
        <v>4</v>
      </c>
      <c r="I212" s="631">
        <v>0.53</v>
      </c>
      <c r="J212" s="720">
        <v>2893</v>
      </c>
      <c r="K212" s="632">
        <v>5</v>
      </c>
      <c r="L212" s="632">
        <v>1.45</v>
      </c>
      <c r="M212" s="731">
        <v>242</v>
      </c>
      <c r="N212" s="630">
        <v>5</v>
      </c>
      <c r="O212" s="631">
        <v>0.81</v>
      </c>
      <c r="P212" s="720">
        <v>969</v>
      </c>
      <c r="Q212" s="632" t="s">
        <v>105</v>
      </c>
      <c r="R212" s="632" t="s">
        <v>105</v>
      </c>
      <c r="S212" s="731" t="s">
        <v>105</v>
      </c>
      <c r="T212" s="630">
        <v>4</v>
      </c>
      <c r="U212" s="631">
        <v>1.44</v>
      </c>
      <c r="V212" s="720">
        <v>281</v>
      </c>
      <c r="W212" s="632" t="s">
        <v>105</v>
      </c>
      <c r="X212" s="632" t="s">
        <v>105</v>
      </c>
      <c r="Y212" s="731" t="s">
        <v>105</v>
      </c>
      <c r="Z212" s="630">
        <v>6</v>
      </c>
      <c r="AA212" s="631">
        <v>1.56</v>
      </c>
      <c r="AB212" s="720">
        <v>413</v>
      </c>
      <c r="AC212" s="632" t="s">
        <v>105</v>
      </c>
      <c r="AD212" s="632" t="s">
        <v>105</v>
      </c>
      <c r="AE212" s="731" t="s">
        <v>105</v>
      </c>
      <c r="AF212" s="630">
        <v>7</v>
      </c>
      <c r="AG212" s="631">
        <v>2.0099999999999998</v>
      </c>
      <c r="AH212" s="726">
        <v>158</v>
      </c>
      <c r="AI212" s="634" t="s">
        <v>105</v>
      </c>
      <c r="AJ212" s="632" t="s">
        <v>105</v>
      </c>
      <c r="AK212" s="726" t="s">
        <v>105</v>
      </c>
      <c r="AL212" s="630">
        <v>5</v>
      </c>
      <c r="AM212" s="631">
        <v>1.75</v>
      </c>
      <c r="AN212" s="726">
        <v>188</v>
      </c>
      <c r="AO212" s="634" t="s">
        <v>105</v>
      </c>
      <c r="AP212" s="632" t="s">
        <v>105</v>
      </c>
      <c r="AQ212" s="731" t="s">
        <v>105</v>
      </c>
      <c r="AR212" s="630">
        <v>5</v>
      </c>
      <c r="AS212" s="631">
        <v>1.77</v>
      </c>
      <c r="AT212" s="726">
        <v>232</v>
      </c>
      <c r="AU212" s="634" t="s">
        <v>105</v>
      </c>
      <c r="AV212" s="632" t="s">
        <v>105</v>
      </c>
      <c r="AW212" s="731" t="s">
        <v>105</v>
      </c>
      <c r="AX212" s="630">
        <v>4</v>
      </c>
      <c r="AY212" s="631">
        <v>1.47</v>
      </c>
      <c r="AZ212" s="726">
        <v>201</v>
      </c>
      <c r="BA212" s="634" t="s">
        <v>105</v>
      </c>
      <c r="BB212" s="632" t="s">
        <v>105</v>
      </c>
      <c r="BC212" s="731" t="s">
        <v>105</v>
      </c>
      <c r="BD212" s="630">
        <v>9</v>
      </c>
      <c r="BE212" s="631">
        <v>2.15</v>
      </c>
      <c r="BF212" s="720">
        <v>272</v>
      </c>
      <c r="BG212" s="632" t="s">
        <v>105</v>
      </c>
      <c r="BH212" s="632" t="s">
        <v>105</v>
      </c>
      <c r="BI212" s="731" t="s">
        <v>105</v>
      </c>
      <c r="BJ212" s="635">
        <v>11</v>
      </c>
      <c r="BK212" s="634">
        <v>3.47</v>
      </c>
      <c r="BL212" s="738">
        <v>123</v>
      </c>
      <c r="BM212" s="634" t="s">
        <v>105</v>
      </c>
      <c r="BN212" s="632" t="s">
        <v>105</v>
      </c>
      <c r="BO212" s="731" t="s">
        <v>105</v>
      </c>
      <c r="BP212" s="630">
        <v>4</v>
      </c>
      <c r="BQ212" s="631">
        <v>1.29</v>
      </c>
      <c r="BR212" s="720">
        <v>312</v>
      </c>
      <c r="BS212" s="632" t="s">
        <v>105</v>
      </c>
      <c r="BT212" s="632" t="s">
        <v>105</v>
      </c>
      <c r="BU212" s="731" t="s">
        <v>105</v>
      </c>
      <c r="BV212" s="630">
        <v>2</v>
      </c>
      <c r="BW212" s="631">
        <v>0.67</v>
      </c>
      <c r="BX212" s="720">
        <v>375</v>
      </c>
      <c r="BY212" s="632" t="s">
        <v>105</v>
      </c>
      <c r="BZ212" s="632" t="s">
        <v>105</v>
      </c>
      <c r="CA212" s="731" t="s">
        <v>105</v>
      </c>
      <c r="CB212" s="630">
        <v>4</v>
      </c>
      <c r="CC212" s="631">
        <v>1.32</v>
      </c>
      <c r="CD212" s="726">
        <v>292</v>
      </c>
      <c r="CE212" s="634" t="s">
        <v>105</v>
      </c>
      <c r="CF212" s="632" t="s">
        <v>105</v>
      </c>
      <c r="CG212" s="731" t="s">
        <v>105</v>
      </c>
      <c r="CH212" s="630">
        <v>9</v>
      </c>
      <c r="CI212" s="631">
        <v>2.2999999999999998</v>
      </c>
      <c r="CJ212" s="726">
        <v>219</v>
      </c>
      <c r="CK212" s="634" t="s">
        <v>105</v>
      </c>
      <c r="CL212" s="632" t="s">
        <v>105</v>
      </c>
      <c r="CM212" s="731" t="s">
        <v>105</v>
      </c>
      <c r="CN212" s="630">
        <v>3</v>
      </c>
      <c r="CO212" s="631">
        <v>1.35</v>
      </c>
      <c r="CP212" s="726">
        <v>198</v>
      </c>
      <c r="CQ212" s="634" t="s">
        <v>105</v>
      </c>
      <c r="CR212" s="632" t="s">
        <v>105</v>
      </c>
      <c r="CS212" s="731" t="s">
        <v>105</v>
      </c>
      <c r="CT212" s="631">
        <v>2</v>
      </c>
      <c r="CU212" s="631">
        <v>0.87</v>
      </c>
      <c r="CV212" s="726">
        <v>121</v>
      </c>
      <c r="CW212" s="634" t="s">
        <v>105</v>
      </c>
      <c r="CX212" s="632" t="s">
        <v>105</v>
      </c>
      <c r="CY212" s="731" t="s">
        <v>105</v>
      </c>
      <c r="CZ212" s="630">
        <v>3</v>
      </c>
      <c r="DA212" s="631">
        <v>1.1200000000000001</v>
      </c>
      <c r="DB212" s="726">
        <v>296</v>
      </c>
      <c r="DC212" s="634" t="s">
        <v>105</v>
      </c>
      <c r="DD212" s="632" t="s">
        <v>105</v>
      </c>
      <c r="DE212" s="731" t="s">
        <v>105</v>
      </c>
      <c r="DF212" s="633">
        <v>3</v>
      </c>
      <c r="DG212" s="634">
        <v>1.41</v>
      </c>
      <c r="DH212" s="738">
        <v>181</v>
      </c>
      <c r="DI212" s="634" t="s">
        <v>105</v>
      </c>
      <c r="DJ212" s="632" t="s">
        <v>105</v>
      </c>
      <c r="DK212" s="720" t="s">
        <v>105</v>
      </c>
    </row>
    <row r="213" spans="1:115" ht="15">
      <c r="A213" s="759" t="s">
        <v>139</v>
      </c>
      <c r="B213" s="192"/>
      <c r="C213" s="192"/>
      <c r="D213" s="721"/>
      <c r="E213" s="192"/>
      <c r="F213" s="192"/>
      <c r="G213" s="721"/>
      <c r="H213" s="192"/>
      <c r="I213" s="192"/>
      <c r="J213" s="721"/>
      <c r="K213" s="192"/>
      <c r="L213" s="192"/>
      <c r="M213" s="721"/>
      <c r="N213" s="192"/>
      <c r="O213" s="192"/>
      <c r="P213" s="721"/>
      <c r="Q213" s="192"/>
      <c r="R213" s="192"/>
      <c r="S213" s="721"/>
      <c r="T213" s="192"/>
      <c r="U213" s="192"/>
      <c r="V213" s="721"/>
      <c r="W213" s="192"/>
      <c r="X213" s="192"/>
      <c r="Y213" s="721"/>
      <c r="Z213" s="192"/>
      <c r="AA213" s="192"/>
      <c r="AB213" s="721"/>
      <c r="AC213" s="192"/>
      <c r="AD213" s="192"/>
      <c r="AE213" s="721"/>
      <c r="AF213" s="192"/>
      <c r="AG213" s="192"/>
      <c r="AH213" s="721"/>
      <c r="AI213" s="192"/>
      <c r="AJ213" s="192"/>
      <c r="AK213" s="721"/>
      <c r="AL213" s="192"/>
      <c r="AM213" s="192"/>
      <c r="AN213" s="721"/>
      <c r="AO213" s="192"/>
      <c r="AP213" s="192"/>
      <c r="AQ213" s="721"/>
      <c r="AR213" s="192"/>
      <c r="AS213" s="192"/>
      <c r="AT213" s="721"/>
      <c r="AU213" s="192"/>
      <c r="AV213" s="192"/>
      <c r="AW213" s="721"/>
      <c r="AX213" s="192"/>
      <c r="AY213" s="192"/>
      <c r="AZ213" s="721"/>
      <c r="BA213" s="192"/>
      <c r="BB213" s="192"/>
      <c r="BC213" s="721"/>
      <c r="BD213" s="192"/>
      <c r="BE213" s="192"/>
      <c r="BF213" s="721"/>
      <c r="BG213" s="192"/>
      <c r="BH213" s="192"/>
      <c r="BI213" s="721"/>
      <c r="BJ213" s="192"/>
      <c r="BK213" s="192"/>
      <c r="BL213" s="721"/>
      <c r="BM213" s="192"/>
      <c r="BN213" s="192"/>
      <c r="BO213" s="721"/>
      <c r="BP213" s="192"/>
      <c r="BQ213" s="192"/>
      <c r="BR213" s="721"/>
      <c r="BS213" s="192"/>
      <c r="BT213" s="192"/>
      <c r="BU213" s="721"/>
      <c r="BV213" s="192"/>
      <c r="BW213" s="192"/>
      <c r="BX213" s="721"/>
      <c r="BY213" s="192"/>
      <c r="BZ213" s="192"/>
      <c r="CA213" s="721"/>
      <c r="CB213" s="192"/>
      <c r="CC213" s="192"/>
      <c r="CD213" s="721"/>
      <c r="CE213" s="192"/>
      <c r="CF213" s="192"/>
      <c r="CG213" s="721"/>
      <c r="CH213" s="192"/>
      <c r="CI213" s="192"/>
      <c r="CJ213" s="721"/>
      <c r="CK213" s="192"/>
      <c r="CL213" s="192"/>
      <c r="CM213" s="721"/>
      <c r="CN213" s="192"/>
      <c r="CO213" s="192"/>
      <c r="CP213" s="721"/>
      <c r="CQ213" s="192"/>
      <c r="CR213" s="192"/>
      <c r="CS213" s="721"/>
      <c r="CT213" s="192"/>
      <c r="CU213" s="192"/>
      <c r="CV213" s="721"/>
      <c r="CW213" s="192"/>
      <c r="CX213" s="192"/>
      <c r="CY213" s="721"/>
      <c r="CZ213" s="192"/>
      <c r="DA213" s="192"/>
      <c r="DB213" s="721"/>
      <c r="DC213" s="192"/>
      <c r="DD213" s="192"/>
      <c r="DE213" s="721"/>
      <c r="DF213" s="192"/>
      <c r="DG213" s="192"/>
      <c r="DH213" s="721"/>
      <c r="DI213" s="192"/>
      <c r="DJ213" s="192"/>
      <c r="DK213" s="741"/>
    </row>
    <row r="214" spans="1:115" ht="15">
      <c r="A214" s="759" t="s">
        <v>155</v>
      </c>
      <c r="B214" s="192"/>
      <c r="C214" s="192"/>
      <c r="D214" s="721"/>
      <c r="E214" s="192"/>
      <c r="F214" s="192"/>
      <c r="G214" s="721"/>
      <c r="H214" s="192"/>
      <c r="I214" s="192"/>
      <c r="J214" s="721"/>
      <c r="K214" s="192"/>
      <c r="L214" s="192"/>
      <c r="M214" s="721"/>
      <c r="N214" s="192"/>
      <c r="O214" s="192"/>
      <c r="P214" s="721"/>
      <c r="Q214" s="192"/>
      <c r="R214" s="192"/>
      <c r="S214" s="721"/>
      <c r="T214" s="192"/>
      <c r="U214" s="192"/>
      <c r="V214" s="721"/>
      <c r="W214" s="192"/>
      <c r="X214" s="192"/>
      <c r="Y214" s="721"/>
      <c r="Z214" s="192"/>
      <c r="AA214" s="192"/>
      <c r="AB214" s="721"/>
      <c r="AC214" s="192"/>
      <c r="AD214" s="192"/>
      <c r="AE214" s="721"/>
      <c r="AF214" s="192"/>
      <c r="AG214" s="192"/>
      <c r="AH214" s="721"/>
      <c r="AI214" s="192"/>
      <c r="AJ214" s="192"/>
      <c r="AK214" s="721"/>
      <c r="AL214" s="192"/>
      <c r="AM214" s="192"/>
      <c r="AN214" s="721"/>
      <c r="AO214" s="192"/>
      <c r="AP214" s="192"/>
      <c r="AQ214" s="721"/>
      <c r="AR214" s="192"/>
      <c r="AS214" s="192"/>
      <c r="AT214" s="721"/>
      <c r="AU214" s="192"/>
      <c r="AV214" s="192"/>
      <c r="AW214" s="721"/>
      <c r="AX214" s="192"/>
      <c r="AY214" s="192"/>
      <c r="AZ214" s="721"/>
      <c r="BA214" s="192"/>
      <c r="BB214" s="192"/>
      <c r="BC214" s="721"/>
      <c r="BD214" s="192"/>
      <c r="BE214" s="192"/>
      <c r="BF214" s="721"/>
      <c r="BG214" s="192"/>
      <c r="BH214" s="192"/>
      <c r="BI214" s="721"/>
      <c r="BJ214" s="192"/>
      <c r="BK214" s="192"/>
      <c r="BL214" s="721"/>
      <c r="BM214" s="192"/>
      <c r="BN214" s="192"/>
      <c r="BO214" s="721"/>
      <c r="BP214" s="192"/>
      <c r="BQ214" s="192"/>
      <c r="BR214" s="721"/>
      <c r="BS214" s="192"/>
      <c r="BT214" s="192"/>
      <c r="BU214" s="721"/>
      <c r="BV214" s="192"/>
      <c r="BW214" s="192"/>
      <c r="BX214" s="721"/>
      <c r="BY214" s="192"/>
      <c r="BZ214" s="192"/>
      <c r="CA214" s="721"/>
      <c r="CB214" s="192"/>
      <c r="CC214" s="192"/>
      <c r="CD214" s="721"/>
      <c r="CE214" s="192"/>
      <c r="CF214" s="192"/>
      <c r="CG214" s="721"/>
      <c r="CH214" s="192"/>
      <c r="CI214" s="192"/>
      <c r="CJ214" s="721"/>
      <c r="CK214" s="192"/>
      <c r="CL214" s="192"/>
      <c r="CM214" s="721"/>
      <c r="CN214" s="192"/>
      <c r="CO214" s="192"/>
      <c r="CP214" s="721"/>
      <c r="CQ214" s="192"/>
      <c r="CR214" s="192"/>
      <c r="CS214" s="721"/>
      <c r="CT214" s="192"/>
      <c r="CU214" s="192"/>
      <c r="CV214" s="721"/>
      <c r="CW214" s="192"/>
      <c r="CX214" s="192"/>
      <c r="CY214" s="721"/>
      <c r="CZ214" s="192"/>
      <c r="DA214" s="192"/>
      <c r="DB214" s="721"/>
      <c r="DC214" s="192"/>
      <c r="DD214" s="192"/>
      <c r="DE214" s="721"/>
      <c r="DF214" s="192"/>
      <c r="DG214" s="192"/>
      <c r="DH214" s="721"/>
      <c r="DI214" s="192"/>
      <c r="DJ214" s="192"/>
      <c r="DK214" s="741"/>
    </row>
    <row r="215" spans="1:115" ht="15">
      <c r="A215" s="758" t="s">
        <v>418</v>
      </c>
      <c r="B215" s="192"/>
      <c r="C215" s="192"/>
      <c r="D215" s="721"/>
      <c r="E215" s="192"/>
      <c r="F215" s="192"/>
      <c r="G215" s="721"/>
      <c r="H215" s="192"/>
      <c r="I215" s="192"/>
      <c r="J215" s="721"/>
      <c r="K215" s="192"/>
      <c r="L215" s="192"/>
      <c r="M215" s="721"/>
      <c r="N215" s="192"/>
      <c r="O215" s="192"/>
      <c r="P215" s="721"/>
      <c r="Q215" s="192"/>
      <c r="R215" s="192"/>
      <c r="S215" s="721"/>
      <c r="T215" s="192"/>
      <c r="U215" s="192"/>
      <c r="V215" s="721"/>
      <c r="W215" s="192"/>
      <c r="X215" s="192"/>
      <c r="Y215" s="721"/>
      <c r="Z215" s="192"/>
      <c r="AA215" s="192"/>
      <c r="AB215" s="721"/>
      <c r="AC215" s="192"/>
      <c r="AD215" s="192"/>
      <c r="AE215" s="721"/>
      <c r="AF215" s="192"/>
      <c r="AG215" s="192"/>
      <c r="AH215" s="721"/>
      <c r="AI215" s="192"/>
      <c r="AJ215" s="192"/>
      <c r="AK215" s="721"/>
      <c r="AL215" s="192"/>
      <c r="AM215" s="192"/>
      <c r="AN215" s="721"/>
      <c r="AO215" s="192"/>
      <c r="AP215" s="192"/>
      <c r="AQ215" s="721"/>
      <c r="AR215" s="192"/>
      <c r="AS215" s="192"/>
      <c r="AT215" s="721"/>
      <c r="AU215" s="192"/>
      <c r="AV215" s="192"/>
      <c r="AW215" s="721"/>
      <c r="AX215" s="192"/>
      <c r="AY215" s="192"/>
      <c r="AZ215" s="721"/>
      <c r="BA215" s="192"/>
      <c r="BB215" s="192"/>
      <c r="BC215" s="721"/>
      <c r="BD215" s="192"/>
      <c r="BE215" s="192"/>
      <c r="BF215" s="721"/>
      <c r="BG215" s="192"/>
      <c r="BH215" s="192"/>
      <c r="BI215" s="721"/>
      <c r="BJ215" s="192"/>
      <c r="BK215" s="192"/>
      <c r="BL215" s="721"/>
      <c r="BM215" s="192"/>
      <c r="BN215" s="192"/>
      <c r="BO215" s="721"/>
      <c r="BP215" s="192"/>
      <c r="BQ215" s="192"/>
      <c r="BR215" s="721"/>
      <c r="BS215" s="192"/>
      <c r="BT215" s="192"/>
      <c r="BU215" s="721"/>
      <c r="BV215" s="192"/>
      <c r="BW215" s="192"/>
      <c r="BX215" s="721"/>
      <c r="BY215" s="192"/>
      <c r="BZ215" s="192"/>
      <c r="CA215" s="721"/>
      <c r="CB215" s="192"/>
      <c r="CC215" s="192"/>
      <c r="CD215" s="721"/>
      <c r="CE215" s="192"/>
      <c r="CF215" s="192"/>
      <c r="CG215" s="721"/>
      <c r="CH215" s="192"/>
      <c r="CI215" s="192"/>
      <c r="CJ215" s="721"/>
      <c r="CK215" s="192"/>
      <c r="CL215" s="192"/>
      <c r="CM215" s="721"/>
      <c r="CN215" s="192"/>
      <c r="CO215" s="192"/>
      <c r="CP215" s="721"/>
      <c r="CQ215" s="192"/>
      <c r="CR215" s="192"/>
      <c r="CS215" s="721"/>
      <c r="CT215" s="192"/>
      <c r="CU215" s="192"/>
      <c r="CV215" s="721"/>
      <c r="CW215" s="192"/>
      <c r="CX215" s="192"/>
      <c r="CY215" s="721"/>
      <c r="CZ215" s="192"/>
      <c r="DA215" s="192"/>
      <c r="DB215" s="721"/>
      <c r="DC215" s="192"/>
      <c r="DD215" s="192"/>
      <c r="DE215" s="721"/>
      <c r="DF215" s="192"/>
      <c r="DG215" s="192"/>
      <c r="DH215" s="721"/>
      <c r="DI215" s="192"/>
      <c r="DJ215" s="192"/>
      <c r="DK215" s="741"/>
    </row>
    <row r="216" spans="1:115" ht="15">
      <c r="A216" s="166"/>
      <c r="B216" s="192"/>
      <c r="C216" s="192"/>
      <c r="D216" s="721"/>
      <c r="E216" s="192"/>
      <c r="F216" s="192"/>
      <c r="G216" s="721"/>
      <c r="H216" s="192"/>
      <c r="I216" s="192"/>
      <c r="J216" s="721"/>
      <c r="K216" s="192"/>
      <c r="L216" s="192"/>
      <c r="M216" s="721"/>
      <c r="N216" s="192"/>
      <c r="O216" s="192"/>
      <c r="P216" s="721"/>
      <c r="Q216" s="192"/>
      <c r="R216" s="192"/>
      <c r="S216" s="721"/>
      <c r="T216" s="192"/>
      <c r="U216" s="192"/>
      <c r="V216" s="721"/>
      <c r="W216" s="192"/>
      <c r="X216" s="192"/>
      <c r="Y216" s="721"/>
      <c r="Z216" s="192"/>
      <c r="AA216" s="192"/>
      <c r="AB216" s="721"/>
      <c r="AC216" s="192"/>
      <c r="AD216" s="192"/>
      <c r="AE216" s="721"/>
      <c r="AF216" s="192"/>
      <c r="AG216" s="192"/>
      <c r="AH216" s="721"/>
      <c r="AI216" s="192"/>
      <c r="AJ216" s="192"/>
      <c r="AK216" s="721"/>
      <c r="AL216" s="192"/>
      <c r="AM216" s="192"/>
      <c r="AN216" s="721"/>
      <c r="AO216" s="192"/>
      <c r="AP216" s="192"/>
      <c r="AQ216" s="721"/>
      <c r="AR216" s="192"/>
      <c r="AS216" s="192"/>
      <c r="AT216" s="721"/>
      <c r="AU216" s="192"/>
      <c r="AV216" s="192"/>
      <c r="AW216" s="721"/>
      <c r="AX216" s="192"/>
      <c r="AY216" s="192"/>
      <c r="AZ216" s="721"/>
      <c r="BA216" s="192"/>
      <c r="BB216" s="192"/>
      <c r="BC216" s="721"/>
      <c r="BD216" s="192"/>
      <c r="BE216" s="192"/>
      <c r="BF216" s="721"/>
      <c r="BG216" s="192"/>
      <c r="BH216" s="192"/>
      <c r="BI216" s="721"/>
      <c r="BJ216" s="192"/>
      <c r="BK216" s="192"/>
      <c r="BL216" s="721"/>
      <c r="BM216" s="192"/>
      <c r="BN216" s="192"/>
      <c r="BO216" s="721"/>
      <c r="BP216" s="192"/>
      <c r="BQ216" s="192"/>
      <c r="BR216" s="721"/>
      <c r="BS216" s="192"/>
      <c r="BT216" s="192"/>
      <c r="BU216" s="721"/>
      <c r="BV216" s="192"/>
      <c r="BW216" s="192"/>
      <c r="BX216" s="721"/>
      <c r="BY216" s="192"/>
      <c r="BZ216" s="192"/>
      <c r="CA216" s="721"/>
      <c r="CB216" s="192"/>
      <c r="CC216" s="192"/>
      <c r="CD216" s="721"/>
      <c r="CE216" s="192"/>
      <c r="CF216" s="192"/>
      <c r="CG216" s="721"/>
      <c r="CH216" s="192"/>
      <c r="CI216" s="192"/>
      <c r="CJ216" s="721"/>
      <c r="CK216" s="192"/>
      <c r="CL216" s="192"/>
      <c r="CM216" s="721"/>
      <c r="CN216" s="192"/>
      <c r="CO216" s="192"/>
      <c r="CP216" s="721"/>
      <c r="CQ216" s="192"/>
      <c r="CR216" s="192"/>
      <c r="CS216" s="721"/>
      <c r="CT216" s="192"/>
      <c r="CU216" s="192"/>
      <c r="CV216" s="721"/>
      <c r="CW216" s="192"/>
      <c r="CX216" s="192"/>
      <c r="CY216" s="721"/>
      <c r="CZ216" s="192"/>
      <c r="DA216" s="192"/>
      <c r="DB216" s="721"/>
      <c r="DC216" s="192"/>
      <c r="DD216" s="192"/>
      <c r="DE216" s="721"/>
      <c r="DF216" s="192"/>
      <c r="DG216" s="192"/>
      <c r="DH216" s="721"/>
      <c r="DI216" s="192"/>
      <c r="DJ216" s="192"/>
      <c r="DK216" s="741"/>
    </row>
    <row r="217" spans="1:115" ht="15">
      <c r="A217" s="2" t="s">
        <v>354</v>
      </c>
      <c r="B217" s="192"/>
      <c r="C217" s="192"/>
      <c r="D217" s="721"/>
      <c r="E217" s="192"/>
      <c r="F217" s="192"/>
      <c r="G217" s="721"/>
      <c r="H217" s="192"/>
      <c r="I217" s="192"/>
      <c r="J217" s="721"/>
      <c r="K217" s="192"/>
      <c r="L217" s="192"/>
      <c r="M217" s="721"/>
      <c r="N217" s="192"/>
      <c r="O217" s="192"/>
      <c r="P217" s="721"/>
      <c r="Q217" s="192"/>
      <c r="R217" s="192"/>
      <c r="S217" s="721"/>
      <c r="T217" s="192"/>
      <c r="U217" s="192"/>
      <c r="V217" s="721"/>
      <c r="W217" s="192"/>
      <c r="X217" s="192"/>
      <c r="Y217" s="721"/>
      <c r="Z217" s="192"/>
      <c r="AA217" s="192"/>
      <c r="AB217" s="721"/>
      <c r="AC217" s="192"/>
      <c r="AD217" s="192"/>
      <c r="AE217" s="721"/>
      <c r="AF217" s="192"/>
      <c r="AG217" s="192"/>
      <c r="AH217" s="721"/>
      <c r="AI217" s="192"/>
      <c r="AJ217" s="192"/>
      <c r="AK217" s="721"/>
      <c r="AL217" s="192"/>
      <c r="AM217" s="192"/>
      <c r="AN217" s="721"/>
      <c r="AO217" s="192"/>
      <c r="AP217" s="192"/>
      <c r="AQ217" s="721"/>
      <c r="AR217" s="192"/>
      <c r="AS217" s="192"/>
      <c r="AT217" s="721"/>
      <c r="AU217" s="192"/>
      <c r="AV217" s="192"/>
      <c r="AW217" s="721"/>
      <c r="AX217" s="192"/>
      <c r="AY217" s="192"/>
      <c r="AZ217" s="721"/>
      <c r="BA217" s="192"/>
      <c r="BB217" s="192"/>
      <c r="BC217" s="721"/>
      <c r="BD217" s="192"/>
      <c r="BE217" s="192"/>
      <c r="BF217" s="721"/>
      <c r="BG217" s="192"/>
      <c r="BH217" s="192"/>
      <c r="BI217" s="721"/>
      <c r="BJ217" s="192"/>
      <c r="BK217" s="192"/>
      <c r="BL217" s="721"/>
      <c r="BM217" s="192"/>
      <c r="BN217" s="192"/>
      <c r="BO217" s="721"/>
      <c r="BP217" s="192"/>
      <c r="BQ217" s="192"/>
      <c r="BR217" s="721"/>
      <c r="BS217" s="192"/>
      <c r="BT217" s="192"/>
      <c r="BU217" s="721"/>
      <c r="BV217" s="192"/>
      <c r="BW217" s="192"/>
      <c r="BX217" s="721"/>
      <c r="BY217" s="192"/>
      <c r="BZ217" s="192"/>
      <c r="CA217" s="721"/>
      <c r="CB217" s="192"/>
      <c r="CC217" s="192"/>
      <c r="CD217" s="721"/>
      <c r="CE217" s="192"/>
      <c r="CF217" s="192"/>
      <c r="CG217" s="721"/>
      <c r="CH217" s="192"/>
      <c r="CI217" s="192"/>
      <c r="CJ217" s="721"/>
      <c r="CK217" s="192"/>
      <c r="CL217" s="192"/>
      <c r="CM217" s="721"/>
      <c r="CN217" s="192"/>
      <c r="CO217" s="192"/>
      <c r="CP217" s="721"/>
      <c r="CQ217" s="192"/>
      <c r="CR217" s="192"/>
      <c r="CS217" s="721"/>
      <c r="CT217" s="192"/>
      <c r="CU217" s="192"/>
      <c r="CV217" s="721"/>
      <c r="CW217" s="192"/>
      <c r="CX217" s="192"/>
      <c r="CY217" s="721"/>
      <c r="CZ217" s="192"/>
      <c r="DA217" s="192"/>
      <c r="DB217" s="721"/>
      <c r="DC217" s="192"/>
      <c r="DD217" s="192"/>
      <c r="DE217" s="721"/>
      <c r="DF217" s="192"/>
      <c r="DG217" s="192"/>
      <c r="DH217" s="721"/>
      <c r="DI217" s="192"/>
      <c r="DJ217" s="192"/>
      <c r="DK217" s="741"/>
    </row>
    <row r="218" spans="1:115" ht="15">
      <c r="A218" s="622" t="s">
        <v>8</v>
      </c>
      <c r="B218" s="1924" t="s">
        <v>26</v>
      </c>
      <c r="C218" s="1925"/>
      <c r="D218" s="1925"/>
      <c r="E218" s="1925"/>
      <c r="F218" s="1925"/>
      <c r="G218" s="1928"/>
      <c r="H218" s="1924" t="s">
        <v>28</v>
      </c>
      <c r="I218" s="1925"/>
      <c r="J218" s="1925"/>
      <c r="K218" s="1925"/>
      <c r="L218" s="1925"/>
      <c r="M218" s="1928"/>
      <c r="N218" s="1924" t="s">
        <v>27</v>
      </c>
      <c r="O218" s="1925"/>
      <c r="P218" s="1925"/>
      <c r="Q218" s="1925"/>
      <c r="R218" s="1925"/>
      <c r="S218" s="1928"/>
      <c r="T218" s="1924" t="s">
        <v>9</v>
      </c>
      <c r="U218" s="1925"/>
      <c r="V218" s="1925"/>
      <c r="W218" s="1925"/>
      <c r="X218" s="1925"/>
      <c r="Y218" s="1928"/>
      <c r="Z218" s="1924" t="s">
        <v>10</v>
      </c>
      <c r="AA218" s="1925"/>
      <c r="AB218" s="1925"/>
      <c r="AC218" s="1925"/>
      <c r="AD218" s="1925"/>
      <c r="AE218" s="1928"/>
      <c r="AF218" s="1924" t="s">
        <v>11</v>
      </c>
      <c r="AG218" s="1925"/>
      <c r="AH218" s="1925"/>
      <c r="AI218" s="1925"/>
      <c r="AJ218" s="1925"/>
      <c r="AK218" s="1928"/>
      <c r="AL218" s="1924" t="s">
        <v>12</v>
      </c>
      <c r="AM218" s="1925"/>
      <c r="AN218" s="1925"/>
      <c r="AO218" s="1925"/>
      <c r="AP218" s="1925"/>
      <c r="AQ218" s="1928"/>
      <c r="AR218" s="1924" t="s">
        <v>13</v>
      </c>
      <c r="AS218" s="1925"/>
      <c r="AT218" s="1925"/>
      <c r="AU218" s="1925"/>
      <c r="AV218" s="1925"/>
      <c r="AW218" s="1928"/>
      <c r="AX218" s="1924" t="s">
        <v>14</v>
      </c>
      <c r="AY218" s="1925"/>
      <c r="AZ218" s="1925"/>
      <c r="BA218" s="1925"/>
      <c r="BB218" s="1925"/>
      <c r="BC218" s="1928"/>
      <c r="BD218" s="1924" t="s">
        <v>15</v>
      </c>
      <c r="BE218" s="1925"/>
      <c r="BF218" s="1925"/>
      <c r="BG218" s="1925"/>
      <c r="BH218" s="1925"/>
      <c r="BI218" s="1928"/>
      <c r="BJ218" s="1924" t="s">
        <v>24</v>
      </c>
      <c r="BK218" s="1925"/>
      <c r="BL218" s="1925"/>
      <c r="BM218" s="1925"/>
      <c r="BN218" s="1925"/>
      <c r="BO218" s="1928"/>
      <c r="BP218" s="1924" t="s">
        <v>16</v>
      </c>
      <c r="BQ218" s="1925"/>
      <c r="BR218" s="1925"/>
      <c r="BS218" s="1925"/>
      <c r="BT218" s="1925"/>
      <c r="BU218" s="1928"/>
      <c r="BV218" s="1924" t="s">
        <v>17</v>
      </c>
      <c r="BW218" s="1925"/>
      <c r="BX218" s="1925"/>
      <c r="BY218" s="1925"/>
      <c r="BZ218" s="1925"/>
      <c r="CA218" s="1928"/>
      <c r="CB218" s="1924" t="s">
        <v>18</v>
      </c>
      <c r="CC218" s="1925"/>
      <c r="CD218" s="1925"/>
      <c r="CE218" s="1925"/>
      <c r="CF218" s="1925"/>
      <c r="CG218" s="1928"/>
      <c r="CH218" s="1924" t="s">
        <v>19</v>
      </c>
      <c r="CI218" s="1925"/>
      <c r="CJ218" s="1925"/>
      <c r="CK218" s="1925"/>
      <c r="CL218" s="1925"/>
      <c r="CM218" s="1928"/>
      <c r="CN218" s="1924" t="s">
        <v>20</v>
      </c>
      <c r="CO218" s="1925"/>
      <c r="CP218" s="1925"/>
      <c r="CQ218" s="1925"/>
      <c r="CR218" s="1925"/>
      <c r="CS218" s="1928"/>
      <c r="CT218" s="1924" t="s">
        <v>21</v>
      </c>
      <c r="CU218" s="1925"/>
      <c r="CV218" s="1925"/>
      <c r="CW218" s="1925"/>
      <c r="CX218" s="1925"/>
      <c r="CY218" s="1928"/>
      <c r="CZ218" s="1924" t="s">
        <v>22</v>
      </c>
      <c r="DA218" s="1925"/>
      <c r="DB218" s="1925"/>
      <c r="DC218" s="1925"/>
      <c r="DD218" s="1925"/>
      <c r="DE218" s="1928"/>
      <c r="DF218" s="1924" t="s">
        <v>23</v>
      </c>
      <c r="DG218" s="1925"/>
      <c r="DH218" s="1925"/>
      <c r="DI218" s="1925"/>
      <c r="DJ218" s="1925"/>
      <c r="DK218" s="1926"/>
    </row>
    <row r="219" spans="1:115" ht="15">
      <c r="A219" s="623" t="s">
        <v>124</v>
      </c>
      <c r="B219" s="1868" t="s">
        <v>104</v>
      </c>
      <c r="C219" s="1863"/>
      <c r="D219" s="1869"/>
      <c r="E219" s="2103" t="s">
        <v>3</v>
      </c>
      <c r="F219" s="1863"/>
      <c r="G219" s="1864"/>
      <c r="H219" s="1868" t="s">
        <v>104</v>
      </c>
      <c r="I219" s="1863"/>
      <c r="J219" s="1869"/>
      <c r="K219" s="2103" t="s">
        <v>3</v>
      </c>
      <c r="L219" s="1863"/>
      <c r="M219" s="1864"/>
      <c r="N219" s="1868" t="s">
        <v>104</v>
      </c>
      <c r="O219" s="1863"/>
      <c r="P219" s="1869"/>
      <c r="Q219" s="2103" t="s">
        <v>3</v>
      </c>
      <c r="R219" s="1863"/>
      <c r="S219" s="1864"/>
      <c r="T219" s="1868" t="s">
        <v>104</v>
      </c>
      <c r="U219" s="1863"/>
      <c r="V219" s="1869"/>
      <c r="W219" s="2103" t="s">
        <v>3</v>
      </c>
      <c r="X219" s="1863"/>
      <c r="Y219" s="1864"/>
      <c r="Z219" s="1868" t="s">
        <v>104</v>
      </c>
      <c r="AA219" s="1863"/>
      <c r="AB219" s="1869"/>
      <c r="AC219" s="2103" t="s">
        <v>3</v>
      </c>
      <c r="AD219" s="1863"/>
      <c r="AE219" s="1864"/>
      <c r="AF219" s="1868" t="s">
        <v>104</v>
      </c>
      <c r="AG219" s="1863"/>
      <c r="AH219" s="1869"/>
      <c r="AI219" s="2103" t="s">
        <v>3</v>
      </c>
      <c r="AJ219" s="1863"/>
      <c r="AK219" s="1864"/>
      <c r="AL219" s="1868" t="s">
        <v>104</v>
      </c>
      <c r="AM219" s="1863"/>
      <c r="AN219" s="1869"/>
      <c r="AO219" s="2103" t="s">
        <v>3</v>
      </c>
      <c r="AP219" s="1863"/>
      <c r="AQ219" s="1864"/>
      <c r="AR219" s="1868" t="s">
        <v>104</v>
      </c>
      <c r="AS219" s="1863"/>
      <c r="AT219" s="1869"/>
      <c r="AU219" s="2103" t="s">
        <v>3</v>
      </c>
      <c r="AV219" s="1863"/>
      <c r="AW219" s="1864"/>
      <c r="AX219" s="1868" t="s">
        <v>104</v>
      </c>
      <c r="AY219" s="1863"/>
      <c r="AZ219" s="1869"/>
      <c r="BA219" s="2103" t="s">
        <v>3</v>
      </c>
      <c r="BB219" s="1863"/>
      <c r="BC219" s="1864"/>
      <c r="BD219" s="1868" t="s">
        <v>104</v>
      </c>
      <c r="BE219" s="1863"/>
      <c r="BF219" s="1869"/>
      <c r="BG219" s="2103" t="s">
        <v>3</v>
      </c>
      <c r="BH219" s="1863"/>
      <c r="BI219" s="1864"/>
      <c r="BJ219" s="1868" t="s">
        <v>104</v>
      </c>
      <c r="BK219" s="1863"/>
      <c r="BL219" s="1869"/>
      <c r="BM219" s="2103" t="s">
        <v>3</v>
      </c>
      <c r="BN219" s="1863"/>
      <c r="BO219" s="1864"/>
      <c r="BP219" s="1868" t="s">
        <v>104</v>
      </c>
      <c r="BQ219" s="1863"/>
      <c r="BR219" s="1869"/>
      <c r="BS219" s="2103" t="s">
        <v>3</v>
      </c>
      <c r="BT219" s="1863"/>
      <c r="BU219" s="1864"/>
      <c r="BV219" s="1868" t="s">
        <v>104</v>
      </c>
      <c r="BW219" s="1863"/>
      <c r="BX219" s="1869"/>
      <c r="BY219" s="2103" t="s">
        <v>3</v>
      </c>
      <c r="BZ219" s="1863"/>
      <c r="CA219" s="1864"/>
      <c r="CB219" s="1868" t="s">
        <v>104</v>
      </c>
      <c r="CC219" s="1863"/>
      <c r="CD219" s="1869"/>
      <c r="CE219" s="2103" t="s">
        <v>3</v>
      </c>
      <c r="CF219" s="1863"/>
      <c r="CG219" s="1864"/>
      <c r="CH219" s="1868" t="s">
        <v>104</v>
      </c>
      <c r="CI219" s="1863"/>
      <c r="CJ219" s="1869"/>
      <c r="CK219" s="2103" t="s">
        <v>3</v>
      </c>
      <c r="CL219" s="1863"/>
      <c r="CM219" s="1864"/>
      <c r="CN219" s="1868" t="s">
        <v>104</v>
      </c>
      <c r="CO219" s="1863"/>
      <c r="CP219" s="1869"/>
      <c r="CQ219" s="2103" t="s">
        <v>3</v>
      </c>
      <c r="CR219" s="1863"/>
      <c r="CS219" s="1864"/>
      <c r="CT219" s="1868" t="s">
        <v>104</v>
      </c>
      <c r="CU219" s="1863"/>
      <c r="CV219" s="1869"/>
      <c r="CW219" s="2103" t="s">
        <v>3</v>
      </c>
      <c r="CX219" s="1863"/>
      <c r="CY219" s="1864"/>
      <c r="CZ219" s="1868" t="s">
        <v>104</v>
      </c>
      <c r="DA219" s="1863"/>
      <c r="DB219" s="1869"/>
      <c r="DC219" s="2103" t="s">
        <v>3</v>
      </c>
      <c r="DD219" s="1863"/>
      <c r="DE219" s="1864"/>
      <c r="DF219" s="1868" t="s">
        <v>104</v>
      </c>
      <c r="DG219" s="1863"/>
      <c r="DH219" s="1869"/>
      <c r="DI219" s="2103" t="s">
        <v>3</v>
      </c>
      <c r="DJ219" s="1863"/>
      <c r="DK219" s="1869"/>
    </row>
    <row r="220" spans="1:115" ht="15.75" thickBot="1">
      <c r="A220" s="624" t="s">
        <v>125</v>
      </c>
      <c r="B220" s="167" t="s">
        <v>46</v>
      </c>
      <c r="C220" s="133" t="s">
        <v>69</v>
      </c>
      <c r="D220" s="714" t="s">
        <v>77</v>
      </c>
      <c r="E220" s="134" t="s">
        <v>46</v>
      </c>
      <c r="F220" s="134" t="s">
        <v>69</v>
      </c>
      <c r="G220" s="727" t="s">
        <v>77</v>
      </c>
      <c r="H220" s="167" t="s">
        <v>46</v>
      </c>
      <c r="I220" s="133" t="s">
        <v>69</v>
      </c>
      <c r="J220" s="714" t="s">
        <v>77</v>
      </c>
      <c r="K220" s="134" t="s">
        <v>46</v>
      </c>
      <c r="L220" s="134" t="s">
        <v>69</v>
      </c>
      <c r="M220" s="727" t="s">
        <v>77</v>
      </c>
      <c r="N220" s="167" t="s">
        <v>46</v>
      </c>
      <c r="O220" s="133" t="s">
        <v>69</v>
      </c>
      <c r="P220" s="714" t="s">
        <v>77</v>
      </c>
      <c r="Q220" s="134" t="s">
        <v>46</v>
      </c>
      <c r="R220" s="134" t="s">
        <v>69</v>
      </c>
      <c r="S220" s="727" t="s">
        <v>77</v>
      </c>
      <c r="T220" s="167" t="s">
        <v>46</v>
      </c>
      <c r="U220" s="133" t="s">
        <v>69</v>
      </c>
      <c r="V220" s="714" t="s">
        <v>77</v>
      </c>
      <c r="W220" s="134" t="s">
        <v>46</v>
      </c>
      <c r="X220" s="134" t="s">
        <v>69</v>
      </c>
      <c r="Y220" s="727" t="s">
        <v>77</v>
      </c>
      <c r="Z220" s="167" t="s">
        <v>46</v>
      </c>
      <c r="AA220" s="133" t="s">
        <v>69</v>
      </c>
      <c r="AB220" s="714" t="s">
        <v>77</v>
      </c>
      <c r="AC220" s="134" t="s">
        <v>46</v>
      </c>
      <c r="AD220" s="134" t="s">
        <v>69</v>
      </c>
      <c r="AE220" s="727" t="s">
        <v>77</v>
      </c>
      <c r="AF220" s="167" t="s">
        <v>46</v>
      </c>
      <c r="AG220" s="133" t="s">
        <v>69</v>
      </c>
      <c r="AH220" s="714" t="s">
        <v>77</v>
      </c>
      <c r="AI220" s="134" t="s">
        <v>46</v>
      </c>
      <c r="AJ220" s="134" t="s">
        <v>69</v>
      </c>
      <c r="AK220" s="732" t="s">
        <v>77</v>
      </c>
      <c r="AL220" s="167" t="s">
        <v>46</v>
      </c>
      <c r="AM220" s="133" t="s">
        <v>69</v>
      </c>
      <c r="AN220" s="714" t="s">
        <v>77</v>
      </c>
      <c r="AO220" s="134" t="s">
        <v>46</v>
      </c>
      <c r="AP220" s="134" t="s">
        <v>69</v>
      </c>
      <c r="AQ220" s="727" t="s">
        <v>77</v>
      </c>
      <c r="AR220" s="167" t="s">
        <v>46</v>
      </c>
      <c r="AS220" s="133" t="s">
        <v>69</v>
      </c>
      <c r="AT220" s="714" t="s">
        <v>77</v>
      </c>
      <c r="AU220" s="134" t="s">
        <v>46</v>
      </c>
      <c r="AV220" s="134" t="s">
        <v>69</v>
      </c>
      <c r="AW220" s="727" t="s">
        <v>77</v>
      </c>
      <c r="AX220" s="167" t="s">
        <v>46</v>
      </c>
      <c r="AY220" s="133" t="s">
        <v>69</v>
      </c>
      <c r="AZ220" s="714" t="s">
        <v>77</v>
      </c>
      <c r="BA220" s="134" t="s">
        <v>46</v>
      </c>
      <c r="BB220" s="134" t="s">
        <v>69</v>
      </c>
      <c r="BC220" s="727" t="s">
        <v>77</v>
      </c>
      <c r="BD220" s="167" t="s">
        <v>46</v>
      </c>
      <c r="BE220" s="133" t="s">
        <v>69</v>
      </c>
      <c r="BF220" s="714" t="s">
        <v>77</v>
      </c>
      <c r="BG220" s="134" t="s">
        <v>46</v>
      </c>
      <c r="BH220" s="134" t="s">
        <v>69</v>
      </c>
      <c r="BI220" s="727" t="s">
        <v>77</v>
      </c>
      <c r="BJ220" s="167" t="s">
        <v>46</v>
      </c>
      <c r="BK220" s="133" t="s">
        <v>69</v>
      </c>
      <c r="BL220" s="714" t="s">
        <v>77</v>
      </c>
      <c r="BM220" s="134" t="s">
        <v>46</v>
      </c>
      <c r="BN220" s="134" t="s">
        <v>69</v>
      </c>
      <c r="BO220" s="727" t="s">
        <v>77</v>
      </c>
      <c r="BP220" s="167" t="s">
        <v>46</v>
      </c>
      <c r="BQ220" s="133" t="s">
        <v>69</v>
      </c>
      <c r="BR220" s="714" t="s">
        <v>77</v>
      </c>
      <c r="BS220" s="134" t="s">
        <v>46</v>
      </c>
      <c r="BT220" s="134" t="s">
        <v>69</v>
      </c>
      <c r="BU220" s="727" t="s">
        <v>77</v>
      </c>
      <c r="BV220" s="167" t="s">
        <v>46</v>
      </c>
      <c r="BW220" s="133" t="s">
        <v>69</v>
      </c>
      <c r="BX220" s="714" t="s">
        <v>77</v>
      </c>
      <c r="BY220" s="134" t="s">
        <v>46</v>
      </c>
      <c r="BZ220" s="134" t="s">
        <v>69</v>
      </c>
      <c r="CA220" s="727" t="s">
        <v>77</v>
      </c>
      <c r="CB220" s="167" t="s">
        <v>46</v>
      </c>
      <c r="CC220" s="133" t="s">
        <v>69</v>
      </c>
      <c r="CD220" s="714" t="s">
        <v>77</v>
      </c>
      <c r="CE220" s="134" t="s">
        <v>46</v>
      </c>
      <c r="CF220" s="133" t="s">
        <v>69</v>
      </c>
      <c r="CG220" s="727" t="s">
        <v>77</v>
      </c>
      <c r="CH220" s="167" t="s">
        <v>46</v>
      </c>
      <c r="CI220" s="133" t="s">
        <v>69</v>
      </c>
      <c r="CJ220" s="714" t="s">
        <v>77</v>
      </c>
      <c r="CK220" s="134" t="s">
        <v>46</v>
      </c>
      <c r="CL220" s="134" t="s">
        <v>69</v>
      </c>
      <c r="CM220" s="727" t="s">
        <v>77</v>
      </c>
      <c r="CN220" s="167" t="s">
        <v>46</v>
      </c>
      <c r="CO220" s="133" t="s">
        <v>69</v>
      </c>
      <c r="CP220" s="714" t="s">
        <v>77</v>
      </c>
      <c r="CQ220" s="134" t="s">
        <v>46</v>
      </c>
      <c r="CR220" s="134" t="s">
        <v>69</v>
      </c>
      <c r="CS220" s="727" t="s">
        <v>77</v>
      </c>
      <c r="CT220" s="133" t="s">
        <v>46</v>
      </c>
      <c r="CU220" s="133" t="s">
        <v>69</v>
      </c>
      <c r="CV220" s="714" t="s">
        <v>77</v>
      </c>
      <c r="CW220" s="134" t="s">
        <v>46</v>
      </c>
      <c r="CX220" s="134" t="s">
        <v>69</v>
      </c>
      <c r="CY220" s="727" t="s">
        <v>77</v>
      </c>
      <c r="CZ220" s="167" t="s">
        <v>46</v>
      </c>
      <c r="DA220" s="133" t="s">
        <v>69</v>
      </c>
      <c r="DB220" s="714" t="s">
        <v>77</v>
      </c>
      <c r="DC220" s="134" t="s">
        <v>46</v>
      </c>
      <c r="DD220" s="134" t="s">
        <v>69</v>
      </c>
      <c r="DE220" s="727" t="s">
        <v>77</v>
      </c>
      <c r="DF220" s="133" t="s">
        <v>46</v>
      </c>
      <c r="DG220" s="133" t="s">
        <v>69</v>
      </c>
      <c r="DH220" s="714" t="s">
        <v>77</v>
      </c>
      <c r="DI220" s="134" t="s">
        <v>46</v>
      </c>
      <c r="DJ220" s="133" t="s">
        <v>69</v>
      </c>
      <c r="DK220" s="739" t="s">
        <v>77</v>
      </c>
    </row>
    <row r="221" spans="1:115">
      <c r="A221" s="625" t="s">
        <v>81</v>
      </c>
      <c r="B221" s="171">
        <v>28</v>
      </c>
      <c r="C221" s="139">
        <v>1.65</v>
      </c>
      <c r="D221" s="715">
        <v>1600</v>
      </c>
      <c r="E221" s="149">
        <v>24</v>
      </c>
      <c r="F221" s="150">
        <v>4.25</v>
      </c>
      <c r="G221" s="728">
        <v>147</v>
      </c>
      <c r="H221" s="171">
        <v>31</v>
      </c>
      <c r="I221" s="139">
        <v>1.84</v>
      </c>
      <c r="J221" s="715">
        <v>1167</v>
      </c>
      <c r="K221" s="149">
        <v>27</v>
      </c>
      <c r="L221" s="150">
        <v>4.83</v>
      </c>
      <c r="M221" s="728">
        <v>121</v>
      </c>
      <c r="N221" s="171">
        <v>7</v>
      </c>
      <c r="O221" s="139">
        <v>1.66</v>
      </c>
      <c r="P221" s="715">
        <v>433</v>
      </c>
      <c r="Q221" s="183" t="s">
        <v>105</v>
      </c>
      <c r="R221" s="150" t="s">
        <v>105</v>
      </c>
      <c r="S221" s="728" t="s">
        <v>105</v>
      </c>
      <c r="T221" s="173">
        <v>36</v>
      </c>
      <c r="U221" s="139">
        <v>5.42</v>
      </c>
      <c r="V221" s="715">
        <v>95</v>
      </c>
      <c r="W221" s="149" t="s">
        <v>105</v>
      </c>
      <c r="X221" s="150" t="s">
        <v>105</v>
      </c>
      <c r="Y221" s="728" t="s">
        <v>105</v>
      </c>
      <c r="Z221" s="171">
        <v>27</v>
      </c>
      <c r="AA221" s="139">
        <v>4.03</v>
      </c>
      <c r="AB221" s="715">
        <v>145</v>
      </c>
      <c r="AC221" s="149" t="s">
        <v>105</v>
      </c>
      <c r="AD221" s="150" t="s">
        <v>105</v>
      </c>
      <c r="AE221" s="728" t="s">
        <v>105</v>
      </c>
      <c r="AF221" s="171">
        <v>4</v>
      </c>
      <c r="AG221" s="139">
        <v>2.23</v>
      </c>
      <c r="AH221" s="723">
        <v>101</v>
      </c>
      <c r="AI221" s="148" t="s">
        <v>105</v>
      </c>
      <c r="AJ221" s="150" t="s">
        <v>105</v>
      </c>
      <c r="AK221" s="723" t="s">
        <v>105</v>
      </c>
      <c r="AL221" s="171">
        <v>7</v>
      </c>
      <c r="AM221" s="139">
        <v>4.18</v>
      </c>
      <c r="AN221" s="723">
        <v>91</v>
      </c>
      <c r="AO221" s="148" t="s">
        <v>105</v>
      </c>
      <c r="AP221" s="150" t="s">
        <v>105</v>
      </c>
      <c r="AQ221" s="728" t="s">
        <v>105</v>
      </c>
      <c r="AR221" s="171">
        <v>25</v>
      </c>
      <c r="AS221" s="139">
        <v>4.95</v>
      </c>
      <c r="AT221" s="723">
        <v>105</v>
      </c>
      <c r="AU221" s="148" t="s">
        <v>105</v>
      </c>
      <c r="AV221" s="150" t="s">
        <v>105</v>
      </c>
      <c r="AW221" s="728" t="s">
        <v>105</v>
      </c>
      <c r="AX221" s="171">
        <v>12</v>
      </c>
      <c r="AY221" s="139">
        <v>4.67</v>
      </c>
      <c r="AZ221" s="723">
        <v>77</v>
      </c>
      <c r="BA221" s="148" t="s">
        <v>105</v>
      </c>
      <c r="BB221" s="150" t="s">
        <v>105</v>
      </c>
      <c r="BC221" s="728" t="s">
        <v>105</v>
      </c>
      <c r="BD221" s="171">
        <v>33</v>
      </c>
      <c r="BE221" s="139">
        <v>4.92</v>
      </c>
      <c r="BF221" s="715">
        <v>115</v>
      </c>
      <c r="BG221" s="149" t="s">
        <v>105</v>
      </c>
      <c r="BH221" s="150" t="s">
        <v>105</v>
      </c>
      <c r="BI221" s="728" t="s">
        <v>105</v>
      </c>
      <c r="BJ221" s="184">
        <v>16</v>
      </c>
      <c r="BK221" s="148">
        <v>6.34</v>
      </c>
      <c r="BL221" s="735">
        <v>50</v>
      </c>
      <c r="BM221" s="148" t="s">
        <v>105</v>
      </c>
      <c r="BN221" s="150" t="s">
        <v>105</v>
      </c>
      <c r="BO221" s="728" t="s">
        <v>105</v>
      </c>
      <c r="BP221" s="171">
        <v>35</v>
      </c>
      <c r="BQ221" s="139">
        <v>4.8600000000000003</v>
      </c>
      <c r="BR221" s="715">
        <v>116</v>
      </c>
      <c r="BS221" s="149" t="s">
        <v>105</v>
      </c>
      <c r="BT221" s="150" t="s">
        <v>105</v>
      </c>
      <c r="BU221" s="728" t="s">
        <v>105</v>
      </c>
      <c r="BV221" s="171">
        <v>26</v>
      </c>
      <c r="BW221" s="139">
        <v>3.94</v>
      </c>
      <c r="BX221" s="715">
        <v>158</v>
      </c>
      <c r="BY221" s="149" t="s">
        <v>105</v>
      </c>
      <c r="BZ221" s="150" t="s">
        <v>105</v>
      </c>
      <c r="CA221" s="728" t="s">
        <v>105</v>
      </c>
      <c r="CB221" s="171">
        <v>28</v>
      </c>
      <c r="CC221" s="139">
        <v>4.6900000000000004</v>
      </c>
      <c r="CD221" s="723">
        <v>137</v>
      </c>
      <c r="CE221" s="148" t="s">
        <v>105</v>
      </c>
      <c r="CF221" s="150" t="s">
        <v>105</v>
      </c>
      <c r="CG221" s="728" t="s">
        <v>105</v>
      </c>
      <c r="CH221" s="171">
        <v>61</v>
      </c>
      <c r="CI221" s="139">
        <v>6.1400000000000006</v>
      </c>
      <c r="CJ221" s="723">
        <v>94</v>
      </c>
      <c r="CK221" s="148" t="s">
        <v>105</v>
      </c>
      <c r="CL221" s="150" t="s">
        <v>105</v>
      </c>
      <c r="CM221" s="728" t="s">
        <v>105</v>
      </c>
      <c r="CN221" s="171">
        <v>12</v>
      </c>
      <c r="CO221" s="139">
        <v>4.83</v>
      </c>
      <c r="CP221" s="723">
        <v>73</v>
      </c>
      <c r="CQ221" s="148" t="s">
        <v>105</v>
      </c>
      <c r="CR221" s="150" t="s">
        <v>105</v>
      </c>
      <c r="CS221" s="728" t="s">
        <v>105</v>
      </c>
      <c r="CT221" s="139" t="s">
        <v>105</v>
      </c>
      <c r="CU221" s="139" t="s">
        <v>105</v>
      </c>
      <c r="CV221" s="723" t="s">
        <v>105</v>
      </c>
      <c r="CW221" s="148" t="s">
        <v>105</v>
      </c>
      <c r="CX221" s="150" t="s">
        <v>105</v>
      </c>
      <c r="CY221" s="728" t="s">
        <v>105</v>
      </c>
      <c r="CZ221" s="171">
        <v>45</v>
      </c>
      <c r="DA221" s="139">
        <v>5.47</v>
      </c>
      <c r="DB221" s="723">
        <v>125</v>
      </c>
      <c r="DC221" s="148" t="s">
        <v>105</v>
      </c>
      <c r="DD221" s="150" t="s">
        <v>105</v>
      </c>
      <c r="DE221" s="728" t="s">
        <v>105</v>
      </c>
      <c r="DF221" s="602">
        <v>3</v>
      </c>
      <c r="DG221" s="148">
        <v>2.79</v>
      </c>
      <c r="DH221" s="735">
        <v>72</v>
      </c>
      <c r="DI221" s="148" t="s">
        <v>105</v>
      </c>
      <c r="DJ221" s="149" t="s">
        <v>105</v>
      </c>
      <c r="DK221" s="715" t="s">
        <v>105</v>
      </c>
    </row>
    <row r="222" spans="1:115">
      <c r="A222" s="626" t="s">
        <v>78</v>
      </c>
      <c r="B222" s="176">
        <v>11</v>
      </c>
      <c r="C222" s="153">
        <v>1.17</v>
      </c>
      <c r="D222" s="716">
        <v>1567</v>
      </c>
      <c r="E222" s="159">
        <v>7</v>
      </c>
      <c r="F222" s="159">
        <v>2.27</v>
      </c>
      <c r="G222" s="729">
        <v>143</v>
      </c>
      <c r="H222" s="176">
        <v>12</v>
      </c>
      <c r="I222" s="153">
        <v>1.32</v>
      </c>
      <c r="J222" s="716">
        <v>1136</v>
      </c>
      <c r="K222" s="159">
        <v>7</v>
      </c>
      <c r="L222" s="159">
        <v>2.54</v>
      </c>
      <c r="M222" s="729">
        <v>117</v>
      </c>
      <c r="N222" s="176">
        <v>4</v>
      </c>
      <c r="O222" s="153">
        <v>1.2</v>
      </c>
      <c r="P222" s="716">
        <v>431</v>
      </c>
      <c r="Q222" s="159" t="s">
        <v>105</v>
      </c>
      <c r="R222" s="159" t="s">
        <v>105</v>
      </c>
      <c r="S222" s="729" t="s">
        <v>105</v>
      </c>
      <c r="T222" s="176">
        <v>17</v>
      </c>
      <c r="U222" s="153">
        <v>4.29</v>
      </c>
      <c r="V222" s="716">
        <v>93</v>
      </c>
      <c r="W222" s="159" t="s">
        <v>105</v>
      </c>
      <c r="X222" s="159" t="s">
        <v>105</v>
      </c>
      <c r="Y222" s="729" t="s">
        <v>105</v>
      </c>
      <c r="Z222" s="176">
        <v>12</v>
      </c>
      <c r="AA222" s="153">
        <v>3.02</v>
      </c>
      <c r="AB222" s="716">
        <v>141</v>
      </c>
      <c r="AC222" s="159" t="s">
        <v>105</v>
      </c>
      <c r="AD222" s="159" t="s">
        <v>105</v>
      </c>
      <c r="AE222" s="729" t="s">
        <v>105</v>
      </c>
      <c r="AF222" s="176">
        <v>3</v>
      </c>
      <c r="AG222" s="153">
        <v>1.83</v>
      </c>
      <c r="AH222" s="724">
        <v>101</v>
      </c>
      <c r="AI222" s="158" t="s">
        <v>105</v>
      </c>
      <c r="AJ222" s="159" t="s">
        <v>105</v>
      </c>
      <c r="AK222" s="724" t="s">
        <v>105</v>
      </c>
      <c r="AL222" s="176">
        <v>5</v>
      </c>
      <c r="AM222" s="153">
        <v>3.91</v>
      </c>
      <c r="AN222" s="724">
        <v>91</v>
      </c>
      <c r="AO222" s="158" t="s">
        <v>105</v>
      </c>
      <c r="AP222" s="159" t="s">
        <v>105</v>
      </c>
      <c r="AQ222" s="729" t="s">
        <v>105</v>
      </c>
      <c r="AR222" s="176">
        <v>14</v>
      </c>
      <c r="AS222" s="153">
        <v>4</v>
      </c>
      <c r="AT222" s="724">
        <v>104</v>
      </c>
      <c r="AU222" s="158" t="s">
        <v>105</v>
      </c>
      <c r="AV222" s="159" t="s">
        <v>105</v>
      </c>
      <c r="AW222" s="729" t="s">
        <v>105</v>
      </c>
      <c r="AX222" s="176">
        <v>2</v>
      </c>
      <c r="AY222" s="153">
        <v>2.0099999999999998</v>
      </c>
      <c r="AZ222" s="724">
        <v>73</v>
      </c>
      <c r="BA222" s="158" t="s">
        <v>105</v>
      </c>
      <c r="BB222" s="159" t="s">
        <v>105</v>
      </c>
      <c r="BC222" s="729" t="s">
        <v>105</v>
      </c>
      <c r="BD222" s="176">
        <v>3</v>
      </c>
      <c r="BE222" s="153">
        <v>1.8</v>
      </c>
      <c r="BF222" s="716">
        <v>111</v>
      </c>
      <c r="BG222" s="159" t="s">
        <v>105</v>
      </c>
      <c r="BH222" s="159" t="s">
        <v>105</v>
      </c>
      <c r="BI222" s="729" t="s">
        <v>105</v>
      </c>
      <c r="BJ222" s="185">
        <v>3</v>
      </c>
      <c r="BK222" s="158">
        <v>3.03</v>
      </c>
      <c r="BL222" s="736">
        <v>50</v>
      </c>
      <c r="BM222" s="158" t="s">
        <v>105</v>
      </c>
      <c r="BN222" s="159" t="s">
        <v>105</v>
      </c>
      <c r="BO222" s="729" t="s">
        <v>105</v>
      </c>
      <c r="BP222" s="176">
        <v>19</v>
      </c>
      <c r="BQ222" s="153">
        <v>3.99</v>
      </c>
      <c r="BR222" s="716">
        <v>113</v>
      </c>
      <c r="BS222" s="159" t="s">
        <v>105</v>
      </c>
      <c r="BT222" s="159" t="s">
        <v>105</v>
      </c>
      <c r="BU222" s="729" t="s">
        <v>105</v>
      </c>
      <c r="BV222" s="176">
        <v>10</v>
      </c>
      <c r="BW222" s="153">
        <v>2.71</v>
      </c>
      <c r="BX222" s="716">
        <v>155</v>
      </c>
      <c r="BY222" s="159" t="s">
        <v>105</v>
      </c>
      <c r="BZ222" s="159" t="s">
        <v>105</v>
      </c>
      <c r="CA222" s="729" t="s">
        <v>105</v>
      </c>
      <c r="CB222" s="176">
        <v>11</v>
      </c>
      <c r="CC222" s="153">
        <v>3.3</v>
      </c>
      <c r="CD222" s="724">
        <v>130</v>
      </c>
      <c r="CE222" s="158" t="s">
        <v>105</v>
      </c>
      <c r="CF222" s="159" t="s">
        <v>105</v>
      </c>
      <c r="CG222" s="729" t="s">
        <v>105</v>
      </c>
      <c r="CH222" s="176">
        <v>15</v>
      </c>
      <c r="CI222" s="153">
        <v>4.53</v>
      </c>
      <c r="CJ222" s="724">
        <v>90</v>
      </c>
      <c r="CK222" s="158" t="s">
        <v>105</v>
      </c>
      <c r="CL222" s="159" t="s">
        <v>105</v>
      </c>
      <c r="CM222" s="729" t="s">
        <v>105</v>
      </c>
      <c r="CN222" s="176">
        <v>5</v>
      </c>
      <c r="CO222" s="153">
        <v>3.03</v>
      </c>
      <c r="CP222" s="724">
        <v>73</v>
      </c>
      <c r="CQ222" s="158" t="s">
        <v>105</v>
      </c>
      <c r="CR222" s="159" t="s">
        <v>105</v>
      </c>
      <c r="CS222" s="729" t="s">
        <v>105</v>
      </c>
      <c r="CT222" s="153" t="s">
        <v>105</v>
      </c>
      <c r="CU222" s="153" t="s">
        <v>105</v>
      </c>
      <c r="CV222" s="724" t="s">
        <v>105</v>
      </c>
      <c r="CW222" s="158" t="s">
        <v>105</v>
      </c>
      <c r="CX222" s="159" t="s">
        <v>105</v>
      </c>
      <c r="CY222" s="729" t="s">
        <v>105</v>
      </c>
      <c r="CZ222" s="176">
        <v>16</v>
      </c>
      <c r="DA222" s="153">
        <v>3.75</v>
      </c>
      <c r="DB222" s="724">
        <v>126</v>
      </c>
      <c r="DC222" s="158" t="s">
        <v>105</v>
      </c>
      <c r="DD222" s="159" t="s">
        <v>105</v>
      </c>
      <c r="DE222" s="729" t="s">
        <v>105</v>
      </c>
      <c r="DF222" s="603">
        <v>5</v>
      </c>
      <c r="DG222" s="158">
        <v>3.46</v>
      </c>
      <c r="DH222" s="736">
        <v>72</v>
      </c>
      <c r="DI222" s="158" t="s">
        <v>105</v>
      </c>
      <c r="DJ222" s="159" t="s">
        <v>105</v>
      </c>
      <c r="DK222" s="716" t="s">
        <v>105</v>
      </c>
    </row>
    <row r="223" spans="1:115">
      <c r="A223" s="625" t="s">
        <v>126</v>
      </c>
      <c r="B223" s="171">
        <v>56</v>
      </c>
      <c r="C223" s="139">
        <v>1.8</v>
      </c>
      <c r="D223" s="715">
        <v>1679</v>
      </c>
      <c r="E223" s="149">
        <v>35</v>
      </c>
      <c r="F223" s="149">
        <v>4.72</v>
      </c>
      <c r="G223" s="728">
        <v>145</v>
      </c>
      <c r="H223" s="171">
        <v>58</v>
      </c>
      <c r="I223" s="139">
        <v>1.97</v>
      </c>
      <c r="J223" s="715">
        <v>1218</v>
      </c>
      <c r="K223" s="149">
        <v>37</v>
      </c>
      <c r="L223" s="149">
        <v>5.33</v>
      </c>
      <c r="M223" s="728">
        <v>119</v>
      </c>
      <c r="N223" s="171">
        <v>42</v>
      </c>
      <c r="O223" s="139">
        <v>3.48</v>
      </c>
      <c r="P223" s="715">
        <v>461</v>
      </c>
      <c r="Q223" s="149" t="s">
        <v>105</v>
      </c>
      <c r="R223" s="149" t="s">
        <v>105</v>
      </c>
      <c r="S223" s="728" t="s">
        <v>105</v>
      </c>
      <c r="T223" s="171">
        <v>44</v>
      </c>
      <c r="U223" s="139">
        <v>5.59</v>
      </c>
      <c r="V223" s="715">
        <v>96</v>
      </c>
      <c r="W223" s="149" t="s">
        <v>105</v>
      </c>
      <c r="X223" s="149" t="s">
        <v>105</v>
      </c>
      <c r="Y223" s="728" t="s">
        <v>105</v>
      </c>
      <c r="Z223" s="171">
        <v>61</v>
      </c>
      <c r="AA223" s="139">
        <v>4.3600000000000003</v>
      </c>
      <c r="AB223" s="715">
        <v>149</v>
      </c>
      <c r="AC223" s="149" t="s">
        <v>105</v>
      </c>
      <c r="AD223" s="149" t="s">
        <v>105</v>
      </c>
      <c r="AE223" s="728" t="s">
        <v>105</v>
      </c>
      <c r="AF223" s="171">
        <v>35</v>
      </c>
      <c r="AG223" s="139">
        <v>6.15</v>
      </c>
      <c r="AH223" s="723">
        <v>103</v>
      </c>
      <c r="AI223" s="148" t="s">
        <v>105</v>
      </c>
      <c r="AJ223" s="149" t="s">
        <v>105</v>
      </c>
      <c r="AK223" s="723" t="s">
        <v>105</v>
      </c>
      <c r="AL223" s="171">
        <v>31</v>
      </c>
      <c r="AM223" s="139">
        <v>6.67</v>
      </c>
      <c r="AN223" s="723">
        <v>102</v>
      </c>
      <c r="AO223" s="148" t="s">
        <v>105</v>
      </c>
      <c r="AP223" s="149" t="s">
        <v>105</v>
      </c>
      <c r="AQ223" s="728" t="s">
        <v>105</v>
      </c>
      <c r="AR223" s="171">
        <v>66</v>
      </c>
      <c r="AS223" s="139">
        <v>5.44</v>
      </c>
      <c r="AT223" s="723">
        <v>108</v>
      </c>
      <c r="AU223" s="148" t="s">
        <v>105</v>
      </c>
      <c r="AV223" s="149" t="s">
        <v>105</v>
      </c>
      <c r="AW223" s="728" t="s">
        <v>105</v>
      </c>
      <c r="AX223" s="171">
        <v>61</v>
      </c>
      <c r="AY223" s="139">
        <v>6.8</v>
      </c>
      <c r="AZ223" s="723">
        <v>83</v>
      </c>
      <c r="BA223" s="148" t="s">
        <v>105</v>
      </c>
      <c r="BB223" s="149" t="s">
        <v>105</v>
      </c>
      <c r="BC223" s="728" t="s">
        <v>105</v>
      </c>
      <c r="BD223" s="171">
        <v>57</v>
      </c>
      <c r="BE223" s="139">
        <v>5.15</v>
      </c>
      <c r="BF223" s="715">
        <v>123</v>
      </c>
      <c r="BG223" s="149" t="s">
        <v>105</v>
      </c>
      <c r="BH223" s="149" t="s">
        <v>105</v>
      </c>
      <c r="BI223" s="728" t="s">
        <v>105</v>
      </c>
      <c r="BJ223" s="184">
        <v>45</v>
      </c>
      <c r="BK223" s="148">
        <v>8.7000000000000011</v>
      </c>
      <c r="BL223" s="735">
        <v>55</v>
      </c>
      <c r="BM223" s="148" t="s">
        <v>105</v>
      </c>
      <c r="BN223" s="149" t="s">
        <v>105</v>
      </c>
      <c r="BO223" s="728" t="s">
        <v>105</v>
      </c>
      <c r="BP223" s="171">
        <v>43</v>
      </c>
      <c r="BQ223" s="139">
        <v>5.01</v>
      </c>
      <c r="BR223" s="715">
        <v>118</v>
      </c>
      <c r="BS223" s="149" t="s">
        <v>105</v>
      </c>
      <c r="BT223" s="149" t="s">
        <v>105</v>
      </c>
      <c r="BU223" s="728" t="s">
        <v>105</v>
      </c>
      <c r="BV223" s="171">
        <v>65</v>
      </c>
      <c r="BW223" s="139">
        <v>4.17</v>
      </c>
      <c r="BX223" s="715">
        <v>168</v>
      </c>
      <c r="BY223" s="149" t="s">
        <v>105</v>
      </c>
      <c r="BZ223" s="149" t="s">
        <v>105</v>
      </c>
      <c r="CA223" s="728" t="s">
        <v>105</v>
      </c>
      <c r="CB223" s="171">
        <v>61</v>
      </c>
      <c r="CC223" s="139">
        <v>4.92</v>
      </c>
      <c r="CD223" s="723">
        <v>143</v>
      </c>
      <c r="CE223" s="148" t="s">
        <v>105</v>
      </c>
      <c r="CF223" s="149" t="s">
        <v>105</v>
      </c>
      <c r="CG223" s="728" t="s">
        <v>105</v>
      </c>
      <c r="CH223" s="171">
        <v>58</v>
      </c>
      <c r="CI223" s="139">
        <v>6.16</v>
      </c>
      <c r="CJ223" s="723">
        <v>98</v>
      </c>
      <c r="CK223" s="148" t="s">
        <v>105</v>
      </c>
      <c r="CL223" s="149" t="s">
        <v>105</v>
      </c>
      <c r="CM223" s="728" t="s">
        <v>105</v>
      </c>
      <c r="CN223" s="171">
        <v>59</v>
      </c>
      <c r="CO223" s="139">
        <v>6.8900000000000006</v>
      </c>
      <c r="CP223" s="723">
        <v>78</v>
      </c>
      <c r="CQ223" s="148" t="s">
        <v>105</v>
      </c>
      <c r="CR223" s="149" t="s">
        <v>105</v>
      </c>
      <c r="CS223" s="728" t="s">
        <v>105</v>
      </c>
      <c r="CT223" s="139" t="s">
        <v>105</v>
      </c>
      <c r="CU223" s="139" t="s">
        <v>105</v>
      </c>
      <c r="CV223" s="723" t="s">
        <v>105</v>
      </c>
      <c r="CW223" s="148" t="s">
        <v>105</v>
      </c>
      <c r="CX223" s="149" t="s">
        <v>105</v>
      </c>
      <c r="CY223" s="728" t="s">
        <v>105</v>
      </c>
      <c r="CZ223" s="171">
        <v>63</v>
      </c>
      <c r="DA223" s="139">
        <v>5.28</v>
      </c>
      <c r="DB223" s="723">
        <v>132</v>
      </c>
      <c r="DC223" s="148" t="s">
        <v>105</v>
      </c>
      <c r="DD223" s="149" t="s">
        <v>105</v>
      </c>
      <c r="DE223" s="728" t="s">
        <v>105</v>
      </c>
      <c r="DF223" s="602">
        <v>45</v>
      </c>
      <c r="DG223" s="148">
        <v>7.3900000000000006</v>
      </c>
      <c r="DH223" s="735">
        <v>75</v>
      </c>
      <c r="DI223" s="148" t="s">
        <v>105</v>
      </c>
      <c r="DJ223" s="149" t="s">
        <v>105</v>
      </c>
      <c r="DK223" s="715" t="s">
        <v>105</v>
      </c>
    </row>
    <row r="224" spans="1:115">
      <c r="A224" s="626" t="s">
        <v>127</v>
      </c>
      <c r="B224" s="176">
        <v>53</v>
      </c>
      <c r="C224" s="153">
        <v>1.85</v>
      </c>
      <c r="D224" s="716">
        <v>1569</v>
      </c>
      <c r="E224" s="159">
        <v>59</v>
      </c>
      <c r="F224" s="159">
        <v>5</v>
      </c>
      <c r="G224" s="729">
        <v>143</v>
      </c>
      <c r="H224" s="176">
        <v>54</v>
      </c>
      <c r="I224" s="153">
        <v>2.0299999999999998</v>
      </c>
      <c r="J224" s="716">
        <v>1140</v>
      </c>
      <c r="K224" s="159">
        <v>62</v>
      </c>
      <c r="L224" s="159">
        <v>5.52</v>
      </c>
      <c r="M224" s="729">
        <v>117</v>
      </c>
      <c r="N224" s="176">
        <v>41</v>
      </c>
      <c r="O224" s="153">
        <v>3.57</v>
      </c>
      <c r="P224" s="716">
        <v>429</v>
      </c>
      <c r="Q224" s="159" t="s">
        <v>105</v>
      </c>
      <c r="R224" s="159" t="s">
        <v>105</v>
      </c>
      <c r="S224" s="729" t="s">
        <v>105</v>
      </c>
      <c r="T224" s="176">
        <v>51</v>
      </c>
      <c r="U224" s="153">
        <v>5.69</v>
      </c>
      <c r="V224" s="716">
        <v>93</v>
      </c>
      <c r="W224" s="159" t="s">
        <v>105</v>
      </c>
      <c r="X224" s="159" t="s">
        <v>105</v>
      </c>
      <c r="Y224" s="729" t="s">
        <v>105</v>
      </c>
      <c r="Z224" s="176">
        <v>62</v>
      </c>
      <c r="AA224" s="153">
        <v>4.38</v>
      </c>
      <c r="AB224" s="716">
        <v>145</v>
      </c>
      <c r="AC224" s="159" t="s">
        <v>105</v>
      </c>
      <c r="AD224" s="159" t="s">
        <v>105</v>
      </c>
      <c r="AE224" s="729" t="s">
        <v>105</v>
      </c>
      <c r="AF224" s="176">
        <v>40</v>
      </c>
      <c r="AG224" s="153">
        <v>6.36</v>
      </c>
      <c r="AH224" s="724">
        <v>100</v>
      </c>
      <c r="AI224" s="158" t="s">
        <v>105</v>
      </c>
      <c r="AJ224" s="159" t="s">
        <v>105</v>
      </c>
      <c r="AK224" s="724" t="s">
        <v>105</v>
      </c>
      <c r="AL224" s="176">
        <v>40</v>
      </c>
      <c r="AM224" s="153">
        <v>7.42</v>
      </c>
      <c r="AN224" s="724">
        <v>90</v>
      </c>
      <c r="AO224" s="158" t="s">
        <v>105</v>
      </c>
      <c r="AP224" s="159" t="s">
        <v>105</v>
      </c>
      <c r="AQ224" s="729" t="s">
        <v>105</v>
      </c>
      <c r="AR224" s="176">
        <v>50</v>
      </c>
      <c r="AS224" s="153">
        <v>5.67</v>
      </c>
      <c r="AT224" s="724">
        <v>106</v>
      </c>
      <c r="AU224" s="158" t="s">
        <v>105</v>
      </c>
      <c r="AV224" s="159" t="s">
        <v>105</v>
      </c>
      <c r="AW224" s="729" t="s">
        <v>105</v>
      </c>
      <c r="AX224" s="176">
        <v>56</v>
      </c>
      <c r="AY224" s="153">
        <v>7.02</v>
      </c>
      <c r="AZ224" s="724">
        <v>76</v>
      </c>
      <c r="BA224" s="158" t="s">
        <v>105</v>
      </c>
      <c r="BB224" s="159" t="s">
        <v>105</v>
      </c>
      <c r="BC224" s="729" t="s">
        <v>105</v>
      </c>
      <c r="BD224" s="176">
        <v>48</v>
      </c>
      <c r="BE224" s="153">
        <v>5.42</v>
      </c>
      <c r="BF224" s="716">
        <v>106</v>
      </c>
      <c r="BG224" s="159" t="s">
        <v>105</v>
      </c>
      <c r="BH224" s="159" t="s">
        <v>105</v>
      </c>
      <c r="BI224" s="729" t="s">
        <v>105</v>
      </c>
      <c r="BJ224" s="185" t="s">
        <v>105</v>
      </c>
      <c r="BK224" s="158" t="s">
        <v>105</v>
      </c>
      <c r="BL224" s="736" t="s">
        <v>105</v>
      </c>
      <c r="BM224" s="158" t="s">
        <v>105</v>
      </c>
      <c r="BN224" s="159" t="s">
        <v>105</v>
      </c>
      <c r="BO224" s="729" t="s">
        <v>105</v>
      </c>
      <c r="BP224" s="176">
        <v>56</v>
      </c>
      <c r="BQ224" s="153">
        <v>5.08</v>
      </c>
      <c r="BR224" s="716">
        <v>113</v>
      </c>
      <c r="BS224" s="159" t="s">
        <v>105</v>
      </c>
      <c r="BT224" s="159" t="s">
        <v>105</v>
      </c>
      <c r="BU224" s="729" t="s">
        <v>105</v>
      </c>
      <c r="BV224" s="176">
        <v>54</v>
      </c>
      <c r="BW224" s="153">
        <v>4.4400000000000004</v>
      </c>
      <c r="BX224" s="716">
        <v>155</v>
      </c>
      <c r="BY224" s="159" t="s">
        <v>105</v>
      </c>
      <c r="BZ224" s="159" t="s">
        <v>105</v>
      </c>
      <c r="CA224" s="729" t="s">
        <v>105</v>
      </c>
      <c r="CB224" s="176">
        <v>45</v>
      </c>
      <c r="CC224" s="153">
        <v>5.29</v>
      </c>
      <c r="CD224" s="724">
        <v>130</v>
      </c>
      <c r="CE224" s="158" t="s">
        <v>105</v>
      </c>
      <c r="CF224" s="159" t="s">
        <v>105</v>
      </c>
      <c r="CG224" s="729" t="s">
        <v>105</v>
      </c>
      <c r="CH224" s="176">
        <v>58</v>
      </c>
      <c r="CI224" s="153">
        <v>6.28</v>
      </c>
      <c r="CJ224" s="724">
        <v>91</v>
      </c>
      <c r="CK224" s="158" t="s">
        <v>105</v>
      </c>
      <c r="CL224" s="159" t="s">
        <v>105</v>
      </c>
      <c r="CM224" s="729" t="s">
        <v>105</v>
      </c>
      <c r="CN224" s="176">
        <v>46</v>
      </c>
      <c r="CO224" s="153">
        <v>7.16</v>
      </c>
      <c r="CP224" s="724">
        <v>73</v>
      </c>
      <c r="CQ224" s="158" t="s">
        <v>105</v>
      </c>
      <c r="CR224" s="159" t="s">
        <v>105</v>
      </c>
      <c r="CS224" s="729" t="s">
        <v>105</v>
      </c>
      <c r="CT224" s="153" t="s">
        <v>105</v>
      </c>
      <c r="CU224" s="153" t="s">
        <v>105</v>
      </c>
      <c r="CV224" s="724" t="s">
        <v>105</v>
      </c>
      <c r="CW224" s="158" t="s">
        <v>105</v>
      </c>
      <c r="CX224" s="159" t="s">
        <v>105</v>
      </c>
      <c r="CY224" s="729" t="s">
        <v>105</v>
      </c>
      <c r="CZ224" s="176">
        <v>54</v>
      </c>
      <c r="DA224" s="153">
        <v>5.44</v>
      </c>
      <c r="DB224" s="724">
        <v>125</v>
      </c>
      <c r="DC224" s="158" t="s">
        <v>105</v>
      </c>
      <c r="DD224" s="159" t="s">
        <v>105</v>
      </c>
      <c r="DE224" s="729" t="s">
        <v>105</v>
      </c>
      <c r="DF224" s="603">
        <v>44</v>
      </c>
      <c r="DG224" s="158">
        <v>7.44</v>
      </c>
      <c r="DH224" s="736">
        <v>72</v>
      </c>
      <c r="DI224" s="158" t="s">
        <v>105</v>
      </c>
      <c r="DJ224" s="159" t="s">
        <v>105</v>
      </c>
      <c r="DK224" s="716" t="s">
        <v>105</v>
      </c>
    </row>
    <row r="225" spans="1:115">
      <c r="A225" s="625" t="s">
        <v>128</v>
      </c>
      <c r="B225" s="171">
        <v>53</v>
      </c>
      <c r="C225" s="139">
        <v>1.84</v>
      </c>
      <c r="D225" s="715">
        <v>1580</v>
      </c>
      <c r="E225" s="149">
        <v>55</v>
      </c>
      <c r="F225" s="149">
        <v>5.04</v>
      </c>
      <c r="G225" s="728">
        <v>144</v>
      </c>
      <c r="H225" s="171">
        <v>55</v>
      </c>
      <c r="I225" s="149">
        <v>2.0099999999999998</v>
      </c>
      <c r="J225" s="722">
        <v>1153</v>
      </c>
      <c r="K225" s="149">
        <v>57</v>
      </c>
      <c r="L225" s="149">
        <v>5.58</v>
      </c>
      <c r="M225" s="728">
        <v>118</v>
      </c>
      <c r="N225" s="171">
        <v>33</v>
      </c>
      <c r="O225" s="139">
        <v>3.5</v>
      </c>
      <c r="P225" s="715">
        <v>427</v>
      </c>
      <c r="Q225" s="183" t="s">
        <v>105</v>
      </c>
      <c r="R225" s="149" t="s">
        <v>105</v>
      </c>
      <c r="S225" s="728" t="s">
        <v>105</v>
      </c>
      <c r="T225" s="171">
        <v>45</v>
      </c>
      <c r="U225" s="139">
        <v>5.62</v>
      </c>
      <c r="V225" s="715">
        <v>95</v>
      </c>
      <c r="W225" s="149" t="s">
        <v>105</v>
      </c>
      <c r="X225" s="149" t="s">
        <v>105</v>
      </c>
      <c r="Y225" s="728" t="s">
        <v>105</v>
      </c>
      <c r="Z225" s="171">
        <v>68</v>
      </c>
      <c r="AA225" s="139">
        <v>4.18</v>
      </c>
      <c r="AB225" s="715">
        <v>147</v>
      </c>
      <c r="AC225" s="149" t="s">
        <v>105</v>
      </c>
      <c r="AD225" s="149" t="s">
        <v>105</v>
      </c>
      <c r="AE225" s="728" t="s">
        <v>105</v>
      </c>
      <c r="AF225" s="171">
        <v>30</v>
      </c>
      <c r="AG225" s="139">
        <v>6.22</v>
      </c>
      <c r="AH225" s="723">
        <v>101</v>
      </c>
      <c r="AI225" s="148" t="s">
        <v>105</v>
      </c>
      <c r="AJ225" s="149" t="s">
        <v>105</v>
      </c>
      <c r="AK225" s="723" t="s">
        <v>105</v>
      </c>
      <c r="AL225" s="171">
        <v>23</v>
      </c>
      <c r="AM225" s="139">
        <v>6.18</v>
      </c>
      <c r="AN225" s="723">
        <v>89</v>
      </c>
      <c r="AO225" s="148" t="s">
        <v>105</v>
      </c>
      <c r="AP225" s="149" t="s">
        <v>105</v>
      </c>
      <c r="AQ225" s="728" t="s">
        <v>105</v>
      </c>
      <c r="AR225" s="171">
        <v>58</v>
      </c>
      <c r="AS225" s="139">
        <v>5.61</v>
      </c>
      <c r="AT225" s="723">
        <v>106</v>
      </c>
      <c r="AU225" s="148" t="s">
        <v>105</v>
      </c>
      <c r="AV225" s="149" t="s">
        <v>105</v>
      </c>
      <c r="AW225" s="728" t="s">
        <v>105</v>
      </c>
      <c r="AX225" s="171">
        <v>40</v>
      </c>
      <c r="AY225" s="139">
        <v>6.95</v>
      </c>
      <c r="AZ225" s="723">
        <v>76</v>
      </c>
      <c r="BA225" s="148" t="s">
        <v>105</v>
      </c>
      <c r="BB225" s="149" t="s">
        <v>105</v>
      </c>
      <c r="BC225" s="728" t="s">
        <v>105</v>
      </c>
      <c r="BD225" s="171">
        <v>43</v>
      </c>
      <c r="BE225" s="139">
        <v>5.25</v>
      </c>
      <c r="BF225" s="715">
        <v>111</v>
      </c>
      <c r="BG225" s="149" t="s">
        <v>105</v>
      </c>
      <c r="BH225" s="149" t="s">
        <v>105</v>
      </c>
      <c r="BI225" s="728" t="s">
        <v>105</v>
      </c>
      <c r="BJ225" s="184" t="s">
        <v>105</v>
      </c>
      <c r="BK225" s="148" t="s">
        <v>105</v>
      </c>
      <c r="BL225" s="735" t="s">
        <v>105</v>
      </c>
      <c r="BM225" s="148" t="s">
        <v>105</v>
      </c>
      <c r="BN225" s="149" t="s">
        <v>105</v>
      </c>
      <c r="BO225" s="728" t="s">
        <v>105</v>
      </c>
      <c r="BP225" s="171">
        <v>58</v>
      </c>
      <c r="BQ225" s="139">
        <v>5.04</v>
      </c>
      <c r="BR225" s="715">
        <v>112</v>
      </c>
      <c r="BS225" s="149" t="s">
        <v>105</v>
      </c>
      <c r="BT225" s="149" t="s">
        <v>105</v>
      </c>
      <c r="BU225" s="728" t="s">
        <v>105</v>
      </c>
      <c r="BV225" s="171">
        <v>57</v>
      </c>
      <c r="BW225" s="139">
        <v>4.37</v>
      </c>
      <c r="BX225" s="715">
        <v>157</v>
      </c>
      <c r="BY225" s="149" t="s">
        <v>105</v>
      </c>
      <c r="BZ225" s="149" t="s">
        <v>105</v>
      </c>
      <c r="CA225" s="728" t="s">
        <v>105</v>
      </c>
      <c r="CB225" s="171">
        <v>44</v>
      </c>
      <c r="CC225" s="139">
        <v>5.3500000000000014</v>
      </c>
      <c r="CD225" s="723">
        <v>127</v>
      </c>
      <c r="CE225" s="148" t="s">
        <v>105</v>
      </c>
      <c r="CF225" s="149" t="s">
        <v>105</v>
      </c>
      <c r="CG225" s="728" t="s">
        <v>105</v>
      </c>
      <c r="CH225" s="171">
        <v>60</v>
      </c>
      <c r="CI225" s="139">
        <v>6.05</v>
      </c>
      <c r="CJ225" s="723">
        <v>94</v>
      </c>
      <c r="CK225" s="148" t="s">
        <v>105</v>
      </c>
      <c r="CL225" s="149" t="s">
        <v>105</v>
      </c>
      <c r="CM225" s="728" t="s">
        <v>105</v>
      </c>
      <c r="CN225" s="171">
        <v>42</v>
      </c>
      <c r="CO225" s="139">
        <v>7.23</v>
      </c>
      <c r="CP225" s="723">
        <v>72</v>
      </c>
      <c r="CQ225" s="148" t="s">
        <v>105</v>
      </c>
      <c r="CR225" s="149" t="s">
        <v>105</v>
      </c>
      <c r="CS225" s="728" t="s">
        <v>105</v>
      </c>
      <c r="CT225" s="139" t="s">
        <v>105</v>
      </c>
      <c r="CU225" s="139" t="s">
        <v>105</v>
      </c>
      <c r="CV225" s="723" t="s">
        <v>105</v>
      </c>
      <c r="CW225" s="148" t="s">
        <v>105</v>
      </c>
      <c r="CX225" s="149" t="s">
        <v>105</v>
      </c>
      <c r="CY225" s="728" t="s">
        <v>105</v>
      </c>
      <c r="CZ225" s="171">
        <v>55</v>
      </c>
      <c r="DA225" s="139">
        <v>5.39</v>
      </c>
      <c r="DB225" s="723">
        <v>128</v>
      </c>
      <c r="DC225" s="148" t="s">
        <v>105</v>
      </c>
      <c r="DD225" s="149" t="s">
        <v>105</v>
      </c>
      <c r="DE225" s="728" t="s">
        <v>105</v>
      </c>
      <c r="DF225" s="602">
        <v>35</v>
      </c>
      <c r="DG225" s="148">
        <v>7.27</v>
      </c>
      <c r="DH225" s="735">
        <v>71</v>
      </c>
      <c r="DI225" s="148" t="s">
        <v>105</v>
      </c>
      <c r="DJ225" s="149" t="s">
        <v>105</v>
      </c>
      <c r="DK225" s="715" t="s">
        <v>105</v>
      </c>
    </row>
    <row r="226" spans="1:115">
      <c r="A226" s="626" t="s">
        <v>129</v>
      </c>
      <c r="B226" s="176">
        <v>31</v>
      </c>
      <c r="C226" s="153">
        <v>1.7</v>
      </c>
      <c r="D226" s="716">
        <v>1575</v>
      </c>
      <c r="E226" s="159">
        <v>31</v>
      </c>
      <c r="F226" s="159">
        <v>4.6399999999999997</v>
      </c>
      <c r="G226" s="729">
        <v>143</v>
      </c>
      <c r="H226" s="176">
        <v>29</v>
      </c>
      <c r="I226" s="153">
        <v>1.87</v>
      </c>
      <c r="J226" s="716">
        <v>1144</v>
      </c>
      <c r="K226" s="159">
        <v>27</v>
      </c>
      <c r="L226" s="159">
        <v>4.9000000000000004</v>
      </c>
      <c r="M226" s="729">
        <v>118</v>
      </c>
      <c r="N226" s="176">
        <v>39</v>
      </c>
      <c r="O226" s="153">
        <v>3.52</v>
      </c>
      <c r="P226" s="716">
        <v>431</v>
      </c>
      <c r="Q226" s="159" t="s">
        <v>105</v>
      </c>
      <c r="R226" s="159" t="s">
        <v>105</v>
      </c>
      <c r="S226" s="729" t="s">
        <v>105</v>
      </c>
      <c r="T226" s="176">
        <v>34</v>
      </c>
      <c r="U226" s="153">
        <v>5.42</v>
      </c>
      <c r="V226" s="716">
        <v>93</v>
      </c>
      <c r="W226" s="159" t="s">
        <v>105</v>
      </c>
      <c r="X226" s="159" t="s">
        <v>105</v>
      </c>
      <c r="Y226" s="729" t="s">
        <v>105</v>
      </c>
      <c r="Z226" s="176">
        <v>24</v>
      </c>
      <c r="AA226" s="153">
        <v>3.94</v>
      </c>
      <c r="AB226" s="716">
        <v>140</v>
      </c>
      <c r="AC226" s="159" t="s">
        <v>105</v>
      </c>
      <c r="AD226" s="159" t="s">
        <v>105</v>
      </c>
      <c r="AE226" s="729" t="s">
        <v>105</v>
      </c>
      <c r="AF226" s="176">
        <v>49</v>
      </c>
      <c r="AG226" s="153">
        <v>6.31</v>
      </c>
      <c r="AH226" s="724">
        <v>102</v>
      </c>
      <c r="AI226" s="158" t="s">
        <v>105</v>
      </c>
      <c r="AJ226" s="159" t="s">
        <v>105</v>
      </c>
      <c r="AK226" s="724" t="s">
        <v>105</v>
      </c>
      <c r="AL226" s="176">
        <v>36</v>
      </c>
      <c r="AM226" s="153">
        <v>6.93</v>
      </c>
      <c r="AN226" s="724">
        <v>91</v>
      </c>
      <c r="AO226" s="158" t="s">
        <v>105</v>
      </c>
      <c r="AP226" s="159" t="s">
        <v>105</v>
      </c>
      <c r="AQ226" s="729" t="s">
        <v>105</v>
      </c>
      <c r="AR226" s="176">
        <v>28</v>
      </c>
      <c r="AS226" s="153">
        <v>5.07</v>
      </c>
      <c r="AT226" s="724">
        <v>105</v>
      </c>
      <c r="AU226" s="158" t="s">
        <v>105</v>
      </c>
      <c r="AV226" s="159" t="s">
        <v>105</v>
      </c>
      <c r="AW226" s="729" t="s">
        <v>105</v>
      </c>
      <c r="AX226" s="176">
        <v>37</v>
      </c>
      <c r="AY226" s="153">
        <v>6.84</v>
      </c>
      <c r="AZ226" s="724">
        <v>75</v>
      </c>
      <c r="BA226" s="158" t="s">
        <v>105</v>
      </c>
      <c r="BB226" s="159" t="s">
        <v>105</v>
      </c>
      <c r="BC226" s="729" t="s">
        <v>105</v>
      </c>
      <c r="BD226" s="176">
        <v>34</v>
      </c>
      <c r="BE226" s="153">
        <v>5</v>
      </c>
      <c r="BF226" s="716">
        <v>113</v>
      </c>
      <c r="BG226" s="159" t="s">
        <v>105</v>
      </c>
      <c r="BH226" s="159" t="s">
        <v>105</v>
      </c>
      <c r="BI226" s="729" t="s">
        <v>105</v>
      </c>
      <c r="BJ226" s="185">
        <v>27</v>
      </c>
      <c r="BK226" s="158">
        <v>8.0400000000000009</v>
      </c>
      <c r="BL226" s="736">
        <v>50</v>
      </c>
      <c r="BM226" s="158" t="s">
        <v>105</v>
      </c>
      <c r="BN226" s="159" t="s">
        <v>105</v>
      </c>
      <c r="BO226" s="729" t="s">
        <v>105</v>
      </c>
      <c r="BP226" s="176">
        <v>28</v>
      </c>
      <c r="BQ226" s="153">
        <v>4.5599999999999996</v>
      </c>
      <c r="BR226" s="716">
        <v>114</v>
      </c>
      <c r="BS226" s="159" t="s">
        <v>105</v>
      </c>
      <c r="BT226" s="159" t="s">
        <v>105</v>
      </c>
      <c r="BU226" s="729" t="s">
        <v>105</v>
      </c>
      <c r="BV226" s="176">
        <v>30</v>
      </c>
      <c r="BW226" s="153">
        <v>4.0599999999999996</v>
      </c>
      <c r="BX226" s="716">
        <v>159</v>
      </c>
      <c r="BY226" s="159" t="s">
        <v>105</v>
      </c>
      <c r="BZ226" s="159" t="s">
        <v>105</v>
      </c>
      <c r="CA226" s="729" t="s">
        <v>105</v>
      </c>
      <c r="CB226" s="176">
        <v>32</v>
      </c>
      <c r="CC226" s="153">
        <v>4.87</v>
      </c>
      <c r="CD226" s="724">
        <v>130</v>
      </c>
      <c r="CE226" s="158" t="s">
        <v>105</v>
      </c>
      <c r="CF226" s="159" t="s">
        <v>105</v>
      </c>
      <c r="CG226" s="729" t="s">
        <v>105</v>
      </c>
      <c r="CH226" s="176">
        <v>21</v>
      </c>
      <c r="CI226" s="153">
        <v>5.16</v>
      </c>
      <c r="CJ226" s="724">
        <v>90</v>
      </c>
      <c r="CK226" s="158" t="s">
        <v>105</v>
      </c>
      <c r="CL226" s="159" t="s">
        <v>105</v>
      </c>
      <c r="CM226" s="729" t="s">
        <v>105</v>
      </c>
      <c r="CN226" s="176">
        <v>20</v>
      </c>
      <c r="CO226" s="153">
        <v>5.89</v>
      </c>
      <c r="CP226" s="724">
        <v>73</v>
      </c>
      <c r="CQ226" s="158" t="s">
        <v>105</v>
      </c>
      <c r="CR226" s="159" t="s">
        <v>105</v>
      </c>
      <c r="CS226" s="729" t="s">
        <v>105</v>
      </c>
      <c r="CT226" s="153" t="s">
        <v>105</v>
      </c>
      <c r="CU226" s="153" t="s">
        <v>105</v>
      </c>
      <c r="CV226" s="724" t="s">
        <v>105</v>
      </c>
      <c r="CW226" s="158" t="s">
        <v>105</v>
      </c>
      <c r="CX226" s="159" t="s">
        <v>105</v>
      </c>
      <c r="CY226" s="729" t="s">
        <v>105</v>
      </c>
      <c r="CZ226" s="176">
        <v>18</v>
      </c>
      <c r="DA226" s="153">
        <v>4.1100000000000003</v>
      </c>
      <c r="DB226" s="724">
        <v>125</v>
      </c>
      <c r="DC226" s="158" t="s">
        <v>105</v>
      </c>
      <c r="DD226" s="159" t="s">
        <v>105</v>
      </c>
      <c r="DE226" s="729" t="s">
        <v>105</v>
      </c>
      <c r="DF226" s="603">
        <v>42</v>
      </c>
      <c r="DG226" s="158">
        <v>7.5</v>
      </c>
      <c r="DH226" s="736">
        <v>72</v>
      </c>
      <c r="DI226" s="158" t="s">
        <v>105</v>
      </c>
      <c r="DJ226" s="159" t="s">
        <v>105</v>
      </c>
      <c r="DK226" s="716" t="s">
        <v>105</v>
      </c>
    </row>
    <row r="227" spans="1:115">
      <c r="A227" s="625" t="s">
        <v>130</v>
      </c>
      <c r="B227" s="173">
        <v>26</v>
      </c>
      <c r="C227" s="139">
        <v>1.67</v>
      </c>
      <c r="D227" s="715">
        <v>1578</v>
      </c>
      <c r="E227" s="149">
        <v>26</v>
      </c>
      <c r="F227" s="149">
        <v>4.45</v>
      </c>
      <c r="G227" s="728">
        <v>142</v>
      </c>
      <c r="H227" s="173">
        <v>28</v>
      </c>
      <c r="I227" s="139">
        <v>1.86</v>
      </c>
      <c r="J227" s="715">
        <v>1144</v>
      </c>
      <c r="K227" s="149">
        <v>30</v>
      </c>
      <c r="L227" s="149">
        <v>5.12</v>
      </c>
      <c r="M227" s="728">
        <v>116</v>
      </c>
      <c r="N227" s="173">
        <v>10</v>
      </c>
      <c r="O227" s="139">
        <v>2.12</v>
      </c>
      <c r="P227" s="715">
        <v>434</v>
      </c>
      <c r="Q227" s="149" t="s">
        <v>105</v>
      </c>
      <c r="R227" s="149" t="s">
        <v>105</v>
      </c>
      <c r="S227" s="728" t="s">
        <v>105</v>
      </c>
      <c r="T227" s="173">
        <v>30</v>
      </c>
      <c r="U227" s="139">
        <v>5.29</v>
      </c>
      <c r="V227" s="715">
        <v>91</v>
      </c>
      <c r="W227" s="149" t="s">
        <v>105</v>
      </c>
      <c r="X227" s="149" t="s">
        <v>105</v>
      </c>
      <c r="Y227" s="728" t="s">
        <v>105</v>
      </c>
      <c r="Z227" s="171">
        <v>31</v>
      </c>
      <c r="AA227" s="139">
        <v>4.22</v>
      </c>
      <c r="AB227" s="715">
        <v>143</v>
      </c>
      <c r="AC227" s="149" t="s">
        <v>105</v>
      </c>
      <c r="AD227" s="149" t="s">
        <v>105</v>
      </c>
      <c r="AE227" s="728" t="s">
        <v>105</v>
      </c>
      <c r="AF227" s="173">
        <v>11</v>
      </c>
      <c r="AG227" s="139">
        <v>3.92</v>
      </c>
      <c r="AH227" s="723">
        <v>101</v>
      </c>
      <c r="AI227" s="148" t="s">
        <v>105</v>
      </c>
      <c r="AJ227" s="149" t="s">
        <v>105</v>
      </c>
      <c r="AK227" s="723" t="s">
        <v>105</v>
      </c>
      <c r="AL227" s="182">
        <v>9</v>
      </c>
      <c r="AM227" s="164">
        <v>3.51</v>
      </c>
      <c r="AN227" s="733">
        <v>94</v>
      </c>
      <c r="AO227" s="187" t="s">
        <v>105</v>
      </c>
      <c r="AP227" s="188" t="s">
        <v>105</v>
      </c>
      <c r="AQ227" s="734" t="s">
        <v>105</v>
      </c>
      <c r="AR227" s="182">
        <v>23</v>
      </c>
      <c r="AS227" s="139">
        <v>4.97</v>
      </c>
      <c r="AT227" s="723">
        <v>106</v>
      </c>
      <c r="AU227" s="148" t="s">
        <v>105</v>
      </c>
      <c r="AV227" s="149" t="s">
        <v>105</v>
      </c>
      <c r="AW227" s="728" t="s">
        <v>105</v>
      </c>
      <c r="AX227" s="171">
        <v>17</v>
      </c>
      <c r="AY227" s="139">
        <v>5.36</v>
      </c>
      <c r="AZ227" s="723">
        <v>75</v>
      </c>
      <c r="BA227" s="148" t="s">
        <v>105</v>
      </c>
      <c r="BB227" s="149" t="s">
        <v>105</v>
      </c>
      <c r="BC227" s="728" t="s">
        <v>105</v>
      </c>
      <c r="BD227" s="171">
        <v>19</v>
      </c>
      <c r="BE227" s="139">
        <v>4.2300000000000004</v>
      </c>
      <c r="BF227" s="715">
        <v>111</v>
      </c>
      <c r="BG227" s="149" t="s">
        <v>105</v>
      </c>
      <c r="BH227" s="149" t="s">
        <v>105</v>
      </c>
      <c r="BI227" s="728" t="s">
        <v>105</v>
      </c>
      <c r="BJ227" s="184">
        <v>13</v>
      </c>
      <c r="BK227" s="148">
        <v>6.08</v>
      </c>
      <c r="BL227" s="735">
        <v>50</v>
      </c>
      <c r="BM227" s="148" t="s">
        <v>105</v>
      </c>
      <c r="BN227" s="149" t="s">
        <v>105</v>
      </c>
      <c r="BO227" s="728" t="s">
        <v>105</v>
      </c>
      <c r="BP227" s="171">
        <v>32</v>
      </c>
      <c r="BQ227" s="139">
        <v>4.88</v>
      </c>
      <c r="BR227" s="715">
        <v>114</v>
      </c>
      <c r="BS227" s="149" t="s">
        <v>105</v>
      </c>
      <c r="BT227" s="149" t="s">
        <v>105</v>
      </c>
      <c r="BU227" s="728" t="s">
        <v>105</v>
      </c>
      <c r="BV227" s="171">
        <v>30</v>
      </c>
      <c r="BW227" s="139">
        <v>4.03</v>
      </c>
      <c r="BX227" s="715">
        <v>158</v>
      </c>
      <c r="BY227" s="149" t="s">
        <v>105</v>
      </c>
      <c r="BZ227" s="149" t="s">
        <v>105</v>
      </c>
      <c r="CA227" s="728" t="s">
        <v>105</v>
      </c>
      <c r="CB227" s="171">
        <v>21</v>
      </c>
      <c r="CC227" s="139">
        <v>4.38</v>
      </c>
      <c r="CD227" s="723">
        <v>130</v>
      </c>
      <c r="CE227" s="148" t="s">
        <v>105</v>
      </c>
      <c r="CF227" s="149" t="s">
        <v>105</v>
      </c>
      <c r="CG227" s="728" t="s">
        <v>105</v>
      </c>
      <c r="CH227" s="171">
        <v>31</v>
      </c>
      <c r="CI227" s="139">
        <v>6.1000000000000014</v>
      </c>
      <c r="CJ227" s="723">
        <v>90</v>
      </c>
      <c r="CK227" s="148" t="s">
        <v>105</v>
      </c>
      <c r="CL227" s="149" t="s">
        <v>105</v>
      </c>
      <c r="CM227" s="728" t="s">
        <v>105</v>
      </c>
      <c r="CN227" s="171">
        <v>8</v>
      </c>
      <c r="CO227" s="139">
        <v>3.91</v>
      </c>
      <c r="CP227" s="723">
        <v>73</v>
      </c>
      <c r="CQ227" s="148" t="s">
        <v>105</v>
      </c>
      <c r="CR227" s="149" t="s">
        <v>105</v>
      </c>
      <c r="CS227" s="728" t="s">
        <v>105</v>
      </c>
      <c r="CT227" s="139" t="s">
        <v>105</v>
      </c>
      <c r="CU227" s="139" t="s">
        <v>105</v>
      </c>
      <c r="CV227" s="723" t="s">
        <v>105</v>
      </c>
      <c r="CW227" s="148" t="s">
        <v>105</v>
      </c>
      <c r="CX227" s="149" t="s">
        <v>105</v>
      </c>
      <c r="CY227" s="728" t="s">
        <v>105</v>
      </c>
      <c r="CZ227" s="171">
        <v>18</v>
      </c>
      <c r="DA227" s="139">
        <v>4.1500000000000004</v>
      </c>
      <c r="DB227" s="723">
        <v>126</v>
      </c>
      <c r="DC227" s="148" t="s">
        <v>105</v>
      </c>
      <c r="DD227" s="149" t="s">
        <v>105</v>
      </c>
      <c r="DE227" s="728" t="s">
        <v>105</v>
      </c>
      <c r="DF227" s="602">
        <v>8</v>
      </c>
      <c r="DG227" s="148">
        <v>4.08</v>
      </c>
      <c r="DH227" s="735">
        <v>71</v>
      </c>
      <c r="DI227" s="148" t="s">
        <v>105</v>
      </c>
      <c r="DJ227" s="149" t="s">
        <v>105</v>
      </c>
      <c r="DK227" s="715" t="s">
        <v>105</v>
      </c>
    </row>
    <row r="228" spans="1:115">
      <c r="A228" s="626" t="s">
        <v>131</v>
      </c>
      <c r="B228" s="176">
        <v>17</v>
      </c>
      <c r="C228" s="153">
        <v>1.44</v>
      </c>
      <c r="D228" s="716">
        <v>1571</v>
      </c>
      <c r="E228" s="159">
        <v>21</v>
      </c>
      <c r="F228" s="159">
        <v>4.12</v>
      </c>
      <c r="G228" s="729">
        <v>142</v>
      </c>
      <c r="H228" s="176">
        <v>17</v>
      </c>
      <c r="I228" s="153">
        <v>1.59</v>
      </c>
      <c r="J228" s="716">
        <v>1137</v>
      </c>
      <c r="K228" s="159">
        <v>22</v>
      </c>
      <c r="L228" s="159">
        <v>4.67</v>
      </c>
      <c r="M228" s="729">
        <v>116</v>
      </c>
      <c r="N228" s="176">
        <v>13</v>
      </c>
      <c r="O228" s="153">
        <v>2.66</v>
      </c>
      <c r="P228" s="716">
        <v>434</v>
      </c>
      <c r="Q228" s="159" t="s">
        <v>105</v>
      </c>
      <c r="R228" s="159" t="s">
        <v>105</v>
      </c>
      <c r="S228" s="729" t="s">
        <v>105</v>
      </c>
      <c r="T228" s="176">
        <v>11</v>
      </c>
      <c r="U228" s="153">
        <v>3.61</v>
      </c>
      <c r="V228" s="716">
        <v>92</v>
      </c>
      <c r="W228" s="159" t="s">
        <v>105</v>
      </c>
      <c r="X228" s="159" t="s">
        <v>105</v>
      </c>
      <c r="Y228" s="729" t="s">
        <v>105</v>
      </c>
      <c r="Z228" s="176">
        <v>22</v>
      </c>
      <c r="AA228" s="153">
        <v>3.79</v>
      </c>
      <c r="AB228" s="716">
        <v>142</v>
      </c>
      <c r="AC228" s="159" t="s">
        <v>105</v>
      </c>
      <c r="AD228" s="159" t="s">
        <v>105</v>
      </c>
      <c r="AE228" s="729" t="s">
        <v>105</v>
      </c>
      <c r="AF228" s="176">
        <v>12</v>
      </c>
      <c r="AG228" s="153">
        <v>4.7</v>
      </c>
      <c r="AH228" s="724">
        <v>101</v>
      </c>
      <c r="AI228" s="158" t="s">
        <v>105</v>
      </c>
      <c r="AJ228" s="159" t="s">
        <v>105</v>
      </c>
      <c r="AK228" s="724" t="s">
        <v>105</v>
      </c>
      <c r="AL228" s="176">
        <v>6</v>
      </c>
      <c r="AM228" s="153">
        <v>3.9</v>
      </c>
      <c r="AN228" s="724">
        <v>93</v>
      </c>
      <c r="AO228" s="158" t="s">
        <v>105</v>
      </c>
      <c r="AP228" s="159" t="s">
        <v>105</v>
      </c>
      <c r="AQ228" s="729" t="s">
        <v>105</v>
      </c>
      <c r="AR228" s="176">
        <v>13</v>
      </c>
      <c r="AS228" s="153">
        <v>3.96</v>
      </c>
      <c r="AT228" s="724">
        <v>107</v>
      </c>
      <c r="AU228" s="158" t="s">
        <v>105</v>
      </c>
      <c r="AV228" s="159" t="s">
        <v>105</v>
      </c>
      <c r="AW228" s="729" t="s">
        <v>105</v>
      </c>
      <c r="AX228" s="176">
        <v>17</v>
      </c>
      <c r="AY228" s="153">
        <v>5.31</v>
      </c>
      <c r="AZ228" s="724">
        <v>75</v>
      </c>
      <c r="BA228" s="158" t="s">
        <v>105</v>
      </c>
      <c r="BB228" s="159" t="s">
        <v>105</v>
      </c>
      <c r="BC228" s="729" t="s">
        <v>105</v>
      </c>
      <c r="BD228" s="176">
        <v>16</v>
      </c>
      <c r="BE228" s="153">
        <v>3.93</v>
      </c>
      <c r="BF228" s="716">
        <v>111</v>
      </c>
      <c r="BG228" s="159" t="s">
        <v>105</v>
      </c>
      <c r="BH228" s="159" t="s">
        <v>105</v>
      </c>
      <c r="BI228" s="729" t="s">
        <v>105</v>
      </c>
      <c r="BJ228" s="185">
        <v>14</v>
      </c>
      <c r="BK228" s="158">
        <v>6.09</v>
      </c>
      <c r="BL228" s="736">
        <v>50</v>
      </c>
      <c r="BM228" s="158" t="s">
        <v>105</v>
      </c>
      <c r="BN228" s="159" t="s">
        <v>105</v>
      </c>
      <c r="BO228" s="729" t="s">
        <v>105</v>
      </c>
      <c r="BP228" s="176">
        <v>16</v>
      </c>
      <c r="BQ228" s="153">
        <v>3.86</v>
      </c>
      <c r="BR228" s="716">
        <v>112</v>
      </c>
      <c r="BS228" s="159" t="s">
        <v>105</v>
      </c>
      <c r="BT228" s="159" t="s">
        <v>105</v>
      </c>
      <c r="BU228" s="729" t="s">
        <v>105</v>
      </c>
      <c r="BV228" s="176">
        <v>20</v>
      </c>
      <c r="BW228" s="153">
        <v>3.6</v>
      </c>
      <c r="BX228" s="716">
        <v>153</v>
      </c>
      <c r="BY228" s="159" t="s">
        <v>105</v>
      </c>
      <c r="BZ228" s="159" t="s">
        <v>105</v>
      </c>
      <c r="CA228" s="729" t="s">
        <v>105</v>
      </c>
      <c r="CB228" s="176">
        <v>13</v>
      </c>
      <c r="CC228" s="153">
        <v>3.65</v>
      </c>
      <c r="CD228" s="724">
        <v>129</v>
      </c>
      <c r="CE228" s="158" t="s">
        <v>105</v>
      </c>
      <c r="CF228" s="159" t="s">
        <v>105</v>
      </c>
      <c r="CG228" s="729" t="s">
        <v>105</v>
      </c>
      <c r="CH228" s="176">
        <v>10</v>
      </c>
      <c r="CI228" s="153">
        <v>3.89</v>
      </c>
      <c r="CJ228" s="724">
        <v>90</v>
      </c>
      <c r="CK228" s="158" t="s">
        <v>105</v>
      </c>
      <c r="CL228" s="159" t="s">
        <v>105</v>
      </c>
      <c r="CM228" s="729" t="s">
        <v>105</v>
      </c>
      <c r="CN228" s="176">
        <v>25</v>
      </c>
      <c r="CO228" s="153">
        <v>6.45</v>
      </c>
      <c r="CP228" s="724">
        <v>72</v>
      </c>
      <c r="CQ228" s="158" t="s">
        <v>105</v>
      </c>
      <c r="CR228" s="159" t="s">
        <v>105</v>
      </c>
      <c r="CS228" s="729" t="s">
        <v>105</v>
      </c>
      <c r="CT228" s="153" t="s">
        <v>105</v>
      </c>
      <c r="CU228" s="153" t="s">
        <v>105</v>
      </c>
      <c r="CV228" s="724" t="s">
        <v>105</v>
      </c>
      <c r="CW228" s="158" t="s">
        <v>105</v>
      </c>
      <c r="CX228" s="159" t="s">
        <v>105</v>
      </c>
      <c r="CY228" s="729" t="s">
        <v>105</v>
      </c>
      <c r="CZ228" s="176">
        <v>17</v>
      </c>
      <c r="DA228" s="153">
        <v>4.3099999999999996</v>
      </c>
      <c r="DB228" s="724">
        <v>126</v>
      </c>
      <c r="DC228" s="158" t="s">
        <v>105</v>
      </c>
      <c r="DD228" s="159" t="s">
        <v>105</v>
      </c>
      <c r="DE228" s="729" t="s">
        <v>105</v>
      </c>
      <c r="DF228" s="603">
        <v>7</v>
      </c>
      <c r="DG228" s="158">
        <v>3.6</v>
      </c>
      <c r="DH228" s="736">
        <v>73</v>
      </c>
      <c r="DI228" s="158" t="s">
        <v>105</v>
      </c>
      <c r="DJ228" s="159" t="s">
        <v>105</v>
      </c>
      <c r="DK228" s="716" t="s">
        <v>105</v>
      </c>
    </row>
    <row r="229" spans="1:115">
      <c r="A229" s="625" t="s">
        <v>132</v>
      </c>
      <c r="B229" s="171">
        <v>4</v>
      </c>
      <c r="C229" s="139">
        <v>0.8</v>
      </c>
      <c r="D229" s="715">
        <v>1558</v>
      </c>
      <c r="E229" s="149">
        <v>8</v>
      </c>
      <c r="F229" s="149">
        <v>2.4700000000000002</v>
      </c>
      <c r="G229" s="728">
        <v>142</v>
      </c>
      <c r="H229" s="171">
        <v>4</v>
      </c>
      <c r="I229" s="139">
        <v>0.88</v>
      </c>
      <c r="J229" s="715">
        <v>1129</v>
      </c>
      <c r="K229" s="149">
        <v>8</v>
      </c>
      <c r="L229" s="149">
        <v>2.75</v>
      </c>
      <c r="M229" s="728">
        <v>116</v>
      </c>
      <c r="N229" s="171">
        <v>4</v>
      </c>
      <c r="O229" s="139">
        <v>1.69</v>
      </c>
      <c r="P229" s="715">
        <v>429</v>
      </c>
      <c r="Q229" s="149" t="s">
        <v>105</v>
      </c>
      <c r="R229" s="149" t="s">
        <v>105</v>
      </c>
      <c r="S229" s="728" t="s">
        <v>105</v>
      </c>
      <c r="T229" s="171">
        <v>7</v>
      </c>
      <c r="U229" s="139">
        <v>2.98</v>
      </c>
      <c r="V229" s="715">
        <v>93</v>
      </c>
      <c r="W229" s="149" t="s">
        <v>105</v>
      </c>
      <c r="X229" s="149" t="s">
        <v>105</v>
      </c>
      <c r="Y229" s="728" t="s">
        <v>105</v>
      </c>
      <c r="Z229" s="171">
        <v>5</v>
      </c>
      <c r="AA229" s="139">
        <v>2.11</v>
      </c>
      <c r="AB229" s="715">
        <v>140</v>
      </c>
      <c r="AC229" s="149" t="s">
        <v>105</v>
      </c>
      <c r="AD229" s="149" t="s">
        <v>105</v>
      </c>
      <c r="AE229" s="728" t="s">
        <v>105</v>
      </c>
      <c r="AF229" s="171">
        <v>7</v>
      </c>
      <c r="AG229" s="139">
        <v>3.39</v>
      </c>
      <c r="AH229" s="723">
        <v>98</v>
      </c>
      <c r="AI229" s="148" t="s">
        <v>105</v>
      </c>
      <c r="AJ229" s="149" t="s">
        <v>105</v>
      </c>
      <c r="AK229" s="723" t="s">
        <v>105</v>
      </c>
      <c r="AL229" s="171">
        <v>0</v>
      </c>
      <c r="AM229" s="139"/>
      <c r="AN229" s="723">
        <v>91</v>
      </c>
      <c r="AO229" s="148" t="s">
        <v>105</v>
      </c>
      <c r="AP229" s="149" t="s">
        <v>105</v>
      </c>
      <c r="AQ229" s="728" t="s">
        <v>105</v>
      </c>
      <c r="AR229" s="171">
        <v>0</v>
      </c>
      <c r="AS229" s="139">
        <v>0.04</v>
      </c>
      <c r="AT229" s="723">
        <v>104</v>
      </c>
      <c r="AU229" s="148" t="s">
        <v>105</v>
      </c>
      <c r="AV229" s="149" t="s">
        <v>105</v>
      </c>
      <c r="AW229" s="728" t="s">
        <v>105</v>
      </c>
      <c r="AX229" s="171">
        <v>6</v>
      </c>
      <c r="AY229" s="139">
        <v>3.28</v>
      </c>
      <c r="AZ229" s="723">
        <v>76</v>
      </c>
      <c r="BA229" s="148" t="s">
        <v>105</v>
      </c>
      <c r="BB229" s="149" t="s">
        <v>105</v>
      </c>
      <c r="BC229" s="728" t="s">
        <v>105</v>
      </c>
      <c r="BD229" s="171">
        <v>1</v>
      </c>
      <c r="BE229" s="139">
        <v>1.06</v>
      </c>
      <c r="BF229" s="715">
        <v>108</v>
      </c>
      <c r="BG229" s="149" t="s">
        <v>105</v>
      </c>
      <c r="BH229" s="149" t="s">
        <v>105</v>
      </c>
      <c r="BI229" s="728" t="s">
        <v>105</v>
      </c>
      <c r="BJ229" s="184" t="s">
        <v>105</v>
      </c>
      <c r="BK229" s="148" t="s">
        <v>105</v>
      </c>
      <c r="BL229" s="735" t="s">
        <v>105</v>
      </c>
      <c r="BM229" s="148" t="s">
        <v>105</v>
      </c>
      <c r="BN229" s="149" t="s">
        <v>105</v>
      </c>
      <c r="BO229" s="728" t="s">
        <v>105</v>
      </c>
      <c r="BP229" s="171">
        <v>2</v>
      </c>
      <c r="BQ229" s="139">
        <v>1.24</v>
      </c>
      <c r="BR229" s="715">
        <v>112</v>
      </c>
      <c r="BS229" s="149" t="s">
        <v>105</v>
      </c>
      <c r="BT229" s="149" t="s">
        <v>105</v>
      </c>
      <c r="BU229" s="728" t="s">
        <v>105</v>
      </c>
      <c r="BV229" s="171">
        <v>5</v>
      </c>
      <c r="BW229" s="139">
        <v>1.97</v>
      </c>
      <c r="BX229" s="715">
        <v>154</v>
      </c>
      <c r="BY229" s="149" t="s">
        <v>105</v>
      </c>
      <c r="BZ229" s="149" t="s">
        <v>105</v>
      </c>
      <c r="CA229" s="728" t="s">
        <v>105</v>
      </c>
      <c r="CB229" s="171">
        <v>2</v>
      </c>
      <c r="CC229" s="139">
        <v>1.3</v>
      </c>
      <c r="CD229" s="723">
        <v>128</v>
      </c>
      <c r="CE229" s="148" t="s">
        <v>105</v>
      </c>
      <c r="CF229" s="149" t="s">
        <v>105</v>
      </c>
      <c r="CG229" s="728" t="s">
        <v>105</v>
      </c>
      <c r="CH229" s="171">
        <v>1</v>
      </c>
      <c r="CI229" s="139">
        <v>1.1499999999999999</v>
      </c>
      <c r="CJ229" s="723">
        <v>89</v>
      </c>
      <c r="CK229" s="148" t="s">
        <v>105</v>
      </c>
      <c r="CL229" s="149" t="s">
        <v>105</v>
      </c>
      <c r="CM229" s="728" t="s">
        <v>105</v>
      </c>
      <c r="CN229" s="171">
        <v>3</v>
      </c>
      <c r="CO229" s="139">
        <v>2.62</v>
      </c>
      <c r="CP229" s="723">
        <v>73</v>
      </c>
      <c r="CQ229" s="148" t="s">
        <v>105</v>
      </c>
      <c r="CR229" s="149" t="s">
        <v>105</v>
      </c>
      <c r="CS229" s="728" t="s">
        <v>105</v>
      </c>
      <c r="CT229" s="139" t="s">
        <v>105</v>
      </c>
      <c r="CU229" s="139" t="s">
        <v>105</v>
      </c>
      <c r="CV229" s="723" t="s">
        <v>105</v>
      </c>
      <c r="CW229" s="148" t="s">
        <v>105</v>
      </c>
      <c r="CX229" s="149" t="s">
        <v>105</v>
      </c>
      <c r="CY229" s="728" t="s">
        <v>105</v>
      </c>
      <c r="CZ229" s="171">
        <v>2</v>
      </c>
      <c r="DA229" s="139">
        <v>1.31</v>
      </c>
      <c r="DB229" s="723">
        <v>125</v>
      </c>
      <c r="DC229" s="148" t="s">
        <v>105</v>
      </c>
      <c r="DD229" s="149" t="s">
        <v>105</v>
      </c>
      <c r="DE229" s="728" t="s">
        <v>105</v>
      </c>
      <c r="DF229" s="602">
        <v>5</v>
      </c>
      <c r="DG229" s="148">
        <v>3.46</v>
      </c>
      <c r="DH229" s="735">
        <v>73</v>
      </c>
      <c r="DI229" s="148" t="s">
        <v>105</v>
      </c>
      <c r="DJ229" s="149" t="s">
        <v>105</v>
      </c>
      <c r="DK229" s="715" t="s">
        <v>105</v>
      </c>
    </row>
    <row r="230" spans="1:115">
      <c r="A230" s="626" t="s">
        <v>133</v>
      </c>
      <c r="B230" s="176">
        <v>5</v>
      </c>
      <c r="C230" s="153">
        <v>0.79</v>
      </c>
      <c r="D230" s="716">
        <v>1565</v>
      </c>
      <c r="E230" s="159">
        <v>5</v>
      </c>
      <c r="F230" s="159">
        <v>2.21</v>
      </c>
      <c r="G230" s="729">
        <v>141</v>
      </c>
      <c r="H230" s="176">
        <v>5</v>
      </c>
      <c r="I230" s="153">
        <v>0.82000000000000006</v>
      </c>
      <c r="J230" s="716">
        <v>1131</v>
      </c>
      <c r="K230" s="159">
        <v>5</v>
      </c>
      <c r="L230" s="159">
        <v>2.5299999999999998</v>
      </c>
      <c r="M230" s="729">
        <v>115</v>
      </c>
      <c r="N230" s="176">
        <v>10</v>
      </c>
      <c r="O230" s="153">
        <v>2.63</v>
      </c>
      <c r="P230" s="716">
        <v>434</v>
      </c>
      <c r="Q230" s="159" t="s">
        <v>105</v>
      </c>
      <c r="R230" s="159" t="s">
        <v>105</v>
      </c>
      <c r="S230" s="729" t="s">
        <v>105</v>
      </c>
      <c r="T230" s="176">
        <v>4</v>
      </c>
      <c r="U230" s="153">
        <v>2.2599999999999998</v>
      </c>
      <c r="V230" s="716">
        <v>92</v>
      </c>
      <c r="W230" s="159" t="s">
        <v>105</v>
      </c>
      <c r="X230" s="159" t="s">
        <v>105</v>
      </c>
      <c r="Y230" s="729" t="s">
        <v>105</v>
      </c>
      <c r="Z230" s="176">
        <v>5</v>
      </c>
      <c r="AA230" s="153">
        <v>2.09</v>
      </c>
      <c r="AB230" s="716">
        <v>142</v>
      </c>
      <c r="AC230" s="159" t="s">
        <v>105</v>
      </c>
      <c r="AD230" s="159" t="s">
        <v>105</v>
      </c>
      <c r="AE230" s="729" t="s">
        <v>105</v>
      </c>
      <c r="AF230" s="176">
        <v>13</v>
      </c>
      <c r="AG230" s="153">
        <v>5.08</v>
      </c>
      <c r="AH230" s="724">
        <v>101</v>
      </c>
      <c r="AI230" s="158" t="s">
        <v>105</v>
      </c>
      <c r="AJ230" s="159" t="s">
        <v>105</v>
      </c>
      <c r="AK230" s="724" t="s">
        <v>105</v>
      </c>
      <c r="AL230" s="176">
        <v>9</v>
      </c>
      <c r="AM230" s="153">
        <v>5.14</v>
      </c>
      <c r="AN230" s="724">
        <v>92</v>
      </c>
      <c r="AO230" s="158" t="s">
        <v>105</v>
      </c>
      <c r="AP230" s="159" t="s">
        <v>105</v>
      </c>
      <c r="AQ230" s="729" t="s">
        <v>105</v>
      </c>
      <c r="AR230" s="176">
        <v>9</v>
      </c>
      <c r="AS230" s="153">
        <v>3.27</v>
      </c>
      <c r="AT230" s="724">
        <v>105</v>
      </c>
      <c r="AU230" s="158" t="s">
        <v>105</v>
      </c>
      <c r="AV230" s="159" t="s">
        <v>105</v>
      </c>
      <c r="AW230" s="729" t="s">
        <v>105</v>
      </c>
      <c r="AX230" s="176">
        <v>12</v>
      </c>
      <c r="AY230" s="153">
        <v>4.7</v>
      </c>
      <c r="AZ230" s="724">
        <v>75</v>
      </c>
      <c r="BA230" s="158" t="s">
        <v>105</v>
      </c>
      <c r="BB230" s="159" t="s">
        <v>105</v>
      </c>
      <c r="BC230" s="729" t="s">
        <v>105</v>
      </c>
      <c r="BD230" s="176">
        <v>4</v>
      </c>
      <c r="BE230" s="153">
        <v>2.06</v>
      </c>
      <c r="BF230" s="716">
        <v>108</v>
      </c>
      <c r="BG230" s="159" t="s">
        <v>105</v>
      </c>
      <c r="BH230" s="159" t="s">
        <v>105</v>
      </c>
      <c r="BI230" s="729" t="s">
        <v>105</v>
      </c>
      <c r="BJ230" s="185">
        <v>9</v>
      </c>
      <c r="BK230" s="158">
        <v>5.08</v>
      </c>
      <c r="BL230" s="736">
        <v>50</v>
      </c>
      <c r="BM230" s="158" t="s">
        <v>105</v>
      </c>
      <c r="BN230" s="159" t="s">
        <v>105</v>
      </c>
      <c r="BO230" s="729" t="s">
        <v>105</v>
      </c>
      <c r="BP230" s="176">
        <v>4</v>
      </c>
      <c r="BQ230" s="153">
        <v>2.19</v>
      </c>
      <c r="BR230" s="716">
        <v>113</v>
      </c>
      <c r="BS230" s="159" t="s">
        <v>105</v>
      </c>
      <c r="BT230" s="159" t="s">
        <v>105</v>
      </c>
      <c r="BU230" s="729" t="s">
        <v>105</v>
      </c>
      <c r="BV230" s="176">
        <v>4</v>
      </c>
      <c r="BW230" s="153">
        <v>1.67</v>
      </c>
      <c r="BX230" s="716">
        <v>154</v>
      </c>
      <c r="BY230" s="159" t="s">
        <v>105</v>
      </c>
      <c r="BZ230" s="159" t="s">
        <v>105</v>
      </c>
      <c r="CA230" s="729" t="s">
        <v>105</v>
      </c>
      <c r="CB230" s="176">
        <v>5</v>
      </c>
      <c r="CC230" s="153">
        <v>2.02</v>
      </c>
      <c r="CD230" s="724">
        <v>128</v>
      </c>
      <c r="CE230" s="158" t="s">
        <v>105</v>
      </c>
      <c r="CF230" s="159" t="s">
        <v>105</v>
      </c>
      <c r="CG230" s="729" t="s">
        <v>105</v>
      </c>
      <c r="CH230" s="176">
        <v>8</v>
      </c>
      <c r="CI230" s="153">
        <v>3.61</v>
      </c>
      <c r="CJ230" s="724">
        <v>90</v>
      </c>
      <c r="CK230" s="158" t="s">
        <v>105</v>
      </c>
      <c r="CL230" s="159" t="s">
        <v>105</v>
      </c>
      <c r="CM230" s="729" t="s">
        <v>105</v>
      </c>
      <c r="CN230" s="176">
        <v>7</v>
      </c>
      <c r="CO230" s="153">
        <v>3.99</v>
      </c>
      <c r="CP230" s="724">
        <v>73</v>
      </c>
      <c r="CQ230" s="158" t="s">
        <v>105</v>
      </c>
      <c r="CR230" s="159" t="s">
        <v>105</v>
      </c>
      <c r="CS230" s="729" t="s">
        <v>105</v>
      </c>
      <c r="CT230" s="153" t="s">
        <v>105</v>
      </c>
      <c r="CU230" s="153" t="s">
        <v>105</v>
      </c>
      <c r="CV230" s="724" t="s">
        <v>105</v>
      </c>
      <c r="CW230" s="158" t="s">
        <v>105</v>
      </c>
      <c r="CX230" s="159" t="s">
        <v>105</v>
      </c>
      <c r="CY230" s="729" t="s">
        <v>105</v>
      </c>
      <c r="CZ230" s="176">
        <v>7</v>
      </c>
      <c r="DA230" s="153">
        <v>2.94</v>
      </c>
      <c r="DB230" s="724">
        <v>124</v>
      </c>
      <c r="DC230" s="158" t="s">
        <v>105</v>
      </c>
      <c r="DD230" s="159" t="s">
        <v>105</v>
      </c>
      <c r="DE230" s="729" t="s">
        <v>105</v>
      </c>
      <c r="DF230" s="603">
        <v>2</v>
      </c>
      <c r="DG230" s="158">
        <v>2.12</v>
      </c>
      <c r="DH230" s="736">
        <v>73</v>
      </c>
      <c r="DI230" s="158" t="s">
        <v>105</v>
      </c>
      <c r="DJ230" s="159" t="s">
        <v>105</v>
      </c>
      <c r="DK230" s="716" t="s">
        <v>105</v>
      </c>
    </row>
    <row r="231" spans="1:115">
      <c r="A231" s="625" t="s">
        <v>134</v>
      </c>
      <c r="B231" s="171">
        <v>10</v>
      </c>
      <c r="C231" s="139">
        <v>1.1100000000000001</v>
      </c>
      <c r="D231" s="715">
        <v>1564</v>
      </c>
      <c r="E231" s="149">
        <v>10</v>
      </c>
      <c r="F231" s="149">
        <v>3.08</v>
      </c>
      <c r="G231" s="728">
        <v>142</v>
      </c>
      <c r="H231" s="171">
        <v>9</v>
      </c>
      <c r="I231" s="139">
        <v>1.19</v>
      </c>
      <c r="J231" s="715">
        <v>1131</v>
      </c>
      <c r="K231" s="149">
        <v>7</v>
      </c>
      <c r="L231" s="149">
        <v>3.08</v>
      </c>
      <c r="M231" s="728">
        <v>116</v>
      </c>
      <c r="N231" s="171">
        <v>15</v>
      </c>
      <c r="O231" s="139">
        <v>2.95</v>
      </c>
      <c r="P231" s="715">
        <v>433</v>
      </c>
      <c r="Q231" s="149" t="s">
        <v>105</v>
      </c>
      <c r="R231" s="149" t="s">
        <v>105</v>
      </c>
      <c r="S231" s="728" t="s">
        <v>105</v>
      </c>
      <c r="T231" s="171">
        <v>10</v>
      </c>
      <c r="U231" s="139">
        <v>3.48</v>
      </c>
      <c r="V231" s="715">
        <v>92</v>
      </c>
      <c r="W231" s="149" t="s">
        <v>105</v>
      </c>
      <c r="X231" s="149" t="s">
        <v>105</v>
      </c>
      <c r="Y231" s="728" t="s">
        <v>105</v>
      </c>
      <c r="Z231" s="171">
        <v>9</v>
      </c>
      <c r="AA231" s="139">
        <v>2.6</v>
      </c>
      <c r="AB231" s="715">
        <v>142</v>
      </c>
      <c r="AC231" s="149" t="s">
        <v>105</v>
      </c>
      <c r="AD231" s="149" t="s">
        <v>105</v>
      </c>
      <c r="AE231" s="728" t="s">
        <v>105</v>
      </c>
      <c r="AF231" s="171">
        <v>23</v>
      </c>
      <c r="AG231" s="139">
        <v>5.71</v>
      </c>
      <c r="AH231" s="723">
        <v>100</v>
      </c>
      <c r="AI231" s="148" t="s">
        <v>105</v>
      </c>
      <c r="AJ231" s="149" t="s">
        <v>105</v>
      </c>
      <c r="AK231" s="723" t="s">
        <v>105</v>
      </c>
      <c r="AL231" s="171">
        <v>2</v>
      </c>
      <c r="AM231" s="139">
        <v>1.64</v>
      </c>
      <c r="AN231" s="723">
        <v>92</v>
      </c>
      <c r="AO231" s="148" t="s">
        <v>105</v>
      </c>
      <c r="AP231" s="149" t="s">
        <v>105</v>
      </c>
      <c r="AQ231" s="728" t="s">
        <v>105</v>
      </c>
      <c r="AR231" s="171">
        <v>6</v>
      </c>
      <c r="AS231" s="139">
        <v>2.74</v>
      </c>
      <c r="AT231" s="723">
        <v>104</v>
      </c>
      <c r="AU231" s="148" t="s">
        <v>105</v>
      </c>
      <c r="AV231" s="149" t="s">
        <v>105</v>
      </c>
      <c r="AW231" s="728" t="s">
        <v>105</v>
      </c>
      <c r="AX231" s="171">
        <v>17</v>
      </c>
      <c r="AY231" s="139">
        <v>5.32</v>
      </c>
      <c r="AZ231" s="723">
        <v>74</v>
      </c>
      <c r="BA231" s="148" t="s">
        <v>105</v>
      </c>
      <c r="BB231" s="149" t="s">
        <v>105</v>
      </c>
      <c r="BC231" s="728" t="s">
        <v>105</v>
      </c>
      <c r="BD231" s="171">
        <v>5</v>
      </c>
      <c r="BE231" s="139">
        <v>2.2999999999999998</v>
      </c>
      <c r="BF231" s="715">
        <v>109</v>
      </c>
      <c r="BG231" s="149" t="s">
        <v>105</v>
      </c>
      <c r="BH231" s="149" t="s">
        <v>105</v>
      </c>
      <c r="BI231" s="728" t="s">
        <v>105</v>
      </c>
      <c r="BJ231" s="184">
        <v>12</v>
      </c>
      <c r="BK231" s="148">
        <v>5.77</v>
      </c>
      <c r="BL231" s="735">
        <v>50</v>
      </c>
      <c r="BM231" s="148" t="s">
        <v>105</v>
      </c>
      <c r="BN231" s="149" t="s">
        <v>105</v>
      </c>
      <c r="BO231" s="728" t="s">
        <v>105</v>
      </c>
      <c r="BP231" s="171">
        <v>5</v>
      </c>
      <c r="BQ231" s="139">
        <v>2.15</v>
      </c>
      <c r="BR231" s="715">
        <v>113</v>
      </c>
      <c r="BS231" s="149" t="s">
        <v>105</v>
      </c>
      <c r="BT231" s="149" t="s">
        <v>105</v>
      </c>
      <c r="BU231" s="728" t="s">
        <v>105</v>
      </c>
      <c r="BV231" s="171">
        <v>10</v>
      </c>
      <c r="BW231" s="139">
        <v>2.72</v>
      </c>
      <c r="BX231" s="715">
        <v>154</v>
      </c>
      <c r="BY231" s="149" t="s">
        <v>105</v>
      </c>
      <c r="BZ231" s="149" t="s">
        <v>105</v>
      </c>
      <c r="CA231" s="728" t="s">
        <v>105</v>
      </c>
      <c r="CB231" s="171">
        <v>8</v>
      </c>
      <c r="CC231" s="139">
        <v>2.9</v>
      </c>
      <c r="CD231" s="723">
        <v>128</v>
      </c>
      <c r="CE231" s="148" t="s">
        <v>105</v>
      </c>
      <c r="CF231" s="149" t="s">
        <v>105</v>
      </c>
      <c r="CG231" s="728" t="s">
        <v>105</v>
      </c>
      <c r="CH231" s="171">
        <v>13</v>
      </c>
      <c r="CI231" s="139">
        <v>4.37</v>
      </c>
      <c r="CJ231" s="723">
        <v>90</v>
      </c>
      <c r="CK231" s="148" t="s">
        <v>105</v>
      </c>
      <c r="CL231" s="149" t="s">
        <v>105</v>
      </c>
      <c r="CM231" s="728" t="s">
        <v>105</v>
      </c>
      <c r="CN231" s="171">
        <v>10</v>
      </c>
      <c r="CO231" s="139">
        <v>4.6500000000000004</v>
      </c>
      <c r="CP231" s="723">
        <v>73</v>
      </c>
      <c r="CQ231" s="148" t="s">
        <v>105</v>
      </c>
      <c r="CR231" s="149" t="s">
        <v>105</v>
      </c>
      <c r="CS231" s="728" t="s">
        <v>105</v>
      </c>
      <c r="CT231" s="139" t="s">
        <v>105</v>
      </c>
      <c r="CU231" s="139" t="s">
        <v>105</v>
      </c>
      <c r="CV231" s="723" t="s">
        <v>105</v>
      </c>
      <c r="CW231" s="148" t="s">
        <v>105</v>
      </c>
      <c r="CX231" s="149" t="s">
        <v>105</v>
      </c>
      <c r="CY231" s="728" t="s">
        <v>105</v>
      </c>
      <c r="CZ231" s="171">
        <v>15</v>
      </c>
      <c r="DA231" s="139">
        <v>4</v>
      </c>
      <c r="DB231" s="723">
        <v>125</v>
      </c>
      <c r="DC231" s="148" t="s">
        <v>105</v>
      </c>
      <c r="DD231" s="149" t="s">
        <v>105</v>
      </c>
      <c r="DE231" s="728" t="s">
        <v>105</v>
      </c>
      <c r="DF231" s="602">
        <v>8</v>
      </c>
      <c r="DG231" s="148">
        <v>4.34</v>
      </c>
      <c r="DH231" s="735">
        <v>73</v>
      </c>
      <c r="DI231" s="148" t="s">
        <v>105</v>
      </c>
      <c r="DJ231" s="149" t="s">
        <v>105</v>
      </c>
      <c r="DK231" s="715" t="s">
        <v>105</v>
      </c>
    </row>
    <row r="232" spans="1:115">
      <c r="A232" s="626" t="s">
        <v>135</v>
      </c>
      <c r="B232" s="176">
        <v>2</v>
      </c>
      <c r="C232" s="153">
        <v>0.53</v>
      </c>
      <c r="D232" s="716">
        <v>1568</v>
      </c>
      <c r="E232" s="159">
        <v>1</v>
      </c>
      <c r="F232" s="159">
        <v>0.53</v>
      </c>
      <c r="G232" s="729">
        <v>142</v>
      </c>
      <c r="H232" s="176">
        <v>2</v>
      </c>
      <c r="I232" s="153">
        <v>0.55000000000000004</v>
      </c>
      <c r="J232" s="716">
        <v>1134</v>
      </c>
      <c r="K232" s="159">
        <v>0</v>
      </c>
      <c r="L232" s="159">
        <v>0.15</v>
      </c>
      <c r="M232" s="729">
        <v>116</v>
      </c>
      <c r="N232" s="176">
        <v>4</v>
      </c>
      <c r="O232" s="153">
        <v>1.83</v>
      </c>
      <c r="P232" s="716">
        <v>434</v>
      </c>
      <c r="Q232" s="159" t="s">
        <v>105</v>
      </c>
      <c r="R232" s="159" t="s">
        <v>105</v>
      </c>
      <c r="S232" s="729" t="s">
        <v>105</v>
      </c>
      <c r="T232" s="176">
        <v>2</v>
      </c>
      <c r="U232" s="153">
        <v>1.43</v>
      </c>
      <c r="V232" s="716">
        <v>93</v>
      </c>
      <c r="W232" s="159" t="s">
        <v>105</v>
      </c>
      <c r="X232" s="159" t="s">
        <v>105</v>
      </c>
      <c r="Y232" s="729" t="s">
        <v>105</v>
      </c>
      <c r="Z232" s="176">
        <v>2</v>
      </c>
      <c r="AA232" s="153">
        <v>1.25</v>
      </c>
      <c r="AB232" s="716">
        <v>140</v>
      </c>
      <c r="AC232" s="159" t="s">
        <v>105</v>
      </c>
      <c r="AD232" s="159" t="s">
        <v>105</v>
      </c>
      <c r="AE232" s="729" t="s">
        <v>105</v>
      </c>
      <c r="AF232" s="176">
        <v>7</v>
      </c>
      <c r="AG232" s="153">
        <v>3.77</v>
      </c>
      <c r="AH232" s="724">
        <v>101</v>
      </c>
      <c r="AI232" s="158" t="s">
        <v>105</v>
      </c>
      <c r="AJ232" s="159" t="s">
        <v>105</v>
      </c>
      <c r="AK232" s="724" t="s">
        <v>105</v>
      </c>
      <c r="AL232" s="176">
        <v>4</v>
      </c>
      <c r="AM232" s="153">
        <v>3.61</v>
      </c>
      <c r="AN232" s="724">
        <v>92</v>
      </c>
      <c r="AO232" s="158" t="s">
        <v>105</v>
      </c>
      <c r="AP232" s="159" t="s">
        <v>105</v>
      </c>
      <c r="AQ232" s="729" t="s">
        <v>105</v>
      </c>
      <c r="AR232" s="176">
        <v>3</v>
      </c>
      <c r="AS232" s="153">
        <v>2.33</v>
      </c>
      <c r="AT232" s="724">
        <v>105</v>
      </c>
      <c r="AU232" s="158" t="s">
        <v>105</v>
      </c>
      <c r="AV232" s="159" t="s">
        <v>105</v>
      </c>
      <c r="AW232" s="729" t="s">
        <v>105</v>
      </c>
      <c r="AX232" s="176">
        <v>0</v>
      </c>
      <c r="AY232" s="153"/>
      <c r="AZ232" s="724">
        <v>75</v>
      </c>
      <c r="BA232" s="158" t="s">
        <v>105</v>
      </c>
      <c r="BB232" s="159" t="s">
        <v>105</v>
      </c>
      <c r="BC232" s="729" t="s">
        <v>105</v>
      </c>
      <c r="BD232" s="176">
        <v>4</v>
      </c>
      <c r="BE232" s="153">
        <v>2.15</v>
      </c>
      <c r="BF232" s="716">
        <v>110</v>
      </c>
      <c r="BG232" s="159" t="s">
        <v>105</v>
      </c>
      <c r="BH232" s="159" t="s">
        <v>105</v>
      </c>
      <c r="BI232" s="729" t="s">
        <v>105</v>
      </c>
      <c r="BJ232" s="185">
        <v>0</v>
      </c>
      <c r="BK232" s="158">
        <v>0.25</v>
      </c>
      <c r="BL232" s="736">
        <v>50</v>
      </c>
      <c r="BM232" s="158" t="s">
        <v>105</v>
      </c>
      <c r="BN232" s="159" t="s">
        <v>105</v>
      </c>
      <c r="BO232" s="729" t="s">
        <v>105</v>
      </c>
      <c r="BP232" s="176">
        <v>4</v>
      </c>
      <c r="BQ232" s="153">
        <v>2.19</v>
      </c>
      <c r="BR232" s="716">
        <v>113</v>
      </c>
      <c r="BS232" s="159" t="s">
        <v>105</v>
      </c>
      <c r="BT232" s="159" t="s">
        <v>105</v>
      </c>
      <c r="BU232" s="729" t="s">
        <v>105</v>
      </c>
      <c r="BV232" s="176">
        <v>1</v>
      </c>
      <c r="BW232" s="153">
        <v>1</v>
      </c>
      <c r="BX232" s="716">
        <v>154</v>
      </c>
      <c r="BY232" s="159" t="s">
        <v>105</v>
      </c>
      <c r="BZ232" s="159" t="s">
        <v>105</v>
      </c>
      <c r="CA232" s="729" t="s">
        <v>105</v>
      </c>
      <c r="CB232" s="176">
        <v>0</v>
      </c>
      <c r="CC232" s="153"/>
      <c r="CD232" s="724">
        <v>129</v>
      </c>
      <c r="CE232" s="158" t="s">
        <v>105</v>
      </c>
      <c r="CF232" s="159" t="s">
        <v>105</v>
      </c>
      <c r="CG232" s="729" t="s">
        <v>105</v>
      </c>
      <c r="CH232" s="176">
        <v>2</v>
      </c>
      <c r="CI232" s="153">
        <v>1.6</v>
      </c>
      <c r="CJ232" s="724">
        <v>90</v>
      </c>
      <c r="CK232" s="158" t="s">
        <v>105</v>
      </c>
      <c r="CL232" s="159" t="s">
        <v>105</v>
      </c>
      <c r="CM232" s="729" t="s">
        <v>105</v>
      </c>
      <c r="CN232" s="176">
        <v>0</v>
      </c>
      <c r="CO232" s="153"/>
      <c r="CP232" s="724">
        <v>73</v>
      </c>
      <c r="CQ232" s="158" t="s">
        <v>105</v>
      </c>
      <c r="CR232" s="159" t="s">
        <v>105</v>
      </c>
      <c r="CS232" s="729" t="s">
        <v>105</v>
      </c>
      <c r="CT232" s="153" t="s">
        <v>105</v>
      </c>
      <c r="CU232" s="153" t="s">
        <v>105</v>
      </c>
      <c r="CV232" s="724" t="s">
        <v>105</v>
      </c>
      <c r="CW232" s="158" t="s">
        <v>105</v>
      </c>
      <c r="CX232" s="159" t="s">
        <v>105</v>
      </c>
      <c r="CY232" s="729" t="s">
        <v>105</v>
      </c>
      <c r="CZ232" s="176">
        <v>2</v>
      </c>
      <c r="DA232" s="153">
        <v>1.65</v>
      </c>
      <c r="DB232" s="724">
        <v>125</v>
      </c>
      <c r="DC232" s="158" t="s">
        <v>105</v>
      </c>
      <c r="DD232" s="159" t="s">
        <v>105</v>
      </c>
      <c r="DE232" s="729" t="s">
        <v>105</v>
      </c>
      <c r="DF232" s="603">
        <v>0</v>
      </c>
      <c r="DG232" s="158">
        <v>0.1</v>
      </c>
      <c r="DH232" s="736">
        <v>73</v>
      </c>
      <c r="DI232" s="158" t="s">
        <v>105</v>
      </c>
      <c r="DJ232" s="159" t="s">
        <v>105</v>
      </c>
      <c r="DK232" s="716" t="s">
        <v>105</v>
      </c>
    </row>
    <row r="233" spans="1:115">
      <c r="A233" s="625" t="s">
        <v>136</v>
      </c>
      <c r="B233" s="171">
        <v>46</v>
      </c>
      <c r="C233" s="139">
        <v>1.81</v>
      </c>
      <c r="D233" s="715">
        <v>1609</v>
      </c>
      <c r="E233" s="149">
        <v>50</v>
      </c>
      <c r="F233" s="149">
        <v>4.99</v>
      </c>
      <c r="G233" s="728">
        <v>147</v>
      </c>
      <c r="H233" s="171">
        <v>44</v>
      </c>
      <c r="I233" s="139">
        <v>1.99</v>
      </c>
      <c r="J233" s="715">
        <v>1167</v>
      </c>
      <c r="K233" s="149">
        <v>50</v>
      </c>
      <c r="L233" s="149">
        <v>5.55</v>
      </c>
      <c r="M233" s="728">
        <v>120</v>
      </c>
      <c r="N233" s="171">
        <v>66</v>
      </c>
      <c r="O233" s="139">
        <v>3.2</v>
      </c>
      <c r="P233" s="715">
        <v>442</v>
      </c>
      <c r="Q233" s="149" t="s">
        <v>105</v>
      </c>
      <c r="R233" s="149" t="s">
        <v>105</v>
      </c>
      <c r="S233" s="728" t="s">
        <v>105</v>
      </c>
      <c r="T233" s="171">
        <v>48</v>
      </c>
      <c r="U233" s="139">
        <v>5.58</v>
      </c>
      <c r="V233" s="715">
        <v>96</v>
      </c>
      <c r="W233" s="149" t="s">
        <v>105</v>
      </c>
      <c r="X233" s="149" t="s">
        <v>105</v>
      </c>
      <c r="Y233" s="728" t="s">
        <v>105</v>
      </c>
      <c r="Z233" s="171">
        <v>40</v>
      </c>
      <c r="AA233" s="139">
        <v>4.41</v>
      </c>
      <c r="AB233" s="715">
        <v>146</v>
      </c>
      <c r="AC233" s="149" t="s">
        <v>105</v>
      </c>
      <c r="AD233" s="149" t="s">
        <v>105</v>
      </c>
      <c r="AE233" s="728" t="s">
        <v>105</v>
      </c>
      <c r="AF233" s="171">
        <v>77</v>
      </c>
      <c r="AG233" s="139">
        <v>5.14</v>
      </c>
      <c r="AH233" s="723">
        <v>100</v>
      </c>
      <c r="AI233" s="148" t="s">
        <v>105</v>
      </c>
      <c r="AJ233" s="149" t="s">
        <v>105</v>
      </c>
      <c r="AK233" s="723" t="s">
        <v>105</v>
      </c>
      <c r="AL233" s="171">
        <v>72</v>
      </c>
      <c r="AM233" s="139">
        <v>6.73</v>
      </c>
      <c r="AN233" s="723">
        <v>93</v>
      </c>
      <c r="AO233" s="148" t="s">
        <v>105</v>
      </c>
      <c r="AP233" s="149" t="s">
        <v>105</v>
      </c>
      <c r="AQ233" s="728" t="s">
        <v>105</v>
      </c>
      <c r="AR233" s="171">
        <v>28</v>
      </c>
      <c r="AS233" s="139">
        <v>5.07</v>
      </c>
      <c r="AT233" s="723">
        <v>106</v>
      </c>
      <c r="AU233" s="148" t="s">
        <v>105</v>
      </c>
      <c r="AV233" s="149" t="s">
        <v>105</v>
      </c>
      <c r="AW233" s="728" t="s">
        <v>105</v>
      </c>
      <c r="AX233" s="171">
        <v>60</v>
      </c>
      <c r="AY233" s="139">
        <v>6.8</v>
      </c>
      <c r="AZ233" s="723">
        <v>77</v>
      </c>
      <c r="BA233" s="148" t="s">
        <v>105</v>
      </c>
      <c r="BB233" s="149" t="s">
        <v>105</v>
      </c>
      <c r="BC233" s="728" t="s">
        <v>105</v>
      </c>
      <c r="BD233" s="171">
        <v>52</v>
      </c>
      <c r="BE233" s="139">
        <v>5.26</v>
      </c>
      <c r="BF233" s="715">
        <v>115</v>
      </c>
      <c r="BG233" s="149" t="s">
        <v>105</v>
      </c>
      <c r="BH233" s="149" t="s">
        <v>105</v>
      </c>
      <c r="BI233" s="728" t="s">
        <v>105</v>
      </c>
      <c r="BJ233" s="184">
        <v>51</v>
      </c>
      <c r="BK233" s="148">
        <v>8.4499999999999993</v>
      </c>
      <c r="BL233" s="735">
        <v>54</v>
      </c>
      <c r="BM233" s="148" t="s">
        <v>105</v>
      </c>
      <c r="BN233" s="149" t="s">
        <v>105</v>
      </c>
      <c r="BO233" s="728" t="s">
        <v>105</v>
      </c>
      <c r="BP233" s="171">
        <v>43</v>
      </c>
      <c r="BQ233" s="139">
        <v>5.04</v>
      </c>
      <c r="BR233" s="715">
        <v>114</v>
      </c>
      <c r="BS233" s="149" t="s">
        <v>105</v>
      </c>
      <c r="BT233" s="149" t="s">
        <v>105</v>
      </c>
      <c r="BU233" s="728" t="s">
        <v>105</v>
      </c>
      <c r="BV233" s="171">
        <v>39</v>
      </c>
      <c r="BW233" s="139">
        <v>4.2699999999999996</v>
      </c>
      <c r="BX233" s="715">
        <v>161</v>
      </c>
      <c r="BY233" s="149" t="s">
        <v>105</v>
      </c>
      <c r="BZ233" s="149" t="s">
        <v>105</v>
      </c>
      <c r="CA233" s="728" t="s">
        <v>105</v>
      </c>
      <c r="CB233" s="171">
        <v>55</v>
      </c>
      <c r="CC233" s="139">
        <v>5.14</v>
      </c>
      <c r="CD233" s="723">
        <v>136</v>
      </c>
      <c r="CE233" s="148" t="s">
        <v>105</v>
      </c>
      <c r="CF233" s="149" t="s">
        <v>105</v>
      </c>
      <c r="CG233" s="728" t="s">
        <v>105</v>
      </c>
      <c r="CH233" s="171">
        <v>48</v>
      </c>
      <c r="CI233" s="139">
        <v>6.47</v>
      </c>
      <c r="CJ233" s="723">
        <v>89</v>
      </c>
      <c r="CK233" s="148" t="s">
        <v>105</v>
      </c>
      <c r="CL233" s="149" t="s">
        <v>105</v>
      </c>
      <c r="CM233" s="728" t="s">
        <v>105</v>
      </c>
      <c r="CN233" s="171">
        <v>45</v>
      </c>
      <c r="CO233" s="139">
        <v>7.13</v>
      </c>
      <c r="CP233" s="723">
        <v>73</v>
      </c>
      <c r="CQ233" s="148" t="s">
        <v>105</v>
      </c>
      <c r="CR233" s="149" t="s">
        <v>105</v>
      </c>
      <c r="CS233" s="728" t="s">
        <v>105</v>
      </c>
      <c r="CT233" s="139" t="s">
        <v>105</v>
      </c>
      <c r="CU233" s="139" t="s">
        <v>105</v>
      </c>
      <c r="CV233" s="723" t="s">
        <v>105</v>
      </c>
      <c r="CW233" s="148" t="s">
        <v>105</v>
      </c>
      <c r="CX233" s="149" t="s">
        <v>105</v>
      </c>
      <c r="CY233" s="728" t="s">
        <v>105</v>
      </c>
      <c r="CZ233" s="171">
        <v>38</v>
      </c>
      <c r="DA233" s="139">
        <v>5.3</v>
      </c>
      <c r="DB233" s="723">
        <v>127</v>
      </c>
      <c r="DC233" s="148" t="s">
        <v>105</v>
      </c>
      <c r="DD233" s="149" t="s">
        <v>105</v>
      </c>
      <c r="DE233" s="728" t="s">
        <v>105</v>
      </c>
      <c r="DF233" s="602">
        <v>57</v>
      </c>
      <c r="DG233" s="148">
        <v>7.36</v>
      </c>
      <c r="DH233" s="735">
        <v>74</v>
      </c>
      <c r="DI233" s="148" t="s">
        <v>105</v>
      </c>
      <c r="DJ233" s="149" t="s">
        <v>105</v>
      </c>
      <c r="DK233" s="715" t="s">
        <v>105</v>
      </c>
    </row>
    <row r="234" spans="1:115">
      <c r="A234" s="629" t="s">
        <v>137</v>
      </c>
      <c r="B234" s="630">
        <v>4</v>
      </c>
      <c r="C234" s="631">
        <v>0.72</v>
      </c>
      <c r="D234" s="720">
        <v>1560</v>
      </c>
      <c r="E234" s="632">
        <v>4</v>
      </c>
      <c r="F234" s="632">
        <v>1.9</v>
      </c>
      <c r="G234" s="731">
        <v>140</v>
      </c>
      <c r="H234" s="630">
        <v>3</v>
      </c>
      <c r="I234" s="631">
        <v>0.72</v>
      </c>
      <c r="J234" s="720">
        <v>1130</v>
      </c>
      <c r="K234" s="632">
        <v>4</v>
      </c>
      <c r="L234" s="632">
        <v>1.94</v>
      </c>
      <c r="M234" s="731">
        <v>114</v>
      </c>
      <c r="N234" s="630">
        <v>12</v>
      </c>
      <c r="O234" s="631">
        <v>2.75</v>
      </c>
      <c r="P234" s="720">
        <v>430</v>
      </c>
      <c r="Q234" s="632" t="s">
        <v>105</v>
      </c>
      <c r="R234" s="632" t="s">
        <v>105</v>
      </c>
      <c r="S234" s="731" t="s">
        <v>105</v>
      </c>
      <c r="T234" s="630">
        <v>1</v>
      </c>
      <c r="U234" s="631">
        <v>1.42</v>
      </c>
      <c r="V234" s="720">
        <v>92</v>
      </c>
      <c r="W234" s="632" t="s">
        <v>105</v>
      </c>
      <c r="X234" s="632" t="s">
        <v>105</v>
      </c>
      <c r="Y234" s="731" t="s">
        <v>105</v>
      </c>
      <c r="Z234" s="630">
        <v>2</v>
      </c>
      <c r="AA234" s="631">
        <v>1.22</v>
      </c>
      <c r="AB234" s="720">
        <v>139</v>
      </c>
      <c r="AC234" s="632" t="s">
        <v>105</v>
      </c>
      <c r="AD234" s="632" t="s">
        <v>105</v>
      </c>
      <c r="AE234" s="731" t="s">
        <v>105</v>
      </c>
      <c r="AF234" s="630">
        <v>17</v>
      </c>
      <c r="AG234" s="631">
        <v>5.41</v>
      </c>
      <c r="AH234" s="726">
        <v>100</v>
      </c>
      <c r="AI234" s="634" t="s">
        <v>105</v>
      </c>
      <c r="AJ234" s="632" t="s">
        <v>105</v>
      </c>
      <c r="AK234" s="726" t="s">
        <v>105</v>
      </c>
      <c r="AL234" s="630">
        <v>16</v>
      </c>
      <c r="AM234" s="631">
        <v>5.95</v>
      </c>
      <c r="AN234" s="726">
        <v>91</v>
      </c>
      <c r="AO234" s="634" t="s">
        <v>105</v>
      </c>
      <c r="AP234" s="632" t="s">
        <v>105</v>
      </c>
      <c r="AQ234" s="731" t="s">
        <v>105</v>
      </c>
      <c r="AR234" s="630">
        <v>1</v>
      </c>
      <c r="AS234" s="631">
        <v>1.1000000000000001</v>
      </c>
      <c r="AT234" s="726">
        <v>104</v>
      </c>
      <c r="AU234" s="634" t="s">
        <v>105</v>
      </c>
      <c r="AV234" s="632" t="s">
        <v>105</v>
      </c>
      <c r="AW234" s="731" t="s">
        <v>105</v>
      </c>
      <c r="AX234" s="630">
        <v>2</v>
      </c>
      <c r="AY234" s="631">
        <v>2.15</v>
      </c>
      <c r="AZ234" s="726">
        <v>75</v>
      </c>
      <c r="BA234" s="634" t="s">
        <v>105</v>
      </c>
      <c r="BB234" s="632" t="s">
        <v>105</v>
      </c>
      <c r="BC234" s="731" t="s">
        <v>105</v>
      </c>
      <c r="BD234" s="630">
        <v>5</v>
      </c>
      <c r="BE234" s="631">
        <v>2.37</v>
      </c>
      <c r="BF234" s="720">
        <v>109</v>
      </c>
      <c r="BG234" s="632" t="s">
        <v>105</v>
      </c>
      <c r="BH234" s="632" t="s">
        <v>105</v>
      </c>
      <c r="BI234" s="731" t="s">
        <v>105</v>
      </c>
      <c r="BJ234" s="635">
        <v>12</v>
      </c>
      <c r="BK234" s="634">
        <v>5.77</v>
      </c>
      <c r="BL234" s="738">
        <v>50</v>
      </c>
      <c r="BM234" s="634" t="s">
        <v>105</v>
      </c>
      <c r="BN234" s="632" t="s">
        <v>105</v>
      </c>
      <c r="BO234" s="731" t="s">
        <v>105</v>
      </c>
      <c r="BP234" s="630">
        <v>5</v>
      </c>
      <c r="BQ234" s="631">
        <v>2.15</v>
      </c>
      <c r="BR234" s="720">
        <v>113</v>
      </c>
      <c r="BS234" s="632" t="s">
        <v>105</v>
      </c>
      <c r="BT234" s="632" t="s">
        <v>105</v>
      </c>
      <c r="BU234" s="731" t="s">
        <v>105</v>
      </c>
      <c r="BV234" s="630">
        <v>4</v>
      </c>
      <c r="BW234" s="631">
        <v>1.64</v>
      </c>
      <c r="BX234" s="720">
        <v>155</v>
      </c>
      <c r="BY234" s="632" t="s">
        <v>105</v>
      </c>
      <c r="BZ234" s="632" t="s">
        <v>105</v>
      </c>
      <c r="CA234" s="731" t="s">
        <v>105</v>
      </c>
      <c r="CB234" s="630">
        <v>4</v>
      </c>
      <c r="CC234" s="631">
        <v>2.16</v>
      </c>
      <c r="CD234" s="726">
        <v>129</v>
      </c>
      <c r="CE234" s="634" t="s">
        <v>105</v>
      </c>
      <c r="CF234" s="632" t="s">
        <v>105</v>
      </c>
      <c r="CG234" s="731" t="s">
        <v>105</v>
      </c>
      <c r="CH234" s="630">
        <v>7</v>
      </c>
      <c r="CI234" s="631">
        <v>3.12</v>
      </c>
      <c r="CJ234" s="726">
        <v>89</v>
      </c>
      <c r="CK234" s="634" t="s">
        <v>105</v>
      </c>
      <c r="CL234" s="632" t="s">
        <v>105</v>
      </c>
      <c r="CM234" s="731" t="s">
        <v>105</v>
      </c>
      <c r="CN234" s="630">
        <v>2</v>
      </c>
      <c r="CO234" s="631">
        <v>1.78</v>
      </c>
      <c r="CP234" s="726">
        <v>73</v>
      </c>
      <c r="CQ234" s="634" t="s">
        <v>105</v>
      </c>
      <c r="CR234" s="632" t="s">
        <v>105</v>
      </c>
      <c r="CS234" s="731" t="s">
        <v>105</v>
      </c>
      <c r="CT234" s="631" t="s">
        <v>105</v>
      </c>
      <c r="CU234" s="631" t="s">
        <v>105</v>
      </c>
      <c r="CV234" s="726" t="s">
        <v>105</v>
      </c>
      <c r="CW234" s="634" t="s">
        <v>105</v>
      </c>
      <c r="CX234" s="632" t="s">
        <v>105</v>
      </c>
      <c r="CY234" s="731" t="s">
        <v>105</v>
      </c>
      <c r="CZ234" s="630">
        <v>2</v>
      </c>
      <c r="DA234" s="631">
        <v>1.31</v>
      </c>
      <c r="DB234" s="726">
        <v>125</v>
      </c>
      <c r="DC234" s="634" t="s">
        <v>105</v>
      </c>
      <c r="DD234" s="632" t="s">
        <v>105</v>
      </c>
      <c r="DE234" s="731" t="s">
        <v>105</v>
      </c>
      <c r="DF234" s="633">
        <v>3</v>
      </c>
      <c r="DG234" s="634">
        <v>2.79</v>
      </c>
      <c r="DH234" s="738">
        <v>72</v>
      </c>
      <c r="DI234" s="634" t="s">
        <v>105</v>
      </c>
      <c r="DJ234" s="632" t="s">
        <v>105</v>
      </c>
      <c r="DK234" s="720" t="s">
        <v>105</v>
      </c>
    </row>
    <row r="235" spans="1:115" ht="15">
      <c r="A235" s="759" t="s">
        <v>139</v>
      </c>
      <c r="B235" s="70"/>
      <c r="C235" s="70"/>
      <c r="D235" s="719"/>
      <c r="E235" s="70"/>
      <c r="F235" s="70"/>
      <c r="G235" s="719"/>
      <c r="H235" s="70"/>
      <c r="I235" s="70"/>
      <c r="J235" s="719"/>
      <c r="K235" s="70"/>
      <c r="L235" s="70"/>
      <c r="M235" s="719"/>
      <c r="N235" s="70"/>
      <c r="O235" s="70"/>
      <c r="P235" s="719"/>
      <c r="Q235" s="70"/>
      <c r="R235" s="70"/>
      <c r="S235" s="719"/>
      <c r="T235" s="70"/>
      <c r="U235" s="70"/>
      <c r="V235" s="719"/>
      <c r="W235" s="70"/>
      <c r="X235" s="70"/>
      <c r="Y235" s="719"/>
      <c r="Z235" s="70"/>
      <c r="AA235" s="70"/>
      <c r="AB235" s="719"/>
      <c r="AC235" s="70"/>
      <c r="AD235" s="70"/>
      <c r="AE235" s="719"/>
      <c r="AF235" s="70"/>
      <c r="AG235" s="70"/>
      <c r="AH235" s="719"/>
      <c r="AI235" s="70"/>
      <c r="AJ235" s="70"/>
      <c r="AK235" s="719"/>
      <c r="AL235" s="70"/>
      <c r="AM235" s="70"/>
      <c r="AN235" s="719"/>
      <c r="AO235" s="70"/>
      <c r="AP235" s="70"/>
      <c r="AQ235" s="719"/>
      <c r="AR235" s="70"/>
      <c r="AS235" s="70"/>
      <c r="AT235" s="719"/>
      <c r="AU235" s="70"/>
      <c r="AV235" s="70"/>
      <c r="AW235" s="719"/>
      <c r="AX235" s="70"/>
      <c r="AY235" s="70"/>
      <c r="AZ235" s="719"/>
      <c r="BA235" s="70"/>
      <c r="BB235" s="70"/>
      <c r="BC235" s="719"/>
      <c r="BD235" s="70"/>
      <c r="BE235" s="70"/>
      <c r="BF235" s="719"/>
      <c r="BG235" s="70"/>
      <c r="BH235" s="70"/>
      <c r="BI235" s="719"/>
      <c r="BJ235" s="70"/>
      <c r="BK235" s="70"/>
      <c r="BL235" s="719"/>
      <c r="BM235" s="70"/>
      <c r="BN235" s="70"/>
      <c r="BO235" s="719"/>
      <c r="BP235" s="70"/>
      <c r="BQ235" s="70"/>
      <c r="BR235" s="719"/>
      <c r="BS235" s="70"/>
      <c r="BT235" s="70"/>
      <c r="BU235" s="719"/>
      <c r="BV235" s="70"/>
      <c r="BW235" s="70"/>
      <c r="BX235" s="719"/>
      <c r="BY235" s="70"/>
      <c r="BZ235" s="70"/>
      <c r="CA235" s="719"/>
      <c r="CB235" s="70"/>
      <c r="CC235" s="70"/>
      <c r="CD235" s="719"/>
      <c r="CE235" s="70"/>
      <c r="CF235" s="70"/>
      <c r="CG235" s="719"/>
      <c r="CH235" s="70"/>
      <c r="CI235" s="70"/>
      <c r="CJ235" s="719"/>
      <c r="CK235" s="70"/>
      <c r="CL235" s="70"/>
      <c r="CM235" s="719"/>
      <c r="CN235" s="70"/>
      <c r="CO235" s="70"/>
      <c r="CP235" s="719"/>
      <c r="CQ235" s="70"/>
      <c r="CR235" s="70"/>
      <c r="CS235" s="719"/>
      <c r="CT235" s="70"/>
      <c r="CU235" s="70"/>
      <c r="CV235" s="719"/>
      <c r="CW235" s="70"/>
      <c r="CX235" s="70"/>
      <c r="CY235" s="719"/>
      <c r="CZ235" s="70"/>
      <c r="DA235" s="70"/>
      <c r="DB235" s="719"/>
      <c r="DC235" s="70"/>
      <c r="DD235" s="70"/>
      <c r="DE235" s="719"/>
      <c r="DF235" s="70"/>
      <c r="DG235" s="70"/>
      <c r="DH235" s="719"/>
      <c r="DI235" s="70"/>
      <c r="DJ235" s="70"/>
    </row>
    <row r="236" spans="1:115" ht="15">
      <c r="A236" s="759" t="s">
        <v>419</v>
      </c>
      <c r="B236" s="70"/>
      <c r="C236" s="70"/>
      <c r="D236" s="719"/>
      <c r="E236" s="70"/>
      <c r="F236" s="70"/>
      <c r="G236" s="719"/>
      <c r="H236" s="70"/>
      <c r="I236" s="70"/>
      <c r="J236" s="719"/>
      <c r="K236" s="70"/>
      <c r="L236" s="70"/>
      <c r="M236" s="719"/>
      <c r="N236" s="70"/>
      <c r="O236" s="70"/>
      <c r="P236" s="719"/>
      <c r="Q236" s="70"/>
      <c r="R236" s="70"/>
      <c r="S236" s="719"/>
      <c r="T236" s="70"/>
      <c r="U236" s="70"/>
      <c r="V236" s="719"/>
      <c r="W236" s="70"/>
      <c r="X236" s="70"/>
      <c r="Y236" s="719"/>
      <c r="Z236" s="70"/>
      <c r="AA236" s="70"/>
      <c r="AB236" s="719"/>
      <c r="AC236" s="70"/>
      <c r="AD236" s="70"/>
      <c r="AE236" s="719"/>
      <c r="AF236" s="70"/>
      <c r="AG236" s="70"/>
      <c r="AH236" s="719"/>
      <c r="AI236" s="70"/>
      <c r="AJ236" s="70"/>
      <c r="AK236" s="719"/>
      <c r="AL236" s="70"/>
      <c r="AM236" s="70"/>
      <c r="AN236" s="719"/>
      <c r="AO236" s="70"/>
      <c r="AP236" s="70"/>
      <c r="AQ236" s="719"/>
      <c r="AR236" s="70"/>
      <c r="AS236" s="70"/>
      <c r="AT236" s="719"/>
      <c r="AU236" s="70"/>
      <c r="AV236" s="70"/>
      <c r="AW236" s="719"/>
      <c r="AX236" s="70"/>
      <c r="AY236" s="70"/>
      <c r="AZ236" s="719"/>
      <c r="BA236" s="70"/>
      <c r="BB236" s="70"/>
      <c r="BC236" s="719"/>
      <c r="BD236" s="70"/>
      <c r="BE236" s="70"/>
      <c r="BF236" s="719"/>
      <c r="BG236" s="70"/>
      <c r="BH236" s="70"/>
      <c r="BI236" s="719"/>
      <c r="BJ236" s="70"/>
      <c r="BK236" s="70"/>
      <c r="BL236" s="719"/>
      <c r="BM236" s="70"/>
      <c r="BN236" s="70"/>
      <c r="BO236" s="719"/>
      <c r="BP236" s="70"/>
      <c r="BQ236" s="70"/>
      <c r="BR236" s="719"/>
      <c r="BS236" s="70"/>
      <c r="BT236" s="70"/>
      <c r="BU236" s="719"/>
      <c r="BV236" s="70"/>
      <c r="BW236" s="70"/>
      <c r="BX236" s="719"/>
      <c r="BY236" s="70"/>
      <c r="BZ236" s="70"/>
      <c r="CA236" s="719"/>
      <c r="CB236" s="70"/>
      <c r="CC236" s="70"/>
      <c r="CD236" s="719"/>
      <c r="CE236" s="70"/>
      <c r="CF236" s="70"/>
      <c r="CG236" s="719"/>
      <c r="CH236" s="70"/>
      <c r="CI236" s="70"/>
      <c r="CJ236" s="719"/>
      <c r="CK236" s="70"/>
      <c r="CL236" s="70"/>
      <c r="CM236" s="719"/>
      <c r="CN236" s="70"/>
      <c r="CO236" s="70"/>
      <c r="CP236" s="719"/>
      <c r="CQ236" s="70"/>
      <c r="CR236" s="70"/>
      <c r="CS236" s="719"/>
      <c r="CT236" s="70"/>
      <c r="CU236" s="70"/>
      <c r="CV236" s="719"/>
      <c r="CW236" s="70"/>
      <c r="CX236" s="70"/>
      <c r="CY236" s="719"/>
      <c r="CZ236" s="70"/>
      <c r="DA236" s="70"/>
      <c r="DB236" s="719"/>
      <c r="DC236" s="70"/>
      <c r="DD236" s="70"/>
      <c r="DE236" s="719"/>
      <c r="DF236" s="70"/>
      <c r="DG236" s="70"/>
      <c r="DH236" s="719"/>
      <c r="DI236" s="70"/>
      <c r="DJ236" s="70"/>
    </row>
    <row r="237" spans="1:115" ht="15">
      <c r="A237" s="758" t="s">
        <v>418</v>
      </c>
      <c r="B237" s="70"/>
      <c r="C237" s="70"/>
      <c r="D237" s="719"/>
      <c r="E237" s="70"/>
      <c r="F237" s="70"/>
      <c r="G237" s="719"/>
      <c r="H237" s="70"/>
      <c r="I237" s="70"/>
      <c r="J237" s="719"/>
      <c r="K237" s="70"/>
      <c r="L237" s="70"/>
      <c r="M237" s="719"/>
      <c r="N237" s="70"/>
      <c r="O237" s="70"/>
      <c r="P237" s="719"/>
      <c r="Q237" s="70"/>
      <c r="R237" s="70"/>
      <c r="S237" s="719"/>
      <c r="T237" s="70"/>
      <c r="U237" s="70"/>
      <c r="V237" s="719"/>
      <c r="W237" s="70"/>
      <c r="X237" s="70"/>
      <c r="Y237" s="719"/>
      <c r="Z237" s="70"/>
      <c r="AA237" s="70"/>
      <c r="AB237" s="719"/>
      <c r="AC237" s="70"/>
      <c r="AD237" s="70"/>
      <c r="AE237" s="719"/>
      <c r="AF237" s="70"/>
      <c r="AG237" s="70"/>
      <c r="AH237" s="719"/>
      <c r="AI237" s="70"/>
      <c r="AJ237" s="70"/>
      <c r="AK237" s="719"/>
      <c r="AL237" s="70"/>
      <c r="AM237" s="70"/>
      <c r="AN237" s="719"/>
      <c r="AO237" s="70"/>
      <c r="AP237" s="70"/>
      <c r="AQ237" s="719"/>
      <c r="AR237" s="70"/>
      <c r="AS237" s="70"/>
      <c r="AT237" s="719"/>
      <c r="AU237" s="70"/>
      <c r="AV237" s="70"/>
      <c r="AW237" s="719"/>
      <c r="AX237" s="70"/>
      <c r="AY237" s="70"/>
      <c r="AZ237" s="719"/>
      <c r="BA237" s="70"/>
      <c r="BB237" s="70"/>
      <c r="BC237" s="719"/>
      <c r="BD237" s="70"/>
      <c r="BE237" s="70"/>
      <c r="BF237" s="719"/>
      <c r="BG237" s="70"/>
      <c r="BH237" s="70"/>
      <c r="BI237" s="719"/>
      <c r="BJ237" s="70"/>
      <c r="BK237" s="70"/>
      <c r="BL237" s="719"/>
      <c r="BM237" s="70"/>
      <c r="BN237" s="70"/>
      <c r="BO237" s="719"/>
      <c r="BP237" s="70"/>
      <c r="BQ237" s="70"/>
      <c r="BR237" s="719"/>
      <c r="BS237" s="70"/>
      <c r="BT237" s="70"/>
      <c r="BU237" s="719"/>
      <c r="BV237" s="70"/>
      <c r="BW237" s="70"/>
      <c r="BX237" s="719"/>
      <c r="BY237" s="70"/>
      <c r="BZ237" s="70"/>
      <c r="CA237" s="719"/>
      <c r="CB237" s="70"/>
      <c r="CC237" s="70"/>
      <c r="CD237" s="719"/>
      <c r="CE237" s="70"/>
      <c r="CF237" s="70"/>
      <c r="CG237" s="719"/>
      <c r="CH237" s="70"/>
      <c r="CI237" s="70"/>
      <c r="CJ237" s="719"/>
      <c r="CK237" s="70"/>
      <c r="CL237" s="70"/>
      <c r="CM237" s="719"/>
      <c r="CN237" s="70"/>
      <c r="CO237" s="70"/>
      <c r="CP237" s="719"/>
      <c r="CQ237" s="70"/>
      <c r="CR237" s="70"/>
      <c r="CS237" s="719"/>
      <c r="CT237" s="70"/>
      <c r="CU237" s="70"/>
      <c r="CV237" s="719"/>
      <c r="CW237" s="70"/>
      <c r="CX237" s="70"/>
      <c r="CY237" s="719"/>
      <c r="CZ237" s="70"/>
      <c r="DA237" s="70"/>
      <c r="DB237" s="719"/>
      <c r="DC237" s="70"/>
      <c r="DD237" s="70"/>
      <c r="DE237" s="719"/>
      <c r="DF237" s="70"/>
      <c r="DG237" s="70"/>
      <c r="DH237" s="719"/>
      <c r="DI237" s="70"/>
      <c r="DJ237" s="70"/>
    </row>
    <row r="238" spans="1:115" ht="15">
      <c r="A238" s="70"/>
      <c r="B238" s="70"/>
      <c r="C238" s="70"/>
      <c r="D238" s="719"/>
      <c r="E238" s="70"/>
      <c r="F238" s="70"/>
      <c r="G238" s="719"/>
      <c r="H238" s="70"/>
      <c r="I238" s="70"/>
      <c r="J238" s="719"/>
      <c r="K238" s="70"/>
      <c r="L238" s="70"/>
      <c r="M238" s="719"/>
      <c r="N238" s="70"/>
      <c r="O238" s="70"/>
      <c r="P238" s="719"/>
      <c r="Q238" s="70"/>
      <c r="R238" s="70"/>
      <c r="S238" s="719"/>
      <c r="T238" s="70"/>
      <c r="U238" s="70"/>
      <c r="V238" s="719"/>
      <c r="W238" s="70"/>
      <c r="X238" s="70"/>
      <c r="Y238" s="719"/>
      <c r="Z238" s="70"/>
      <c r="AA238" s="70"/>
      <c r="AB238" s="719"/>
      <c r="AC238" s="70"/>
      <c r="AD238" s="70"/>
      <c r="AE238" s="719"/>
      <c r="AF238" s="70"/>
      <c r="AG238" s="70"/>
      <c r="AH238" s="719"/>
      <c r="AI238" s="70"/>
      <c r="AJ238" s="70"/>
      <c r="AK238" s="719"/>
      <c r="AL238" s="70"/>
      <c r="AM238" s="70"/>
      <c r="AN238" s="719"/>
      <c r="AO238" s="70"/>
      <c r="AP238" s="70"/>
      <c r="AQ238" s="719"/>
      <c r="AR238" s="70"/>
      <c r="AS238" s="70"/>
      <c r="AT238" s="719"/>
      <c r="AU238" s="70"/>
      <c r="AV238" s="70"/>
      <c r="AW238" s="719"/>
      <c r="AX238" s="70"/>
      <c r="AY238" s="70"/>
      <c r="AZ238" s="719"/>
      <c r="BA238" s="70"/>
      <c r="BB238" s="70"/>
      <c r="BC238" s="719"/>
      <c r="BD238" s="70"/>
      <c r="BE238" s="70"/>
      <c r="BF238" s="719"/>
      <c r="BG238" s="70"/>
      <c r="BH238" s="70"/>
      <c r="BI238" s="719"/>
      <c r="BJ238" s="70"/>
      <c r="BK238" s="70"/>
      <c r="BL238" s="719"/>
      <c r="BM238" s="70"/>
      <c r="BN238" s="70"/>
      <c r="BO238" s="719"/>
      <c r="BP238" s="70"/>
      <c r="BQ238" s="70"/>
      <c r="BR238" s="719"/>
      <c r="BS238" s="70"/>
      <c r="BT238" s="70"/>
      <c r="BU238" s="719"/>
      <c r="BV238" s="70"/>
      <c r="BW238" s="70"/>
      <c r="BX238" s="719"/>
      <c r="BY238" s="70"/>
      <c r="BZ238" s="70"/>
      <c r="CA238" s="719"/>
      <c r="CB238" s="70"/>
      <c r="CC238" s="70"/>
      <c r="CD238" s="719"/>
      <c r="CE238" s="70"/>
      <c r="CF238" s="70"/>
      <c r="CG238" s="719"/>
      <c r="CH238" s="70"/>
      <c r="CI238" s="70"/>
      <c r="CJ238" s="719"/>
      <c r="CK238" s="70"/>
      <c r="CL238" s="70"/>
      <c r="CM238" s="719"/>
      <c r="CN238" s="70"/>
      <c r="CO238" s="70"/>
      <c r="CP238" s="719"/>
      <c r="CQ238" s="70"/>
      <c r="CR238" s="70"/>
      <c r="CS238" s="719"/>
      <c r="CT238" s="70"/>
      <c r="CU238" s="70"/>
      <c r="CV238" s="719"/>
      <c r="CW238" s="70"/>
      <c r="CX238" s="70"/>
      <c r="CY238" s="719"/>
      <c r="CZ238" s="70"/>
      <c r="DA238" s="70"/>
      <c r="DB238" s="719"/>
      <c r="DC238" s="70"/>
      <c r="DD238" s="70"/>
      <c r="DE238" s="719"/>
      <c r="DF238" s="70"/>
      <c r="DG238" s="70"/>
      <c r="DH238" s="719"/>
      <c r="DI238" s="70"/>
      <c r="DJ238" s="70"/>
    </row>
    <row r="239" spans="1:115" ht="15">
      <c r="A239" s="70"/>
      <c r="B239" s="70"/>
      <c r="C239" s="70"/>
      <c r="D239" s="719"/>
      <c r="E239" s="70"/>
      <c r="F239" s="70"/>
      <c r="G239" s="719"/>
      <c r="H239" s="70"/>
      <c r="I239" s="70"/>
      <c r="J239" s="719"/>
      <c r="K239" s="70"/>
      <c r="L239" s="70"/>
      <c r="M239" s="719"/>
      <c r="N239" s="70"/>
      <c r="O239" s="70"/>
      <c r="P239" s="719"/>
      <c r="Q239" s="70"/>
      <c r="R239" s="70"/>
      <c r="S239" s="719"/>
      <c r="T239" s="70"/>
      <c r="U239" s="70"/>
      <c r="V239" s="719"/>
      <c r="W239" s="70"/>
      <c r="X239" s="70"/>
      <c r="Y239" s="719"/>
      <c r="Z239" s="70"/>
      <c r="AA239" s="70"/>
      <c r="AB239" s="719"/>
      <c r="AC239" s="70"/>
      <c r="AD239" s="70"/>
      <c r="AE239" s="719"/>
      <c r="AF239" s="70"/>
      <c r="AG239" s="70"/>
      <c r="AH239" s="719"/>
      <c r="AI239" s="70"/>
      <c r="AJ239" s="70"/>
      <c r="AK239" s="719"/>
      <c r="AL239" s="70"/>
      <c r="AM239" s="70"/>
      <c r="AN239" s="719"/>
      <c r="AO239" s="70"/>
      <c r="AP239" s="70"/>
      <c r="AQ239" s="719"/>
      <c r="AR239" s="70"/>
      <c r="AS239" s="70"/>
      <c r="AT239" s="719"/>
      <c r="AU239" s="70"/>
      <c r="AV239" s="70"/>
      <c r="AW239" s="719"/>
      <c r="AX239" s="70"/>
      <c r="AY239" s="70"/>
      <c r="AZ239" s="719"/>
      <c r="BA239" s="70"/>
      <c r="BB239" s="70"/>
      <c r="BC239" s="719"/>
      <c r="BD239" s="70"/>
      <c r="BE239" s="70"/>
      <c r="BF239" s="719"/>
      <c r="BG239" s="70"/>
      <c r="BH239" s="70"/>
      <c r="BI239" s="719"/>
      <c r="BJ239" s="70"/>
      <c r="BK239" s="70"/>
      <c r="BL239" s="719"/>
      <c r="BM239" s="70"/>
      <c r="BN239" s="70"/>
      <c r="BO239" s="719"/>
      <c r="BP239" s="70"/>
      <c r="BQ239" s="70"/>
      <c r="BR239" s="719"/>
      <c r="BS239" s="70"/>
      <c r="BT239" s="70"/>
      <c r="BU239" s="719"/>
      <c r="BV239" s="70"/>
      <c r="BW239" s="70"/>
      <c r="BX239" s="719"/>
      <c r="BY239" s="70"/>
      <c r="BZ239" s="70"/>
      <c r="CA239" s="719"/>
      <c r="CB239" s="70"/>
      <c r="CC239" s="70"/>
      <c r="CD239" s="719"/>
      <c r="CE239" s="70"/>
      <c r="CF239" s="70"/>
      <c r="CG239" s="719"/>
      <c r="CH239" s="70"/>
      <c r="CI239" s="70"/>
      <c r="CJ239" s="719"/>
      <c r="CK239" s="70"/>
      <c r="CL239" s="70"/>
      <c r="CM239" s="719"/>
      <c r="CN239" s="70"/>
      <c r="CO239" s="70"/>
      <c r="CP239" s="719"/>
      <c r="CQ239" s="70"/>
      <c r="CR239" s="70"/>
      <c r="CS239" s="719"/>
      <c r="CT239" s="70"/>
      <c r="CU239" s="70"/>
      <c r="CV239" s="719"/>
      <c r="CW239" s="70"/>
      <c r="CX239" s="70"/>
      <c r="CY239" s="719"/>
      <c r="CZ239" s="70"/>
      <c r="DA239" s="70"/>
      <c r="DB239" s="719"/>
      <c r="DC239" s="70"/>
      <c r="DD239" s="70"/>
      <c r="DE239" s="719"/>
      <c r="DF239" s="70"/>
      <c r="DG239" s="70"/>
      <c r="DH239" s="719"/>
      <c r="DI239" s="70"/>
      <c r="DJ239" s="70"/>
    </row>
    <row r="240" spans="1:115" ht="15">
      <c r="A240" s="70"/>
      <c r="B240" s="70"/>
      <c r="C240" s="70"/>
      <c r="D240" s="719"/>
      <c r="E240" s="70"/>
      <c r="F240" s="70"/>
      <c r="G240" s="719"/>
      <c r="H240" s="70"/>
      <c r="I240" s="70"/>
      <c r="J240" s="719"/>
      <c r="K240" s="70"/>
      <c r="L240" s="70"/>
      <c r="M240" s="719"/>
      <c r="N240" s="70"/>
      <c r="O240" s="70"/>
      <c r="P240" s="719"/>
      <c r="Q240" s="70"/>
      <c r="R240" s="70"/>
      <c r="S240" s="719"/>
      <c r="T240" s="70"/>
      <c r="U240" s="70"/>
      <c r="V240" s="719"/>
      <c r="W240" s="70"/>
      <c r="X240" s="70"/>
      <c r="Y240" s="719"/>
      <c r="Z240" s="70"/>
      <c r="AA240" s="70"/>
      <c r="AB240" s="719"/>
      <c r="AC240" s="70"/>
      <c r="AD240" s="70"/>
      <c r="AE240" s="719"/>
      <c r="AF240" s="70"/>
      <c r="AG240" s="70"/>
      <c r="AH240" s="719"/>
      <c r="AI240" s="70"/>
      <c r="AJ240" s="70"/>
      <c r="AK240" s="719"/>
      <c r="AL240" s="70"/>
      <c r="AM240" s="70"/>
      <c r="AN240" s="719"/>
      <c r="AO240" s="70"/>
      <c r="AP240" s="70"/>
      <c r="AQ240" s="719"/>
      <c r="AR240" s="70"/>
      <c r="AS240" s="70"/>
      <c r="AT240" s="719"/>
      <c r="AU240" s="70"/>
      <c r="AV240" s="70"/>
      <c r="AW240" s="719"/>
      <c r="AX240" s="70"/>
      <c r="AY240" s="70"/>
      <c r="AZ240" s="719"/>
      <c r="BA240" s="70"/>
      <c r="BB240" s="70"/>
      <c r="BC240" s="719"/>
      <c r="BD240" s="70"/>
      <c r="BE240" s="70"/>
      <c r="BF240" s="719"/>
      <c r="BG240" s="70"/>
      <c r="BH240" s="70"/>
      <c r="BI240" s="719"/>
      <c r="BJ240" s="70"/>
      <c r="BK240" s="70"/>
      <c r="BL240" s="719"/>
      <c r="BM240" s="70"/>
      <c r="BN240" s="70"/>
      <c r="BO240" s="719"/>
      <c r="BP240" s="70"/>
      <c r="BQ240" s="70"/>
      <c r="BR240" s="719"/>
      <c r="BS240" s="70"/>
      <c r="BT240" s="70"/>
      <c r="BU240" s="719"/>
      <c r="BV240" s="70"/>
      <c r="BW240" s="70"/>
      <c r="BX240" s="719"/>
      <c r="BY240" s="70"/>
      <c r="BZ240" s="70"/>
      <c r="CA240" s="719"/>
      <c r="CB240" s="70"/>
      <c r="CC240" s="70"/>
      <c r="CD240" s="719"/>
      <c r="CE240" s="70"/>
      <c r="CF240" s="70"/>
      <c r="CG240" s="719"/>
      <c r="CH240" s="70"/>
      <c r="CI240" s="70"/>
      <c r="CJ240" s="719"/>
      <c r="CK240" s="70"/>
      <c r="CL240" s="70"/>
      <c r="CM240" s="719"/>
      <c r="CN240" s="70"/>
      <c r="CO240" s="70"/>
      <c r="CP240" s="719"/>
      <c r="CQ240" s="70"/>
      <c r="CR240" s="70"/>
      <c r="CS240" s="719"/>
      <c r="CT240" s="70"/>
      <c r="CU240" s="70"/>
      <c r="CV240" s="719"/>
      <c r="CW240" s="70"/>
      <c r="CX240" s="70"/>
      <c r="CY240" s="719"/>
      <c r="CZ240" s="70"/>
      <c r="DA240" s="70"/>
      <c r="DB240" s="719"/>
      <c r="DC240" s="70"/>
      <c r="DD240" s="70"/>
      <c r="DE240" s="719"/>
      <c r="DF240" s="70"/>
      <c r="DG240" s="70"/>
      <c r="DH240" s="719"/>
      <c r="DI240" s="70"/>
      <c r="DJ240" s="70"/>
    </row>
    <row r="241" spans="1:114" ht="15">
      <c r="A241" s="70"/>
      <c r="B241" s="70"/>
      <c r="C241" s="70"/>
      <c r="D241" s="719"/>
      <c r="E241" s="70"/>
      <c r="F241" s="70"/>
      <c r="G241" s="719"/>
      <c r="H241" s="70"/>
      <c r="I241" s="70"/>
      <c r="J241" s="719"/>
      <c r="K241" s="70"/>
      <c r="L241" s="70"/>
      <c r="M241" s="719"/>
      <c r="N241" s="70"/>
      <c r="O241" s="70"/>
      <c r="P241" s="719"/>
      <c r="Q241" s="70"/>
      <c r="R241" s="70"/>
      <c r="S241" s="719"/>
      <c r="T241" s="70"/>
      <c r="U241" s="70"/>
      <c r="V241" s="719"/>
      <c r="W241" s="70"/>
      <c r="X241" s="70"/>
      <c r="Y241" s="719"/>
      <c r="Z241" s="70"/>
      <c r="AA241" s="70"/>
      <c r="AB241" s="719"/>
      <c r="AC241" s="70"/>
      <c r="AD241" s="70"/>
      <c r="AE241" s="719"/>
      <c r="AF241" s="70"/>
      <c r="AG241" s="70"/>
      <c r="AH241" s="719"/>
      <c r="AI241" s="70"/>
      <c r="AJ241" s="70"/>
      <c r="AK241" s="719"/>
      <c r="AL241" s="70"/>
      <c r="AM241" s="70"/>
      <c r="AN241" s="719"/>
      <c r="AO241" s="70"/>
      <c r="AP241" s="70"/>
      <c r="AQ241" s="719"/>
      <c r="AR241" s="70"/>
      <c r="AS241" s="70"/>
      <c r="AT241" s="719"/>
      <c r="AU241" s="70"/>
      <c r="AV241" s="70"/>
      <c r="AW241" s="719"/>
      <c r="AX241" s="70"/>
      <c r="AY241" s="70"/>
      <c r="AZ241" s="719"/>
      <c r="BA241" s="70"/>
      <c r="BB241" s="70"/>
      <c r="BC241" s="719"/>
      <c r="BD241" s="70"/>
      <c r="BE241" s="70"/>
      <c r="BF241" s="719"/>
      <c r="BG241" s="70"/>
      <c r="BH241" s="70"/>
      <c r="BI241" s="719"/>
      <c r="BJ241" s="70"/>
      <c r="BK241" s="70"/>
      <c r="BL241" s="719"/>
      <c r="BM241" s="70"/>
      <c r="BN241" s="70"/>
      <c r="BO241" s="719"/>
      <c r="BP241" s="70"/>
      <c r="BQ241" s="70"/>
      <c r="BR241" s="719"/>
      <c r="BS241" s="70"/>
      <c r="BT241" s="70"/>
      <c r="BU241" s="719"/>
      <c r="BV241" s="70"/>
      <c r="BW241" s="70"/>
      <c r="BX241" s="719"/>
      <c r="BY241" s="70"/>
      <c r="BZ241" s="70"/>
      <c r="CA241" s="719"/>
      <c r="CB241" s="70"/>
      <c r="CC241" s="70"/>
      <c r="CD241" s="719"/>
      <c r="CE241" s="70"/>
      <c r="CF241" s="70"/>
      <c r="CG241" s="719"/>
      <c r="CH241" s="70"/>
      <c r="CI241" s="70"/>
      <c r="CJ241" s="719"/>
      <c r="CK241" s="70"/>
      <c r="CL241" s="70"/>
      <c r="CM241" s="719"/>
      <c r="CN241" s="70"/>
      <c r="CO241" s="70"/>
      <c r="CP241" s="719"/>
      <c r="CQ241" s="70"/>
      <c r="CR241" s="70"/>
      <c r="CS241" s="719"/>
      <c r="CT241" s="70"/>
      <c r="CU241" s="70"/>
      <c r="CV241" s="719"/>
      <c r="CW241" s="70"/>
      <c r="CX241" s="70"/>
      <c r="CY241" s="719"/>
      <c r="CZ241" s="70"/>
      <c r="DA241" s="70"/>
      <c r="DB241" s="719"/>
      <c r="DC241" s="70"/>
      <c r="DD241" s="70"/>
      <c r="DE241" s="719"/>
      <c r="DF241" s="70"/>
      <c r="DG241" s="70"/>
      <c r="DH241" s="719"/>
      <c r="DI241" s="70"/>
      <c r="DJ241" s="70"/>
    </row>
    <row r="242" spans="1:114" ht="15">
      <c r="A242" s="70"/>
      <c r="B242" s="70"/>
      <c r="C242" s="70"/>
      <c r="D242" s="719"/>
      <c r="E242" s="70"/>
      <c r="F242" s="70"/>
      <c r="G242" s="719"/>
      <c r="H242" s="70"/>
      <c r="I242" s="70"/>
      <c r="J242" s="719"/>
      <c r="K242" s="70"/>
      <c r="L242" s="70"/>
      <c r="M242" s="719"/>
      <c r="N242" s="70"/>
      <c r="O242" s="70"/>
      <c r="P242" s="719"/>
      <c r="Q242" s="70"/>
      <c r="R242" s="70"/>
      <c r="S242" s="719"/>
      <c r="T242" s="70"/>
      <c r="U242" s="70"/>
      <c r="V242" s="719"/>
      <c r="W242" s="70"/>
      <c r="X242" s="70"/>
      <c r="Y242" s="719"/>
      <c r="Z242" s="70"/>
      <c r="AA242" s="70"/>
      <c r="AB242" s="719"/>
      <c r="AC242" s="70"/>
      <c r="AD242" s="70"/>
      <c r="AE242" s="719"/>
      <c r="AF242" s="70"/>
      <c r="AG242" s="70"/>
      <c r="AH242" s="719"/>
      <c r="AI242" s="70"/>
      <c r="AJ242" s="70"/>
      <c r="AK242" s="719"/>
      <c r="AL242" s="70"/>
      <c r="AM242" s="70"/>
      <c r="AN242" s="719"/>
      <c r="AO242" s="70"/>
      <c r="AP242" s="70"/>
      <c r="AQ242" s="719"/>
      <c r="AR242" s="70"/>
      <c r="AS242" s="70"/>
      <c r="AT242" s="719"/>
      <c r="AU242" s="70"/>
      <c r="AV242" s="70"/>
      <c r="AW242" s="719"/>
      <c r="AX242" s="70"/>
      <c r="AY242" s="70"/>
      <c r="AZ242" s="719"/>
      <c r="BA242" s="70"/>
      <c r="BB242" s="70"/>
      <c r="BC242" s="719"/>
      <c r="BD242" s="70"/>
      <c r="BE242" s="70"/>
      <c r="BF242" s="719"/>
      <c r="BG242" s="70"/>
      <c r="BH242" s="70"/>
      <c r="BI242" s="719"/>
      <c r="BJ242" s="70"/>
      <c r="BK242" s="70"/>
      <c r="BL242" s="719"/>
      <c r="BM242" s="70"/>
      <c r="BN242" s="70"/>
      <c r="BO242" s="719"/>
      <c r="BP242" s="70"/>
      <c r="BQ242" s="70"/>
      <c r="BR242" s="719"/>
      <c r="BS242" s="70"/>
      <c r="BT242" s="70"/>
      <c r="BU242" s="719"/>
      <c r="BV242" s="70"/>
      <c r="BW242" s="70"/>
      <c r="BX242" s="719"/>
      <c r="BY242" s="70"/>
      <c r="BZ242" s="70"/>
      <c r="CA242" s="719"/>
      <c r="CB242" s="70"/>
      <c r="CC242" s="70"/>
      <c r="CD242" s="719"/>
      <c r="CE242" s="70"/>
      <c r="CF242" s="70"/>
      <c r="CG242" s="719"/>
      <c r="CH242" s="70"/>
      <c r="CI242" s="70"/>
      <c r="CJ242" s="719"/>
      <c r="CK242" s="70"/>
      <c r="CL242" s="70"/>
      <c r="CM242" s="719"/>
      <c r="CN242" s="70"/>
      <c r="CO242" s="70"/>
      <c r="CP242" s="719"/>
      <c r="CQ242" s="70"/>
      <c r="CR242" s="70"/>
      <c r="CS242" s="719"/>
      <c r="CT242" s="70"/>
      <c r="CU242" s="70"/>
      <c r="CV242" s="719"/>
      <c r="CW242" s="70"/>
      <c r="CX242" s="70"/>
      <c r="CY242" s="719"/>
      <c r="CZ242" s="70"/>
      <c r="DA242" s="70"/>
      <c r="DB242" s="719"/>
      <c r="DC242" s="70"/>
      <c r="DD242" s="70"/>
      <c r="DE242" s="719"/>
      <c r="DF242" s="70"/>
      <c r="DG242" s="70"/>
      <c r="DH242" s="719"/>
      <c r="DI242" s="70"/>
      <c r="DJ242" s="70"/>
    </row>
    <row r="243" spans="1:114" ht="15">
      <c r="A243" s="70"/>
      <c r="B243" s="70"/>
      <c r="C243" s="70"/>
      <c r="D243" s="719"/>
      <c r="E243" s="70"/>
      <c r="F243" s="70"/>
      <c r="G243" s="719"/>
      <c r="H243" s="70"/>
      <c r="I243" s="70"/>
      <c r="J243" s="719"/>
      <c r="K243" s="70"/>
      <c r="L243" s="70"/>
      <c r="M243" s="719"/>
      <c r="N243" s="70"/>
      <c r="O243" s="70"/>
      <c r="P243" s="719"/>
      <c r="Q243" s="70"/>
      <c r="R243" s="70"/>
      <c r="S243" s="719"/>
      <c r="T243" s="70"/>
      <c r="U243" s="70"/>
      <c r="V243" s="719"/>
      <c r="W243" s="70"/>
      <c r="X243" s="70"/>
      <c r="Y243" s="719"/>
      <c r="Z243" s="70"/>
      <c r="AA243" s="70"/>
      <c r="AB243" s="719"/>
      <c r="AC243" s="70"/>
      <c r="AD243" s="70"/>
      <c r="AE243" s="719"/>
      <c r="AF243" s="70"/>
      <c r="AG243" s="70"/>
      <c r="AH243" s="719"/>
      <c r="AI243" s="70"/>
      <c r="AJ243" s="70"/>
      <c r="AK243" s="719"/>
      <c r="AL243" s="70"/>
      <c r="AM243" s="70"/>
      <c r="AN243" s="719"/>
      <c r="AO243" s="70"/>
      <c r="AP243" s="70"/>
      <c r="AQ243" s="719"/>
      <c r="AR243" s="70"/>
      <c r="AS243" s="70"/>
      <c r="AT243" s="719"/>
      <c r="AU243" s="70"/>
      <c r="AV243" s="70"/>
      <c r="AW243" s="719"/>
      <c r="AX243" s="70"/>
      <c r="AY243" s="70"/>
      <c r="AZ243" s="719"/>
      <c r="BA243" s="70"/>
      <c r="BB243" s="70"/>
      <c r="BC243" s="719"/>
      <c r="BD243" s="70"/>
      <c r="BE243" s="70"/>
      <c r="BF243" s="719"/>
      <c r="BG243" s="70"/>
      <c r="BH243" s="70"/>
      <c r="BI243" s="719"/>
      <c r="BJ243" s="70"/>
      <c r="BK243" s="70"/>
      <c r="BL243" s="719"/>
      <c r="BM243" s="70"/>
      <c r="BN243" s="70"/>
      <c r="BO243" s="719"/>
      <c r="BP243" s="70"/>
      <c r="BQ243" s="70"/>
      <c r="BR243" s="719"/>
      <c r="BS243" s="70"/>
      <c r="BT243" s="70"/>
      <c r="BU243" s="719"/>
      <c r="BV243" s="70"/>
      <c r="BW243" s="70"/>
      <c r="BX243" s="719"/>
      <c r="BY243" s="70"/>
      <c r="BZ243" s="70"/>
      <c r="CA243" s="719"/>
      <c r="CB243" s="70"/>
      <c r="CC243" s="70"/>
      <c r="CD243" s="719"/>
      <c r="CE243" s="70"/>
      <c r="CF243" s="70"/>
      <c r="CG243" s="719"/>
      <c r="CH243" s="70"/>
      <c r="CI243" s="70"/>
      <c r="CJ243" s="719"/>
      <c r="CK243" s="70"/>
      <c r="CL243" s="70"/>
      <c r="CM243" s="719"/>
      <c r="CN243" s="70"/>
      <c r="CO243" s="70"/>
      <c r="CP243" s="719"/>
      <c r="CQ243" s="70"/>
      <c r="CR243" s="70"/>
      <c r="CS243" s="719"/>
      <c r="CT243" s="70"/>
      <c r="CU243" s="70"/>
      <c r="CV243" s="719"/>
      <c r="CW243" s="70"/>
      <c r="CX243" s="70"/>
      <c r="CY243" s="719"/>
      <c r="CZ243" s="70"/>
      <c r="DA243" s="70"/>
      <c r="DB243" s="719"/>
      <c r="DC243" s="70"/>
      <c r="DD243" s="70"/>
      <c r="DE243" s="719"/>
      <c r="DF243" s="70"/>
      <c r="DG243" s="70"/>
      <c r="DH243" s="719"/>
      <c r="DI243" s="70"/>
      <c r="DJ243" s="70"/>
    </row>
    <row r="244" spans="1:114" ht="15">
      <c r="A244" s="70"/>
      <c r="B244" s="70"/>
      <c r="C244" s="70"/>
      <c r="D244" s="719"/>
      <c r="E244" s="70"/>
      <c r="F244" s="70"/>
      <c r="G244" s="719"/>
      <c r="H244" s="70"/>
      <c r="I244" s="70"/>
      <c r="J244" s="719"/>
      <c r="K244" s="70"/>
      <c r="L244" s="70"/>
      <c r="M244" s="719"/>
      <c r="N244" s="70"/>
      <c r="O244" s="70"/>
      <c r="P244" s="719"/>
      <c r="Q244" s="70"/>
      <c r="R244" s="70"/>
      <c r="S244" s="719"/>
      <c r="T244" s="70"/>
      <c r="U244" s="70"/>
      <c r="V244" s="719"/>
      <c r="W244" s="70"/>
      <c r="X244" s="70"/>
      <c r="Y244" s="719"/>
      <c r="Z244" s="70"/>
      <c r="AA244" s="70"/>
      <c r="AB244" s="719"/>
      <c r="AC244" s="70"/>
      <c r="AD244" s="70"/>
      <c r="AE244" s="719"/>
      <c r="AF244" s="70"/>
      <c r="AG244" s="70"/>
      <c r="AH244" s="719"/>
      <c r="AI244" s="70"/>
      <c r="AJ244" s="70"/>
      <c r="AK244" s="719"/>
      <c r="AL244" s="70"/>
      <c r="AM244" s="70"/>
      <c r="AN244" s="719"/>
      <c r="AO244" s="70"/>
      <c r="AP244" s="70"/>
      <c r="AQ244" s="719"/>
      <c r="AR244" s="70"/>
      <c r="AS244" s="70"/>
      <c r="AT244" s="719"/>
      <c r="AU244" s="70"/>
      <c r="AV244" s="70"/>
      <c r="AW244" s="719"/>
      <c r="AX244" s="70"/>
      <c r="AY244" s="70"/>
      <c r="AZ244" s="719"/>
      <c r="BA244" s="70"/>
      <c r="BB244" s="70"/>
      <c r="BC244" s="719"/>
      <c r="BD244" s="70"/>
      <c r="BE244" s="70"/>
      <c r="BF244" s="719"/>
      <c r="BG244" s="70"/>
      <c r="BH244" s="70"/>
      <c r="BI244" s="719"/>
      <c r="BJ244" s="70"/>
      <c r="BK244" s="70"/>
      <c r="BL244" s="719"/>
      <c r="BM244" s="70"/>
      <c r="BN244" s="70"/>
      <c r="BO244" s="719"/>
      <c r="BP244" s="70"/>
      <c r="BQ244" s="70"/>
      <c r="BR244" s="719"/>
      <c r="BS244" s="70"/>
      <c r="BT244" s="70"/>
      <c r="BU244" s="719"/>
      <c r="BV244" s="70"/>
      <c r="BW244" s="70"/>
      <c r="BX244" s="719"/>
      <c r="BY244" s="70"/>
      <c r="BZ244" s="70"/>
      <c r="CA244" s="719"/>
      <c r="CB244" s="70"/>
      <c r="CC244" s="70"/>
      <c r="CD244" s="719"/>
      <c r="CE244" s="70"/>
      <c r="CF244" s="70"/>
      <c r="CG244" s="719"/>
      <c r="CH244" s="70"/>
      <c r="CI244" s="70"/>
      <c r="CJ244" s="719"/>
      <c r="CK244" s="70"/>
      <c r="CL244" s="70"/>
      <c r="CM244" s="719"/>
      <c r="CN244" s="70"/>
      <c r="CO244" s="70"/>
      <c r="CP244" s="719"/>
      <c r="CQ244" s="70"/>
      <c r="CR244" s="70"/>
      <c r="CS244" s="719"/>
      <c r="CT244" s="70"/>
      <c r="CU244" s="70"/>
      <c r="CV244" s="719"/>
      <c r="CW244" s="70"/>
      <c r="CX244" s="70"/>
      <c r="CY244" s="719"/>
      <c r="CZ244" s="70"/>
      <c r="DA244" s="70"/>
      <c r="DB244" s="719"/>
      <c r="DC244" s="70"/>
      <c r="DD244" s="70"/>
      <c r="DE244" s="719"/>
      <c r="DF244" s="70"/>
      <c r="DG244" s="70"/>
      <c r="DH244" s="719"/>
      <c r="DI244" s="70"/>
      <c r="DJ244" s="70"/>
    </row>
    <row r="245" spans="1:114" ht="15">
      <c r="A245" s="70"/>
      <c r="B245" s="70"/>
      <c r="C245" s="70"/>
      <c r="D245" s="719"/>
      <c r="E245" s="70"/>
      <c r="F245" s="70"/>
      <c r="G245" s="719"/>
      <c r="H245" s="70"/>
      <c r="I245" s="70"/>
      <c r="J245" s="719"/>
      <c r="K245" s="70"/>
      <c r="L245" s="70"/>
      <c r="M245" s="719"/>
      <c r="N245" s="70"/>
      <c r="O245" s="70"/>
      <c r="P245" s="719"/>
      <c r="Q245" s="70"/>
      <c r="R245" s="70"/>
      <c r="S245" s="719"/>
      <c r="T245" s="70"/>
      <c r="U245" s="70"/>
      <c r="V245" s="719"/>
      <c r="W245" s="70"/>
      <c r="X245" s="70"/>
      <c r="Y245" s="719"/>
      <c r="Z245" s="70"/>
      <c r="AA245" s="70"/>
      <c r="AB245" s="719"/>
      <c r="AC245" s="70"/>
      <c r="AD245" s="70"/>
      <c r="AE245" s="719"/>
      <c r="AF245" s="70"/>
      <c r="AG245" s="70"/>
      <c r="AH245" s="719"/>
      <c r="AI245" s="70"/>
      <c r="AJ245" s="70"/>
      <c r="AK245" s="719"/>
      <c r="AL245" s="70"/>
      <c r="AM245" s="70"/>
      <c r="AN245" s="719"/>
      <c r="AO245" s="70"/>
      <c r="AP245" s="70"/>
      <c r="AQ245" s="719"/>
      <c r="AR245" s="70"/>
      <c r="AS245" s="70"/>
      <c r="AT245" s="719"/>
      <c r="AU245" s="70"/>
      <c r="AV245" s="70"/>
      <c r="AW245" s="719"/>
      <c r="AX245" s="70"/>
      <c r="AY245" s="70"/>
      <c r="AZ245" s="719"/>
      <c r="BA245" s="70"/>
      <c r="BB245" s="70"/>
      <c r="BC245" s="719"/>
      <c r="BD245" s="70"/>
      <c r="BE245" s="70"/>
      <c r="BF245" s="719"/>
      <c r="BG245" s="70"/>
      <c r="BH245" s="70"/>
      <c r="BI245" s="719"/>
      <c r="BJ245" s="70"/>
      <c r="BK245" s="70"/>
      <c r="BL245" s="719"/>
      <c r="BM245" s="70"/>
      <c r="BN245" s="70"/>
      <c r="BO245" s="719"/>
      <c r="BP245" s="70"/>
      <c r="BQ245" s="70"/>
      <c r="BR245" s="719"/>
      <c r="BS245" s="70"/>
      <c r="BT245" s="70"/>
      <c r="BU245" s="719"/>
      <c r="BV245" s="70"/>
      <c r="BW245" s="70"/>
      <c r="BX245" s="719"/>
      <c r="BY245" s="70"/>
      <c r="BZ245" s="70"/>
      <c r="CA245" s="719"/>
      <c r="CB245" s="70"/>
      <c r="CC245" s="70"/>
      <c r="CD245" s="719"/>
      <c r="CE245" s="70"/>
      <c r="CF245" s="70"/>
      <c r="CG245" s="719"/>
      <c r="CH245" s="70"/>
      <c r="CI245" s="70"/>
      <c r="CJ245" s="719"/>
      <c r="CK245" s="70"/>
      <c r="CL245" s="70"/>
      <c r="CM245" s="719"/>
      <c r="CN245" s="70"/>
      <c r="CO245" s="70"/>
      <c r="CP245" s="719"/>
      <c r="CQ245" s="70"/>
      <c r="CR245" s="70"/>
      <c r="CS245" s="719"/>
      <c r="CT245" s="70"/>
      <c r="CU245" s="70"/>
      <c r="CV245" s="719"/>
      <c r="CW245" s="70"/>
      <c r="CX245" s="70"/>
      <c r="CY245" s="719"/>
      <c r="CZ245" s="70"/>
      <c r="DA245" s="70"/>
      <c r="DB245" s="719"/>
      <c r="DC245" s="70"/>
      <c r="DD245" s="70"/>
      <c r="DE245" s="719"/>
      <c r="DF245" s="70"/>
      <c r="DG245" s="70"/>
      <c r="DH245" s="719"/>
      <c r="DI245" s="70"/>
      <c r="DJ245" s="70"/>
    </row>
    <row r="246" spans="1:114" ht="15">
      <c r="A246" s="70"/>
      <c r="B246" s="70"/>
      <c r="C246" s="70"/>
      <c r="D246" s="719"/>
      <c r="E246" s="70"/>
      <c r="F246" s="70"/>
      <c r="G246" s="719"/>
      <c r="H246" s="70"/>
      <c r="I246" s="70"/>
      <c r="J246" s="719"/>
      <c r="K246" s="70"/>
      <c r="L246" s="70"/>
      <c r="M246" s="719"/>
      <c r="N246" s="70"/>
      <c r="O246" s="70"/>
      <c r="P246" s="719"/>
      <c r="Q246" s="70"/>
      <c r="R246" s="70"/>
      <c r="S246" s="719"/>
      <c r="T246" s="70"/>
      <c r="U246" s="70"/>
      <c r="V246" s="719"/>
      <c r="W246" s="70"/>
      <c r="X246" s="70"/>
      <c r="Y246" s="719"/>
      <c r="Z246" s="70"/>
      <c r="AA246" s="70"/>
      <c r="AB246" s="719"/>
      <c r="AC246" s="70"/>
      <c r="AD246" s="70"/>
      <c r="AE246" s="719"/>
      <c r="AF246" s="70"/>
      <c r="AG246" s="70"/>
      <c r="AH246" s="719"/>
      <c r="AI246" s="70"/>
      <c r="AJ246" s="70"/>
      <c r="AK246" s="719"/>
      <c r="AL246" s="70"/>
      <c r="AM246" s="70"/>
      <c r="AN246" s="719"/>
      <c r="AO246" s="70"/>
      <c r="AP246" s="70"/>
      <c r="AQ246" s="719"/>
      <c r="AR246" s="70"/>
      <c r="AS246" s="70"/>
      <c r="AT246" s="719"/>
      <c r="AU246" s="70"/>
      <c r="AV246" s="70"/>
      <c r="AW246" s="719"/>
      <c r="AX246" s="70"/>
      <c r="AY246" s="70"/>
      <c r="AZ246" s="719"/>
      <c r="BA246" s="70"/>
      <c r="BB246" s="70"/>
      <c r="BC246" s="719"/>
      <c r="BD246" s="70"/>
      <c r="BE246" s="70"/>
      <c r="BF246" s="719"/>
      <c r="BG246" s="70"/>
      <c r="BH246" s="70"/>
      <c r="BI246" s="719"/>
      <c r="BJ246" s="70"/>
      <c r="BK246" s="70"/>
      <c r="BL246" s="719"/>
      <c r="BM246" s="70"/>
      <c r="BN246" s="70"/>
      <c r="BO246" s="719"/>
      <c r="BP246" s="70"/>
      <c r="BQ246" s="70"/>
      <c r="BR246" s="719"/>
      <c r="BS246" s="70"/>
      <c r="BT246" s="70"/>
      <c r="BU246" s="719"/>
      <c r="BV246" s="70"/>
      <c r="BW246" s="70"/>
      <c r="BX246" s="719"/>
      <c r="BY246" s="70"/>
      <c r="BZ246" s="70"/>
      <c r="CA246" s="719"/>
      <c r="CB246" s="70"/>
      <c r="CC246" s="70"/>
      <c r="CD246" s="719"/>
      <c r="CE246" s="70"/>
      <c r="CF246" s="70"/>
      <c r="CG246" s="719"/>
      <c r="CH246" s="70"/>
      <c r="CI246" s="70"/>
      <c r="CJ246" s="719"/>
      <c r="CK246" s="70"/>
      <c r="CL246" s="70"/>
      <c r="CM246" s="719"/>
      <c r="CN246" s="70"/>
      <c r="CO246" s="70"/>
      <c r="CP246" s="719"/>
      <c r="CQ246" s="70"/>
      <c r="CR246" s="70"/>
      <c r="CS246" s="719"/>
      <c r="CT246" s="70"/>
      <c r="CU246" s="70"/>
      <c r="CV246" s="719"/>
      <c r="CW246" s="70"/>
      <c r="CX246" s="70"/>
      <c r="CY246" s="719"/>
      <c r="CZ246" s="70"/>
      <c r="DA246" s="70"/>
      <c r="DB246" s="719"/>
      <c r="DC246" s="70"/>
      <c r="DD246" s="70"/>
      <c r="DE246" s="719"/>
      <c r="DF246" s="70"/>
      <c r="DG246" s="70"/>
      <c r="DH246" s="719"/>
      <c r="DI246" s="70"/>
      <c r="DJ246" s="70"/>
    </row>
    <row r="247" spans="1:114" ht="15">
      <c r="A247" s="70"/>
      <c r="B247" s="70"/>
      <c r="C247" s="70"/>
      <c r="D247" s="719"/>
      <c r="E247" s="70"/>
      <c r="F247" s="70"/>
      <c r="G247" s="719"/>
      <c r="H247" s="70"/>
      <c r="I247" s="70"/>
      <c r="J247" s="719"/>
      <c r="K247" s="70"/>
      <c r="L247" s="70"/>
      <c r="M247" s="719"/>
      <c r="N247" s="70"/>
      <c r="O247" s="70"/>
      <c r="P247" s="719"/>
      <c r="Q247" s="70"/>
      <c r="R247" s="70"/>
      <c r="S247" s="719"/>
      <c r="T247" s="70"/>
      <c r="U247" s="70"/>
      <c r="V247" s="719"/>
      <c r="W247" s="70"/>
      <c r="X247" s="70"/>
      <c r="Y247" s="719"/>
      <c r="Z247" s="70"/>
      <c r="AA247" s="70"/>
      <c r="AB247" s="719"/>
      <c r="AC247" s="70"/>
      <c r="AD247" s="70"/>
      <c r="AE247" s="719"/>
      <c r="AF247" s="70"/>
      <c r="AG247" s="70"/>
      <c r="AH247" s="719"/>
      <c r="AI247" s="70"/>
      <c r="AJ247" s="70"/>
      <c r="AK247" s="719"/>
      <c r="AL247" s="70"/>
      <c r="AM247" s="70"/>
      <c r="AN247" s="719"/>
      <c r="AO247" s="70"/>
      <c r="AP247" s="70"/>
      <c r="AQ247" s="719"/>
      <c r="AR247" s="70"/>
      <c r="AS247" s="70"/>
      <c r="AT247" s="719"/>
      <c r="AU247" s="70"/>
      <c r="AV247" s="70"/>
      <c r="AW247" s="719"/>
      <c r="AX247" s="70"/>
      <c r="AY247" s="70"/>
      <c r="AZ247" s="719"/>
      <c r="BA247" s="70"/>
      <c r="BB247" s="70"/>
      <c r="BC247" s="719"/>
      <c r="BD247" s="70"/>
      <c r="BE247" s="70"/>
      <c r="BF247" s="719"/>
      <c r="BG247" s="70"/>
      <c r="BH247" s="70"/>
      <c r="BI247" s="719"/>
      <c r="BJ247" s="70"/>
      <c r="BK247" s="70"/>
      <c r="BL247" s="719"/>
      <c r="BM247" s="70"/>
      <c r="BN247" s="70"/>
      <c r="BO247" s="719"/>
      <c r="BP247" s="70"/>
      <c r="BQ247" s="70"/>
      <c r="BR247" s="719"/>
      <c r="BS247" s="70"/>
      <c r="BT247" s="70"/>
      <c r="BU247" s="719"/>
      <c r="BV247" s="70"/>
      <c r="BW247" s="70"/>
      <c r="BX247" s="719"/>
      <c r="BY247" s="70"/>
      <c r="BZ247" s="70"/>
      <c r="CA247" s="719"/>
      <c r="CB247" s="70"/>
      <c r="CC247" s="70"/>
      <c r="CD247" s="719"/>
      <c r="CE247" s="70"/>
      <c r="CF247" s="70"/>
      <c r="CG247" s="719"/>
      <c r="CH247" s="70"/>
      <c r="CI247" s="70"/>
      <c r="CJ247" s="719"/>
      <c r="CK247" s="70"/>
      <c r="CL247" s="70"/>
      <c r="CM247" s="719"/>
      <c r="CN247" s="70"/>
      <c r="CO247" s="70"/>
      <c r="CP247" s="719"/>
      <c r="CQ247" s="70"/>
      <c r="CR247" s="70"/>
      <c r="CS247" s="719"/>
      <c r="CT247" s="70"/>
      <c r="CU247" s="70"/>
      <c r="CV247" s="719"/>
      <c r="CW247" s="70"/>
      <c r="CX247" s="70"/>
      <c r="CY247" s="719"/>
      <c r="CZ247" s="70"/>
      <c r="DA247" s="70"/>
      <c r="DB247" s="719"/>
      <c r="DC247" s="70"/>
      <c r="DD247" s="70"/>
      <c r="DE247" s="719"/>
      <c r="DF247" s="70"/>
      <c r="DG247" s="70"/>
      <c r="DH247" s="719"/>
      <c r="DI247" s="70"/>
      <c r="DJ247" s="70"/>
    </row>
    <row r="248" spans="1:114" ht="15">
      <c r="A248" s="70"/>
      <c r="B248" s="70"/>
      <c r="C248" s="70"/>
      <c r="D248" s="719"/>
      <c r="E248" s="70"/>
      <c r="F248" s="70"/>
      <c r="G248" s="719"/>
      <c r="H248" s="70"/>
      <c r="I248" s="70"/>
      <c r="J248" s="719"/>
      <c r="K248" s="70"/>
      <c r="L248" s="70"/>
      <c r="M248" s="719"/>
      <c r="N248" s="70"/>
      <c r="O248" s="70"/>
      <c r="P248" s="719"/>
      <c r="Q248" s="70"/>
      <c r="R248" s="70"/>
      <c r="S248" s="719"/>
      <c r="T248" s="70"/>
      <c r="U248" s="70"/>
      <c r="V248" s="719"/>
      <c r="W248" s="70"/>
      <c r="X248" s="70"/>
      <c r="Y248" s="719"/>
      <c r="Z248" s="70"/>
      <c r="AA248" s="70"/>
      <c r="AB248" s="719"/>
      <c r="AC248" s="70"/>
      <c r="AD248" s="70"/>
      <c r="AE248" s="719"/>
      <c r="AF248" s="70"/>
      <c r="AG248" s="70"/>
      <c r="AH248" s="719"/>
      <c r="AI248" s="70"/>
      <c r="AJ248" s="70"/>
      <c r="AK248" s="719"/>
      <c r="AL248" s="70"/>
      <c r="AM248" s="70"/>
      <c r="AN248" s="719"/>
      <c r="AO248" s="70"/>
      <c r="AP248" s="70"/>
      <c r="AQ248" s="719"/>
      <c r="AR248" s="70"/>
      <c r="AS248" s="70"/>
      <c r="AT248" s="719"/>
      <c r="AU248" s="70"/>
      <c r="AV248" s="70"/>
      <c r="AW248" s="719"/>
      <c r="AX248" s="70"/>
      <c r="AY248" s="70"/>
      <c r="AZ248" s="719"/>
      <c r="BA248" s="70"/>
      <c r="BB248" s="70"/>
      <c r="BC248" s="719"/>
      <c r="BD248" s="70"/>
      <c r="BE248" s="70"/>
      <c r="BF248" s="719"/>
      <c r="BG248" s="70"/>
      <c r="BH248" s="70"/>
      <c r="BI248" s="719"/>
      <c r="BJ248" s="70"/>
      <c r="BK248" s="70"/>
      <c r="BL248" s="719"/>
      <c r="BM248" s="70"/>
      <c r="BN248" s="70"/>
      <c r="BO248" s="719"/>
      <c r="BP248" s="70"/>
      <c r="BQ248" s="70"/>
      <c r="BR248" s="719"/>
      <c r="BS248" s="70"/>
      <c r="BT248" s="70"/>
      <c r="BU248" s="719"/>
      <c r="BV248" s="70"/>
      <c r="BW248" s="70"/>
      <c r="BX248" s="719"/>
      <c r="BY248" s="70"/>
      <c r="BZ248" s="70"/>
      <c r="CA248" s="719"/>
      <c r="CB248" s="70"/>
      <c r="CC248" s="70"/>
      <c r="CD248" s="719"/>
      <c r="CE248" s="70"/>
      <c r="CF248" s="70"/>
      <c r="CG248" s="719"/>
      <c r="CH248" s="70"/>
      <c r="CI248" s="70"/>
      <c r="CJ248" s="719"/>
      <c r="CK248" s="70"/>
      <c r="CL248" s="70"/>
      <c r="CM248" s="719"/>
      <c r="CN248" s="70"/>
      <c r="CO248" s="70"/>
      <c r="CP248" s="719"/>
      <c r="CQ248" s="70"/>
      <c r="CR248" s="70"/>
      <c r="CS248" s="719"/>
      <c r="CT248" s="70"/>
      <c r="CU248" s="70"/>
      <c r="CV248" s="719"/>
      <c r="CW248" s="70"/>
      <c r="CX248" s="70"/>
      <c r="CY248" s="719"/>
      <c r="CZ248" s="70"/>
      <c r="DA248" s="70"/>
      <c r="DB248" s="719"/>
      <c r="DC248" s="70"/>
      <c r="DD248" s="70"/>
      <c r="DE248" s="719"/>
      <c r="DF248" s="70"/>
      <c r="DG248" s="70"/>
      <c r="DH248" s="719"/>
      <c r="DI248" s="70"/>
      <c r="DJ248" s="70"/>
    </row>
    <row r="249" spans="1:114" ht="15">
      <c r="A249" s="70"/>
      <c r="B249" s="70"/>
      <c r="C249" s="70"/>
      <c r="D249" s="719"/>
      <c r="E249" s="70"/>
      <c r="F249" s="70"/>
      <c r="G249" s="719"/>
      <c r="H249" s="70"/>
      <c r="I249" s="70"/>
      <c r="J249" s="719"/>
      <c r="K249" s="70"/>
      <c r="L249" s="70"/>
      <c r="M249" s="719"/>
      <c r="N249" s="70"/>
      <c r="O249" s="70"/>
      <c r="P249" s="719"/>
      <c r="Q249" s="70"/>
      <c r="R249" s="70"/>
      <c r="S249" s="719"/>
      <c r="T249" s="70"/>
      <c r="U249" s="70"/>
      <c r="V249" s="719"/>
      <c r="W249" s="70"/>
      <c r="X249" s="70"/>
      <c r="Y249" s="719"/>
      <c r="Z249" s="70"/>
      <c r="AA249" s="70"/>
      <c r="AB249" s="719"/>
      <c r="AC249" s="70"/>
      <c r="AD249" s="70"/>
      <c r="AE249" s="719"/>
      <c r="AF249" s="70"/>
      <c r="AG249" s="70"/>
      <c r="AH249" s="719"/>
      <c r="AI249" s="70"/>
      <c r="AJ249" s="70"/>
      <c r="AK249" s="719"/>
      <c r="AL249" s="70"/>
      <c r="AM249" s="70"/>
      <c r="AN249" s="719"/>
      <c r="AO249" s="70"/>
      <c r="AP249" s="70"/>
      <c r="AQ249" s="719"/>
      <c r="AR249" s="70"/>
      <c r="AS249" s="70"/>
      <c r="AT249" s="719"/>
      <c r="AU249" s="70"/>
      <c r="AV249" s="70"/>
      <c r="AW249" s="719"/>
      <c r="AX249" s="70"/>
      <c r="AY249" s="70"/>
      <c r="AZ249" s="719"/>
      <c r="BA249" s="70"/>
      <c r="BB249" s="70"/>
      <c r="BC249" s="719"/>
      <c r="BD249" s="70"/>
      <c r="BE249" s="70"/>
      <c r="BF249" s="719"/>
      <c r="BG249" s="70"/>
      <c r="BH249" s="70"/>
      <c r="BI249" s="719"/>
      <c r="BJ249" s="70"/>
      <c r="BK249" s="70"/>
      <c r="BL249" s="719"/>
      <c r="BM249" s="70"/>
      <c r="BN249" s="70"/>
      <c r="BO249" s="719"/>
      <c r="BP249" s="70"/>
      <c r="BQ249" s="70"/>
      <c r="BR249" s="719"/>
      <c r="BS249" s="70"/>
      <c r="BT249" s="70"/>
      <c r="BU249" s="719"/>
      <c r="BV249" s="70"/>
      <c r="BW249" s="70"/>
      <c r="BX249" s="719"/>
      <c r="BY249" s="70"/>
      <c r="BZ249" s="70"/>
      <c r="CA249" s="719"/>
      <c r="CB249" s="70"/>
      <c r="CC249" s="70"/>
      <c r="CD249" s="719"/>
      <c r="CE249" s="70"/>
      <c r="CF249" s="70"/>
      <c r="CG249" s="719"/>
      <c r="CH249" s="70"/>
      <c r="CI249" s="70"/>
      <c r="CJ249" s="719"/>
      <c r="CK249" s="70"/>
      <c r="CL249" s="70"/>
      <c r="CM249" s="719"/>
      <c r="CN249" s="70"/>
      <c r="CO249" s="70"/>
      <c r="CP249" s="719"/>
      <c r="CQ249" s="70"/>
      <c r="CR249" s="70"/>
      <c r="CS249" s="719"/>
      <c r="CT249" s="70"/>
      <c r="CU249" s="70"/>
      <c r="CV249" s="719"/>
      <c r="CW249" s="70"/>
      <c r="CX249" s="70"/>
      <c r="CY249" s="719"/>
      <c r="CZ249" s="70"/>
      <c r="DA249" s="70"/>
      <c r="DB249" s="719"/>
      <c r="DC249" s="70"/>
      <c r="DD249" s="70"/>
      <c r="DE249" s="719"/>
      <c r="DF249" s="70"/>
      <c r="DG249" s="70"/>
      <c r="DH249" s="719"/>
      <c r="DI249" s="70"/>
      <c r="DJ249" s="70"/>
    </row>
    <row r="250" spans="1:114" ht="15">
      <c r="A250" s="70"/>
      <c r="B250" s="70"/>
      <c r="C250" s="70"/>
      <c r="D250" s="719"/>
      <c r="E250" s="70"/>
      <c r="F250" s="70"/>
      <c r="G250" s="719"/>
      <c r="H250" s="70"/>
      <c r="I250" s="70"/>
      <c r="J250" s="719"/>
      <c r="K250" s="70"/>
      <c r="L250" s="70"/>
      <c r="M250" s="719"/>
      <c r="N250" s="70"/>
      <c r="O250" s="70"/>
      <c r="P250" s="719"/>
      <c r="Q250" s="70"/>
      <c r="R250" s="70"/>
      <c r="S250" s="719"/>
      <c r="T250" s="70"/>
      <c r="U250" s="70"/>
      <c r="V250" s="719"/>
      <c r="W250" s="70"/>
      <c r="X250" s="70"/>
      <c r="Y250" s="719"/>
      <c r="Z250" s="70"/>
      <c r="AA250" s="70"/>
      <c r="AB250" s="719"/>
      <c r="AC250" s="70"/>
      <c r="AD250" s="70"/>
      <c r="AE250" s="719"/>
      <c r="AF250" s="70"/>
      <c r="AG250" s="70"/>
      <c r="AH250" s="719"/>
      <c r="AI250" s="70"/>
      <c r="AJ250" s="70"/>
      <c r="AK250" s="719"/>
      <c r="AL250" s="70"/>
      <c r="AM250" s="70"/>
      <c r="AN250" s="719"/>
      <c r="AO250" s="70"/>
      <c r="AP250" s="70"/>
      <c r="AQ250" s="719"/>
      <c r="AR250" s="70"/>
      <c r="AS250" s="70"/>
      <c r="AT250" s="719"/>
      <c r="AU250" s="70"/>
      <c r="AV250" s="70"/>
      <c r="AW250" s="719"/>
      <c r="AX250" s="70"/>
      <c r="AY250" s="70"/>
      <c r="AZ250" s="719"/>
      <c r="BA250" s="70"/>
      <c r="BB250" s="70"/>
      <c r="BC250" s="719"/>
      <c r="BD250" s="70"/>
      <c r="BE250" s="70"/>
      <c r="BF250" s="719"/>
      <c r="BG250" s="70"/>
      <c r="BH250" s="70"/>
      <c r="BI250" s="719"/>
      <c r="BJ250" s="70"/>
      <c r="BK250" s="70"/>
      <c r="BL250" s="719"/>
      <c r="BM250" s="70"/>
      <c r="BN250" s="70"/>
      <c r="BO250" s="719"/>
      <c r="BP250" s="70"/>
      <c r="BQ250" s="70"/>
      <c r="BR250" s="719"/>
      <c r="BS250" s="70"/>
      <c r="BT250" s="70"/>
      <c r="BU250" s="719"/>
      <c r="BV250" s="70"/>
      <c r="BW250" s="70"/>
      <c r="BX250" s="719"/>
      <c r="BY250" s="70"/>
      <c r="BZ250" s="70"/>
      <c r="CA250" s="719"/>
      <c r="CB250" s="70"/>
      <c r="CC250" s="70"/>
      <c r="CD250" s="719"/>
      <c r="CE250" s="70"/>
      <c r="CF250" s="70"/>
      <c r="CG250" s="719"/>
      <c r="CH250" s="70"/>
      <c r="CI250" s="70"/>
      <c r="CJ250" s="719"/>
      <c r="CK250" s="70"/>
      <c r="CL250" s="70"/>
      <c r="CM250" s="719"/>
      <c r="CN250" s="70"/>
      <c r="CO250" s="70"/>
      <c r="CP250" s="719"/>
      <c r="CQ250" s="70"/>
      <c r="CR250" s="70"/>
      <c r="CS250" s="719"/>
      <c r="CT250" s="70"/>
      <c r="CU250" s="70"/>
      <c r="CV250" s="719"/>
      <c r="CW250" s="70"/>
      <c r="CX250" s="70"/>
      <c r="CY250" s="719"/>
      <c r="CZ250" s="70"/>
      <c r="DA250" s="70"/>
      <c r="DB250" s="719"/>
      <c r="DC250" s="70"/>
      <c r="DD250" s="70"/>
      <c r="DE250" s="719"/>
      <c r="DF250" s="70"/>
      <c r="DG250" s="70"/>
      <c r="DH250" s="719"/>
      <c r="DI250" s="70"/>
      <c r="DJ250" s="70"/>
    </row>
    <row r="251" spans="1:114" ht="15">
      <c r="A251" s="70"/>
      <c r="B251" s="70"/>
      <c r="C251" s="70"/>
      <c r="D251" s="719"/>
      <c r="E251" s="70"/>
      <c r="F251" s="70"/>
      <c r="G251" s="719"/>
      <c r="H251" s="70"/>
      <c r="I251" s="70"/>
      <c r="J251" s="719"/>
      <c r="K251" s="70"/>
      <c r="L251" s="70"/>
      <c r="M251" s="719"/>
      <c r="N251" s="70"/>
      <c r="O251" s="70"/>
      <c r="P251" s="719"/>
      <c r="Q251" s="70"/>
      <c r="R251" s="70"/>
      <c r="S251" s="719"/>
      <c r="T251" s="70"/>
      <c r="U251" s="70"/>
      <c r="V251" s="719"/>
      <c r="W251" s="70"/>
      <c r="X251" s="70"/>
      <c r="Y251" s="719"/>
      <c r="Z251" s="70"/>
      <c r="AA251" s="70"/>
      <c r="AB251" s="719"/>
      <c r="AC251" s="70"/>
      <c r="AD251" s="70"/>
      <c r="AE251" s="719"/>
      <c r="AF251" s="70"/>
      <c r="AG251" s="70"/>
      <c r="AH251" s="719"/>
      <c r="AI251" s="70"/>
      <c r="AJ251" s="70"/>
      <c r="AK251" s="719"/>
      <c r="AL251" s="70"/>
      <c r="AM251" s="70"/>
      <c r="AN251" s="719"/>
      <c r="AO251" s="70"/>
      <c r="AP251" s="70"/>
      <c r="AQ251" s="719"/>
      <c r="AR251" s="70"/>
      <c r="AS251" s="70"/>
      <c r="AT251" s="719"/>
      <c r="AU251" s="70"/>
      <c r="AV251" s="70"/>
      <c r="AW251" s="719"/>
      <c r="AX251" s="70"/>
      <c r="AY251" s="70"/>
      <c r="AZ251" s="719"/>
      <c r="BA251" s="70"/>
      <c r="BB251" s="70"/>
      <c r="BC251" s="719"/>
      <c r="BD251" s="70"/>
      <c r="BE251" s="70"/>
      <c r="BF251" s="719"/>
      <c r="BG251" s="70"/>
      <c r="BH251" s="70"/>
      <c r="BI251" s="719"/>
      <c r="BJ251" s="70"/>
      <c r="BK251" s="70"/>
      <c r="BL251" s="719"/>
      <c r="BM251" s="70"/>
      <c r="BN251" s="70"/>
      <c r="BO251" s="719"/>
      <c r="BP251" s="70"/>
      <c r="BQ251" s="70"/>
      <c r="BR251" s="719"/>
      <c r="BS251" s="70"/>
      <c r="BT251" s="70"/>
      <c r="BU251" s="719"/>
      <c r="BV251" s="70"/>
      <c r="BW251" s="70"/>
      <c r="BX251" s="719"/>
      <c r="BY251" s="70"/>
      <c r="BZ251" s="70"/>
      <c r="CA251" s="719"/>
      <c r="CB251" s="70"/>
      <c r="CC251" s="70"/>
      <c r="CD251" s="719"/>
      <c r="CE251" s="70"/>
      <c r="CF251" s="70"/>
      <c r="CG251" s="719"/>
      <c r="CH251" s="70"/>
      <c r="CI251" s="70"/>
      <c r="CJ251" s="719"/>
      <c r="CK251" s="70"/>
      <c r="CL251" s="70"/>
      <c r="CM251" s="719"/>
      <c r="CN251" s="70"/>
      <c r="CO251" s="70"/>
      <c r="CP251" s="719"/>
      <c r="CQ251" s="70"/>
      <c r="CR251" s="70"/>
      <c r="CS251" s="719"/>
      <c r="CT251" s="70"/>
      <c r="CU251" s="70"/>
      <c r="CV251" s="719"/>
      <c r="CW251" s="70"/>
      <c r="CX251" s="70"/>
      <c r="CY251" s="719"/>
      <c r="CZ251" s="70"/>
      <c r="DA251" s="70"/>
      <c r="DB251" s="719"/>
      <c r="DC251" s="70"/>
      <c r="DD251" s="70"/>
      <c r="DE251" s="719"/>
      <c r="DF251" s="70"/>
      <c r="DG251" s="70"/>
      <c r="DH251" s="719"/>
      <c r="DI251" s="70"/>
      <c r="DJ251" s="70"/>
    </row>
    <row r="252" spans="1:114" ht="15">
      <c r="A252" s="70"/>
      <c r="B252" s="70"/>
      <c r="C252" s="70"/>
      <c r="D252" s="719"/>
      <c r="E252" s="70"/>
      <c r="F252" s="70"/>
      <c r="G252" s="719"/>
      <c r="H252" s="70"/>
      <c r="I252" s="70"/>
      <c r="J252" s="719"/>
      <c r="K252" s="70"/>
      <c r="L252" s="70"/>
      <c r="M252" s="719"/>
      <c r="N252" s="70"/>
      <c r="O252" s="70"/>
      <c r="P252" s="719"/>
      <c r="Q252" s="70"/>
      <c r="R252" s="70"/>
      <c r="S252" s="719"/>
      <c r="T252" s="70"/>
      <c r="U252" s="70"/>
      <c r="V252" s="719"/>
      <c r="W252" s="70"/>
      <c r="X252" s="70"/>
      <c r="Y252" s="719"/>
      <c r="Z252" s="70"/>
      <c r="AA252" s="70"/>
      <c r="AB252" s="719"/>
      <c r="AC252" s="70"/>
      <c r="AD252" s="70"/>
      <c r="AE252" s="719"/>
      <c r="AF252" s="70"/>
      <c r="AG252" s="70"/>
      <c r="AH252" s="719"/>
      <c r="AI252" s="70"/>
      <c r="AJ252" s="70"/>
      <c r="AK252" s="719"/>
      <c r="AL252" s="70"/>
      <c r="AM252" s="70"/>
      <c r="AN252" s="719"/>
      <c r="AO252" s="70"/>
      <c r="AP252" s="70"/>
      <c r="AQ252" s="719"/>
      <c r="AR252" s="70"/>
      <c r="AS252" s="70"/>
      <c r="AT252" s="719"/>
      <c r="AU252" s="70"/>
      <c r="AV252" s="70"/>
      <c r="AW252" s="719"/>
      <c r="AX252" s="70"/>
      <c r="AY252" s="70"/>
      <c r="AZ252" s="719"/>
      <c r="BA252" s="70"/>
      <c r="BB252" s="70"/>
      <c r="BC252" s="719"/>
      <c r="BD252" s="70"/>
      <c r="BE252" s="70"/>
      <c r="BF252" s="719"/>
      <c r="BG252" s="70"/>
      <c r="BH252" s="70"/>
      <c r="BI252" s="719"/>
      <c r="BJ252" s="70"/>
      <c r="BK252" s="70"/>
      <c r="BL252" s="719"/>
      <c r="BM252" s="70"/>
      <c r="BN252" s="70"/>
      <c r="BO252" s="719"/>
      <c r="BP252" s="70"/>
      <c r="BQ252" s="70"/>
      <c r="BR252" s="719"/>
      <c r="BS252" s="70"/>
      <c r="BT252" s="70"/>
      <c r="BU252" s="719"/>
      <c r="BV252" s="70"/>
      <c r="BW252" s="70"/>
      <c r="BX252" s="719"/>
      <c r="BY252" s="70"/>
      <c r="BZ252" s="70"/>
      <c r="CA252" s="719"/>
      <c r="CB252" s="70"/>
      <c r="CC252" s="70"/>
      <c r="CD252" s="719"/>
      <c r="CE252" s="70"/>
      <c r="CF252" s="70"/>
      <c r="CG252" s="719"/>
      <c r="CH252" s="70"/>
      <c r="CI252" s="70"/>
      <c r="CJ252" s="719"/>
      <c r="CK252" s="70"/>
      <c r="CL252" s="70"/>
      <c r="CM252" s="719"/>
      <c r="CN252" s="70"/>
      <c r="CO252" s="70"/>
      <c r="CP252" s="719"/>
      <c r="CQ252" s="70"/>
      <c r="CR252" s="70"/>
      <c r="CS252" s="719"/>
      <c r="CT252" s="70"/>
      <c r="CU252" s="70"/>
      <c r="CV252" s="719"/>
      <c r="CW252" s="70"/>
      <c r="CX252" s="70"/>
      <c r="CY252" s="719"/>
      <c r="CZ252" s="70"/>
      <c r="DA252" s="70"/>
      <c r="DB252" s="719"/>
      <c r="DC252" s="70"/>
      <c r="DD252" s="70"/>
      <c r="DE252" s="719"/>
      <c r="DF252" s="70"/>
      <c r="DG252" s="70"/>
      <c r="DH252" s="719"/>
      <c r="DI252" s="70"/>
      <c r="DJ252" s="70"/>
    </row>
    <row r="253" spans="1:114" ht="15">
      <c r="A253" s="70"/>
      <c r="B253" s="70"/>
      <c r="C253" s="70"/>
      <c r="D253" s="719"/>
      <c r="E253" s="70"/>
      <c r="F253" s="70"/>
      <c r="G253" s="719"/>
      <c r="H253" s="70"/>
      <c r="I253" s="70"/>
      <c r="J253" s="719"/>
      <c r="K253" s="70"/>
      <c r="L253" s="70"/>
      <c r="M253" s="719"/>
      <c r="N253" s="70"/>
      <c r="O253" s="70"/>
      <c r="P253" s="719"/>
      <c r="Q253" s="70"/>
      <c r="R253" s="70"/>
      <c r="S253" s="719"/>
      <c r="T253" s="70"/>
      <c r="U253" s="70"/>
      <c r="V253" s="719"/>
      <c r="W253" s="70"/>
      <c r="X253" s="70"/>
      <c r="Y253" s="719"/>
      <c r="Z253" s="70"/>
      <c r="AA253" s="70"/>
      <c r="AB253" s="719"/>
      <c r="AC253" s="70"/>
      <c r="AD253" s="70"/>
      <c r="AE253" s="719"/>
      <c r="AF253" s="70"/>
      <c r="AG253" s="70"/>
      <c r="AH253" s="719"/>
      <c r="AI253" s="70"/>
      <c r="AJ253" s="70"/>
      <c r="AK253" s="719"/>
      <c r="AL253" s="70"/>
      <c r="AM253" s="70"/>
      <c r="AN253" s="719"/>
      <c r="AO253" s="70"/>
      <c r="AP253" s="70"/>
      <c r="AQ253" s="719"/>
      <c r="AR253" s="70"/>
      <c r="AS253" s="70"/>
      <c r="AT253" s="719"/>
      <c r="AU253" s="70"/>
      <c r="AV253" s="70"/>
      <c r="AW253" s="719"/>
      <c r="AX253" s="70"/>
      <c r="AY253" s="70"/>
      <c r="AZ253" s="719"/>
      <c r="BA253" s="70"/>
      <c r="BB253" s="70"/>
      <c r="BC253" s="719"/>
      <c r="BD253" s="70"/>
      <c r="BE253" s="70"/>
      <c r="BF253" s="719"/>
      <c r="BG253" s="70"/>
      <c r="BH253" s="70"/>
      <c r="BI253" s="719"/>
      <c r="BJ253" s="70"/>
      <c r="BK253" s="70"/>
      <c r="BL253" s="719"/>
      <c r="BM253" s="70"/>
      <c r="BN253" s="70"/>
      <c r="BO253" s="719"/>
      <c r="BP253" s="70"/>
      <c r="BQ253" s="70"/>
      <c r="BR253" s="719"/>
      <c r="BS253" s="70"/>
      <c r="BT253" s="70"/>
      <c r="BU253" s="719"/>
      <c r="BV253" s="70"/>
      <c r="BW253" s="70"/>
      <c r="BX253" s="719"/>
      <c r="BY253" s="70"/>
      <c r="BZ253" s="70"/>
      <c r="CA253" s="719"/>
      <c r="CB253" s="70"/>
      <c r="CC253" s="70"/>
      <c r="CD253" s="719"/>
      <c r="CE253" s="70"/>
      <c r="CF253" s="70"/>
      <c r="CG253" s="719"/>
      <c r="CH253" s="70"/>
      <c r="CI253" s="70"/>
      <c r="CJ253" s="719"/>
      <c r="CK253" s="70"/>
      <c r="CL253" s="70"/>
      <c r="CM253" s="719"/>
      <c r="CN253" s="70"/>
      <c r="CO253" s="70"/>
      <c r="CP253" s="719"/>
      <c r="CQ253" s="70"/>
      <c r="CR253" s="70"/>
      <c r="CS253" s="719"/>
      <c r="CT253" s="70"/>
      <c r="CU253" s="70"/>
      <c r="CV253" s="719"/>
      <c r="CW253" s="70"/>
      <c r="CX253" s="70"/>
      <c r="CY253" s="719"/>
      <c r="CZ253" s="70"/>
      <c r="DA253" s="70"/>
      <c r="DB253" s="719"/>
      <c r="DC253" s="70"/>
      <c r="DD253" s="70"/>
      <c r="DE253" s="719"/>
      <c r="DF253" s="70"/>
      <c r="DG253" s="70"/>
      <c r="DH253" s="719"/>
      <c r="DI253" s="70"/>
      <c r="DJ253" s="70"/>
    </row>
    <row r="254" spans="1:114" ht="15">
      <c r="A254" s="70"/>
      <c r="B254" s="70"/>
      <c r="C254" s="70"/>
      <c r="D254" s="719"/>
      <c r="E254" s="70"/>
      <c r="F254" s="70"/>
      <c r="G254" s="719"/>
      <c r="H254" s="70"/>
      <c r="I254" s="70"/>
      <c r="J254" s="719"/>
      <c r="K254" s="70"/>
      <c r="L254" s="70"/>
      <c r="M254" s="719"/>
      <c r="N254" s="70"/>
      <c r="O254" s="70"/>
      <c r="P254" s="719"/>
      <c r="Q254" s="70"/>
      <c r="R254" s="70"/>
      <c r="S254" s="719"/>
      <c r="T254" s="70"/>
      <c r="U254" s="70"/>
      <c r="V254" s="719"/>
      <c r="W254" s="70"/>
      <c r="X254" s="70"/>
      <c r="Y254" s="719"/>
      <c r="Z254" s="70"/>
      <c r="AA254" s="70"/>
      <c r="AB254" s="719"/>
      <c r="AC254" s="70"/>
      <c r="AD254" s="70"/>
      <c r="AE254" s="719"/>
      <c r="AF254" s="70"/>
      <c r="AG254" s="70"/>
      <c r="AH254" s="719"/>
      <c r="AI254" s="70"/>
      <c r="AJ254" s="70"/>
      <c r="AK254" s="719"/>
      <c r="AL254" s="70"/>
      <c r="AM254" s="70"/>
      <c r="AN254" s="719"/>
      <c r="AO254" s="70"/>
      <c r="AP254" s="70"/>
      <c r="AQ254" s="719"/>
      <c r="AR254" s="70"/>
      <c r="AS254" s="70"/>
      <c r="AT254" s="719"/>
      <c r="AU254" s="70"/>
      <c r="AV254" s="70"/>
      <c r="AW254" s="719"/>
      <c r="AX254" s="70"/>
      <c r="AY254" s="70"/>
      <c r="AZ254" s="719"/>
      <c r="BA254" s="70"/>
      <c r="BB254" s="70"/>
      <c r="BC254" s="719"/>
      <c r="BD254" s="70"/>
      <c r="BE254" s="70"/>
      <c r="BF254" s="719"/>
      <c r="BG254" s="70"/>
      <c r="BH254" s="70"/>
      <c r="BI254" s="719"/>
      <c r="BJ254" s="70"/>
      <c r="BK254" s="70"/>
      <c r="BL254" s="719"/>
      <c r="BM254" s="70"/>
      <c r="BN254" s="70"/>
      <c r="BO254" s="719"/>
      <c r="BP254" s="70"/>
      <c r="BQ254" s="70"/>
      <c r="BR254" s="719"/>
      <c r="BS254" s="70"/>
      <c r="BT254" s="70"/>
      <c r="BU254" s="719"/>
      <c r="BV254" s="70"/>
      <c r="BW254" s="70"/>
      <c r="BX254" s="719"/>
      <c r="BY254" s="70"/>
      <c r="BZ254" s="70"/>
      <c r="CA254" s="719"/>
      <c r="CB254" s="70"/>
      <c r="CC254" s="70"/>
      <c r="CD254" s="719"/>
      <c r="CE254" s="70"/>
      <c r="CF254" s="70"/>
      <c r="CG254" s="719"/>
      <c r="CH254" s="70"/>
      <c r="CI254" s="70"/>
      <c r="CJ254" s="719"/>
      <c r="CK254" s="70"/>
      <c r="CL254" s="70"/>
      <c r="CM254" s="719"/>
      <c r="CN254" s="70"/>
      <c r="CO254" s="70"/>
      <c r="CP254" s="719"/>
      <c r="CQ254" s="70"/>
      <c r="CR254" s="70"/>
      <c r="CS254" s="719"/>
      <c r="CT254" s="70"/>
      <c r="CU254" s="70"/>
      <c r="CV254" s="719"/>
      <c r="CW254" s="70"/>
      <c r="CX254" s="70"/>
      <c r="CY254" s="719"/>
      <c r="CZ254" s="70"/>
      <c r="DA254" s="70"/>
      <c r="DB254" s="719"/>
      <c r="DC254" s="70"/>
      <c r="DD254" s="70"/>
      <c r="DE254" s="719"/>
      <c r="DF254" s="70"/>
      <c r="DG254" s="70"/>
      <c r="DH254" s="719"/>
      <c r="DI254" s="70"/>
      <c r="DJ254" s="70"/>
    </row>
    <row r="255" spans="1:114" ht="15">
      <c r="A255" s="70"/>
      <c r="B255" s="70"/>
      <c r="C255" s="70"/>
      <c r="D255" s="719"/>
      <c r="E255" s="70"/>
      <c r="F255" s="70"/>
      <c r="G255" s="719"/>
      <c r="H255" s="70"/>
      <c r="I255" s="70"/>
      <c r="J255" s="719"/>
      <c r="K255" s="70"/>
      <c r="L255" s="70"/>
      <c r="M255" s="719"/>
      <c r="N255" s="70"/>
      <c r="O255" s="70"/>
      <c r="P255" s="719"/>
      <c r="Q255" s="70"/>
      <c r="R255" s="70"/>
      <c r="S255" s="719"/>
      <c r="T255" s="70"/>
      <c r="U255" s="70"/>
      <c r="V255" s="719"/>
      <c r="W255" s="70"/>
      <c r="X255" s="70"/>
      <c r="Y255" s="719"/>
      <c r="Z255" s="70"/>
      <c r="AA255" s="70"/>
      <c r="AB255" s="719"/>
      <c r="AC255" s="70"/>
      <c r="AD255" s="70"/>
      <c r="AE255" s="719"/>
      <c r="AF255" s="70"/>
      <c r="AG255" s="70"/>
      <c r="AH255" s="719"/>
      <c r="AI255" s="70"/>
      <c r="AJ255" s="70"/>
      <c r="AK255" s="719"/>
      <c r="AL255" s="70"/>
      <c r="AM255" s="70"/>
      <c r="AN255" s="719"/>
      <c r="AO255" s="70"/>
      <c r="AP255" s="70"/>
      <c r="AQ255" s="719"/>
      <c r="AR255" s="70"/>
      <c r="AS255" s="70"/>
      <c r="AT255" s="719"/>
      <c r="AU255" s="70"/>
      <c r="AV255" s="70"/>
      <c r="AW255" s="719"/>
      <c r="AX255" s="70"/>
      <c r="AY255" s="70"/>
      <c r="AZ255" s="719"/>
      <c r="BA255" s="70"/>
      <c r="BB255" s="70"/>
      <c r="BC255" s="719"/>
      <c r="BD255" s="70"/>
      <c r="BE255" s="70"/>
      <c r="BF255" s="719"/>
      <c r="BG255" s="70"/>
      <c r="BH255" s="70"/>
      <c r="BI255" s="719"/>
      <c r="BJ255" s="70"/>
      <c r="BK255" s="70"/>
      <c r="BL255" s="719"/>
      <c r="BM255" s="70"/>
      <c r="BN255" s="70"/>
      <c r="BO255" s="719"/>
      <c r="BP255" s="70"/>
      <c r="BQ255" s="70"/>
      <c r="BR255" s="719"/>
      <c r="BS255" s="70"/>
      <c r="BT255" s="70"/>
      <c r="BU255" s="719"/>
      <c r="BV255" s="70"/>
      <c r="BW255" s="70"/>
      <c r="BX255" s="719"/>
      <c r="BY255" s="70"/>
      <c r="BZ255" s="70"/>
      <c r="CA255" s="719"/>
      <c r="CB255" s="70"/>
      <c r="CC255" s="70"/>
      <c r="CD255" s="719"/>
      <c r="CE255" s="70"/>
      <c r="CF255" s="70"/>
      <c r="CG255" s="719"/>
      <c r="CH255" s="70"/>
      <c r="CI255" s="70"/>
      <c r="CJ255" s="719"/>
      <c r="CK255" s="70"/>
      <c r="CL255" s="70"/>
      <c r="CM255" s="719"/>
      <c r="CN255" s="70"/>
      <c r="CO255" s="70"/>
      <c r="CP255" s="719"/>
      <c r="CQ255" s="70"/>
      <c r="CR255" s="70"/>
      <c r="CS255" s="719"/>
      <c r="CT255" s="70"/>
      <c r="CU255" s="70"/>
      <c r="CV255" s="719"/>
      <c r="CW255" s="70"/>
      <c r="CX255" s="70"/>
      <c r="CY255" s="719"/>
      <c r="CZ255" s="70"/>
      <c r="DA255" s="70"/>
      <c r="DB255" s="719"/>
      <c r="DC255" s="70"/>
      <c r="DD255" s="70"/>
      <c r="DE255" s="719"/>
      <c r="DF255" s="70"/>
      <c r="DG255" s="70"/>
      <c r="DH255" s="719"/>
      <c r="DI255" s="70"/>
      <c r="DJ255" s="70"/>
    </row>
    <row r="256" spans="1:114" ht="15">
      <c r="A256" s="70"/>
      <c r="B256" s="70"/>
      <c r="C256" s="70"/>
      <c r="D256" s="719"/>
      <c r="E256" s="70"/>
      <c r="F256" s="70"/>
      <c r="G256" s="719"/>
      <c r="H256" s="70"/>
      <c r="I256" s="70"/>
      <c r="J256" s="719"/>
      <c r="K256" s="70"/>
      <c r="L256" s="70"/>
      <c r="M256" s="719"/>
      <c r="N256" s="70"/>
      <c r="O256" s="70"/>
      <c r="P256" s="719"/>
      <c r="Q256" s="70"/>
      <c r="R256" s="70"/>
      <c r="S256" s="719"/>
      <c r="T256" s="70"/>
      <c r="U256" s="70"/>
      <c r="V256" s="719"/>
      <c r="W256" s="70"/>
      <c r="X256" s="70"/>
      <c r="Y256" s="719"/>
      <c r="Z256" s="70"/>
      <c r="AA256" s="70"/>
      <c r="AB256" s="719"/>
      <c r="AC256" s="70"/>
      <c r="AD256" s="70"/>
      <c r="AE256" s="719"/>
      <c r="AF256" s="70"/>
      <c r="AG256" s="70"/>
      <c r="AH256" s="719"/>
      <c r="AI256" s="70"/>
      <c r="AJ256" s="70"/>
      <c r="AK256" s="719"/>
      <c r="AL256" s="70"/>
      <c r="AM256" s="70"/>
      <c r="AN256" s="719"/>
      <c r="AO256" s="70"/>
      <c r="AP256" s="70"/>
      <c r="AQ256" s="719"/>
      <c r="AR256" s="70"/>
      <c r="AS256" s="70"/>
      <c r="AT256" s="719"/>
      <c r="AU256" s="70"/>
      <c r="AV256" s="70"/>
      <c r="AW256" s="719"/>
      <c r="AX256" s="70"/>
      <c r="AY256" s="70"/>
      <c r="AZ256" s="719"/>
      <c r="BA256" s="70"/>
      <c r="BB256" s="70"/>
      <c r="BC256" s="719"/>
      <c r="BD256" s="70"/>
      <c r="BE256" s="70"/>
      <c r="BF256" s="719"/>
      <c r="BG256" s="70"/>
      <c r="BH256" s="70"/>
      <c r="BI256" s="719"/>
      <c r="BJ256" s="70"/>
      <c r="BK256" s="70"/>
      <c r="BL256" s="719"/>
      <c r="BM256" s="70"/>
      <c r="BN256" s="70"/>
      <c r="BO256" s="719"/>
      <c r="BP256" s="70"/>
      <c r="BQ256" s="70"/>
      <c r="BR256" s="719"/>
      <c r="BS256" s="70"/>
      <c r="BT256" s="70"/>
      <c r="BU256" s="719"/>
      <c r="BV256" s="70"/>
      <c r="BW256" s="70"/>
      <c r="BX256" s="719"/>
      <c r="BY256" s="70"/>
      <c r="BZ256" s="70"/>
      <c r="CA256" s="719"/>
      <c r="CB256" s="70"/>
      <c r="CC256" s="70"/>
      <c r="CD256" s="719"/>
      <c r="CE256" s="70"/>
      <c r="CF256" s="70"/>
      <c r="CG256" s="719"/>
      <c r="CH256" s="70"/>
      <c r="CI256" s="70"/>
      <c r="CJ256" s="719"/>
      <c r="CK256" s="70"/>
      <c r="CL256" s="70"/>
      <c r="CM256" s="719"/>
      <c r="CN256" s="70"/>
      <c r="CO256" s="70"/>
      <c r="CP256" s="719"/>
      <c r="CQ256" s="70"/>
      <c r="CR256" s="70"/>
      <c r="CS256" s="719"/>
      <c r="CT256" s="70"/>
      <c r="CU256" s="70"/>
      <c r="CV256" s="719"/>
      <c r="CW256" s="70"/>
      <c r="CX256" s="70"/>
      <c r="CY256" s="719"/>
      <c r="CZ256" s="70"/>
      <c r="DA256" s="70"/>
      <c r="DB256" s="719"/>
      <c r="DC256" s="70"/>
      <c r="DD256" s="70"/>
      <c r="DE256" s="719"/>
      <c r="DF256" s="70"/>
      <c r="DG256" s="70"/>
      <c r="DH256" s="719"/>
      <c r="DI256" s="70"/>
      <c r="DJ256" s="70"/>
    </row>
    <row r="257" spans="1:114" ht="15">
      <c r="A257" s="70"/>
      <c r="B257" s="70"/>
      <c r="C257" s="70"/>
      <c r="D257" s="719"/>
      <c r="E257" s="70"/>
      <c r="F257" s="70"/>
      <c r="G257" s="719"/>
      <c r="H257" s="70"/>
      <c r="I257" s="70"/>
      <c r="J257" s="719"/>
      <c r="K257" s="70"/>
      <c r="L257" s="70"/>
      <c r="M257" s="719"/>
      <c r="N257" s="70"/>
      <c r="O257" s="70"/>
      <c r="P257" s="719"/>
      <c r="Q257" s="70"/>
      <c r="R257" s="70"/>
      <c r="S257" s="719"/>
      <c r="T257" s="70"/>
      <c r="U257" s="70"/>
      <c r="V257" s="719"/>
      <c r="W257" s="70"/>
      <c r="X257" s="70"/>
      <c r="Y257" s="719"/>
      <c r="Z257" s="70"/>
      <c r="AA257" s="70"/>
      <c r="AB257" s="719"/>
      <c r="AC257" s="70"/>
      <c r="AD257" s="70"/>
      <c r="AE257" s="719"/>
      <c r="AF257" s="70"/>
      <c r="AG257" s="70"/>
      <c r="AH257" s="719"/>
      <c r="AI257" s="70"/>
      <c r="AJ257" s="70"/>
      <c r="AK257" s="719"/>
      <c r="AL257" s="70"/>
      <c r="AM257" s="70"/>
      <c r="AN257" s="719"/>
      <c r="AO257" s="70"/>
      <c r="AP257" s="70"/>
      <c r="AQ257" s="719"/>
      <c r="AR257" s="70"/>
      <c r="AS257" s="70"/>
      <c r="AT257" s="719"/>
      <c r="AU257" s="70"/>
      <c r="AV257" s="70"/>
      <c r="AW257" s="719"/>
      <c r="AX257" s="70"/>
      <c r="AY257" s="70"/>
      <c r="AZ257" s="719"/>
      <c r="BA257" s="70"/>
      <c r="BB257" s="70"/>
      <c r="BC257" s="719"/>
      <c r="BD257" s="70"/>
      <c r="BE257" s="70"/>
      <c r="BF257" s="719"/>
      <c r="BG257" s="70"/>
      <c r="BH257" s="70"/>
      <c r="BI257" s="719"/>
      <c r="BJ257" s="70"/>
      <c r="BK257" s="70"/>
      <c r="BL257" s="719"/>
      <c r="BM257" s="70"/>
      <c r="BN257" s="70"/>
      <c r="BO257" s="719"/>
      <c r="BP257" s="70"/>
      <c r="BQ257" s="70"/>
      <c r="BR257" s="719"/>
      <c r="BS257" s="70"/>
      <c r="BT257" s="70"/>
      <c r="BU257" s="719"/>
      <c r="BV257" s="70"/>
      <c r="BW257" s="70"/>
      <c r="BX257" s="719"/>
      <c r="BY257" s="70"/>
      <c r="BZ257" s="70"/>
      <c r="CA257" s="719"/>
      <c r="CB257" s="70"/>
      <c r="CC257" s="70"/>
      <c r="CD257" s="719"/>
      <c r="CE257" s="70"/>
      <c r="CF257" s="70"/>
      <c r="CG257" s="719"/>
      <c r="CH257" s="70"/>
      <c r="CI257" s="70"/>
      <c r="CJ257" s="719"/>
      <c r="CK257" s="70"/>
      <c r="CL257" s="70"/>
      <c r="CM257" s="719"/>
      <c r="CN257" s="70"/>
      <c r="CO257" s="70"/>
      <c r="CP257" s="719"/>
      <c r="CQ257" s="70"/>
      <c r="CR257" s="70"/>
      <c r="CS257" s="719"/>
      <c r="CT257" s="70"/>
      <c r="CU257" s="70"/>
      <c r="CV257" s="719"/>
      <c r="CW257" s="70"/>
      <c r="CX257" s="70"/>
      <c r="CY257" s="719"/>
      <c r="CZ257" s="70"/>
      <c r="DA257" s="70"/>
      <c r="DB257" s="719"/>
      <c r="DC257" s="70"/>
      <c r="DD257" s="70"/>
      <c r="DE257" s="719"/>
      <c r="DF257" s="70"/>
      <c r="DG257" s="70"/>
      <c r="DH257" s="719"/>
      <c r="DI257" s="70"/>
      <c r="DJ257" s="70"/>
    </row>
    <row r="258" spans="1:114" ht="15">
      <c r="A258" s="70"/>
      <c r="B258" s="70"/>
      <c r="C258" s="70"/>
      <c r="D258" s="719"/>
      <c r="E258" s="70"/>
      <c r="F258" s="70"/>
      <c r="G258" s="719"/>
      <c r="H258" s="70"/>
      <c r="I258" s="70"/>
      <c r="J258" s="719"/>
      <c r="K258" s="70"/>
      <c r="L258" s="70"/>
      <c r="M258" s="719"/>
      <c r="N258" s="70"/>
      <c r="O258" s="70"/>
      <c r="P258" s="719"/>
      <c r="Q258" s="70"/>
      <c r="R258" s="70"/>
      <c r="S258" s="719"/>
      <c r="T258" s="70"/>
      <c r="U258" s="70"/>
      <c r="V258" s="719"/>
      <c r="W258" s="70"/>
      <c r="X258" s="70"/>
      <c r="Y258" s="719"/>
      <c r="Z258" s="70"/>
      <c r="AA258" s="70"/>
      <c r="AB258" s="719"/>
      <c r="AC258" s="70"/>
      <c r="AD258" s="70"/>
      <c r="AE258" s="719"/>
      <c r="AF258" s="70"/>
      <c r="AG258" s="70"/>
      <c r="AH258" s="719"/>
      <c r="AI258" s="70"/>
      <c r="AJ258" s="70"/>
      <c r="AK258" s="719"/>
      <c r="AL258" s="70"/>
      <c r="AM258" s="70"/>
      <c r="AN258" s="719"/>
      <c r="AO258" s="70"/>
      <c r="AP258" s="70"/>
      <c r="AQ258" s="719"/>
      <c r="AR258" s="70"/>
      <c r="AS258" s="70"/>
      <c r="AT258" s="719"/>
      <c r="AU258" s="70"/>
      <c r="AV258" s="70"/>
      <c r="AW258" s="719"/>
      <c r="AX258" s="70"/>
      <c r="AY258" s="70"/>
      <c r="AZ258" s="719"/>
      <c r="BA258" s="70"/>
      <c r="BB258" s="70"/>
      <c r="BC258" s="719"/>
      <c r="BD258" s="70"/>
      <c r="BE258" s="70"/>
      <c r="BF258" s="719"/>
      <c r="BG258" s="70"/>
      <c r="BH258" s="70"/>
      <c r="BI258" s="719"/>
      <c r="BJ258" s="70"/>
      <c r="BK258" s="70"/>
      <c r="BL258" s="719"/>
      <c r="BM258" s="70"/>
      <c r="BN258" s="70"/>
      <c r="BO258" s="719"/>
      <c r="BP258" s="70"/>
      <c r="BQ258" s="70"/>
      <c r="BR258" s="719"/>
      <c r="BS258" s="70"/>
      <c r="BT258" s="70"/>
      <c r="BU258" s="719"/>
      <c r="BV258" s="70"/>
      <c r="BW258" s="70"/>
      <c r="BX258" s="719"/>
      <c r="BY258" s="70"/>
      <c r="BZ258" s="70"/>
      <c r="CA258" s="719"/>
      <c r="CB258" s="70"/>
      <c r="CC258" s="70"/>
      <c r="CD258" s="719"/>
      <c r="CE258" s="70"/>
      <c r="CF258" s="70"/>
      <c r="CG258" s="719"/>
      <c r="CH258" s="70"/>
      <c r="CI258" s="70"/>
      <c r="CJ258" s="719"/>
      <c r="CK258" s="70"/>
      <c r="CL258" s="70"/>
      <c r="CM258" s="719"/>
      <c r="CN258" s="70"/>
      <c r="CO258" s="70"/>
      <c r="CP258" s="719"/>
      <c r="CQ258" s="70"/>
      <c r="CR258" s="70"/>
      <c r="CS258" s="719"/>
      <c r="CT258" s="70"/>
      <c r="CU258" s="70"/>
      <c r="CV258" s="719"/>
      <c r="CW258" s="70"/>
      <c r="CX258" s="70"/>
      <c r="CY258" s="719"/>
      <c r="CZ258" s="70"/>
      <c r="DA258" s="70"/>
      <c r="DB258" s="719"/>
      <c r="DC258" s="70"/>
      <c r="DD258" s="70"/>
      <c r="DE258" s="719"/>
      <c r="DF258" s="70"/>
      <c r="DG258" s="70"/>
      <c r="DH258" s="719"/>
      <c r="DI258" s="70"/>
      <c r="DJ258" s="70"/>
    </row>
    <row r="259" spans="1:114" ht="15">
      <c r="A259" s="70"/>
      <c r="B259" s="70"/>
      <c r="C259" s="70"/>
      <c r="D259" s="719"/>
      <c r="E259" s="70"/>
      <c r="F259" s="70"/>
      <c r="G259" s="719"/>
      <c r="H259" s="70"/>
      <c r="I259" s="70"/>
      <c r="J259" s="719"/>
      <c r="K259" s="70"/>
      <c r="L259" s="70"/>
      <c r="M259" s="719"/>
      <c r="N259" s="70"/>
      <c r="O259" s="70"/>
      <c r="P259" s="719"/>
      <c r="Q259" s="70"/>
      <c r="R259" s="70"/>
      <c r="S259" s="719"/>
      <c r="T259" s="70"/>
      <c r="U259" s="70"/>
      <c r="V259" s="719"/>
      <c r="W259" s="70"/>
      <c r="X259" s="70"/>
      <c r="Y259" s="719"/>
      <c r="Z259" s="70"/>
      <c r="AA259" s="70"/>
      <c r="AB259" s="719"/>
      <c r="AC259" s="70"/>
      <c r="AD259" s="70"/>
      <c r="AE259" s="719"/>
      <c r="AF259" s="70"/>
      <c r="AG259" s="70"/>
      <c r="AH259" s="719"/>
      <c r="AI259" s="70"/>
      <c r="AJ259" s="70"/>
      <c r="AK259" s="719"/>
      <c r="AL259" s="70"/>
      <c r="AM259" s="70"/>
      <c r="AN259" s="719"/>
      <c r="AO259" s="70"/>
      <c r="AP259" s="70"/>
      <c r="AQ259" s="719"/>
      <c r="AR259" s="70"/>
      <c r="AS259" s="70"/>
      <c r="AT259" s="719"/>
      <c r="AU259" s="70"/>
      <c r="AV259" s="70"/>
      <c r="AW259" s="719"/>
      <c r="AX259" s="70"/>
      <c r="AY259" s="70"/>
      <c r="AZ259" s="719"/>
      <c r="BA259" s="70"/>
      <c r="BB259" s="70"/>
      <c r="BC259" s="719"/>
      <c r="BD259" s="70"/>
      <c r="BE259" s="70"/>
      <c r="BF259" s="719"/>
      <c r="BG259" s="70"/>
      <c r="BH259" s="70"/>
      <c r="BI259" s="719"/>
      <c r="BJ259" s="70"/>
      <c r="BK259" s="70"/>
      <c r="BL259" s="719"/>
      <c r="BM259" s="70"/>
      <c r="BN259" s="70"/>
      <c r="BO259" s="719"/>
      <c r="BP259" s="70"/>
      <c r="BQ259" s="70"/>
      <c r="BR259" s="719"/>
      <c r="BS259" s="70"/>
      <c r="BT259" s="70"/>
      <c r="BU259" s="719"/>
      <c r="BV259" s="70"/>
      <c r="BW259" s="70"/>
      <c r="BX259" s="719"/>
      <c r="BY259" s="70"/>
      <c r="BZ259" s="70"/>
      <c r="CA259" s="719"/>
      <c r="CB259" s="70"/>
      <c r="CC259" s="70"/>
      <c r="CD259" s="719"/>
      <c r="CE259" s="70"/>
      <c r="CF259" s="70"/>
      <c r="CG259" s="719"/>
      <c r="CH259" s="70"/>
      <c r="CI259" s="70"/>
      <c r="CJ259" s="719"/>
      <c r="CK259" s="70"/>
      <c r="CL259" s="70"/>
      <c r="CM259" s="719"/>
      <c r="CN259" s="70"/>
      <c r="CO259" s="70"/>
      <c r="CP259" s="719"/>
      <c r="CQ259" s="70"/>
      <c r="CR259" s="70"/>
      <c r="CS259" s="719"/>
      <c r="CT259" s="70"/>
      <c r="CU259" s="70"/>
      <c r="CV259" s="719"/>
      <c r="CW259" s="70"/>
      <c r="CX259" s="70"/>
      <c r="CY259" s="719"/>
      <c r="CZ259" s="70"/>
      <c r="DA259" s="70"/>
      <c r="DB259" s="719"/>
      <c r="DC259" s="70"/>
      <c r="DD259" s="70"/>
      <c r="DE259" s="719"/>
      <c r="DF259" s="70"/>
      <c r="DG259" s="70"/>
      <c r="DH259" s="719"/>
      <c r="DI259" s="70"/>
      <c r="DJ259" s="70"/>
    </row>
    <row r="260" spans="1:114" ht="15">
      <c r="A260" s="70"/>
      <c r="B260" s="70"/>
      <c r="C260" s="70"/>
      <c r="D260" s="719"/>
      <c r="E260" s="70"/>
      <c r="F260" s="70"/>
      <c r="G260" s="719"/>
      <c r="H260" s="70"/>
      <c r="I260" s="70"/>
      <c r="J260" s="719"/>
      <c r="K260" s="70"/>
      <c r="L260" s="70"/>
      <c r="M260" s="719"/>
      <c r="N260" s="70"/>
      <c r="O260" s="70"/>
      <c r="P260" s="719"/>
      <c r="Q260" s="70"/>
      <c r="R260" s="70"/>
      <c r="S260" s="719"/>
      <c r="T260" s="70"/>
      <c r="U260" s="70"/>
      <c r="V260" s="719"/>
      <c r="W260" s="70"/>
      <c r="X260" s="70"/>
      <c r="Y260" s="719"/>
      <c r="Z260" s="70"/>
      <c r="AA260" s="70"/>
      <c r="AB260" s="719"/>
      <c r="AC260" s="70"/>
      <c r="AD260" s="70"/>
      <c r="AE260" s="719"/>
      <c r="AF260" s="70"/>
      <c r="AG260" s="70"/>
      <c r="AH260" s="719"/>
      <c r="AI260" s="70"/>
      <c r="AJ260" s="70"/>
      <c r="AK260" s="719"/>
      <c r="AL260" s="70"/>
      <c r="AM260" s="70"/>
      <c r="AN260" s="719"/>
      <c r="AO260" s="70"/>
      <c r="AP260" s="70"/>
      <c r="AQ260" s="719"/>
      <c r="AR260" s="70"/>
      <c r="AS260" s="70"/>
      <c r="AT260" s="719"/>
      <c r="AU260" s="70"/>
      <c r="AV260" s="70"/>
      <c r="AW260" s="719"/>
      <c r="AX260" s="70"/>
      <c r="AY260" s="70"/>
      <c r="AZ260" s="719"/>
      <c r="BA260" s="70"/>
      <c r="BB260" s="70"/>
      <c r="BC260" s="719"/>
      <c r="BD260" s="70"/>
      <c r="BE260" s="70"/>
      <c r="BF260" s="719"/>
      <c r="BG260" s="70"/>
      <c r="BH260" s="70"/>
      <c r="BI260" s="719"/>
      <c r="BJ260" s="70"/>
      <c r="BK260" s="70"/>
      <c r="BL260" s="719"/>
      <c r="BM260" s="70"/>
      <c r="BN260" s="70"/>
      <c r="BO260" s="719"/>
      <c r="BP260" s="70"/>
      <c r="BQ260" s="70"/>
      <c r="BR260" s="719"/>
      <c r="BS260" s="70"/>
      <c r="BT260" s="70"/>
      <c r="BU260" s="719"/>
      <c r="BV260" s="70"/>
      <c r="BW260" s="70"/>
      <c r="BX260" s="719"/>
      <c r="BY260" s="70"/>
      <c r="BZ260" s="70"/>
      <c r="CA260" s="719"/>
      <c r="CB260" s="70"/>
      <c r="CC260" s="70"/>
      <c r="CD260" s="719"/>
      <c r="CE260" s="70"/>
      <c r="CF260" s="70"/>
      <c r="CG260" s="719"/>
      <c r="CH260" s="70"/>
      <c r="CI260" s="70"/>
      <c r="CJ260" s="719"/>
      <c r="CK260" s="70"/>
      <c r="CL260" s="70"/>
      <c r="CM260" s="719"/>
      <c r="CN260" s="70"/>
      <c r="CO260" s="70"/>
      <c r="CP260" s="719"/>
      <c r="CQ260" s="70"/>
      <c r="CR260" s="70"/>
      <c r="CS260" s="719"/>
      <c r="CT260" s="70"/>
      <c r="CU260" s="70"/>
      <c r="CV260" s="719"/>
      <c r="CW260" s="70"/>
      <c r="CX260" s="70"/>
      <c r="CY260" s="719"/>
      <c r="CZ260" s="70"/>
      <c r="DA260" s="70"/>
      <c r="DB260" s="719"/>
      <c r="DC260" s="70"/>
      <c r="DD260" s="70"/>
      <c r="DE260" s="719"/>
      <c r="DF260" s="70"/>
      <c r="DG260" s="70"/>
      <c r="DH260" s="719"/>
      <c r="DI260" s="70"/>
      <c r="DJ260" s="70"/>
    </row>
    <row r="261" spans="1:114" ht="15">
      <c r="A261" s="70"/>
      <c r="B261" s="70"/>
      <c r="C261" s="70"/>
      <c r="D261" s="719"/>
      <c r="E261" s="70"/>
      <c r="F261" s="70"/>
      <c r="G261" s="719"/>
      <c r="H261" s="70"/>
      <c r="I261" s="70"/>
      <c r="J261" s="719"/>
      <c r="K261" s="70"/>
      <c r="L261" s="70"/>
      <c r="M261" s="719"/>
      <c r="N261" s="70"/>
      <c r="O261" s="70"/>
      <c r="P261" s="719"/>
      <c r="Q261" s="70"/>
      <c r="R261" s="70"/>
      <c r="S261" s="719"/>
      <c r="T261" s="70"/>
      <c r="U261" s="70"/>
      <c r="V261" s="719"/>
      <c r="W261" s="70"/>
      <c r="X261" s="70"/>
      <c r="Y261" s="719"/>
      <c r="Z261" s="70"/>
      <c r="AA261" s="70"/>
      <c r="AB261" s="719"/>
      <c r="AC261" s="70"/>
      <c r="AD261" s="70"/>
      <c r="AE261" s="719"/>
      <c r="AF261" s="70"/>
      <c r="AG261" s="70"/>
      <c r="AH261" s="719"/>
      <c r="AI261" s="70"/>
      <c r="AJ261" s="70"/>
      <c r="AK261" s="719"/>
      <c r="AL261" s="70"/>
      <c r="AM261" s="70"/>
      <c r="AN261" s="719"/>
      <c r="AO261" s="70"/>
      <c r="AP261" s="70"/>
      <c r="AQ261" s="719"/>
      <c r="AR261" s="70"/>
      <c r="AS261" s="70"/>
      <c r="AT261" s="719"/>
      <c r="AU261" s="70"/>
      <c r="AV261" s="70"/>
      <c r="AW261" s="719"/>
      <c r="AX261" s="70"/>
      <c r="AY261" s="70"/>
      <c r="AZ261" s="719"/>
      <c r="BA261" s="70"/>
      <c r="BB261" s="70"/>
      <c r="BC261" s="719"/>
      <c r="BD261" s="70"/>
      <c r="BE261" s="70"/>
      <c r="BF261" s="719"/>
      <c r="BG261" s="70"/>
      <c r="BH261" s="70"/>
      <c r="BI261" s="719"/>
      <c r="BJ261" s="70"/>
      <c r="BK261" s="70"/>
      <c r="BL261" s="719"/>
      <c r="BM261" s="70"/>
      <c r="BN261" s="70"/>
      <c r="BO261" s="719"/>
      <c r="BP261" s="70"/>
      <c r="BQ261" s="70"/>
      <c r="BR261" s="719"/>
      <c r="BS261" s="70"/>
      <c r="BT261" s="70"/>
      <c r="BU261" s="719"/>
      <c r="BV261" s="70"/>
      <c r="BW261" s="70"/>
      <c r="BX261" s="719"/>
      <c r="BY261" s="70"/>
      <c r="BZ261" s="70"/>
      <c r="CA261" s="719"/>
      <c r="CB261" s="70"/>
      <c r="CC261" s="70"/>
      <c r="CD261" s="719"/>
      <c r="CE261" s="70"/>
      <c r="CF261" s="70"/>
      <c r="CG261" s="719"/>
      <c r="CH261" s="70"/>
      <c r="CI261" s="70"/>
      <c r="CJ261" s="719"/>
      <c r="CK261" s="70"/>
      <c r="CL261" s="70"/>
      <c r="CM261" s="719"/>
      <c r="CN261" s="70"/>
      <c r="CO261" s="70"/>
      <c r="CP261" s="719"/>
      <c r="CQ261" s="70"/>
      <c r="CR261" s="70"/>
      <c r="CS261" s="719"/>
      <c r="CT261" s="70"/>
      <c r="CU261" s="70"/>
      <c r="CV261" s="719"/>
      <c r="CW261" s="70"/>
      <c r="CX261" s="70"/>
      <c r="CY261" s="719"/>
      <c r="CZ261" s="70"/>
      <c r="DA261" s="70"/>
      <c r="DB261" s="719"/>
      <c r="DC261" s="70"/>
      <c r="DD261" s="70"/>
      <c r="DE261" s="719"/>
      <c r="DF261" s="70"/>
      <c r="DG261" s="70"/>
      <c r="DH261" s="719"/>
      <c r="DI261" s="70"/>
      <c r="DJ261" s="70"/>
    </row>
    <row r="262" spans="1:114" ht="15">
      <c r="A262" s="70"/>
      <c r="B262" s="70"/>
      <c r="C262" s="70"/>
      <c r="D262" s="719"/>
      <c r="E262" s="70"/>
      <c r="F262" s="70"/>
      <c r="G262" s="719"/>
      <c r="H262" s="70"/>
      <c r="I262" s="70"/>
      <c r="J262" s="719"/>
      <c r="K262" s="70"/>
      <c r="L262" s="70"/>
      <c r="M262" s="719"/>
      <c r="N262" s="70"/>
      <c r="O262" s="70"/>
      <c r="P262" s="719"/>
      <c r="Q262" s="70"/>
      <c r="R262" s="70"/>
      <c r="S262" s="719"/>
      <c r="T262" s="70"/>
      <c r="U262" s="70"/>
      <c r="V262" s="719"/>
      <c r="W262" s="70"/>
      <c r="X262" s="70"/>
      <c r="Y262" s="719"/>
      <c r="Z262" s="70"/>
      <c r="AA262" s="70"/>
      <c r="AB262" s="719"/>
      <c r="AC262" s="70"/>
      <c r="AD262" s="70"/>
      <c r="AE262" s="719"/>
      <c r="AF262" s="70"/>
      <c r="AG262" s="70"/>
      <c r="AH262" s="719"/>
      <c r="AI262" s="70"/>
      <c r="AJ262" s="70"/>
      <c r="AK262" s="719"/>
      <c r="AL262" s="70"/>
      <c r="AM262" s="70"/>
      <c r="AN262" s="719"/>
      <c r="AO262" s="70"/>
      <c r="AP262" s="70"/>
      <c r="AQ262" s="719"/>
      <c r="AR262" s="70"/>
      <c r="AS262" s="70"/>
      <c r="AT262" s="719"/>
      <c r="AU262" s="70"/>
      <c r="AV262" s="70"/>
      <c r="AW262" s="719"/>
      <c r="AX262" s="70"/>
      <c r="AY262" s="70"/>
      <c r="AZ262" s="719"/>
      <c r="BA262" s="70"/>
      <c r="BB262" s="70"/>
      <c r="BC262" s="719"/>
      <c r="BD262" s="70"/>
      <c r="BE262" s="70"/>
      <c r="BF262" s="719"/>
      <c r="BG262" s="70"/>
      <c r="BH262" s="70"/>
      <c r="BI262" s="719"/>
      <c r="BJ262" s="70"/>
      <c r="BK262" s="70"/>
      <c r="BL262" s="719"/>
      <c r="BM262" s="70"/>
      <c r="BN262" s="70"/>
      <c r="BO262" s="719"/>
      <c r="BP262" s="70"/>
      <c r="BQ262" s="70"/>
      <c r="BR262" s="719"/>
      <c r="BS262" s="70"/>
      <c r="BT262" s="70"/>
      <c r="BU262" s="719"/>
      <c r="BV262" s="70"/>
      <c r="BW262" s="70"/>
      <c r="BX262" s="719"/>
      <c r="BY262" s="70"/>
      <c r="BZ262" s="70"/>
      <c r="CA262" s="719"/>
      <c r="CB262" s="70"/>
      <c r="CC262" s="70"/>
      <c r="CD262" s="719"/>
      <c r="CE262" s="70"/>
      <c r="CF262" s="70"/>
      <c r="CG262" s="719"/>
      <c r="CH262" s="70"/>
      <c r="CI262" s="70"/>
      <c r="CJ262" s="719"/>
      <c r="CK262" s="70"/>
      <c r="CL262" s="70"/>
      <c r="CM262" s="719"/>
      <c r="CN262" s="70"/>
      <c r="CO262" s="70"/>
      <c r="CP262" s="719"/>
      <c r="CQ262" s="70"/>
      <c r="CR262" s="70"/>
      <c r="CS262" s="719"/>
      <c r="CT262" s="70"/>
      <c r="CU262" s="70"/>
      <c r="CV262" s="719"/>
      <c r="CW262" s="70"/>
      <c r="CX262" s="70"/>
      <c r="CY262" s="719"/>
      <c r="CZ262" s="70"/>
      <c r="DA262" s="70"/>
      <c r="DB262" s="719"/>
      <c r="DC262" s="70"/>
      <c r="DD262" s="70"/>
      <c r="DE262" s="719"/>
      <c r="DF262" s="70"/>
      <c r="DG262" s="70"/>
      <c r="DH262" s="719"/>
      <c r="DI262" s="70"/>
      <c r="DJ262" s="70"/>
    </row>
    <row r="263" spans="1:114" ht="15">
      <c r="A263" s="70"/>
      <c r="B263" s="70"/>
      <c r="C263" s="70"/>
      <c r="D263" s="719"/>
      <c r="E263" s="70"/>
      <c r="F263" s="70"/>
      <c r="G263" s="719"/>
      <c r="H263" s="70"/>
      <c r="I263" s="70"/>
      <c r="J263" s="719"/>
      <c r="K263" s="70"/>
      <c r="L263" s="70"/>
      <c r="M263" s="719"/>
      <c r="N263" s="70"/>
      <c r="O263" s="70"/>
      <c r="P263" s="719"/>
      <c r="Q263" s="70"/>
      <c r="R263" s="70"/>
      <c r="S263" s="719"/>
      <c r="T263" s="70"/>
      <c r="U263" s="70"/>
      <c r="V263" s="719"/>
      <c r="W263" s="70"/>
      <c r="X263" s="70"/>
      <c r="Y263" s="719"/>
      <c r="Z263" s="70"/>
      <c r="AA263" s="70"/>
      <c r="AB263" s="719"/>
      <c r="AC263" s="70"/>
      <c r="AD263" s="70"/>
      <c r="AE263" s="719"/>
      <c r="AF263" s="70"/>
      <c r="AG263" s="70"/>
      <c r="AH263" s="719"/>
      <c r="AI263" s="70"/>
      <c r="AJ263" s="70"/>
      <c r="AK263" s="719"/>
      <c r="AL263" s="70"/>
      <c r="AM263" s="70"/>
      <c r="AN263" s="719"/>
      <c r="AO263" s="70"/>
      <c r="AP263" s="70"/>
      <c r="AQ263" s="719"/>
      <c r="AR263" s="70"/>
      <c r="AS263" s="70"/>
      <c r="AT263" s="719"/>
      <c r="AU263" s="70"/>
      <c r="AV263" s="70"/>
      <c r="AW263" s="719"/>
      <c r="AX263" s="70"/>
      <c r="AY263" s="70"/>
      <c r="AZ263" s="719"/>
      <c r="BA263" s="70"/>
      <c r="BB263" s="70"/>
      <c r="BC263" s="719"/>
      <c r="BD263" s="70"/>
      <c r="BE263" s="70"/>
      <c r="BF263" s="719"/>
      <c r="BG263" s="70"/>
      <c r="BH263" s="70"/>
      <c r="BI263" s="719"/>
      <c r="BJ263" s="70"/>
      <c r="BK263" s="70"/>
      <c r="BL263" s="719"/>
      <c r="BM263" s="70"/>
      <c r="BN263" s="70"/>
      <c r="BO263" s="719"/>
      <c r="BP263" s="70"/>
      <c r="BQ263" s="70"/>
      <c r="BR263" s="719"/>
      <c r="BS263" s="70"/>
      <c r="BT263" s="70"/>
      <c r="BU263" s="719"/>
      <c r="BV263" s="70"/>
      <c r="BW263" s="70"/>
      <c r="BX263" s="719"/>
      <c r="BY263" s="70"/>
      <c r="BZ263" s="70"/>
      <c r="CA263" s="719"/>
      <c r="CB263" s="70"/>
      <c r="CC263" s="70"/>
      <c r="CD263" s="719"/>
      <c r="CE263" s="70"/>
      <c r="CF263" s="70"/>
      <c r="CG263" s="719"/>
      <c r="CH263" s="70"/>
      <c r="CI263" s="70"/>
      <c r="CJ263" s="719"/>
      <c r="CK263" s="70"/>
      <c r="CL263" s="70"/>
      <c r="CM263" s="719"/>
      <c r="CN263" s="70"/>
      <c r="CO263" s="70"/>
      <c r="CP263" s="719"/>
      <c r="CQ263" s="70"/>
      <c r="CR263" s="70"/>
      <c r="CS263" s="719"/>
      <c r="CT263" s="70"/>
      <c r="CU263" s="70"/>
      <c r="CV263" s="719"/>
      <c r="CW263" s="70"/>
      <c r="CX263" s="70"/>
      <c r="CY263" s="719"/>
      <c r="CZ263" s="70"/>
      <c r="DA263" s="70"/>
      <c r="DB263" s="719"/>
      <c r="DC263" s="70"/>
      <c r="DD263" s="70"/>
      <c r="DE263" s="719"/>
      <c r="DF263" s="70"/>
      <c r="DG263" s="70"/>
      <c r="DH263" s="719"/>
      <c r="DI263" s="70"/>
      <c r="DJ263" s="70"/>
    </row>
    <row r="264" spans="1:114" ht="15">
      <c r="A264" s="70"/>
      <c r="B264" s="70"/>
      <c r="C264" s="70"/>
      <c r="D264" s="719"/>
      <c r="E264" s="70"/>
      <c r="F264" s="70"/>
      <c r="G264" s="719"/>
      <c r="H264" s="70"/>
      <c r="I264" s="70"/>
      <c r="J264" s="719"/>
      <c r="K264" s="70"/>
      <c r="L264" s="70"/>
      <c r="M264" s="719"/>
      <c r="N264" s="70"/>
      <c r="O264" s="70"/>
      <c r="P264" s="719"/>
      <c r="Q264" s="70"/>
      <c r="R264" s="70"/>
      <c r="S264" s="719"/>
      <c r="T264" s="70"/>
      <c r="U264" s="70"/>
      <c r="V264" s="719"/>
      <c r="W264" s="70"/>
      <c r="X264" s="70"/>
      <c r="Y264" s="719"/>
      <c r="Z264" s="70"/>
      <c r="AA264" s="70"/>
      <c r="AB264" s="719"/>
      <c r="AC264" s="70"/>
      <c r="AD264" s="70"/>
      <c r="AE264" s="719"/>
      <c r="AF264" s="70"/>
      <c r="AG264" s="70"/>
      <c r="AH264" s="719"/>
      <c r="AI264" s="70"/>
      <c r="AJ264" s="70"/>
      <c r="AK264" s="719"/>
      <c r="AL264" s="70"/>
      <c r="AM264" s="70"/>
      <c r="AN264" s="719"/>
      <c r="AO264" s="70"/>
      <c r="AP264" s="70"/>
      <c r="AQ264" s="719"/>
      <c r="AR264" s="70"/>
      <c r="AS264" s="70"/>
      <c r="AT264" s="719"/>
      <c r="AU264" s="70"/>
      <c r="AV264" s="70"/>
      <c r="AW264" s="719"/>
      <c r="AX264" s="70"/>
      <c r="AY264" s="70"/>
      <c r="AZ264" s="719"/>
      <c r="BA264" s="70"/>
      <c r="BB264" s="70"/>
      <c r="BC264" s="719"/>
      <c r="BD264" s="70"/>
      <c r="BE264" s="70"/>
      <c r="BF264" s="719"/>
      <c r="BG264" s="70"/>
      <c r="BH264" s="70"/>
      <c r="BI264" s="719"/>
      <c r="BJ264" s="70"/>
      <c r="BK264" s="70"/>
      <c r="BL264" s="719"/>
      <c r="BM264" s="70"/>
      <c r="BN264" s="70"/>
      <c r="BO264" s="719"/>
      <c r="BP264" s="70"/>
      <c r="BQ264" s="70"/>
      <c r="BR264" s="719"/>
      <c r="BS264" s="70"/>
      <c r="BT264" s="70"/>
      <c r="BU264" s="719"/>
      <c r="BV264" s="70"/>
      <c r="BW264" s="70"/>
      <c r="BX264" s="719"/>
      <c r="BY264" s="70"/>
      <c r="BZ264" s="70"/>
      <c r="CA264" s="719"/>
      <c r="CB264" s="70"/>
      <c r="CC264" s="70"/>
      <c r="CD264" s="719"/>
      <c r="CE264" s="70"/>
      <c r="CF264" s="70"/>
      <c r="CG264" s="719"/>
      <c r="CH264" s="70"/>
      <c r="CI264" s="70"/>
      <c r="CJ264" s="719"/>
      <c r="CK264" s="70"/>
      <c r="CL264" s="70"/>
      <c r="CM264" s="719"/>
      <c r="CN264" s="70"/>
      <c r="CO264" s="70"/>
      <c r="CP264" s="719"/>
      <c r="CQ264" s="70"/>
      <c r="CR264" s="70"/>
      <c r="CS264" s="719"/>
      <c r="CT264" s="70"/>
      <c r="CU264" s="70"/>
      <c r="CV264" s="719"/>
      <c r="CW264" s="70"/>
      <c r="CX264" s="70"/>
      <c r="CY264" s="719"/>
      <c r="CZ264" s="70"/>
      <c r="DA264" s="70"/>
      <c r="DB264" s="719"/>
      <c r="DC264" s="70"/>
      <c r="DD264" s="70"/>
      <c r="DE264" s="719"/>
      <c r="DF264" s="70"/>
      <c r="DG264" s="70"/>
      <c r="DH264" s="719"/>
      <c r="DI264" s="70"/>
      <c r="DJ264" s="70"/>
    </row>
    <row r="265" spans="1:114" ht="15">
      <c r="A265" s="70"/>
      <c r="B265" s="70"/>
      <c r="C265" s="70"/>
      <c r="D265" s="719"/>
      <c r="E265" s="70"/>
      <c r="F265" s="70"/>
      <c r="G265" s="719"/>
      <c r="H265" s="70"/>
      <c r="I265" s="70"/>
      <c r="J265" s="719"/>
      <c r="K265" s="70"/>
      <c r="L265" s="70"/>
      <c r="M265" s="719"/>
      <c r="N265" s="70"/>
      <c r="O265" s="70"/>
      <c r="P265" s="719"/>
      <c r="Q265" s="70"/>
      <c r="R265" s="70"/>
      <c r="S265" s="719"/>
      <c r="T265" s="70"/>
      <c r="U265" s="70"/>
      <c r="V265" s="719"/>
      <c r="W265" s="70"/>
      <c r="X265" s="70"/>
      <c r="Y265" s="719"/>
      <c r="Z265" s="70"/>
      <c r="AA265" s="70"/>
      <c r="AB265" s="719"/>
      <c r="AC265" s="70"/>
      <c r="AD265" s="70"/>
      <c r="AE265" s="719"/>
      <c r="AF265" s="70"/>
      <c r="AG265" s="70"/>
      <c r="AH265" s="719"/>
      <c r="AI265" s="70"/>
      <c r="AJ265" s="70"/>
      <c r="AK265" s="719"/>
      <c r="AL265" s="70"/>
      <c r="AM265" s="70"/>
      <c r="AN265" s="719"/>
      <c r="AO265" s="70"/>
      <c r="AP265" s="70"/>
      <c r="AQ265" s="719"/>
      <c r="AR265" s="70"/>
      <c r="AS265" s="70"/>
      <c r="AT265" s="719"/>
      <c r="AU265" s="70"/>
      <c r="AV265" s="70"/>
      <c r="AW265" s="719"/>
      <c r="AX265" s="70"/>
      <c r="AY265" s="70"/>
      <c r="AZ265" s="719"/>
      <c r="BA265" s="70"/>
      <c r="BB265" s="70"/>
      <c r="BC265" s="719"/>
      <c r="BD265" s="70"/>
      <c r="BE265" s="70"/>
      <c r="BF265" s="719"/>
      <c r="BG265" s="70"/>
      <c r="BH265" s="70"/>
      <c r="BI265" s="719"/>
      <c r="BJ265" s="70"/>
      <c r="BK265" s="70"/>
      <c r="BL265" s="719"/>
      <c r="BM265" s="70"/>
      <c r="BN265" s="70"/>
      <c r="BO265" s="719"/>
      <c r="BP265" s="70"/>
      <c r="BQ265" s="70"/>
      <c r="BR265" s="719"/>
      <c r="BS265" s="70"/>
      <c r="BT265" s="70"/>
      <c r="BU265" s="719"/>
      <c r="BV265" s="70"/>
      <c r="BW265" s="70"/>
      <c r="BX265" s="719"/>
      <c r="BY265" s="70"/>
      <c r="BZ265" s="70"/>
      <c r="CA265" s="719"/>
      <c r="CB265" s="70"/>
      <c r="CC265" s="70"/>
      <c r="CD265" s="719"/>
      <c r="CE265" s="70"/>
      <c r="CF265" s="70"/>
      <c r="CG265" s="719"/>
      <c r="CH265" s="70"/>
      <c r="CI265" s="70"/>
      <c r="CJ265" s="719"/>
      <c r="CK265" s="70"/>
      <c r="CL265" s="70"/>
      <c r="CM265" s="719"/>
      <c r="CN265" s="70"/>
      <c r="CO265" s="70"/>
      <c r="CP265" s="719"/>
      <c r="CQ265" s="70"/>
      <c r="CR265" s="70"/>
      <c r="CS265" s="719"/>
      <c r="CT265" s="70"/>
      <c r="CU265" s="70"/>
      <c r="CV265" s="719"/>
      <c r="CW265" s="70"/>
      <c r="CX265" s="70"/>
      <c r="CY265" s="719"/>
      <c r="CZ265" s="70"/>
      <c r="DA265" s="70"/>
      <c r="DB265" s="719"/>
      <c r="DC265" s="70"/>
      <c r="DD265" s="70"/>
      <c r="DE265" s="719"/>
      <c r="DF265" s="70"/>
      <c r="DG265" s="70"/>
      <c r="DH265" s="719"/>
      <c r="DI265" s="70"/>
      <c r="DJ265" s="70"/>
    </row>
    <row r="266" spans="1:114" ht="15">
      <c r="A266" s="70"/>
      <c r="B266" s="70"/>
      <c r="C266" s="70"/>
      <c r="D266" s="719"/>
      <c r="E266" s="70"/>
      <c r="F266" s="70"/>
      <c r="G266" s="719"/>
      <c r="H266" s="70"/>
      <c r="I266" s="70"/>
      <c r="J266" s="719"/>
      <c r="K266" s="70"/>
      <c r="L266" s="70"/>
      <c r="M266" s="719"/>
      <c r="N266" s="70"/>
      <c r="O266" s="70"/>
      <c r="P266" s="719"/>
      <c r="Q266" s="70"/>
      <c r="R266" s="70"/>
      <c r="S266" s="719"/>
      <c r="T266" s="70"/>
      <c r="U266" s="70"/>
      <c r="V266" s="719"/>
      <c r="W266" s="70"/>
      <c r="X266" s="70"/>
      <c r="Y266" s="719"/>
      <c r="Z266" s="70"/>
      <c r="AA266" s="70"/>
      <c r="AB266" s="719"/>
      <c r="AC266" s="70"/>
      <c r="AD266" s="70"/>
      <c r="AE266" s="719"/>
      <c r="AF266" s="70"/>
      <c r="AG266" s="70"/>
      <c r="AH266" s="719"/>
      <c r="AI266" s="70"/>
      <c r="AJ266" s="70"/>
      <c r="AK266" s="719"/>
      <c r="AL266" s="70"/>
      <c r="AM266" s="70"/>
      <c r="AN266" s="719"/>
      <c r="AO266" s="70"/>
      <c r="AP266" s="70"/>
      <c r="AQ266" s="719"/>
      <c r="AR266" s="70"/>
      <c r="AS266" s="70"/>
      <c r="AT266" s="719"/>
      <c r="AU266" s="70"/>
      <c r="AV266" s="70"/>
      <c r="AW266" s="719"/>
      <c r="AX266" s="70"/>
      <c r="AY266" s="70"/>
      <c r="AZ266" s="719"/>
      <c r="BA266" s="70"/>
      <c r="BB266" s="70"/>
      <c r="BC266" s="719"/>
      <c r="BD266" s="70"/>
      <c r="BE266" s="70"/>
      <c r="BF266" s="719"/>
      <c r="BG266" s="70"/>
      <c r="BH266" s="70"/>
      <c r="BI266" s="719"/>
      <c r="BJ266" s="70"/>
      <c r="BK266" s="70"/>
      <c r="BL266" s="719"/>
      <c r="BM266" s="70"/>
      <c r="BN266" s="70"/>
      <c r="BO266" s="719"/>
      <c r="BP266" s="70"/>
      <c r="BQ266" s="70"/>
      <c r="BR266" s="719"/>
      <c r="BS266" s="70"/>
      <c r="BT266" s="70"/>
      <c r="BU266" s="719"/>
      <c r="BV266" s="70"/>
      <c r="BW266" s="70"/>
      <c r="BX266" s="719"/>
      <c r="BY266" s="70"/>
      <c r="BZ266" s="70"/>
      <c r="CA266" s="719"/>
      <c r="CB266" s="70"/>
      <c r="CC266" s="70"/>
      <c r="CD266" s="719"/>
      <c r="CE266" s="70"/>
      <c r="CF266" s="70"/>
      <c r="CG266" s="719"/>
      <c r="CH266" s="70"/>
      <c r="CI266" s="70"/>
      <c r="CJ266" s="719"/>
      <c r="CK266" s="70"/>
      <c r="CL266" s="70"/>
      <c r="CM266" s="719"/>
      <c r="CN266" s="70"/>
      <c r="CO266" s="70"/>
      <c r="CP266" s="719"/>
      <c r="CQ266" s="70"/>
      <c r="CR266" s="70"/>
      <c r="CS266" s="719"/>
      <c r="CT266" s="70"/>
      <c r="CU266" s="70"/>
      <c r="CV266" s="719"/>
      <c r="CW266" s="70"/>
      <c r="CX266" s="70"/>
      <c r="CY266" s="719"/>
      <c r="CZ266" s="70"/>
      <c r="DA266" s="70"/>
      <c r="DB266" s="719"/>
      <c r="DC266" s="70"/>
      <c r="DD266" s="70"/>
      <c r="DE266" s="719"/>
      <c r="DF266" s="70"/>
      <c r="DG266" s="70"/>
      <c r="DH266" s="719"/>
      <c r="DI266" s="70"/>
      <c r="DJ266" s="70"/>
    </row>
    <row r="267" spans="1:114" ht="15">
      <c r="A267" s="70"/>
      <c r="B267" s="70"/>
      <c r="C267" s="70"/>
      <c r="D267" s="719"/>
      <c r="E267" s="70"/>
      <c r="F267" s="70"/>
      <c r="G267" s="719"/>
      <c r="H267" s="70"/>
      <c r="I267" s="70"/>
      <c r="J267" s="719"/>
      <c r="K267" s="70"/>
      <c r="L267" s="70"/>
      <c r="M267" s="719"/>
      <c r="N267" s="70"/>
      <c r="O267" s="70"/>
      <c r="P267" s="719"/>
      <c r="Q267" s="70"/>
      <c r="R267" s="70"/>
      <c r="S267" s="719"/>
      <c r="T267" s="70"/>
      <c r="U267" s="70"/>
      <c r="V267" s="719"/>
      <c r="W267" s="70"/>
      <c r="X267" s="70"/>
      <c r="Y267" s="719"/>
      <c r="Z267" s="70"/>
      <c r="AA267" s="70"/>
      <c r="AB267" s="719"/>
      <c r="AC267" s="70"/>
      <c r="AD267" s="70"/>
      <c r="AE267" s="719"/>
      <c r="AF267" s="70"/>
      <c r="AG267" s="70"/>
      <c r="AH267" s="719"/>
      <c r="AI267" s="70"/>
      <c r="AJ267" s="70"/>
      <c r="AK267" s="719"/>
      <c r="AL267" s="70"/>
      <c r="AM267" s="70"/>
      <c r="AN267" s="719"/>
      <c r="AO267" s="70"/>
      <c r="AP267" s="70"/>
      <c r="AQ267" s="719"/>
      <c r="AR267" s="70"/>
      <c r="AS267" s="70"/>
      <c r="AT267" s="719"/>
      <c r="AU267" s="70"/>
      <c r="AV267" s="70"/>
      <c r="AW267" s="719"/>
      <c r="AX267" s="70"/>
      <c r="AY267" s="70"/>
      <c r="AZ267" s="719"/>
      <c r="BA267" s="70"/>
      <c r="BB267" s="70"/>
      <c r="BC267" s="719"/>
      <c r="BD267" s="70"/>
      <c r="BE267" s="70"/>
      <c r="BF267" s="719"/>
      <c r="BG267" s="70"/>
      <c r="BH267" s="70"/>
      <c r="BI267" s="719"/>
      <c r="BJ267" s="70"/>
      <c r="BK267" s="70"/>
      <c r="BL267" s="719"/>
      <c r="BM267" s="70"/>
      <c r="BN267" s="70"/>
      <c r="BO267" s="719"/>
      <c r="BP267" s="70"/>
      <c r="BQ267" s="70"/>
      <c r="BR267" s="719"/>
      <c r="BS267" s="70"/>
      <c r="BT267" s="70"/>
      <c r="BU267" s="719"/>
      <c r="BV267" s="70"/>
      <c r="BW267" s="70"/>
      <c r="BX267" s="719"/>
      <c r="BY267" s="70"/>
      <c r="BZ267" s="70"/>
      <c r="CA267" s="719"/>
      <c r="CB267" s="70"/>
      <c r="CC267" s="70"/>
      <c r="CD267" s="719"/>
      <c r="CE267" s="70"/>
      <c r="CF267" s="70"/>
      <c r="CG267" s="719"/>
      <c r="CH267" s="70"/>
      <c r="CI267" s="70"/>
      <c r="CJ267" s="719"/>
      <c r="CK267" s="70"/>
      <c r="CL267" s="70"/>
      <c r="CM267" s="719"/>
      <c r="CN267" s="70"/>
      <c r="CO267" s="70"/>
      <c r="CP267" s="719"/>
      <c r="CQ267" s="70"/>
      <c r="CR267" s="70"/>
      <c r="CS267" s="719"/>
      <c r="CT267" s="70"/>
      <c r="CU267" s="70"/>
      <c r="CV267" s="719"/>
      <c r="CW267" s="70"/>
      <c r="CX267" s="70"/>
      <c r="CY267" s="719"/>
      <c r="CZ267" s="70"/>
      <c r="DA267" s="70"/>
      <c r="DB267" s="719"/>
      <c r="DC267" s="70"/>
      <c r="DD267" s="70"/>
      <c r="DE267" s="719"/>
      <c r="DF267" s="70"/>
      <c r="DG267" s="70"/>
      <c r="DH267" s="719"/>
      <c r="DI267" s="70"/>
      <c r="DJ267" s="70"/>
    </row>
    <row r="268" spans="1:114" ht="15">
      <c r="A268" s="70"/>
      <c r="B268" s="70"/>
      <c r="C268" s="70"/>
      <c r="D268" s="719"/>
      <c r="E268" s="70"/>
      <c r="F268" s="70"/>
      <c r="G268" s="719"/>
      <c r="H268" s="70"/>
      <c r="I268" s="70"/>
      <c r="J268" s="719"/>
      <c r="K268" s="70"/>
      <c r="L268" s="70"/>
      <c r="M268" s="719"/>
      <c r="N268" s="70"/>
      <c r="O268" s="70"/>
      <c r="P268" s="719"/>
      <c r="Q268" s="70"/>
      <c r="R268" s="70"/>
      <c r="S268" s="719"/>
      <c r="T268" s="70"/>
      <c r="U268" s="70"/>
      <c r="V268" s="719"/>
      <c r="W268" s="70"/>
      <c r="X268" s="70"/>
      <c r="Y268" s="719"/>
      <c r="Z268" s="70"/>
      <c r="AA268" s="70"/>
      <c r="AB268" s="719"/>
      <c r="AC268" s="70"/>
      <c r="AD268" s="70"/>
      <c r="AE268" s="719"/>
      <c r="AF268" s="70"/>
      <c r="AG268" s="70"/>
      <c r="AH268" s="719"/>
      <c r="AI268" s="70"/>
      <c r="AJ268" s="70"/>
      <c r="AK268" s="719"/>
      <c r="AL268" s="70"/>
      <c r="AM268" s="70"/>
      <c r="AN268" s="719"/>
      <c r="AO268" s="70"/>
      <c r="AP268" s="70"/>
      <c r="AQ268" s="719"/>
      <c r="AR268" s="70"/>
      <c r="AS268" s="70"/>
      <c r="AT268" s="719"/>
      <c r="AU268" s="70"/>
      <c r="AV268" s="70"/>
      <c r="AW268" s="719"/>
      <c r="AX268" s="70"/>
      <c r="AY268" s="70"/>
      <c r="AZ268" s="719"/>
      <c r="BA268" s="70"/>
      <c r="BB268" s="70"/>
      <c r="BC268" s="719"/>
      <c r="BD268" s="70"/>
      <c r="BE268" s="70"/>
      <c r="BF268" s="719"/>
      <c r="BG268" s="70"/>
      <c r="BH268" s="70"/>
      <c r="BI268" s="719"/>
      <c r="BJ268" s="70"/>
      <c r="BK268" s="70"/>
      <c r="BL268" s="719"/>
      <c r="BM268" s="70"/>
      <c r="BN268" s="70"/>
      <c r="BO268" s="719"/>
      <c r="BP268" s="70"/>
      <c r="BQ268" s="70"/>
      <c r="BR268" s="719"/>
      <c r="BS268" s="70"/>
      <c r="BT268" s="70"/>
      <c r="BU268" s="719"/>
      <c r="BV268" s="70"/>
      <c r="BW268" s="70"/>
      <c r="BX268" s="719"/>
      <c r="BY268" s="70"/>
      <c r="BZ268" s="70"/>
      <c r="CA268" s="719"/>
      <c r="CB268" s="70"/>
      <c r="CC268" s="70"/>
      <c r="CD268" s="719"/>
      <c r="CE268" s="70"/>
      <c r="CF268" s="70"/>
      <c r="CG268" s="719"/>
      <c r="CH268" s="70"/>
      <c r="CI268" s="70"/>
      <c r="CJ268" s="719"/>
      <c r="CK268" s="70"/>
      <c r="CL268" s="70"/>
      <c r="CM268" s="719"/>
      <c r="CN268" s="70"/>
      <c r="CO268" s="70"/>
      <c r="CP268" s="719"/>
      <c r="CQ268" s="70"/>
      <c r="CR268" s="70"/>
      <c r="CS268" s="719"/>
      <c r="CT268" s="70"/>
      <c r="CU268" s="70"/>
      <c r="CV268" s="719"/>
      <c r="CW268" s="70"/>
      <c r="CX268" s="70"/>
      <c r="CY268" s="719"/>
      <c r="CZ268" s="70"/>
      <c r="DA268" s="70"/>
      <c r="DB268" s="719"/>
      <c r="DC268" s="70"/>
      <c r="DD268" s="70"/>
      <c r="DE268" s="719"/>
      <c r="DF268" s="70"/>
      <c r="DG268" s="70"/>
      <c r="DH268" s="719"/>
      <c r="DI268" s="70"/>
      <c r="DJ268" s="70"/>
    </row>
    <row r="269" spans="1:114" ht="15">
      <c r="A269" s="70"/>
      <c r="B269" s="70"/>
      <c r="C269" s="70"/>
      <c r="D269" s="719"/>
      <c r="E269" s="70"/>
      <c r="F269" s="70"/>
      <c r="G269" s="719"/>
      <c r="H269" s="70"/>
      <c r="I269" s="70"/>
      <c r="J269" s="719"/>
      <c r="K269" s="70"/>
      <c r="L269" s="70"/>
      <c r="M269" s="719"/>
      <c r="N269" s="70"/>
      <c r="O269" s="70"/>
      <c r="P269" s="719"/>
      <c r="Q269" s="70"/>
      <c r="R269" s="70"/>
      <c r="S269" s="719"/>
      <c r="T269" s="70"/>
      <c r="U269" s="70"/>
      <c r="V269" s="719"/>
      <c r="W269" s="70"/>
      <c r="X269" s="70"/>
      <c r="Y269" s="719"/>
      <c r="Z269" s="70"/>
      <c r="AA269" s="70"/>
      <c r="AB269" s="719"/>
      <c r="AC269" s="70"/>
      <c r="AD269" s="70"/>
      <c r="AE269" s="719"/>
      <c r="AF269" s="70"/>
      <c r="AG269" s="70"/>
      <c r="AH269" s="719"/>
      <c r="AI269" s="70"/>
      <c r="AJ269" s="70"/>
      <c r="AK269" s="719"/>
      <c r="AL269" s="70"/>
      <c r="AM269" s="70"/>
      <c r="AN269" s="719"/>
      <c r="AO269" s="70"/>
      <c r="AP269" s="70"/>
      <c r="AQ269" s="719"/>
      <c r="AR269" s="70"/>
      <c r="AS269" s="70"/>
      <c r="AT269" s="719"/>
      <c r="AU269" s="70"/>
      <c r="AV269" s="70"/>
      <c r="AW269" s="719"/>
      <c r="AX269" s="70"/>
      <c r="AY269" s="70"/>
      <c r="AZ269" s="719"/>
      <c r="BA269" s="70"/>
      <c r="BB269" s="70"/>
      <c r="BC269" s="719"/>
      <c r="BD269" s="70"/>
      <c r="BE269" s="70"/>
      <c r="BF269" s="719"/>
      <c r="BG269" s="70"/>
      <c r="BH269" s="70"/>
      <c r="BI269" s="719"/>
      <c r="BJ269" s="70"/>
      <c r="BK269" s="70"/>
      <c r="BL269" s="719"/>
      <c r="BM269" s="70"/>
      <c r="BN269" s="70"/>
      <c r="BO269" s="719"/>
      <c r="BP269" s="70"/>
      <c r="BQ269" s="70"/>
      <c r="BR269" s="719"/>
      <c r="BS269" s="70"/>
      <c r="BT269" s="70"/>
      <c r="BU269" s="719"/>
      <c r="BV269" s="70"/>
      <c r="BW269" s="70"/>
      <c r="BX269" s="719"/>
      <c r="BY269" s="70"/>
      <c r="BZ269" s="70"/>
      <c r="CA269" s="719"/>
      <c r="CB269" s="70"/>
      <c r="CC269" s="70"/>
      <c r="CD269" s="719"/>
      <c r="CE269" s="70"/>
      <c r="CF269" s="70"/>
      <c r="CG269" s="719"/>
      <c r="CH269" s="70"/>
      <c r="CI269" s="70"/>
      <c r="CJ269" s="719"/>
      <c r="CK269" s="70"/>
      <c r="CL269" s="70"/>
      <c r="CM269" s="719"/>
      <c r="CN269" s="70"/>
      <c r="CO269" s="70"/>
      <c r="CP269" s="719"/>
      <c r="CQ269" s="70"/>
      <c r="CR269" s="70"/>
      <c r="CS269" s="719"/>
      <c r="CT269" s="70"/>
      <c r="CU269" s="70"/>
      <c r="CV269" s="719"/>
      <c r="CW269" s="70"/>
      <c r="CX269" s="70"/>
      <c r="CY269" s="719"/>
      <c r="CZ269" s="70"/>
      <c r="DA269" s="70"/>
      <c r="DB269" s="719"/>
      <c r="DC269" s="70"/>
      <c r="DD269" s="70"/>
      <c r="DE269" s="719"/>
      <c r="DF269" s="70"/>
      <c r="DG269" s="70"/>
      <c r="DH269" s="719"/>
      <c r="DI269" s="70"/>
      <c r="DJ269" s="70"/>
    </row>
    <row r="270" spans="1:114" ht="15">
      <c r="A270" s="70"/>
      <c r="B270" s="70"/>
      <c r="C270" s="70"/>
      <c r="D270" s="719"/>
      <c r="E270" s="70"/>
      <c r="F270" s="70"/>
      <c r="G270" s="719"/>
      <c r="H270" s="70"/>
      <c r="I270" s="70"/>
      <c r="J270" s="719"/>
      <c r="K270" s="70"/>
      <c r="L270" s="70"/>
      <c r="M270" s="719"/>
      <c r="N270" s="70"/>
      <c r="O270" s="70"/>
      <c r="P270" s="719"/>
      <c r="Q270" s="70"/>
      <c r="R270" s="70"/>
      <c r="S270" s="719"/>
      <c r="T270" s="70"/>
      <c r="U270" s="70"/>
      <c r="V270" s="719"/>
      <c r="W270" s="70"/>
      <c r="X270" s="70"/>
      <c r="Y270" s="719"/>
      <c r="Z270" s="70"/>
      <c r="AA270" s="70"/>
      <c r="AB270" s="719"/>
      <c r="AC270" s="70"/>
      <c r="AD270" s="70"/>
      <c r="AE270" s="719"/>
      <c r="AF270" s="70"/>
      <c r="AG270" s="70"/>
      <c r="AH270" s="719"/>
      <c r="AI270" s="70"/>
      <c r="AJ270" s="70"/>
      <c r="AK270" s="719"/>
      <c r="AL270" s="70"/>
      <c r="AM270" s="70"/>
      <c r="AN270" s="719"/>
      <c r="AO270" s="70"/>
      <c r="AP270" s="70"/>
      <c r="AQ270" s="719"/>
      <c r="AR270" s="70"/>
      <c r="AS270" s="70"/>
      <c r="AT270" s="719"/>
      <c r="AU270" s="70"/>
      <c r="AV270" s="70"/>
      <c r="AW270" s="719"/>
      <c r="AX270" s="70"/>
      <c r="AY270" s="70"/>
      <c r="AZ270" s="719"/>
      <c r="BA270" s="70"/>
      <c r="BB270" s="70"/>
      <c r="BC270" s="719"/>
      <c r="BD270" s="70"/>
      <c r="BE270" s="70"/>
      <c r="BF270" s="719"/>
      <c r="BG270" s="70"/>
      <c r="BH270" s="70"/>
      <c r="BI270" s="719"/>
      <c r="BJ270" s="70"/>
      <c r="BK270" s="70"/>
      <c r="BL270" s="719"/>
      <c r="BM270" s="70"/>
      <c r="BN270" s="70"/>
      <c r="BO270" s="719"/>
      <c r="BP270" s="70"/>
      <c r="BQ270" s="70"/>
      <c r="BR270" s="719"/>
      <c r="BS270" s="70"/>
      <c r="BT270" s="70"/>
      <c r="BU270" s="719"/>
      <c r="BV270" s="70"/>
      <c r="BW270" s="70"/>
      <c r="BX270" s="719"/>
      <c r="BY270" s="70"/>
      <c r="BZ270" s="70"/>
      <c r="CA270" s="719"/>
      <c r="CB270" s="70"/>
      <c r="CC270" s="70"/>
      <c r="CD270" s="719"/>
      <c r="CE270" s="70"/>
      <c r="CF270" s="70"/>
      <c r="CG270" s="719"/>
      <c r="CH270" s="70"/>
      <c r="CI270" s="70"/>
      <c r="CJ270" s="719"/>
      <c r="CK270" s="70"/>
      <c r="CL270" s="70"/>
      <c r="CM270" s="719"/>
      <c r="CN270" s="70"/>
      <c r="CO270" s="70"/>
      <c r="CP270" s="719"/>
      <c r="CQ270" s="70"/>
      <c r="CR270" s="70"/>
      <c r="CS270" s="719"/>
      <c r="CT270" s="70"/>
      <c r="CU270" s="70"/>
      <c r="CV270" s="719"/>
      <c r="CW270" s="70"/>
      <c r="CX270" s="70"/>
      <c r="CY270" s="719"/>
      <c r="CZ270" s="70"/>
      <c r="DA270" s="70"/>
      <c r="DB270" s="719"/>
      <c r="DC270" s="70"/>
      <c r="DD270" s="70"/>
      <c r="DE270" s="719"/>
      <c r="DF270" s="70"/>
      <c r="DG270" s="70"/>
      <c r="DH270" s="719"/>
      <c r="DI270" s="70"/>
      <c r="DJ270" s="70"/>
    </row>
    <row r="271" spans="1:114" ht="15">
      <c r="A271" s="70"/>
      <c r="B271" s="70"/>
      <c r="C271" s="70"/>
      <c r="D271" s="719"/>
      <c r="E271" s="70"/>
      <c r="F271" s="70"/>
      <c r="G271" s="719"/>
      <c r="H271" s="70"/>
      <c r="I271" s="70"/>
      <c r="J271" s="719"/>
      <c r="K271" s="70"/>
      <c r="L271" s="70"/>
      <c r="M271" s="719"/>
      <c r="N271" s="70"/>
      <c r="O271" s="70"/>
      <c r="P271" s="719"/>
      <c r="Q271" s="70"/>
      <c r="R271" s="70"/>
      <c r="S271" s="719"/>
      <c r="T271" s="70"/>
      <c r="U271" s="70"/>
      <c r="V271" s="719"/>
      <c r="W271" s="70"/>
      <c r="X271" s="70"/>
      <c r="Y271" s="719"/>
      <c r="Z271" s="70"/>
      <c r="AA271" s="70"/>
      <c r="AB271" s="719"/>
      <c r="AC271" s="70"/>
      <c r="AD271" s="70"/>
      <c r="AE271" s="719"/>
      <c r="AF271" s="70"/>
      <c r="AG271" s="70"/>
      <c r="AH271" s="719"/>
      <c r="AI271" s="70"/>
      <c r="AJ271" s="70"/>
      <c r="AK271" s="719"/>
      <c r="AL271" s="70"/>
      <c r="AM271" s="70"/>
      <c r="AN271" s="719"/>
      <c r="AO271" s="70"/>
      <c r="AP271" s="70"/>
      <c r="AQ271" s="719"/>
      <c r="AR271" s="70"/>
      <c r="AS271" s="70"/>
      <c r="AT271" s="719"/>
      <c r="AU271" s="70"/>
      <c r="AV271" s="70"/>
      <c r="AW271" s="719"/>
      <c r="AX271" s="70"/>
      <c r="AY271" s="70"/>
      <c r="AZ271" s="719"/>
      <c r="BA271" s="70"/>
      <c r="BB271" s="70"/>
      <c r="BC271" s="719"/>
      <c r="BD271" s="70"/>
      <c r="BE271" s="70"/>
      <c r="BF271" s="719"/>
      <c r="BG271" s="70"/>
      <c r="BH271" s="70"/>
      <c r="BI271" s="719"/>
      <c r="BJ271" s="70"/>
      <c r="BK271" s="70"/>
      <c r="BL271" s="719"/>
      <c r="BM271" s="70"/>
      <c r="BN271" s="70"/>
      <c r="BO271" s="719"/>
      <c r="BP271" s="70"/>
      <c r="BQ271" s="70"/>
      <c r="BR271" s="719"/>
      <c r="BS271" s="70"/>
      <c r="BT271" s="70"/>
      <c r="BU271" s="719"/>
      <c r="BV271" s="70"/>
      <c r="BW271" s="70"/>
      <c r="BX271" s="719"/>
      <c r="BY271" s="70"/>
      <c r="BZ271" s="70"/>
      <c r="CA271" s="719"/>
      <c r="CB271" s="70"/>
      <c r="CC271" s="70"/>
      <c r="CD271" s="719"/>
      <c r="CE271" s="70"/>
      <c r="CF271" s="70"/>
      <c r="CG271" s="719"/>
      <c r="CH271" s="70"/>
      <c r="CI271" s="70"/>
      <c r="CJ271" s="719"/>
      <c r="CK271" s="70"/>
      <c r="CL271" s="70"/>
      <c r="CM271" s="719"/>
      <c r="CN271" s="70"/>
      <c r="CO271" s="70"/>
      <c r="CP271" s="719"/>
      <c r="CQ271" s="70"/>
      <c r="CR271" s="70"/>
      <c r="CS271" s="719"/>
      <c r="CT271" s="70"/>
      <c r="CU271" s="70"/>
      <c r="CV271" s="719"/>
      <c r="CW271" s="70"/>
      <c r="CX271" s="70"/>
      <c r="CY271" s="719"/>
      <c r="CZ271" s="70"/>
      <c r="DA271" s="70"/>
      <c r="DB271" s="719"/>
      <c r="DC271" s="70"/>
      <c r="DD271" s="70"/>
      <c r="DE271" s="719"/>
      <c r="DF271" s="70"/>
      <c r="DG271" s="70"/>
      <c r="DH271" s="719"/>
      <c r="DI271" s="70"/>
      <c r="DJ271" s="70"/>
    </row>
    <row r="272" spans="1:114" ht="15">
      <c r="A272" s="70"/>
      <c r="B272" s="70"/>
      <c r="C272" s="70"/>
      <c r="D272" s="719"/>
      <c r="E272" s="70"/>
      <c r="F272" s="70"/>
      <c r="G272" s="719"/>
      <c r="H272" s="70"/>
      <c r="I272" s="70"/>
      <c r="J272" s="719"/>
      <c r="K272" s="70"/>
      <c r="L272" s="70"/>
      <c r="M272" s="719"/>
      <c r="N272" s="70"/>
      <c r="O272" s="70"/>
      <c r="P272" s="719"/>
      <c r="Q272" s="70"/>
      <c r="R272" s="70"/>
      <c r="S272" s="719"/>
      <c r="T272" s="70"/>
      <c r="U272" s="70"/>
      <c r="V272" s="719"/>
      <c r="W272" s="70"/>
      <c r="X272" s="70"/>
      <c r="Y272" s="719"/>
      <c r="Z272" s="70"/>
      <c r="AA272" s="70"/>
      <c r="AB272" s="719"/>
      <c r="AC272" s="70"/>
      <c r="AD272" s="70"/>
      <c r="AE272" s="719"/>
      <c r="AF272" s="70"/>
      <c r="AG272" s="70"/>
      <c r="AH272" s="719"/>
      <c r="AI272" s="70"/>
      <c r="AJ272" s="70"/>
      <c r="AK272" s="719"/>
      <c r="AL272" s="70"/>
      <c r="AM272" s="70"/>
      <c r="AN272" s="719"/>
      <c r="AO272" s="70"/>
      <c r="AP272" s="70"/>
      <c r="AQ272" s="719"/>
      <c r="AR272" s="70"/>
      <c r="AS272" s="70"/>
      <c r="AT272" s="719"/>
      <c r="AU272" s="70"/>
      <c r="AV272" s="70"/>
      <c r="AW272" s="719"/>
      <c r="AX272" s="70"/>
      <c r="AY272" s="70"/>
      <c r="AZ272" s="719"/>
      <c r="BA272" s="70"/>
      <c r="BB272" s="70"/>
      <c r="BC272" s="719"/>
      <c r="BD272" s="70"/>
      <c r="BE272" s="70"/>
      <c r="BF272" s="719"/>
      <c r="BG272" s="70"/>
      <c r="BH272" s="70"/>
      <c r="BI272" s="719"/>
      <c r="BJ272" s="70"/>
      <c r="BK272" s="70"/>
      <c r="BL272" s="719"/>
      <c r="BM272" s="70"/>
      <c r="BN272" s="70"/>
      <c r="BO272" s="719"/>
      <c r="BP272" s="70"/>
      <c r="BQ272" s="70"/>
      <c r="BR272" s="719"/>
      <c r="BS272" s="70"/>
      <c r="BT272" s="70"/>
      <c r="BU272" s="719"/>
      <c r="BV272" s="70"/>
      <c r="BW272" s="70"/>
      <c r="BX272" s="719"/>
      <c r="BY272" s="70"/>
      <c r="BZ272" s="70"/>
      <c r="CA272" s="719"/>
      <c r="CB272" s="70"/>
      <c r="CC272" s="70"/>
      <c r="CD272" s="719"/>
      <c r="CE272" s="70"/>
      <c r="CF272" s="70"/>
      <c r="CG272" s="719"/>
      <c r="CH272" s="70"/>
      <c r="CI272" s="70"/>
      <c r="CJ272" s="719"/>
      <c r="CK272" s="70"/>
      <c r="CL272" s="70"/>
      <c r="CM272" s="719"/>
      <c r="CN272" s="70"/>
      <c r="CO272" s="70"/>
      <c r="CP272" s="719"/>
      <c r="CQ272" s="70"/>
      <c r="CR272" s="70"/>
      <c r="CS272" s="719"/>
      <c r="CT272" s="70"/>
      <c r="CU272" s="70"/>
      <c r="CV272" s="719"/>
      <c r="CW272" s="70"/>
      <c r="CX272" s="70"/>
      <c r="CY272" s="719"/>
      <c r="CZ272" s="70"/>
      <c r="DA272" s="70"/>
      <c r="DB272" s="719"/>
      <c r="DC272" s="70"/>
      <c r="DD272" s="70"/>
      <c r="DE272" s="719"/>
      <c r="DF272" s="70"/>
      <c r="DG272" s="70"/>
      <c r="DH272" s="719"/>
      <c r="DI272" s="70"/>
      <c r="DJ272" s="70"/>
    </row>
    <row r="273" spans="1:114" ht="15">
      <c r="A273" s="70"/>
      <c r="B273" s="70"/>
      <c r="C273" s="70"/>
      <c r="D273" s="719"/>
      <c r="E273" s="70"/>
      <c r="F273" s="70"/>
      <c r="G273" s="719"/>
      <c r="H273" s="70"/>
      <c r="I273" s="70"/>
      <c r="J273" s="719"/>
      <c r="K273" s="70"/>
      <c r="L273" s="70"/>
      <c r="M273" s="719"/>
      <c r="N273" s="70"/>
      <c r="O273" s="70"/>
      <c r="P273" s="719"/>
      <c r="Q273" s="70"/>
      <c r="R273" s="70"/>
      <c r="S273" s="719"/>
      <c r="T273" s="70"/>
      <c r="U273" s="70"/>
      <c r="V273" s="719"/>
      <c r="W273" s="70"/>
      <c r="X273" s="70"/>
      <c r="Y273" s="719"/>
      <c r="Z273" s="70"/>
      <c r="AA273" s="70"/>
      <c r="AB273" s="719"/>
      <c r="AC273" s="70"/>
      <c r="AD273" s="70"/>
      <c r="AE273" s="719"/>
      <c r="AF273" s="70"/>
      <c r="AG273" s="70"/>
      <c r="AH273" s="719"/>
      <c r="AI273" s="70"/>
      <c r="AJ273" s="70"/>
      <c r="AK273" s="719"/>
      <c r="AL273" s="70"/>
      <c r="AM273" s="70"/>
      <c r="AN273" s="719"/>
      <c r="AO273" s="70"/>
      <c r="AP273" s="70"/>
      <c r="AQ273" s="719"/>
      <c r="AR273" s="70"/>
      <c r="AS273" s="70"/>
      <c r="AT273" s="719"/>
      <c r="AU273" s="70"/>
      <c r="AV273" s="70"/>
      <c r="AW273" s="719"/>
      <c r="AX273" s="70"/>
      <c r="AY273" s="70"/>
      <c r="AZ273" s="719"/>
      <c r="BA273" s="70"/>
      <c r="BB273" s="70"/>
      <c r="BC273" s="719"/>
      <c r="BD273" s="70"/>
      <c r="BE273" s="70"/>
      <c r="BF273" s="719"/>
      <c r="BG273" s="70"/>
      <c r="BH273" s="70"/>
      <c r="BI273" s="719"/>
      <c r="BJ273" s="70"/>
      <c r="BK273" s="70"/>
      <c r="BL273" s="719"/>
      <c r="BM273" s="70"/>
      <c r="BN273" s="70"/>
      <c r="BO273" s="719"/>
      <c r="BP273" s="70"/>
      <c r="BQ273" s="70"/>
      <c r="BR273" s="719"/>
      <c r="BS273" s="70"/>
      <c r="BT273" s="70"/>
      <c r="BU273" s="719"/>
      <c r="BV273" s="70"/>
      <c r="BW273" s="70"/>
      <c r="BX273" s="719"/>
      <c r="BY273" s="70"/>
      <c r="BZ273" s="70"/>
      <c r="CA273" s="719"/>
      <c r="CB273" s="70"/>
      <c r="CC273" s="70"/>
      <c r="CD273" s="719"/>
      <c r="CE273" s="70"/>
      <c r="CF273" s="70"/>
      <c r="CG273" s="719"/>
      <c r="CH273" s="70"/>
      <c r="CI273" s="70"/>
      <c r="CJ273" s="719"/>
      <c r="CK273" s="70"/>
      <c r="CL273" s="70"/>
      <c r="CM273" s="719"/>
      <c r="CN273" s="70"/>
      <c r="CO273" s="70"/>
      <c r="CP273" s="719"/>
      <c r="CQ273" s="70"/>
      <c r="CR273" s="70"/>
      <c r="CS273" s="719"/>
      <c r="CT273" s="70"/>
      <c r="CU273" s="70"/>
      <c r="CV273" s="719"/>
      <c r="CW273" s="70"/>
      <c r="CX273" s="70"/>
      <c r="CY273" s="719"/>
      <c r="CZ273" s="70"/>
      <c r="DA273" s="70"/>
      <c r="DB273" s="719"/>
      <c r="DC273" s="70"/>
      <c r="DD273" s="70"/>
      <c r="DE273" s="719"/>
      <c r="DF273" s="70"/>
      <c r="DG273" s="70"/>
      <c r="DH273" s="719"/>
      <c r="DI273" s="70"/>
      <c r="DJ273" s="70"/>
    </row>
    <row r="274" spans="1:114" ht="15">
      <c r="A274" s="70"/>
      <c r="B274" s="70"/>
      <c r="C274" s="70"/>
      <c r="D274" s="719"/>
      <c r="E274" s="70"/>
      <c r="F274" s="70"/>
      <c r="G274" s="719"/>
      <c r="H274" s="70"/>
      <c r="I274" s="70"/>
      <c r="J274" s="719"/>
      <c r="K274" s="70"/>
      <c r="L274" s="70"/>
      <c r="M274" s="719"/>
      <c r="N274" s="70"/>
      <c r="O274" s="70"/>
      <c r="P274" s="719"/>
      <c r="Q274" s="70"/>
      <c r="R274" s="70"/>
      <c r="S274" s="719"/>
      <c r="T274" s="70"/>
      <c r="U274" s="70"/>
      <c r="V274" s="719"/>
      <c r="W274" s="70"/>
      <c r="X274" s="70"/>
      <c r="Y274" s="719"/>
      <c r="Z274" s="70"/>
      <c r="AA274" s="70"/>
      <c r="AB274" s="719"/>
      <c r="AC274" s="70"/>
      <c r="AD274" s="70"/>
      <c r="AE274" s="719"/>
      <c r="AF274" s="70"/>
      <c r="AG274" s="70"/>
      <c r="AH274" s="719"/>
      <c r="AI274" s="70"/>
      <c r="AJ274" s="70"/>
      <c r="AK274" s="719"/>
      <c r="AL274" s="70"/>
      <c r="AM274" s="70"/>
      <c r="AN274" s="719"/>
      <c r="AO274" s="70"/>
      <c r="AP274" s="70"/>
      <c r="AQ274" s="719"/>
      <c r="AR274" s="70"/>
      <c r="AS274" s="70"/>
      <c r="AT274" s="719"/>
      <c r="AU274" s="70"/>
      <c r="AV274" s="70"/>
      <c r="AW274" s="719"/>
      <c r="AX274" s="70"/>
      <c r="AY274" s="70"/>
      <c r="AZ274" s="719"/>
      <c r="BA274" s="70"/>
      <c r="BB274" s="70"/>
      <c r="BC274" s="719"/>
      <c r="BD274" s="70"/>
      <c r="BE274" s="70"/>
      <c r="BF274" s="719"/>
      <c r="BG274" s="70"/>
      <c r="BH274" s="70"/>
      <c r="BI274" s="719"/>
      <c r="BJ274" s="70"/>
      <c r="BK274" s="70"/>
      <c r="BL274" s="719"/>
      <c r="BM274" s="70"/>
      <c r="BN274" s="70"/>
      <c r="BO274" s="719"/>
      <c r="BP274" s="70"/>
      <c r="BQ274" s="70"/>
      <c r="BR274" s="719"/>
      <c r="BS274" s="70"/>
      <c r="BT274" s="70"/>
      <c r="BU274" s="719"/>
      <c r="BV274" s="70"/>
      <c r="BW274" s="70"/>
      <c r="BX274" s="719"/>
      <c r="BY274" s="70"/>
      <c r="BZ274" s="70"/>
      <c r="CA274" s="719"/>
      <c r="CB274" s="70"/>
      <c r="CC274" s="70"/>
      <c r="CD274" s="719"/>
      <c r="CE274" s="70"/>
      <c r="CF274" s="70"/>
      <c r="CG274" s="719"/>
      <c r="CH274" s="70"/>
      <c r="CI274" s="70"/>
      <c r="CJ274" s="719"/>
      <c r="CK274" s="70"/>
      <c r="CL274" s="70"/>
      <c r="CM274" s="719"/>
      <c r="CN274" s="70"/>
      <c r="CO274" s="70"/>
      <c r="CP274" s="719"/>
      <c r="CQ274" s="70"/>
      <c r="CR274" s="70"/>
      <c r="CS274" s="719"/>
      <c r="CT274" s="70"/>
      <c r="CU274" s="70"/>
      <c r="CV274" s="719"/>
      <c r="CW274" s="70"/>
      <c r="CX274" s="70"/>
      <c r="CY274" s="719"/>
      <c r="CZ274" s="70"/>
      <c r="DA274" s="70"/>
      <c r="DB274" s="719"/>
      <c r="DC274" s="70"/>
      <c r="DD274" s="70"/>
      <c r="DE274" s="719"/>
      <c r="DF274" s="70"/>
      <c r="DG274" s="70"/>
      <c r="DH274" s="719"/>
      <c r="DI274" s="70"/>
      <c r="DJ274" s="70"/>
    </row>
    <row r="275" spans="1:114" ht="15">
      <c r="A275" s="70"/>
      <c r="B275" s="70"/>
      <c r="C275" s="70"/>
      <c r="D275" s="719"/>
      <c r="E275" s="70"/>
      <c r="F275" s="70"/>
      <c r="G275" s="719"/>
      <c r="H275" s="70"/>
      <c r="I275" s="70"/>
      <c r="J275" s="719"/>
      <c r="K275" s="70"/>
      <c r="L275" s="70"/>
      <c r="M275" s="719"/>
      <c r="N275" s="70"/>
      <c r="O275" s="70"/>
      <c r="P275" s="719"/>
      <c r="Q275" s="70"/>
      <c r="R275" s="70"/>
      <c r="S275" s="719"/>
      <c r="T275" s="70"/>
      <c r="U275" s="70"/>
      <c r="V275" s="719"/>
      <c r="W275" s="70"/>
      <c r="X275" s="70"/>
      <c r="Y275" s="719"/>
      <c r="Z275" s="70"/>
      <c r="AA275" s="70"/>
      <c r="AB275" s="719"/>
      <c r="AC275" s="70"/>
      <c r="AD275" s="70"/>
      <c r="AE275" s="719"/>
      <c r="AF275" s="70"/>
      <c r="AG275" s="70"/>
      <c r="AH275" s="719"/>
      <c r="AI275" s="70"/>
      <c r="AJ275" s="70"/>
      <c r="AK275" s="719"/>
      <c r="AL275" s="70"/>
      <c r="AM275" s="70"/>
      <c r="AN275" s="719"/>
      <c r="AO275" s="70"/>
      <c r="AP275" s="70"/>
      <c r="AQ275" s="719"/>
      <c r="AR275" s="70"/>
      <c r="AS275" s="70"/>
      <c r="AT275" s="719"/>
      <c r="AU275" s="70"/>
      <c r="AV275" s="70"/>
      <c r="AW275" s="719"/>
      <c r="AX275" s="70"/>
      <c r="AY275" s="70"/>
      <c r="AZ275" s="719"/>
      <c r="BA275" s="70"/>
      <c r="BB275" s="70"/>
      <c r="BC275" s="719"/>
      <c r="BD275" s="70"/>
      <c r="BE275" s="70"/>
      <c r="BF275" s="719"/>
      <c r="BG275" s="70"/>
      <c r="BH275" s="70"/>
      <c r="BI275" s="719"/>
      <c r="BJ275" s="70"/>
      <c r="BK275" s="70"/>
      <c r="BL275" s="719"/>
      <c r="BM275" s="70"/>
      <c r="BN275" s="70"/>
      <c r="BO275" s="719"/>
      <c r="BP275" s="70"/>
      <c r="BQ275" s="70"/>
      <c r="BR275" s="719"/>
      <c r="BS275" s="70"/>
      <c r="BT275" s="70"/>
      <c r="BU275" s="719"/>
      <c r="BV275" s="70"/>
      <c r="BW275" s="70"/>
      <c r="BX275" s="719"/>
      <c r="BY275" s="70"/>
      <c r="BZ275" s="70"/>
      <c r="CA275" s="719"/>
      <c r="CB275" s="70"/>
      <c r="CC275" s="70"/>
      <c r="CD275" s="719"/>
      <c r="CE275" s="70"/>
      <c r="CF275" s="70"/>
      <c r="CG275" s="719"/>
      <c r="CH275" s="70"/>
      <c r="CI275" s="70"/>
      <c r="CJ275" s="719"/>
      <c r="CK275" s="70"/>
      <c r="CL275" s="70"/>
      <c r="CM275" s="719"/>
      <c r="CN275" s="70"/>
      <c r="CO275" s="70"/>
      <c r="CP275" s="719"/>
      <c r="CQ275" s="70"/>
      <c r="CR275" s="70"/>
      <c r="CS275" s="719"/>
      <c r="CT275" s="70"/>
      <c r="CU275" s="70"/>
      <c r="CV275" s="719"/>
      <c r="CW275" s="70"/>
      <c r="CX275" s="70"/>
      <c r="CY275" s="719"/>
      <c r="CZ275" s="70"/>
      <c r="DA275" s="70"/>
      <c r="DB275" s="719"/>
      <c r="DC275" s="70"/>
      <c r="DD275" s="70"/>
      <c r="DE275" s="719"/>
      <c r="DF275" s="70"/>
      <c r="DG275" s="70"/>
      <c r="DH275" s="719"/>
      <c r="DI275" s="70"/>
      <c r="DJ275" s="70"/>
    </row>
    <row r="276" spans="1:114" ht="15">
      <c r="A276" s="70"/>
      <c r="B276" s="70"/>
      <c r="C276" s="70"/>
      <c r="D276" s="719"/>
      <c r="E276" s="70"/>
      <c r="F276" s="70"/>
      <c r="G276" s="719"/>
      <c r="H276" s="70"/>
      <c r="I276" s="70"/>
      <c r="J276" s="719"/>
      <c r="K276" s="70"/>
      <c r="L276" s="70"/>
      <c r="M276" s="719"/>
      <c r="N276" s="70"/>
      <c r="O276" s="70"/>
      <c r="P276" s="719"/>
      <c r="Q276" s="70"/>
      <c r="R276" s="70"/>
      <c r="S276" s="719"/>
      <c r="T276" s="70"/>
      <c r="U276" s="70"/>
      <c r="V276" s="719"/>
      <c r="W276" s="70"/>
      <c r="X276" s="70"/>
      <c r="Y276" s="719"/>
      <c r="Z276" s="70"/>
      <c r="AA276" s="70"/>
      <c r="AB276" s="719"/>
      <c r="AC276" s="70"/>
      <c r="AD276" s="70"/>
      <c r="AE276" s="719"/>
      <c r="AF276" s="70"/>
      <c r="AG276" s="70"/>
      <c r="AH276" s="719"/>
      <c r="AI276" s="70"/>
      <c r="AJ276" s="70"/>
      <c r="AK276" s="719"/>
      <c r="AL276" s="70"/>
      <c r="AM276" s="70"/>
      <c r="AN276" s="719"/>
      <c r="AO276" s="70"/>
      <c r="AP276" s="70"/>
      <c r="AQ276" s="719"/>
      <c r="AR276" s="70"/>
      <c r="AS276" s="70"/>
      <c r="AT276" s="719"/>
      <c r="AU276" s="70"/>
      <c r="AV276" s="70"/>
      <c r="AW276" s="719"/>
      <c r="AX276" s="70"/>
      <c r="AY276" s="70"/>
      <c r="AZ276" s="719"/>
      <c r="BA276" s="70"/>
      <c r="BB276" s="70"/>
      <c r="BC276" s="719"/>
      <c r="BD276" s="70"/>
      <c r="BE276" s="70"/>
      <c r="BF276" s="719"/>
      <c r="BG276" s="70"/>
      <c r="BH276" s="70"/>
      <c r="BI276" s="719"/>
      <c r="BJ276" s="70"/>
      <c r="BK276" s="70"/>
      <c r="BL276" s="719"/>
      <c r="BM276" s="70"/>
      <c r="BN276" s="70"/>
      <c r="BO276" s="719"/>
      <c r="BP276" s="70"/>
      <c r="BQ276" s="70"/>
      <c r="BR276" s="719"/>
      <c r="BS276" s="70"/>
      <c r="BT276" s="70"/>
      <c r="BU276" s="719"/>
      <c r="BV276" s="70"/>
      <c r="BW276" s="70"/>
      <c r="BX276" s="719"/>
      <c r="BY276" s="70"/>
      <c r="BZ276" s="70"/>
      <c r="CA276" s="719"/>
      <c r="CB276" s="70"/>
      <c r="CC276" s="70"/>
      <c r="CD276" s="719"/>
      <c r="CE276" s="70"/>
      <c r="CF276" s="70"/>
      <c r="CG276" s="719"/>
      <c r="CH276" s="70"/>
      <c r="CI276" s="70"/>
      <c r="CJ276" s="719"/>
      <c r="CK276" s="70"/>
      <c r="CL276" s="70"/>
      <c r="CM276" s="719"/>
      <c r="CN276" s="70"/>
      <c r="CO276" s="70"/>
      <c r="CP276" s="719"/>
      <c r="CQ276" s="70"/>
      <c r="CR276" s="70"/>
      <c r="CS276" s="719"/>
      <c r="CT276" s="70"/>
      <c r="CU276" s="70"/>
      <c r="CV276" s="719"/>
      <c r="CW276" s="70"/>
      <c r="CX276" s="70"/>
      <c r="CY276" s="719"/>
      <c r="CZ276" s="70"/>
      <c r="DA276" s="70"/>
      <c r="DB276" s="719"/>
      <c r="DC276" s="70"/>
      <c r="DD276" s="70"/>
      <c r="DE276" s="719"/>
      <c r="DF276" s="70"/>
      <c r="DG276" s="70"/>
      <c r="DH276" s="719"/>
      <c r="DI276" s="70"/>
      <c r="DJ276" s="70"/>
    </row>
    <row r="277" spans="1:114" ht="15">
      <c r="A277" s="70"/>
      <c r="B277" s="70"/>
      <c r="C277" s="70"/>
      <c r="D277" s="719"/>
      <c r="E277" s="70"/>
      <c r="F277" s="70"/>
      <c r="G277" s="719"/>
      <c r="H277" s="70"/>
      <c r="I277" s="70"/>
      <c r="J277" s="719"/>
      <c r="K277" s="70"/>
      <c r="L277" s="70"/>
      <c r="M277" s="719"/>
      <c r="N277" s="70"/>
      <c r="O277" s="70"/>
      <c r="P277" s="719"/>
      <c r="Q277" s="70"/>
      <c r="R277" s="70"/>
      <c r="S277" s="719"/>
      <c r="T277" s="70"/>
      <c r="U277" s="70"/>
      <c r="V277" s="719"/>
      <c r="W277" s="70"/>
      <c r="X277" s="70"/>
      <c r="Y277" s="719"/>
      <c r="Z277" s="70"/>
      <c r="AA277" s="70"/>
      <c r="AB277" s="719"/>
      <c r="AC277" s="70"/>
      <c r="AD277" s="70"/>
      <c r="AE277" s="719"/>
      <c r="AF277" s="70"/>
      <c r="AG277" s="70"/>
      <c r="AH277" s="719"/>
      <c r="AI277" s="70"/>
      <c r="AJ277" s="70"/>
      <c r="AK277" s="719"/>
      <c r="AL277" s="70"/>
      <c r="AM277" s="70"/>
      <c r="AN277" s="719"/>
      <c r="AO277" s="70"/>
      <c r="AP277" s="70"/>
      <c r="AQ277" s="719"/>
      <c r="AR277" s="70"/>
      <c r="AS277" s="70"/>
      <c r="AT277" s="719"/>
      <c r="AU277" s="70"/>
      <c r="AV277" s="70"/>
      <c r="AW277" s="719"/>
      <c r="AX277" s="70"/>
      <c r="AY277" s="70"/>
      <c r="AZ277" s="719"/>
      <c r="BA277" s="70"/>
      <c r="BB277" s="70"/>
      <c r="BC277" s="719"/>
      <c r="BD277" s="70"/>
      <c r="BE277" s="70"/>
      <c r="BF277" s="719"/>
      <c r="BG277" s="70"/>
      <c r="BH277" s="70"/>
      <c r="BI277" s="719"/>
      <c r="BJ277" s="70"/>
      <c r="BK277" s="70"/>
      <c r="BL277" s="719"/>
      <c r="BM277" s="70"/>
      <c r="BN277" s="70"/>
      <c r="BO277" s="719"/>
      <c r="BP277" s="70"/>
      <c r="BQ277" s="70"/>
      <c r="BR277" s="719"/>
      <c r="BS277" s="70"/>
      <c r="BT277" s="70"/>
      <c r="BU277" s="719"/>
      <c r="BV277" s="70"/>
      <c r="BW277" s="70"/>
      <c r="BX277" s="719"/>
      <c r="BY277" s="70"/>
      <c r="BZ277" s="70"/>
      <c r="CA277" s="719"/>
      <c r="CB277" s="70"/>
      <c r="CC277" s="70"/>
      <c r="CD277" s="719"/>
      <c r="CE277" s="70"/>
      <c r="CF277" s="70"/>
      <c r="CG277" s="719"/>
      <c r="CH277" s="70"/>
      <c r="CI277" s="70"/>
      <c r="CJ277" s="719"/>
      <c r="CK277" s="70"/>
      <c r="CL277" s="70"/>
      <c r="CM277" s="719"/>
      <c r="CN277" s="70"/>
      <c r="CO277" s="70"/>
      <c r="CP277" s="719"/>
      <c r="CQ277" s="70"/>
      <c r="CR277" s="70"/>
      <c r="CS277" s="719"/>
      <c r="CT277" s="70"/>
      <c r="CU277" s="70"/>
      <c r="CV277" s="719"/>
      <c r="CW277" s="70"/>
      <c r="CX277" s="70"/>
      <c r="CY277" s="719"/>
      <c r="CZ277" s="70"/>
      <c r="DA277" s="70"/>
      <c r="DB277" s="719"/>
      <c r="DC277" s="70"/>
      <c r="DD277" s="70"/>
      <c r="DE277" s="719"/>
      <c r="DF277" s="70"/>
      <c r="DG277" s="70"/>
      <c r="DH277" s="719"/>
      <c r="DI277" s="70"/>
      <c r="DJ277" s="70"/>
    </row>
    <row r="278" spans="1:114" ht="15">
      <c r="A278" s="70"/>
      <c r="B278" s="70"/>
      <c r="C278" s="70"/>
      <c r="D278" s="719"/>
      <c r="E278" s="70"/>
      <c r="F278" s="70"/>
      <c r="G278" s="719"/>
      <c r="H278" s="70"/>
      <c r="I278" s="70"/>
      <c r="J278" s="719"/>
      <c r="K278" s="70"/>
      <c r="L278" s="70"/>
      <c r="M278" s="719"/>
      <c r="N278" s="70"/>
      <c r="O278" s="70"/>
      <c r="P278" s="719"/>
      <c r="Q278" s="70"/>
      <c r="R278" s="70"/>
      <c r="S278" s="719"/>
      <c r="T278" s="70"/>
      <c r="U278" s="70"/>
      <c r="V278" s="719"/>
      <c r="W278" s="70"/>
      <c r="X278" s="70"/>
      <c r="Y278" s="719"/>
      <c r="Z278" s="70"/>
      <c r="AA278" s="70"/>
      <c r="AB278" s="719"/>
      <c r="AC278" s="70"/>
      <c r="AD278" s="70"/>
      <c r="AE278" s="719"/>
      <c r="AF278" s="70"/>
      <c r="AG278" s="70"/>
      <c r="AH278" s="719"/>
      <c r="AI278" s="70"/>
      <c r="AJ278" s="70"/>
      <c r="AK278" s="719"/>
      <c r="AL278" s="70"/>
      <c r="AM278" s="70"/>
      <c r="AN278" s="719"/>
      <c r="AO278" s="70"/>
      <c r="AP278" s="70"/>
      <c r="AQ278" s="719"/>
      <c r="AR278" s="70"/>
      <c r="AS278" s="70"/>
      <c r="AT278" s="719"/>
      <c r="AU278" s="70"/>
      <c r="AV278" s="70"/>
      <c r="AW278" s="719"/>
      <c r="AX278" s="70"/>
      <c r="AY278" s="70"/>
      <c r="AZ278" s="719"/>
      <c r="BA278" s="70"/>
      <c r="BB278" s="70"/>
      <c r="BC278" s="719"/>
      <c r="BD278" s="70"/>
      <c r="BE278" s="70"/>
      <c r="BF278" s="719"/>
      <c r="BG278" s="70"/>
      <c r="BH278" s="70"/>
      <c r="BI278" s="719"/>
      <c r="BJ278" s="70"/>
      <c r="BK278" s="70"/>
      <c r="BL278" s="719"/>
      <c r="BM278" s="70"/>
      <c r="BN278" s="70"/>
      <c r="BO278" s="719"/>
      <c r="BP278" s="70"/>
      <c r="BQ278" s="70"/>
      <c r="BR278" s="719"/>
      <c r="BS278" s="70"/>
      <c r="BT278" s="70"/>
      <c r="BU278" s="719"/>
      <c r="BV278" s="70"/>
      <c r="BW278" s="70"/>
      <c r="BX278" s="719"/>
      <c r="BY278" s="70"/>
      <c r="BZ278" s="70"/>
      <c r="CA278" s="719"/>
      <c r="CB278" s="70"/>
      <c r="CC278" s="70"/>
      <c r="CD278" s="719"/>
      <c r="CE278" s="70"/>
      <c r="CF278" s="70"/>
      <c r="CG278" s="719"/>
      <c r="CH278" s="70"/>
      <c r="CI278" s="70"/>
      <c r="CJ278" s="719"/>
      <c r="CK278" s="70"/>
      <c r="CL278" s="70"/>
      <c r="CM278" s="719"/>
      <c r="CN278" s="70"/>
      <c r="CO278" s="70"/>
      <c r="CP278" s="719"/>
      <c r="CQ278" s="70"/>
      <c r="CR278" s="70"/>
      <c r="CS278" s="719"/>
      <c r="CT278" s="70"/>
      <c r="CU278" s="70"/>
      <c r="CV278" s="719"/>
      <c r="CW278" s="70"/>
      <c r="CX278" s="70"/>
      <c r="CY278" s="719"/>
      <c r="CZ278" s="70"/>
      <c r="DA278" s="70"/>
      <c r="DB278" s="719"/>
      <c r="DC278" s="70"/>
      <c r="DD278" s="70"/>
      <c r="DE278" s="719"/>
      <c r="DF278" s="70"/>
      <c r="DG278" s="70"/>
      <c r="DH278" s="719"/>
      <c r="DI278" s="70"/>
      <c r="DJ278" s="70"/>
    </row>
    <row r="279" spans="1:114" ht="15">
      <c r="A279" s="70"/>
      <c r="B279" s="70"/>
      <c r="C279" s="70"/>
      <c r="D279" s="719"/>
      <c r="E279" s="70"/>
      <c r="F279" s="70"/>
      <c r="G279" s="719"/>
      <c r="H279" s="70"/>
      <c r="I279" s="70"/>
      <c r="J279" s="719"/>
      <c r="K279" s="70"/>
      <c r="L279" s="70"/>
      <c r="M279" s="719"/>
      <c r="N279" s="70"/>
      <c r="O279" s="70"/>
      <c r="P279" s="719"/>
      <c r="Q279" s="70"/>
      <c r="R279" s="70"/>
      <c r="S279" s="719"/>
      <c r="T279" s="70"/>
      <c r="U279" s="70"/>
      <c r="V279" s="719"/>
      <c r="W279" s="70"/>
      <c r="X279" s="70"/>
      <c r="Y279" s="719"/>
      <c r="Z279" s="70"/>
      <c r="AA279" s="70"/>
      <c r="AB279" s="719"/>
      <c r="AC279" s="70"/>
      <c r="AD279" s="70"/>
      <c r="AE279" s="719"/>
      <c r="AF279" s="70"/>
      <c r="AG279" s="70"/>
      <c r="AH279" s="719"/>
      <c r="AI279" s="70"/>
      <c r="AJ279" s="70"/>
      <c r="AK279" s="719"/>
      <c r="AL279" s="70"/>
      <c r="AM279" s="70"/>
      <c r="AN279" s="719"/>
      <c r="AO279" s="70"/>
      <c r="AP279" s="70"/>
      <c r="AQ279" s="719"/>
      <c r="AR279" s="70"/>
      <c r="AS279" s="70"/>
      <c r="AT279" s="719"/>
      <c r="AU279" s="70"/>
      <c r="AV279" s="70"/>
      <c r="AW279" s="719"/>
      <c r="AX279" s="70"/>
      <c r="AY279" s="70"/>
      <c r="AZ279" s="719"/>
      <c r="BA279" s="70"/>
      <c r="BB279" s="70"/>
      <c r="BC279" s="719"/>
      <c r="BD279" s="70"/>
      <c r="BE279" s="70"/>
      <c r="BF279" s="719"/>
      <c r="BG279" s="70"/>
      <c r="BH279" s="70"/>
      <c r="BI279" s="719"/>
      <c r="BJ279" s="70"/>
      <c r="BK279" s="70"/>
      <c r="BL279" s="719"/>
      <c r="BM279" s="70"/>
      <c r="BN279" s="70"/>
      <c r="BO279" s="719"/>
      <c r="BP279" s="70"/>
      <c r="BQ279" s="70"/>
      <c r="BR279" s="719"/>
      <c r="BS279" s="70"/>
      <c r="BT279" s="70"/>
      <c r="BU279" s="719"/>
      <c r="BV279" s="70"/>
      <c r="BW279" s="70"/>
      <c r="BX279" s="719"/>
      <c r="BY279" s="70"/>
      <c r="BZ279" s="70"/>
      <c r="CA279" s="719"/>
      <c r="CB279" s="70"/>
      <c r="CC279" s="70"/>
      <c r="CD279" s="719"/>
      <c r="CE279" s="70"/>
      <c r="CF279" s="70"/>
      <c r="CG279" s="719"/>
      <c r="CH279" s="70"/>
      <c r="CI279" s="70"/>
      <c r="CJ279" s="719"/>
      <c r="CK279" s="70"/>
      <c r="CL279" s="70"/>
      <c r="CM279" s="719"/>
      <c r="CN279" s="70"/>
      <c r="CO279" s="70"/>
      <c r="CP279" s="719"/>
      <c r="CQ279" s="70"/>
      <c r="CR279" s="70"/>
      <c r="CS279" s="719"/>
      <c r="CT279" s="70"/>
      <c r="CU279" s="70"/>
      <c r="CV279" s="719"/>
      <c r="CW279" s="70"/>
      <c r="CX279" s="70"/>
      <c r="CY279" s="719"/>
      <c r="CZ279" s="70"/>
      <c r="DA279" s="70"/>
      <c r="DB279" s="719"/>
      <c r="DC279" s="70"/>
      <c r="DD279" s="70"/>
      <c r="DE279" s="719"/>
      <c r="DF279" s="70"/>
      <c r="DG279" s="70"/>
      <c r="DH279" s="719"/>
      <c r="DI279" s="70"/>
      <c r="DJ279" s="70"/>
    </row>
    <row r="280" spans="1:114" ht="15">
      <c r="A280" s="70"/>
      <c r="B280" s="70"/>
      <c r="C280" s="70"/>
      <c r="D280" s="719"/>
      <c r="E280" s="70"/>
      <c r="F280" s="70"/>
      <c r="G280" s="719"/>
      <c r="H280" s="70"/>
      <c r="I280" s="70"/>
      <c r="J280" s="719"/>
      <c r="K280" s="70"/>
      <c r="L280" s="70"/>
      <c r="M280" s="719"/>
      <c r="N280" s="70"/>
      <c r="O280" s="70"/>
      <c r="P280" s="719"/>
      <c r="Q280" s="70"/>
      <c r="R280" s="70"/>
      <c r="S280" s="719"/>
      <c r="T280" s="70"/>
      <c r="U280" s="70"/>
      <c r="V280" s="719"/>
      <c r="W280" s="70"/>
      <c r="X280" s="70"/>
      <c r="Y280" s="719"/>
      <c r="Z280" s="70"/>
      <c r="AA280" s="70"/>
      <c r="AB280" s="719"/>
      <c r="AC280" s="70"/>
      <c r="AD280" s="70"/>
      <c r="AE280" s="719"/>
      <c r="AF280" s="70"/>
      <c r="AG280" s="70"/>
      <c r="AH280" s="719"/>
      <c r="AI280" s="70"/>
      <c r="AJ280" s="70"/>
      <c r="AK280" s="719"/>
      <c r="AL280" s="70"/>
      <c r="AM280" s="70"/>
      <c r="AN280" s="719"/>
      <c r="AO280" s="70"/>
      <c r="AP280" s="70"/>
      <c r="AQ280" s="719"/>
      <c r="AR280" s="70"/>
      <c r="AS280" s="70"/>
      <c r="AT280" s="719"/>
      <c r="AU280" s="70"/>
      <c r="AV280" s="70"/>
      <c r="AW280" s="719"/>
      <c r="AX280" s="70"/>
      <c r="AY280" s="70"/>
      <c r="AZ280" s="719"/>
      <c r="BA280" s="70"/>
      <c r="BB280" s="70"/>
      <c r="BC280" s="719"/>
      <c r="BD280" s="70"/>
      <c r="BE280" s="70"/>
      <c r="BF280" s="719"/>
      <c r="BG280" s="70"/>
      <c r="BH280" s="70"/>
      <c r="BI280" s="719"/>
      <c r="BJ280" s="70"/>
      <c r="BK280" s="70"/>
      <c r="BL280" s="719"/>
      <c r="BM280" s="70"/>
      <c r="BN280" s="70"/>
      <c r="BO280" s="719"/>
      <c r="BP280" s="70"/>
      <c r="BQ280" s="70"/>
      <c r="BR280" s="719"/>
      <c r="BS280" s="70"/>
      <c r="BT280" s="70"/>
      <c r="BU280" s="719"/>
      <c r="BV280" s="70"/>
      <c r="BW280" s="70"/>
      <c r="BX280" s="719"/>
      <c r="BY280" s="70"/>
      <c r="BZ280" s="70"/>
      <c r="CA280" s="719"/>
      <c r="CB280" s="70"/>
      <c r="CC280" s="70"/>
      <c r="CD280" s="719"/>
      <c r="CE280" s="70"/>
      <c r="CF280" s="70"/>
      <c r="CG280" s="719"/>
      <c r="CH280" s="70"/>
      <c r="CI280" s="70"/>
      <c r="CJ280" s="719"/>
      <c r="CK280" s="70"/>
      <c r="CL280" s="70"/>
      <c r="CM280" s="719"/>
      <c r="CN280" s="70"/>
      <c r="CO280" s="70"/>
      <c r="CP280" s="719"/>
      <c r="CQ280" s="70"/>
      <c r="CR280" s="70"/>
      <c r="CS280" s="719"/>
      <c r="CT280" s="70"/>
      <c r="CU280" s="70"/>
      <c r="CV280" s="719"/>
      <c r="CW280" s="70"/>
      <c r="CX280" s="70"/>
      <c r="CY280" s="719"/>
      <c r="CZ280" s="70"/>
      <c r="DA280" s="70"/>
      <c r="DB280" s="719"/>
      <c r="DC280" s="70"/>
      <c r="DD280" s="70"/>
      <c r="DE280" s="719"/>
      <c r="DF280" s="70"/>
      <c r="DG280" s="70"/>
      <c r="DH280" s="719"/>
      <c r="DI280" s="70"/>
      <c r="DJ280" s="70"/>
    </row>
    <row r="281" spans="1:114" ht="15">
      <c r="A281" s="70"/>
      <c r="B281" s="70"/>
      <c r="C281" s="70"/>
      <c r="D281" s="719"/>
      <c r="E281" s="70"/>
      <c r="F281" s="70"/>
      <c r="G281" s="719"/>
      <c r="H281" s="70"/>
      <c r="I281" s="70"/>
      <c r="J281" s="719"/>
      <c r="K281" s="70"/>
      <c r="L281" s="70"/>
      <c r="M281" s="719"/>
      <c r="N281" s="70"/>
      <c r="O281" s="70"/>
      <c r="P281" s="719"/>
      <c r="Q281" s="70"/>
      <c r="R281" s="70"/>
      <c r="S281" s="719"/>
      <c r="T281" s="70"/>
      <c r="U281" s="70"/>
      <c r="V281" s="719"/>
      <c r="W281" s="70"/>
      <c r="X281" s="70"/>
      <c r="Y281" s="719"/>
      <c r="Z281" s="70"/>
      <c r="AA281" s="70"/>
      <c r="AB281" s="719"/>
      <c r="AC281" s="70"/>
      <c r="AD281" s="70"/>
      <c r="AE281" s="719"/>
      <c r="AF281" s="70"/>
      <c r="AG281" s="70"/>
      <c r="AH281" s="719"/>
      <c r="AI281" s="70"/>
      <c r="AJ281" s="70"/>
      <c r="AK281" s="719"/>
      <c r="AL281" s="70"/>
      <c r="AM281" s="70"/>
      <c r="AN281" s="719"/>
      <c r="AO281" s="70"/>
      <c r="AP281" s="70"/>
      <c r="AQ281" s="719"/>
      <c r="AR281" s="70"/>
      <c r="AS281" s="70"/>
      <c r="AT281" s="719"/>
      <c r="AU281" s="70"/>
      <c r="AV281" s="70"/>
      <c r="AW281" s="719"/>
      <c r="AX281" s="70"/>
      <c r="AY281" s="70"/>
      <c r="AZ281" s="719"/>
      <c r="BA281" s="70"/>
      <c r="BB281" s="70"/>
      <c r="BC281" s="719"/>
      <c r="BD281" s="70"/>
      <c r="BE281" s="70"/>
      <c r="BF281" s="719"/>
      <c r="BG281" s="70"/>
      <c r="BH281" s="70"/>
      <c r="BI281" s="719"/>
      <c r="BJ281" s="70"/>
      <c r="BK281" s="70"/>
      <c r="BL281" s="719"/>
      <c r="BM281" s="70"/>
      <c r="BN281" s="70"/>
      <c r="BO281" s="719"/>
      <c r="BP281" s="70"/>
      <c r="BQ281" s="70"/>
      <c r="BR281" s="719"/>
      <c r="BS281" s="70"/>
      <c r="BT281" s="70"/>
      <c r="BU281" s="719"/>
      <c r="BV281" s="70"/>
      <c r="BW281" s="70"/>
      <c r="BX281" s="719"/>
      <c r="BY281" s="70"/>
      <c r="BZ281" s="70"/>
      <c r="CA281" s="719"/>
      <c r="CB281" s="70"/>
      <c r="CC281" s="70"/>
      <c r="CD281" s="719"/>
      <c r="CE281" s="70"/>
      <c r="CF281" s="70"/>
      <c r="CG281" s="719"/>
      <c r="CH281" s="70"/>
      <c r="CI281" s="70"/>
      <c r="CJ281" s="719"/>
      <c r="CK281" s="70"/>
      <c r="CL281" s="70"/>
      <c r="CM281" s="719"/>
      <c r="CN281" s="70"/>
      <c r="CO281" s="70"/>
      <c r="CP281" s="719"/>
      <c r="CQ281" s="70"/>
      <c r="CR281" s="70"/>
      <c r="CS281" s="719"/>
      <c r="CT281" s="70"/>
      <c r="CU281" s="70"/>
      <c r="CV281" s="719"/>
      <c r="CW281" s="70"/>
      <c r="CX281" s="70"/>
      <c r="CY281" s="719"/>
      <c r="CZ281" s="70"/>
      <c r="DA281" s="70"/>
      <c r="DB281" s="719"/>
      <c r="DC281" s="70"/>
      <c r="DD281" s="70"/>
      <c r="DE281" s="719"/>
      <c r="DF281" s="70"/>
      <c r="DG281" s="70"/>
      <c r="DH281" s="719"/>
      <c r="DI281" s="70"/>
      <c r="DJ281" s="70"/>
    </row>
    <row r="282" spans="1:114" ht="15">
      <c r="A282" s="70"/>
      <c r="B282" s="70"/>
      <c r="C282" s="70"/>
      <c r="D282" s="719"/>
      <c r="E282" s="70"/>
      <c r="F282" s="70"/>
      <c r="G282" s="719"/>
      <c r="H282" s="70"/>
      <c r="I282" s="70"/>
      <c r="J282" s="719"/>
      <c r="K282" s="70"/>
      <c r="L282" s="70"/>
      <c r="M282" s="719"/>
      <c r="N282" s="70"/>
      <c r="O282" s="70"/>
      <c r="P282" s="719"/>
      <c r="Q282" s="70"/>
      <c r="R282" s="70"/>
      <c r="S282" s="719"/>
      <c r="T282" s="70"/>
      <c r="U282" s="70"/>
      <c r="V282" s="719"/>
      <c r="W282" s="70"/>
      <c r="X282" s="70"/>
      <c r="Y282" s="719"/>
      <c r="Z282" s="70"/>
      <c r="AA282" s="70"/>
      <c r="AB282" s="719"/>
      <c r="AC282" s="70"/>
      <c r="AD282" s="70"/>
      <c r="AE282" s="719"/>
      <c r="AF282" s="70"/>
      <c r="AG282" s="70"/>
      <c r="AH282" s="719"/>
      <c r="AI282" s="70"/>
      <c r="AJ282" s="70"/>
      <c r="AK282" s="719"/>
      <c r="AL282" s="70"/>
      <c r="AM282" s="70"/>
      <c r="AN282" s="719"/>
      <c r="AO282" s="70"/>
      <c r="AP282" s="70"/>
      <c r="AQ282" s="719"/>
      <c r="AR282" s="70"/>
      <c r="AS282" s="70"/>
      <c r="AT282" s="719"/>
      <c r="AU282" s="70"/>
      <c r="AV282" s="70"/>
      <c r="AW282" s="719"/>
      <c r="AX282" s="70"/>
      <c r="AY282" s="70"/>
      <c r="AZ282" s="719"/>
      <c r="BA282" s="70"/>
      <c r="BB282" s="70"/>
      <c r="BC282" s="719"/>
      <c r="BD282" s="70"/>
      <c r="BE282" s="70"/>
      <c r="BF282" s="719"/>
      <c r="BG282" s="70"/>
      <c r="BH282" s="70"/>
      <c r="BI282" s="719"/>
      <c r="BJ282" s="70"/>
      <c r="BK282" s="70"/>
      <c r="BL282" s="719"/>
      <c r="BM282" s="70"/>
      <c r="BN282" s="70"/>
      <c r="BO282" s="719"/>
      <c r="BP282" s="70"/>
      <c r="BQ282" s="70"/>
      <c r="BR282" s="719"/>
      <c r="BS282" s="70"/>
      <c r="BT282" s="70"/>
      <c r="BU282" s="719"/>
      <c r="BV282" s="70"/>
      <c r="BW282" s="70"/>
      <c r="BX282" s="719"/>
      <c r="BY282" s="70"/>
      <c r="BZ282" s="70"/>
      <c r="CA282" s="719"/>
      <c r="CB282" s="70"/>
      <c r="CC282" s="70"/>
      <c r="CD282" s="719"/>
      <c r="CE282" s="70"/>
      <c r="CF282" s="70"/>
      <c r="CG282" s="719"/>
      <c r="CH282" s="70"/>
      <c r="CI282" s="70"/>
      <c r="CJ282" s="719"/>
      <c r="CK282" s="70"/>
      <c r="CL282" s="70"/>
      <c r="CM282" s="719"/>
      <c r="CN282" s="70"/>
      <c r="CO282" s="70"/>
      <c r="CP282" s="719"/>
      <c r="CQ282" s="70"/>
      <c r="CR282" s="70"/>
      <c r="CS282" s="719"/>
      <c r="CT282" s="70"/>
      <c r="CU282" s="70"/>
      <c r="CV282" s="719"/>
      <c r="CW282" s="70"/>
      <c r="CX282" s="70"/>
      <c r="CY282" s="719"/>
      <c r="CZ282" s="70"/>
      <c r="DA282" s="70"/>
      <c r="DB282" s="719"/>
      <c r="DC282" s="70"/>
      <c r="DD282" s="70"/>
      <c r="DE282" s="719"/>
      <c r="DF282" s="70"/>
      <c r="DG282" s="70"/>
      <c r="DH282" s="719"/>
      <c r="DI282" s="70"/>
      <c r="DJ282" s="70"/>
    </row>
    <row r="283" spans="1:114" ht="15">
      <c r="A283" s="70"/>
      <c r="B283" s="70"/>
      <c r="C283" s="70"/>
      <c r="D283" s="719"/>
      <c r="E283" s="70"/>
      <c r="F283" s="70"/>
      <c r="G283" s="719"/>
      <c r="H283" s="70"/>
      <c r="I283" s="70"/>
      <c r="J283" s="719"/>
      <c r="K283" s="70"/>
      <c r="L283" s="70"/>
      <c r="M283" s="719"/>
      <c r="N283" s="70"/>
      <c r="O283" s="70"/>
      <c r="P283" s="719"/>
      <c r="Q283" s="70"/>
      <c r="R283" s="70"/>
      <c r="S283" s="719"/>
      <c r="T283" s="70"/>
      <c r="U283" s="70"/>
      <c r="V283" s="719"/>
      <c r="W283" s="70"/>
      <c r="X283" s="70"/>
      <c r="Y283" s="719"/>
      <c r="Z283" s="70"/>
      <c r="AA283" s="70"/>
      <c r="AB283" s="719"/>
      <c r="AC283" s="70"/>
      <c r="AD283" s="70"/>
      <c r="AE283" s="719"/>
      <c r="AF283" s="70"/>
      <c r="AG283" s="70"/>
      <c r="AH283" s="719"/>
      <c r="AI283" s="70"/>
      <c r="AJ283" s="70"/>
      <c r="AK283" s="719"/>
      <c r="AL283" s="70"/>
      <c r="AM283" s="70"/>
      <c r="AN283" s="719"/>
      <c r="AO283" s="70"/>
      <c r="AP283" s="70"/>
      <c r="AQ283" s="719"/>
      <c r="AR283" s="70"/>
      <c r="AS283" s="70"/>
      <c r="AT283" s="719"/>
      <c r="AU283" s="70"/>
      <c r="AV283" s="70"/>
      <c r="AW283" s="719"/>
      <c r="AX283" s="70"/>
      <c r="AY283" s="70"/>
      <c r="AZ283" s="719"/>
      <c r="BA283" s="70"/>
      <c r="BB283" s="70"/>
      <c r="BC283" s="719"/>
      <c r="BD283" s="70"/>
      <c r="BE283" s="70"/>
      <c r="BF283" s="719"/>
      <c r="BG283" s="70"/>
      <c r="BH283" s="70"/>
      <c r="BI283" s="719"/>
      <c r="BJ283" s="70"/>
      <c r="BK283" s="70"/>
      <c r="BL283" s="719"/>
      <c r="BM283" s="70"/>
      <c r="BN283" s="70"/>
      <c r="BO283" s="719"/>
      <c r="BP283" s="70"/>
      <c r="BQ283" s="70"/>
      <c r="BR283" s="719"/>
      <c r="BS283" s="70"/>
      <c r="BT283" s="70"/>
      <c r="BU283" s="719"/>
      <c r="BV283" s="70"/>
      <c r="BW283" s="70"/>
      <c r="BX283" s="719"/>
      <c r="BY283" s="70"/>
      <c r="BZ283" s="70"/>
      <c r="CA283" s="719"/>
      <c r="CB283" s="70"/>
      <c r="CC283" s="70"/>
      <c r="CD283" s="719"/>
      <c r="CE283" s="70"/>
      <c r="CF283" s="70"/>
      <c r="CG283" s="719"/>
      <c r="CH283" s="70"/>
      <c r="CI283" s="70"/>
      <c r="CJ283" s="719"/>
      <c r="CK283" s="70"/>
      <c r="CL283" s="70"/>
      <c r="CM283" s="719"/>
      <c r="CN283" s="70"/>
      <c r="CO283" s="70"/>
      <c r="CP283" s="719"/>
      <c r="CQ283" s="70"/>
      <c r="CR283" s="70"/>
      <c r="CS283" s="719"/>
      <c r="CT283" s="70"/>
      <c r="CU283" s="70"/>
      <c r="CV283" s="719"/>
      <c r="CW283" s="70"/>
      <c r="CX283" s="70"/>
      <c r="CY283" s="719"/>
      <c r="CZ283" s="70"/>
      <c r="DA283" s="70"/>
      <c r="DB283" s="719"/>
      <c r="DC283" s="70"/>
      <c r="DD283" s="70"/>
      <c r="DE283" s="719"/>
      <c r="DF283" s="70"/>
      <c r="DG283" s="70"/>
      <c r="DH283" s="719"/>
      <c r="DI283" s="70"/>
      <c r="DJ283" s="70"/>
    </row>
    <row r="284" spans="1:114" ht="15">
      <c r="A284" s="70"/>
      <c r="B284" s="70"/>
      <c r="C284" s="70"/>
      <c r="D284" s="719"/>
      <c r="E284" s="70"/>
      <c r="F284" s="70"/>
      <c r="G284" s="719"/>
      <c r="H284" s="70"/>
      <c r="I284" s="70"/>
      <c r="J284" s="719"/>
      <c r="K284" s="70"/>
      <c r="L284" s="70"/>
      <c r="M284" s="719"/>
      <c r="N284" s="70"/>
      <c r="O284" s="70"/>
      <c r="P284" s="719"/>
      <c r="Q284" s="70"/>
      <c r="R284" s="70"/>
      <c r="S284" s="719"/>
      <c r="T284" s="70"/>
      <c r="U284" s="70"/>
      <c r="V284" s="719"/>
      <c r="W284" s="70"/>
      <c r="X284" s="70"/>
      <c r="Y284" s="719"/>
      <c r="Z284" s="70"/>
      <c r="AA284" s="70"/>
      <c r="AB284" s="719"/>
      <c r="AC284" s="70"/>
      <c r="AD284" s="70"/>
      <c r="AE284" s="719"/>
      <c r="AF284" s="70"/>
      <c r="AG284" s="70"/>
      <c r="AH284" s="719"/>
      <c r="AI284" s="70"/>
      <c r="AJ284" s="70"/>
      <c r="AK284" s="719"/>
      <c r="AL284" s="70"/>
      <c r="AM284" s="70"/>
      <c r="AN284" s="719"/>
      <c r="AO284" s="70"/>
      <c r="AP284" s="70"/>
      <c r="AQ284" s="719"/>
      <c r="AR284" s="70"/>
      <c r="AS284" s="70"/>
      <c r="AT284" s="719"/>
      <c r="AU284" s="70"/>
      <c r="AV284" s="70"/>
      <c r="AW284" s="719"/>
      <c r="AX284" s="70"/>
      <c r="AY284" s="70"/>
      <c r="AZ284" s="719"/>
      <c r="BA284" s="70"/>
      <c r="BB284" s="70"/>
      <c r="BC284" s="719"/>
      <c r="BD284" s="70"/>
      <c r="BE284" s="70"/>
      <c r="BF284" s="719"/>
      <c r="BG284" s="70"/>
      <c r="BH284" s="70"/>
      <c r="BI284" s="719"/>
      <c r="BJ284" s="70"/>
      <c r="BK284" s="70"/>
      <c r="BL284" s="719"/>
      <c r="BM284" s="70"/>
      <c r="BN284" s="70"/>
      <c r="BO284" s="719"/>
      <c r="BP284" s="70"/>
      <c r="BQ284" s="70"/>
      <c r="BR284" s="719"/>
      <c r="BS284" s="70"/>
      <c r="BT284" s="70"/>
      <c r="BU284" s="719"/>
      <c r="BV284" s="70"/>
      <c r="BW284" s="70"/>
      <c r="BX284" s="719"/>
      <c r="BY284" s="70"/>
      <c r="BZ284" s="70"/>
      <c r="CA284" s="719"/>
      <c r="CB284" s="70"/>
      <c r="CC284" s="70"/>
      <c r="CD284" s="719"/>
      <c r="CE284" s="70"/>
      <c r="CF284" s="70"/>
      <c r="CG284" s="719"/>
      <c r="CH284" s="70"/>
      <c r="CI284" s="70"/>
      <c r="CJ284" s="719"/>
      <c r="CK284" s="70"/>
      <c r="CL284" s="70"/>
      <c r="CM284" s="719"/>
      <c r="CN284" s="70"/>
      <c r="CO284" s="70"/>
      <c r="CP284" s="719"/>
      <c r="CQ284" s="70"/>
      <c r="CR284" s="70"/>
      <c r="CS284" s="719"/>
      <c r="CT284" s="70"/>
      <c r="CU284" s="70"/>
      <c r="CV284" s="719"/>
      <c r="CW284" s="70"/>
      <c r="CX284" s="70"/>
      <c r="CY284" s="719"/>
      <c r="CZ284" s="70"/>
      <c r="DA284" s="70"/>
      <c r="DB284" s="719"/>
      <c r="DC284" s="70"/>
      <c r="DD284" s="70"/>
      <c r="DE284" s="719"/>
      <c r="DF284" s="70"/>
      <c r="DG284" s="70"/>
      <c r="DH284" s="719"/>
      <c r="DI284" s="70"/>
      <c r="DJ284" s="70"/>
    </row>
    <row r="285" spans="1:114" ht="15">
      <c r="A285" s="70"/>
      <c r="B285" s="70"/>
      <c r="C285" s="70"/>
      <c r="D285" s="719"/>
      <c r="E285" s="70"/>
      <c r="F285" s="70"/>
      <c r="G285" s="719"/>
      <c r="H285" s="70"/>
      <c r="I285" s="70"/>
      <c r="J285" s="719"/>
      <c r="K285" s="70"/>
      <c r="L285" s="70"/>
      <c r="M285" s="719"/>
      <c r="N285" s="70"/>
      <c r="O285" s="70"/>
      <c r="P285" s="719"/>
      <c r="Q285" s="70"/>
      <c r="R285" s="70"/>
      <c r="S285" s="719"/>
      <c r="T285" s="70"/>
      <c r="U285" s="70"/>
      <c r="V285" s="719"/>
      <c r="W285" s="70"/>
      <c r="X285" s="70"/>
      <c r="Y285" s="719"/>
      <c r="Z285" s="70"/>
      <c r="AA285" s="70"/>
      <c r="AB285" s="719"/>
      <c r="AC285" s="70"/>
      <c r="AD285" s="70"/>
      <c r="AE285" s="719"/>
      <c r="AF285" s="70"/>
      <c r="AG285" s="70"/>
      <c r="AH285" s="719"/>
      <c r="AI285" s="70"/>
      <c r="AJ285" s="70"/>
      <c r="AK285" s="719"/>
      <c r="AL285" s="70"/>
      <c r="AM285" s="70"/>
      <c r="AN285" s="719"/>
      <c r="AO285" s="70"/>
      <c r="AP285" s="70"/>
      <c r="AQ285" s="719"/>
      <c r="AR285" s="70"/>
      <c r="AS285" s="70"/>
      <c r="AT285" s="719"/>
      <c r="AU285" s="70"/>
      <c r="AV285" s="70"/>
      <c r="AW285" s="719"/>
      <c r="AX285" s="70"/>
      <c r="AY285" s="70"/>
      <c r="AZ285" s="719"/>
      <c r="BA285" s="70"/>
      <c r="BB285" s="70"/>
      <c r="BC285" s="719"/>
      <c r="BD285" s="70"/>
      <c r="BE285" s="70"/>
      <c r="BF285" s="719"/>
      <c r="BG285" s="70"/>
      <c r="BH285" s="70"/>
      <c r="BI285" s="719"/>
      <c r="BJ285" s="70"/>
      <c r="BK285" s="70"/>
      <c r="BL285" s="719"/>
      <c r="BM285" s="70"/>
      <c r="BN285" s="70"/>
      <c r="BO285" s="719"/>
      <c r="BP285" s="70"/>
      <c r="BQ285" s="70"/>
      <c r="BR285" s="719"/>
      <c r="BS285" s="70"/>
      <c r="BT285" s="70"/>
      <c r="BU285" s="719"/>
      <c r="BV285" s="70"/>
      <c r="BW285" s="70"/>
      <c r="BX285" s="719"/>
      <c r="BY285" s="70"/>
      <c r="BZ285" s="70"/>
      <c r="CA285" s="719"/>
      <c r="CB285" s="70"/>
      <c r="CC285" s="70"/>
      <c r="CD285" s="719"/>
      <c r="CE285" s="70"/>
      <c r="CF285" s="70"/>
      <c r="CG285" s="719"/>
      <c r="CH285" s="70"/>
      <c r="CI285" s="70"/>
      <c r="CJ285" s="719"/>
      <c r="CK285" s="70"/>
      <c r="CL285" s="70"/>
      <c r="CM285" s="719"/>
      <c r="CN285" s="70"/>
      <c r="CO285" s="70"/>
      <c r="CP285" s="719"/>
      <c r="CQ285" s="70"/>
      <c r="CR285" s="70"/>
      <c r="CS285" s="719"/>
      <c r="CT285" s="70"/>
      <c r="CU285" s="70"/>
      <c r="CV285" s="719"/>
      <c r="CW285" s="70"/>
      <c r="CX285" s="70"/>
      <c r="CY285" s="719"/>
      <c r="CZ285" s="70"/>
      <c r="DA285" s="70"/>
      <c r="DB285" s="719"/>
      <c r="DC285" s="70"/>
      <c r="DD285" s="70"/>
      <c r="DE285" s="719"/>
      <c r="DF285" s="70"/>
      <c r="DG285" s="70"/>
      <c r="DH285" s="719"/>
      <c r="DI285" s="70"/>
      <c r="DJ285" s="70"/>
    </row>
    <row r="286" spans="1:114" ht="15">
      <c r="A286" s="70"/>
      <c r="B286" s="70"/>
      <c r="C286" s="70"/>
      <c r="D286" s="719"/>
      <c r="E286" s="70"/>
      <c r="F286" s="70"/>
      <c r="G286" s="719"/>
      <c r="H286" s="70"/>
      <c r="I286" s="70"/>
      <c r="J286" s="719"/>
      <c r="K286" s="70"/>
      <c r="L286" s="70"/>
      <c r="M286" s="719"/>
      <c r="N286" s="70"/>
      <c r="O286" s="70"/>
      <c r="P286" s="719"/>
      <c r="Q286" s="70"/>
      <c r="R286" s="70"/>
      <c r="S286" s="719"/>
      <c r="T286" s="70"/>
      <c r="U286" s="70"/>
      <c r="V286" s="719"/>
      <c r="W286" s="70"/>
      <c r="X286" s="70"/>
      <c r="Y286" s="719"/>
      <c r="Z286" s="70"/>
      <c r="AA286" s="70"/>
      <c r="AB286" s="719"/>
      <c r="AC286" s="70"/>
      <c r="AD286" s="70"/>
      <c r="AE286" s="719"/>
      <c r="AF286" s="70"/>
      <c r="AG286" s="70"/>
      <c r="AH286" s="719"/>
      <c r="AI286" s="70"/>
      <c r="AJ286" s="70"/>
      <c r="AK286" s="719"/>
      <c r="AL286" s="70"/>
      <c r="AM286" s="70"/>
      <c r="AN286" s="719"/>
      <c r="AO286" s="70"/>
      <c r="AP286" s="70"/>
      <c r="AQ286" s="719"/>
      <c r="AR286" s="70"/>
      <c r="AS286" s="70"/>
      <c r="AT286" s="719"/>
      <c r="AU286" s="70"/>
      <c r="AV286" s="70"/>
      <c r="AW286" s="719"/>
      <c r="AX286" s="70"/>
      <c r="AY286" s="70"/>
      <c r="AZ286" s="719"/>
      <c r="BA286" s="70"/>
      <c r="BB286" s="70"/>
      <c r="BC286" s="719"/>
      <c r="BD286" s="70"/>
      <c r="BE286" s="70"/>
      <c r="BF286" s="719"/>
      <c r="BG286" s="70"/>
      <c r="BH286" s="70"/>
      <c r="BI286" s="719"/>
      <c r="BJ286" s="70"/>
      <c r="BK286" s="70"/>
      <c r="BL286" s="719"/>
      <c r="BM286" s="70"/>
      <c r="BN286" s="70"/>
      <c r="BO286" s="719"/>
      <c r="BP286" s="70"/>
      <c r="BQ286" s="70"/>
      <c r="BR286" s="719"/>
      <c r="BS286" s="70"/>
      <c r="BT286" s="70"/>
      <c r="BU286" s="719"/>
      <c r="BV286" s="70"/>
      <c r="BW286" s="70"/>
      <c r="BX286" s="719"/>
      <c r="BY286" s="70"/>
      <c r="BZ286" s="70"/>
      <c r="CA286" s="719"/>
      <c r="CB286" s="70"/>
      <c r="CC286" s="70"/>
      <c r="CD286" s="719"/>
      <c r="CE286" s="70"/>
      <c r="CF286" s="70"/>
      <c r="CG286" s="719"/>
      <c r="CH286" s="70"/>
      <c r="CI286" s="70"/>
      <c r="CJ286" s="719"/>
      <c r="CK286" s="70"/>
      <c r="CL286" s="70"/>
      <c r="CM286" s="719"/>
      <c r="CN286" s="70"/>
      <c r="CO286" s="70"/>
      <c r="CP286" s="719"/>
      <c r="CQ286" s="70"/>
      <c r="CR286" s="70"/>
      <c r="CS286" s="719"/>
      <c r="CT286" s="70"/>
      <c r="CU286" s="70"/>
      <c r="CV286" s="719"/>
      <c r="CW286" s="70"/>
      <c r="CX286" s="70"/>
      <c r="CY286" s="719"/>
      <c r="CZ286" s="70"/>
      <c r="DA286" s="70"/>
      <c r="DB286" s="719"/>
      <c r="DC286" s="70"/>
      <c r="DD286" s="70"/>
      <c r="DE286" s="719"/>
      <c r="DF286" s="70"/>
      <c r="DG286" s="70"/>
      <c r="DH286" s="719"/>
      <c r="DI286" s="70"/>
      <c r="DJ286" s="70"/>
    </row>
    <row r="287" spans="1:114" ht="15">
      <c r="A287" s="70"/>
      <c r="B287" s="70"/>
      <c r="C287" s="70"/>
      <c r="D287" s="719"/>
      <c r="E287" s="70"/>
      <c r="F287" s="70"/>
      <c r="G287" s="719"/>
      <c r="H287" s="70"/>
      <c r="I287" s="70"/>
      <c r="J287" s="719"/>
      <c r="K287" s="70"/>
      <c r="L287" s="70"/>
      <c r="M287" s="719"/>
      <c r="N287" s="70"/>
      <c r="O287" s="70"/>
      <c r="P287" s="719"/>
      <c r="Q287" s="70"/>
      <c r="R287" s="70"/>
      <c r="S287" s="719"/>
      <c r="T287" s="70"/>
      <c r="U287" s="70"/>
      <c r="V287" s="719"/>
      <c r="W287" s="70"/>
      <c r="X287" s="70"/>
      <c r="Y287" s="719"/>
      <c r="Z287" s="70"/>
      <c r="AA287" s="70"/>
      <c r="AB287" s="719"/>
      <c r="AC287" s="70"/>
      <c r="AD287" s="70"/>
      <c r="AE287" s="719"/>
      <c r="AF287" s="70"/>
      <c r="AG287" s="70"/>
      <c r="AH287" s="719"/>
      <c r="AI287" s="70"/>
      <c r="AJ287" s="70"/>
      <c r="AK287" s="719"/>
      <c r="AL287" s="70"/>
      <c r="AM287" s="70"/>
      <c r="AN287" s="719"/>
      <c r="AO287" s="70"/>
      <c r="AP287" s="70"/>
      <c r="AQ287" s="719"/>
      <c r="AR287" s="70"/>
      <c r="AS287" s="70"/>
      <c r="AT287" s="719"/>
      <c r="AU287" s="70"/>
      <c r="AV287" s="70"/>
      <c r="AW287" s="719"/>
      <c r="AX287" s="70"/>
      <c r="AY287" s="70"/>
      <c r="AZ287" s="719"/>
      <c r="BA287" s="70"/>
      <c r="BB287" s="70"/>
      <c r="BC287" s="719"/>
      <c r="BD287" s="70"/>
      <c r="BE287" s="70"/>
      <c r="BF287" s="719"/>
      <c r="BG287" s="70"/>
      <c r="BH287" s="70"/>
      <c r="BI287" s="719"/>
      <c r="BJ287" s="70"/>
      <c r="BK287" s="70"/>
      <c r="BL287" s="719"/>
      <c r="BM287" s="70"/>
      <c r="BN287" s="70"/>
      <c r="BO287" s="719"/>
      <c r="BP287" s="70"/>
      <c r="BQ287" s="70"/>
      <c r="BR287" s="719"/>
      <c r="BS287" s="70"/>
      <c r="BT287" s="70"/>
      <c r="BU287" s="719"/>
      <c r="BV287" s="70"/>
      <c r="BW287" s="70"/>
      <c r="BX287" s="719"/>
      <c r="BY287" s="70"/>
      <c r="BZ287" s="70"/>
      <c r="CA287" s="719"/>
      <c r="CB287" s="70"/>
      <c r="CC287" s="70"/>
      <c r="CD287" s="719"/>
      <c r="CE287" s="70"/>
      <c r="CF287" s="70"/>
      <c r="CG287" s="719"/>
      <c r="CH287" s="70"/>
      <c r="CI287" s="70"/>
      <c r="CJ287" s="719"/>
      <c r="CK287" s="70"/>
      <c r="CL287" s="70"/>
      <c r="CM287" s="719"/>
      <c r="CN287" s="70"/>
      <c r="CO287" s="70"/>
      <c r="CP287" s="719"/>
      <c r="CQ287" s="70"/>
      <c r="CR287" s="70"/>
      <c r="CS287" s="719"/>
      <c r="CT287" s="70"/>
      <c r="CU287" s="70"/>
      <c r="CV287" s="719"/>
      <c r="CW287" s="70"/>
      <c r="CX287" s="70"/>
      <c r="CY287" s="719"/>
      <c r="CZ287" s="70"/>
      <c r="DA287" s="70"/>
      <c r="DB287" s="719"/>
      <c r="DC287" s="70"/>
      <c r="DD287" s="70"/>
      <c r="DE287" s="719"/>
      <c r="DF287" s="70"/>
      <c r="DG287" s="70"/>
      <c r="DH287" s="719"/>
      <c r="DI287" s="70"/>
      <c r="DJ287" s="70"/>
    </row>
    <row r="288" spans="1:114" ht="15">
      <c r="A288" s="70"/>
      <c r="B288" s="70"/>
      <c r="C288" s="70"/>
      <c r="D288" s="719"/>
      <c r="E288" s="70"/>
      <c r="F288" s="70"/>
      <c r="G288" s="719"/>
      <c r="H288" s="70"/>
      <c r="I288" s="70"/>
      <c r="J288" s="719"/>
      <c r="K288" s="70"/>
      <c r="L288" s="70"/>
      <c r="M288" s="719"/>
      <c r="N288" s="70"/>
      <c r="O288" s="70"/>
      <c r="P288" s="719"/>
      <c r="Q288" s="70"/>
      <c r="R288" s="70"/>
      <c r="S288" s="719"/>
      <c r="T288" s="70"/>
      <c r="U288" s="70"/>
      <c r="V288" s="719"/>
      <c r="W288" s="70"/>
      <c r="X288" s="70"/>
      <c r="Y288" s="719"/>
      <c r="Z288" s="70"/>
      <c r="AA288" s="70"/>
      <c r="AB288" s="719"/>
      <c r="AC288" s="70"/>
      <c r="AD288" s="70"/>
      <c r="AE288" s="719"/>
      <c r="AF288" s="70"/>
      <c r="AG288" s="70"/>
      <c r="AH288" s="719"/>
      <c r="AI288" s="70"/>
      <c r="AJ288" s="70"/>
      <c r="AK288" s="719"/>
      <c r="AL288" s="70"/>
      <c r="AM288" s="70"/>
      <c r="AN288" s="719"/>
      <c r="AO288" s="70"/>
      <c r="AP288" s="70"/>
      <c r="AQ288" s="719"/>
      <c r="AR288" s="70"/>
      <c r="AS288" s="70"/>
      <c r="AT288" s="719"/>
      <c r="AU288" s="70"/>
      <c r="AV288" s="70"/>
      <c r="AW288" s="719"/>
      <c r="AX288" s="70"/>
      <c r="AY288" s="70"/>
      <c r="AZ288" s="719"/>
      <c r="BA288" s="70"/>
      <c r="BB288" s="70"/>
      <c r="BC288" s="719"/>
      <c r="BD288" s="70"/>
      <c r="BE288" s="70"/>
      <c r="BF288" s="719"/>
      <c r="BG288" s="70"/>
      <c r="BH288" s="70"/>
      <c r="BI288" s="719"/>
      <c r="BJ288" s="70"/>
      <c r="BK288" s="70"/>
      <c r="BL288" s="719"/>
      <c r="BM288" s="70"/>
      <c r="BN288" s="70"/>
      <c r="BO288" s="719"/>
      <c r="BP288" s="70"/>
      <c r="BQ288" s="70"/>
      <c r="BR288" s="719"/>
      <c r="BS288" s="70"/>
      <c r="BT288" s="70"/>
      <c r="BU288" s="719"/>
      <c r="BV288" s="70"/>
      <c r="BW288" s="70"/>
      <c r="BX288" s="719"/>
      <c r="BY288" s="70"/>
      <c r="BZ288" s="70"/>
      <c r="CA288" s="719"/>
      <c r="CB288" s="70"/>
      <c r="CC288" s="70"/>
      <c r="CD288" s="719"/>
      <c r="CE288" s="70"/>
      <c r="CF288" s="70"/>
      <c r="CG288" s="719"/>
      <c r="CH288" s="70"/>
      <c r="CI288" s="70"/>
      <c r="CJ288" s="719"/>
      <c r="CK288" s="70"/>
      <c r="CL288" s="70"/>
      <c r="CM288" s="719"/>
      <c r="CN288" s="70"/>
      <c r="CO288" s="70"/>
      <c r="CP288" s="719"/>
      <c r="CQ288" s="70"/>
      <c r="CR288" s="70"/>
      <c r="CS288" s="719"/>
      <c r="CT288" s="70"/>
      <c r="CU288" s="70"/>
      <c r="CV288" s="719"/>
      <c r="CW288" s="70"/>
      <c r="CX288" s="70"/>
      <c r="CY288" s="719"/>
      <c r="CZ288" s="70"/>
      <c r="DA288" s="70"/>
      <c r="DB288" s="719"/>
      <c r="DC288" s="70"/>
      <c r="DD288" s="70"/>
      <c r="DE288" s="719"/>
      <c r="DF288" s="70"/>
      <c r="DG288" s="70"/>
      <c r="DH288" s="719"/>
      <c r="DI288" s="70"/>
      <c r="DJ288" s="70"/>
    </row>
    <row r="289" spans="1:114" ht="15">
      <c r="A289" s="70"/>
      <c r="B289" s="70"/>
      <c r="C289" s="70"/>
      <c r="D289" s="719"/>
      <c r="E289" s="70"/>
      <c r="F289" s="70"/>
      <c r="G289" s="719"/>
      <c r="H289" s="70"/>
      <c r="I289" s="70"/>
      <c r="J289" s="719"/>
      <c r="K289" s="70"/>
      <c r="L289" s="70"/>
      <c r="M289" s="719"/>
      <c r="N289" s="70"/>
      <c r="O289" s="70"/>
      <c r="P289" s="719"/>
      <c r="Q289" s="70"/>
      <c r="R289" s="70"/>
      <c r="S289" s="719"/>
      <c r="T289" s="70"/>
      <c r="U289" s="70"/>
      <c r="V289" s="719"/>
      <c r="W289" s="70"/>
      <c r="X289" s="70"/>
      <c r="Y289" s="719"/>
      <c r="Z289" s="70"/>
      <c r="AA289" s="70"/>
      <c r="AB289" s="719"/>
      <c r="AC289" s="70"/>
      <c r="AD289" s="70"/>
      <c r="AE289" s="719"/>
      <c r="AF289" s="70"/>
      <c r="AG289" s="70"/>
      <c r="AH289" s="719"/>
      <c r="AI289" s="70"/>
      <c r="AJ289" s="70"/>
      <c r="AK289" s="719"/>
      <c r="AL289" s="70"/>
      <c r="AM289" s="70"/>
      <c r="AN289" s="719"/>
      <c r="AO289" s="70"/>
      <c r="AP289" s="70"/>
      <c r="AQ289" s="719"/>
      <c r="AR289" s="70"/>
      <c r="AS289" s="70"/>
      <c r="AT289" s="719"/>
      <c r="AU289" s="70"/>
      <c r="AV289" s="70"/>
      <c r="AW289" s="719"/>
      <c r="AX289" s="70"/>
      <c r="AY289" s="70"/>
      <c r="AZ289" s="719"/>
      <c r="BA289" s="70"/>
      <c r="BB289" s="70"/>
      <c r="BC289" s="719"/>
      <c r="BD289" s="70"/>
      <c r="BE289" s="70"/>
      <c r="BF289" s="719"/>
      <c r="BG289" s="70"/>
      <c r="BH289" s="70"/>
      <c r="BI289" s="719"/>
      <c r="BJ289" s="70"/>
      <c r="BK289" s="70"/>
      <c r="BL289" s="719"/>
      <c r="BM289" s="70"/>
      <c r="BN289" s="70"/>
      <c r="BO289" s="719"/>
      <c r="BP289" s="70"/>
      <c r="BQ289" s="70"/>
      <c r="BR289" s="719"/>
      <c r="BS289" s="70"/>
      <c r="BT289" s="70"/>
      <c r="BU289" s="719"/>
      <c r="BV289" s="70"/>
      <c r="BW289" s="70"/>
      <c r="BX289" s="719"/>
      <c r="BY289" s="70"/>
      <c r="BZ289" s="70"/>
      <c r="CA289" s="719"/>
      <c r="CB289" s="70"/>
      <c r="CC289" s="70"/>
      <c r="CD289" s="719"/>
      <c r="CE289" s="70"/>
      <c r="CF289" s="70"/>
      <c r="CG289" s="719"/>
      <c r="CH289" s="70"/>
      <c r="CI289" s="70"/>
      <c r="CJ289" s="719"/>
      <c r="CK289" s="70"/>
      <c r="CL289" s="70"/>
      <c r="CM289" s="719"/>
      <c r="CN289" s="70"/>
      <c r="CO289" s="70"/>
      <c r="CP289" s="719"/>
      <c r="CQ289" s="70"/>
      <c r="CR289" s="70"/>
      <c r="CS289" s="719"/>
      <c r="CT289" s="70"/>
      <c r="CU289" s="70"/>
      <c r="CV289" s="719"/>
      <c r="CW289" s="70"/>
      <c r="CX289" s="70"/>
      <c r="CY289" s="719"/>
      <c r="CZ289" s="70"/>
      <c r="DA289" s="70"/>
      <c r="DB289" s="719"/>
      <c r="DC289" s="70"/>
      <c r="DD289" s="70"/>
      <c r="DE289" s="719"/>
      <c r="DF289" s="70"/>
      <c r="DG289" s="70"/>
      <c r="DH289" s="719"/>
      <c r="DI289" s="70"/>
      <c r="DJ289" s="70"/>
    </row>
    <row r="290" spans="1:114" ht="15">
      <c r="A290" s="70"/>
      <c r="B290" s="70"/>
      <c r="C290" s="70"/>
      <c r="D290" s="719"/>
      <c r="E290" s="70"/>
      <c r="F290" s="70"/>
      <c r="G290" s="719"/>
      <c r="H290" s="70"/>
      <c r="I290" s="70"/>
      <c r="J290" s="719"/>
      <c r="K290" s="70"/>
      <c r="L290" s="70"/>
      <c r="M290" s="719"/>
      <c r="N290" s="70"/>
      <c r="O290" s="70"/>
      <c r="P290" s="719"/>
      <c r="Q290" s="70"/>
      <c r="R290" s="70"/>
      <c r="S290" s="719"/>
      <c r="T290" s="70"/>
      <c r="U290" s="70"/>
      <c r="V290" s="719"/>
      <c r="W290" s="70"/>
      <c r="X290" s="70"/>
      <c r="Y290" s="719"/>
      <c r="Z290" s="70"/>
      <c r="AA290" s="70"/>
      <c r="AB290" s="719"/>
      <c r="AC290" s="70"/>
      <c r="AD290" s="70"/>
      <c r="AE290" s="719"/>
      <c r="AF290" s="70"/>
      <c r="AG290" s="70"/>
      <c r="AH290" s="719"/>
      <c r="AI290" s="70"/>
      <c r="AJ290" s="70"/>
      <c r="AK290" s="719"/>
      <c r="AL290" s="70"/>
      <c r="AM290" s="70"/>
      <c r="AN290" s="719"/>
      <c r="AO290" s="70"/>
      <c r="AP290" s="70"/>
      <c r="AQ290" s="719"/>
      <c r="AR290" s="70"/>
      <c r="AS290" s="70"/>
      <c r="AT290" s="719"/>
      <c r="AU290" s="70"/>
      <c r="AV290" s="70"/>
      <c r="AW290" s="719"/>
      <c r="AX290" s="70"/>
      <c r="AY290" s="70"/>
      <c r="AZ290" s="719"/>
      <c r="BA290" s="70"/>
      <c r="BB290" s="70"/>
      <c r="BC290" s="719"/>
      <c r="BD290" s="70"/>
      <c r="BE290" s="70"/>
      <c r="BF290" s="719"/>
      <c r="BG290" s="70"/>
      <c r="BH290" s="70"/>
      <c r="BI290" s="719"/>
      <c r="BJ290" s="70"/>
      <c r="BK290" s="70"/>
      <c r="BL290" s="719"/>
      <c r="BM290" s="70"/>
      <c r="BN290" s="70"/>
      <c r="BO290" s="719"/>
      <c r="BP290" s="70"/>
      <c r="BQ290" s="70"/>
      <c r="BR290" s="719"/>
      <c r="BS290" s="70"/>
      <c r="BT290" s="70"/>
      <c r="BU290" s="719"/>
      <c r="BV290" s="70"/>
      <c r="BW290" s="70"/>
      <c r="BX290" s="719"/>
      <c r="BY290" s="70"/>
      <c r="BZ290" s="70"/>
      <c r="CA290" s="719"/>
      <c r="CB290" s="70"/>
      <c r="CC290" s="70"/>
      <c r="CD290" s="719"/>
      <c r="CE290" s="70"/>
      <c r="CF290" s="70"/>
      <c r="CG290" s="719"/>
      <c r="CH290" s="70"/>
      <c r="CI290" s="70"/>
      <c r="CJ290" s="719"/>
      <c r="CK290" s="70"/>
      <c r="CL290" s="70"/>
      <c r="CM290" s="719"/>
      <c r="CN290" s="70"/>
      <c r="CO290" s="70"/>
      <c r="CP290" s="719"/>
      <c r="CQ290" s="70"/>
      <c r="CR290" s="70"/>
      <c r="CS290" s="719"/>
      <c r="CT290" s="70"/>
      <c r="CU290" s="70"/>
      <c r="CV290" s="719"/>
      <c r="CW290" s="70"/>
      <c r="CX290" s="70"/>
      <c r="CY290" s="719"/>
      <c r="CZ290" s="70"/>
      <c r="DA290" s="70"/>
      <c r="DB290" s="719"/>
      <c r="DC290" s="70"/>
      <c r="DD290" s="70"/>
      <c r="DE290" s="719"/>
      <c r="DF290" s="70"/>
      <c r="DG290" s="70"/>
      <c r="DH290" s="719"/>
      <c r="DI290" s="70"/>
      <c r="DJ290" s="70"/>
    </row>
    <row r="291" spans="1:114" ht="15">
      <c r="A291" s="70"/>
      <c r="B291" s="70"/>
      <c r="C291" s="70"/>
      <c r="D291" s="719"/>
      <c r="E291" s="70"/>
      <c r="F291" s="70"/>
      <c r="G291" s="719"/>
      <c r="H291" s="70"/>
      <c r="I291" s="70"/>
      <c r="J291" s="719"/>
      <c r="K291" s="70"/>
      <c r="L291" s="70"/>
      <c r="M291" s="719"/>
      <c r="N291" s="70"/>
      <c r="O291" s="70"/>
      <c r="P291" s="719"/>
      <c r="Q291" s="70"/>
      <c r="R291" s="70"/>
      <c r="S291" s="719"/>
      <c r="T291" s="70"/>
      <c r="U291" s="70"/>
      <c r="V291" s="719"/>
      <c r="W291" s="70"/>
      <c r="X291" s="70"/>
      <c r="Y291" s="719"/>
      <c r="Z291" s="70"/>
      <c r="AA291" s="70"/>
      <c r="AB291" s="719"/>
      <c r="AC291" s="70"/>
      <c r="AD291" s="70"/>
      <c r="AE291" s="719"/>
      <c r="AF291" s="70"/>
      <c r="AG291" s="70"/>
      <c r="AH291" s="719"/>
      <c r="AI291" s="70"/>
      <c r="AJ291" s="70"/>
      <c r="AK291" s="719"/>
      <c r="AL291" s="70"/>
      <c r="AM291" s="70"/>
      <c r="AN291" s="719"/>
      <c r="AO291" s="70"/>
      <c r="AP291" s="70"/>
      <c r="AQ291" s="719"/>
      <c r="AR291" s="70"/>
      <c r="AS291" s="70"/>
      <c r="AT291" s="719"/>
      <c r="AU291" s="70"/>
      <c r="AV291" s="70"/>
      <c r="AW291" s="719"/>
      <c r="AX291" s="70"/>
      <c r="AY291" s="70"/>
      <c r="AZ291" s="719"/>
      <c r="BA291" s="70"/>
      <c r="BB291" s="70"/>
      <c r="BC291" s="719"/>
      <c r="BD291" s="70"/>
      <c r="BE291" s="70"/>
      <c r="BF291" s="719"/>
      <c r="BG291" s="70"/>
      <c r="BH291" s="70"/>
      <c r="BI291" s="719"/>
      <c r="BJ291" s="70"/>
      <c r="BK291" s="70"/>
      <c r="BL291" s="719"/>
      <c r="BM291" s="70"/>
      <c r="BN291" s="70"/>
      <c r="BO291" s="719"/>
      <c r="BP291" s="70"/>
      <c r="BQ291" s="70"/>
      <c r="BR291" s="719"/>
      <c r="BS291" s="70"/>
      <c r="BT291" s="70"/>
      <c r="BU291" s="719"/>
      <c r="BV291" s="70"/>
      <c r="BW291" s="70"/>
      <c r="BX291" s="719"/>
      <c r="BY291" s="70"/>
      <c r="BZ291" s="70"/>
      <c r="CA291" s="719"/>
      <c r="CB291" s="70"/>
      <c r="CC291" s="70"/>
      <c r="CD291" s="719"/>
      <c r="CE291" s="70"/>
      <c r="CF291" s="70"/>
      <c r="CG291" s="719"/>
      <c r="CH291" s="70"/>
      <c r="CI291" s="70"/>
      <c r="CJ291" s="719"/>
      <c r="CK291" s="70"/>
      <c r="CL291" s="70"/>
      <c r="CM291" s="719"/>
      <c r="CN291" s="70"/>
      <c r="CO291" s="70"/>
      <c r="CP291" s="719"/>
      <c r="CQ291" s="70"/>
      <c r="CR291" s="70"/>
      <c r="CS291" s="719"/>
      <c r="CT291" s="70"/>
      <c r="CU291" s="70"/>
      <c r="CV291" s="719"/>
      <c r="CW291" s="70"/>
      <c r="CX291" s="70"/>
      <c r="CY291" s="719"/>
      <c r="CZ291" s="70"/>
      <c r="DA291" s="70"/>
      <c r="DB291" s="719"/>
      <c r="DC291" s="70"/>
      <c r="DD291" s="70"/>
      <c r="DE291" s="719"/>
      <c r="DF291" s="70"/>
      <c r="DG291" s="70"/>
      <c r="DH291" s="719"/>
      <c r="DI291" s="70"/>
      <c r="DJ291" s="70"/>
    </row>
    <row r="292" spans="1:114" ht="15">
      <c r="A292" s="70"/>
      <c r="B292" s="70"/>
      <c r="C292" s="70"/>
      <c r="D292" s="719"/>
      <c r="E292" s="70"/>
      <c r="F292" s="70"/>
      <c r="G292" s="719"/>
      <c r="H292" s="70"/>
      <c r="I292" s="70"/>
      <c r="J292" s="719"/>
      <c r="K292" s="70"/>
      <c r="L292" s="70"/>
      <c r="M292" s="719"/>
      <c r="N292" s="70"/>
      <c r="O292" s="70"/>
      <c r="P292" s="719"/>
      <c r="Q292" s="70"/>
      <c r="R292" s="70"/>
      <c r="S292" s="719"/>
      <c r="T292" s="70"/>
      <c r="U292" s="70"/>
      <c r="V292" s="719"/>
      <c r="W292" s="70"/>
      <c r="X292" s="70"/>
      <c r="Y292" s="719"/>
      <c r="Z292" s="70"/>
      <c r="AA292" s="70"/>
      <c r="AB292" s="719"/>
      <c r="AC292" s="70"/>
      <c r="AD292" s="70"/>
      <c r="AE292" s="719"/>
      <c r="AF292" s="70"/>
      <c r="AG292" s="70"/>
      <c r="AH292" s="719"/>
      <c r="AI292" s="70"/>
      <c r="AJ292" s="70"/>
      <c r="AK292" s="719"/>
      <c r="AL292" s="70"/>
      <c r="AM292" s="70"/>
      <c r="AN292" s="719"/>
      <c r="AO292" s="70"/>
      <c r="AP292" s="70"/>
      <c r="AQ292" s="719"/>
      <c r="AR292" s="70"/>
      <c r="AS292" s="70"/>
      <c r="AT292" s="719"/>
      <c r="AU292" s="70"/>
      <c r="AV292" s="70"/>
      <c r="AW292" s="719"/>
      <c r="AX292" s="70"/>
      <c r="AY292" s="70"/>
      <c r="AZ292" s="719"/>
      <c r="BA292" s="70"/>
      <c r="BB292" s="70"/>
      <c r="BC292" s="719"/>
      <c r="BD292" s="70"/>
      <c r="BE292" s="70"/>
      <c r="BF292" s="719"/>
      <c r="BG292" s="70"/>
      <c r="BH292" s="70"/>
      <c r="BI292" s="719"/>
      <c r="BJ292" s="70"/>
      <c r="BK292" s="70"/>
      <c r="BL292" s="719"/>
      <c r="BM292" s="70"/>
      <c r="BN292" s="70"/>
      <c r="BO292" s="719"/>
      <c r="BP292" s="70"/>
      <c r="BQ292" s="70"/>
      <c r="BR292" s="719"/>
      <c r="BS292" s="70"/>
      <c r="BT292" s="70"/>
      <c r="BU292" s="719"/>
      <c r="BV292" s="70"/>
      <c r="BW292" s="70"/>
      <c r="BX292" s="719"/>
      <c r="BY292" s="70"/>
      <c r="BZ292" s="70"/>
      <c r="CA292" s="719"/>
      <c r="CB292" s="70"/>
      <c r="CC292" s="70"/>
      <c r="CD292" s="719"/>
      <c r="CE292" s="70"/>
      <c r="CF292" s="70"/>
      <c r="CG292" s="719"/>
      <c r="CH292" s="70"/>
      <c r="CI292" s="70"/>
      <c r="CJ292" s="719"/>
      <c r="CK292" s="70"/>
      <c r="CL292" s="70"/>
      <c r="CM292" s="719"/>
      <c r="CN292" s="70"/>
      <c r="CO292" s="70"/>
      <c r="CP292" s="719"/>
      <c r="CQ292" s="70"/>
      <c r="CR292" s="70"/>
      <c r="CS292" s="719"/>
      <c r="CT292" s="70"/>
      <c r="CU292" s="70"/>
      <c r="CV292" s="719"/>
      <c r="CW292" s="70"/>
      <c r="CX292" s="70"/>
      <c r="CY292" s="719"/>
      <c r="CZ292" s="70"/>
      <c r="DA292" s="70"/>
      <c r="DB292" s="719"/>
      <c r="DC292" s="70"/>
      <c r="DD292" s="70"/>
      <c r="DE292" s="719"/>
      <c r="DF292" s="70"/>
      <c r="DG292" s="70"/>
      <c r="DH292" s="719"/>
      <c r="DI292" s="70"/>
      <c r="DJ292" s="70"/>
    </row>
    <row r="293" spans="1:114" ht="15">
      <c r="A293" s="70"/>
      <c r="B293" s="70"/>
      <c r="C293" s="70"/>
      <c r="D293" s="719"/>
      <c r="E293" s="70"/>
      <c r="F293" s="70"/>
      <c r="G293" s="719"/>
      <c r="H293" s="70"/>
      <c r="I293" s="70"/>
      <c r="J293" s="719"/>
      <c r="K293" s="70"/>
      <c r="L293" s="70"/>
      <c r="M293" s="719"/>
      <c r="N293" s="70"/>
      <c r="O293" s="70"/>
      <c r="P293" s="719"/>
      <c r="Q293" s="70"/>
      <c r="R293" s="70"/>
      <c r="S293" s="719"/>
      <c r="T293" s="70"/>
      <c r="U293" s="70"/>
      <c r="V293" s="719"/>
      <c r="W293" s="70"/>
      <c r="X293" s="70"/>
      <c r="Y293" s="719"/>
      <c r="Z293" s="70"/>
      <c r="AA293" s="70"/>
      <c r="AB293" s="719"/>
      <c r="AC293" s="70"/>
      <c r="AD293" s="70"/>
      <c r="AE293" s="719"/>
      <c r="AF293" s="70"/>
      <c r="AG293" s="70"/>
      <c r="AH293" s="719"/>
      <c r="AI293" s="70"/>
      <c r="AJ293" s="70"/>
      <c r="AK293" s="719"/>
      <c r="AL293" s="70"/>
      <c r="AM293" s="70"/>
      <c r="AN293" s="719"/>
      <c r="AO293" s="70"/>
      <c r="AP293" s="70"/>
      <c r="AQ293" s="719"/>
      <c r="AR293" s="70"/>
      <c r="AS293" s="70"/>
      <c r="AT293" s="719"/>
      <c r="AU293" s="70"/>
      <c r="AV293" s="70"/>
      <c r="AW293" s="719"/>
      <c r="AX293" s="70"/>
      <c r="AY293" s="70"/>
      <c r="AZ293" s="719"/>
      <c r="BA293" s="70"/>
      <c r="BB293" s="70"/>
      <c r="BC293" s="719"/>
      <c r="BD293" s="70"/>
      <c r="BE293" s="70"/>
      <c r="BF293" s="719"/>
      <c r="BG293" s="70"/>
      <c r="BH293" s="70"/>
      <c r="BI293" s="719"/>
      <c r="BJ293" s="70"/>
      <c r="BK293" s="70"/>
      <c r="BL293" s="719"/>
      <c r="BM293" s="70"/>
      <c r="BN293" s="70"/>
      <c r="BO293" s="719"/>
      <c r="BP293" s="70"/>
      <c r="BQ293" s="70"/>
      <c r="BR293" s="719"/>
      <c r="BS293" s="70"/>
      <c r="BT293" s="70"/>
      <c r="BU293" s="719"/>
      <c r="BV293" s="70"/>
      <c r="BW293" s="70"/>
      <c r="BX293" s="719"/>
      <c r="BY293" s="70"/>
      <c r="BZ293" s="70"/>
      <c r="CA293" s="719"/>
      <c r="CB293" s="70"/>
      <c r="CC293" s="70"/>
      <c r="CD293" s="719"/>
      <c r="CE293" s="70"/>
      <c r="CF293" s="70"/>
      <c r="CG293" s="719"/>
      <c r="CH293" s="70"/>
      <c r="CI293" s="70"/>
      <c r="CJ293" s="719"/>
      <c r="CK293" s="70"/>
      <c r="CL293" s="70"/>
      <c r="CM293" s="719"/>
      <c r="CN293" s="70"/>
      <c r="CO293" s="70"/>
      <c r="CP293" s="719"/>
      <c r="CQ293" s="70"/>
      <c r="CR293" s="70"/>
      <c r="CS293" s="719"/>
      <c r="CT293" s="70"/>
      <c r="CU293" s="70"/>
      <c r="CV293" s="719"/>
      <c r="CW293" s="70"/>
      <c r="CX293" s="70"/>
      <c r="CY293" s="719"/>
      <c r="CZ293" s="70"/>
      <c r="DA293" s="70"/>
      <c r="DB293" s="719"/>
      <c r="DC293" s="70"/>
      <c r="DD293" s="70"/>
      <c r="DE293" s="719"/>
      <c r="DF293" s="70"/>
      <c r="DG293" s="70"/>
      <c r="DH293" s="719"/>
      <c r="DI293" s="70"/>
      <c r="DJ293" s="70"/>
    </row>
    <row r="294" spans="1:114" ht="15">
      <c r="A294" s="70"/>
      <c r="B294" s="70"/>
      <c r="C294" s="70"/>
      <c r="D294" s="719"/>
      <c r="E294" s="70"/>
      <c r="F294" s="70"/>
      <c r="G294" s="719"/>
      <c r="H294" s="70"/>
      <c r="I294" s="70"/>
      <c r="J294" s="719"/>
      <c r="K294" s="70"/>
      <c r="L294" s="70"/>
      <c r="M294" s="719"/>
      <c r="N294" s="70"/>
      <c r="O294" s="70"/>
      <c r="P294" s="719"/>
      <c r="Q294" s="70"/>
      <c r="R294" s="70"/>
      <c r="S294" s="719"/>
      <c r="T294" s="70"/>
      <c r="U294" s="70"/>
      <c r="V294" s="719"/>
      <c r="W294" s="70"/>
      <c r="X294" s="70"/>
      <c r="Y294" s="719"/>
      <c r="Z294" s="70"/>
      <c r="AA294" s="70"/>
      <c r="AB294" s="719"/>
      <c r="AC294" s="70"/>
      <c r="AD294" s="70"/>
      <c r="AE294" s="719"/>
      <c r="AF294" s="70"/>
      <c r="AG294" s="70"/>
      <c r="AH294" s="719"/>
      <c r="AI294" s="70"/>
      <c r="AJ294" s="70"/>
      <c r="AK294" s="719"/>
      <c r="AL294" s="70"/>
      <c r="AM294" s="70"/>
      <c r="AN294" s="719"/>
      <c r="AO294" s="70"/>
      <c r="AP294" s="70"/>
      <c r="AQ294" s="719"/>
      <c r="AR294" s="70"/>
      <c r="AS294" s="70"/>
      <c r="AT294" s="719"/>
      <c r="AU294" s="70"/>
      <c r="AV294" s="70"/>
      <c r="AW294" s="719"/>
      <c r="AX294" s="70"/>
      <c r="AY294" s="70"/>
      <c r="AZ294" s="719"/>
      <c r="BA294" s="70"/>
      <c r="BB294" s="70"/>
      <c r="BC294" s="719"/>
      <c r="BD294" s="70"/>
      <c r="BE294" s="70"/>
      <c r="BF294" s="719"/>
      <c r="BG294" s="70"/>
      <c r="BH294" s="70"/>
      <c r="BI294" s="719"/>
      <c r="BJ294" s="70"/>
      <c r="BK294" s="70"/>
      <c r="BL294" s="719"/>
      <c r="BM294" s="70"/>
      <c r="BN294" s="70"/>
      <c r="BO294" s="719"/>
      <c r="BP294" s="70"/>
      <c r="BQ294" s="70"/>
      <c r="BR294" s="719"/>
      <c r="BS294" s="70"/>
      <c r="BT294" s="70"/>
      <c r="BU294" s="719"/>
      <c r="BV294" s="70"/>
      <c r="BW294" s="70"/>
      <c r="BX294" s="719"/>
      <c r="BY294" s="70"/>
      <c r="BZ294" s="70"/>
      <c r="CA294" s="719"/>
      <c r="CB294" s="70"/>
      <c r="CC294" s="70"/>
      <c r="CD294" s="719"/>
      <c r="CE294" s="70"/>
      <c r="CF294" s="70"/>
      <c r="CG294" s="719"/>
      <c r="CH294" s="70"/>
      <c r="CI294" s="70"/>
      <c r="CJ294" s="719"/>
      <c r="CK294" s="70"/>
      <c r="CL294" s="70"/>
      <c r="CM294" s="719"/>
      <c r="CN294" s="70"/>
      <c r="CO294" s="70"/>
      <c r="CP294" s="719"/>
      <c r="CQ294" s="70"/>
      <c r="CR294" s="70"/>
      <c r="CS294" s="719"/>
      <c r="CT294" s="70"/>
      <c r="CU294" s="70"/>
      <c r="CV294" s="719"/>
      <c r="CW294" s="70"/>
      <c r="CX294" s="70"/>
      <c r="CY294" s="719"/>
      <c r="CZ294" s="70"/>
      <c r="DA294" s="70"/>
      <c r="DB294" s="719"/>
      <c r="DC294" s="70"/>
      <c r="DD294" s="70"/>
      <c r="DE294" s="719"/>
      <c r="DF294" s="70"/>
      <c r="DG294" s="70"/>
      <c r="DH294" s="719"/>
      <c r="DI294" s="70"/>
      <c r="DJ294" s="70"/>
    </row>
    <row r="295" spans="1:114" ht="15">
      <c r="A295" s="70"/>
      <c r="B295" s="70"/>
      <c r="C295" s="70"/>
      <c r="D295" s="719"/>
      <c r="E295" s="70"/>
      <c r="F295" s="70"/>
      <c r="G295" s="719"/>
      <c r="H295" s="70"/>
      <c r="I295" s="70"/>
      <c r="J295" s="719"/>
      <c r="K295" s="70"/>
      <c r="L295" s="70"/>
      <c r="M295" s="719"/>
      <c r="N295" s="70"/>
      <c r="O295" s="70"/>
      <c r="P295" s="719"/>
      <c r="Q295" s="70"/>
      <c r="R295" s="70"/>
      <c r="S295" s="719"/>
      <c r="T295" s="70"/>
      <c r="U295" s="70"/>
      <c r="V295" s="719"/>
      <c r="W295" s="70"/>
      <c r="X295" s="70"/>
      <c r="Y295" s="719"/>
      <c r="Z295" s="70"/>
      <c r="AA295" s="70"/>
      <c r="AB295" s="719"/>
      <c r="AC295" s="70"/>
      <c r="AD295" s="70"/>
      <c r="AE295" s="719"/>
      <c r="AF295" s="70"/>
      <c r="AG295" s="70"/>
      <c r="AH295" s="719"/>
      <c r="AI295" s="70"/>
      <c r="AJ295" s="70"/>
      <c r="AK295" s="719"/>
      <c r="AL295" s="70"/>
      <c r="AM295" s="70"/>
      <c r="AN295" s="719"/>
      <c r="AO295" s="70"/>
      <c r="AP295" s="70"/>
      <c r="AQ295" s="719"/>
      <c r="AR295" s="70"/>
      <c r="AS295" s="70"/>
      <c r="AT295" s="719"/>
      <c r="AU295" s="70"/>
      <c r="AV295" s="70"/>
      <c r="AW295" s="719"/>
      <c r="AX295" s="70"/>
      <c r="AY295" s="70"/>
      <c r="AZ295" s="719"/>
      <c r="BA295" s="70"/>
      <c r="BB295" s="70"/>
      <c r="BC295" s="719"/>
      <c r="BD295" s="70"/>
      <c r="BE295" s="70"/>
      <c r="BF295" s="719"/>
      <c r="BG295" s="70"/>
      <c r="BH295" s="70"/>
      <c r="BI295" s="719"/>
      <c r="BJ295" s="70"/>
      <c r="BK295" s="70"/>
      <c r="BL295" s="719"/>
      <c r="BM295" s="70"/>
      <c r="BN295" s="70"/>
      <c r="BO295" s="719"/>
      <c r="BP295" s="70"/>
      <c r="BQ295" s="70"/>
      <c r="BR295" s="719"/>
      <c r="BS295" s="70"/>
      <c r="BT295" s="70"/>
      <c r="BU295" s="719"/>
      <c r="BV295" s="70"/>
      <c r="BW295" s="70"/>
      <c r="BX295" s="719"/>
      <c r="BY295" s="70"/>
      <c r="BZ295" s="70"/>
      <c r="CA295" s="719"/>
      <c r="CB295" s="70"/>
      <c r="CC295" s="70"/>
      <c r="CD295" s="719"/>
      <c r="CE295" s="70"/>
      <c r="CF295" s="70"/>
      <c r="CG295" s="719"/>
      <c r="CH295" s="70"/>
      <c r="CI295" s="70"/>
      <c r="CJ295" s="719"/>
      <c r="CK295" s="70"/>
      <c r="CL295" s="70"/>
      <c r="CM295" s="719"/>
      <c r="CN295" s="70"/>
      <c r="CO295" s="70"/>
      <c r="CP295" s="719"/>
      <c r="CQ295" s="70"/>
      <c r="CR295" s="70"/>
      <c r="CS295" s="719"/>
      <c r="CT295" s="70"/>
      <c r="CU295" s="70"/>
      <c r="CV295" s="719"/>
      <c r="CW295" s="70"/>
      <c r="CX295" s="70"/>
      <c r="CY295" s="719"/>
      <c r="CZ295" s="70"/>
      <c r="DA295" s="70"/>
      <c r="DB295" s="719"/>
      <c r="DC295" s="70"/>
      <c r="DD295" s="70"/>
      <c r="DE295" s="719"/>
      <c r="DF295" s="70"/>
      <c r="DG295" s="70"/>
      <c r="DH295" s="719"/>
      <c r="DI295" s="70"/>
      <c r="DJ295" s="70"/>
    </row>
    <row r="296" spans="1:114" ht="15">
      <c r="A296" s="70"/>
      <c r="B296" s="70"/>
      <c r="C296" s="70"/>
      <c r="D296" s="719"/>
      <c r="E296" s="70"/>
      <c r="F296" s="70"/>
      <c r="G296" s="719"/>
      <c r="H296" s="70"/>
      <c r="I296" s="70"/>
      <c r="J296" s="719"/>
      <c r="K296" s="70"/>
      <c r="L296" s="70"/>
      <c r="M296" s="719"/>
      <c r="N296" s="70"/>
      <c r="O296" s="70"/>
      <c r="P296" s="719"/>
      <c r="Q296" s="70"/>
      <c r="R296" s="70"/>
      <c r="S296" s="719"/>
      <c r="T296" s="70"/>
      <c r="U296" s="70"/>
      <c r="V296" s="719"/>
      <c r="W296" s="70"/>
      <c r="X296" s="70"/>
      <c r="Y296" s="719"/>
      <c r="Z296" s="70"/>
      <c r="AA296" s="70"/>
      <c r="AB296" s="719"/>
      <c r="AC296" s="70"/>
      <c r="AD296" s="70"/>
      <c r="AE296" s="719"/>
      <c r="AF296" s="70"/>
      <c r="AG296" s="70"/>
      <c r="AH296" s="719"/>
      <c r="AI296" s="70"/>
      <c r="AJ296" s="70"/>
      <c r="AK296" s="719"/>
      <c r="AL296" s="70"/>
      <c r="AM296" s="70"/>
      <c r="AN296" s="719"/>
      <c r="AO296" s="70"/>
      <c r="AP296" s="70"/>
      <c r="AQ296" s="719"/>
      <c r="AR296" s="70"/>
      <c r="AS296" s="70"/>
      <c r="AT296" s="719"/>
      <c r="AU296" s="70"/>
      <c r="AV296" s="70"/>
      <c r="AW296" s="719"/>
      <c r="AX296" s="70"/>
      <c r="AY296" s="70"/>
      <c r="AZ296" s="719"/>
      <c r="BA296" s="70"/>
      <c r="BB296" s="70"/>
      <c r="BC296" s="719"/>
      <c r="BD296" s="70"/>
      <c r="BE296" s="70"/>
      <c r="BF296" s="719"/>
      <c r="BG296" s="70"/>
      <c r="BH296" s="70"/>
      <c r="BI296" s="719"/>
      <c r="BJ296" s="70"/>
      <c r="BK296" s="70"/>
      <c r="BL296" s="719"/>
      <c r="BM296" s="70"/>
      <c r="BN296" s="70"/>
      <c r="BO296" s="719"/>
      <c r="BP296" s="70"/>
      <c r="BQ296" s="70"/>
      <c r="BR296" s="719"/>
      <c r="BS296" s="70"/>
      <c r="BT296" s="70"/>
      <c r="BU296" s="719"/>
      <c r="BV296" s="70"/>
      <c r="BW296" s="70"/>
      <c r="BX296" s="719"/>
      <c r="BY296" s="70"/>
      <c r="BZ296" s="70"/>
      <c r="CA296" s="719"/>
      <c r="CB296" s="70"/>
      <c r="CC296" s="70"/>
      <c r="CD296" s="719"/>
      <c r="CE296" s="70"/>
      <c r="CF296" s="70"/>
      <c r="CG296" s="719"/>
      <c r="CH296" s="70"/>
      <c r="CI296" s="70"/>
      <c r="CJ296" s="719"/>
      <c r="CK296" s="70"/>
      <c r="CL296" s="70"/>
      <c r="CM296" s="719"/>
      <c r="CN296" s="70"/>
      <c r="CO296" s="70"/>
      <c r="CP296" s="719"/>
      <c r="CQ296" s="70"/>
      <c r="CR296" s="70"/>
      <c r="CS296" s="719"/>
      <c r="CT296" s="70"/>
      <c r="CU296" s="70"/>
      <c r="CV296" s="719"/>
      <c r="CW296" s="70"/>
      <c r="CX296" s="70"/>
      <c r="CY296" s="719"/>
      <c r="CZ296" s="70"/>
      <c r="DA296" s="70"/>
      <c r="DB296" s="719"/>
      <c r="DC296" s="70"/>
      <c r="DD296" s="70"/>
      <c r="DE296" s="719"/>
      <c r="DF296" s="70"/>
      <c r="DG296" s="70"/>
      <c r="DH296" s="719"/>
      <c r="DI296" s="70"/>
      <c r="DJ296" s="70"/>
    </row>
    <row r="297" spans="1:114" ht="15">
      <c r="A297" s="70"/>
      <c r="B297" s="70"/>
      <c r="C297" s="70"/>
      <c r="D297" s="719"/>
      <c r="E297" s="70"/>
      <c r="F297" s="70"/>
      <c r="G297" s="719"/>
      <c r="H297" s="70"/>
      <c r="I297" s="70"/>
      <c r="J297" s="719"/>
      <c r="K297" s="70"/>
      <c r="L297" s="70"/>
      <c r="M297" s="719"/>
      <c r="N297" s="70"/>
      <c r="O297" s="70"/>
      <c r="P297" s="719"/>
      <c r="Q297" s="70"/>
      <c r="R297" s="70"/>
      <c r="S297" s="719"/>
      <c r="T297" s="70"/>
      <c r="U297" s="70"/>
      <c r="V297" s="719"/>
      <c r="W297" s="70"/>
      <c r="X297" s="70"/>
      <c r="Y297" s="719"/>
      <c r="Z297" s="70"/>
      <c r="AA297" s="70"/>
      <c r="AB297" s="719"/>
      <c r="AC297" s="70"/>
      <c r="AD297" s="70"/>
      <c r="AE297" s="719"/>
      <c r="AF297" s="70"/>
      <c r="AG297" s="70"/>
      <c r="AH297" s="719"/>
      <c r="AI297" s="70"/>
      <c r="AJ297" s="70"/>
      <c r="AK297" s="719"/>
      <c r="AL297" s="70"/>
      <c r="AM297" s="70"/>
      <c r="AN297" s="719"/>
      <c r="AO297" s="70"/>
      <c r="AP297" s="70"/>
      <c r="AQ297" s="719"/>
      <c r="AR297" s="70"/>
      <c r="AS297" s="70"/>
      <c r="AT297" s="719"/>
      <c r="AU297" s="70"/>
      <c r="AV297" s="70"/>
      <c r="AW297" s="719"/>
      <c r="AX297" s="70"/>
      <c r="AY297" s="70"/>
      <c r="AZ297" s="719"/>
      <c r="BA297" s="70"/>
      <c r="BB297" s="70"/>
      <c r="BC297" s="719"/>
      <c r="BD297" s="70"/>
      <c r="BE297" s="70"/>
      <c r="BF297" s="719"/>
      <c r="BG297" s="70"/>
      <c r="BH297" s="70"/>
      <c r="BI297" s="719"/>
      <c r="BJ297" s="70"/>
      <c r="BK297" s="70"/>
      <c r="BL297" s="719"/>
      <c r="BM297" s="70"/>
      <c r="BN297" s="70"/>
      <c r="BO297" s="719"/>
      <c r="BP297" s="70"/>
      <c r="BQ297" s="70"/>
      <c r="BR297" s="719"/>
      <c r="BS297" s="70"/>
      <c r="BT297" s="70"/>
      <c r="BU297" s="719"/>
      <c r="BV297" s="70"/>
      <c r="BW297" s="70"/>
      <c r="BX297" s="719"/>
      <c r="BY297" s="70"/>
      <c r="BZ297" s="70"/>
      <c r="CA297" s="719"/>
      <c r="CB297" s="70"/>
      <c r="CC297" s="70"/>
      <c r="CD297" s="719"/>
      <c r="CE297" s="70"/>
      <c r="CF297" s="70"/>
      <c r="CG297" s="719"/>
      <c r="CH297" s="70"/>
      <c r="CI297" s="70"/>
      <c r="CJ297" s="719"/>
      <c r="CK297" s="70"/>
      <c r="CL297" s="70"/>
      <c r="CM297" s="719"/>
      <c r="CN297" s="70"/>
      <c r="CO297" s="70"/>
      <c r="CP297" s="719"/>
      <c r="CQ297" s="70"/>
      <c r="CR297" s="70"/>
      <c r="CS297" s="719"/>
      <c r="CT297" s="70"/>
      <c r="CU297" s="70"/>
      <c r="CV297" s="719"/>
      <c r="CW297" s="70"/>
      <c r="CX297" s="70"/>
      <c r="CY297" s="719"/>
      <c r="CZ297" s="70"/>
      <c r="DA297" s="70"/>
      <c r="DB297" s="719"/>
      <c r="DC297" s="70"/>
      <c r="DD297" s="70"/>
      <c r="DE297" s="719"/>
      <c r="DF297" s="70"/>
      <c r="DG297" s="70"/>
      <c r="DH297" s="719"/>
      <c r="DI297" s="70"/>
      <c r="DJ297" s="70"/>
    </row>
    <row r="298" spans="1:114" ht="15">
      <c r="A298" s="70"/>
      <c r="B298" s="70"/>
      <c r="C298" s="70"/>
      <c r="D298" s="719"/>
      <c r="E298" s="70"/>
      <c r="F298" s="70"/>
      <c r="G298" s="719"/>
      <c r="H298" s="70"/>
      <c r="I298" s="70"/>
      <c r="J298" s="719"/>
      <c r="K298" s="70"/>
      <c r="L298" s="70"/>
      <c r="M298" s="719"/>
      <c r="N298" s="70"/>
      <c r="O298" s="70"/>
      <c r="P298" s="719"/>
      <c r="Q298" s="70"/>
      <c r="R298" s="70"/>
      <c r="S298" s="719"/>
      <c r="T298" s="70"/>
      <c r="U298" s="70"/>
      <c r="V298" s="719"/>
      <c r="W298" s="70"/>
      <c r="X298" s="70"/>
      <c r="Y298" s="719"/>
      <c r="Z298" s="70"/>
      <c r="AA298" s="70"/>
      <c r="AB298" s="719"/>
      <c r="AC298" s="70"/>
      <c r="AD298" s="70"/>
      <c r="AE298" s="719"/>
      <c r="AF298" s="70"/>
      <c r="AG298" s="70"/>
      <c r="AH298" s="719"/>
      <c r="AI298" s="70"/>
      <c r="AJ298" s="70"/>
      <c r="AK298" s="719"/>
      <c r="AL298" s="70"/>
      <c r="AM298" s="70"/>
      <c r="AN298" s="719"/>
      <c r="AO298" s="70"/>
      <c r="AP298" s="70"/>
      <c r="AQ298" s="719"/>
      <c r="AR298" s="70"/>
      <c r="AS298" s="70"/>
      <c r="AT298" s="719"/>
      <c r="AU298" s="70"/>
      <c r="AV298" s="70"/>
      <c r="AW298" s="719"/>
      <c r="AX298" s="70"/>
      <c r="AY298" s="70"/>
      <c r="AZ298" s="719"/>
      <c r="BA298" s="70"/>
      <c r="BB298" s="70"/>
      <c r="BC298" s="719"/>
      <c r="BD298" s="70"/>
      <c r="BE298" s="70"/>
      <c r="BF298" s="719"/>
      <c r="BG298" s="70"/>
      <c r="BH298" s="70"/>
      <c r="BI298" s="719"/>
      <c r="BJ298" s="70"/>
      <c r="BK298" s="70"/>
      <c r="BL298" s="719"/>
      <c r="BM298" s="70"/>
      <c r="BN298" s="70"/>
      <c r="BO298" s="719"/>
      <c r="BP298" s="70"/>
      <c r="BQ298" s="70"/>
      <c r="BR298" s="719"/>
      <c r="BS298" s="70"/>
      <c r="BT298" s="70"/>
      <c r="BU298" s="719"/>
      <c r="BV298" s="70"/>
      <c r="BW298" s="70"/>
      <c r="BX298" s="719"/>
      <c r="BY298" s="70"/>
      <c r="BZ298" s="70"/>
      <c r="CA298" s="719"/>
      <c r="CB298" s="70"/>
      <c r="CC298" s="70"/>
      <c r="CD298" s="719"/>
      <c r="CE298" s="70"/>
      <c r="CF298" s="70"/>
      <c r="CG298" s="719"/>
      <c r="CH298" s="70"/>
      <c r="CI298" s="70"/>
      <c r="CJ298" s="719"/>
      <c r="CK298" s="70"/>
      <c r="CL298" s="70"/>
      <c r="CM298" s="719"/>
      <c r="CN298" s="70"/>
      <c r="CO298" s="70"/>
      <c r="CP298" s="719"/>
      <c r="CQ298" s="70"/>
      <c r="CR298" s="70"/>
      <c r="CS298" s="719"/>
      <c r="CT298" s="70"/>
      <c r="CU298" s="70"/>
      <c r="CV298" s="719"/>
      <c r="CW298" s="70"/>
      <c r="CX298" s="70"/>
      <c r="CY298" s="719"/>
      <c r="CZ298" s="70"/>
      <c r="DA298" s="70"/>
      <c r="DB298" s="719"/>
      <c r="DC298" s="70"/>
      <c r="DD298" s="70"/>
      <c r="DE298" s="719"/>
      <c r="DF298" s="70"/>
      <c r="DG298" s="70"/>
      <c r="DH298" s="719"/>
      <c r="DI298" s="70"/>
      <c r="DJ298" s="70"/>
    </row>
    <row r="299" spans="1:114" ht="15">
      <c r="A299" s="70"/>
      <c r="B299" s="70"/>
      <c r="C299" s="70"/>
      <c r="D299" s="719"/>
      <c r="E299" s="70"/>
      <c r="F299" s="70"/>
      <c r="G299" s="719"/>
      <c r="H299" s="70"/>
      <c r="I299" s="70"/>
      <c r="J299" s="719"/>
      <c r="K299" s="70"/>
      <c r="L299" s="70"/>
      <c r="M299" s="719"/>
      <c r="N299" s="70"/>
      <c r="O299" s="70"/>
      <c r="P299" s="719"/>
      <c r="Q299" s="70"/>
      <c r="R299" s="70"/>
      <c r="S299" s="719"/>
      <c r="T299" s="70"/>
      <c r="U299" s="70"/>
      <c r="V299" s="719"/>
      <c r="W299" s="70"/>
      <c r="X299" s="70"/>
      <c r="Y299" s="719"/>
      <c r="Z299" s="70"/>
      <c r="AA299" s="70"/>
      <c r="AB299" s="719"/>
      <c r="AC299" s="70"/>
      <c r="AD299" s="70"/>
      <c r="AE299" s="719"/>
      <c r="AF299" s="70"/>
      <c r="AG299" s="70"/>
      <c r="AH299" s="719"/>
      <c r="AI299" s="70"/>
      <c r="AJ299" s="70"/>
      <c r="AK299" s="719"/>
      <c r="AL299" s="70"/>
      <c r="AM299" s="70"/>
      <c r="AN299" s="719"/>
      <c r="AO299" s="70"/>
      <c r="AP299" s="70"/>
      <c r="AQ299" s="719"/>
      <c r="AR299" s="70"/>
      <c r="AS299" s="70"/>
      <c r="AT299" s="719"/>
      <c r="AU299" s="70"/>
      <c r="AV299" s="70"/>
      <c r="AW299" s="719"/>
      <c r="AX299" s="70"/>
      <c r="AY299" s="70"/>
      <c r="AZ299" s="719"/>
      <c r="BA299" s="70"/>
      <c r="BB299" s="70"/>
      <c r="BC299" s="719"/>
      <c r="BD299" s="70"/>
      <c r="BE299" s="70"/>
      <c r="BF299" s="719"/>
      <c r="BG299" s="70"/>
      <c r="BH299" s="70"/>
      <c r="BI299" s="719"/>
      <c r="BJ299" s="70"/>
      <c r="BK299" s="70"/>
      <c r="BL299" s="719"/>
      <c r="BM299" s="70"/>
      <c r="BN299" s="70"/>
      <c r="BO299" s="719"/>
      <c r="BP299" s="70"/>
      <c r="BQ299" s="70"/>
      <c r="BR299" s="719"/>
      <c r="BS299" s="70"/>
      <c r="BT299" s="70"/>
      <c r="BU299" s="719"/>
      <c r="BV299" s="70"/>
      <c r="BW299" s="70"/>
      <c r="BX299" s="719"/>
      <c r="BY299" s="70"/>
      <c r="BZ299" s="70"/>
      <c r="CA299" s="719"/>
      <c r="CB299" s="70"/>
      <c r="CC299" s="70"/>
      <c r="CD299" s="719"/>
      <c r="CE299" s="70"/>
      <c r="CF299" s="70"/>
      <c r="CG299" s="719"/>
      <c r="CH299" s="70"/>
      <c r="CI299" s="70"/>
      <c r="CJ299" s="719"/>
      <c r="CK299" s="70"/>
      <c r="CL299" s="70"/>
      <c r="CM299" s="719"/>
      <c r="CN299" s="70"/>
      <c r="CO299" s="70"/>
      <c r="CP299" s="719"/>
      <c r="CQ299" s="70"/>
      <c r="CR299" s="70"/>
      <c r="CS299" s="719"/>
      <c r="CT299" s="70"/>
      <c r="CU299" s="70"/>
      <c r="CV299" s="719"/>
      <c r="CW299" s="70"/>
      <c r="CX299" s="70"/>
      <c r="CY299" s="719"/>
      <c r="CZ299" s="70"/>
      <c r="DA299" s="70"/>
      <c r="DB299" s="719"/>
      <c r="DC299" s="70"/>
      <c r="DD299" s="70"/>
      <c r="DE299" s="719"/>
      <c r="DF299" s="70"/>
      <c r="DG299" s="70"/>
      <c r="DH299" s="719"/>
      <c r="DI299" s="70"/>
      <c r="DJ299" s="70"/>
    </row>
    <row r="300" spans="1:114" ht="15">
      <c r="A300" s="70"/>
      <c r="B300" s="70"/>
      <c r="C300" s="70"/>
      <c r="D300" s="719"/>
      <c r="E300" s="70"/>
      <c r="F300" s="70"/>
      <c r="G300" s="719"/>
      <c r="H300" s="70"/>
      <c r="I300" s="70"/>
      <c r="J300" s="719"/>
      <c r="K300" s="70"/>
      <c r="L300" s="70"/>
      <c r="M300" s="719"/>
      <c r="N300" s="70"/>
      <c r="O300" s="70"/>
      <c r="P300" s="719"/>
      <c r="Q300" s="70"/>
      <c r="R300" s="70"/>
      <c r="S300" s="719"/>
      <c r="T300" s="70"/>
      <c r="U300" s="70"/>
      <c r="V300" s="719"/>
      <c r="W300" s="70"/>
      <c r="X300" s="70"/>
      <c r="Y300" s="719"/>
      <c r="Z300" s="70"/>
      <c r="AA300" s="70"/>
      <c r="AB300" s="719"/>
      <c r="AC300" s="70"/>
      <c r="AD300" s="70"/>
      <c r="AE300" s="719"/>
      <c r="AF300" s="70"/>
      <c r="AG300" s="70"/>
      <c r="AH300" s="719"/>
      <c r="AI300" s="70"/>
      <c r="AJ300" s="70"/>
      <c r="AK300" s="719"/>
      <c r="AL300" s="70"/>
      <c r="AM300" s="70"/>
      <c r="AN300" s="719"/>
      <c r="AO300" s="70"/>
      <c r="AP300" s="70"/>
      <c r="AQ300" s="719"/>
      <c r="AR300" s="70"/>
      <c r="AS300" s="70"/>
      <c r="AT300" s="719"/>
      <c r="AU300" s="70"/>
      <c r="AV300" s="70"/>
      <c r="AW300" s="719"/>
      <c r="AX300" s="70"/>
      <c r="AY300" s="70"/>
      <c r="AZ300" s="719"/>
      <c r="BA300" s="70"/>
      <c r="BB300" s="70"/>
      <c r="BC300" s="719"/>
      <c r="BD300" s="70"/>
      <c r="BE300" s="70"/>
      <c r="BF300" s="719"/>
      <c r="BG300" s="70"/>
      <c r="BH300" s="70"/>
      <c r="BI300" s="719"/>
      <c r="BJ300" s="70"/>
      <c r="BK300" s="70"/>
      <c r="BL300" s="719"/>
      <c r="BM300" s="70"/>
      <c r="BN300" s="70"/>
      <c r="BO300" s="719"/>
      <c r="BP300" s="70"/>
      <c r="BQ300" s="70"/>
      <c r="BR300" s="719"/>
      <c r="BS300" s="70"/>
      <c r="BT300" s="70"/>
      <c r="BU300" s="719"/>
      <c r="BV300" s="70"/>
      <c r="BW300" s="70"/>
      <c r="BX300" s="719"/>
      <c r="BY300" s="70"/>
      <c r="BZ300" s="70"/>
      <c r="CA300" s="719"/>
      <c r="CB300" s="70"/>
      <c r="CC300" s="70"/>
      <c r="CD300" s="719"/>
      <c r="CE300" s="70"/>
      <c r="CF300" s="70"/>
      <c r="CG300" s="719"/>
      <c r="CH300" s="70"/>
      <c r="CI300" s="70"/>
      <c r="CJ300" s="719"/>
      <c r="CK300" s="70"/>
      <c r="CL300" s="70"/>
      <c r="CM300" s="719"/>
      <c r="CN300" s="70"/>
      <c r="CO300" s="70"/>
      <c r="CP300" s="719"/>
      <c r="CQ300" s="70"/>
      <c r="CR300" s="70"/>
      <c r="CS300" s="719"/>
      <c r="CT300" s="70"/>
      <c r="CU300" s="70"/>
      <c r="CV300" s="719"/>
      <c r="CW300" s="70"/>
      <c r="CX300" s="70"/>
      <c r="CY300" s="719"/>
      <c r="CZ300" s="70"/>
      <c r="DA300" s="70"/>
      <c r="DB300" s="719"/>
      <c r="DC300" s="70"/>
      <c r="DD300" s="70"/>
      <c r="DE300" s="719"/>
      <c r="DF300" s="70"/>
      <c r="DG300" s="70"/>
      <c r="DH300" s="719"/>
      <c r="DI300" s="70"/>
      <c r="DJ300" s="70"/>
    </row>
    <row r="301" spans="1:114" ht="15">
      <c r="A301" s="70"/>
      <c r="B301" s="70"/>
      <c r="C301" s="70"/>
      <c r="D301" s="719"/>
      <c r="E301" s="70"/>
      <c r="F301" s="70"/>
      <c r="G301" s="719"/>
      <c r="H301" s="70"/>
      <c r="I301" s="70"/>
      <c r="J301" s="719"/>
      <c r="K301" s="70"/>
      <c r="L301" s="70"/>
      <c r="M301" s="719"/>
      <c r="N301" s="70"/>
      <c r="O301" s="70"/>
      <c r="P301" s="719"/>
      <c r="Q301" s="70"/>
      <c r="R301" s="70"/>
      <c r="S301" s="719"/>
      <c r="T301" s="70"/>
      <c r="U301" s="70"/>
      <c r="V301" s="719"/>
      <c r="W301" s="70"/>
      <c r="X301" s="70"/>
      <c r="Y301" s="719"/>
      <c r="Z301" s="70"/>
      <c r="AA301" s="70"/>
      <c r="AB301" s="719"/>
      <c r="AC301" s="70"/>
      <c r="AD301" s="70"/>
      <c r="AE301" s="719"/>
      <c r="AF301" s="70"/>
      <c r="AG301" s="70"/>
      <c r="AH301" s="719"/>
      <c r="AI301" s="70"/>
      <c r="AJ301" s="70"/>
      <c r="AK301" s="719"/>
      <c r="AL301" s="70"/>
      <c r="AM301" s="70"/>
      <c r="AN301" s="719"/>
      <c r="AO301" s="70"/>
      <c r="AP301" s="70"/>
      <c r="AQ301" s="719"/>
      <c r="AR301" s="70"/>
      <c r="AS301" s="70"/>
      <c r="AT301" s="719"/>
      <c r="AU301" s="70"/>
      <c r="AV301" s="70"/>
      <c r="AW301" s="719"/>
      <c r="AX301" s="70"/>
      <c r="AY301" s="70"/>
      <c r="AZ301" s="719"/>
      <c r="BA301" s="70"/>
      <c r="BB301" s="70"/>
      <c r="BC301" s="719"/>
      <c r="BD301" s="70"/>
      <c r="BE301" s="70"/>
      <c r="BF301" s="719"/>
      <c r="BG301" s="70"/>
      <c r="BH301" s="70"/>
      <c r="BI301" s="719"/>
      <c r="BJ301" s="70"/>
      <c r="BK301" s="70"/>
      <c r="BL301" s="719"/>
      <c r="BM301" s="70"/>
      <c r="BN301" s="70"/>
      <c r="BO301" s="719"/>
      <c r="BP301" s="70"/>
      <c r="BQ301" s="70"/>
      <c r="BR301" s="719"/>
      <c r="BS301" s="70"/>
      <c r="BT301" s="70"/>
      <c r="BU301" s="719"/>
      <c r="BV301" s="70"/>
      <c r="BW301" s="70"/>
      <c r="BX301" s="719"/>
      <c r="BY301" s="70"/>
      <c r="BZ301" s="70"/>
      <c r="CA301" s="719"/>
      <c r="CB301" s="70"/>
      <c r="CC301" s="70"/>
      <c r="CD301" s="719"/>
      <c r="CE301" s="70"/>
      <c r="CF301" s="70"/>
      <c r="CG301" s="719"/>
      <c r="CH301" s="70"/>
      <c r="CI301" s="70"/>
      <c r="CJ301" s="719"/>
      <c r="CK301" s="70"/>
      <c r="CL301" s="70"/>
      <c r="CM301" s="719"/>
      <c r="CN301" s="70"/>
      <c r="CO301" s="70"/>
      <c r="CP301" s="719"/>
      <c r="CQ301" s="70"/>
      <c r="CR301" s="70"/>
      <c r="CS301" s="719"/>
      <c r="CT301" s="70"/>
      <c r="CU301" s="70"/>
      <c r="CV301" s="719"/>
      <c r="CW301" s="70"/>
      <c r="CX301" s="70"/>
      <c r="CY301" s="719"/>
      <c r="CZ301" s="70"/>
      <c r="DA301" s="70"/>
      <c r="DB301" s="719"/>
      <c r="DC301" s="70"/>
      <c r="DD301" s="70"/>
      <c r="DE301" s="719"/>
      <c r="DF301" s="70"/>
      <c r="DG301" s="70"/>
      <c r="DH301" s="719"/>
      <c r="DI301" s="70"/>
      <c r="DJ301" s="70"/>
    </row>
    <row r="302" spans="1:114" ht="15">
      <c r="A302" s="70"/>
      <c r="B302" s="70"/>
      <c r="C302" s="70"/>
      <c r="D302" s="719"/>
      <c r="E302" s="70"/>
      <c r="F302" s="70"/>
      <c r="G302" s="719"/>
      <c r="H302" s="70"/>
      <c r="I302" s="70"/>
      <c r="J302" s="719"/>
      <c r="K302" s="70"/>
      <c r="L302" s="70"/>
      <c r="M302" s="719"/>
      <c r="N302" s="70"/>
      <c r="O302" s="70"/>
      <c r="P302" s="719"/>
      <c r="Q302" s="70"/>
      <c r="R302" s="70"/>
      <c r="S302" s="719"/>
      <c r="T302" s="70"/>
      <c r="U302" s="70"/>
      <c r="V302" s="719"/>
      <c r="W302" s="70"/>
      <c r="X302" s="70"/>
      <c r="Y302" s="719"/>
      <c r="Z302" s="70"/>
      <c r="AA302" s="70"/>
      <c r="AB302" s="719"/>
      <c r="AC302" s="70"/>
      <c r="AD302" s="70"/>
      <c r="AE302" s="719"/>
      <c r="AF302" s="70"/>
      <c r="AG302" s="70"/>
      <c r="AH302" s="719"/>
      <c r="AI302" s="70"/>
      <c r="AJ302" s="70"/>
      <c r="AK302" s="719"/>
      <c r="AL302" s="70"/>
      <c r="AM302" s="70"/>
      <c r="AN302" s="719"/>
      <c r="AO302" s="70"/>
      <c r="AP302" s="70"/>
      <c r="AQ302" s="719"/>
      <c r="AR302" s="70"/>
      <c r="AS302" s="70"/>
      <c r="AT302" s="719"/>
      <c r="AU302" s="70"/>
      <c r="AV302" s="70"/>
      <c r="AW302" s="719"/>
      <c r="AX302" s="70"/>
      <c r="AY302" s="70"/>
      <c r="AZ302" s="719"/>
      <c r="BA302" s="70"/>
      <c r="BB302" s="70"/>
      <c r="BC302" s="719"/>
      <c r="BD302" s="70"/>
      <c r="BE302" s="70"/>
      <c r="BF302" s="719"/>
      <c r="BG302" s="70"/>
      <c r="BH302" s="70"/>
      <c r="BI302" s="719"/>
      <c r="BJ302" s="70"/>
      <c r="BK302" s="70"/>
      <c r="BL302" s="719"/>
      <c r="BM302" s="70"/>
      <c r="BN302" s="70"/>
      <c r="BO302" s="719"/>
      <c r="BP302" s="70"/>
      <c r="BQ302" s="70"/>
      <c r="BR302" s="719"/>
      <c r="BS302" s="70"/>
      <c r="BT302" s="70"/>
      <c r="BU302" s="719"/>
      <c r="BV302" s="70"/>
      <c r="BW302" s="70"/>
      <c r="BX302" s="719"/>
      <c r="BY302" s="70"/>
      <c r="BZ302" s="70"/>
      <c r="CA302" s="719"/>
      <c r="CB302" s="70"/>
      <c r="CC302" s="70"/>
      <c r="CD302" s="719"/>
      <c r="CE302" s="70"/>
      <c r="CF302" s="70"/>
      <c r="CG302" s="719"/>
      <c r="CH302" s="70"/>
      <c r="CI302" s="70"/>
      <c r="CJ302" s="719"/>
      <c r="CK302" s="70"/>
      <c r="CL302" s="70"/>
      <c r="CM302" s="719"/>
      <c r="CN302" s="70"/>
      <c r="CO302" s="70"/>
      <c r="CP302" s="719"/>
      <c r="CQ302" s="70"/>
      <c r="CR302" s="70"/>
      <c r="CS302" s="719"/>
      <c r="CT302" s="70"/>
      <c r="CU302" s="70"/>
      <c r="CV302" s="719"/>
      <c r="CW302" s="70"/>
      <c r="CX302" s="70"/>
      <c r="CY302" s="719"/>
      <c r="CZ302" s="70"/>
      <c r="DA302" s="70"/>
      <c r="DB302" s="719"/>
      <c r="DC302" s="70"/>
      <c r="DD302" s="70"/>
      <c r="DE302" s="719"/>
      <c r="DF302" s="70"/>
      <c r="DG302" s="70"/>
      <c r="DH302" s="719"/>
      <c r="DI302" s="70"/>
      <c r="DJ302" s="70"/>
    </row>
    <row r="303" spans="1:114" ht="15">
      <c r="A303" s="70"/>
      <c r="B303" s="70"/>
      <c r="C303" s="70"/>
      <c r="D303" s="719"/>
      <c r="E303" s="70"/>
      <c r="F303" s="70"/>
      <c r="G303" s="719"/>
      <c r="H303" s="70"/>
      <c r="I303" s="70"/>
      <c r="J303" s="719"/>
      <c r="K303" s="70"/>
      <c r="L303" s="70"/>
      <c r="M303" s="719"/>
      <c r="N303" s="70"/>
      <c r="O303" s="70"/>
      <c r="P303" s="719"/>
      <c r="Q303" s="70"/>
      <c r="R303" s="70"/>
      <c r="S303" s="719"/>
      <c r="T303" s="70"/>
      <c r="U303" s="70"/>
      <c r="V303" s="719"/>
      <c r="W303" s="70"/>
      <c r="X303" s="70"/>
      <c r="Y303" s="719"/>
      <c r="Z303" s="70"/>
      <c r="AA303" s="70"/>
      <c r="AB303" s="719"/>
      <c r="AC303" s="70"/>
      <c r="AD303" s="70"/>
      <c r="AE303" s="719"/>
      <c r="AF303" s="70"/>
      <c r="AG303" s="70"/>
      <c r="AH303" s="719"/>
      <c r="AI303" s="70"/>
      <c r="AJ303" s="70"/>
      <c r="AK303" s="719"/>
      <c r="AL303" s="70"/>
      <c r="AM303" s="70"/>
      <c r="AN303" s="719"/>
      <c r="AO303" s="70"/>
      <c r="AP303" s="70"/>
      <c r="AQ303" s="719"/>
      <c r="AR303" s="70"/>
      <c r="AS303" s="70"/>
      <c r="AT303" s="719"/>
      <c r="AU303" s="70"/>
      <c r="AV303" s="70"/>
      <c r="AW303" s="719"/>
      <c r="AX303" s="70"/>
      <c r="AY303" s="70"/>
      <c r="AZ303" s="719"/>
      <c r="BA303" s="70"/>
      <c r="BB303" s="70"/>
      <c r="BC303" s="719"/>
      <c r="BD303" s="70"/>
      <c r="BE303" s="70"/>
      <c r="BF303" s="719"/>
      <c r="BG303" s="70"/>
      <c r="BH303" s="70"/>
      <c r="BI303" s="719"/>
      <c r="BJ303" s="70"/>
      <c r="BK303" s="70"/>
      <c r="BL303" s="719"/>
      <c r="BM303" s="70"/>
      <c r="BN303" s="70"/>
      <c r="BO303" s="719"/>
      <c r="BP303" s="70"/>
      <c r="BQ303" s="70"/>
      <c r="BR303" s="719"/>
      <c r="BS303" s="70"/>
      <c r="BT303" s="70"/>
      <c r="BU303" s="719"/>
      <c r="BV303" s="70"/>
      <c r="BW303" s="70"/>
      <c r="BX303" s="719"/>
      <c r="BY303" s="70"/>
      <c r="BZ303" s="70"/>
      <c r="CA303" s="719"/>
      <c r="CB303" s="70"/>
      <c r="CC303" s="70"/>
      <c r="CD303" s="719"/>
      <c r="CE303" s="70"/>
      <c r="CF303" s="70"/>
      <c r="CG303" s="719"/>
      <c r="CH303" s="70"/>
      <c r="CI303" s="70"/>
      <c r="CJ303" s="719"/>
      <c r="CK303" s="70"/>
      <c r="CL303" s="70"/>
      <c r="CM303" s="719"/>
      <c r="CN303" s="70"/>
      <c r="CO303" s="70"/>
      <c r="CP303" s="719"/>
      <c r="CQ303" s="70"/>
      <c r="CR303" s="70"/>
      <c r="CS303" s="719"/>
      <c r="CT303" s="70"/>
      <c r="CU303" s="70"/>
      <c r="CV303" s="719"/>
      <c r="CW303" s="70"/>
      <c r="CX303" s="70"/>
      <c r="CY303" s="719"/>
      <c r="CZ303" s="70"/>
      <c r="DA303" s="70"/>
      <c r="DB303" s="719"/>
      <c r="DC303" s="70"/>
      <c r="DD303" s="70"/>
      <c r="DE303" s="719"/>
      <c r="DF303" s="70"/>
      <c r="DG303" s="70"/>
      <c r="DH303" s="719"/>
      <c r="DI303" s="70"/>
      <c r="DJ303" s="70"/>
    </row>
    <row r="304" spans="1:114" ht="15">
      <c r="A304" s="70"/>
      <c r="B304" s="70"/>
      <c r="C304" s="70"/>
      <c r="D304" s="719"/>
      <c r="E304" s="70"/>
      <c r="F304" s="70"/>
      <c r="G304" s="719"/>
      <c r="H304" s="70"/>
      <c r="I304" s="70"/>
      <c r="J304" s="719"/>
      <c r="K304" s="70"/>
      <c r="L304" s="70"/>
      <c r="M304" s="719"/>
      <c r="N304" s="70"/>
      <c r="O304" s="70"/>
      <c r="P304" s="719"/>
      <c r="Q304" s="70"/>
      <c r="R304" s="70"/>
      <c r="S304" s="719"/>
      <c r="T304" s="70"/>
      <c r="U304" s="70"/>
      <c r="V304" s="719"/>
      <c r="W304" s="70"/>
      <c r="X304" s="70"/>
      <c r="Y304" s="719"/>
      <c r="Z304" s="70"/>
      <c r="AA304" s="70"/>
      <c r="AB304" s="719"/>
      <c r="AC304" s="70"/>
      <c r="AD304" s="70"/>
      <c r="AE304" s="719"/>
      <c r="AF304" s="70"/>
      <c r="AG304" s="70"/>
      <c r="AH304" s="719"/>
      <c r="AI304" s="70"/>
      <c r="AJ304" s="70"/>
      <c r="AK304" s="719"/>
      <c r="AL304" s="70"/>
      <c r="AM304" s="70"/>
      <c r="AN304" s="719"/>
      <c r="AO304" s="70"/>
      <c r="AP304" s="70"/>
      <c r="AQ304" s="719"/>
      <c r="AR304" s="70"/>
      <c r="AS304" s="70"/>
      <c r="AT304" s="719"/>
      <c r="AU304" s="70"/>
      <c r="AV304" s="70"/>
      <c r="AW304" s="719"/>
      <c r="AX304" s="70"/>
      <c r="AY304" s="70"/>
      <c r="AZ304" s="719"/>
      <c r="BA304" s="70"/>
      <c r="BB304" s="70"/>
      <c r="BC304" s="719"/>
      <c r="BD304" s="70"/>
      <c r="BE304" s="70"/>
      <c r="BF304" s="719"/>
      <c r="BG304" s="70"/>
      <c r="BH304" s="70"/>
      <c r="BI304" s="719"/>
      <c r="BJ304" s="70"/>
      <c r="BK304" s="70"/>
      <c r="BL304" s="719"/>
      <c r="BM304" s="70"/>
      <c r="BN304" s="70"/>
      <c r="BO304" s="719"/>
      <c r="BP304" s="70"/>
      <c r="BQ304" s="70"/>
      <c r="BR304" s="719"/>
      <c r="BS304" s="70"/>
      <c r="BT304" s="70"/>
      <c r="BU304" s="719"/>
      <c r="BV304" s="70"/>
      <c r="BW304" s="70"/>
      <c r="BX304" s="719"/>
      <c r="BY304" s="70"/>
      <c r="BZ304" s="70"/>
      <c r="CA304" s="719"/>
      <c r="CB304" s="70"/>
      <c r="CC304" s="70"/>
      <c r="CD304" s="719"/>
      <c r="CE304" s="70"/>
      <c r="CF304" s="70"/>
      <c r="CG304" s="719"/>
      <c r="CH304" s="70"/>
      <c r="CI304" s="70"/>
      <c r="CJ304" s="719"/>
      <c r="CK304" s="70"/>
      <c r="CL304" s="70"/>
      <c r="CM304" s="719"/>
      <c r="CN304" s="70"/>
      <c r="CO304" s="70"/>
      <c r="CP304" s="719"/>
      <c r="CQ304" s="70"/>
      <c r="CR304" s="70"/>
      <c r="CS304" s="719"/>
      <c r="CT304" s="70"/>
      <c r="CU304" s="70"/>
      <c r="CV304" s="719"/>
      <c r="CW304" s="70"/>
      <c r="CX304" s="70"/>
      <c r="CY304" s="719"/>
      <c r="CZ304" s="70"/>
      <c r="DA304" s="70"/>
      <c r="DB304" s="719"/>
      <c r="DC304" s="70"/>
      <c r="DD304" s="70"/>
      <c r="DE304" s="719"/>
      <c r="DF304" s="70"/>
      <c r="DG304" s="70"/>
      <c r="DH304" s="719"/>
      <c r="DI304" s="70"/>
      <c r="DJ304" s="70"/>
    </row>
    <row r="305" spans="1:114" ht="15">
      <c r="A305" s="70"/>
      <c r="B305" s="70"/>
      <c r="C305" s="70"/>
      <c r="D305" s="719"/>
      <c r="E305" s="70"/>
      <c r="F305" s="70"/>
      <c r="G305" s="719"/>
      <c r="H305" s="70"/>
      <c r="I305" s="70"/>
      <c r="J305" s="719"/>
      <c r="K305" s="70"/>
      <c r="L305" s="70"/>
      <c r="M305" s="719"/>
      <c r="N305" s="70"/>
      <c r="O305" s="70"/>
      <c r="P305" s="719"/>
      <c r="Q305" s="70"/>
      <c r="R305" s="70"/>
      <c r="S305" s="719"/>
      <c r="T305" s="70"/>
      <c r="U305" s="70"/>
      <c r="V305" s="719"/>
      <c r="W305" s="70"/>
      <c r="X305" s="70"/>
      <c r="Y305" s="719"/>
      <c r="Z305" s="70"/>
      <c r="AA305" s="70"/>
      <c r="AB305" s="719"/>
      <c r="AC305" s="70"/>
      <c r="AD305" s="70"/>
      <c r="AE305" s="719"/>
      <c r="AF305" s="70"/>
      <c r="AG305" s="70"/>
      <c r="AH305" s="719"/>
      <c r="AI305" s="70"/>
      <c r="AJ305" s="70"/>
      <c r="AK305" s="719"/>
      <c r="AL305" s="70"/>
      <c r="AM305" s="70"/>
      <c r="AN305" s="719"/>
      <c r="AO305" s="70"/>
      <c r="AP305" s="70"/>
      <c r="AQ305" s="719"/>
      <c r="AR305" s="70"/>
      <c r="AS305" s="70"/>
      <c r="AT305" s="719"/>
      <c r="AU305" s="70"/>
      <c r="AV305" s="70"/>
      <c r="AW305" s="719"/>
      <c r="AX305" s="70"/>
      <c r="AY305" s="70"/>
      <c r="AZ305" s="719"/>
      <c r="BA305" s="70"/>
      <c r="BB305" s="70"/>
      <c r="BC305" s="719"/>
      <c r="BD305" s="70"/>
      <c r="BE305" s="70"/>
      <c r="BF305" s="719"/>
      <c r="BG305" s="70"/>
      <c r="BH305" s="70"/>
      <c r="BI305" s="719"/>
      <c r="BJ305" s="70"/>
      <c r="BK305" s="70"/>
      <c r="BL305" s="719"/>
      <c r="BM305" s="70"/>
      <c r="BN305" s="70"/>
      <c r="BO305" s="719"/>
      <c r="BP305" s="70"/>
      <c r="BQ305" s="70"/>
      <c r="BR305" s="719"/>
      <c r="BS305" s="70"/>
      <c r="BT305" s="70"/>
      <c r="BU305" s="719"/>
      <c r="BV305" s="70"/>
      <c r="BW305" s="70"/>
      <c r="BX305" s="719"/>
      <c r="BY305" s="70"/>
      <c r="BZ305" s="70"/>
      <c r="CA305" s="719"/>
      <c r="CB305" s="70"/>
      <c r="CC305" s="70"/>
      <c r="CD305" s="719"/>
      <c r="CE305" s="70"/>
      <c r="CF305" s="70"/>
      <c r="CG305" s="719"/>
      <c r="CH305" s="70"/>
      <c r="CI305" s="70"/>
      <c r="CJ305" s="719"/>
      <c r="CK305" s="70"/>
      <c r="CL305" s="70"/>
      <c r="CM305" s="719"/>
      <c r="CN305" s="70"/>
      <c r="CO305" s="70"/>
      <c r="CP305" s="719"/>
      <c r="CQ305" s="70"/>
      <c r="CR305" s="70"/>
      <c r="CS305" s="719"/>
      <c r="CT305" s="70"/>
      <c r="CU305" s="70"/>
      <c r="CV305" s="719"/>
      <c r="CW305" s="70"/>
      <c r="CX305" s="70"/>
      <c r="CY305" s="719"/>
      <c r="CZ305" s="70"/>
      <c r="DA305" s="70"/>
      <c r="DB305" s="719"/>
      <c r="DC305" s="70"/>
      <c r="DD305" s="70"/>
      <c r="DE305" s="719"/>
      <c r="DF305" s="70"/>
      <c r="DG305" s="70"/>
      <c r="DH305" s="719"/>
      <c r="DI305" s="70"/>
      <c r="DJ305" s="70"/>
    </row>
    <row r="306" spans="1:114" ht="15">
      <c r="A306" s="70"/>
      <c r="B306" s="70"/>
      <c r="C306" s="70"/>
      <c r="D306" s="719"/>
      <c r="E306" s="70"/>
      <c r="F306" s="70"/>
      <c r="G306" s="719"/>
      <c r="H306" s="70"/>
      <c r="I306" s="70"/>
      <c r="J306" s="719"/>
      <c r="K306" s="70"/>
      <c r="L306" s="70"/>
      <c r="M306" s="719"/>
      <c r="N306" s="70"/>
      <c r="O306" s="70"/>
      <c r="P306" s="719"/>
      <c r="Q306" s="70"/>
      <c r="R306" s="70"/>
      <c r="S306" s="719"/>
      <c r="T306" s="70"/>
      <c r="U306" s="70"/>
      <c r="V306" s="719"/>
      <c r="W306" s="70"/>
      <c r="X306" s="70"/>
      <c r="Y306" s="719"/>
      <c r="Z306" s="70"/>
      <c r="AA306" s="70"/>
      <c r="AB306" s="719"/>
      <c r="AC306" s="70"/>
      <c r="AD306" s="70"/>
      <c r="AE306" s="719"/>
      <c r="AF306" s="70"/>
      <c r="AG306" s="70"/>
      <c r="AH306" s="719"/>
      <c r="AI306" s="70"/>
      <c r="AJ306" s="70"/>
      <c r="AK306" s="719"/>
      <c r="AL306" s="70"/>
      <c r="AM306" s="70"/>
      <c r="AN306" s="719"/>
      <c r="AO306" s="70"/>
      <c r="AP306" s="70"/>
      <c r="AQ306" s="719"/>
      <c r="AR306" s="70"/>
      <c r="AS306" s="70"/>
      <c r="AT306" s="719"/>
      <c r="AU306" s="70"/>
      <c r="AV306" s="70"/>
      <c r="AW306" s="719"/>
      <c r="AX306" s="70"/>
      <c r="AY306" s="70"/>
      <c r="AZ306" s="719"/>
      <c r="BA306" s="70"/>
      <c r="BB306" s="70"/>
      <c r="BC306" s="719"/>
      <c r="BD306" s="70"/>
      <c r="BE306" s="70"/>
      <c r="BF306" s="719"/>
      <c r="BG306" s="70"/>
      <c r="BH306" s="70"/>
      <c r="BI306" s="719"/>
      <c r="BJ306" s="70"/>
      <c r="BK306" s="70"/>
      <c r="BL306" s="719"/>
      <c r="BM306" s="70"/>
      <c r="BN306" s="70"/>
      <c r="BO306" s="719"/>
      <c r="BP306" s="70"/>
      <c r="BQ306" s="70"/>
      <c r="BR306" s="719"/>
      <c r="BS306" s="70"/>
      <c r="BT306" s="70"/>
      <c r="BU306" s="719"/>
      <c r="BV306" s="70"/>
      <c r="BW306" s="70"/>
      <c r="BX306" s="719"/>
      <c r="BY306" s="70"/>
      <c r="BZ306" s="70"/>
      <c r="CA306" s="719"/>
      <c r="CB306" s="70"/>
      <c r="CC306" s="70"/>
      <c r="CD306" s="719"/>
      <c r="CE306" s="70"/>
      <c r="CF306" s="70"/>
      <c r="CG306" s="719"/>
      <c r="CH306" s="70"/>
      <c r="CI306" s="70"/>
      <c r="CJ306" s="719"/>
      <c r="CK306" s="70"/>
      <c r="CL306" s="70"/>
      <c r="CM306" s="719"/>
      <c r="CN306" s="70"/>
      <c r="CO306" s="70"/>
      <c r="CP306" s="719"/>
      <c r="CQ306" s="70"/>
      <c r="CR306" s="70"/>
      <c r="CS306" s="719"/>
      <c r="CT306" s="70"/>
      <c r="CU306" s="70"/>
      <c r="CV306" s="719"/>
      <c r="CW306" s="70"/>
      <c r="CX306" s="70"/>
      <c r="CY306" s="719"/>
      <c r="CZ306" s="70"/>
      <c r="DA306" s="70"/>
      <c r="DB306" s="719"/>
      <c r="DC306" s="70"/>
      <c r="DD306" s="70"/>
      <c r="DE306" s="719"/>
      <c r="DF306" s="70"/>
      <c r="DG306" s="70"/>
      <c r="DH306" s="719"/>
      <c r="DI306" s="70"/>
      <c r="DJ306" s="70"/>
    </row>
    <row r="307" spans="1:114" ht="15">
      <c r="A307" s="70"/>
      <c r="B307" s="70"/>
      <c r="C307" s="70"/>
      <c r="D307" s="719"/>
      <c r="E307" s="70"/>
      <c r="F307" s="70"/>
      <c r="G307" s="719"/>
      <c r="H307" s="70"/>
      <c r="I307" s="70"/>
      <c r="J307" s="719"/>
      <c r="K307" s="70"/>
      <c r="L307" s="70"/>
      <c r="M307" s="719"/>
      <c r="N307" s="70"/>
      <c r="O307" s="70"/>
      <c r="P307" s="719"/>
      <c r="Q307" s="70"/>
      <c r="R307" s="70"/>
      <c r="S307" s="719"/>
      <c r="T307" s="70"/>
      <c r="U307" s="70"/>
      <c r="V307" s="719"/>
      <c r="W307" s="70"/>
      <c r="X307" s="70"/>
      <c r="Y307" s="719"/>
      <c r="Z307" s="70"/>
      <c r="AA307" s="70"/>
      <c r="AB307" s="719"/>
      <c r="AC307" s="70"/>
      <c r="AD307" s="70"/>
      <c r="AE307" s="719"/>
      <c r="AF307" s="70"/>
      <c r="AG307" s="70"/>
      <c r="AH307" s="719"/>
      <c r="AI307" s="70"/>
      <c r="AJ307" s="70"/>
      <c r="AK307" s="719"/>
      <c r="AL307" s="70"/>
      <c r="AM307" s="70"/>
      <c r="AN307" s="719"/>
      <c r="AO307" s="70"/>
      <c r="AP307" s="70"/>
      <c r="AQ307" s="719"/>
      <c r="AR307" s="70"/>
      <c r="AS307" s="70"/>
      <c r="AT307" s="719"/>
      <c r="AU307" s="70"/>
      <c r="AV307" s="70"/>
      <c r="AW307" s="719"/>
      <c r="AX307" s="70"/>
      <c r="AY307" s="70"/>
      <c r="AZ307" s="719"/>
      <c r="BA307" s="70"/>
      <c r="BB307" s="70"/>
      <c r="BC307" s="719"/>
      <c r="BD307" s="70"/>
      <c r="BE307" s="70"/>
      <c r="BF307" s="719"/>
      <c r="BG307" s="70"/>
      <c r="BH307" s="70"/>
      <c r="BI307" s="719"/>
      <c r="BJ307" s="70"/>
      <c r="BK307" s="70"/>
      <c r="BL307" s="719"/>
      <c r="BM307" s="70"/>
      <c r="BN307" s="70"/>
      <c r="BO307" s="719"/>
      <c r="BP307" s="70"/>
      <c r="BQ307" s="70"/>
      <c r="BR307" s="719"/>
      <c r="BS307" s="70"/>
      <c r="BT307" s="70"/>
      <c r="BU307" s="719"/>
      <c r="BV307" s="70"/>
      <c r="BW307" s="70"/>
      <c r="BX307" s="719"/>
      <c r="BY307" s="70"/>
      <c r="BZ307" s="70"/>
      <c r="CA307" s="719"/>
      <c r="CB307" s="70"/>
      <c r="CC307" s="70"/>
      <c r="CD307" s="719"/>
      <c r="CE307" s="70"/>
      <c r="CF307" s="70"/>
      <c r="CG307" s="719"/>
      <c r="CH307" s="70"/>
      <c r="CI307" s="70"/>
      <c r="CJ307" s="719"/>
      <c r="CK307" s="70"/>
      <c r="CL307" s="70"/>
      <c r="CM307" s="719"/>
      <c r="CN307" s="70"/>
      <c r="CO307" s="70"/>
      <c r="CP307" s="719"/>
      <c r="CQ307" s="70"/>
      <c r="CR307" s="70"/>
      <c r="CS307" s="719"/>
      <c r="CT307" s="70"/>
      <c r="CU307" s="70"/>
      <c r="CV307" s="719"/>
      <c r="CW307" s="70"/>
      <c r="CX307" s="70"/>
      <c r="CY307" s="719"/>
      <c r="CZ307" s="70"/>
      <c r="DA307" s="70"/>
      <c r="DB307" s="719"/>
      <c r="DC307" s="70"/>
      <c r="DD307" s="70"/>
      <c r="DE307" s="719"/>
      <c r="DF307" s="70"/>
      <c r="DG307" s="70"/>
      <c r="DH307" s="719"/>
      <c r="DI307" s="70"/>
      <c r="DJ307" s="70"/>
    </row>
    <row r="308" spans="1:114" ht="15">
      <c r="A308" s="70"/>
      <c r="B308" s="70"/>
      <c r="C308" s="70"/>
      <c r="D308" s="719"/>
      <c r="E308" s="70"/>
      <c r="F308" s="70"/>
      <c r="G308" s="719"/>
      <c r="H308" s="70"/>
      <c r="I308" s="70"/>
      <c r="J308" s="719"/>
      <c r="K308" s="70"/>
      <c r="L308" s="70"/>
      <c r="M308" s="719"/>
      <c r="N308" s="70"/>
      <c r="O308" s="70"/>
      <c r="P308" s="719"/>
      <c r="Q308" s="70"/>
      <c r="R308" s="70"/>
      <c r="S308" s="719"/>
      <c r="T308" s="70"/>
      <c r="U308" s="70"/>
      <c r="V308" s="719"/>
      <c r="W308" s="70"/>
      <c r="X308" s="70"/>
      <c r="Y308" s="719"/>
      <c r="Z308" s="70"/>
      <c r="AA308" s="70"/>
      <c r="AB308" s="719"/>
      <c r="AC308" s="70"/>
      <c r="AD308" s="70"/>
      <c r="AE308" s="719"/>
      <c r="AF308" s="70"/>
      <c r="AG308" s="70"/>
      <c r="AH308" s="719"/>
      <c r="AI308" s="70"/>
      <c r="AJ308" s="70"/>
      <c r="AK308" s="719"/>
      <c r="AL308" s="70"/>
      <c r="AM308" s="70"/>
      <c r="AN308" s="719"/>
      <c r="AO308" s="70"/>
      <c r="AP308" s="70"/>
      <c r="AQ308" s="719"/>
      <c r="AR308" s="70"/>
      <c r="AS308" s="70"/>
      <c r="AT308" s="719"/>
      <c r="AU308" s="70"/>
      <c r="AV308" s="70"/>
      <c r="AW308" s="719"/>
      <c r="AX308" s="70"/>
      <c r="AY308" s="70"/>
      <c r="AZ308" s="719"/>
      <c r="BA308" s="70"/>
      <c r="BB308" s="70"/>
      <c r="BC308" s="719"/>
      <c r="BD308" s="70"/>
      <c r="BE308" s="70"/>
      <c r="BF308" s="719"/>
      <c r="BG308" s="70"/>
      <c r="BH308" s="70"/>
      <c r="BI308" s="719"/>
      <c r="BJ308" s="70"/>
      <c r="BK308" s="70"/>
      <c r="BL308" s="719"/>
      <c r="BM308" s="70"/>
      <c r="BN308" s="70"/>
      <c r="BO308" s="719"/>
      <c r="BP308" s="70"/>
      <c r="BQ308" s="70"/>
      <c r="BR308" s="719"/>
      <c r="BS308" s="70"/>
      <c r="BT308" s="70"/>
      <c r="BU308" s="719"/>
      <c r="BV308" s="70"/>
      <c r="BW308" s="70"/>
      <c r="BX308" s="719"/>
      <c r="BY308" s="70"/>
      <c r="BZ308" s="70"/>
      <c r="CA308" s="719"/>
      <c r="CB308" s="70"/>
      <c r="CC308" s="70"/>
      <c r="CD308" s="719"/>
      <c r="CE308" s="70"/>
      <c r="CF308" s="70"/>
      <c r="CG308" s="719"/>
      <c r="CH308" s="70"/>
      <c r="CI308" s="70"/>
      <c r="CJ308" s="719"/>
      <c r="CK308" s="70"/>
      <c r="CL308" s="70"/>
      <c r="CM308" s="719"/>
      <c r="CN308" s="70"/>
      <c r="CO308" s="70"/>
      <c r="CP308" s="719"/>
      <c r="CQ308" s="70"/>
      <c r="CR308" s="70"/>
      <c r="CS308" s="719"/>
      <c r="CT308" s="70"/>
      <c r="CU308" s="70"/>
      <c r="CV308" s="719"/>
      <c r="CW308" s="70"/>
      <c r="CX308" s="70"/>
      <c r="CY308" s="719"/>
      <c r="CZ308" s="70"/>
      <c r="DA308" s="70"/>
      <c r="DB308" s="719"/>
      <c r="DC308" s="70"/>
      <c r="DD308" s="70"/>
      <c r="DE308" s="719"/>
      <c r="DF308" s="70"/>
      <c r="DG308" s="70"/>
      <c r="DH308" s="719"/>
      <c r="DI308" s="70"/>
      <c r="DJ308" s="70"/>
    </row>
    <row r="309" spans="1:114" ht="15">
      <c r="A309" s="70"/>
      <c r="B309" s="70"/>
      <c r="C309" s="70"/>
      <c r="D309" s="719"/>
      <c r="E309" s="70"/>
      <c r="F309" s="70"/>
      <c r="G309" s="719"/>
      <c r="H309" s="70"/>
      <c r="I309" s="70"/>
      <c r="J309" s="719"/>
      <c r="K309" s="70"/>
      <c r="L309" s="70"/>
      <c r="M309" s="719"/>
      <c r="N309" s="70"/>
      <c r="O309" s="70"/>
      <c r="P309" s="719"/>
      <c r="Q309" s="70"/>
      <c r="R309" s="70"/>
      <c r="S309" s="719"/>
      <c r="T309" s="70"/>
      <c r="U309" s="70"/>
      <c r="V309" s="719"/>
      <c r="W309" s="70"/>
      <c r="X309" s="70"/>
      <c r="Y309" s="719"/>
      <c r="Z309" s="70"/>
      <c r="AA309" s="70"/>
      <c r="AB309" s="719"/>
      <c r="AC309" s="70"/>
      <c r="AD309" s="70"/>
      <c r="AE309" s="719"/>
      <c r="AF309" s="70"/>
      <c r="AG309" s="70"/>
      <c r="AH309" s="719"/>
      <c r="AI309" s="70"/>
      <c r="AJ309" s="70"/>
      <c r="AK309" s="719"/>
      <c r="AL309" s="70"/>
      <c r="AM309" s="70"/>
      <c r="AN309" s="719"/>
      <c r="AO309" s="70"/>
      <c r="AP309" s="70"/>
      <c r="AQ309" s="719"/>
      <c r="AR309" s="70"/>
      <c r="AS309" s="70"/>
      <c r="AT309" s="719"/>
      <c r="AU309" s="70"/>
      <c r="AV309" s="70"/>
      <c r="AW309" s="719"/>
      <c r="AX309" s="70"/>
      <c r="AY309" s="70"/>
      <c r="AZ309" s="719"/>
      <c r="BA309" s="70"/>
      <c r="BB309" s="70"/>
      <c r="BC309" s="719"/>
      <c r="BD309" s="70"/>
      <c r="BE309" s="70"/>
      <c r="BF309" s="719"/>
      <c r="BG309" s="70"/>
      <c r="BH309" s="70"/>
      <c r="BI309" s="719"/>
      <c r="BJ309" s="70"/>
      <c r="BK309" s="70"/>
      <c r="BL309" s="719"/>
      <c r="BM309" s="70"/>
      <c r="BN309" s="70"/>
      <c r="BO309" s="719"/>
      <c r="BP309" s="70"/>
      <c r="BQ309" s="70"/>
      <c r="BR309" s="719"/>
      <c r="BS309" s="70"/>
      <c r="BT309" s="70"/>
      <c r="BU309" s="719"/>
      <c r="BV309" s="70"/>
      <c r="BW309" s="70"/>
      <c r="BX309" s="719"/>
      <c r="BY309" s="70"/>
      <c r="BZ309" s="70"/>
      <c r="CA309" s="719"/>
      <c r="CB309" s="70"/>
      <c r="CC309" s="70"/>
      <c r="CD309" s="719"/>
      <c r="CE309" s="70"/>
      <c r="CF309" s="70"/>
      <c r="CG309" s="719"/>
      <c r="CH309" s="70"/>
      <c r="CI309" s="70"/>
      <c r="CJ309" s="719"/>
      <c r="CK309" s="70"/>
      <c r="CL309" s="70"/>
      <c r="CM309" s="719"/>
      <c r="CN309" s="70"/>
      <c r="CO309" s="70"/>
      <c r="CP309" s="719"/>
      <c r="CQ309" s="70"/>
      <c r="CR309" s="70"/>
      <c r="CS309" s="719"/>
      <c r="CT309" s="70"/>
      <c r="CU309" s="70"/>
      <c r="CV309" s="719"/>
      <c r="CW309" s="70"/>
      <c r="CX309" s="70"/>
      <c r="CY309" s="719"/>
      <c r="CZ309" s="70"/>
      <c r="DA309" s="70"/>
      <c r="DB309" s="719"/>
      <c r="DC309" s="70"/>
      <c r="DD309" s="70"/>
      <c r="DE309" s="719"/>
      <c r="DF309" s="70"/>
      <c r="DG309" s="70"/>
      <c r="DH309" s="719"/>
      <c r="DI309" s="70"/>
      <c r="DJ309" s="70"/>
    </row>
    <row r="310" spans="1:114" ht="15">
      <c r="A310" s="70"/>
      <c r="B310" s="70"/>
      <c r="C310" s="70"/>
      <c r="D310" s="719"/>
      <c r="E310" s="70"/>
      <c r="F310" s="70"/>
      <c r="G310" s="719"/>
      <c r="H310" s="70"/>
      <c r="I310" s="70"/>
      <c r="J310" s="719"/>
      <c r="K310" s="70"/>
      <c r="L310" s="70"/>
      <c r="M310" s="719"/>
      <c r="N310" s="70"/>
      <c r="O310" s="70"/>
      <c r="P310" s="719"/>
      <c r="Q310" s="70"/>
      <c r="R310" s="70"/>
      <c r="S310" s="719"/>
      <c r="T310" s="70"/>
      <c r="U310" s="70"/>
      <c r="V310" s="719"/>
      <c r="W310" s="70"/>
      <c r="X310" s="70"/>
      <c r="Y310" s="719"/>
      <c r="Z310" s="70"/>
      <c r="AA310" s="70"/>
      <c r="AB310" s="719"/>
      <c r="AC310" s="70"/>
      <c r="AD310" s="70"/>
      <c r="AE310" s="719"/>
      <c r="AF310" s="70"/>
      <c r="AG310" s="70"/>
      <c r="AH310" s="719"/>
      <c r="AI310" s="70"/>
      <c r="AJ310" s="70"/>
      <c r="AK310" s="719"/>
      <c r="AL310" s="70"/>
      <c r="AM310" s="70"/>
      <c r="AN310" s="719"/>
      <c r="AO310" s="70"/>
      <c r="AP310" s="70"/>
      <c r="AQ310" s="719"/>
      <c r="AR310" s="70"/>
      <c r="AS310" s="70"/>
      <c r="AT310" s="719"/>
      <c r="AU310" s="70"/>
      <c r="AV310" s="70"/>
      <c r="AW310" s="719"/>
      <c r="AX310" s="70"/>
      <c r="AY310" s="70"/>
      <c r="AZ310" s="719"/>
      <c r="BA310" s="70"/>
      <c r="BB310" s="70"/>
      <c r="BC310" s="719"/>
      <c r="BD310" s="70"/>
      <c r="BE310" s="70"/>
      <c r="BF310" s="719"/>
      <c r="BG310" s="70"/>
      <c r="BH310" s="70"/>
      <c r="BI310" s="719"/>
      <c r="BJ310" s="70"/>
      <c r="BK310" s="70"/>
      <c r="BL310" s="719"/>
      <c r="BM310" s="70"/>
      <c r="BN310" s="70"/>
      <c r="BO310" s="719"/>
      <c r="BP310" s="70"/>
      <c r="BQ310" s="70"/>
      <c r="BR310" s="719"/>
      <c r="BS310" s="70"/>
      <c r="BT310" s="70"/>
      <c r="BU310" s="719"/>
      <c r="BV310" s="70"/>
      <c r="BW310" s="70"/>
      <c r="BX310" s="719"/>
      <c r="BY310" s="70"/>
      <c r="BZ310" s="70"/>
      <c r="CA310" s="719"/>
      <c r="CB310" s="70"/>
      <c r="CC310" s="70"/>
      <c r="CD310" s="719"/>
      <c r="CE310" s="70"/>
      <c r="CF310" s="70"/>
      <c r="CG310" s="719"/>
      <c r="CH310" s="70"/>
      <c r="CI310" s="70"/>
      <c r="CJ310" s="719"/>
      <c r="CK310" s="70"/>
      <c r="CL310" s="70"/>
      <c r="CM310" s="719"/>
      <c r="CN310" s="70"/>
      <c r="CO310" s="70"/>
      <c r="CP310" s="719"/>
      <c r="CQ310" s="70"/>
      <c r="CR310" s="70"/>
      <c r="CS310" s="719"/>
      <c r="CT310" s="70"/>
      <c r="CU310" s="70"/>
      <c r="CV310" s="719"/>
      <c r="CW310" s="70"/>
      <c r="CX310" s="70"/>
      <c r="CY310" s="719"/>
      <c r="CZ310" s="70"/>
      <c r="DA310" s="70"/>
      <c r="DB310" s="719"/>
      <c r="DC310" s="70"/>
      <c r="DD310" s="70"/>
      <c r="DE310" s="719"/>
      <c r="DF310" s="70"/>
      <c r="DG310" s="70"/>
      <c r="DH310" s="719"/>
      <c r="DI310" s="70"/>
      <c r="DJ310" s="70"/>
    </row>
    <row r="311" spans="1:114" ht="15">
      <c r="A311" s="70"/>
      <c r="B311" s="70"/>
      <c r="C311" s="70"/>
      <c r="D311" s="719"/>
      <c r="E311" s="70"/>
      <c r="F311" s="70"/>
      <c r="G311" s="719"/>
      <c r="H311" s="70"/>
      <c r="I311" s="70"/>
      <c r="J311" s="719"/>
      <c r="K311" s="70"/>
      <c r="L311" s="70"/>
      <c r="M311" s="719"/>
      <c r="N311" s="70"/>
      <c r="O311" s="70"/>
      <c r="P311" s="719"/>
      <c r="Q311" s="70"/>
      <c r="R311" s="70"/>
      <c r="S311" s="719"/>
      <c r="T311" s="70"/>
      <c r="U311" s="70"/>
      <c r="V311" s="719"/>
      <c r="W311" s="70"/>
      <c r="X311" s="70"/>
      <c r="Y311" s="719"/>
      <c r="Z311" s="70"/>
      <c r="AA311" s="70"/>
      <c r="AB311" s="719"/>
      <c r="AC311" s="70"/>
      <c r="AD311" s="70"/>
      <c r="AE311" s="719"/>
      <c r="AF311" s="70"/>
      <c r="AG311" s="70"/>
      <c r="AH311" s="719"/>
      <c r="AI311" s="70"/>
      <c r="AJ311" s="70"/>
      <c r="AK311" s="719"/>
      <c r="AL311" s="70"/>
      <c r="AM311" s="70"/>
      <c r="AN311" s="719"/>
      <c r="AO311" s="70"/>
      <c r="AP311" s="70"/>
      <c r="AQ311" s="719"/>
      <c r="AR311" s="70"/>
      <c r="AS311" s="70"/>
      <c r="AT311" s="719"/>
      <c r="AU311" s="70"/>
      <c r="AV311" s="70"/>
      <c r="AW311" s="719"/>
      <c r="AX311" s="70"/>
      <c r="AY311" s="70"/>
      <c r="AZ311" s="719"/>
      <c r="BA311" s="70"/>
      <c r="BB311" s="70"/>
      <c r="BC311" s="719"/>
      <c r="BD311" s="70"/>
      <c r="BE311" s="70"/>
      <c r="BF311" s="719"/>
      <c r="BG311" s="70"/>
      <c r="BH311" s="70"/>
      <c r="BI311" s="719"/>
      <c r="BJ311" s="70"/>
      <c r="BK311" s="70"/>
      <c r="BL311" s="719"/>
      <c r="BM311" s="70"/>
      <c r="BN311" s="70"/>
      <c r="BO311" s="719"/>
      <c r="BP311" s="70"/>
      <c r="BQ311" s="70"/>
      <c r="BR311" s="719"/>
      <c r="BS311" s="70"/>
      <c r="BT311" s="70"/>
      <c r="BU311" s="719"/>
      <c r="BV311" s="70"/>
      <c r="BW311" s="70"/>
      <c r="BX311" s="719"/>
      <c r="BY311" s="70"/>
      <c r="BZ311" s="70"/>
      <c r="CA311" s="719"/>
      <c r="CB311" s="70"/>
      <c r="CC311" s="70"/>
      <c r="CD311" s="719"/>
      <c r="CE311" s="70"/>
      <c r="CF311" s="70"/>
      <c r="CG311" s="719"/>
      <c r="CH311" s="70"/>
      <c r="CI311" s="70"/>
      <c r="CJ311" s="719"/>
      <c r="CK311" s="70"/>
      <c r="CL311" s="70"/>
      <c r="CM311" s="719"/>
      <c r="CN311" s="70"/>
      <c r="CO311" s="70"/>
      <c r="CP311" s="719"/>
      <c r="CQ311" s="70"/>
      <c r="CR311" s="70"/>
      <c r="CS311" s="719"/>
      <c r="CT311" s="70"/>
      <c r="CU311" s="70"/>
      <c r="CV311" s="719"/>
      <c r="CW311" s="70"/>
      <c r="CX311" s="70"/>
      <c r="CY311" s="719"/>
      <c r="CZ311" s="70"/>
      <c r="DA311" s="70"/>
      <c r="DB311" s="719"/>
      <c r="DC311" s="70"/>
      <c r="DD311" s="70"/>
      <c r="DE311" s="719"/>
      <c r="DF311" s="70"/>
      <c r="DG311" s="70"/>
      <c r="DH311" s="719"/>
      <c r="DI311" s="70"/>
      <c r="DJ311" s="70"/>
    </row>
    <row r="312" spans="1:114" ht="15">
      <c r="A312" s="70"/>
      <c r="B312" s="70"/>
      <c r="C312" s="70"/>
      <c r="D312" s="719"/>
      <c r="E312" s="70"/>
      <c r="F312" s="70"/>
      <c r="G312" s="719"/>
      <c r="H312" s="70"/>
      <c r="I312" s="70"/>
      <c r="J312" s="719"/>
      <c r="K312" s="70"/>
      <c r="L312" s="70"/>
      <c r="M312" s="719"/>
      <c r="N312" s="70"/>
      <c r="O312" s="70"/>
      <c r="P312" s="719"/>
      <c r="Q312" s="70"/>
      <c r="R312" s="70"/>
      <c r="S312" s="719"/>
      <c r="T312" s="70"/>
      <c r="U312" s="70"/>
      <c r="V312" s="719"/>
      <c r="W312" s="70"/>
      <c r="X312" s="70"/>
      <c r="Y312" s="719"/>
      <c r="Z312" s="70"/>
      <c r="AA312" s="70"/>
      <c r="AB312" s="719"/>
      <c r="AC312" s="70"/>
      <c r="AD312" s="70"/>
      <c r="AE312" s="719"/>
      <c r="AF312" s="70"/>
      <c r="AG312" s="70"/>
      <c r="AH312" s="719"/>
      <c r="AI312" s="70"/>
      <c r="AJ312" s="70"/>
      <c r="AK312" s="719"/>
      <c r="AL312" s="70"/>
      <c r="AM312" s="70"/>
      <c r="AN312" s="719"/>
      <c r="AO312" s="70"/>
      <c r="AP312" s="70"/>
      <c r="AQ312" s="719"/>
      <c r="AR312" s="70"/>
      <c r="AS312" s="70"/>
      <c r="AT312" s="719"/>
      <c r="AU312" s="70"/>
      <c r="AV312" s="70"/>
      <c r="AW312" s="719"/>
      <c r="AX312" s="70"/>
      <c r="AY312" s="70"/>
      <c r="AZ312" s="719"/>
      <c r="BA312" s="70"/>
      <c r="BB312" s="70"/>
      <c r="BC312" s="719"/>
      <c r="BD312" s="70"/>
      <c r="BE312" s="70"/>
      <c r="BF312" s="719"/>
      <c r="BG312" s="70"/>
      <c r="BH312" s="70"/>
      <c r="BI312" s="719"/>
      <c r="BJ312" s="70"/>
      <c r="BK312" s="70"/>
      <c r="BL312" s="719"/>
      <c r="BM312" s="70"/>
      <c r="BN312" s="70"/>
      <c r="BO312" s="719"/>
      <c r="BP312" s="70"/>
      <c r="BQ312" s="70"/>
      <c r="BR312" s="719"/>
      <c r="BS312" s="70"/>
      <c r="BT312" s="70"/>
      <c r="BU312" s="719"/>
      <c r="BV312" s="70"/>
      <c r="BW312" s="70"/>
      <c r="BX312" s="719"/>
      <c r="BY312" s="70"/>
      <c r="BZ312" s="70"/>
      <c r="CA312" s="719"/>
      <c r="CB312" s="70"/>
      <c r="CC312" s="70"/>
      <c r="CD312" s="719"/>
      <c r="CE312" s="70"/>
      <c r="CF312" s="70"/>
      <c r="CG312" s="719"/>
      <c r="CH312" s="70"/>
      <c r="CI312" s="70"/>
      <c r="CJ312" s="719"/>
      <c r="CK312" s="70"/>
      <c r="CL312" s="70"/>
      <c r="CM312" s="719"/>
      <c r="CN312" s="70"/>
      <c r="CO312" s="70"/>
      <c r="CP312" s="719"/>
      <c r="CQ312" s="70"/>
      <c r="CR312" s="70"/>
      <c r="CS312" s="719"/>
      <c r="CT312" s="70"/>
      <c r="CU312" s="70"/>
      <c r="CV312" s="719"/>
      <c r="CW312" s="70"/>
      <c r="CX312" s="70"/>
      <c r="CY312" s="719"/>
      <c r="CZ312" s="70"/>
      <c r="DA312" s="70"/>
      <c r="DB312" s="719"/>
      <c r="DC312" s="70"/>
      <c r="DD312" s="70"/>
      <c r="DE312" s="719"/>
      <c r="DF312" s="70"/>
      <c r="DG312" s="70"/>
      <c r="DH312" s="719"/>
      <c r="DI312" s="70"/>
      <c r="DJ312" s="70"/>
    </row>
    <row r="313" spans="1:114" ht="15">
      <c r="A313" s="70"/>
      <c r="B313" s="70"/>
      <c r="C313" s="70"/>
      <c r="D313" s="719"/>
      <c r="E313" s="70"/>
      <c r="F313" s="70"/>
      <c r="G313" s="719"/>
      <c r="H313" s="70"/>
      <c r="I313" s="70"/>
      <c r="J313" s="719"/>
      <c r="K313" s="70"/>
      <c r="L313" s="70"/>
      <c r="M313" s="719"/>
      <c r="N313" s="70"/>
      <c r="O313" s="70"/>
      <c r="P313" s="719"/>
      <c r="Q313" s="70"/>
      <c r="R313" s="70"/>
      <c r="S313" s="719"/>
      <c r="T313" s="70"/>
      <c r="U313" s="70"/>
      <c r="V313" s="719"/>
      <c r="W313" s="70"/>
      <c r="X313" s="70"/>
      <c r="Y313" s="719"/>
      <c r="Z313" s="70"/>
      <c r="AA313" s="70"/>
      <c r="AB313" s="719"/>
      <c r="AC313" s="70"/>
      <c r="AD313" s="70"/>
      <c r="AE313" s="719"/>
      <c r="AF313" s="70"/>
      <c r="AG313" s="70"/>
      <c r="AH313" s="719"/>
      <c r="AI313" s="70"/>
      <c r="AJ313" s="70"/>
      <c r="AK313" s="719"/>
      <c r="AL313" s="70"/>
      <c r="AM313" s="70"/>
      <c r="AN313" s="719"/>
      <c r="AO313" s="70"/>
      <c r="AP313" s="70"/>
      <c r="AQ313" s="719"/>
      <c r="AR313" s="70"/>
      <c r="AS313" s="70"/>
      <c r="AT313" s="719"/>
      <c r="AU313" s="70"/>
      <c r="AV313" s="70"/>
      <c r="AW313" s="719"/>
      <c r="AX313" s="70"/>
      <c r="AY313" s="70"/>
      <c r="AZ313" s="719"/>
      <c r="BA313" s="70"/>
      <c r="BB313" s="70"/>
      <c r="BC313" s="719"/>
      <c r="BD313" s="70"/>
      <c r="BE313" s="70"/>
      <c r="BF313" s="719"/>
      <c r="BG313" s="70"/>
      <c r="BH313" s="70"/>
      <c r="BI313" s="719"/>
      <c r="BJ313" s="70"/>
      <c r="BK313" s="70"/>
      <c r="BL313" s="719"/>
      <c r="BM313" s="70"/>
      <c r="BN313" s="70"/>
      <c r="BO313" s="719"/>
      <c r="BP313" s="70"/>
      <c r="BQ313" s="70"/>
      <c r="BR313" s="719"/>
      <c r="BS313" s="70"/>
      <c r="BT313" s="70"/>
      <c r="BU313" s="719"/>
      <c r="BV313" s="70"/>
      <c r="BW313" s="70"/>
      <c r="BX313" s="719"/>
      <c r="BY313" s="70"/>
      <c r="BZ313" s="70"/>
      <c r="CA313" s="719"/>
      <c r="CB313" s="70"/>
      <c r="CC313" s="70"/>
      <c r="CD313" s="719"/>
      <c r="CE313" s="70"/>
      <c r="CF313" s="70"/>
      <c r="CG313" s="719"/>
      <c r="CH313" s="70"/>
      <c r="CI313" s="70"/>
      <c r="CJ313" s="719"/>
      <c r="CK313" s="70"/>
      <c r="CL313" s="70"/>
      <c r="CM313" s="719"/>
      <c r="CN313" s="70"/>
      <c r="CO313" s="70"/>
      <c r="CP313" s="719"/>
      <c r="CQ313" s="70"/>
      <c r="CR313" s="70"/>
      <c r="CS313" s="719"/>
      <c r="CT313" s="70"/>
      <c r="CU313" s="70"/>
      <c r="CV313" s="719"/>
      <c r="CW313" s="70"/>
      <c r="CX313" s="70"/>
      <c r="CY313" s="719"/>
      <c r="CZ313" s="70"/>
      <c r="DA313" s="70"/>
      <c r="DB313" s="719"/>
      <c r="DC313" s="70"/>
      <c r="DD313" s="70"/>
      <c r="DE313" s="719"/>
      <c r="DF313" s="70"/>
      <c r="DG313" s="70"/>
      <c r="DH313" s="719"/>
      <c r="DI313" s="70"/>
      <c r="DJ313" s="70"/>
    </row>
    <row r="314" spans="1:114" ht="15">
      <c r="A314" s="70"/>
      <c r="B314" s="70"/>
      <c r="C314" s="70"/>
      <c r="D314" s="719"/>
      <c r="E314" s="70"/>
      <c r="F314" s="70"/>
      <c r="G314" s="719"/>
      <c r="H314" s="70"/>
      <c r="I314" s="70"/>
      <c r="J314" s="719"/>
      <c r="K314" s="70"/>
      <c r="L314" s="70"/>
      <c r="M314" s="719"/>
      <c r="N314" s="70"/>
      <c r="O314" s="70"/>
      <c r="P314" s="719"/>
      <c r="Q314" s="70"/>
      <c r="R314" s="70"/>
      <c r="S314" s="719"/>
      <c r="T314" s="70"/>
      <c r="U314" s="70"/>
      <c r="V314" s="719"/>
      <c r="W314" s="70"/>
      <c r="X314" s="70"/>
      <c r="Y314" s="719"/>
      <c r="Z314" s="70"/>
      <c r="AA314" s="70"/>
      <c r="AB314" s="719"/>
      <c r="AC314" s="70"/>
      <c r="AD314" s="70"/>
      <c r="AE314" s="719"/>
      <c r="AF314" s="70"/>
      <c r="AG314" s="70"/>
      <c r="AH314" s="719"/>
      <c r="AI314" s="70"/>
      <c r="AJ314" s="70"/>
      <c r="AK314" s="719"/>
      <c r="AL314" s="70"/>
      <c r="AM314" s="70"/>
      <c r="AN314" s="719"/>
      <c r="AO314" s="70"/>
      <c r="AP314" s="70"/>
      <c r="AQ314" s="719"/>
      <c r="AR314" s="70"/>
      <c r="AS314" s="70"/>
      <c r="AT314" s="719"/>
      <c r="AU314" s="70"/>
      <c r="AV314" s="70"/>
      <c r="AW314" s="719"/>
      <c r="AX314" s="70"/>
      <c r="AY314" s="70"/>
      <c r="AZ314" s="719"/>
      <c r="BA314" s="70"/>
      <c r="BB314" s="70"/>
      <c r="BC314" s="719"/>
      <c r="BD314" s="70"/>
      <c r="BE314" s="70"/>
      <c r="BF314" s="719"/>
      <c r="BG314" s="70"/>
      <c r="BH314" s="70"/>
      <c r="BI314" s="719"/>
      <c r="BJ314" s="70"/>
      <c r="BK314" s="70"/>
      <c r="BL314" s="719"/>
      <c r="BM314" s="70"/>
      <c r="BN314" s="70"/>
      <c r="BO314" s="719"/>
      <c r="BP314" s="70"/>
      <c r="BQ314" s="70"/>
      <c r="BR314" s="719"/>
      <c r="BS314" s="70"/>
      <c r="BT314" s="70"/>
      <c r="BU314" s="719"/>
      <c r="BV314" s="70"/>
      <c r="BW314" s="70"/>
      <c r="BX314" s="719"/>
      <c r="BY314" s="70"/>
      <c r="BZ314" s="70"/>
      <c r="CA314" s="719"/>
      <c r="CB314" s="70"/>
      <c r="CC314" s="70"/>
      <c r="CD314" s="719"/>
      <c r="CE314" s="70"/>
      <c r="CF314" s="70"/>
      <c r="CG314" s="719"/>
      <c r="CH314" s="70"/>
      <c r="CI314" s="70"/>
      <c r="CJ314" s="719"/>
      <c r="CK314" s="70"/>
      <c r="CL314" s="70"/>
      <c r="CM314" s="719"/>
      <c r="CN314" s="70"/>
      <c r="CO314" s="70"/>
      <c r="CP314" s="719"/>
      <c r="CQ314" s="70"/>
      <c r="CR314" s="70"/>
      <c r="CS314" s="719"/>
      <c r="CT314" s="70"/>
      <c r="CU314" s="70"/>
      <c r="CV314" s="719"/>
      <c r="CW314" s="70"/>
      <c r="CX314" s="70"/>
      <c r="CY314" s="719"/>
      <c r="CZ314" s="70"/>
      <c r="DA314" s="70"/>
      <c r="DB314" s="719"/>
      <c r="DC314" s="70"/>
      <c r="DD314" s="70"/>
      <c r="DE314" s="719"/>
      <c r="DF314" s="70"/>
      <c r="DG314" s="70"/>
      <c r="DH314" s="719"/>
      <c r="DI314" s="70"/>
      <c r="DJ314" s="70"/>
    </row>
    <row r="315" spans="1:114" ht="15">
      <c r="A315" s="70"/>
      <c r="B315" s="70"/>
      <c r="C315" s="70"/>
      <c r="D315" s="719"/>
      <c r="E315" s="70"/>
      <c r="F315" s="70"/>
      <c r="G315" s="719"/>
      <c r="H315" s="70"/>
      <c r="I315" s="70"/>
      <c r="J315" s="719"/>
      <c r="K315" s="70"/>
      <c r="L315" s="70"/>
      <c r="M315" s="719"/>
      <c r="N315" s="70"/>
      <c r="O315" s="70"/>
      <c r="P315" s="719"/>
      <c r="Q315" s="70"/>
      <c r="R315" s="70"/>
      <c r="S315" s="719"/>
      <c r="T315" s="70"/>
      <c r="U315" s="70"/>
      <c r="V315" s="719"/>
      <c r="W315" s="70"/>
      <c r="X315" s="70"/>
      <c r="Y315" s="719"/>
      <c r="Z315" s="70"/>
      <c r="AA315" s="70"/>
      <c r="AB315" s="719"/>
      <c r="AC315" s="70"/>
      <c r="AD315" s="70"/>
      <c r="AE315" s="719"/>
      <c r="AF315" s="70"/>
      <c r="AG315" s="70"/>
      <c r="AH315" s="719"/>
      <c r="AI315" s="70"/>
      <c r="AJ315" s="70"/>
      <c r="AK315" s="719"/>
      <c r="AL315" s="70"/>
      <c r="AM315" s="70"/>
      <c r="AN315" s="719"/>
      <c r="AO315" s="70"/>
      <c r="AP315" s="70"/>
      <c r="AQ315" s="719"/>
      <c r="AR315" s="70"/>
      <c r="AS315" s="70"/>
      <c r="AT315" s="719"/>
      <c r="AU315" s="70"/>
      <c r="AV315" s="70"/>
      <c r="AW315" s="719"/>
      <c r="AX315" s="70"/>
      <c r="AY315" s="70"/>
      <c r="AZ315" s="719"/>
      <c r="BA315" s="70"/>
      <c r="BB315" s="70"/>
      <c r="BC315" s="719"/>
      <c r="BD315" s="70"/>
      <c r="BE315" s="70"/>
      <c r="BF315" s="719"/>
      <c r="BG315" s="70"/>
      <c r="BH315" s="70"/>
      <c r="BI315" s="719"/>
      <c r="BJ315" s="70"/>
      <c r="BK315" s="70"/>
      <c r="BL315" s="719"/>
      <c r="BM315" s="70"/>
      <c r="BN315" s="70"/>
      <c r="BO315" s="719"/>
      <c r="BP315" s="70"/>
      <c r="BQ315" s="70"/>
      <c r="BR315" s="719"/>
      <c r="BS315" s="70"/>
      <c r="BT315" s="70"/>
      <c r="BU315" s="719"/>
      <c r="BV315" s="70"/>
      <c r="BW315" s="70"/>
      <c r="BX315" s="719"/>
      <c r="BY315" s="70"/>
      <c r="BZ315" s="70"/>
      <c r="CA315" s="719"/>
      <c r="CB315" s="70"/>
      <c r="CC315" s="70"/>
      <c r="CD315" s="719"/>
      <c r="CE315" s="70"/>
      <c r="CF315" s="70"/>
      <c r="CG315" s="719"/>
      <c r="CH315" s="70"/>
      <c r="CI315" s="70"/>
      <c r="CJ315" s="719"/>
      <c r="CK315" s="70"/>
      <c r="CL315" s="70"/>
      <c r="CM315" s="719"/>
      <c r="CN315" s="70"/>
      <c r="CO315" s="70"/>
      <c r="CP315" s="719"/>
      <c r="CQ315" s="70"/>
      <c r="CR315" s="70"/>
      <c r="CS315" s="719"/>
      <c r="CT315" s="70"/>
      <c r="CU315" s="70"/>
      <c r="CV315" s="719"/>
      <c r="CW315" s="70"/>
      <c r="CX315" s="70"/>
      <c r="CY315" s="719"/>
      <c r="CZ315" s="70"/>
      <c r="DA315" s="70"/>
      <c r="DB315" s="719"/>
      <c r="DC315" s="70"/>
      <c r="DD315" s="70"/>
      <c r="DE315" s="719"/>
      <c r="DF315" s="70"/>
      <c r="DG315" s="70"/>
      <c r="DH315" s="719"/>
      <c r="DI315" s="70"/>
      <c r="DJ315" s="70"/>
    </row>
    <row r="316" spans="1:114" ht="15">
      <c r="A316" s="70"/>
      <c r="B316" s="70"/>
      <c r="C316" s="70"/>
      <c r="D316" s="719"/>
      <c r="E316" s="70"/>
      <c r="F316" s="70"/>
      <c r="G316" s="719"/>
      <c r="H316" s="70"/>
      <c r="I316" s="70"/>
      <c r="J316" s="719"/>
      <c r="K316" s="70"/>
      <c r="L316" s="70"/>
      <c r="M316" s="719"/>
      <c r="N316" s="70"/>
      <c r="O316" s="70"/>
      <c r="P316" s="719"/>
      <c r="Q316" s="70"/>
      <c r="R316" s="70"/>
      <c r="S316" s="719"/>
      <c r="T316" s="70"/>
      <c r="U316" s="70"/>
      <c r="V316" s="719"/>
      <c r="W316" s="70"/>
      <c r="X316" s="70"/>
      <c r="Y316" s="719"/>
      <c r="Z316" s="70"/>
      <c r="AA316" s="70"/>
      <c r="AB316" s="719"/>
      <c r="AC316" s="70"/>
      <c r="AD316" s="70"/>
      <c r="AE316" s="719"/>
      <c r="AF316" s="70"/>
      <c r="AG316" s="70"/>
      <c r="AH316" s="719"/>
      <c r="AI316" s="70"/>
      <c r="AJ316" s="70"/>
      <c r="AK316" s="719"/>
      <c r="AL316" s="70"/>
      <c r="AM316" s="70"/>
      <c r="AN316" s="719"/>
      <c r="AO316" s="70"/>
      <c r="AP316" s="70"/>
      <c r="AQ316" s="719"/>
      <c r="AR316" s="70"/>
      <c r="AS316" s="70"/>
      <c r="AT316" s="719"/>
      <c r="AU316" s="70"/>
      <c r="AV316" s="70"/>
      <c r="AW316" s="719"/>
      <c r="AX316" s="70"/>
      <c r="AY316" s="70"/>
      <c r="AZ316" s="719"/>
      <c r="BA316" s="70"/>
      <c r="BB316" s="70"/>
      <c r="BC316" s="719"/>
      <c r="BD316" s="70"/>
      <c r="BE316" s="70"/>
      <c r="BF316" s="719"/>
      <c r="BG316" s="70"/>
      <c r="BH316" s="70"/>
      <c r="BI316" s="719"/>
      <c r="BJ316" s="70"/>
      <c r="BK316" s="70"/>
      <c r="BL316" s="719"/>
      <c r="BM316" s="70"/>
      <c r="BN316" s="70"/>
      <c r="BO316" s="719"/>
      <c r="BP316" s="70"/>
      <c r="BQ316" s="70"/>
      <c r="BR316" s="719"/>
      <c r="BS316" s="70"/>
      <c r="BT316" s="70"/>
      <c r="BU316" s="719"/>
      <c r="BV316" s="70"/>
      <c r="BW316" s="70"/>
      <c r="BX316" s="719"/>
      <c r="BY316" s="70"/>
      <c r="BZ316" s="70"/>
      <c r="CA316" s="719"/>
      <c r="CB316" s="70"/>
      <c r="CC316" s="70"/>
      <c r="CD316" s="719"/>
      <c r="CE316" s="70"/>
      <c r="CF316" s="70"/>
      <c r="CG316" s="719"/>
      <c r="CH316" s="70"/>
      <c r="CI316" s="70"/>
      <c r="CJ316" s="719"/>
      <c r="CK316" s="70"/>
      <c r="CL316" s="70"/>
      <c r="CM316" s="719"/>
      <c r="CN316" s="70"/>
      <c r="CO316" s="70"/>
      <c r="CP316" s="719"/>
      <c r="CQ316" s="70"/>
      <c r="CR316" s="70"/>
      <c r="CS316" s="719"/>
      <c r="CT316" s="70"/>
      <c r="CU316" s="70"/>
      <c r="CV316" s="719"/>
      <c r="CW316" s="70"/>
      <c r="CX316" s="70"/>
      <c r="CY316" s="719"/>
      <c r="CZ316" s="70"/>
      <c r="DA316" s="70"/>
      <c r="DB316" s="719"/>
      <c r="DC316" s="70"/>
      <c r="DD316" s="70"/>
      <c r="DE316" s="719"/>
      <c r="DF316" s="70"/>
      <c r="DG316" s="70"/>
      <c r="DH316" s="719"/>
      <c r="DI316" s="70"/>
      <c r="DJ316" s="70"/>
    </row>
    <row r="317" spans="1:114" ht="15">
      <c r="A317" s="70"/>
      <c r="B317" s="70"/>
      <c r="C317" s="70"/>
      <c r="D317" s="719"/>
      <c r="E317" s="70"/>
      <c r="F317" s="70"/>
      <c r="G317" s="719"/>
      <c r="H317" s="70"/>
      <c r="I317" s="70"/>
      <c r="J317" s="719"/>
      <c r="K317" s="70"/>
      <c r="L317" s="70"/>
      <c r="M317" s="719"/>
      <c r="N317" s="70"/>
      <c r="O317" s="70"/>
      <c r="P317" s="719"/>
      <c r="Q317" s="70"/>
      <c r="R317" s="70"/>
      <c r="S317" s="719"/>
      <c r="T317" s="70"/>
      <c r="U317" s="70"/>
      <c r="V317" s="719"/>
      <c r="W317" s="70"/>
      <c r="X317" s="70"/>
      <c r="Y317" s="719"/>
      <c r="Z317" s="70"/>
      <c r="AA317" s="70"/>
      <c r="AB317" s="719"/>
      <c r="AC317" s="70"/>
      <c r="AD317" s="70"/>
      <c r="AE317" s="719"/>
      <c r="AF317" s="70"/>
      <c r="AG317" s="70"/>
      <c r="AH317" s="719"/>
      <c r="AI317" s="70"/>
      <c r="AJ317" s="70"/>
      <c r="AK317" s="719"/>
      <c r="AL317" s="70"/>
      <c r="AM317" s="70"/>
      <c r="AN317" s="719"/>
      <c r="AO317" s="70"/>
      <c r="AP317" s="70"/>
      <c r="AQ317" s="719"/>
      <c r="AR317" s="70"/>
      <c r="AS317" s="70"/>
      <c r="AT317" s="719"/>
      <c r="AU317" s="70"/>
      <c r="AV317" s="70"/>
      <c r="AW317" s="719"/>
      <c r="AX317" s="70"/>
      <c r="AY317" s="70"/>
      <c r="AZ317" s="719"/>
      <c r="BA317" s="70"/>
      <c r="BB317" s="70"/>
      <c r="BC317" s="719"/>
      <c r="BD317" s="70"/>
      <c r="BE317" s="70"/>
      <c r="BF317" s="719"/>
      <c r="BG317" s="70"/>
      <c r="BH317" s="70"/>
      <c r="BI317" s="719"/>
      <c r="BJ317" s="70"/>
      <c r="BK317" s="70"/>
      <c r="BL317" s="719"/>
      <c r="BM317" s="70"/>
      <c r="BN317" s="70"/>
      <c r="BO317" s="719"/>
      <c r="BP317" s="70"/>
      <c r="BQ317" s="70"/>
      <c r="BR317" s="719"/>
      <c r="BS317" s="70"/>
      <c r="BT317" s="70"/>
      <c r="BU317" s="719"/>
      <c r="BV317" s="70"/>
      <c r="BW317" s="70"/>
      <c r="BX317" s="719"/>
      <c r="BY317" s="70"/>
      <c r="BZ317" s="70"/>
      <c r="CA317" s="719"/>
      <c r="CB317" s="70"/>
      <c r="CC317" s="70"/>
      <c r="CD317" s="719"/>
      <c r="CE317" s="70"/>
      <c r="CF317" s="70"/>
      <c r="CG317" s="719"/>
      <c r="CH317" s="70"/>
      <c r="CI317" s="70"/>
      <c r="CJ317" s="719"/>
      <c r="CK317" s="70"/>
      <c r="CL317" s="70"/>
      <c r="CM317" s="719"/>
      <c r="CN317" s="70"/>
      <c r="CO317" s="70"/>
      <c r="CP317" s="719"/>
      <c r="CQ317" s="70"/>
      <c r="CR317" s="70"/>
      <c r="CS317" s="719"/>
      <c r="CT317" s="70"/>
      <c r="CU317" s="70"/>
      <c r="CV317" s="719"/>
      <c r="CW317" s="70"/>
      <c r="CX317" s="70"/>
      <c r="CY317" s="719"/>
      <c r="CZ317" s="70"/>
      <c r="DA317" s="70"/>
      <c r="DB317" s="719"/>
      <c r="DC317" s="70"/>
      <c r="DD317" s="70"/>
      <c r="DE317" s="719"/>
      <c r="DF317" s="70"/>
      <c r="DG317" s="70"/>
      <c r="DH317" s="719"/>
      <c r="DI317" s="70"/>
      <c r="DJ317" s="70"/>
    </row>
    <row r="318" spans="1:114" ht="15">
      <c r="A318" s="70"/>
      <c r="B318" s="70"/>
      <c r="C318" s="70"/>
      <c r="D318" s="719"/>
      <c r="E318" s="70"/>
      <c r="F318" s="70"/>
      <c r="G318" s="719"/>
      <c r="H318" s="70"/>
      <c r="I318" s="70"/>
      <c r="J318" s="719"/>
      <c r="K318" s="70"/>
      <c r="L318" s="70"/>
      <c r="M318" s="719"/>
      <c r="N318" s="70"/>
      <c r="O318" s="70"/>
      <c r="P318" s="719"/>
      <c r="Q318" s="70"/>
      <c r="R318" s="70"/>
      <c r="S318" s="719"/>
      <c r="T318" s="70"/>
      <c r="U318" s="70"/>
      <c r="V318" s="719"/>
      <c r="W318" s="70"/>
      <c r="X318" s="70"/>
      <c r="Y318" s="719"/>
      <c r="Z318" s="70"/>
      <c r="AA318" s="70"/>
      <c r="AB318" s="719"/>
      <c r="AC318" s="70"/>
      <c r="AD318" s="70"/>
      <c r="AE318" s="719"/>
      <c r="AF318" s="70"/>
      <c r="AG318" s="70"/>
      <c r="AH318" s="719"/>
      <c r="AI318" s="70"/>
      <c r="AJ318" s="70"/>
      <c r="AK318" s="719"/>
      <c r="AL318" s="70"/>
      <c r="AM318" s="70"/>
      <c r="AN318" s="719"/>
      <c r="AO318" s="70"/>
      <c r="AP318" s="70"/>
      <c r="AQ318" s="719"/>
      <c r="AR318" s="70"/>
      <c r="AS318" s="70"/>
      <c r="AT318" s="719"/>
      <c r="AU318" s="70"/>
      <c r="AV318" s="70"/>
      <c r="AW318" s="719"/>
      <c r="AX318" s="70"/>
      <c r="AY318" s="70"/>
      <c r="AZ318" s="719"/>
      <c r="BA318" s="70"/>
      <c r="BB318" s="70"/>
      <c r="BC318" s="719"/>
      <c r="BD318" s="70"/>
      <c r="BE318" s="70"/>
      <c r="BF318" s="719"/>
      <c r="BG318" s="70"/>
      <c r="BH318" s="70"/>
      <c r="BI318" s="719"/>
      <c r="BJ318" s="70"/>
      <c r="BK318" s="70"/>
      <c r="BL318" s="719"/>
      <c r="BM318" s="70"/>
      <c r="BN318" s="70"/>
      <c r="BO318" s="719"/>
      <c r="BP318" s="70"/>
      <c r="BQ318" s="70"/>
      <c r="BR318" s="719"/>
      <c r="BS318" s="70"/>
      <c r="BT318" s="70"/>
      <c r="BU318" s="719"/>
      <c r="BV318" s="70"/>
      <c r="BW318" s="70"/>
      <c r="BX318" s="719"/>
      <c r="BY318" s="70"/>
      <c r="BZ318" s="70"/>
      <c r="CA318" s="719"/>
      <c r="CB318" s="70"/>
      <c r="CC318" s="70"/>
      <c r="CD318" s="719"/>
      <c r="CE318" s="70"/>
      <c r="CF318" s="70"/>
      <c r="CG318" s="719"/>
      <c r="CH318" s="70"/>
      <c r="CI318" s="70"/>
      <c r="CJ318" s="719"/>
      <c r="CK318" s="70"/>
      <c r="CL318" s="70"/>
      <c r="CM318" s="719"/>
      <c r="CN318" s="70"/>
      <c r="CO318" s="70"/>
      <c r="CP318" s="719"/>
      <c r="CQ318" s="70"/>
      <c r="CR318" s="70"/>
      <c r="CS318" s="719"/>
      <c r="CT318" s="70"/>
      <c r="CU318" s="70"/>
      <c r="CV318" s="719"/>
      <c r="CW318" s="70"/>
      <c r="CX318" s="70"/>
      <c r="CY318" s="719"/>
      <c r="CZ318" s="70"/>
      <c r="DA318" s="70"/>
      <c r="DB318" s="719"/>
      <c r="DC318" s="70"/>
      <c r="DD318" s="70"/>
      <c r="DE318" s="719"/>
      <c r="DF318" s="70"/>
      <c r="DG318" s="70"/>
      <c r="DH318" s="719"/>
      <c r="DI318" s="70"/>
      <c r="DJ318" s="70"/>
    </row>
    <row r="319" spans="1:114" ht="15">
      <c r="A319" s="70"/>
      <c r="B319" s="70"/>
      <c r="C319" s="70"/>
      <c r="D319" s="719"/>
      <c r="E319" s="70"/>
      <c r="F319" s="70"/>
      <c r="G319" s="719"/>
      <c r="H319" s="70"/>
      <c r="I319" s="70"/>
      <c r="J319" s="719"/>
      <c r="K319" s="70"/>
      <c r="L319" s="70"/>
      <c r="M319" s="719"/>
      <c r="N319" s="70"/>
      <c r="O319" s="70"/>
      <c r="P319" s="719"/>
      <c r="Q319" s="70"/>
      <c r="R319" s="70"/>
      <c r="S319" s="719"/>
      <c r="T319" s="70"/>
      <c r="U319" s="70"/>
      <c r="V319" s="719"/>
      <c r="W319" s="70"/>
      <c r="X319" s="70"/>
      <c r="Y319" s="719"/>
      <c r="Z319" s="70"/>
      <c r="AA319" s="70"/>
      <c r="AB319" s="719"/>
      <c r="AC319" s="70"/>
      <c r="AD319" s="70"/>
      <c r="AE319" s="719"/>
      <c r="AF319" s="70"/>
      <c r="AG319" s="70"/>
      <c r="AH319" s="719"/>
      <c r="AI319" s="70"/>
      <c r="AJ319" s="70"/>
      <c r="AK319" s="719"/>
      <c r="AL319" s="70"/>
      <c r="AM319" s="70"/>
      <c r="AN319" s="719"/>
      <c r="AO319" s="70"/>
      <c r="AP319" s="70"/>
      <c r="AQ319" s="719"/>
      <c r="AR319" s="70"/>
      <c r="AS319" s="70"/>
      <c r="AT319" s="719"/>
      <c r="AU319" s="70"/>
      <c r="AV319" s="70"/>
      <c r="AW319" s="719"/>
      <c r="AX319" s="70"/>
      <c r="AY319" s="70"/>
      <c r="AZ319" s="719"/>
      <c r="BA319" s="70"/>
      <c r="BB319" s="70"/>
      <c r="BC319" s="719"/>
      <c r="BD319" s="70"/>
      <c r="BE319" s="70"/>
      <c r="BF319" s="719"/>
      <c r="BG319" s="70"/>
      <c r="BH319" s="70"/>
      <c r="BI319" s="719"/>
      <c r="BJ319" s="70"/>
      <c r="BK319" s="70"/>
      <c r="BL319" s="719"/>
      <c r="BM319" s="70"/>
      <c r="BN319" s="70"/>
      <c r="BO319" s="719"/>
      <c r="BP319" s="70"/>
      <c r="BQ319" s="70"/>
      <c r="BR319" s="719"/>
      <c r="BS319" s="70"/>
      <c r="BT319" s="70"/>
      <c r="BU319" s="719"/>
      <c r="BV319" s="70"/>
      <c r="BW319" s="70"/>
      <c r="BX319" s="719"/>
      <c r="BY319" s="70"/>
      <c r="BZ319" s="70"/>
      <c r="CA319" s="719"/>
      <c r="CB319" s="70"/>
      <c r="CC319" s="70"/>
      <c r="CD319" s="719"/>
      <c r="CE319" s="70"/>
      <c r="CF319" s="70"/>
      <c r="CG319" s="719"/>
      <c r="CH319" s="70"/>
      <c r="CI319" s="70"/>
      <c r="CJ319" s="719"/>
      <c r="CK319" s="70"/>
      <c r="CL319" s="70"/>
      <c r="CM319" s="719"/>
      <c r="CN319" s="70"/>
      <c r="CO319" s="70"/>
      <c r="CP319" s="719"/>
      <c r="CQ319" s="70"/>
      <c r="CR319" s="70"/>
      <c r="CS319" s="719"/>
      <c r="CT319" s="70"/>
      <c r="CU319" s="70"/>
      <c r="CV319" s="719"/>
      <c r="CW319" s="70"/>
      <c r="CX319" s="70"/>
      <c r="CY319" s="719"/>
      <c r="CZ319" s="70"/>
      <c r="DA319" s="70"/>
      <c r="DB319" s="719"/>
      <c r="DC319" s="70"/>
      <c r="DD319" s="70"/>
      <c r="DE319" s="719"/>
      <c r="DF319" s="70"/>
      <c r="DG319" s="70"/>
      <c r="DH319" s="719"/>
      <c r="DI319" s="70"/>
      <c r="DJ319" s="70"/>
    </row>
    <row r="320" spans="1:114" ht="15">
      <c r="A320" s="70"/>
      <c r="B320" s="70"/>
      <c r="C320" s="70"/>
      <c r="D320" s="719"/>
      <c r="E320" s="70"/>
      <c r="F320" s="70"/>
      <c r="G320" s="719"/>
      <c r="H320" s="70"/>
      <c r="I320" s="70"/>
      <c r="J320" s="719"/>
      <c r="K320" s="70"/>
      <c r="L320" s="70"/>
      <c r="M320" s="719"/>
      <c r="N320" s="70"/>
      <c r="O320" s="70"/>
      <c r="P320" s="719"/>
      <c r="Q320" s="70"/>
      <c r="R320" s="70"/>
      <c r="S320" s="719"/>
      <c r="T320" s="70"/>
      <c r="U320" s="70"/>
      <c r="V320" s="719"/>
      <c r="W320" s="70"/>
      <c r="X320" s="70"/>
      <c r="Y320" s="719"/>
      <c r="Z320" s="70"/>
      <c r="AA320" s="70"/>
      <c r="AB320" s="719"/>
      <c r="AC320" s="70"/>
      <c r="AD320" s="70"/>
      <c r="AE320" s="719"/>
      <c r="AF320" s="70"/>
      <c r="AG320" s="70"/>
      <c r="AH320" s="719"/>
      <c r="AI320" s="70"/>
      <c r="AJ320" s="70"/>
      <c r="AK320" s="719"/>
      <c r="AL320" s="70"/>
      <c r="AM320" s="70"/>
      <c r="AN320" s="719"/>
      <c r="AO320" s="70"/>
      <c r="AP320" s="70"/>
      <c r="AQ320" s="719"/>
      <c r="AR320" s="70"/>
      <c r="AS320" s="70"/>
      <c r="AT320" s="719"/>
      <c r="AU320" s="70"/>
      <c r="AV320" s="70"/>
      <c r="AW320" s="719"/>
      <c r="AX320" s="70"/>
      <c r="AY320" s="70"/>
      <c r="AZ320" s="719"/>
      <c r="BA320" s="70"/>
      <c r="BB320" s="70"/>
      <c r="BC320" s="719"/>
      <c r="BD320" s="70"/>
      <c r="BE320" s="70"/>
      <c r="BF320" s="719"/>
      <c r="BG320" s="70"/>
      <c r="BH320" s="70"/>
      <c r="BI320" s="719"/>
      <c r="BJ320" s="70"/>
      <c r="BK320" s="70"/>
      <c r="BL320" s="719"/>
      <c r="BM320" s="70"/>
      <c r="BN320" s="70"/>
      <c r="BO320" s="719"/>
      <c r="BP320" s="70"/>
      <c r="BQ320" s="70"/>
      <c r="BR320" s="719"/>
      <c r="BS320" s="70"/>
      <c r="BT320" s="70"/>
      <c r="BU320" s="719"/>
      <c r="BV320" s="70"/>
      <c r="BW320" s="70"/>
      <c r="BX320" s="719"/>
      <c r="BY320" s="70"/>
      <c r="BZ320" s="70"/>
      <c r="CA320" s="719"/>
      <c r="CB320" s="70"/>
      <c r="CC320" s="70"/>
      <c r="CD320" s="719"/>
      <c r="CE320" s="70"/>
      <c r="CF320" s="70"/>
      <c r="CG320" s="719"/>
      <c r="CH320" s="70"/>
      <c r="CI320" s="70"/>
      <c r="CJ320" s="719"/>
      <c r="CK320" s="70"/>
      <c r="CL320" s="70"/>
      <c r="CM320" s="719"/>
      <c r="CN320" s="70"/>
      <c r="CO320" s="70"/>
      <c r="CP320" s="719"/>
      <c r="CQ320" s="70"/>
      <c r="CR320" s="70"/>
      <c r="CS320" s="719"/>
      <c r="CT320" s="70"/>
      <c r="CU320" s="70"/>
      <c r="CV320" s="719"/>
      <c r="CW320" s="70"/>
      <c r="CX320" s="70"/>
      <c r="CY320" s="719"/>
      <c r="CZ320" s="70"/>
      <c r="DA320" s="70"/>
      <c r="DB320" s="719"/>
      <c r="DC320" s="70"/>
      <c r="DD320" s="70"/>
      <c r="DE320" s="719"/>
      <c r="DF320" s="70"/>
      <c r="DG320" s="70"/>
      <c r="DH320" s="719"/>
      <c r="DI320" s="70"/>
      <c r="DJ320" s="70"/>
    </row>
    <row r="321" spans="1:114" ht="15">
      <c r="A321" s="70"/>
      <c r="B321" s="70"/>
      <c r="C321" s="70"/>
      <c r="D321" s="719"/>
      <c r="E321" s="70"/>
      <c r="F321" s="70"/>
      <c r="G321" s="719"/>
      <c r="H321" s="70"/>
      <c r="I321" s="70"/>
      <c r="J321" s="719"/>
      <c r="K321" s="70"/>
      <c r="L321" s="70"/>
      <c r="M321" s="719"/>
      <c r="N321" s="70"/>
      <c r="O321" s="70"/>
      <c r="P321" s="719"/>
      <c r="Q321" s="70"/>
      <c r="R321" s="70"/>
      <c r="S321" s="719"/>
      <c r="T321" s="70"/>
      <c r="U321" s="70"/>
      <c r="V321" s="719"/>
      <c r="W321" s="70"/>
      <c r="X321" s="70"/>
      <c r="Y321" s="719"/>
      <c r="Z321" s="70"/>
      <c r="AA321" s="70"/>
      <c r="AB321" s="719"/>
      <c r="AC321" s="70"/>
      <c r="AD321" s="70"/>
      <c r="AE321" s="719"/>
      <c r="AF321" s="70"/>
      <c r="AG321" s="70"/>
      <c r="AH321" s="719"/>
      <c r="AI321" s="70"/>
      <c r="AJ321" s="70"/>
      <c r="AK321" s="719"/>
      <c r="AL321" s="70"/>
      <c r="AM321" s="70"/>
      <c r="AN321" s="719"/>
      <c r="AO321" s="70"/>
      <c r="AP321" s="70"/>
      <c r="AQ321" s="719"/>
      <c r="AR321" s="70"/>
      <c r="AS321" s="70"/>
      <c r="AT321" s="719"/>
      <c r="AU321" s="70"/>
      <c r="AV321" s="70"/>
      <c r="AW321" s="719"/>
      <c r="AX321" s="70"/>
      <c r="AY321" s="70"/>
      <c r="AZ321" s="719"/>
      <c r="BA321" s="70"/>
      <c r="BB321" s="70"/>
      <c r="BC321" s="719"/>
      <c r="BD321" s="70"/>
      <c r="BE321" s="70"/>
      <c r="BF321" s="719"/>
      <c r="BG321" s="70"/>
      <c r="BH321" s="70"/>
      <c r="BI321" s="719"/>
      <c r="BJ321" s="70"/>
      <c r="BK321" s="70"/>
      <c r="BL321" s="719"/>
      <c r="BM321" s="70"/>
      <c r="BN321" s="70"/>
      <c r="BO321" s="719"/>
      <c r="BP321" s="70"/>
      <c r="BQ321" s="70"/>
      <c r="BR321" s="719"/>
      <c r="BS321" s="70"/>
      <c r="BT321" s="70"/>
      <c r="BU321" s="719"/>
      <c r="BV321" s="70"/>
      <c r="BW321" s="70"/>
      <c r="BX321" s="719"/>
      <c r="BY321" s="70"/>
      <c r="BZ321" s="70"/>
      <c r="CA321" s="719"/>
      <c r="CB321" s="70"/>
      <c r="CC321" s="70"/>
      <c r="CD321" s="719"/>
      <c r="CE321" s="70"/>
      <c r="CF321" s="70"/>
      <c r="CG321" s="719"/>
      <c r="CH321" s="70"/>
      <c r="CI321" s="70"/>
      <c r="CJ321" s="719"/>
      <c r="CK321" s="70"/>
      <c r="CL321" s="70"/>
      <c r="CM321" s="719"/>
      <c r="CN321" s="70"/>
      <c r="CO321" s="70"/>
      <c r="CP321" s="719"/>
      <c r="CQ321" s="70"/>
      <c r="CR321" s="70"/>
      <c r="CS321" s="719"/>
      <c r="CT321" s="70"/>
      <c r="CU321" s="70"/>
      <c r="CV321" s="719"/>
      <c r="CW321" s="70"/>
      <c r="CX321" s="70"/>
      <c r="CY321" s="719"/>
      <c r="CZ321" s="70"/>
      <c r="DA321" s="70"/>
      <c r="DB321" s="719"/>
      <c r="DC321" s="70"/>
      <c r="DD321" s="70"/>
      <c r="DE321" s="719"/>
      <c r="DF321" s="70"/>
      <c r="DG321" s="70"/>
      <c r="DH321" s="719"/>
      <c r="DI321" s="70"/>
      <c r="DJ321" s="70"/>
    </row>
    <row r="322" spans="1:114" ht="15">
      <c r="A322" s="70"/>
      <c r="B322" s="70"/>
      <c r="C322" s="70"/>
      <c r="D322" s="719"/>
      <c r="E322" s="70"/>
      <c r="F322" s="70"/>
      <c r="G322" s="719"/>
      <c r="H322" s="70"/>
      <c r="I322" s="70"/>
      <c r="J322" s="719"/>
      <c r="K322" s="70"/>
      <c r="L322" s="70"/>
      <c r="M322" s="719"/>
      <c r="N322" s="70"/>
      <c r="O322" s="70"/>
      <c r="P322" s="719"/>
      <c r="Q322" s="70"/>
      <c r="R322" s="70"/>
      <c r="S322" s="719"/>
      <c r="T322" s="70"/>
      <c r="U322" s="70"/>
      <c r="V322" s="719"/>
      <c r="W322" s="70"/>
      <c r="X322" s="70"/>
      <c r="Y322" s="719"/>
      <c r="Z322" s="70"/>
      <c r="AA322" s="70"/>
      <c r="AB322" s="719"/>
      <c r="AC322" s="70"/>
      <c r="AD322" s="70"/>
      <c r="AE322" s="719"/>
      <c r="AF322" s="70"/>
      <c r="AG322" s="70"/>
      <c r="AH322" s="719"/>
      <c r="AI322" s="70"/>
      <c r="AJ322" s="70"/>
      <c r="AK322" s="719"/>
      <c r="AL322" s="70"/>
      <c r="AM322" s="70"/>
      <c r="AN322" s="719"/>
      <c r="AO322" s="70"/>
      <c r="AP322" s="70"/>
      <c r="AQ322" s="719"/>
      <c r="AR322" s="70"/>
      <c r="AS322" s="70"/>
      <c r="AT322" s="719"/>
      <c r="AU322" s="70"/>
      <c r="AV322" s="70"/>
      <c r="AW322" s="719"/>
      <c r="AX322" s="70"/>
      <c r="AY322" s="70"/>
      <c r="AZ322" s="719"/>
      <c r="BA322" s="70"/>
      <c r="BB322" s="70"/>
      <c r="BC322" s="719"/>
      <c r="BD322" s="70"/>
      <c r="BE322" s="70"/>
      <c r="BF322" s="719"/>
      <c r="BG322" s="70"/>
      <c r="BH322" s="70"/>
      <c r="BI322" s="719"/>
      <c r="BJ322" s="70"/>
      <c r="BK322" s="70"/>
      <c r="BL322" s="719"/>
      <c r="BM322" s="70"/>
      <c r="BN322" s="70"/>
      <c r="BO322" s="719"/>
      <c r="BP322" s="70"/>
      <c r="BQ322" s="70"/>
      <c r="BR322" s="719"/>
      <c r="BS322" s="70"/>
      <c r="BT322" s="70"/>
      <c r="BU322" s="719"/>
      <c r="BV322" s="70"/>
      <c r="BW322" s="70"/>
      <c r="BX322" s="719"/>
      <c r="BY322" s="70"/>
      <c r="BZ322" s="70"/>
      <c r="CA322" s="719"/>
      <c r="CB322" s="70"/>
      <c r="CC322" s="70"/>
      <c r="CD322" s="719"/>
      <c r="CE322" s="70"/>
      <c r="CF322" s="70"/>
      <c r="CG322" s="719"/>
      <c r="CH322" s="70"/>
      <c r="CI322" s="70"/>
      <c r="CJ322" s="719"/>
      <c r="CK322" s="70"/>
      <c r="CL322" s="70"/>
      <c r="CM322" s="719"/>
      <c r="CN322" s="70"/>
      <c r="CO322" s="70"/>
      <c r="CP322" s="719"/>
      <c r="CQ322" s="70"/>
      <c r="CR322" s="70"/>
      <c r="CS322" s="719"/>
      <c r="CT322" s="70"/>
      <c r="CU322" s="70"/>
      <c r="CV322" s="719"/>
      <c r="CW322" s="70"/>
      <c r="CX322" s="70"/>
      <c r="CY322" s="719"/>
      <c r="CZ322" s="70"/>
      <c r="DA322" s="70"/>
      <c r="DB322" s="719"/>
      <c r="DC322" s="70"/>
      <c r="DD322" s="70"/>
      <c r="DE322" s="719"/>
      <c r="DF322" s="70"/>
      <c r="DG322" s="70"/>
      <c r="DH322" s="719"/>
      <c r="DI322" s="70"/>
      <c r="DJ322" s="70"/>
    </row>
    <row r="323" spans="1:114" ht="15">
      <c r="A323" s="70"/>
      <c r="B323" s="70"/>
      <c r="C323" s="70"/>
      <c r="D323" s="719"/>
      <c r="E323" s="70"/>
      <c r="F323" s="70"/>
      <c r="G323" s="719"/>
      <c r="H323" s="70"/>
      <c r="I323" s="70"/>
      <c r="J323" s="719"/>
      <c r="K323" s="70"/>
      <c r="L323" s="70"/>
      <c r="M323" s="719"/>
      <c r="N323" s="70"/>
      <c r="O323" s="70"/>
      <c r="P323" s="719"/>
      <c r="Q323" s="70"/>
      <c r="R323" s="70"/>
      <c r="S323" s="719"/>
      <c r="T323" s="70"/>
      <c r="U323" s="70"/>
      <c r="V323" s="719"/>
      <c r="W323" s="70"/>
      <c r="X323" s="70"/>
      <c r="Y323" s="719"/>
      <c r="Z323" s="70"/>
      <c r="AA323" s="70"/>
      <c r="AB323" s="719"/>
      <c r="AC323" s="70"/>
      <c r="AD323" s="70"/>
      <c r="AE323" s="719"/>
      <c r="AF323" s="70"/>
      <c r="AG323" s="70"/>
      <c r="AH323" s="719"/>
      <c r="AI323" s="70"/>
      <c r="AJ323" s="70"/>
      <c r="AK323" s="719"/>
      <c r="AL323" s="70"/>
      <c r="AM323" s="70"/>
      <c r="AN323" s="719"/>
      <c r="AO323" s="70"/>
      <c r="AP323" s="70"/>
      <c r="AQ323" s="719"/>
      <c r="AR323" s="70"/>
      <c r="AS323" s="70"/>
      <c r="AT323" s="719"/>
      <c r="AU323" s="70"/>
      <c r="AV323" s="70"/>
      <c r="AW323" s="719"/>
      <c r="AX323" s="70"/>
      <c r="AY323" s="70"/>
      <c r="AZ323" s="719"/>
      <c r="BA323" s="70"/>
      <c r="BB323" s="70"/>
      <c r="BC323" s="719"/>
      <c r="BD323" s="70"/>
      <c r="BE323" s="70"/>
      <c r="BF323" s="719"/>
      <c r="BG323" s="70"/>
      <c r="BH323" s="70"/>
      <c r="BI323" s="719"/>
      <c r="BJ323" s="70"/>
      <c r="BK323" s="70"/>
      <c r="BL323" s="719"/>
      <c r="BM323" s="70"/>
      <c r="BN323" s="70"/>
      <c r="BO323" s="719"/>
      <c r="BP323" s="70"/>
      <c r="BQ323" s="70"/>
      <c r="BR323" s="719"/>
      <c r="BS323" s="70"/>
      <c r="BT323" s="70"/>
      <c r="BU323" s="719"/>
      <c r="BV323" s="70"/>
      <c r="BW323" s="70"/>
      <c r="BX323" s="719"/>
      <c r="BY323" s="70"/>
      <c r="BZ323" s="70"/>
      <c r="CA323" s="719"/>
      <c r="CB323" s="70"/>
      <c r="CC323" s="70"/>
      <c r="CD323" s="719"/>
      <c r="CE323" s="70"/>
      <c r="CF323" s="70"/>
      <c r="CG323" s="719"/>
      <c r="CH323" s="70"/>
      <c r="CI323" s="70"/>
      <c r="CJ323" s="719"/>
      <c r="CK323" s="70"/>
      <c r="CL323" s="70"/>
      <c r="CM323" s="719"/>
      <c r="CN323" s="70"/>
      <c r="CO323" s="70"/>
      <c r="CP323" s="719"/>
      <c r="CQ323" s="70"/>
      <c r="CR323" s="70"/>
      <c r="CS323" s="719"/>
      <c r="CT323" s="70"/>
      <c r="CU323" s="70"/>
      <c r="CV323" s="719"/>
      <c r="CW323" s="70"/>
      <c r="CX323" s="70"/>
      <c r="CY323" s="719"/>
      <c r="CZ323" s="70"/>
      <c r="DA323" s="70"/>
      <c r="DB323" s="719"/>
      <c r="DC323" s="70"/>
      <c r="DD323" s="70"/>
      <c r="DE323" s="719"/>
      <c r="DF323" s="70"/>
      <c r="DG323" s="70"/>
      <c r="DH323" s="719"/>
      <c r="DI323" s="70"/>
      <c r="DJ323" s="70"/>
    </row>
    <row r="324" spans="1:114" ht="15">
      <c r="A324" s="70"/>
      <c r="B324" s="70"/>
      <c r="C324" s="70"/>
      <c r="D324" s="719"/>
      <c r="E324" s="70"/>
      <c r="F324" s="70"/>
      <c r="G324" s="719"/>
      <c r="H324" s="70"/>
      <c r="I324" s="70"/>
      <c r="J324" s="719"/>
      <c r="K324" s="70"/>
      <c r="L324" s="70"/>
      <c r="M324" s="719"/>
      <c r="N324" s="70"/>
      <c r="O324" s="70"/>
      <c r="P324" s="719"/>
      <c r="Q324" s="70"/>
      <c r="R324" s="70"/>
      <c r="S324" s="719"/>
      <c r="T324" s="70"/>
      <c r="U324" s="70"/>
      <c r="V324" s="719"/>
      <c r="W324" s="70"/>
      <c r="X324" s="70"/>
      <c r="Y324" s="719"/>
      <c r="Z324" s="70"/>
      <c r="AA324" s="70"/>
      <c r="AB324" s="719"/>
      <c r="AC324" s="70"/>
      <c r="AD324" s="70"/>
      <c r="AE324" s="719"/>
      <c r="AF324" s="70"/>
      <c r="AG324" s="70"/>
      <c r="AH324" s="719"/>
      <c r="AI324" s="70"/>
      <c r="AJ324" s="70"/>
      <c r="AK324" s="719"/>
      <c r="AL324" s="70"/>
      <c r="AM324" s="70"/>
      <c r="AN324" s="719"/>
      <c r="AO324" s="70"/>
      <c r="AP324" s="70"/>
      <c r="AQ324" s="719"/>
      <c r="AR324" s="70"/>
      <c r="AS324" s="70"/>
      <c r="AT324" s="719"/>
      <c r="AU324" s="70"/>
      <c r="AV324" s="70"/>
      <c r="AW324" s="719"/>
      <c r="AX324" s="70"/>
      <c r="AY324" s="70"/>
      <c r="AZ324" s="719"/>
      <c r="BA324" s="70"/>
      <c r="BB324" s="70"/>
      <c r="BC324" s="719"/>
      <c r="BD324" s="70"/>
      <c r="BE324" s="70"/>
      <c r="BF324" s="719"/>
      <c r="BG324" s="70"/>
      <c r="BH324" s="70"/>
      <c r="BI324" s="719"/>
      <c r="BJ324" s="70"/>
      <c r="BK324" s="70"/>
      <c r="BL324" s="719"/>
      <c r="BM324" s="70"/>
      <c r="BN324" s="70"/>
      <c r="BO324" s="719"/>
      <c r="BP324" s="70"/>
      <c r="BQ324" s="70"/>
      <c r="BR324" s="719"/>
      <c r="BS324" s="70"/>
      <c r="BT324" s="70"/>
      <c r="BU324" s="719"/>
      <c r="BV324" s="70"/>
      <c r="BW324" s="70"/>
      <c r="BX324" s="719"/>
      <c r="BY324" s="70"/>
      <c r="BZ324" s="70"/>
      <c r="CA324" s="719"/>
      <c r="CB324" s="70"/>
      <c r="CC324" s="70"/>
      <c r="CD324" s="719"/>
      <c r="CE324" s="70"/>
      <c r="CF324" s="70"/>
      <c r="CG324" s="719"/>
      <c r="CH324" s="70"/>
      <c r="CI324" s="70"/>
      <c r="CJ324" s="719"/>
      <c r="CK324" s="70"/>
      <c r="CL324" s="70"/>
      <c r="CM324" s="719"/>
      <c r="CN324" s="70"/>
      <c r="CO324" s="70"/>
      <c r="CP324" s="719"/>
      <c r="CQ324" s="70"/>
      <c r="CR324" s="70"/>
      <c r="CS324" s="719"/>
      <c r="CT324" s="70"/>
      <c r="CU324" s="70"/>
      <c r="CV324" s="719"/>
      <c r="CW324" s="70"/>
      <c r="CX324" s="70"/>
      <c r="CY324" s="719"/>
      <c r="CZ324" s="70"/>
      <c r="DA324" s="70"/>
      <c r="DB324" s="719"/>
      <c r="DC324" s="70"/>
      <c r="DD324" s="70"/>
      <c r="DE324" s="719"/>
      <c r="DF324" s="70"/>
      <c r="DG324" s="70"/>
      <c r="DH324" s="719"/>
      <c r="DI324" s="70"/>
      <c r="DJ324" s="70"/>
    </row>
    <row r="325" spans="1:114" ht="15">
      <c r="A325" s="70"/>
      <c r="B325" s="70"/>
      <c r="C325" s="70"/>
      <c r="D325" s="719"/>
      <c r="E325" s="70"/>
      <c r="F325" s="70"/>
      <c r="G325" s="719"/>
      <c r="H325" s="70"/>
      <c r="I325" s="70"/>
      <c r="J325" s="719"/>
      <c r="K325" s="70"/>
      <c r="L325" s="70"/>
      <c r="M325" s="719"/>
      <c r="N325" s="70"/>
      <c r="O325" s="70"/>
      <c r="P325" s="719"/>
      <c r="Q325" s="70"/>
      <c r="R325" s="70"/>
      <c r="S325" s="719"/>
      <c r="T325" s="70"/>
      <c r="U325" s="70"/>
      <c r="V325" s="719"/>
      <c r="W325" s="70"/>
      <c r="X325" s="70"/>
      <c r="Y325" s="719"/>
      <c r="Z325" s="70"/>
      <c r="AA325" s="70"/>
      <c r="AB325" s="719"/>
      <c r="AC325" s="70"/>
      <c r="AD325" s="70"/>
      <c r="AE325" s="719"/>
      <c r="AF325" s="70"/>
      <c r="AG325" s="70"/>
      <c r="AH325" s="719"/>
      <c r="AI325" s="70"/>
      <c r="AJ325" s="70"/>
      <c r="AK325" s="719"/>
      <c r="AL325" s="70"/>
      <c r="AM325" s="70"/>
      <c r="AN325" s="719"/>
      <c r="AO325" s="70"/>
      <c r="AP325" s="70"/>
      <c r="AQ325" s="719"/>
      <c r="AR325" s="70"/>
      <c r="AS325" s="70"/>
      <c r="AT325" s="719"/>
      <c r="AU325" s="70"/>
      <c r="AV325" s="70"/>
      <c r="AW325" s="719"/>
      <c r="AX325" s="70"/>
      <c r="AY325" s="70"/>
      <c r="AZ325" s="719"/>
      <c r="BA325" s="70"/>
      <c r="BB325" s="70"/>
      <c r="BC325" s="719"/>
      <c r="BD325" s="70"/>
      <c r="BE325" s="70"/>
      <c r="BF325" s="719"/>
      <c r="BG325" s="70"/>
      <c r="BH325" s="70"/>
      <c r="BI325" s="719"/>
      <c r="BJ325" s="70"/>
      <c r="BK325" s="70"/>
      <c r="BL325" s="719"/>
      <c r="BM325" s="70"/>
      <c r="BN325" s="70"/>
      <c r="BO325" s="719"/>
      <c r="BP325" s="70"/>
      <c r="BQ325" s="70"/>
      <c r="BR325" s="719"/>
      <c r="BS325" s="70"/>
      <c r="BT325" s="70"/>
      <c r="BU325" s="719"/>
      <c r="BV325" s="70"/>
      <c r="BW325" s="70"/>
      <c r="BX325" s="719"/>
      <c r="BY325" s="70"/>
      <c r="BZ325" s="70"/>
      <c r="CA325" s="719"/>
      <c r="CB325" s="70"/>
      <c r="CC325" s="70"/>
      <c r="CD325" s="719"/>
      <c r="CE325" s="70"/>
      <c r="CF325" s="70"/>
      <c r="CG325" s="719"/>
      <c r="CH325" s="70"/>
      <c r="CI325" s="70"/>
      <c r="CJ325" s="719"/>
      <c r="CK325" s="70"/>
      <c r="CL325" s="70"/>
      <c r="CM325" s="719"/>
      <c r="CN325" s="70"/>
      <c r="CO325" s="70"/>
      <c r="CP325" s="719"/>
      <c r="CQ325" s="70"/>
      <c r="CR325" s="70"/>
      <c r="CS325" s="719"/>
      <c r="CT325" s="70"/>
      <c r="CU325" s="70"/>
      <c r="CV325" s="719"/>
      <c r="CW325" s="70"/>
      <c r="CX325" s="70"/>
      <c r="CY325" s="719"/>
      <c r="CZ325" s="70"/>
      <c r="DA325" s="70"/>
      <c r="DB325" s="719"/>
      <c r="DC325" s="70"/>
      <c r="DD325" s="70"/>
      <c r="DE325" s="719"/>
      <c r="DF325" s="70"/>
      <c r="DG325" s="70"/>
      <c r="DH325" s="719"/>
      <c r="DI325" s="70"/>
      <c r="DJ325" s="70"/>
    </row>
    <row r="326" spans="1:114" ht="15">
      <c r="A326" s="70"/>
      <c r="B326" s="70"/>
      <c r="C326" s="70"/>
      <c r="D326" s="719"/>
      <c r="E326" s="70"/>
      <c r="F326" s="70"/>
      <c r="G326" s="719"/>
      <c r="H326" s="70"/>
      <c r="I326" s="70"/>
      <c r="J326" s="719"/>
      <c r="K326" s="70"/>
      <c r="L326" s="70"/>
      <c r="M326" s="719"/>
      <c r="N326" s="70"/>
      <c r="O326" s="70"/>
      <c r="P326" s="719"/>
      <c r="Q326" s="70"/>
      <c r="R326" s="70"/>
      <c r="S326" s="719"/>
      <c r="T326" s="70"/>
      <c r="U326" s="70"/>
      <c r="V326" s="719"/>
      <c r="W326" s="70"/>
      <c r="X326" s="70"/>
      <c r="Y326" s="719"/>
      <c r="Z326" s="70"/>
      <c r="AA326" s="70"/>
      <c r="AB326" s="719"/>
      <c r="AC326" s="70"/>
      <c r="AD326" s="70"/>
      <c r="AE326" s="719"/>
      <c r="AF326" s="70"/>
      <c r="AG326" s="70"/>
      <c r="AH326" s="719"/>
      <c r="AI326" s="70"/>
      <c r="AJ326" s="70"/>
      <c r="AK326" s="719"/>
      <c r="AL326" s="70"/>
      <c r="AM326" s="70"/>
      <c r="AN326" s="719"/>
      <c r="AO326" s="70"/>
      <c r="AP326" s="70"/>
      <c r="AQ326" s="719"/>
      <c r="AR326" s="70"/>
      <c r="AS326" s="70"/>
      <c r="AT326" s="719"/>
      <c r="AU326" s="70"/>
      <c r="AV326" s="70"/>
      <c r="AW326" s="719"/>
      <c r="AX326" s="70"/>
      <c r="AY326" s="70"/>
      <c r="AZ326" s="719"/>
      <c r="BA326" s="70"/>
      <c r="BB326" s="70"/>
      <c r="BC326" s="719"/>
      <c r="BD326" s="70"/>
      <c r="BE326" s="70"/>
      <c r="BF326" s="719"/>
      <c r="BG326" s="70"/>
      <c r="BH326" s="70"/>
      <c r="BI326" s="719"/>
      <c r="BJ326" s="70"/>
      <c r="BK326" s="70"/>
      <c r="BL326" s="719"/>
      <c r="BM326" s="70"/>
      <c r="BN326" s="70"/>
      <c r="BO326" s="719"/>
      <c r="BP326" s="70"/>
      <c r="BQ326" s="70"/>
      <c r="BR326" s="719"/>
      <c r="BS326" s="70"/>
      <c r="BT326" s="70"/>
      <c r="BU326" s="719"/>
      <c r="BV326" s="70"/>
      <c r="BW326" s="70"/>
      <c r="BX326" s="719"/>
      <c r="BY326" s="70"/>
      <c r="BZ326" s="70"/>
      <c r="CA326" s="719"/>
      <c r="CB326" s="70"/>
      <c r="CC326" s="70"/>
      <c r="CD326" s="719"/>
      <c r="CE326" s="70"/>
      <c r="CF326" s="70"/>
      <c r="CG326" s="719"/>
      <c r="CH326" s="70"/>
      <c r="CI326" s="70"/>
      <c r="CJ326" s="719"/>
      <c r="CK326" s="70"/>
      <c r="CL326" s="70"/>
      <c r="CM326" s="719"/>
      <c r="CN326" s="70"/>
      <c r="CO326" s="70"/>
      <c r="CP326" s="719"/>
      <c r="CQ326" s="70"/>
      <c r="CR326" s="70"/>
      <c r="CS326" s="719"/>
      <c r="CT326" s="70"/>
      <c r="CU326" s="70"/>
      <c r="CV326" s="719"/>
      <c r="CW326" s="70"/>
      <c r="CX326" s="70"/>
      <c r="CY326" s="719"/>
      <c r="CZ326" s="70"/>
      <c r="DA326" s="70"/>
      <c r="DB326" s="719"/>
      <c r="DC326" s="70"/>
      <c r="DD326" s="70"/>
      <c r="DE326" s="719"/>
      <c r="DF326" s="70"/>
      <c r="DG326" s="70"/>
      <c r="DH326" s="719"/>
      <c r="DI326" s="70"/>
      <c r="DJ326" s="70"/>
    </row>
    <row r="327" spans="1:114" ht="15">
      <c r="A327" s="70"/>
      <c r="B327" s="70"/>
      <c r="C327" s="70"/>
      <c r="D327" s="719"/>
      <c r="E327" s="70"/>
      <c r="F327" s="70"/>
      <c r="G327" s="719"/>
      <c r="H327" s="70"/>
      <c r="I327" s="70"/>
      <c r="J327" s="719"/>
      <c r="K327" s="70"/>
      <c r="L327" s="70"/>
      <c r="M327" s="719"/>
      <c r="N327" s="70"/>
      <c r="O327" s="70"/>
      <c r="P327" s="719"/>
      <c r="Q327" s="70"/>
      <c r="R327" s="70"/>
      <c r="S327" s="719"/>
      <c r="T327" s="70"/>
      <c r="U327" s="70"/>
      <c r="V327" s="719"/>
      <c r="W327" s="70"/>
      <c r="X327" s="70"/>
      <c r="Y327" s="719"/>
      <c r="Z327" s="70"/>
      <c r="AA327" s="70"/>
      <c r="AB327" s="719"/>
      <c r="AC327" s="70"/>
      <c r="AD327" s="70"/>
      <c r="AE327" s="719"/>
      <c r="AF327" s="70"/>
      <c r="AG327" s="70"/>
      <c r="AH327" s="719"/>
      <c r="AI327" s="70"/>
      <c r="AJ327" s="70"/>
      <c r="AK327" s="719"/>
      <c r="AL327" s="70"/>
      <c r="AM327" s="70"/>
      <c r="AN327" s="719"/>
      <c r="AO327" s="70"/>
      <c r="AP327" s="70"/>
      <c r="AQ327" s="719"/>
      <c r="AR327" s="70"/>
      <c r="AS327" s="70"/>
      <c r="AT327" s="719"/>
      <c r="AU327" s="70"/>
      <c r="AV327" s="70"/>
      <c r="AW327" s="719"/>
      <c r="AX327" s="70"/>
      <c r="AY327" s="70"/>
      <c r="AZ327" s="719"/>
      <c r="BA327" s="70"/>
      <c r="BB327" s="70"/>
      <c r="BC327" s="719"/>
      <c r="BD327" s="70"/>
      <c r="BE327" s="70"/>
      <c r="BF327" s="719"/>
      <c r="BG327" s="70"/>
      <c r="BH327" s="70"/>
      <c r="BI327" s="719"/>
      <c r="BJ327" s="70"/>
      <c r="BK327" s="70"/>
      <c r="BL327" s="719"/>
      <c r="BM327" s="70"/>
      <c r="BN327" s="70"/>
      <c r="BO327" s="719"/>
      <c r="BP327" s="70"/>
      <c r="BQ327" s="70"/>
      <c r="BR327" s="719"/>
      <c r="BS327" s="70"/>
      <c r="BT327" s="70"/>
      <c r="BU327" s="719"/>
      <c r="BV327" s="70"/>
      <c r="BW327" s="70"/>
      <c r="BX327" s="719"/>
      <c r="BY327" s="70"/>
      <c r="BZ327" s="70"/>
      <c r="CA327" s="719"/>
      <c r="CB327" s="70"/>
      <c r="CC327" s="70"/>
      <c r="CD327" s="719"/>
      <c r="CE327" s="70"/>
      <c r="CF327" s="70"/>
      <c r="CG327" s="719"/>
      <c r="CH327" s="70"/>
      <c r="CI327" s="70"/>
      <c r="CJ327" s="719"/>
      <c r="CK327" s="70"/>
      <c r="CL327" s="70"/>
      <c r="CM327" s="719"/>
      <c r="CN327" s="70"/>
      <c r="CO327" s="70"/>
      <c r="CP327" s="719"/>
      <c r="CQ327" s="70"/>
      <c r="CR327" s="70"/>
      <c r="CS327" s="719"/>
      <c r="CT327" s="70"/>
      <c r="CU327" s="70"/>
      <c r="CV327" s="719"/>
      <c r="CW327" s="70"/>
      <c r="CX327" s="70"/>
      <c r="CY327" s="719"/>
      <c r="CZ327" s="70"/>
      <c r="DA327" s="70"/>
      <c r="DB327" s="719"/>
      <c r="DC327" s="70"/>
      <c r="DD327" s="70"/>
      <c r="DE327" s="719"/>
      <c r="DF327" s="70"/>
      <c r="DG327" s="70"/>
      <c r="DH327" s="719"/>
      <c r="DI327" s="70"/>
      <c r="DJ327" s="70"/>
    </row>
    <row r="328" spans="1:114" ht="15">
      <c r="A328" s="70"/>
      <c r="B328" s="70"/>
      <c r="C328" s="70"/>
      <c r="D328" s="719"/>
      <c r="E328" s="70"/>
      <c r="F328" s="70"/>
      <c r="G328" s="719"/>
      <c r="H328" s="70"/>
      <c r="I328" s="70"/>
      <c r="J328" s="719"/>
      <c r="K328" s="70"/>
      <c r="L328" s="70"/>
      <c r="M328" s="719"/>
      <c r="N328" s="70"/>
      <c r="O328" s="70"/>
      <c r="P328" s="719"/>
      <c r="Q328" s="70"/>
      <c r="R328" s="70"/>
      <c r="S328" s="719"/>
      <c r="T328" s="70"/>
      <c r="U328" s="70"/>
      <c r="V328" s="719"/>
      <c r="W328" s="70"/>
      <c r="X328" s="70"/>
      <c r="Y328" s="719"/>
      <c r="Z328" s="70"/>
      <c r="AA328" s="70"/>
      <c r="AB328" s="719"/>
      <c r="AC328" s="70"/>
      <c r="AD328" s="70"/>
      <c r="AE328" s="719"/>
      <c r="AF328" s="70"/>
      <c r="AG328" s="70"/>
      <c r="AH328" s="719"/>
      <c r="AI328" s="70"/>
      <c r="AJ328" s="70"/>
      <c r="AK328" s="719"/>
      <c r="AL328" s="70"/>
      <c r="AM328" s="70"/>
      <c r="AN328" s="719"/>
      <c r="AO328" s="70"/>
      <c r="AP328" s="70"/>
      <c r="AQ328" s="719"/>
      <c r="AR328" s="70"/>
      <c r="AS328" s="70"/>
      <c r="AT328" s="719"/>
      <c r="AU328" s="70"/>
      <c r="AV328" s="70"/>
      <c r="AW328" s="719"/>
      <c r="AX328" s="70"/>
      <c r="AY328" s="70"/>
      <c r="AZ328" s="719"/>
      <c r="BA328" s="70"/>
      <c r="BB328" s="70"/>
      <c r="BC328" s="719"/>
      <c r="BD328" s="70"/>
      <c r="BE328" s="70"/>
      <c r="BF328" s="719"/>
      <c r="BG328" s="70"/>
      <c r="BH328" s="70"/>
      <c r="BI328" s="719"/>
      <c r="BJ328" s="70"/>
      <c r="BK328" s="70"/>
      <c r="BL328" s="719"/>
      <c r="BM328" s="70"/>
      <c r="BN328" s="70"/>
      <c r="BO328" s="719"/>
      <c r="BP328" s="70"/>
      <c r="BQ328" s="70"/>
      <c r="BR328" s="719"/>
      <c r="BS328" s="70"/>
      <c r="BT328" s="70"/>
      <c r="BU328" s="719"/>
      <c r="BV328" s="70"/>
      <c r="BW328" s="70"/>
      <c r="BX328" s="719"/>
      <c r="BY328" s="70"/>
      <c r="BZ328" s="70"/>
      <c r="CA328" s="719"/>
      <c r="CB328" s="70"/>
      <c r="CC328" s="70"/>
      <c r="CD328" s="719"/>
      <c r="CE328" s="70"/>
      <c r="CF328" s="70"/>
      <c r="CG328" s="719"/>
      <c r="CH328" s="70"/>
      <c r="CI328" s="70"/>
      <c r="CJ328" s="719"/>
      <c r="CK328" s="70"/>
      <c r="CL328" s="70"/>
      <c r="CM328" s="719"/>
      <c r="CN328" s="70"/>
      <c r="CO328" s="70"/>
      <c r="CP328" s="719"/>
      <c r="CQ328" s="70"/>
      <c r="CR328" s="70"/>
      <c r="CS328" s="719"/>
      <c r="CT328" s="70"/>
      <c r="CU328" s="70"/>
      <c r="CV328" s="719"/>
      <c r="CW328" s="70"/>
      <c r="CX328" s="70"/>
      <c r="CY328" s="719"/>
      <c r="CZ328" s="70"/>
      <c r="DA328" s="70"/>
      <c r="DB328" s="719"/>
      <c r="DC328" s="70"/>
      <c r="DD328" s="70"/>
      <c r="DE328" s="719"/>
      <c r="DF328" s="70"/>
      <c r="DG328" s="70"/>
      <c r="DH328" s="719"/>
      <c r="DI328" s="70"/>
      <c r="DJ328" s="70"/>
    </row>
    <row r="329" spans="1:114" ht="15">
      <c r="A329" s="70"/>
      <c r="B329" s="70"/>
      <c r="C329" s="70"/>
      <c r="D329" s="719"/>
      <c r="E329" s="70"/>
      <c r="F329" s="70"/>
      <c r="G329" s="719"/>
      <c r="H329" s="70"/>
      <c r="I329" s="70"/>
      <c r="J329" s="719"/>
      <c r="K329" s="70"/>
      <c r="L329" s="70"/>
      <c r="M329" s="719"/>
      <c r="N329" s="70"/>
      <c r="O329" s="70"/>
      <c r="P329" s="719"/>
      <c r="Q329" s="70"/>
      <c r="R329" s="70"/>
      <c r="S329" s="719"/>
      <c r="T329" s="70"/>
      <c r="U329" s="70"/>
      <c r="V329" s="719"/>
      <c r="W329" s="70"/>
      <c r="X329" s="70"/>
      <c r="Y329" s="719"/>
      <c r="Z329" s="70"/>
      <c r="AA329" s="70"/>
      <c r="AB329" s="719"/>
      <c r="AC329" s="70"/>
      <c r="AD329" s="70"/>
      <c r="AE329" s="719"/>
      <c r="AF329" s="70"/>
      <c r="AG329" s="70"/>
      <c r="AH329" s="719"/>
      <c r="AI329" s="70"/>
      <c r="AJ329" s="70"/>
      <c r="AK329" s="719"/>
      <c r="AL329" s="70"/>
      <c r="AM329" s="70"/>
      <c r="AN329" s="719"/>
      <c r="AO329" s="70"/>
      <c r="AP329" s="70"/>
      <c r="AQ329" s="719"/>
      <c r="AR329" s="70"/>
      <c r="AS329" s="70"/>
      <c r="AT329" s="719"/>
      <c r="AU329" s="70"/>
      <c r="AV329" s="70"/>
      <c r="AW329" s="719"/>
      <c r="AX329" s="70"/>
      <c r="AY329" s="70"/>
      <c r="AZ329" s="719"/>
      <c r="BA329" s="70"/>
      <c r="BB329" s="70"/>
      <c r="BC329" s="719"/>
      <c r="BD329" s="70"/>
      <c r="BE329" s="70"/>
      <c r="BF329" s="719"/>
      <c r="BG329" s="70"/>
      <c r="BH329" s="70"/>
      <c r="BI329" s="719"/>
      <c r="BJ329" s="70"/>
      <c r="BK329" s="70"/>
      <c r="BL329" s="719"/>
      <c r="BM329" s="70"/>
      <c r="BN329" s="70"/>
      <c r="BO329" s="719"/>
      <c r="BP329" s="70"/>
      <c r="BQ329" s="70"/>
      <c r="BR329" s="719"/>
      <c r="BS329" s="70"/>
      <c r="BT329" s="70"/>
      <c r="BU329" s="719"/>
      <c r="BV329" s="70"/>
      <c r="BW329" s="70"/>
      <c r="BX329" s="719"/>
      <c r="BY329" s="70"/>
      <c r="BZ329" s="70"/>
      <c r="CA329" s="719"/>
      <c r="CB329" s="70"/>
      <c r="CC329" s="70"/>
      <c r="CD329" s="719"/>
      <c r="CE329" s="70"/>
      <c r="CF329" s="70"/>
      <c r="CG329" s="719"/>
      <c r="CH329" s="70"/>
      <c r="CI329" s="70"/>
      <c r="CJ329" s="719"/>
      <c r="CK329" s="70"/>
      <c r="CL329" s="70"/>
      <c r="CM329" s="719"/>
      <c r="CN329" s="70"/>
      <c r="CO329" s="70"/>
      <c r="CP329" s="719"/>
      <c r="CQ329" s="70"/>
      <c r="CR329" s="70"/>
      <c r="CS329" s="719"/>
      <c r="CT329" s="70"/>
      <c r="CU329" s="70"/>
      <c r="CV329" s="719"/>
      <c r="CW329" s="70"/>
      <c r="CX329" s="70"/>
      <c r="CY329" s="719"/>
      <c r="CZ329" s="70"/>
      <c r="DA329" s="70"/>
      <c r="DB329" s="719"/>
      <c r="DC329" s="70"/>
      <c r="DD329" s="70"/>
      <c r="DE329" s="719"/>
      <c r="DF329" s="70"/>
      <c r="DG329" s="70"/>
      <c r="DH329" s="719"/>
      <c r="DI329" s="70"/>
      <c r="DJ329" s="70"/>
    </row>
    <row r="330" spans="1:114" ht="15">
      <c r="A330" s="70"/>
      <c r="B330" s="70"/>
      <c r="C330" s="70"/>
      <c r="D330" s="719"/>
      <c r="E330" s="70"/>
      <c r="F330" s="70"/>
      <c r="G330" s="719"/>
      <c r="H330" s="70"/>
      <c r="I330" s="70"/>
      <c r="J330" s="719"/>
      <c r="K330" s="70"/>
      <c r="L330" s="70"/>
      <c r="M330" s="719"/>
      <c r="N330" s="70"/>
      <c r="O330" s="70"/>
      <c r="P330" s="719"/>
      <c r="Q330" s="70"/>
      <c r="R330" s="70"/>
      <c r="S330" s="719"/>
      <c r="T330" s="70"/>
      <c r="U330" s="70"/>
      <c r="V330" s="719"/>
      <c r="W330" s="70"/>
      <c r="X330" s="70"/>
      <c r="Y330" s="719"/>
      <c r="Z330" s="70"/>
      <c r="AA330" s="70"/>
      <c r="AB330" s="719"/>
      <c r="AC330" s="70"/>
      <c r="AD330" s="70"/>
      <c r="AE330" s="719"/>
      <c r="AF330" s="70"/>
      <c r="AG330" s="70"/>
      <c r="AH330" s="719"/>
      <c r="AI330" s="70"/>
      <c r="AJ330" s="70"/>
      <c r="AK330" s="719"/>
      <c r="AL330" s="70"/>
      <c r="AM330" s="70"/>
      <c r="AN330" s="719"/>
      <c r="AO330" s="70"/>
      <c r="AP330" s="70"/>
      <c r="AQ330" s="719"/>
      <c r="AR330" s="70"/>
      <c r="AS330" s="70"/>
      <c r="AT330" s="719"/>
      <c r="AU330" s="70"/>
      <c r="AV330" s="70"/>
      <c r="AW330" s="719"/>
      <c r="AX330" s="70"/>
      <c r="AY330" s="70"/>
      <c r="AZ330" s="719"/>
      <c r="BA330" s="70"/>
      <c r="BB330" s="70"/>
      <c r="BC330" s="719"/>
      <c r="BD330" s="70"/>
      <c r="BE330" s="70"/>
      <c r="BF330" s="719"/>
      <c r="BG330" s="70"/>
      <c r="BH330" s="70"/>
      <c r="BI330" s="719"/>
      <c r="BJ330" s="70"/>
      <c r="BK330" s="70"/>
      <c r="BL330" s="719"/>
      <c r="BM330" s="70"/>
      <c r="BN330" s="70"/>
      <c r="BO330" s="719"/>
      <c r="BP330" s="70"/>
      <c r="BQ330" s="70"/>
      <c r="BR330" s="719"/>
      <c r="BS330" s="70"/>
      <c r="BT330" s="70"/>
      <c r="BU330" s="719"/>
      <c r="BV330" s="70"/>
      <c r="BW330" s="70"/>
      <c r="BX330" s="719"/>
      <c r="BY330" s="70"/>
      <c r="BZ330" s="70"/>
      <c r="CA330" s="719"/>
      <c r="CB330" s="70"/>
      <c r="CC330" s="70"/>
      <c r="CD330" s="719"/>
      <c r="CE330" s="70"/>
      <c r="CF330" s="70"/>
      <c r="CG330" s="719"/>
      <c r="CH330" s="70"/>
      <c r="CI330" s="70"/>
      <c r="CJ330" s="719"/>
      <c r="CK330" s="70"/>
      <c r="CL330" s="70"/>
      <c r="CM330" s="719"/>
      <c r="CN330" s="70"/>
      <c r="CO330" s="70"/>
      <c r="CP330" s="719"/>
      <c r="CQ330" s="70"/>
      <c r="CR330" s="70"/>
      <c r="CS330" s="719"/>
      <c r="CT330" s="70"/>
      <c r="CU330" s="70"/>
      <c r="CV330" s="719"/>
      <c r="CW330" s="70"/>
      <c r="CX330" s="70"/>
      <c r="CY330" s="719"/>
      <c r="CZ330" s="70"/>
      <c r="DA330" s="70"/>
      <c r="DB330" s="719"/>
      <c r="DC330" s="70"/>
      <c r="DD330" s="70"/>
      <c r="DE330" s="719"/>
      <c r="DF330" s="70"/>
      <c r="DG330" s="70"/>
      <c r="DH330" s="719"/>
      <c r="DI330" s="70"/>
      <c r="DJ330" s="70"/>
    </row>
    <row r="331" spans="1:114" ht="15">
      <c r="A331" s="70"/>
      <c r="B331" s="70"/>
      <c r="C331" s="70"/>
      <c r="D331" s="719"/>
      <c r="E331" s="70"/>
      <c r="F331" s="70"/>
      <c r="G331" s="719"/>
      <c r="H331" s="70"/>
      <c r="I331" s="70"/>
      <c r="J331" s="719"/>
      <c r="K331" s="70"/>
      <c r="L331" s="70"/>
      <c r="M331" s="719"/>
      <c r="N331" s="70"/>
      <c r="O331" s="70"/>
      <c r="P331" s="719"/>
      <c r="Q331" s="70"/>
      <c r="R331" s="70"/>
      <c r="S331" s="719"/>
      <c r="T331" s="70"/>
      <c r="U331" s="70"/>
      <c r="V331" s="719"/>
      <c r="W331" s="70"/>
      <c r="X331" s="70"/>
      <c r="Y331" s="719"/>
      <c r="Z331" s="70"/>
      <c r="AA331" s="70"/>
      <c r="AB331" s="719"/>
      <c r="AC331" s="70"/>
      <c r="AD331" s="70"/>
      <c r="AE331" s="719"/>
      <c r="AF331" s="70"/>
      <c r="AG331" s="70"/>
      <c r="AH331" s="719"/>
      <c r="AI331" s="70"/>
      <c r="AJ331" s="70"/>
      <c r="AK331" s="719"/>
      <c r="AL331" s="70"/>
      <c r="AM331" s="70"/>
      <c r="AN331" s="719"/>
      <c r="AO331" s="70"/>
      <c r="AP331" s="70"/>
      <c r="AQ331" s="719"/>
      <c r="AR331" s="70"/>
      <c r="AS331" s="70"/>
      <c r="AT331" s="719"/>
      <c r="AU331" s="70"/>
      <c r="AV331" s="70"/>
      <c r="AW331" s="719"/>
      <c r="AX331" s="70"/>
      <c r="AY331" s="70"/>
      <c r="AZ331" s="719"/>
      <c r="BA331" s="70"/>
      <c r="BB331" s="70"/>
      <c r="BC331" s="719"/>
      <c r="BD331" s="70"/>
      <c r="BE331" s="70"/>
      <c r="BF331" s="719"/>
      <c r="BG331" s="70"/>
      <c r="BH331" s="70"/>
      <c r="BI331" s="719"/>
      <c r="BJ331" s="70"/>
      <c r="BK331" s="70"/>
      <c r="BL331" s="719"/>
      <c r="BM331" s="70"/>
      <c r="BN331" s="70"/>
      <c r="BO331" s="719"/>
      <c r="BP331" s="70"/>
      <c r="BQ331" s="70"/>
      <c r="BR331" s="719"/>
      <c r="BS331" s="70"/>
      <c r="BT331" s="70"/>
      <c r="BU331" s="719"/>
      <c r="BV331" s="70"/>
      <c r="BW331" s="70"/>
      <c r="BX331" s="719"/>
      <c r="BY331" s="70"/>
      <c r="BZ331" s="70"/>
      <c r="CA331" s="719"/>
      <c r="CB331" s="70"/>
      <c r="CC331" s="70"/>
      <c r="CD331" s="719"/>
      <c r="CE331" s="70"/>
      <c r="CF331" s="70"/>
      <c r="CG331" s="719"/>
      <c r="CH331" s="70"/>
      <c r="CI331" s="70"/>
      <c r="CJ331" s="719"/>
      <c r="CK331" s="70"/>
      <c r="CL331" s="70"/>
      <c r="CM331" s="719"/>
      <c r="CN331" s="70"/>
      <c r="CO331" s="70"/>
      <c r="CP331" s="719"/>
      <c r="CQ331" s="70"/>
      <c r="CR331" s="70"/>
      <c r="CS331" s="719"/>
      <c r="CT331" s="70"/>
      <c r="CU331" s="70"/>
      <c r="CV331" s="719"/>
      <c r="CW331" s="70"/>
      <c r="CX331" s="70"/>
      <c r="CY331" s="719"/>
      <c r="CZ331" s="70"/>
      <c r="DA331" s="70"/>
      <c r="DB331" s="719"/>
      <c r="DC331" s="70"/>
      <c r="DD331" s="70"/>
      <c r="DE331" s="719"/>
      <c r="DF331" s="70"/>
      <c r="DG331" s="70"/>
      <c r="DH331" s="719"/>
      <c r="DI331" s="70"/>
      <c r="DJ331" s="70"/>
    </row>
    <row r="332" spans="1:114" ht="15">
      <c r="A332" s="70"/>
      <c r="B332" s="70"/>
      <c r="C332" s="70"/>
      <c r="D332" s="719"/>
      <c r="E332" s="70"/>
      <c r="F332" s="70"/>
      <c r="G332" s="719"/>
      <c r="H332" s="70"/>
      <c r="I332" s="70"/>
      <c r="J332" s="719"/>
      <c r="K332" s="70"/>
      <c r="L332" s="70"/>
      <c r="M332" s="719"/>
      <c r="N332" s="70"/>
      <c r="O332" s="70"/>
      <c r="P332" s="719"/>
      <c r="Q332" s="70"/>
      <c r="R332" s="70"/>
      <c r="S332" s="719"/>
      <c r="T332" s="70"/>
      <c r="U332" s="70"/>
      <c r="V332" s="719"/>
      <c r="W332" s="70"/>
      <c r="X332" s="70"/>
      <c r="Y332" s="719"/>
      <c r="Z332" s="70"/>
      <c r="AA332" s="70"/>
      <c r="AB332" s="719"/>
      <c r="AC332" s="70"/>
      <c r="AD332" s="70"/>
      <c r="AE332" s="719"/>
      <c r="AF332" s="70"/>
      <c r="AG332" s="70"/>
      <c r="AH332" s="719"/>
      <c r="AI332" s="70"/>
      <c r="AJ332" s="70"/>
      <c r="AK332" s="719"/>
      <c r="AL332" s="70"/>
      <c r="AM332" s="70"/>
      <c r="AN332" s="719"/>
      <c r="AO332" s="70"/>
      <c r="AP332" s="70"/>
      <c r="AQ332" s="719"/>
      <c r="AR332" s="70"/>
      <c r="AS332" s="70"/>
      <c r="AT332" s="719"/>
      <c r="AU332" s="70"/>
      <c r="AV332" s="70"/>
      <c r="AW332" s="719"/>
      <c r="AX332" s="70"/>
      <c r="AY332" s="70"/>
      <c r="AZ332" s="719"/>
      <c r="BA332" s="70"/>
      <c r="BB332" s="70"/>
      <c r="BC332" s="719"/>
      <c r="BD332" s="70"/>
      <c r="BE332" s="70"/>
      <c r="BF332" s="719"/>
      <c r="BG332" s="70"/>
      <c r="BH332" s="70"/>
      <c r="BI332" s="719"/>
      <c r="BJ332" s="70"/>
      <c r="BK332" s="70"/>
      <c r="BL332" s="719"/>
      <c r="BM332" s="70"/>
      <c r="BN332" s="70"/>
      <c r="BO332" s="719"/>
      <c r="BP332" s="70"/>
      <c r="BQ332" s="70"/>
      <c r="BR332" s="719"/>
      <c r="BS332" s="70"/>
      <c r="BT332" s="70"/>
      <c r="BU332" s="719"/>
      <c r="BV332" s="70"/>
      <c r="BW332" s="70"/>
      <c r="BX332" s="719"/>
      <c r="BY332" s="70"/>
      <c r="BZ332" s="70"/>
      <c r="CA332" s="719"/>
      <c r="CB332" s="70"/>
      <c r="CC332" s="70"/>
      <c r="CD332" s="719"/>
      <c r="CE332" s="70"/>
      <c r="CF332" s="70"/>
      <c r="CG332" s="719"/>
      <c r="CH332" s="70"/>
      <c r="CI332" s="70"/>
      <c r="CJ332" s="719"/>
      <c r="CK332" s="70"/>
      <c r="CL332" s="70"/>
      <c r="CM332" s="719"/>
      <c r="CN332" s="70"/>
      <c r="CO332" s="70"/>
      <c r="CP332" s="719"/>
      <c r="CQ332" s="70"/>
      <c r="CR332" s="70"/>
      <c r="CS332" s="719"/>
      <c r="CT332" s="70"/>
      <c r="CU332" s="70"/>
      <c r="CV332" s="719"/>
      <c r="CW332" s="70"/>
      <c r="CX332" s="70"/>
      <c r="CY332" s="719"/>
      <c r="CZ332" s="70"/>
      <c r="DA332" s="70"/>
      <c r="DB332" s="719"/>
      <c r="DC332" s="70"/>
      <c r="DD332" s="70"/>
      <c r="DE332" s="719"/>
      <c r="DF332" s="70"/>
      <c r="DG332" s="70"/>
      <c r="DH332" s="719"/>
      <c r="DI332" s="70"/>
      <c r="DJ332" s="70"/>
    </row>
    <row r="333" spans="1:114" ht="15">
      <c r="A333" s="70"/>
      <c r="B333" s="70"/>
      <c r="C333" s="70"/>
      <c r="D333" s="719"/>
      <c r="E333" s="70"/>
      <c r="F333" s="70"/>
      <c r="G333" s="719"/>
      <c r="H333" s="70"/>
      <c r="I333" s="70"/>
      <c r="J333" s="719"/>
      <c r="K333" s="70"/>
      <c r="L333" s="70"/>
      <c r="M333" s="719"/>
      <c r="N333" s="70"/>
      <c r="O333" s="70"/>
      <c r="P333" s="719"/>
      <c r="Q333" s="70"/>
      <c r="R333" s="70"/>
      <c r="S333" s="719"/>
      <c r="T333" s="70"/>
      <c r="U333" s="70"/>
      <c r="V333" s="719"/>
      <c r="W333" s="70"/>
      <c r="X333" s="70"/>
      <c r="Y333" s="719"/>
      <c r="Z333" s="70"/>
      <c r="AA333" s="70"/>
      <c r="AB333" s="719"/>
      <c r="AC333" s="70"/>
      <c r="AD333" s="70"/>
      <c r="AE333" s="719"/>
      <c r="AF333" s="70"/>
      <c r="AG333" s="70"/>
      <c r="AH333" s="719"/>
      <c r="AI333" s="70"/>
      <c r="AJ333" s="70"/>
      <c r="AK333" s="719"/>
      <c r="AL333" s="70"/>
      <c r="AM333" s="70"/>
      <c r="AN333" s="719"/>
      <c r="AO333" s="70"/>
      <c r="AP333" s="70"/>
      <c r="AQ333" s="719"/>
      <c r="AR333" s="70"/>
      <c r="AS333" s="70"/>
      <c r="AT333" s="719"/>
      <c r="AU333" s="70"/>
      <c r="AV333" s="70"/>
      <c r="AW333" s="719"/>
      <c r="AX333" s="70"/>
      <c r="AY333" s="70"/>
      <c r="AZ333" s="719"/>
      <c r="BA333" s="70"/>
      <c r="BB333" s="70"/>
      <c r="BC333" s="719"/>
      <c r="BD333" s="70"/>
      <c r="BE333" s="70"/>
      <c r="BF333" s="719"/>
      <c r="BG333" s="70"/>
      <c r="BH333" s="70"/>
      <c r="BI333" s="719"/>
      <c r="BJ333" s="70"/>
      <c r="BK333" s="70"/>
      <c r="BL333" s="719"/>
      <c r="BM333" s="70"/>
      <c r="BN333" s="70"/>
      <c r="BO333" s="719"/>
      <c r="BP333" s="70"/>
      <c r="BQ333" s="70"/>
      <c r="BR333" s="719"/>
      <c r="BS333" s="70"/>
      <c r="BT333" s="70"/>
      <c r="BU333" s="719"/>
      <c r="BV333" s="70"/>
      <c r="BW333" s="70"/>
      <c r="BX333" s="719"/>
      <c r="BY333" s="70"/>
      <c r="BZ333" s="70"/>
      <c r="CA333" s="719"/>
      <c r="CB333" s="70"/>
      <c r="CC333" s="70"/>
      <c r="CD333" s="719"/>
      <c r="CE333" s="70"/>
      <c r="CF333" s="70"/>
      <c r="CG333" s="719"/>
      <c r="CH333" s="70"/>
      <c r="CI333" s="70"/>
      <c r="CJ333" s="719"/>
      <c r="CK333" s="70"/>
      <c r="CL333" s="70"/>
      <c r="CM333" s="719"/>
      <c r="CN333" s="70"/>
      <c r="CO333" s="70"/>
      <c r="CP333" s="719"/>
      <c r="CQ333" s="70"/>
      <c r="CR333" s="70"/>
      <c r="CS333" s="719"/>
      <c r="CT333" s="70"/>
      <c r="CU333" s="70"/>
      <c r="CV333" s="719"/>
      <c r="CW333" s="70"/>
      <c r="CX333" s="70"/>
      <c r="CY333" s="719"/>
      <c r="CZ333" s="70"/>
      <c r="DA333" s="70"/>
      <c r="DB333" s="719"/>
      <c r="DC333" s="70"/>
      <c r="DD333" s="70"/>
      <c r="DE333" s="719"/>
      <c r="DF333" s="70"/>
      <c r="DG333" s="70"/>
      <c r="DH333" s="719"/>
      <c r="DI333" s="70"/>
      <c r="DJ333" s="70"/>
    </row>
    <row r="334" spans="1:114" ht="15">
      <c r="A334" s="70"/>
      <c r="B334" s="70"/>
      <c r="C334" s="70"/>
      <c r="D334" s="719"/>
      <c r="E334" s="70"/>
      <c r="F334" s="70"/>
      <c r="G334" s="719"/>
      <c r="H334" s="70"/>
      <c r="I334" s="70"/>
      <c r="J334" s="719"/>
      <c r="K334" s="70"/>
      <c r="L334" s="70"/>
      <c r="M334" s="719"/>
      <c r="N334" s="70"/>
      <c r="O334" s="70"/>
      <c r="P334" s="719"/>
      <c r="Q334" s="70"/>
      <c r="R334" s="70"/>
      <c r="S334" s="719"/>
      <c r="T334" s="70"/>
      <c r="U334" s="70"/>
      <c r="V334" s="719"/>
      <c r="W334" s="70"/>
      <c r="X334" s="70"/>
      <c r="Y334" s="719"/>
      <c r="Z334" s="70"/>
      <c r="AA334" s="70"/>
      <c r="AB334" s="719"/>
      <c r="AC334" s="70"/>
      <c r="AD334" s="70"/>
      <c r="AE334" s="719"/>
      <c r="AF334" s="70"/>
      <c r="AG334" s="70"/>
      <c r="AH334" s="719"/>
      <c r="AI334" s="70"/>
      <c r="AJ334" s="70"/>
      <c r="AK334" s="719"/>
      <c r="AL334" s="70"/>
      <c r="AM334" s="70"/>
      <c r="AN334" s="719"/>
      <c r="AO334" s="70"/>
      <c r="AP334" s="70"/>
      <c r="AQ334" s="719"/>
      <c r="AR334" s="70"/>
      <c r="AS334" s="70"/>
      <c r="AT334" s="719"/>
      <c r="AU334" s="70"/>
      <c r="AV334" s="70"/>
      <c r="AW334" s="719"/>
      <c r="AX334" s="70"/>
      <c r="AY334" s="70"/>
      <c r="AZ334" s="719"/>
      <c r="BA334" s="70"/>
      <c r="BB334" s="70"/>
      <c r="BC334" s="719"/>
      <c r="BD334" s="70"/>
      <c r="BE334" s="70"/>
      <c r="BF334" s="719"/>
      <c r="BG334" s="70"/>
      <c r="BH334" s="70"/>
      <c r="BI334" s="719"/>
      <c r="BJ334" s="70"/>
      <c r="BK334" s="70"/>
      <c r="BL334" s="719"/>
      <c r="BM334" s="70"/>
      <c r="BN334" s="70"/>
      <c r="BO334" s="719"/>
      <c r="BP334" s="70"/>
      <c r="BQ334" s="70"/>
      <c r="BR334" s="719"/>
      <c r="BS334" s="70"/>
      <c r="BT334" s="70"/>
      <c r="BU334" s="719"/>
      <c r="BV334" s="70"/>
      <c r="BW334" s="70"/>
      <c r="BX334" s="719"/>
      <c r="BY334" s="70"/>
      <c r="BZ334" s="70"/>
      <c r="CA334" s="719"/>
      <c r="CB334" s="70"/>
      <c r="CC334" s="70"/>
      <c r="CD334" s="719"/>
      <c r="CE334" s="70"/>
      <c r="CF334" s="70"/>
      <c r="CG334" s="719"/>
      <c r="CH334" s="70"/>
      <c r="CI334" s="70"/>
      <c r="CJ334" s="719"/>
      <c r="CK334" s="70"/>
      <c r="CL334" s="70"/>
      <c r="CM334" s="719"/>
      <c r="CN334" s="70"/>
      <c r="CO334" s="70"/>
      <c r="CP334" s="719"/>
      <c r="CQ334" s="70"/>
      <c r="CR334" s="70"/>
      <c r="CS334" s="719"/>
      <c r="CT334" s="70"/>
      <c r="CU334" s="70"/>
      <c r="CV334" s="719"/>
      <c r="CW334" s="70"/>
      <c r="CX334" s="70"/>
      <c r="CY334" s="719"/>
      <c r="CZ334" s="70"/>
      <c r="DA334" s="70"/>
      <c r="DB334" s="719"/>
      <c r="DC334" s="70"/>
      <c r="DD334" s="70"/>
      <c r="DE334" s="719"/>
      <c r="DF334" s="70"/>
      <c r="DG334" s="70"/>
      <c r="DH334" s="719"/>
      <c r="DI334" s="70"/>
      <c r="DJ334" s="70"/>
    </row>
    <row r="335" spans="1:114" ht="15">
      <c r="A335" s="70"/>
      <c r="B335" s="70"/>
      <c r="C335" s="70"/>
      <c r="D335" s="719"/>
      <c r="E335" s="70"/>
      <c r="F335" s="70"/>
      <c r="G335" s="719"/>
      <c r="H335" s="70"/>
      <c r="I335" s="70"/>
      <c r="J335" s="719"/>
      <c r="K335" s="70"/>
      <c r="L335" s="70"/>
      <c r="M335" s="719"/>
      <c r="N335" s="70"/>
      <c r="O335" s="70"/>
      <c r="P335" s="719"/>
      <c r="Q335" s="70"/>
      <c r="R335" s="70"/>
      <c r="S335" s="719"/>
      <c r="T335" s="70"/>
      <c r="U335" s="70"/>
      <c r="V335" s="719"/>
      <c r="W335" s="70"/>
      <c r="X335" s="70"/>
      <c r="Y335" s="719"/>
      <c r="Z335" s="70"/>
      <c r="AA335" s="70"/>
      <c r="AB335" s="719"/>
      <c r="AC335" s="70"/>
      <c r="AD335" s="70"/>
      <c r="AE335" s="719"/>
      <c r="AF335" s="70"/>
      <c r="AG335" s="70"/>
      <c r="AH335" s="719"/>
      <c r="AI335" s="70"/>
      <c r="AJ335" s="70"/>
      <c r="AK335" s="719"/>
      <c r="AL335" s="70"/>
      <c r="AM335" s="70"/>
      <c r="AN335" s="719"/>
      <c r="AO335" s="70"/>
      <c r="AP335" s="70"/>
      <c r="AQ335" s="719"/>
      <c r="AR335" s="70"/>
      <c r="AS335" s="70"/>
      <c r="AT335" s="719"/>
      <c r="AU335" s="70"/>
      <c r="AV335" s="70"/>
      <c r="AW335" s="719"/>
      <c r="AX335" s="70"/>
      <c r="AY335" s="70"/>
      <c r="AZ335" s="719"/>
      <c r="BA335" s="70"/>
      <c r="BB335" s="70"/>
      <c r="BC335" s="719"/>
      <c r="BD335" s="70"/>
      <c r="BE335" s="70"/>
      <c r="BF335" s="719"/>
      <c r="BG335" s="70"/>
      <c r="BH335" s="70"/>
      <c r="BI335" s="719"/>
      <c r="BJ335" s="70"/>
      <c r="BK335" s="70"/>
      <c r="BL335" s="719"/>
      <c r="BM335" s="70"/>
      <c r="BN335" s="70"/>
      <c r="BO335" s="719"/>
      <c r="BP335" s="70"/>
      <c r="BQ335" s="70"/>
      <c r="BR335" s="719"/>
      <c r="BS335" s="70"/>
      <c r="BT335" s="70"/>
      <c r="BU335" s="719"/>
      <c r="BV335" s="70"/>
      <c r="BW335" s="70"/>
      <c r="BX335" s="719"/>
      <c r="BY335" s="70"/>
      <c r="BZ335" s="70"/>
      <c r="CA335" s="719"/>
      <c r="CB335" s="70"/>
      <c r="CC335" s="70"/>
      <c r="CD335" s="719"/>
      <c r="CE335" s="70"/>
      <c r="CF335" s="70"/>
      <c r="CG335" s="719"/>
      <c r="CH335" s="70"/>
      <c r="CI335" s="70"/>
      <c r="CJ335" s="719"/>
      <c r="CK335" s="70"/>
      <c r="CL335" s="70"/>
      <c r="CM335" s="719"/>
      <c r="CN335" s="70"/>
      <c r="CO335" s="70"/>
      <c r="CP335" s="719"/>
      <c r="CQ335" s="70"/>
      <c r="CR335" s="70"/>
      <c r="CS335" s="719"/>
      <c r="CT335" s="70"/>
      <c r="CU335" s="70"/>
      <c r="CV335" s="719"/>
      <c r="CW335" s="70"/>
      <c r="CX335" s="70"/>
      <c r="CY335" s="719"/>
      <c r="CZ335" s="70"/>
      <c r="DA335" s="70"/>
      <c r="DB335" s="719"/>
      <c r="DC335" s="70"/>
      <c r="DD335" s="70"/>
      <c r="DE335" s="719"/>
      <c r="DF335" s="70"/>
      <c r="DG335" s="70"/>
      <c r="DH335" s="719"/>
      <c r="DI335" s="70"/>
      <c r="DJ335" s="70"/>
    </row>
    <row r="336" spans="1:114" ht="15">
      <c r="A336" s="70"/>
      <c r="B336" s="70"/>
      <c r="C336" s="70"/>
      <c r="D336" s="719"/>
      <c r="E336" s="70"/>
      <c r="F336" s="70"/>
      <c r="G336" s="719"/>
      <c r="H336" s="70"/>
      <c r="I336" s="70"/>
      <c r="J336" s="719"/>
      <c r="K336" s="70"/>
      <c r="L336" s="70"/>
      <c r="M336" s="719"/>
      <c r="N336" s="70"/>
      <c r="O336" s="70"/>
      <c r="P336" s="719"/>
      <c r="Q336" s="70"/>
      <c r="R336" s="70"/>
      <c r="S336" s="719"/>
      <c r="T336" s="70"/>
      <c r="U336" s="70"/>
      <c r="V336" s="719"/>
      <c r="W336" s="70"/>
      <c r="X336" s="70"/>
      <c r="Y336" s="719"/>
      <c r="Z336" s="70"/>
      <c r="AA336" s="70"/>
      <c r="AB336" s="719"/>
      <c r="AC336" s="70"/>
      <c r="AD336" s="70"/>
      <c r="AE336" s="719"/>
      <c r="AF336" s="70"/>
      <c r="AG336" s="70"/>
      <c r="AH336" s="719"/>
      <c r="AI336" s="70"/>
      <c r="AJ336" s="70"/>
      <c r="AK336" s="719"/>
      <c r="AL336" s="70"/>
      <c r="AM336" s="70"/>
      <c r="AN336" s="719"/>
      <c r="AO336" s="70"/>
      <c r="AP336" s="70"/>
      <c r="AQ336" s="719"/>
      <c r="AR336" s="70"/>
      <c r="AS336" s="70"/>
      <c r="AT336" s="719"/>
      <c r="AU336" s="70"/>
      <c r="AV336" s="70"/>
      <c r="AW336" s="719"/>
      <c r="AX336" s="70"/>
      <c r="AY336" s="70"/>
      <c r="AZ336" s="719"/>
      <c r="BA336" s="70"/>
      <c r="BB336" s="70"/>
      <c r="BC336" s="719"/>
      <c r="BD336" s="70"/>
      <c r="BE336" s="70"/>
      <c r="BF336" s="719"/>
      <c r="BG336" s="70"/>
      <c r="BH336" s="70"/>
      <c r="BI336" s="719"/>
      <c r="BJ336" s="70"/>
      <c r="BK336" s="70"/>
      <c r="BL336" s="719"/>
      <c r="BM336" s="70"/>
      <c r="BN336" s="70"/>
      <c r="BO336" s="719"/>
      <c r="BP336" s="70"/>
      <c r="BQ336" s="70"/>
      <c r="BR336" s="719"/>
      <c r="BS336" s="70"/>
      <c r="BT336" s="70"/>
      <c r="BU336" s="719"/>
      <c r="BV336" s="70"/>
      <c r="BW336" s="70"/>
      <c r="BX336" s="719"/>
      <c r="BY336" s="70"/>
      <c r="BZ336" s="70"/>
      <c r="CA336" s="719"/>
      <c r="CB336" s="70"/>
      <c r="CC336" s="70"/>
      <c r="CD336" s="719"/>
      <c r="CE336" s="70"/>
      <c r="CF336" s="70"/>
      <c r="CG336" s="719"/>
      <c r="CH336" s="70"/>
      <c r="CI336" s="70"/>
      <c r="CJ336" s="719"/>
      <c r="CK336" s="70"/>
      <c r="CL336" s="70"/>
      <c r="CM336" s="719"/>
      <c r="CN336" s="70"/>
      <c r="CO336" s="70"/>
      <c r="CP336" s="719"/>
      <c r="CQ336" s="70"/>
      <c r="CR336" s="70"/>
      <c r="CS336" s="719"/>
      <c r="CT336" s="70"/>
      <c r="CU336" s="70"/>
      <c r="CV336" s="719"/>
      <c r="CW336" s="70"/>
      <c r="CX336" s="70"/>
      <c r="CY336" s="719"/>
      <c r="CZ336" s="70"/>
      <c r="DA336" s="70"/>
      <c r="DB336" s="719"/>
      <c r="DC336" s="70"/>
      <c r="DD336" s="70"/>
      <c r="DE336" s="719"/>
      <c r="DF336" s="70"/>
      <c r="DG336" s="70"/>
      <c r="DH336" s="719"/>
      <c r="DI336" s="70"/>
      <c r="DJ336" s="70"/>
    </row>
    <row r="337" spans="1:114" ht="15">
      <c r="A337" s="70"/>
      <c r="B337" s="70"/>
      <c r="C337" s="70"/>
      <c r="D337" s="719"/>
      <c r="E337" s="70"/>
      <c r="F337" s="70"/>
      <c r="G337" s="719"/>
      <c r="H337" s="70"/>
      <c r="I337" s="70"/>
      <c r="J337" s="719"/>
      <c r="K337" s="70"/>
      <c r="L337" s="70"/>
      <c r="M337" s="719"/>
      <c r="N337" s="70"/>
      <c r="O337" s="70"/>
      <c r="P337" s="719"/>
      <c r="Q337" s="70"/>
      <c r="R337" s="70"/>
      <c r="S337" s="719"/>
      <c r="T337" s="70"/>
      <c r="U337" s="70"/>
      <c r="V337" s="719"/>
      <c r="W337" s="70"/>
      <c r="X337" s="70"/>
      <c r="Y337" s="719"/>
      <c r="Z337" s="70"/>
      <c r="AA337" s="70"/>
      <c r="AB337" s="719"/>
      <c r="AC337" s="70"/>
      <c r="AD337" s="70"/>
      <c r="AE337" s="719"/>
      <c r="AF337" s="70"/>
      <c r="AG337" s="70"/>
      <c r="AH337" s="719"/>
      <c r="AI337" s="70"/>
      <c r="AJ337" s="70"/>
      <c r="AK337" s="719"/>
      <c r="AL337" s="70"/>
      <c r="AM337" s="70"/>
      <c r="AN337" s="719"/>
      <c r="AO337" s="70"/>
      <c r="AP337" s="70"/>
      <c r="AQ337" s="719"/>
      <c r="AR337" s="70"/>
      <c r="AS337" s="70"/>
      <c r="AT337" s="719"/>
      <c r="AU337" s="70"/>
      <c r="AV337" s="70"/>
      <c r="AW337" s="719"/>
      <c r="AX337" s="70"/>
      <c r="AY337" s="70"/>
      <c r="AZ337" s="719"/>
      <c r="BA337" s="70"/>
      <c r="BB337" s="70"/>
      <c r="BC337" s="719"/>
      <c r="BD337" s="70"/>
      <c r="BE337" s="70"/>
      <c r="BF337" s="719"/>
      <c r="BG337" s="70"/>
      <c r="BH337" s="70"/>
      <c r="BI337" s="719"/>
      <c r="BJ337" s="70"/>
      <c r="BK337" s="70"/>
      <c r="BL337" s="719"/>
      <c r="BM337" s="70"/>
      <c r="BN337" s="70"/>
      <c r="BO337" s="719"/>
      <c r="BP337" s="70"/>
      <c r="BQ337" s="70"/>
      <c r="BR337" s="719"/>
      <c r="BS337" s="70"/>
      <c r="BT337" s="70"/>
      <c r="BU337" s="719"/>
      <c r="BV337" s="70"/>
      <c r="BW337" s="70"/>
      <c r="BX337" s="719"/>
      <c r="BY337" s="70"/>
      <c r="BZ337" s="70"/>
      <c r="CA337" s="719"/>
      <c r="CB337" s="70"/>
      <c r="CC337" s="70"/>
      <c r="CD337" s="719"/>
      <c r="CE337" s="70"/>
      <c r="CF337" s="70"/>
      <c r="CG337" s="719"/>
      <c r="CH337" s="70"/>
      <c r="CI337" s="70"/>
      <c r="CJ337" s="719"/>
      <c r="CK337" s="70"/>
      <c r="CL337" s="70"/>
      <c r="CM337" s="719"/>
      <c r="CN337" s="70"/>
      <c r="CO337" s="70"/>
      <c r="CP337" s="719"/>
      <c r="CQ337" s="70"/>
      <c r="CR337" s="70"/>
      <c r="CS337" s="719"/>
      <c r="CT337" s="70"/>
      <c r="CU337" s="70"/>
      <c r="CV337" s="719"/>
      <c r="CW337" s="70"/>
      <c r="CX337" s="70"/>
      <c r="CY337" s="719"/>
      <c r="CZ337" s="70"/>
      <c r="DA337" s="70"/>
      <c r="DB337" s="719"/>
      <c r="DC337" s="70"/>
      <c r="DD337" s="70"/>
      <c r="DE337" s="719"/>
      <c r="DF337" s="70"/>
      <c r="DG337" s="70"/>
      <c r="DH337" s="719"/>
      <c r="DI337" s="70"/>
      <c r="DJ337" s="70"/>
    </row>
    <row r="338" spans="1:114" ht="15">
      <c r="A338" s="70"/>
      <c r="B338" s="70"/>
      <c r="C338" s="70"/>
      <c r="D338" s="719"/>
      <c r="E338" s="70"/>
      <c r="F338" s="70"/>
      <c r="G338" s="719"/>
      <c r="H338" s="70"/>
      <c r="I338" s="70"/>
      <c r="J338" s="719"/>
      <c r="K338" s="70"/>
      <c r="L338" s="70"/>
      <c r="M338" s="719"/>
      <c r="N338" s="70"/>
      <c r="O338" s="70"/>
      <c r="P338" s="719"/>
      <c r="Q338" s="70"/>
      <c r="R338" s="70"/>
      <c r="S338" s="719"/>
      <c r="T338" s="70"/>
      <c r="U338" s="70"/>
      <c r="V338" s="719"/>
      <c r="W338" s="70"/>
      <c r="X338" s="70"/>
      <c r="Y338" s="719"/>
      <c r="Z338" s="70"/>
      <c r="AA338" s="70"/>
      <c r="AB338" s="719"/>
      <c r="AC338" s="70"/>
      <c r="AD338" s="70"/>
      <c r="AE338" s="719"/>
      <c r="AF338" s="70"/>
      <c r="AG338" s="70"/>
      <c r="AH338" s="719"/>
      <c r="AI338" s="70"/>
      <c r="AJ338" s="70"/>
      <c r="AK338" s="719"/>
      <c r="AL338" s="70"/>
      <c r="AM338" s="70"/>
      <c r="AN338" s="719"/>
      <c r="AO338" s="70"/>
      <c r="AP338" s="70"/>
      <c r="AQ338" s="719"/>
      <c r="AR338" s="70"/>
      <c r="AS338" s="70"/>
      <c r="AT338" s="719"/>
      <c r="AU338" s="70"/>
      <c r="AV338" s="70"/>
      <c r="AW338" s="719"/>
      <c r="AX338" s="70"/>
      <c r="AY338" s="70"/>
      <c r="AZ338" s="719"/>
      <c r="BA338" s="70"/>
      <c r="BB338" s="70"/>
      <c r="BC338" s="719"/>
      <c r="BD338" s="70"/>
      <c r="BE338" s="70"/>
      <c r="BF338" s="719"/>
      <c r="BG338" s="70"/>
      <c r="BH338" s="70"/>
      <c r="BI338" s="719"/>
      <c r="BJ338" s="70"/>
      <c r="BK338" s="70"/>
      <c r="BL338" s="719"/>
      <c r="BM338" s="70"/>
      <c r="BN338" s="70"/>
      <c r="BO338" s="719"/>
      <c r="BP338" s="70"/>
      <c r="BQ338" s="70"/>
      <c r="BR338" s="719"/>
      <c r="BS338" s="70"/>
      <c r="BT338" s="70"/>
      <c r="BU338" s="719"/>
      <c r="BV338" s="70"/>
      <c r="BW338" s="70"/>
      <c r="BX338" s="719"/>
      <c r="BY338" s="70"/>
      <c r="BZ338" s="70"/>
      <c r="CA338" s="719"/>
      <c r="CB338" s="70"/>
      <c r="CC338" s="70"/>
      <c r="CD338" s="719"/>
      <c r="CE338" s="70"/>
      <c r="CF338" s="70"/>
      <c r="CG338" s="719"/>
      <c r="CH338" s="70"/>
      <c r="CI338" s="70"/>
      <c r="CJ338" s="719"/>
      <c r="CK338" s="70"/>
      <c r="CL338" s="70"/>
      <c r="CM338" s="719"/>
      <c r="CN338" s="70"/>
      <c r="CO338" s="70"/>
      <c r="CP338" s="719"/>
      <c r="CQ338" s="70"/>
      <c r="CR338" s="70"/>
      <c r="CS338" s="719"/>
      <c r="CT338" s="70"/>
      <c r="CU338" s="70"/>
      <c r="CV338" s="719"/>
      <c r="CW338" s="70"/>
      <c r="CX338" s="70"/>
      <c r="CY338" s="719"/>
      <c r="CZ338" s="70"/>
      <c r="DA338" s="70"/>
      <c r="DB338" s="719"/>
      <c r="DC338" s="70"/>
      <c r="DD338" s="70"/>
      <c r="DE338" s="719"/>
      <c r="DF338" s="70"/>
      <c r="DG338" s="70"/>
      <c r="DH338" s="719"/>
      <c r="DI338" s="70"/>
      <c r="DJ338" s="70"/>
    </row>
    <row r="339" spans="1:114" ht="15">
      <c r="A339" s="70"/>
      <c r="B339" s="70"/>
      <c r="C339" s="70"/>
      <c r="D339" s="719"/>
      <c r="E339" s="70"/>
      <c r="F339" s="70"/>
      <c r="G339" s="719"/>
      <c r="H339" s="70"/>
      <c r="I339" s="70"/>
      <c r="J339" s="719"/>
      <c r="K339" s="70"/>
      <c r="L339" s="70"/>
      <c r="M339" s="719"/>
      <c r="N339" s="70"/>
      <c r="O339" s="70"/>
      <c r="P339" s="719"/>
      <c r="Q339" s="70"/>
      <c r="R339" s="70"/>
      <c r="S339" s="719"/>
      <c r="T339" s="70"/>
      <c r="U339" s="70"/>
      <c r="V339" s="719"/>
      <c r="W339" s="70"/>
      <c r="X339" s="70"/>
      <c r="Y339" s="719"/>
      <c r="Z339" s="70"/>
      <c r="AA339" s="70"/>
      <c r="AB339" s="719"/>
      <c r="AC339" s="70"/>
      <c r="AD339" s="70"/>
      <c r="AE339" s="719"/>
      <c r="AF339" s="70"/>
      <c r="AG339" s="70"/>
      <c r="AH339" s="719"/>
      <c r="AI339" s="70"/>
      <c r="AJ339" s="70"/>
      <c r="AK339" s="719"/>
      <c r="AL339" s="70"/>
      <c r="AM339" s="70"/>
      <c r="AN339" s="719"/>
      <c r="AO339" s="70"/>
      <c r="AP339" s="70"/>
      <c r="AQ339" s="719"/>
      <c r="AR339" s="70"/>
      <c r="AS339" s="70"/>
      <c r="AT339" s="719"/>
      <c r="AU339" s="70"/>
      <c r="AV339" s="70"/>
      <c r="AW339" s="719"/>
      <c r="AX339" s="70"/>
      <c r="AY339" s="70"/>
      <c r="AZ339" s="719"/>
      <c r="BA339" s="70"/>
      <c r="BB339" s="70"/>
      <c r="BC339" s="719"/>
      <c r="BD339" s="70"/>
      <c r="BE339" s="70"/>
      <c r="BF339" s="719"/>
      <c r="BG339" s="70"/>
      <c r="BH339" s="70"/>
      <c r="BI339" s="719"/>
      <c r="BJ339" s="70"/>
      <c r="BK339" s="70"/>
      <c r="BL339" s="719"/>
      <c r="BM339" s="70"/>
      <c r="BN339" s="70"/>
      <c r="BO339" s="719"/>
      <c r="BP339" s="70"/>
      <c r="BQ339" s="70"/>
      <c r="BR339" s="719"/>
      <c r="BS339" s="70"/>
      <c r="BT339" s="70"/>
      <c r="BU339" s="719"/>
      <c r="BV339" s="70"/>
      <c r="BW339" s="70"/>
      <c r="BX339" s="719"/>
      <c r="BY339" s="70"/>
      <c r="BZ339" s="70"/>
      <c r="CA339" s="719"/>
      <c r="CB339" s="70"/>
      <c r="CC339" s="70"/>
      <c r="CD339" s="719"/>
      <c r="CE339" s="70"/>
      <c r="CF339" s="70"/>
      <c r="CG339" s="719"/>
      <c r="CH339" s="70"/>
      <c r="CI339" s="70"/>
      <c r="CJ339" s="719"/>
      <c r="CK339" s="70"/>
      <c r="CL339" s="70"/>
      <c r="CM339" s="719"/>
      <c r="CN339" s="70"/>
      <c r="CO339" s="70"/>
      <c r="CP339" s="719"/>
      <c r="CQ339" s="70"/>
      <c r="CR339" s="70"/>
      <c r="CS339" s="719"/>
      <c r="CT339" s="70"/>
      <c r="CU339" s="70"/>
      <c r="CV339" s="719"/>
      <c r="CW339" s="70"/>
      <c r="CX339" s="70"/>
      <c r="CY339" s="719"/>
      <c r="CZ339" s="70"/>
      <c r="DA339" s="70"/>
      <c r="DB339" s="719"/>
      <c r="DC339" s="70"/>
      <c r="DD339" s="70"/>
      <c r="DE339" s="719"/>
      <c r="DF339" s="70"/>
      <c r="DG339" s="70"/>
      <c r="DH339" s="719"/>
      <c r="DI339" s="70"/>
      <c r="DJ339" s="70"/>
    </row>
    <row r="340" spans="1:114" ht="15">
      <c r="A340" s="70"/>
      <c r="B340" s="70"/>
      <c r="C340" s="70"/>
      <c r="D340" s="719"/>
      <c r="E340" s="70"/>
      <c r="F340" s="70"/>
      <c r="G340" s="719"/>
      <c r="H340" s="70"/>
      <c r="I340" s="70"/>
      <c r="J340" s="719"/>
      <c r="K340" s="70"/>
      <c r="L340" s="70"/>
      <c r="M340" s="719"/>
      <c r="N340" s="70"/>
      <c r="O340" s="70"/>
      <c r="P340" s="719"/>
      <c r="Q340" s="70"/>
      <c r="R340" s="70"/>
      <c r="S340" s="719"/>
      <c r="T340" s="70"/>
      <c r="U340" s="70"/>
      <c r="V340" s="719"/>
      <c r="W340" s="70"/>
      <c r="X340" s="70"/>
      <c r="Y340" s="719"/>
      <c r="Z340" s="70"/>
      <c r="AA340" s="70"/>
      <c r="AB340" s="719"/>
      <c r="AC340" s="70"/>
      <c r="AD340" s="70"/>
      <c r="AE340" s="719"/>
      <c r="AF340" s="70"/>
      <c r="AG340" s="70"/>
      <c r="AH340" s="719"/>
      <c r="AI340" s="70"/>
      <c r="AJ340" s="70"/>
      <c r="AK340" s="719"/>
      <c r="AL340" s="70"/>
      <c r="AM340" s="70"/>
      <c r="AN340" s="719"/>
      <c r="AO340" s="70"/>
      <c r="AP340" s="70"/>
      <c r="AQ340" s="719"/>
      <c r="AR340" s="70"/>
      <c r="AS340" s="70"/>
      <c r="AT340" s="719"/>
      <c r="AU340" s="70"/>
      <c r="AV340" s="70"/>
      <c r="AW340" s="719"/>
      <c r="AX340" s="70"/>
      <c r="AY340" s="70"/>
      <c r="AZ340" s="719"/>
      <c r="BA340" s="70"/>
      <c r="BB340" s="70"/>
      <c r="BC340" s="719"/>
      <c r="BD340" s="70"/>
      <c r="BE340" s="70"/>
      <c r="BF340" s="719"/>
      <c r="BG340" s="70"/>
      <c r="BH340" s="70"/>
      <c r="BI340" s="719"/>
      <c r="BJ340" s="70"/>
      <c r="BK340" s="70"/>
      <c r="BL340" s="719"/>
      <c r="BM340" s="70"/>
      <c r="BN340" s="70"/>
      <c r="BO340" s="719"/>
      <c r="BP340" s="70"/>
      <c r="BQ340" s="70"/>
      <c r="BR340" s="719"/>
      <c r="BS340" s="70"/>
      <c r="BT340" s="70"/>
      <c r="BU340" s="719"/>
      <c r="BV340" s="70"/>
      <c r="BW340" s="70"/>
      <c r="BX340" s="719"/>
      <c r="BY340" s="70"/>
      <c r="BZ340" s="70"/>
      <c r="CA340" s="719"/>
      <c r="CB340" s="70"/>
      <c r="CC340" s="70"/>
      <c r="CD340" s="719"/>
      <c r="CE340" s="70"/>
      <c r="CF340" s="70"/>
      <c r="CG340" s="719"/>
      <c r="CH340" s="70"/>
      <c r="CI340" s="70"/>
      <c r="CJ340" s="719"/>
      <c r="CK340" s="70"/>
      <c r="CL340" s="70"/>
      <c r="CM340" s="719"/>
      <c r="CN340" s="70"/>
      <c r="CO340" s="70"/>
      <c r="CP340" s="719"/>
      <c r="CQ340" s="70"/>
      <c r="CR340" s="70"/>
      <c r="CS340" s="719"/>
      <c r="CT340" s="70"/>
      <c r="CU340" s="70"/>
      <c r="CV340" s="719"/>
      <c r="CW340" s="70"/>
      <c r="CX340" s="70"/>
      <c r="CY340" s="719"/>
      <c r="CZ340" s="70"/>
      <c r="DA340" s="70"/>
      <c r="DB340" s="719"/>
      <c r="DC340" s="70"/>
      <c r="DD340" s="70"/>
      <c r="DE340" s="719"/>
      <c r="DF340" s="70"/>
      <c r="DG340" s="70"/>
      <c r="DH340" s="719"/>
      <c r="DI340" s="70"/>
      <c r="DJ340" s="70"/>
    </row>
    <row r="341" spans="1:114" ht="15">
      <c r="A341" s="70"/>
      <c r="B341" s="70"/>
      <c r="C341" s="70"/>
      <c r="D341" s="719"/>
      <c r="E341" s="70"/>
      <c r="F341" s="70"/>
      <c r="G341" s="719"/>
      <c r="H341" s="70"/>
      <c r="I341" s="70"/>
      <c r="J341" s="719"/>
      <c r="K341" s="70"/>
      <c r="L341" s="70"/>
      <c r="M341" s="719"/>
      <c r="N341" s="70"/>
      <c r="O341" s="70"/>
      <c r="P341" s="719"/>
      <c r="Q341" s="70"/>
      <c r="R341" s="70"/>
      <c r="S341" s="719"/>
      <c r="T341" s="70"/>
      <c r="U341" s="70"/>
      <c r="V341" s="719"/>
      <c r="W341" s="70"/>
      <c r="X341" s="70"/>
      <c r="Y341" s="719"/>
      <c r="Z341" s="70"/>
      <c r="AA341" s="70"/>
      <c r="AB341" s="719"/>
      <c r="AC341" s="70"/>
      <c r="AD341" s="70"/>
      <c r="AE341" s="719"/>
      <c r="AF341" s="70"/>
      <c r="AG341" s="70"/>
      <c r="AH341" s="719"/>
      <c r="AI341" s="70"/>
      <c r="AJ341" s="70"/>
      <c r="AK341" s="719"/>
      <c r="AL341" s="70"/>
      <c r="AM341" s="70"/>
      <c r="AN341" s="719"/>
      <c r="AO341" s="70"/>
      <c r="AP341" s="70"/>
      <c r="AQ341" s="719"/>
      <c r="AR341" s="70"/>
      <c r="AS341" s="70"/>
      <c r="AT341" s="719"/>
      <c r="AU341" s="70"/>
      <c r="AV341" s="70"/>
      <c r="AW341" s="719"/>
      <c r="AX341" s="70"/>
      <c r="AY341" s="70"/>
      <c r="AZ341" s="719"/>
      <c r="BA341" s="70"/>
      <c r="BB341" s="70"/>
      <c r="BC341" s="719"/>
      <c r="BD341" s="70"/>
      <c r="BE341" s="70"/>
      <c r="BF341" s="719"/>
      <c r="BG341" s="70"/>
      <c r="BH341" s="70"/>
      <c r="BI341" s="719"/>
      <c r="BJ341" s="70"/>
      <c r="BK341" s="70"/>
      <c r="BL341" s="719"/>
      <c r="BM341" s="70"/>
      <c r="BN341" s="70"/>
      <c r="BO341" s="719"/>
      <c r="BP341" s="70"/>
      <c r="BQ341" s="70"/>
      <c r="BR341" s="719"/>
      <c r="BS341" s="70"/>
      <c r="BT341" s="70"/>
      <c r="BU341" s="719"/>
      <c r="BV341" s="70"/>
      <c r="BW341" s="70"/>
      <c r="BX341" s="719"/>
      <c r="BY341" s="70"/>
      <c r="BZ341" s="70"/>
      <c r="CA341" s="719"/>
      <c r="CB341" s="70"/>
      <c r="CC341" s="70"/>
      <c r="CD341" s="719"/>
      <c r="CE341" s="70"/>
      <c r="CF341" s="70"/>
      <c r="CG341" s="719"/>
      <c r="CH341" s="70"/>
      <c r="CI341" s="70"/>
      <c r="CJ341" s="719"/>
      <c r="CK341" s="70"/>
      <c r="CL341" s="70"/>
      <c r="CM341" s="719"/>
      <c r="CN341" s="70"/>
      <c r="CO341" s="70"/>
      <c r="CP341" s="719"/>
      <c r="CQ341" s="70"/>
      <c r="CR341" s="70"/>
      <c r="CS341" s="719"/>
      <c r="CT341" s="70"/>
      <c r="CU341" s="70"/>
      <c r="CV341" s="719"/>
      <c r="CW341" s="70"/>
      <c r="CX341" s="70"/>
      <c r="CY341" s="719"/>
      <c r="CZ341" s="70"/>
      <c r="DA341" s="70"/>
      <c r="DB341" s="719"/>
      <c r="DC341" s="70"/>
      <c r="DD341" s="70"/>
      <c r="DE341" s="719"/>
      <c r="DF341" s="70"/>
      <c r="DG341" s="70"/>
      <c r="DH341" s="719"/>
      <c r="DI341" s="70"/>
      <c r="DJ341" s="70"/>
    </row>
    <row r="342" spans="1:114" ht="15">
      <c r="A342" s="70"/>
      <c r="B342" s="70"/>
      <c r="C342" s="70"/>
      <c r="D342" s="719"/>
      <c r="E342" s="70"/>
      <c r="F342" s="70"/>
      <c r="G342" s="719"/>
      <c r="H342" s="70"/>
      <c r="I342" s="70"/>
      <c r="J342" s="719"/>
      <c r="K342" s="70"/>
      <c r="L342" s="70"/>
      <c r="M342" s="719"/>
      <c r="N342" s="70"/>
      <c r="O342" s="70"/>
      <c r="P342" s="719"/>
      <c r="Q342" s="70"/>
      <c r="R342" s="70"/>
      <c r="S342" s="719"/>
      <c r="T342" s="70"/>
      <c r="U342" s="70"/>
      <c r="V342" s="719"/>
      <c r="W342" s="70"/>
      <c r="X342" s="70"/>
      <c r="Y342" s="719"/>
      <c r="Z342" s="70"/>
      <c r="AA342" s="70"/>
      <c r="AB342" s="719"/>
      <c r="AC342" s="70"/>
      <c r="AD342" s="70"/>
      <c r="AE342" s="719"/>
      <c r="AF342" s="70"/>
      <c r="AG342" s="70"/>
      <c r="AH342" s="719"/>
      <c r="AI342" s="70"/>
      <c r="AJ342" s="70"/>
      <c r="AK342" s="719"/>
      <c r="AL342" s="70"/>
      <c r="AM342" s="70"/>
      <c r="AN342" s="719"/>
      <c r="AO342" s="70"/>
      <c r="AP342" s="70"/>
      <c r="AQ342" s="719"/>
      <c r="AR342" s="70"/>
      <c r="AS342" s="70"/>
      <c r="AT342" s="719"/>
      <c r="AU342" s="70"/>
      <c r="AV342" s="70"/>
      <c r="AW342" s="719"/>
      <c r="AX342" s="70"/>
      <c r="AY342" s="70"/>
      <c r="AZ342" s="719"/>
      <c r="BA342" s="70"/>
      <c r="BB342" s="70"/>
      <c r="BC342" s="719"/>
      <c r="BD342" s="70"/>
      <c r="BE342" s="70"/>
      <c r="BF342" s="719"/>
      <c r="BG342" s="70"/>
      <c r="BH342" s="70"/>
      <c r="BI342" s="719"/>
      <c r="BJ342" s="70"/>
      <c r="BK342" s="70"/>
      <c r="BL342" s="719"/>
      <c r="BM342" s="70"/>
      <c r="BN342" s="70"/>
      <c r="BO342" s="719"/>
      <c r="BP342" s="70"/>
      <c r="BQ342" s="70"/>
      <c r="BR342" s="719"/>
      <c r="BS342" s="70"/>
      <c r="BT342" s="70"/>
      <c r="BU342" s="719"/>
      <c r="BV342" s="70"/>
      <c r="BW342" s="70"/>
      <c r="BX342" s="719"/>
      <c r="BY342" s="70"/>
      <c r="BZ342" s="70"/>
      <c r="CA342" s="719"/>
      <c r="CB342" s="70"/>
      <c r="CC342" s="70"/>
      <c r="CD342" s="719"/>
      <c r="CE342" s="70"/>
      <c r="CF342" s="70"/>
      <c r="CG342" s="719"/>
      <c r="CH342" s="70"/>
      <c r="CI342" s="70"/>
      <c r="CJ342" s="719"/>
      <c r="CK342" s="70"/>
      <c r="CL342" s="70"/>
      <c r="CM342" s="719"/>
      <c r="CN342" s="70"/>
      <c r="CO342" s="70"/>
      <c r="CP342" s="719"/>
      <c r="CQ342" s="70"/>
      <c r="CR342" s="70"/>
      <c r="CS342" s="719"/>
      <c r="CT342" s="70"/>
      <c r="CU342" s="70"/>
      <c r="CV342" s="719"/>
      <c r="CW342" s="70"/>
      <c r="CX342" s="70"/>
      <c r="CY342" s="719"/>
      <c r="CZ342" s="70"/>
      <c r="DA342" s="70"/>
      <c r="DB342" s="719"/>
      <c r="DC342" s="70"/>
      <c r="DD342" s="70"/>
      <c r="DE342" s="719"/>
      <c r="DF342" s="70"/>
      <c r="DG342" s="70"/>
      <c r="DH342" s="719"/>
      <c r="DI342" s="70"/>
      <c r="DJ342" s="70"/>
    </row>
    <row r="343" spans="1:114" ht="15">
      <c r="A343" s="70"/>
      <c r="B343" s="70"/>
      <c r="C343" s="70"/>
      <c r="D343" s="719"/>
      <c r="E343" s="70"/>
      <c r="F343" s="70"/>
      <c r="G343" s="719"/>
      <c r="H343" s="70"/>
      <c r="I343" s="70"/>
      <c r="J343" s="719"/>
      <c r="K343" s="70"/>
      <c r="L343" s="70"/>
      <c r="M343" s="719"/>
      <c r="N343" s="70"/>
      <c r="O343" s="70"/>
      <c r="P343" s="719"/>
      <c r="Q343" s="70"/>
      <c r="R343" s="70"/>
      <c r="S343" s="719"/>
      <c r="T343" s="70"/>
      <c r="U343" s="70"/>
      <c r="V343" s="719"/>
      <c r="W343" s="70"/>
      <c r="X343" s="70"/>
      <c r="Y343" s="719"/>
      <c r="Z343" s="70"/>
      <c r="AA343" s="70"/>
      <c r="AB343" s="719"/>
      <c r="AC343" s="70"/>
      <c r="AD343" s="70"/>
      <c r="AE343" s="719"/>
      <c r="AF343" s="70"/>
      <c r="AG343" s="70"/>
      <c r="AH343" s="719"/>
      <c r="AI343" s="70"/>
      <c r="AJ343" s="70"/>
      <c r="AK343" s="719"/>
      <c r="AL343" s="70"/>
      <c r="AM343" s="70"/>
      <c r="AN343" s="719"/>
      <c r="AO343" s="70"/>
      <c r="AP343" s="70"/>
      <c r="AQ343" s="719"/>
      <c r="AR343" s="70"/>
      <c r="AS343" s="70"/>
      <c r="AT343" s="719"/>
      <c r="AU343" s="70"/>
      <c r="AV343" s="70"/>
      <c r="AW343" s="719"/>
      <c r="AX343" s="70"/>
      <c r="AY343" s="70"/>
      <c r="AZ343" s="719"/>
      <c r="BA343" s="70"/>
      <c r="BB343" s="70"/>
      <c r="BC343" s="719"/>
      <c r="BD343" s="70"/>
      <c r="BE343" s="70"/>
      <c r="BF343" s="719"/>
      <c r="BG343" s="70"/>
      <c r="BH343" s="70"/>
      <c r="BI343" s="719"/>
      <c r="BJ343" s="70"/>
      <c r="BK343" s="70"/>
      <c r="BL343" s="719"/>
      <c r="BM343" s="70"/>
      <c r="BN343" s="70"/>
      <c r="BO343" s="719"/>
      <c r="BP343" s="70"/>
      <c r="BQ343" s="70"/>
      <c r="BR343" s="719"/>
      <c r="BS343" s="70"/>
      <c r="BT343" s="70"/>
      <c r="BU343" s="719"/>
      <c r="BV343" s="70"/>
      <c r="BW343" s="70"/>
      <c r="BX343" s="719"/>
      <c r="BY343" s="70"/>
      <c r="BZ343" s="70"/>
      <c r="CA343" s="719"/>
      <c r="CB343" s="70"/>
      <c r="CC343" s="70"/>
      <c r="CD343" s="719"/>
      <c r="CE343" s="70"/>
      <c r="CF343" s="70"/>
      <c r="CG343" s="719"/>
      <c r="CH343" s="70"/>
      <c r="CI343" s="70"/>
      <c r="CJ343" s="719"/>
      <c r="CK343" s="70"/>
      <c r="CL343" s="70"/>
      <c r="CM343" s="719"/>
      <c r="CN343" s="70"/>
      <c r="CO343" s="70"/>
      <c r="CP343" s="719"/>
      <c r="CQ343" s="70"/>
      <c r="CR343" s="70"/>
      <c r="CS343" s="719"/>
      <c r="CT343" s="70"/>
      <c r="CU343" s="70"/>
      <c r="CV343" s="719"/>
      <c r="CW343" s="70"/>
      <c r="CX343" s="70"/>
      <c r="CY343" s="719"/>
      <c r="CZ343" s="70"/>
      <c r="DA343" s="70"/>
      <c r="DB343" s="719"/>
      <c r="DC343" s="70"/>
      <c r="DD343" s="70"/>
      <c r="DE343" s="719"/>
      <c r="DF343" s="70"/>
      <c r="DG343" s="70"/>
      <c r="DH343" s="719"/>
      <c r="DI343" s="70"/>
      <c r="DJ343" s="70"/>
    </row>
    <row r="344" spans="1:114" ht="15">
      <c r="A344" s="70"/>
      <c r="B344" s="70"/>
      <c r="C344" s="70"/>
      <c r="D344" s="719"/>
      <c r="E344" s="70"/>
      <c r="F344" s="70"/>
      <c r="G344" s="719"/>
      <c r="H344" s="70"/>
      <c r="I344" s="70"/>
      <c r="J344" s="719"/>
      <c r="K344" s="70"/>
      <c r="L344" s="70"/>
      <c r="M344" s="719"/>
      <c r="N344" s="70"/>
      <c r="O344" s="70"/>
      <c r="P344" s="719"/>
      <c r="Q344" s="70"/>
      <c r="R344" s="70"/>
      <c r="S344" s="719"/>
      <c r="T344" s="70"/>
      <c r="U344" s="70"/>
      <c r="V344" s="719"/>
      <c r="W344" s="70"/>
      <c r="X344" s="70"/>
      <c r="Y344" s="719"/>
      <c r="Z344" s="70"/>
      <c r="AA344" s="70"/>
      <c r="AB344" s="719"/>
      <c r="AC344" s="70"/>
      <c r="AD344" s="70"/>
      <c r="AE344" s="719"/>
      <c r="AF344" s="70"/>
      <c r="AG344" s="70"/>
      <c r="AH344" s="719"/>
      <c r="AI344" s="70"/>
      <c r="AJ344" s="70"/>
      <c r="AK344" s="719"/>
      <c r="AL344" s="70"/>
      <c r="AM344" s="70"/>
      <c r="AN344" s="719"/>
      <c r="AO344" s="70"/>
      <c r="AP344" s="70"/>
      <c r="AQ344" s="719"/>
      <c r="AR344" s="70"/>
      <c r="AS344" s="70"/>
      <c r="AT344" s="719"/>
      <c r="AU344" s="70"/>
      <c r="AV344" s="70"/>
      <c r="AW344" s="719"/>
      <c r="AX344" s="70"/>
      <c r="AY344" s="70"/>
      <c r="AZ344" s="719"/>
      <c r="BA344" s="70"/>
      <c r="BB344" s="70"/>
      <c r="BC344" s="719"/>
      <c r="BD344" s="70"/>
      <c r="BE344" s="70"/>
      <c r="BF344" s="719"/>
      <c r="BG344" s="70"/>
      <c r="BH344" s="70"/>
      <c r="BI344" s="719"/>
      <c r="BJ344" s="70"/>
      <c r="BK344" s="70"/>
      <c r="BL344" s="719"/>
      <c r="BM344" s="70"/>
      <c r="BN344" s="70"/>
      <c r="BO344" s="719"/>
      <c r="BP344" s="70"/>
      <c r="BQ344" s="70"/>
      <c r="BR344" s="719"/>
      <c r="BS344" s="70"/>
      <c r="BT344" s="70"/>
      <c r="BU344" s="719"/>
      <c r="BV344" s="70"/>
      <c r="BW344" s="70"/>
      <c r="BX344" s="719"/>
      <c r="BY344" s="70"/>
      <c r="BZ344" s="70"/>
      <c r="CA344" s="719"/>
      <c r="CB344" s="70"/>
      <c r="CC344" s="70"/>
      <c r="CD344" s="719"/>
      <c r="CE344" s="70"/>
      <c r="CF344" s="70"/>
      <c r="CG344" s="719"/>
      <c r="CH344" s="70"/>
      <c r="CI344" s="70"/>
      <c r="CJ344" s="719"/>
      <c r="CK344" s="70"/>
      <c r="CL344" s="70"/>
      <c r="CM344" s="719"/>
      <c r="CN344" s="70"/>
      <c r="CO344" s="70"/>
      <c r="CP344" s="719"/>
      <c r="CQ344" s="70"/>
      <c r="CR344" s="70"/>
      <c r="CS344" s="719"/>
      <c r="CT344" s="70"/>
      <c r="CU344" s="70"/>
      <c r="CV344" s="719"/>
      <c r="CW344" s="70"/>
      <c r="CX344" s="70"/>
      <c r="CY344" s="719"/>
      <c r="CZ344" s="70"/>
      <c r="DA344" s="70"/>
      <c r="DB344" s="719"/>
      <c r="DC344" s="70"/>
      <c r="DD344" s="70"/>
      <c r="DE344" s="719"/>
      <c r="DF344" s="70"/>
      <c r="DG344" s="70"/>
      <c r="DH344" s="719"/>
      <c r="DI344" s="70"/>
      <c r="DJ344" s="70"/>
    </row>
    <row r="345" spans="1:114" ht="15">
      <c r="A345" s="70"/>
      <c r="B345" s="70"/>
      <c r="C345" s="70"/>
      <c r="D345" s="719"/>
      <c r="E345" s="70"/>
      <c r="F345" s="70"/>
      <c r="G345" s="719"/>
      <c r="H345" s="70"/>
      <c r="I345" s="70"/>
      <c r="J345" s="719"/>
      <c r="K345" s="70"/>
      <c r="L345" s="70"/>
      <c r="M345" s="719"/>
      <c r="N345" s="70"/>
      <c r="O345" s="70"/>
      <c r="P345" s="719"/>
      <c r="Q345" s="70"/>
      <c r="R345" s="70"/>
      <c r="S345" s="719"/>
      <c r="T345" s="70"/>
      <c r="U345" s="70"/>
      <c r="V345" s="719"/>
      <c r="W345" s="70"/>
      <c r="X345" s="70"/>
      <c r="Y345" s="719"/>
      <c r="Z345" s="70"/>
      <c r="AA345" s="70"/>
      <c r="AB345" s="719"/>
      <c r="AC345" s="70"/>
      <c r="AD345" s="70"/>
      <c r="AE345" s="719"/>
      <c r="AF345" s="70"/>
      <c r="AG345" s="70"/>
      <c r="AH345" s="719"/>
      <c r="AI345" s="70"/>
      <c r="AJ345" s="70"/>
      <c r="AK345" s="719"/>
      <c r="AL345" s="70"/>
      <c r="AM345" s="70"/>
      <c r="AN345" s="719"/>
      <c r="AO345" s="70"/>
      <c r="AP345" s="70"/>
      <c r="AQ345" s="719"/>
      <c r="AR345" s="70"/>
      <c r="AS345" s="70"/>
      <c r="AT345" s="719"/>
      <c r="AU345" s="70"/>
      <c r="AV345" s="70"/>
      <c r="AW345" s="719"/>
      <c r="AX345" s="70"/>
      <c r="AY345" s="70"/>
      <c r="AZ345" s="719"/>
      <c r="BA345" s="70"/>
      <c r="BB345" s="70"/>
      <c r="BC345" s="719"/>
      <c r="BD345" s="70"/>
      <c r="BE345" s="70"/>
      <c r="BF345" s="719"/>
      <c r="BG345" s="70"/>
      <c r="BH345" s="70"/>
      <c r="BI345" s="719"/>
      <c r="BJ345" s="70"/>
      <c r="BK345" s="70"/>
      <c r="BL345" s="719"/>
      <c r="BM345" s="70"/>
      <c r="BN345" s="70"/>
      <c r="BO345" s="719"/>
      <c r="BP345" s="70"/>
      <c r="BQ345" s="70"/>
      <c r="BR345" s="719"/>
      <c r="BS345" s="70"/>
      <c r="BT345" s="70"/>
      <c r="BU345" s="719"/>
      <c r="BV345" s="70"/>
      <c r="BW345" s="70"/>
      <c r="BX345" s="719"/>
      <c r="BY345" s="70"/>
      <c r="BZ345" s="70"/>
      <c r="CA345" s="719"/>
      <c r="CB345" s="70"/>
      <c r="CC345" s="70"/>
      <c r="CD345" s="719"/>
      <c r="CE345" s="70"/>
      <c r="CF345" s="70"/>
      <c r="CG345" s="719"/>
      <c r="CH345" s="70"/>
      <c r="CI345" s="70"/>
      <c r="CJ345" s="719"/>
      <c r="CK345" s="70"/>
      <c r="CL345" s="70"/>
      <c r="CM345" s="719"/>
      <c r="CN345" s="70"/>
      <c r="CO345" s="70"/>
      <c r="CP345" s="719"/>
      <c r="CQ345" s="70"/>
      <c r="CR345" s="70"/>
      <c r="CS345" s="719"/>
      <c r="CT345" s="70"/>
      <c r="CU345" s="70"/>
      <c r="CV345" s="719"/>
      <c r="CW345" s="70"/>
      <c r="CX345" s="70"/>
      <c r="CY345" s="719"/>
      <c r="CZ345" s="70"/>
      <c r="DA345" s="70"/>
      <c r="DB345" s="719"/>
      <c r="DC345" s="70"/>
      <c r="DD345" s="70"/>
      <c r="DE345" s="719"/>
      <c r="DF345" s="70"/>
      <c r="DG345" s="70"/>
      <c r="DH345" s="719"/>
      <c r="DI345" s="70"/>
      <c r="DJ345" s="70"/>
    </row>
    <row r="346" spans="1:114" ht="15">
      <c r="A346" s="70"/>
      <c r="B346" s="70"/>
      <c r="C346" s="70"/>
      <c r="D346" s="719"/>
      <c r="E346" s="70"/>
      <c r="F346" s="70"/>
      <c r="G346" s="719"/>
      <c r="H346" s="70"/>
      <c r="I346" s="70"/>
      <c r="J346" s="719"/>
      <c r="K346" s="70"/>
      <c r="L346" s="70"/>
      <c r="M346" s="719"/>
      <c r="N346" s="70"/>
      <c r="O346" s="70"/>
      <c r="P346" s="719"/>
      <c r="Q346" s="70"/>
      <c r="R346" s="70"/>
      <c r="S346" s="719"/>
      <c r="T346" s="70"/>
      <c r="U346" s="70"/>
      <c r="V346" s="719"/>
      <c r="W346" s="70"/>
      <c r="X346" s="70"/>
      <c r="Y346" s="719"/>
      <c r="Z346" s="70"/>
      <c r="AA346" s="70"/>
      <c r="AB346" s="719"/>
      <c r="AC346" s="70"/>
      <c r="AD346" s="70"/>
      <c r="AE346" s="719"/>
      <c r="AF346" s="70"/>
      <c r="AG346" s="70"/>
      <c r="AH346" s="719"/>
      <c r="AI346" s="70"/>
      <c r="AJ346" s="70"/>
      <c r="AK346" s="719"/>
      <c r="AL346" s="70"/>
      <c r="AM346" s="70"/>
      <c r="AN346" s="719"/>
      <c r="AO346" s="70"/>
      <c r="AP346" s="70"/>
      <c r="AQ346" s="719"/>
      <c r="AR346" s="70"/>
      <c r="AS346" s="70"/>
      <c r="AT346" s="719"/>
      <c r="AU346" s="70"/>
      <c r="AV346" s="70"/>
      <c r="AW346" s="719"/>
      <c r="AX346" s="70"/>
      <c r="AY346" s="70"/>
      <c r="AZ346" s="719"/>
      <c r="BA346" s="70"/>
      <c r="BB346" s="70"/>
      <c r="BC346" s="719"/>
      <c r="BD346" s="70"/>
      <c r="BE346" s="70"/>
      <c r="BF346" s="719"/>
      <c r="BG346" s="70"/>
      <c r="BH346" s="70"/>
      <c r="BI346" s="719"/>
      <c r="BJ346" s="70"/>
      <c r="BK346" s="70"/>
      <c r="BL346" s="719"/>
      <c r="BM346" s="70"/>
      <c r="BN346" s="70"/>
      <c r="BO346" s="719"/>
      <c r="BP346" s="70"/>
      <c r="BQ346" s="70"/>
      <c r="BR346" s="719"/>
      <c r="BS346" s="70"/>
      <c r="BT346" s="70"/>
      <c r="BU346" s="719"/>
      <c r="BV346" s="70"/>
      <c r="BW346" s="70"/>
      <c r="BX346" s="719"/>
      <c r="BY346" s="70"/>
      <c r="BZ346" s="70"/>
      <c r="CA346" s="719"/>
      <c r="CB346" s="70"/>
      <c r="CC346" s="70"/>
      <c r="CD346" s="719"/>
      <c r="CE346" s="70"/>
      <c r="CF346" s="70"/>
      <c r="CG346" s="719"/>
      <c r="CH346" s="70"/>
      <c r="CI346" s="70"/>
      <c r="CJ346" s="719"/>
      <c r="CK346" s="70"/>
      <c r="CL346" s="70"/>
      <c r="CM346" s="719"/>
      <c r="CN346" s="70"/>
      <c r="CO346" s="70"/>
      <c r="CP346" s="719"/>
      <c r="CQ346" s="70"/>
      <c r="CR346" s="70"/>
      <c r="CS346" s="719"/>
      <c r="CT346" s="70"/>
      <c r="CU346" s="70"/>
      <c r="CV346" s="719"/>
      <c r="CW346" s="70"/>
      <c r="CX346" s="70"/>
      <c r="CY346" s="719"/>
      <c r="CZ346" s="70"/>
      <c r="DA346" s="70"/>
      <c r="DB346" s="719"/>
      <c r="DC346" s="70"/>
      <c r="DD346" s="70"/>
      <c r="DE346" s="719"/>
      <c r="DF346" s="70"/>
      <c r="DG346" s="70"/>
      <c r="DH346" s="719"/>
      <c r="DI346" s="70"/>
      <c r="DJ346" s="70"/>
    </row>
    <row r="347" spans="1:114" ht="15">
      <c r="A347" s="70"/>
      <c r="B347" s="70"/>
      <c r="C347" s="70"/>
      <c r="D347" s="719"/>
      <c r="E347" s="70"/>
      <c r="F347" s="70"/>
      <c r="G347" s="719"/>
      <c r="H347" s="70"/>
      <c r="I347" s="70"/>
      <c r="J347" s="719"/>
      <c r="K347" s="70"/>
      <c r="L347" s="70"/>
      <c r="M347" s="719"/>
      <c r="N347" s="70"/>
      <c r="O347" s="70"/>
      <c r="P347" s="719"/>
      <c r="Q347" s="70"/>
      <c r="R347" s="70"/>
      <c r="S347" s="719"/>
      <c r="T347" s="70"/>
      <c r="U347" s="70"/>
      <c r="V347" s="719"/>
      <c r="W347" s="70"/>
      <c r="X347" s="70"/>
      <c r="Y347" s="719"/>
      <c r="Z347" s="70"/>
      <c r="AA347" s="70"/>
      <c r="AB347" s="719"/>
      <c r="AC347" s="70"/>
      <c r="AD347" s="70"/>
      <c r="AE347" s="719"/>
      <c r="AF347" s="70"/>
      <c r="AG347" s="70"/>
      <c r="AH347" s="719"/>
      <c r="AI347" s="70"/>
      <c r="AJ347" s="70"/>
      <c r="AK347" s="719"/>
      <c r="AL347" s="70"/>
      <c r="AM347" s="70"/>
      <c r="AN347" s="719"/>
      <c r="AO347" s="70"/>
      <c r="AP347" s="70"/>
      <c r="AQ347" s="719"/>
      <c r="AR347" s="70"/>
      <c r="AS347" s="70"/>
      <c r="AT347" s="719"/>
      <c r="AU347" s="70"/>
      <c r="AV347" s="70"/>
      <c r="AW347" s="719"/>
      <c r="AX347" s="70"/>
      <c r="AY347" s="70"/>
      <c r="AZ347" s="719"/>
      <c r="BA347" s="70"/>
      <c r="BB347" s="70"/>
      <c r="BC347" s="719"/>
      <c r="BD347" s="70"/>
      <c r="BE347" s="70"/>
      <c r="BF347" s="719"/>
      <c r="BG347" s="70"/>
      <c r="BH347" s="70"/>
      <c r="BI347" s="719"/>
      <c r="BJ347" s="70"/>
      <c r="BK347" s="70"/>
      <c r="BL347" s="719"/>
      <c r="BM347" s="70"/>
      <c r="BN347" s="70"/>
      <c r="BO347" s="719"/>
      <c r="BP347" s="70"/>
      <c r="BQ347" s="70"/>
      <c r="BR347" s="719"/>
      <c r="BS347" s="70"/>
      <c r="BT347" s="70"/>
      <c r="BU347" s="719"/>
      <c r="BV347" s="70"/>
      <c r="BW347" s="70"/>
      <c r="BX347" s="719"/>
      <c r="BY347" s="70"/>
      <c r="BZ347" s="70"/>
      <c r="CA347" s="719"/>
      <c r="CB347" s="70"/>
      <c r="CC347" s="70"/>
      <c r="CD347" s="719"/>
      <c r="CE347" s="70"/>
      <c r="CF347" s="70"/>
      <c r="CG347" s="719"/>
      <c r="CH347" s="70"/>
      <c r="CI347" s="70"/>
      <c r="CJ347" s="719"/>
      <c r="CK347" s="70"/>
      <c r="CL347" s="70"/>
      <c r="CM347" s="719"/>
      <c r="CN347" s="70"/>
      <c r="CO347" s="70"/>
      <c r="CP347" s="719"/>
      <c r="CQ347" s="70"/>
      <c r="CR347" s="70"/>
      <c r="CS347" s="719"/>
      <c r="CT347" s="70"/>
      <c r="CU347" s="70"/>
      <c r="CV347" s="719"/>
      <c r="CW347" s="70"/>
      <c r="CX347" s="70"/>
      <c r="CY347" s="719"/>
      <c r="CZ347" s="70"/>
      <c r="DA347" s="70"/>
      <c r="DB347" s="719"/>
      <c r="DC347" s="70"/>
      <c r="DD347" s="70"/>
      <c r="DE347" s="719"/>
      <c r="DF347" s="70"/>
      <c r="DG347" s="70"/>
      <c r="DH347" s="719"/>
      <c r="DI347" s="70"/>
      <c r="DJ347" s="70"/>
    </row>
    <row r="348" spans="1:114" ht="15">
      <c r="A348" s="70"/>
      <c r="B348" s="70"/>
      <c r="C348" s="70"/>
      <c r="D348" s="719"/>
      <c r="E348" s="70"/>
      <c r="F348" s="70"/>
      <c r="G348" s="719"/>
      <c r="H348" s="70"/>
      <c r="I348" s="70"/>
      <c r="J348" s="719"/>
      <c r="K348" s="70"/>
      <c r="L348" s="70"/>
      <c r="M348" s="719"/>
      <c r="N348" s="70"/>
      <c r="O348" s="70"/>
      <c r="P348" s="719"/>
      <c r="Q348" s="70"/>
      <c r="R348" s="70"/>
      <c r="S348" s="719"/>
      <c r="T348" s="70"/>
      <c r="U348" s="70"/>
      <c r="V348" s="719"/>
      <c r="W348" s="70"/>
      <c r="X348" s="70"/>
      <c r="Y348" s="719"/>
      <c r="Z348" s="70"/>
      <c r="AA348" s="70"/>
      <c r="AB348" s="719"/>
      <c r="AC348" s="70"/>
      <c r="AD348" s="70"/>
      <c r="AE348" s="719"/>
      <c r="AF348" s="70"/>
      <c r="AG348" s="70"/>
      <c r="AH348" s="719"/>
      <c r="AI348" s="70"/>
      <c r="AJ348" s="70"/>
      <c r="AK348" s="719"/>
      <c r="AL348" s="70"/>
      <c r="AM348" s="70"/>
      <c r="AN348" s="719"/>
      <c r="AO348" s="70"/>
      <c r="AP348" s="70"/>
      <c r="AQ348" s="719"/>
      <c r="AR348" s="70"/>
      <c r="AS348" s="70"/>
      <c r="AT348" s="719"/>
      <c r="AU348" s="70"/>
      <c r="AV348" s="70"/>
      <c r="AW348" s="719"/>
      <c r="AX348" s="70"/>
      <c r="AY348" s="70"/>
      <c r="AZ348" s="719"/>
      <c r="BA348" s="70"/>
      <c r="BB348" s="70"/>
      <c r="BC348" s="719"/>
      <c r="BD348" s="70"/>
      <c r="BE348" s="70"/>
      <c r="BF348" s="719"/>
      <c r="BG348" s="70"/>
      <c r="BH348" s="70"/>
      <c r="BI348" s="719"/>
      <c r="BJ348" s="70"/>
      <c r="BK348" s="70"/>
      <c r="BL348" s="719"/>
      <c r="BM348" s="70"/>
      <c r="BN348" s="70"/>
      <c r="BO348" s="719"/>
      <c r="BP348" s="70"/>
      <c r="BQ348" s="70"/>
      <c r="BR348" s="719"/>
      <c r="BS348" s="70"/>
      <c r="BT348" s="70"/>
      <c r="BU348" s="719"/>
      <c r="BV348" s="70"/>
      <c r="BW348" s="70"/>
      <c r="BX348" s="719"/>
      <c r="BY348" s="70"/>
      <c r="BZ348" s="70"/>
      <c r="CA348" s="719"/>
      <c r="CB348" s="70"/>
      <c r="CC348" s="70"/>
      <c r="CD348" s="719"/>
      <c r="CE348" s="70"/>
      <c r="CF348" s="70"/>
      <c r="CG348" s="719"/>
      <c r="CH348" s="70"/>
      <c r="CI348" s="70"/>
      <c r="CJ348" s="719"/>
      <c r="CK348" s="70"/>
      <c r="CL348" s="70"/>
      <c r="CM348" s="719"/>
      <c r="CN348" s="70"/>
      <c r="CO348" s="70"/>
      <c r="CP348" s="719"/>
      <c r="CQ348" s="70"/>
      <c r="CR348" s="70"/>
      <c r="CS348" s="719"/>
      <c r="CT348" s="70"/>
      <c r="CU348" s="70"/>
      <c r="CV348" s="719"/>
      <c r="CW348" s="70"/>
      <c r="CX348" s="70"/>
      <c r="CY348" s="719"/>
      <c r="CZ348" s="70"/>
      <c r="DA348" s="70"/>
      <c r="DB348" s="719"/>
      <c r="DC348" s="70"/>
      <c r="DD348" s="70"/>
      <c r="DE348" s="719"/>
      <c r="DF348" s="70"/>
      <c r="DG348" s="70"/>
      <c r="DH348" s="719"/>
      <c r="DI348" s="70"/>
      <c r="DJ348" s="70"/>
    </row>
    <row r="349" spans="1:114" ht="15">
      <c r="A349" s="70"/>
      <c r="B349" s="70"/>
      <c r="C349" s="70"/>
      <c r="D349" s="719"/>
      <c r="E349" s="70"/>
      <c r="F349" s="70"/>
      <c r="G349" s="719"/>
      <c r="H349" s="70"/>
      <c r="I349" s="70"/>
      <c r="J349" s="719"/>
      <c r="K349" s="70"/>
      <c r="L349" s="70"/>
      <c r="M349" s="719"/>
      <c r="N349" s="70"/>
      <c r="O349" s="70"/>
      <c r="P349" s="719"/>
      <c r="Q349" s="70"/>
      <c r="R349" s="70"/>
      <c r="S349" s="719"/>
      <c r="T349" s="70"/>
      <c r="U349" s="70"/>
      <c r="V349" s="719"/>
      <c r="W349" s="70"/>
      <c r="X349" s="70"/>
      <c r="Y349" s="719"/>
      <c r="Z349" s="70"/>
      <c r="AA349" s="70"/>
      <c r="AB349" s="719"/>
      <c r="AC349" s="70"/>
      <c r="AD349" s="70"/>
      <c r="AE349" s="719"/>
      <c r="AF349" s="70"/>
      <c r="AG349" s="70"/>
      <c r="AH349" s="719"/>
      <c r="AI349" s="70"/>
      <c r="AJ349" s="70"/>
      <c r="AK349" s="719"/>
      <c r="AL349" s="70"/>
      <c r="AM349" s="70"/>
      <c r="AN349" s="719"/>
      <c r="AO349" s="70"/>
      <c r="AP349" s="70"/>
      <c r="AQ349" s="719"/>
      <c r="AR349" s="70"/>
      <c r="AS349" s="70"/>
      <c r="AT349" s="719"/>
      <c r="AU349" s="70"/>
      <c r="AV349" s="70"/>
      <c r="AW349" s="719"/>
      <c r="AX349" s="70"/>
      <c r="AY349" s="70"/>
      <c r="AZ349" s="719"/>
      <c r="BA349" s="70"/>
      <c r="BB349" s="70"/>
      <c r="BC349" s="719"/>
      <c r="BD349" s="70"/>
      <c r="BE349" s="70"/>
      <c r="BF349" s="719"/>
      <c r="BG349" s="70"/>
      <c r="BH349" s="70"/>
      <c r="BI349" s="719"/>
      <c r="BJ349" s="70"/>
      <c r="BK349" s="70"/>
      <c r="BL349" s="719"/>
      <c r="BM349" s="70"/>
      <c r="BN349" s="70"/>
      <c r="BO349" s="719"/>
      <c r="BP349" s="70"/>
      <c r="BQ349" s="70"/>
      <c r="BR349" s="719"/>
      <c r="BS349" s="70"/>
      <c r="BT349" s="70"/>
      <c r="BU349" s="719"/>
      <c r="BV349" s="70"/>
      <c r="BW349" s="70"/>
      <c r="BX349" s="719"/>
      <c r="BY349" s="70"/>
      <c r="BZ349" s="70"/>
      <c r="CA349" s="719"/>
      <c r="CB349" s="70"/>
      <c r="CC349" s="70"/>
      <c r="CD349" s="719"/>
      <c r="CE349" s="70"/>
      <c r="CF349" s="70"/>
      <c r="CG349" s="719"/>
      <c r="CH349" s="70"/>
      <c r="CI349" s="70"/>
      <c r="CJ349" s="719"/>
      <c r="CK349" s="70"/>
      <c r="CL349" s="70"/>
      <c r="CM349" s="719"/>
      <c r="CN349" s="70"/>
      <c r="CO349" s="70"/>
      <c r="CP349" s="719"/>
      <c r="CQ349" s="70"/>
      <c r="CR349" s="70"/>
      <c r="CS349" s="719"/>
      <c r="CT349" s="70"/>
      <c r="CU349" s="70"/>
      <c r="CV349" s="719"/>
      <c r="CW349" s="70"/>
      <c r="CX349" s="70"/>
      <c r="CY349" s="719"/>
      <c r="CZ349" s="70"/>
      <c r="DA349" s="70"/>
      <c r="DB349" s="719"/>
      <c r="DC349" s="70"/>
      <c r="DD349" s="70"/>
      <c r="DE349" s="719"/>
      <c r="DF349" s="70"/>
      <c r="DG349" s="70"/>
      <c r="DH349" s="719"/>
      <c r="DI349" s="70"/>
      <c r="DJ349" s="70"/>
    </row>
    <row r="350" spans="1:114" ht="15">
      <c r="A350" s="70"/>
      <c r="B350" s="70"/>
      <c r="C350" s="70"/>
      <c r="D350" s="719"/>
      <c r="E350" s="70"/>
      <c r="F350" s="70"/>
      <c r="G350" s="719"/>
      <c r="H350" s="70"/>
      <c r="I350" s="70"/>
      <c r="J350" s="719"/>
      <c r="K350" s="70"/>
      <c r="L350" s="70"/>
      <c r="M350" s="719"/>
      <c r="N350" s="70"/>
      <c r="O350" s="70"/>
      <c r="P350" s="719"/>
      <c r="Q350" s="70"/>
      <c r="R350" s="70"/>
      <c r="S350" s="719"/>
      <c r="T350" s="70"/>
      <c r="U350" s="70"/>
      <c r="V350" s="719"/>
      <c r="W350" s="70"/>
      <c r="X350" s="70"/>
      <c r="Y350" s="719"/>
      <c r="Z350" s="70"/>
      <c r="AA350" s="70"/>
      <c r="AB350" s="719"/>
      <c r="AC350" s="70"/>
      <c r="AD350" s="70"/>
      <c r="AE350" s="719"/>
      <c r="AF350" s="70"/>
      <c r="AG350" s="70"/>
      <c r="AH350" s="719"/>
      <c r="AI350" s="70"/>
      <c r="AJ350" s="70"/>
      <c r="AK350" s="719"/>
      <c r="AL350" s="70"/>
      <c r="AM350" s="70"/>
      <c r="AN350" s="719"/>
      <c r="AO350" s="70"/>
      <c r="AP350" s="70"/>
      <c r="AQ350" s="719"/>
      <c r="AR350" s="70"/>
      <c r="AS350" s="70"/>
      <c r="AT350" s="719"/>
      <c r="AU350" s="70"/>
      <c r="AV350" s="70"/>
      <c r="AW350" s="719"/>
      <c r="AX350" s="70"/>
      <c r="AY350" s="70"/>
      <c r="AZ350" s="719"/>
      <c r="BA350" s="70"/>
      <c r="BB350" s="70"/>
      <c r="BC350" s="719"/>
      <c r="BD350" s="70"/>
      <c r="BE350" s="70"/>
      <c r="BF350" s="719"/>
      <c r="BG350" s="70"/>
      <c r="BH350" s="70"/>
      <c r="BI350" s="719"/>
      <c r="BJ350" s="70"/>
      <c r="BK350" s="70"/>
      <c r="BL350" s="719"/>
      <c r="BM350" s="70"/>
      <c r="BN350" s="70"/>
      <c r="BO350" s="719"/>
      <c r="BP350" s="70"/>
      <c r="BQ350" s="70"/>
      <c r="BR350" s="719"/>
      <c r="BS350" s="70"/>
      <c r="BT350" s="70"/>
      <c r="BU350" s="719"/>
      <c r="BV350" s="70"/>
      <c r="BW350" s="70"/>
      <c r="BX350" s="719"/>
      <c r="BY350" s="70"/>
      <c r="BZ350" s="70"/>
      <c r="CA350" s="719"/>
      <c r="CB350" s="70"/>
      <c r="CC350" s="70"/>
      <c r="CD350" s="719"/>
      <c r="CE350" s="70"/>
      <c r="CF350" s="70"/>
      <c r="CG350" s="719"/>
      <c r="CH350" s="70"/>
      <c r="CI350" s="70"/>
      <c r="CJ350" s="719"/>
      <c r="CK350" s="70"/>
      <c r="CL350" s="70"/>
      <c r="CM350" s="719"/>
      <c r="CN350" s="70"/>
      <c r="CO350" s="70"/>
      <c r="CP350" s="719"/>
      <c r="CQ350" s="70"/>
      <c r="CR350" s="70"/>
      <c r="CS350" s="719"/>
      <c r="CT350" s="70"/>
      <c r="CU350" s="70"/>
      <c r="CV350" s="719"/>
      <c r="CW350" s="70"/>
      <c r="CX350" s="70"/>
      <c r="CY350" s="719"/>
      <c r="CZ350" s="70"/>
      <c r="DA350" s="70"/>
      <c r="DB350" s="719"/>
      <c r="DC350" s="70"/>
      <c r="DD350" s="70"/>
      <c r="DE350" s="719"/>
      <c r="DF350" s="70"/>
      <c r="DG350" s="70"/>
      <c r="DH350" s="719"/>
      <c r="DI350" s="70"/>
      <c r="DJ350" s="70"/>
    </row>
    <row r="351" spans="1:114" ht="15">
      <c r="A351" s="70"/>
      <c r="B351" s="70"/>
      <c r="C351" s="70"/>
      <c r="D351" s="719"/>
      <c r="E351" s="70"/>
      <c r="F351" s="70"/>
      <c r="G351" s="719"/>
      <c r="H351" s="70"/>
      <c r="I351" s="70"/>
      <c r="J351" s="719"/>
      <c r="K351" s="70"/>
      <c r="L351" s="70"/>
      <c r="M351" s="719"/>
      <c r="N351" s="70"/>
      <c r="O351" s="70"/>
      <c r="P351" s="719"/>
      <c r="Q351" s="70"/>
      <c r="R351" s="70"/>
      <c r="S351" s="719"/>
      <c r="T351" s="70"/>
      <c r="U351" s="70"/>
      <c r="V351" s="719"/>
      <c r="W351" s="70"/>
      <c r="X351" s="70"/>
      <c r="Y351" s="719"/>
      <c r="Z351" s="70"/>
      <c r="AA351" s="70"/>
      <c r="AB351" s="719"/>
      <c r="AC351" s="70"/>
      <c r="AD351" s="70"/>
      <c r="AE351" s="719"/>
      <c r="AF351" s="70"/>
      <c r="AG351" s="70"/>
      <c r="AH351" s="719"/>
      <c r="AI351" s="70"/>
      <c r="AJ351" s="70"/>
      <c r="AK351" s="719"/>
      <c r="AL351" s="70"/>
      <c r="AM351" s="70"/>
      <c r="AN351" s="719"/>
      <c r="AO351" s="70"/>
      <c r="AP351" s="70"/>
      <c r="AQ351" s="719"/>
      <c r="AR351" s="70"/>
      <c r="AS351" s="70"/>
      <c r="AT351" s="719"/>
      <c r="AU351" s="70"/>
      <c r="AV351" s="70"/>
      <c r="AW351" s="719"/>
      <c r="AX351" s="70"/>
      <c r="AY351" s="70"/>
      <c r="AZ351" s="719"/>
      <c r="BA351" s="70"/>
      <c r="BB351" s="70"/>
      <c r="BC351" s="719"/>
      <c r="BD351" s="70"/>
      <c r="BE351" s="70"/>
      <c r="BF351" s="719"/>
      <c r="BG351" s="70"/>
      <c r="BH351" s="70"/>
      <c r="BI351" s="719"/>
      <c r="BJ351" s="70"/>
      <c r="BK351" s="70"/>
      <c r="BL351" s="719"/>
      <c r="BM351" s="70"/>
      <c r="BN351" s="70"/>
      <c r="BO351" s="719"/>
      <c r="BP351" s="70"/>
      <c r="BQ351" s="70"/>
      <c r="BR351" s="719"/>
      <c r="BS351" s="70"/>
      <c r="BT351" s="70"/>
      <c r="BU351" s="719"/>
      <c r="BV351" s="70"/>
      <c r="BW351" s="70"/>
      <c r="BX351" s="719"/>
      <c r="BY351" s="70"/>
      <c r="BZ351" s="70"/>
      <c r="CA351" s="719"/>
      <c r="CB351" s="70"/>
      <c r="CC351" s="70"/>
      <c r="CD351" s="719"/>
      <c r="CE351" s="70"/>
      <c r="CF351" s="70"/>
      <c r="CG351" s="719"/>
      <c r="CH351" s="70"/>
      <c r="CI351" s="70"/>
      <c r="CJ351" s="719"/>
      <c r="CK351" s="70"/>
      <c r="CL351" s="70"/>
      <c r="CM351" s="719"/>
      <c r="CN351" s="70"/>
      <c r="CO351" s="70"/>
      <c r="CP351" s="719"/>
      <c r="CQ351" s="70"/>
      <c r="CR351" s="70"/>
      <c r="CS351" s="719"/>
      <c r="CT351" s="70"/>
      <c r="CU351" s="70"/>
      <c r="CV351" s="719"/>
      <c r="CW351" s="70"/>
      <c r="CX351" s="70"/>
      <c r="CY351" s="719"/>
      <c r="CZ351" s="70"/>
      <c r="DA351" s="70"/>
      <c r="DB351" s="719"/>
      <c r="DC351" s="70"/>
      <c r="DD351" s="70"/>
      <c r="DE351" s="719"/>
      <c r="DF351" s="70"/>
      <c r="DG351" s="70"/>
      <c r="DH351" s="719"/>
      <c r="DI351" s="70"/>
      <c r="DJ351" s="70"/>
    </row>
    <row r="352" spans="1:114" ht="15">
      <c r="A352" s="70"/>
      <c r="B352" s="70"/>
      <c r="C352" s="70"/>
      <c r="D352" s="719"/>
      <c r="E352" s="70"/>
      <c r="F352" s="70"/>
      <c r="G352" s="719"/>
      <c r="H352" s="70"/>
      <c r="I352" s="70"/>
      <c r="J352" s="719"/>
      <c r="K352" s="70"/>
      <c r="L352" s="70"/>
      <c r="M352" s="719"/>
      <c r="N352" s="70"/>
      <c r="O352" s="70"/>
      <c r="P352" s="719"/>
      <c r="Q352" s="70"/>
      <c r="R352" s="70"/>
      <c r="S352" s="719"/>
      <c r="T352" s="70"/>
      <c r="U352" s="70"/>
      <c r="V352" s="719"/>
      <c r="W352" s="70"/>
      <c r="X352" s="70"/>
      <c r="Y352" s="719"/>
      <c r="Z352" s="70"/>
      <c r="AA352" s="70"/>
      <c r="AB352" s="719"/>
      <c r="AC352" s="70"/>
      <c r="AD352" s="70"/>
      <c r="AE352" s="719"/>
      <c r="AF352" s="70"/>
      <c r="AG352" s="70"/>
      <c r="AH352" s="719"/>
      <c r="AI352" s="70"/>
      <c r="AJ352" s="70"/>
      <c r="AK352" s="719"/>
      <c r="AL352" s="70"/>
      <c r="AM352" s="70"/>
      <c r="AN352" s="719"/>
      <c r="AO352" s="70"/>
      <c r="AP352" s="70"/>
      <c r="AQ352" s="719"/>
      <c r="AR352" s="70"/>
      <c r="AS352" s="70"/>
      <c r="AT352" s="719"/>
      <c r="AU352" s="70"/>
      <c r="AV352" s="70"/>
      <c r="AW352" s="719"/>
      <c r="AX352" s="70"/>
      <c r="AY352" s="70"/>
      <c r="AZ352" s="719"/>
      <c r="BA352" s="70"/>
      <c r="BB352" s="70"/>
      <c r="BC352" s="719"/>
      <c r="BD352" s="70"/>
      <c r="BE352" s="70"/>
      <c r="BF352" s="719"/>
      <c r="BG352" s="70"/>
      <c r="BH352" s="70"/>
      <c r="BI352" s="719"/>
      <c r="BJ352" s="70"/>
      <c r="BK352" s="70"/>
      <c r="BL352" s="719"/>
      <c r="BM352" s="70"/>
      <c r="BN352" s="70"/>
      <c r="BO352" s="719"/>
      <c r="BP352" s="70"/>
      <c r="BQ352" s="70"/>
      <c r="BR352" s="719"/>
      <c r="BS352" s="70"/>
      <c r="BT352" s="70"/>
      <c r="BU352" s="719"/>
      <c r="BV352" s="70"/>
      <c r="BW352" s="70"/>
      <c r="BX352" s="719"/>
      <c r="BY352" s="70"/>
      <c r="BZ352" s="70"/>
      <c r="CA352" s="719"/>
      <c r="CB352" s="70"/>
      <c r="CC352" s="70"/>
      <c r="CD352" s="719"/>
      <c r="CE352" s="70"/>
      <c r="CF352" s="70"/>
      <c r="CG352" s="719"/>
      <c r="CH352" s="70"/>
      <c r="CI352" s="70"/>
      <c r="CJ352" s="719"/>
      <c r="CK352" s="70"/>
      <c r="CL352" s="70"/>
      <c r="CM352" s="719"/>
      <c r="CN352" s="70"/>
      <c r="CO352" s="70"/>
      <c r="CP352" s="719"/>
      <c r="CQ352" s="70"/>
      <c r="CR352" s="70"/>
      <c r="CS352" s="719"/>
      <c r="CT352" s="70"/>
      <c r="CU352" s="70"/>
      <c r="CV352" s="719"/>
      <c r="CW352" s="70"/>
      <c r="CX352" s="70"/>
      <c r="CY352" s="719"/>
      <c r="CZ352" s="70"/>
      <c r="DA352" s="70"/>
      <c r="DB352" s="719"/>
      <c r="DC352" s="70"/>
      <c r="DD352" s="70"/>
      <c r="DE352" s="719"/>
      <c r="DF352" s="70"/>
      <c r="DG352" s="70"/>
      <c r="DH352" s="719"/>
      <c r="DI352" s="70"/>
      <c r="DJ352" s="70"/>
    </row>
    <row r="353" spans="1:114" ht="15">
      <c r="A353" s="70"/>
      <c r="B353" s="70"/>
      <c r="C353" s="70"/>
      <c r="D353" s="719"/>
      <c r="E353" s="70"/>
      <c r="F353" s="70"/>
      <c r="G353" s="719"/>
      <c r="H353" s="70"/>
      <c r="I353" s="70"/>
      <c r="J353" s="719"/>
      <c r="K353" s="70"/>
      <c r="L353" s="70"/>
      <c r="M353" s="719"/>
      <c r="N353" s="70"/>
      <c r="O353" s="70"/>
      <c r="P353" s="719"/>
      <c r="Q353" s="70"/>
      <c r="R353" s="70"/>
      <c r="S353" s="719"/>
      <c r="T353" s="70"/>
      <c r="U353" s="70"/>
      <c r="V353" s="719"/>
      <c r="W353" s="70"/>
      <c r="X353" s="70"/>
      <c r="Y353" s="719"/>
      <c r="Z353" s="70"/>
      <c r="AA353" s="70"/>
      <c r="AB353" s="719"/>
      <c r="AC353" s="70"/>
      <c r="AD353" s="70"/>
      <c r="AE353" s="719"/>
      <c r="AF353" s="70"/>
      <c r="AG353" s="70"/>
      <c r="AH353" s="719"/>
      <c r="AI353" s="70"/>
      <c r="AJ353" s="70"/>
      <c r="AK353" s="719"/>
      <c r="AL353" s="70"/>
      <c r="AM353" s="70"/>
      <c r="AN353" s="719"/>
      <c r="AO353" s="70"/>
      <c r="AP353" s="70"/>
      <c r="AQ353" s="719"/>
      <c r="AR353" s="70"/>
      <c r="AS353" s="70"/>
      <c r="AT353" s="719"/>
      <c r="AU353" s="70"/>
      <c r="AV353" s="70"/>
      <c r="AW353" s="719"/>
      <c r="AX353" s="70"/>
      <c r="AY353" s="70"/>
      <c r="AZ353" s="719"/>
      <c r="BA353" s="70"/>
      <c r="BB353" s="70"/>
      <c r="BC353" s="719"/>
      <c r="BD353" s="70"/>
      <c r="BE353" s="70"/>
      <c r="BF353" s="719"/>
      <c r="BG353" s="70"/>
      <c r="BH353" s="70"/>
      <c r="BI353" s="719"/>
      <c r="BJ353" s="70"/>
      <c r="BK353" s="70"/>
      <c r="BL353" s="719"/>
      <c r="BM353" s="70"/>
      <c r="BN353" s="70"/>
      <c r="BO353" s="719"/>
      <c r="BP353" s="70"/>
      <c r="BQ353" s="70"/>
      <c r="BR353" s="719"/>
      <c r="BS353" s="70"/>
      <c r="BT353" s="70"/>
      <c r="BU353" s="719"/>
      <c r="BV353" s="70"/>
      <c r="BW353" s="70"/>
      <c r="BX353" s="719"/>
      <c r="BY353" s="70"/>
      <c r="BZ353" s="70"/>
      <c r="CA353" s="719"/>
      <c r="CB353" s="70"/>
      <c r="CC353" s="70"/>
      <c r="CD353" s="719"/>
      <c r="CE353" s="70"/>
      <c r="CF353" s="70"/>
      <c r="CG353" s="719"/>
      <c r="CH353" s="70"/>
      <c r="CI353" s="70"/>
      <c r="CJ353" s="719"/>
      <c r="CK353" s="70"/>
      <c r="CL353" s="70"/>
      <c r="CM353" s="719"/>
      <c r="CN353" s="70"/>
      <c r="CO353" s="70"/>
      <c r="CP353" s="719"/>
      <c r="CQ353" s="70"/>
      <c r="CR353" s="70"/>
      <c r="CS353" s="719"/>
      <c r="CT353" s="70"/>
      <c r="CU353" s="70"/>
      <c r="CV353" s="719"/>
      <c r="CW353" s="70"/>
      <c r="CX353" s="70"/>
      <c r="CY353" s="719"/>
      <c r="CZ353" s="70"/>
      <c r="DA353" s="70"/>
      <c r="DB353" s="719"/>
      <c r="DC353" s="70"/>
      <c r="DD353" s="70"/>
      <c r="DE353" s="719"/>
      <c r="DF353" s="70"/>
      <c r="DG353" s="70"/>
      <c r="DH353" s="719"/>
      <c r="DI353" s="70"/>
      <c r="DJ353" s="70"/>
    </row>
    <row r="354" spans="1:114" ht="15">
      <c r="A354" s="70"/>
      <c r="B354" s="70"/>
      <c r="C354" s="70"/>
      <c r="D354" s="719"/>
      <c r="E354" s="70"/>
      <c r="F354" s="70"/>
      <c r="G354" s="719"/>
      <c r="H354" s="70"/>
      <c r="I354" s="70"/>
      <c r="J354" s="719"/>
      <c r="K354" s="70"/>
      <c r="L354" s="70"/>
      <c r="M354" s="719"/>
      <c r="N354" s="70"/>
      <c r="O354" s="70"/>
      <c r="P354" s="719"/>
      <c r="Q354" s="70"/>
      <c r="R354" s="70"/>
      <c r="S354" s="719"/>
      <c r="T354" s="70"/>
      <c r="U354" s="70"/>
      <c r="V354" s="719"/>
      <c r="W354" s="70"/>
      <c r="X354" s="70"/>
      <c r="Y354" s="719"/>
      <c r="Z354" s="70"/>
      <c r="AA354" s="70"/>
      <c r="AB354" s="719"/>
      <c r="AC354" s="70"/>
      <c r="AD354" s="70"/>
      <c r="AE354" s="719"/>
      <c r="AF354" s="70"/>
      <c r="AG354" s="70"/>
      <c r="AH354" s="719"/>
      <c r="AI354" s="70"/>
      <c r="AJ354" s="70"/>
      <c r="AK354" s="719"/>
      <c r="AL354" s="70"/>
      <c r="AM354" s="70"/>
      <c r="AN354" s="719"/>
      <c r="AO354" s="70"/>
      <c r="AP354" s="70"/>
      <c r="AQ354" s="719"/>
      <c r="AR354" s="70"/>
      <c r="AS354" s="70"/>
      <c r="AT354" s="719"/>
      <c r="AU354" s="70"/>
      <c r="AV354" s="70"/>
      <c r="AW354" s="719"/>
      <c r="AX354" s="70"/>
      <c r="AY354" s="70"/>
      <c r="AZ354" s="719"/>
      <c r="BA354" s="70"/>
      <c r="BB354" s="70"/>
      <c r="BC354" s="719"/>
      <c r="BD354" s="70"/>
      <c r="BE354" s="70"/>
      <c r="BF354" s="719"/>
      <c r="BG354" s="70"/>
      <c r="BH354" s="70"/>
      <c r="BI354" s="719"/>
      <c r="BJ354" s="70"/>
      <c r="BK354" s="70"/>
      <c r="BL354" s="719"/>
      <c r="BM354" s="70"/>
      <c r="BN354" s="70"/>
      <c r="BO354" s="719"/>
      <c r="BP354" s="70"/>
      <c r="BQ354" s="70"/>
      <c r="BR354" s="719"/>
      <c r="BS354" s="70"/>
      <c r="BT354" s="70"/>
      <c r="BU354" s="719"/>
      <c r="BV354" s="70"/>
      <c r="BW354" s="70"/>
      <c r="BX354" s="719"/>
      <c r="BY354" s="70"/>
      <c r="BZ354" s="70"/>
      <c r="CA354" s="719"/>
      <c r="CB354" s="70"/>
      <c r="CC354" s="70"/>
      <c r="CD354" s="719"/>
      <c r="CE354" s="70"/>
      <c r="CF354" s="70"/>
      <c r="CG354" s="719"/>
      <c r="CH354" s="70"/>
      <c r="CI354" s="70"/>
      <c r="CJ354" s="719"/>
      <c r="CK354" s="70"/>
      <c r="CL354" s="70"/>
      <c r="CM354" s="719"/>
      <c r="CN354" s="70"/>
      <c r="CO354" s="70"/>
      <c r="CP354" s="719"/>
      <c r="CQ354" s="70"/>
      <c r="CR354" s="70"/>
      <c r="CS354" s="719"/>
      <c r="CT354" s="70"/>
      <c r="CU354" s="70"/>
      <c r="CV354" s="719"/>
      <c r="CW354" s="70"/>
      <c r="CX354" s="70"/>
      <c r="CY354" s="719"/>
      <c r="CZ354" s="70"/>
      <c r="DA354" s="70"/>
      <c r="DB354" s="719"/>
      <c r="DC354" s="70"/>
      <c r="DD354" s="70"/>
      <c r="DE354" s="719"/>
      <c r="DF354" s="70"/>
      <c r="DG354" s="70"/>
      <c r="DH354" s="719"/>
      <c r="DI354" s="70"/>
      <c r="DJ354" s="70"/>
    </row>
    <row r="355" spans="1:114" ht="15">
      <c r="A355" s="70"/>
      <c r="B355" s="70"/>
      <c r="C355" s="70"/>
      <c r="D355" s="719"/>
      <c r="E355" s="70"/>
      <c r="F355" s="70"/>
      <c r="G355" s="719"/>
      <c r="H355" s="70"/>
      <c r="I355" s="70"/>
      <c r="J355" s="719"/>
      <c r="K355" s="70"/>
      <c r="L355" s="70"/>
      <c r="M355" s="719"/>
      <c r="N355" s="70"/>
      <c r="O355" s="70"/>
      <c r="P355" s="719"/>
      <c r="Q355" s="70"/>
      <c r="R355" s="70"/>
      <c r="S355" s="719"/>
      <c r="T355" s="70"/>
      <c r="U355" s="70"/>
      <c r="V355" s="719"/>
      <c r="W355" s="70"/>
      <c r="X355" s="70"/>
      <c r="Y355" s="719"/>
      <c r="Z355" s="70"/>
      <c r="AA355" s="70"/>
      <c r="AB355" s="719"/>
      <c r="AC355" s="70"/>
      <c r="AD355" s="70"/>
      <c r="AE355" s="719"/>
      <c r="AF355" s="70"/>
      <c r="AG355" s="70"/>
      <c r="AH355" s="719"/>
      <c r="AI355" s="70"/>
      <c r="AJ355" s="70"/>
      <c r="AK355" s="719"/>
      <c r="AL355" s="70"/>
      <c r="AM355" s="70"/>
      <c r="AN355" s="719"/>
      <c r="AO355" s="70"/>
      <c r="AP355" s="70"/>
      <c r="AQ355" s="719"/>
      <c r="AR355" s="70"/>
      <c r="AS355" s="70"/>
      <c r="AT355" s="719"/>
      <c r="AU355" s="70"/>
      <c r="AV355" s="70"/>
      <c r="AW355" s="719"/>
      <c r="AX355" s="70"/>
      <c r="AY355" s="70"/>
      <c r="AZ355" s="719"/>
      <c r="BA355" s="70"/>
      <c r="BB355" s="70"/>
      <c r="BC355" s="719"/>
      <c r="BD355" s="70"/>
      <c r="BE355" s="70"/>
      <c r="BF355" s="719"/>
      <c r="BG355" s="70"/>
      <c r="BH355" s="70"/>
      <c r="BI355" s="719"/>
      <c r="BJ355" s="70"/>
      <c r="BK355" s="70"/>
      <c r="BL355" s="719"/>
      <c r="BM355" s="70"/>
      <c r="BN355" s="70"/>
      <c r="BO355" s="719"/>
      <c r="BP355" s="70"/>
      <c r="BQ355" s="70"/>
      <c r="BR355" s="719"/>
      <c r="BS355" s="70"/>
      <c r="BT355" s="70"/>
      <c r="BU355" s="719"/>
      <c r="BV355" s="70"/>
      <c r="BW355" s="70"/>
      <c r="BX355" s="719"/>
      <c r="BY355" s="70"/>
      <c r="BZ355" s="70"/>
      <c r="CA355" s="719"/>
      <c r="CB355" s="70"/>
      <c r="CC355" s="70"/>
      <c r="CD355" s="719"/>
      <c r="CE355" s="70"/>
      <c r="CF355" s="70"/>
      <c r="CG355" s="719"/>
      <c r="CH355" s="70"/>
      <c r="CI355" s="70"/>
      <c r="CJ355" s="719"/>
      <c r="CK355" s="70"/>
      <c r="CL355" s="70"/>
      <c r="CM355" s="719"/>
      <c r="CN355" s="70"/>
      <c r="CO355" s="70"/>
      <c r="CP355" s="719"/>
      <c r="CQ355" s="70"/>
      <c r="CR355" s="70"/>
      <c r="CS355" s="719"/>
      <c r="CT355" s="70"/>
      <c r="CU355" s="70"/>
      <c r="CV355" s="719"/>
      <c r="CW355" s="70"/>
      <c r="CX355" s="70"/>
      <c r="CY355" s="719"/>
      <c r="CZ355" s="70"/>
      <c r="DA355" s="70"/>
      <c r="DB355" s="719"/>
      <c r="DC355" s="70"/>
      <c r="DD355" s="70"/>
      <c r="DE355" s="719"/>
      <c r="DF355" s="70"/>
      <c r="DG355" s="70"/>
      <c r="DH355" s="719"/>
      <c r="DI355" s="70"/>
      <c r="DJ355" s="70"/>
    </row>
    <row r="356" spans="1:114" ht="15">
      <c r="A356" s="70"/>
      <c r="B356" s="70"/>
      <c r="C356" s="70"/>
      <c r="D356" s="719"/>
      <c r="E356" s="70"/>
      <c r="F356" s="70"/>
      <c r="G356" s="719"/>
      <c r="H356" s="70"/>
      <c r="I356" s="70"/>
      <c r="J356" s="719"/>
      <c r="K356" s="70"/>
      <c r="L356" s="70"/>
      <c r="M356" s="719"/>
      <c r="N356" s="70"/>
      <c r="O356" s="70"/>
      <c r="P356" s="719"/>
      <c r="Q356" s="70"/>
      <c r="R356" s="70"/>
      <c r="S356" s="719"/>
      <c r="T356" s="70"/>
      <c r="U356" s="70"/>
      <c r="V356" s="719"/>
      <c r="W356" s="70"/>
      <c r="X356" s="70"/>
      <c r="Y356" s="719"/>
      <c r="Z356" s="70"/>
      <c r="AA356" s="70"/>
      <c r="AB356" s="719"/>
      <c r="AC356" s="70"/>
      <c r="AD356" s="70"/>
      <c r="AE356" s="719"/>
      <c r="AF356" s="70"/>
      <c r="AG356" s="70"/>
      <c r="AH356" s="719"/>
      <c r="AI356" s="70"/>
      <c r="AJ356" s="70"/>
      <c r="AK356" s="719"/>
      <c r="AL356" s="70"/>
      <c r="AM356" s="70"/>
      <c r="AN356" s="719"/>
      <c r="AO356" s="70"/>
      <c r="AP356" s="70"/>
      <c r="AQ356" s="719"/>
      <c r="AR356" s="70"/>
      <c r="AS356" s="70"/>
      <c r="AT356" s="719"/>
      <c r="AU356" s="70"/>
      <c r="AV356" s="70"/>
      <c r="AW356" s="719"/>
      <c r="AX356" s="70"/>
      <c r="AY356" s="70"/>
      <c r="AZ356" s="719"/>
      <c r="BA356" s="70"/>
      <c r="BB356" s="70"/>
      <c r="BC356" s="719"/>
      <c r="BD356" s="70"/>
      <c r="BE356" s="70"/>
      <c r="BF356" s="719"/>
      <c r="BG356" s="70"/>
      <c r="BH356" s="70"/>
      <c r="BI356" s="719"/>
      <c r="BJ356" s="70"/>
      <c r="BK356" s="70"/>
      <c r="BL356" s="719"/>
      <c r="BM356" s="70"/>
      <c r="BN356" s="70"/>
      <c r="BO356" s="719"/>
      <c r="BP356" s="70"/>
      <c r="BQ356" s="70"/>
      <c r="BR356" s="719"/>
      <c r="BS356" s="70"/>
      <c r="BT356" s="70"/>
      <c r="BU356" s="719"/>
      <c r="BV356" s="70"/>
      <c r="BW356" s="70"/>
      <c r="BX356" s="719"/>
      <c r="BY356" s="70"/>
      <c r="BZ356" s="70"/>
      <c r="CA356" s="719"/>
      <c r="CB356" s="70"/>
      <c r="CC356" s="70"/>
      <c r="CD356" s="719"/>
      <c r="CE356" s="70"/>
      <c r="CF356" s="70"/>
      <c r="CG356" s="719"/>
      <c r="CH356" s="70"/>
      <c r="CI356" s="70"/>
      <c r="CJ356" s="719"/>
      <c r="CK356" s="70"/>
      <c r="CL356" s="70"/>
      <c r="CM356" s="719"/>
      <c r="CN356" s="70"/>
      <c r="CO356" s="70"/>
      <c r="CP356" s="719"/>
      <c r="CQ356" s="70"/>
      <c r="CR356" s="70"/>
      <c r="CS356" s="719"/>
      <c r="CT356" s="70"/>
      <c r="CU356" s="70"/>
      <c r="CV356" s="719"/>
      <c r="CW356" s="70"/>
      <c r="CX356" s="70"/>
      <c r="CY356" s="719"/>
      <c r="CZ356" s="70"/>
      <c r="DA356" s="70"/>
      <c r="DB356" s="719"/>
      <c r="DC356" s="70"/>
      <c r="DD356" s="70"/>
      <c r="DE356" s="719"/>
      <c r="DF356" s="70"/>
      <c r="DG356" s="70"/>
      <c r="DH356" s="719"/>
      <c r="DI356" s="70"/>
      <c r="DJ356" s="70"/>
    </row>
    <row r="357" spans="1:114" ht="15">
      <c r="A357" s="70"/>
      <c r="B357" s="70"/>
      <c r="C357" s="70"/>
      <c r="D357" s="719"/>
      <c r="E357" s="70"/>
      <c r="F357" s="70"/>
      <c r="G357" s="719"/>
      <c r="H357" s="70"/>
      <c r="I357" s="70"/>
      <c r="J357" s="719"/>
      <c r="K357" s="70"/>
      <c r="L357" s="70"/>
      <c r="M357" s="719"/>
      <c r="N357" s="70"/>
      <c r="O357" s="70"/>
      <c r="P357" s="719"/>
      <c r="Q357" s="70"/>
      <c r="R357" s="70"/>
      <c r="S357" s="719"/>
      <c r="T357" s="70"/>
      <c r="U357" s="70"/>
      <c r="V357" s="719"/>
      <c r="W357" s="70"/>
      <c r="X357" s="70"/>
      <c r="Y357" s="719"/>
      <c r="Z357" s="70"/>
      <c r="AA357" s="70"/>
      <c r="AB357" s="719"/>
      <c r="AC357" s="70"/>
      <c r="AD357" s="70"/>
      <c r="AE357" s="719"/>
      <c r="AF357" s="70"/>
      <c r="AG357" s="70"/>
      <c r="AH357" s="719"/>
      <c r="AI357" s="70"/>
      <c r="AJ357" s="70"/>
      <c r="AK357" s="719"/>
      <c r="AL357" s="70"/>
      <c r="AM357" s="70"/>
      <c r="AN357" s="719"/>
      <c r="AO357" s="70"/>
      <c r="AP357" s="70"/>
      <c r="AQ357" s="719"/>
      <c r="AR357" s="70"/>
      <c r="AS357" s="70"/>
      <c r="AT357" s="719"/>
      <c r="AU357" s="70"/>
      <c r="AV357" s="70"/>
      <c r="AW357" s="719"/>
      <c r="AX357" s="70"/>
      <c r="AY357" s="70"/>
      <c r="AZ357" s="719"/>
      <c r="BA357" s="70"/>
      <c r="BB357" s="70"/>
      <c r="BC357" s="719"/>
      <c r="BD357" s="70"/>
      <c r="BE357" s="70"/>
      <c r="BF357" s="719"/>
      <c r="BG357" s="70"/>
      <c r="BH357" s="70"/>
      <c r="BI357" s="719"/>
      <c r="BJ357" s="70"/>
      <c r="BK357" s="70"/>
      <c r="BL357" s="719"/>
      <c r="BM357" s="70"/>
      <c r="BN357" s="70"/>
      <c r="BO357" s="719"/>
      <c r="BP357" s="70"/>
      <c r="BQ357" s="70"/>
      <c r="BR357" s="719"/>
      <c r="BS357" s="70"/>
      <c r="BT357" s="70"/>
      <c r="BU357" s="719"/>
      <c r="BV357" s="70"/>
      <c r="BW357" s="70"/>
      <c r="BX357" s="719"/>
      <c r="BY357" s="70"/>
      <c r="BZ357" s="70"/>
      <c r="CA357" s="719"/>
      <c r="CB357" s="70"/>
      <c r="CC357" s="70"/>
      <c r="CD357" s="719"/>
      <c r="CE357" s="70"/>
      <c r="CF357" s="70"/>
      <c r="CG357" s="719"/>
      <c r="CH357" s="70"/>
      <c r="CI357" s="70"/>
      <c r="CJ357" s="719"/>
      <c r="CK357" s="70"/>
      <c r="CL357" s="70"/>
      <c r="CM357" s="719"/>
      <c r="CN357" s="70"/>
      <c r="CO357" s="70"/>
      <c r="CP357" s="719"/>
      <c r="CQ357" s="70"/>
      <c r="CR357" s="70"/>
      <c r="CS357" s="719"/>
      <c r="CT357" s="70"/>
      <c r="CU357" s="70"/>
      <c r="CV357" s="719"/>
      <c r="CW357" s="70"/>
      <c r="CX357" s="70"/>
      <c r="CY357" s="719"/>
      <c r="CZ357" s="70"/>
      <c r="DA357" s="70"/>
      <c r="DB357" s="719"/>
      <c r="DC357" s="70"/>
      <c r="DD357" s="70"/>
      <c r="DE357" s="719"/>
      <c r="DF357" s="70"/>
      <c r="DG357" s="70"/>
      <c r="DH357" s="719"/>
      <c r="DI357" s="70"/>
      <c r="DJ357" s="70"/>
    </row>
    <row r="358" spans="1:114" ht="15">
      <c r="A358" s="70"/>
      <c r="B358" s="70"/>
      <c r="C358" s="70"/>
      <c r="D358" s="719"/>
      <c r="E358" s="70"/>
      <c r="F358" s="70"/>
      <c r="G358" s="719"/>
      <c r="H358" s="70"/>
      <c r="I358" s="70"/>
      <c r="J358" s="719"/>
      <c r="K358" s="70"/>
      <c r="L358" s="70"/>
      <c r="M358" s="719"/>
      <c r="N358" s="70"/>
      <c r="O358" s="70"/>
      <c r="P358" s="719"/>
      <c r="Q358" s="70"/>
      <c r="R358" s="70"/>
      <c r="S358" s="719"/>
      <c r="T358" s="70"/>
      <c r="U358" s="70"/>
      <c r="V358" s="719"/>
      <c r="W358" s="70"/>
      <c r="X358" s="70"/>
      <c r="Y358" s="719"/>
      <c r="Z358" s="70"/>
      <c r="AA358" s="70"/>
      <c r="AB358" s="719"/>
      <c r="AC358" s="70"/>
      <c r="AD358" s="70"/>
      <c r="AE358" s="719"/>
      <c r="AF358" s="70"/>
      <c r="AG358" s="70"/>
      <c r="AH358" s="719"/>
      <c r="AI358" s="70"/>
      <c r="AJ358" s="70"/>
      <c r="AK358" s="719"/>
      <c r="AL358" s="70"/>
      <c r="AM358" s="70"/>
      <c r="AN358" s="719"/>
      <c r="AO358" s="70"/>
      <c r="AP358" s="70"/>
      <c r="AQ358" s="719"/>
      <c r="AR358" s="70"/>
      <c r="AS358" s="70"/>
      <c r="AT358" s="719"/>
      <c r="AU358" s="70"/>
      <c r="AV358" s="70"/>
      <c r="AW358" s="719"/>
      <c r="AX358" s="70"/>
      <c r="AY358" s="70"/>
      <c r="AZ358" s="719"/>
      <c r="BA358" s="70"/>
      <c r="BB358" s="70"/>
      <c r="BC358" s="719"/>
      <c r="BD358" s="70"/>
      <c r="BE358" s="70"/>
      <c r="BF358" s="719"/>
      <c r="BG358" s="70"/>
      <c r="BH358" s="70"/>
      <c r="BI358" s="719"/>
      <c r="BJ358" s="70"/>
      <c r="BK358" s="70"/>
      <c r="BL358" s="719"/>
      <c r="BM358" s="70"/>
      <c r="BN358" s="70"/>
      <c r="BO358" s="719"/>
      <c r="BP358" s="70"/>
      <c r="BQ358" s="70"/>
      <c r="BR358" s="719"/>
      <c r="BS358" s="70"/>
      <c r="BT358" s="70"/>
      <c r="BU358" s="719"/>
      <c r="BV358" s="70"/>
      <c r="BW358" s="70"/>
      <c r="BX358" s="719"/>
      <c r="BY358" s="70"/>
      <c r="BZ358" s="70"/>
      <c r="CA358" s="719"/>
      <c r="CB358" s="70"/>
      <c r="CC358" s="70"/>
      <c r="CD358" s="719"/>
      <c r="CE358" s="70"/>
      <c r="CF358" s="70"/>
      <c r="CG358" s="719"/>
      <c r="CH358" s="70"/>
      <c r="CI358" s="70"/>
      <c r="CJ358" s="719"/>
      <c r="CK358" s="70"/>
      <c r="CL358" s="70"/>
      <c r="CM358" s="719"/>
      <c r="CN358" s="70"/>
      <c r="CO358" s="70"/>
      <c r="CP358" s="719"/>
      <c r="CQ358" s="70"/>
      <c r="CR358" s="70"/>
      <c r="CS358" s="719"/>
      <c r="CT358" s="70"/>
      <c r="CU358" s="70"/>
      <c r="CV358" s="719"/>
      <c r="CW358" s="70"/>
      <c r="CX358" s="70"/>
      <c r="CY358" s="719"/>
      <c r="CZ358" s="70"/>
      <c r="DA358" s="70"/>
      <c r="DB358" s="719"/>
      <c r="DC358" s="70"/>
      <c r="DD358" s="70"/>
      <c r="DE358" s="719"/>
      <c r="DF358" s="70"/>
      <c r="DG358" s="70"/>
      <c r="DH358" s="719"/>
      <c r="DI358" s="70"/>
      <c r="DJ358" s="70"/>
    </row>
    <row r="359" spans="1:114" ht="15">
      <c r="A359" s="70"/>
      <c r="B359" s="70"/>
      <c r="C359" s="70"/>
      <c r="D359" s="719"/>
      <c r="E359" s="70"/>
      <c r="F359" s="70"/>
      <c r="G359" s="719"/>
      <c r="H359" s="70"/>
      <c r="I359" s="70"/>
      <c r="J359" s="719"/>
      <c r="K359" s="70"/>
      <c r="L359" s="70"/>
      <c r="M359" s="719"/>
      <c r="N359" s="70"/>
      <c r="O359" s="70"/>
      <c r="P359" s="719"/>
      <c r="Q359" s="70"/>
      <c r="R359" s="70"/>
      <c r="S359" s="719"/>
      <c r="T359" s="70"/>
      <c r="U359" s="70"/>
      <c r="V359" s="719"/>
      <c r="W359" s="70"/>
      <c r="X359" s="70"/>
      <c r="Y359" s="719"/>
      <c r="Z359" s="70"/>
      <c r="AA359" s="70"/>
      <c r="AB359" s="719"/>
      <c r="AC359" s="70"/>
      <c r="AD359" s="70"/>
      <c r="AE359" s="719"/>
      <c r="AF359" s="70"/>
      <c r="AG359" s="70"/>
      <c r="AH359" s="719"/>
      <c r="AI359" s="70"/>
      <c r="AJ359" s="70"/>
      <c r="AK359" s="719"/>
      <c r="AL359" s="70"/>
      <c r="AM359" s="70"/>
      <c r="AN359" s="719"/>
      <c r="AO359" s="70"/>
      <c r="AP359" s="70"/>
      <c r="AQ359" s="719"/>
      <c r="AR359" s="70"/>
      <c r="AS359" s="70"/>
      <c r="AT359" s="719"/>
      <c r="AU359" s="70"/>
      <c r="AV359" s="70"/>
      <c r="AW359" s="719"/>
      <c r="AX359" s="70"/>
      <c r="AY359" s="70"/>
      <c r="AZ359" s="719"/>
      <c r="BA359" s="70"/>
      <c r="BB359" s="70"/>
      <c r="BC359" s="719"/>
      <c r="BD359" s="70"/>
      <c r="BE359" s="70"/>
      <c r="BF359" s="719"/>
      <c r="BG359" s="70"/>
      <c r="BH359" s="70"/>
      <c r="BI359" s="719"/>
      <c r="BJ359" s="70"/>
      <c r="BK359" s="70"/>
      <c r="BL359" s="719"/>
      <c r="BM359" s="70"/>
      <c r="BN359" s="70"/>
      <c r="BO359" s="719"/>
      <c r="BP359" s="70"/>
      <c r="BQ359" s="70"/>
      <c r="BR359" s="719"/>
      <c r="BS359" s="70"/>
      <c r="BT359" s="70"/>
      <c r="BU359" s="719"/>
      <c r="BV359" s="70"/>
      <c r="BW359" s="70"/>
      <c r="BX359" s="719"/>
      <c r="BY359" s="70"/>
      <c r="BZ359" s="70"/>
      <c r="CA359" s="719"/>
      <c r="CB359" s="70"/>
      <c r="CC359" s="70"/>
      <c r="CD359" s="719"/>
      <c r="CE359" s="70"/>
      <c r="CF359" s="70"/>
      <c r="CG359" s="719"/>
      <c r="CH359" s="70"/>
      <c r="CI359" s="70"/>
      <c r="CJ359" s="719"/>
      <c r="CK359" s="70"/>
      <c r="CL359" s="70"/>
      <c r="CM359" s="719"/>
      <c r="CN359" s="70"/>
      <c r="CO359" s="70"/>
      <c r="CP359" s="719"/>
      <c r="CQ359" s="70"/>
      <c r="CR359" s="70"/>
      <c r="CS359" s="719"/>
      <c r="CT359" s="70"/>
      <c r="CU359" s="70"/>
      <c r="CV359" s="719"/>
      <c r="CW359" s="70"/>
      <c r="CX359" s="70"/>
      <c r="CY359" s="719"/>
      <c r="CZ359" s="70"/>
      <c r="DA359" s="70"/>
      <c r="DB359" s="719"/>
      <c r="DC359" s="70"/>
      <c r="DD359" s="70"/>
      <c r="DE359" s="719"/>
      <c r="DF359" s="70"/>
      <c r="DG359" s="70"/>
      <c r="DH359" s="719"/>
      <c r="DI359" s="70"/>
      <c r="DJ359" s="70"/>
    </row>
    <row r="360" spans="1:114" ht="15">
      <c r="A360" s="70"/>
      <c r="B360" s="70"/>
      <c r="C360" s="70"/>
      <c r="D360" s="719"/>
      <c r="E360" s="70"/>
      <c r="F360" s="70"/>
      <c r="G360" s="719"/>
      <c r="H360" s="70"/>
      <c r="I360" s="70"/>
      <c r="J360" s="719"/>
      <c r="K360" s="70"/>
      <c r="L360" s="70"/>
      <c r="M360" s="719"/>
      <c r="N360" s="70"/>
      <c r="O360" s="70"/>
      <c r="P360" s="719"/>
      <c r="Q360" s="70"/>
      <c r="R360" s="70"/>
      <c r="S360" s="719"/>
      <c r="T360" s="70"/>
      <c r="U360" s="70"/>
      <c r="V360" s="719"/>
      <c r="W360" s="70"/>
      <c r="X360" s="70"/>
      <c r="Y360" s="719"/>
      <c r="Z360" s="70"/>
      <c r="AA360" s="70"/>
      <c r="AB360" s="719"/>
      <c r="AC360" s="70"/>
      <c r="AD360" s="70"/>
      <c r="AE360" s="719"/>
      <c r="AF360" s="70"/>
      <c r="AG360" s="70"/>
      <c r="AH360" s="719"/>
      <c r="AI360" s="70"/>
      <c r="AJ360" s="70"/>
      <c r="AK360" s="719"/>
      <c r="AL360" s="70"/>
      <c r="AM360" s="70"/>
      <c r="AN360" s="719"/>
      <c r="AO360" s="70"/>
      <c r="AP360" s="70"/>
      <c r="AQ360" s="719"/>
      <c r="AR360" s="70"/>
      <c r="AS360" s="70"/>
      <c r="AT360" s="719"/>
      <c r="AU360" s="70"/>
      <c r="AV360" s="70"/>
      <c r="AW360" s="719"/>
      <c r="AX360" s="70"/>
      <c r="AY360" s="70"/>
      <c r="AZ360" s="719"/>
      <c r="BA360" s="70"/>
      <c r="BB360" s="70"/>
      <c r="BC360" s="719"/>
      <c r="BD360" s="70"/>
      <c r="BE360" s="70"/>
      <c r="BF360" s="719"/>
      <c r="BG360" s="70"/>
      <c r="BH360" s="70"/>
      <c r="BI360" s="719"/>
      <c r="BJ360" s="70"/>
      <c r="BK360" s="70"/>
      <c r="BL360" s="719"/>
      <c r="BM360" s="70"/>
      <c r="BN360" s="70"/>
      <c r="BO360" s="719"/>
      <c r="BP360" s="70"/>
      <c r="BQ360" s="70"/>
      <c r="BR360" s="719"/>
      <c r="BS360" s="70"/>
      <c r="BT360" s="70"/>
      <c r="BU360" s="719"/>
      <c r="BV360" s="70"/>
      <c r="BW360" s="70"/>
      <c r="BX360" s="719"/>
      <c r="BY360" s="70"/>
      <c r="BZ360" s="70"/>
      <c r="CA360" s="719"/>
      <c r="CB360" s="70"/>
      <c r="CC360" s="70"/>
      <c r="CD360" s="719"/>
      <c r="CE360" s="70"/>
      <c r="CF360" s="70"/>
      <c r="CG360" s="719"/>
      <c r="CH360" s="70"/>
      <c r="CI360" s="70"/>
      <c r="CJ360" s="719"/>
      <c r="CK360" s="70"/>
      <c r="CL360" s="70"/>
      <c r="CM360" s="719"/>
      <c r="CN360" s="70"/>
      <c r="CO360" s="70"/>
      <c r="CP360" s="719"/>
      <c r="CQ360" s="70"/>
      <c r="CR360" s="70"/>
      <c r="CS360" s="719"/>
      <c r="CT360" s="70"/>
      <c r="CU360" s="70"/>
      <c r="CV360" s="719"/>
      <c r="CW360" s="70"/>
      <c r="CX360" s="70"/>
      <c r="CY360" s="719"/>
      <c r="CZ360" s="70"/>
      <c r="DA360" s="70"/>
      <c r="DB360" s="719"/>
      <c r="DC360" s="70"/>
      <c r="DD360" s="70"/>
      <c r="DE360" s="719"/>
      <c r="DF360" s="70"/>
      <c r="DG360" s="70"/>
      <c r="DH360" s="719"/>
      <c r="DI360" s="70"/>
      <c r="DJ360" s="70"/>
    </row>
    <row r="361" spans="1:114" ht="15">
      <c r="A361" s="70"/>
      <c r="B361" s="70"/>
      <c r="C361" s="70"/>
      <c r="D361" s="719"/>
      <c r="E361" s="70"/>
      <c r="F361" s="70"/>
      <c r="G361" s="719"/>
      <c r="H361" s="70"/>
      <c r="I361" s="70"/>
      <c r="J361" s="719"/>
      <c r="K361" s="70"/>
      <c r="L361" s="70"/>
      <c r="M361" s="719"/>
      <c r="N361" s="70"/>
      <c r="O361" s="70"/>
      <c r="P361" s="719"/>
      <c r="Q361" s="70"/>
      <c r="R361" s="70"/>
      <c r="S361" s="719"/>
      <c r="T361" s="70"/>
      <c r="U361" s="70"/>
      <c r="V361" s="719"/>
      <c r="W361" s="70"/>
      <c r="X361" s="70"/>
      <c r="Y361" s="719"/>
      <c r="Z361" s="70"/>
      <c r="AA361" s="70"/>
      <c r="AB361" s="719"/>
      <c r="AC361" s="70"/>
      <c r="AD361" s="70"/>
      <c r="AE361" s="719"/>
      <c r="AF361" s="70"/>
      <c r="AG361" s="70"/>
      <c r="AH361" s="719"/>
      <c r="AI361" s="70"/>
      <c r="AJ361" s="70"/>
      <c r="AK361" s="719"/>
      <c r="AL361" s="70"/>
      <c r="AM361" s="70"/>
      <c r="AN361" s="719"/>
      <c r="AO361" s="70"/>
      <c r="AP361" s="70"/>
      <c r="AQ361" s="719"/>
      <c r="AR361" s="70"/>
      <c r="AS361" s="70"/>
      <c r="AT361" s="719"/>
      <c r="AU361" s="70"/>
      <c r="AV361" s="70"/>
      <c r="AW361" s="719"/>
      <c r="AX361" s="70"/>
      <c r="AY361" s="70"/>
      <c r="AZ361" s="719"/>
      <c r="BA361" s="70"/>
      <c r="BB361" s="70"/>
      <c r="BC361" s="719"/>
      <c r="BD361" s="70"/>
      <c r="BE361" s="70"/>
      <c r="BF361" s="719"/>
      <c r="BG361" s="70"/>
      <c r="BH361" s="70"/>
      <c r="BI361" s="719"/>
      <c r="BJ361" s="70"/>
      <c r="BK361" s="70"/>
      <c r="BL361" s="719"/>
      <c r="BM361" s="70"/>
      <c r="BN361" s="70"/>
      <c r="BO361" s="719"/>
      <c r="BP361" s="70"/>
      <c r="BQ361" s="70"/>
      <c r="BR361" s="719"/>
      <c r="BS361" s="70"/>
      <c r="BT361" s="70"/>
      <c r="BU361" s="719"/>
      <c r="BV361" s="70"/>
      <c r="BW361" s="70"/>
      <c r="BX361" s="719"/>
      <c r="BY361" s="70"/>
      <c r="BZ361" s="70"/>
      <c r="CA361" s="719"/>
      <c r="CB361" s="70"/>
      <c r="CC361" s="70"/>
      <c r="CD361" s="719"/>
      <c r="CE361" s="70"/>
      <c r="CF361" s="70"/>
      <c r="CG361" s="719"/>
      <c r="CH361" s="70"/>
      <c r="CI361" s="70"/>
      <c r="CJ361" s="719"/>
      <c r="CK361" s="70"/>
      <c r="CL361" s="70"/>
      <c r="CM361" s="719"/>
      <c r="CN361" s="70"/>
      <c r="CO361" s="70"/>
      <c r="CP361" s="719"/>
      <c r="CQ361" s="70"/>
      <c r="CR361" s="70"/>
      <c r="CS361" s="719"/>
      <c r="CT361" s="70"/>
      <c r="CU361" s="70"/>
      <c r="CV361" s="719"/>
      <c r="CW361" s="70"/>
      <c r="CX361" s="70"/>
      <c r="CY361" s="719"/>
      <c r="CZ361" s="70"/>
      <c r="DA361" s="70"/>
      <c r="DB361" s="719"/>
      <c r="DC361" s="70"/>
      <c r="DD361" s="70"/>
      <c r="DE361" s="719"/>
      <c r="DF361" s="70"/>
      <c r="DG361" s="70"/>
      <c r="DH361" s="719"/>
      <c r="DI361" s="70"/>
      <c r="DJ361" s="70"/>
    </row>
    <row r="362" spans="1:114" ht="15">
      <c r="A362" s="70"/>
      <c r="B362" s="70"/>
      <c r="C362" s="70"/>
      <c r="D362" s="719"/>
      <c r="E362" s="70"/>
      <c r="F362" s="70"/>
      <c r="G362" s="719"/>
      <c r="H362" s="70"/>
      <c r="I362" s="70"/>
      <c r="J362" s="719"/>
      <c r="K362" s="70"/>
      <c r="L362" s="70"/>
      <c r="M362" s="719"/>
      <c r="N362" s="70"/>
      <c r="O362" s="70"/>
      <c r="P362" s="719"/>
      <c r="Q362" s="70"/>
      <c r="R362" s="70"/>
      <c r="S362" s="719"/>
      <c r="T362" s="70"/>
      <c r="U362" s="70"/>
      <c r="V362" s="719"/>
      <c r="W362" s="70"/>
      <c r="X362" s="70"/>
      <c r="Y362" s="719"/>
      <c r="Z362" s="70"/>
      <c r="AA362" s="70"/>
      <c r="AB362" s="719"/>
      <c r="AC362" s="70"/>
      <c r="AD362" s="70"/>
      <c r="AE362" s="719"/>
      <c r="AF362" s="70"/>
      <c r="AG362" s="70"/>
      <c r="AH362" s="719"/>
      <c r="AI362" s="70"/>
      <c r="AJ362" s="70"/>
      <c r="AK362" s="719"/>
      <c r="AL362" s="70"/>
      <c r="AM362" s="70"/>
      <c r="AN362" s="719"/>
      <c r="AO362" s="70"/>
      <c r="AP362" s="70"/>
      <c r="AQ362" s="719"/>
      <c r="AR362" s="70"/>
      <c r="AS362" s="70"/>
      <c r="AT362" s="719"/>
      <c r="AU362" s="70"/>
      <c r="AV362" s="70"/>
      <c r="AW362" s="719"/>
      <c r="AX362" s="70"/>
      <c r="AY362" s="70"/>
      <c r="AZ362" s="719"/>
      <c r="BA362" s="70"/>
      <c r="BB362" s="70"/>
      <c r="BC362" s="719"/>
      <c r="BD362" s="70"/>
      <c r="BE362" s="70"/>
      <c r="BF362" s="719"/>
      <c r="BG362" s="70"/>
      <c r="BH362" s="70"/>
      <c r="BI362" s="719"/>
      <c r="BJ362" s="70"/>
      <c r="BK362" s="70"/>
      <c r="BL362" s="719"/>
      <c r="BM362" s="70"/>
      <c r="BN362" s="70"/>
      <c r="BO362" s="719"/>
      <c r="BP362" s="70"/>
      <c r="BQ362" s="70"/>
      <c r="BR362" s="719"/>
      <c r="BS362" s="70"/>
      <c r="BT362" s="70"/>
      <c r="BU362" s="719"/>
      <c r="BV362" s="70"/>
      <c r="BW362" s="70"/>
      <c r="BX362" s="719"/>
      <c r="BY362" s="70"/>
      <c r="BZ362" s="70"/>
      <c r="CA362" s="719"/>
      <c r="CB362" s="70"/>
      <c r="CC362" s="70"/>
      <c r="CD362" s="719"/>
      <c r="CE362" s="70"/>
      <c r="CF362" s="70"/>
      <c r="CG362" s="719"/>
      <c r="CH362" s="70"/>
      <c r="CI362" s="70"/>
      <c r="CJ362" s="719"/>
      <c r="CK362" s="70"/>
      <c r="CL362" s="70"/>
      <c r="CM362" s="719"/>
      <c r="CN362" s="70"/>
      <c r="CO362" s="70"/>
      <c r="CP362" s="719"/>
      <c r="CQ362" s="70"/>
      <c r="CR362" s="70"/>
      <c r="CS362" s="719"/>
      <c r="CT362" s="70"/>
      <c r="CU362" s="70"/>
      <c r="CV362" s="719"/>
      <c r="CW362" s="70"/>
      <c r="CX362" s="70"/>
      <c r="CY362" s="719"/>
      <c r="CZ362" s="70"/>
      <c r="DA362" s="70"/>
      <c r="DB362" s="719"/>
      <c r="DC362" s="70"/>
      <c r="DD362" s="70"/>
      <c r="DE362" s="719"/>
      <c r="DF362" s="70"/>
      <c r="DG362" s="70"/>
      <c r="DH362" s="719"/>
      <c r="DI362" s="70"/>
      <c r="DJ362" s="70"/>
    </row>
    <row r="363" spans="1:114" ht="15">
      <c r="A363" s="70"/>
      <c r="B363" s="70"/>
      <c r="C363" s="70"/>
      <c r="D363" s="719"/>
      <c r="E363" s="70"/>
      <c r="F363" s="70"/>
      <c r="G363" s="719"/>
      <c r="H363" s="70"/>
      <c r="I363" s="70"/>
      <c r="J363" s="719"/>
      <c r="K363" s="70"/>
      <c r="L363" s="70"/>
      <c r="M363" s="719"/>
      <c r="N363" s="70"/>
      <c r="O363" s="70"/>
      <c r="P363" s="719"/>
      <c r="Q363" s="70"/>
      <c r="R363" s="70"/>
      <c r="S363" s="719"/>
      <c r="T363" s="70"/>
      <c r="U363" s="70"/>
      <c r="V363" s="719"/>
      <c r="W363" s="70"/>
      <c r="X363" s="70"/>
      <c r="Y363" s="719"/>
      <c r="Z363" s="70"/>
      <c r="AA363" s="70"/>
      <c r="AB363" s="719"/>
      <c r="AC363" s="70"/>
      <c r="AD363" s="70"/>
      <c r="AE363" s="719"/>
      <c r="AF363" s="70"/>
      <c r="AG363" s="70"/>
      <c r="AH363" s="719"/>
      <c r="AI363" s="70"/>
      <c r="AJ363" s="70"/>
      <c r="AK363" s="719"/>
      <c r="AL363" s="70"/>
      <c r="AM363" s="70"/>
      <c r="AN363" s="719"/>
      <c r="AO363" s="70"/>
      <c r="AP363" s="70"/>
      <c r="AQ363" s="719"/>
      <c r="AR363" s="70"/>
      <c r="AS363" s="70"/>
      <c r="AT363" s="719"/>
      <c r="AU363" s="70"/>
      <c r="AV363" s="70"/>
      <c r="AW363" s="719"/>
      <c r="AX363" s="70"/>
      <c r="AY363" s="70"/>
      <c r="AZ363" s="719"/>
      <c r="BA363" s="70"/>
      <c r="BB363" s="70"/>
      <c r="BC363" s="719"/>
      <c r="BD363" s="70"/>
      <c r="BE363" s="70"/>
      <c r="BF363" s="719"/>
      <c r="BG363" s="70"/>
      <c r="BH363" s="70"/>
      <c r="BI363" s="719"/>
      <c r="BJ363" s="70"/>
      <c r="BK363" s="70"/>
      <c r="BL363" s="719"/>
      <c r="BM363" s="70"/>
      <c r="BN363" s="70"/>
      <c r="BO363" s="719"/>
      <c r="BP363" s="70"/>
      <c r="BQ363" s="70"/>
      <c r="BR363" s="719"/>
      <c r="BS363" s="70"/>
      <c r="BT363" s="70"/>
      <c r="BU363" s="719"/>
      <c r="BV363" s="70"/>
      <c r="BW363" s="70"/>
      <c r="BX363" s="719"/>
      <c r="BY363" s="70"/>
      <c r="BZ363" s="70"/>
      <c r="CA363" s="719"/>
      <c r="CB363" s="70"/>
      <c r="CC363" s="70"/>
      <c r="CD363" s="719"/>
      <c r="CE363" s="70"/>
      <c r="CF363" s="70"/>
      <c r="CG363" s="719"/>
      <c r="CH363" s="70"/>
      <c r="CI363" s="70"/>
      <c r="CJ363" s="719"/>
      <c r="CK363" s="70"/>
      <c r="CL363" s="70"/>
      <c r="CM363" s="719"/>
      <c r="CN363" s="70"/>
      <c r="CO363" s="70"/>
      <c r="CP363" s="719"/>
      <c r="CQ363" s="70"/>
      <c r="CR363" s="70"/>
      <c r="CS363" s="719"/>
      <c r="CT363" s="70"/>
      <c r="CU363" s="70"/>
      <c r="CV363" s="719"/>
      <c r="CW363" s="70"/>
      <c r="CX363" s="70"/>
      <c r="CY363" s="719"/>
      <c r="CZ363" s="70"/>
      <c r="DA363" s="70"/>
      <c r="DB363" s="719"/>
      <c r="DC363" s="70"/>
      <c r="DD363" s="70"/>
      <c r="DE363" s="719"/>
      <c r="DF363" s="70"/>
      <c r="DG363" s="70"/>
      <c r="DH363" s="719"/>
      <c r="DI363" s="70"/>
      <c r="DJ363" s="70"/>
    </row>
    <row r="364" spans="1:114" ht="15">
      <c r="A364" s="70"/>
      <c r="B364" s="70"/>
      <c r="C364" s="70"/>
      <c r="D364" s="719"/>
      <c r="E364" s="70"/>
      <c r="F364" s="70"/>
      <c r="G364" s="719"/>
      <c r="H364" s="70"/>
      <c r="I364" s="70"/>
      <c r="J364" s="719"/>
      <c r="K364" s="70"/>
      <c r="L364" s="70"/>
      <c r="M364" s="719"/>
      <c r="N364" s="70"/>
      <c r="O364" s="70"/>
      <c r="P364" s="719"/>
      <c r="Q364" s="70"/>
      <c r="R364" s="70"/>
      <c r="S364" s="719"/>
      <c r="T364" s="70"/>
      <c r="U364" s="70"/>
      <c r="V364" s="719"/>
      <c r="W364" s="70"/>
      <c r="X364" s="70"/>
      <c r="Y364" s="719"/>
      <c r="Z364" s="70"/>
      <c r="AA364" s="70"/>
      <c r="AB364" s="719"/>
      <c r="AC364" s="70"/>
      <c r="AD364" s="70"/>
      <c r="AE364" s="719"/>
      <c r="AF364" s="70"/>
      <c r="AG364" s="70"/>
      <c r="AH364" s="719"/>
      <c r="AI364" s="70"/>
      <c r="AJ364" s="70"/>
      <c r="AK364" s="719"/>
      <c r="AL364" s="70"/>
      <c r="AM364" s="70"/>
      <c r="AN364" s="719"/>
      <c r="AO364" s="70"/>
      <c r="AP364" s="70"/>
      <c r="AQ364" s="719"/>
      <c r="AR364" s="70"/>
      <c r="AS364" s="70"/>
      <c r="AT364" s="719"/>
      <c r="AU364" s="70"/>
      <c r="AV364" s="70"/>
      <c r="AW364" s="719"/>
      <c r="AX364" s="70"/>
      <c r="AY364" s="70"/>
      <c r="AZ364" s="719"/>
      <c r="BA364" s="70"/>
      <c r="BB364" s="70"/>
      <c r="BC364" s="719"/>
      <c r="BD364" s="70"/>
      <c r="BE364" s="70"/>
      <c r="BF364" s="719"/>
      <c r="BG364" s="70"/>
      <c r="BH364" s="70"/>
      <c r="BI364" s="719"/>
      <c r="BJ364" s="70"/>
      <c r="BK364" s="70"/>
      <c r="BL364" s="719"/>
      <c r="BM364" s="70"/>
      <c r="BN364" s="70"/>
      <c r="BO364" s="719"/>
      <c r="BP364" s="70"/>
      <c r="BQ364" s="70"/>
      <c r="BR364" s="719"/>
      <c r="BS364" s="70"/>
      <c r="BT364" s="70"/>
      <c r="BU364" s="719"/>
      <c r="BV364" s="70"/>
      <c r="BW364" s="70"/>
      <c r="BX364" s="719"/>
      <c r="BY364" s="70"/>
      <c r="BZ364" s="70"/>
      <c r="CA364" s="719"/>
      <c r="CB364" s="70"/>
      <c r="CC364" s="70"/>
      <c r="CD364" s="719"/>
      <c r="CE364" s="70"/>
      <c r="CF364" s="70"/>
      <c r="CG364" s="719"/>
      <c r="CH364" s="70"/>
      <c r="CI364" s="70"/>
      <c r="CJ364" s="719"/>
      <c r="CK364" s="70"/>
      <c r="CL364" s="70"/>
      <c r="CM364" s="719"/>
      <c r="CN364" s="70"/>
      <c r="CO364" s="70"/>
      <c r="CP364" s="719"/>
      <c r="CQ364" s="70"/>
      <c r="CR364" s="70"/>
      <c r="CS364" s="719"/>
      <c r="CT364" s="70"/>
      <c r="CU364" s="70"/>
      <c r="CV364" s="719"/>
      <c r="CW364" s="70"/>
      <c r="CX364" s="70"/>
      <c r="CY364" s="719"/>
      <c r="CZ364" s="70"/>
      <c r="DA364" s="70"/>
      <c r="DB364" s="719"/>
      <c r="DC364" s="70"/>
      <c r="DD364" s="70"/>
      <c r="DE364" s="719"/>
      <c r="DF364" s="70"/>
      <c r="DG364" s="70"/>
      <c r="DH364" s="719"/>
      <c r="DI364" s="70"/>
      <c r="DJ364" s="70"/>
    </row>
    <row r="365" spans="1:114" ht="15">
      <c r="A365" s="70"/>
      <c r="B365" s="70"/>
      <c r="C365" s="70"/>
      <c r="D365" s="719"/>
      <c r="E365" s="70"/>
      <c r="F365" s="70"/>
      <c r="G365" s="719"/>
      <c r="H365" s="70"/>
      <c r="I365" s="70"/>
      <c r="J365" s="719"/>
      <c r="K365" s="70"/>
      <c r="L365" s="70"/>
      <c r="M365" s="719"/>
      <c r="N365" s="70"/>
      <c r="O365" s="70"/>
      <c r="P365" s="719"/>
      <c r="Q365" s="70"/>
      <c r="R365" s="70"/>
      <c r="S365" s="719"/>
      <c r="T365" s="70"/>
      <c r="U365" s="70"/>
      <c r="V365" s="719"/>
      <c r="W365" s="70"/>
      <c r="X365" s="70"/>
      <c r="Y365" s="719"/>
      <c r="Z365" s="70"/>
      <c r="AA365" s="70"/>
      <c r="AB365" s="719"/>
      <c r="AC365" s="70"/>
      <c r="AD365" s="70"/>
      <c r="AE365" s="719"/>
      <c r="AF365" s="70"/>
      <c r="AG365" s="70"/>
      <c r="AH365" s="719"/>
      <c r="AI365" s="70"/>
      <c r="AJ365" s="70"/>
      <c r="AK365" s="719"/>
      <c r="AL365" s="70"/>
      <c r="AM365" s="70"/>
      <c r="AN365" s="719"/>
      <c r="AO365" s="70"/>
      <c r="AP365" s="70"/>
      <c r="AQ365" s="719"/>
      <c r="AR365" s="70"/>
      <c r="AS365" s="70"/>
      <c r="AT365" s="719"/>
      <c r="AU365" s="70"/>
      <c r="AV365" s="70"/>
      <c r="AW365" s="719"/>
      <c r="AX365" s="70"/>
      <c r="AY365" s="70"/>
      <c r="AZ365" s="719"/>
      <c r="BA365" s="70"/>
      <c r="BB365" s="70"/>
      <c r="BC365" s="719"/>
      <c r="BD365" s="70"/>
      <c r="BE365" s="70"/>
      <c r="BF365" s="719"/>
      <c r="BG365" s="70"/>
      <c r="BH365" s="70"/>
      <c r="BI365" s="719"/>
      <c r="BJ365" s="70"/>
      <c r="BK365" s="70"/>
      <c r="BL365" s="719"/>
      <c r="BM365" s="70"/>
      <c r="BN365" s="70"/>
      <c r="BO365" s="719"/>
      <c r="BP365" s="70"/>
      <c r="BQ365" s="70"/>
      <c r="BR365" s="719"/>
      <c r="BS365" s="70"/>
      <c r="BT365" s="70"/>
      <c r="BU365" s="719"/>
      <c r="BV365" s="70"/>
      <c r="BW365" s="70"/>
      <c r="BX365" s="719"/>
      <c r="BY365" s="70"/>
      <c r="BZ365" s="70"/>
      <c r="CA365" s="719"/>
      <c r="CB365" s="70"/>
      <c r="CC365" s="70"/>
      <c r="CD365" s="719"/>
      <c r="CE365" s="70"/>
      <c r="CF365" s="70"/>
      <c r="CG365" s="719"/>
      <c r="CH365" s="70"/>
      <c r="CI365" s="70"/>
      <c r="CJ365" s="719"/>
      <c r="CK365" s="70"/>
      <c r="CL365" s="70"/>
      <c r="CM365" s="719"/>
      <c r="CN365" s="70"/>
      <c r="CO365" s="70"/>
      <c r="CP365" s="719"/>
      <c r="CQ365" s="70"/>
      <c r="CR365" s="70"/>
      <c r="CS365" s="719"/>
      <c r="CT365" s="70"/>
      <c r="CU365" s="70"/>
      <c r="CV365" s="719"/>
      <c r="CW365" s="70"/>
      <c r="CX365" s="70"/>
      <c r="CY365" s="719"/>
      <c r="CZ365" s="70"/>
      <c r="DA365" s="70"/>
      <c r="DB365" s="719"/>
      <c r="DC365" s="70"/>
      <c r="DD365" s="70"/>
      <c r="DE365" s="719"/>
      <c r="DF365" s="70"/>
      <c r="DG365" s="70"/>
      <c r="DH365" s="719"/>
      <c r="DI365" s="70"/>
      <c r="DJ365" s="70"/>
    </row>
    <row r="366" spans="1:114" ht="15">
      <c r="A366" s="70"/>
      <c r="B366" s="70"/>
      <c r="C366" s="70"/>
      <c r="D366" s="719"/>
      <c r="E366" s="70"/>
      <c r="F366" s="70"/>
      <c r="G366" s="719"/>
      <c r="H366" s="70"/>
      <c r="I366" s="70"/>
      <c r="J366" s="719"/>
      <c r="K366" s="70"/>
      <c r="L366" s="70"/>
      <c r="M366" s="719"/>
      <c r="N366" s="70"/>
      <c r="O366" s="70"/>
      <c r="P366" s="719"/>
      <c r="Q366" s="70"/>
      <c r="R366" s="70"/>
      <c r="S366" s="719"/>
      <c r="T366" s="70"/>
      <c r="U366" s="70"/>
      <c r="V366" s="719"/>
      <c r="W366" s="70"/>
      <c r="X366" s="70"/>
      <c r="Y366" s="719"/>
      <c r="Z366" s="70"/>
      <c r="AA366" s="70"/>
      <c r="AB366" s="719"/>
      <c r="AC366" s="70"/>
      <c r="AD366" s="70"/>
      <c r="AE366" s="719"/>
      <c r="AF366" s="70"/>
      <c r="AG366" s="70"/>
      <c r="AH366" s="719"/>
      <c r="AI366" s="70"/>
      <c r="AJ366" s="70"/>
      <c r="AK366" s="719"/>
      <c r="AL366" s="70"/>
      <c r="AM366" s="70"/>
      <c r="AN366" s="719"/>
      <c r="AO366" s="70"/>
      <c r="AP366" s="70"/>
      <c r="AQ366" s="719"/>
      <c r="AR366" s="70"/>
      <c r="AS366" s="70"/>
      <c r="AT366" s="719"/>
      <c r="AU366" s="70"/>
      <c r="AV366" s="70"/>
      <c r="AW366" s="719"/>
      <c r="AX366" s="70"/>
      <c r="AY366" s="70"/>
      <c r="AZ366" s="719"/>
      <c r="BA366" s="70"/>
      <c r="BB366" s="70"/>
      <c r="BC366" s="719"/>
      <c r="BD366" s="70"/>
      <c r="BE366" s="70"/>
      <c r="BF366" s="719"/>
      <c r="BG366" s="70"/>
      <c r="BH366" s="70"/>
      <c r="BI366" s="719"/>
      <c r="BJ366" s="70"/>
      <c r="BK366" s="70"/>
      <c r="BL366" s="719"/>
      <c r="BM366" s="70"/>
      <c r="BN366" s="70"/>
      <c r="BO366" s="719"/>
      <c r="BP366" s="70"/>
      <c r="BQ366" s="70"/>
      <c r="BR366" s="719"/>
      <c r="BS366" s="70"/>
      <c r="BT366" s="70"/>
      <c r="BU366" s="719"/>
      <c r="BV366" s="70"/>
      <c r="BW366" s="70"/>
      <c r="BX366" s="719"/>
      <c r="BY366" s="70"/>
      <c r="BZ366" s="70"/>
      <c r="CA366" s="719"/>
      <c r="CB366" s="70"/>
      <c r="CC366" s="70"/>
      <c r="CD366" s="719"/>
      <c r="CE366" s="70"/>
      <c r="CF366" s="70"/>
      <c r="CG366" s="719"/>
      <c r="CH366" s="70"/>
      <c r="CI366" s="70"/>
      <c r="CJ366" s="719"/>
      <c r="CK366" s="70"/>
      <c r="CL366" s="70"/>
      <c r="CM366" s="719"/>
      <c r="CN366" s="70"/>
      <c r="CO366" s="70"/>
      <c r="CP366" s="719"/>
      <c r="CQ366" s="70"/>
      <c r="CR366" s="70"/>
      <c r="CS366" s="719"/>
      <c r="CT366" s="70"/>
      <c r="CU366" s="70"/>
      <c r="CV366" s="719"/>
      <c r="CW366" s="70"/>
      <c r="CX366" s="70"/>
      <c r="CY366" s="719"/>
      <c r="CZ366" s="70"/>
      <c r="DA366" s="70"/>
      <c r="DB366" s="719"/>
      <c r="DC366" s="70"/>
      <c r="DD366" s="70"/>
      <c r="DE366" s="719"/>
      <c r="DF366" s="70"/>
      <c r="DG366" s="70"/>
      <c r="DH366" s="719"/>
      <c r="DI366" s="70"/>
      <c r="DJ366" s="70"/>
    </row>
    <row r="367" spans="1:114" ht="15">
      <c r="A367" s="70"/>
      <c r="B367" s="70"/>
      <c r="C367" s="70"/>
      <c r="D367" s="719"/>
      <c r="E367" s="70"/>
      <c r="F367" s="70"/>
      <c r="G367" s="719"/>
      <c r="H367" s="70"/>
      <c r="I367" s="70"/>
      <c r="J367" s="719"/>
      <c r="K367" s="70"/>
      <c r="L367" s="70"/>
      <c r="M367" s="719"/>
      <c r="N367" s="70"/>
      <c r="O367" s="70"/>
      <c r="P367" s="719"/>
      <c r="Q367" s="70"/>
      <c r="R367" s="70"/>
      <c r="S367" s="719"/>
      <c r="T367" s="70"/>
      <c r="U367" s="70"/>
      <c r="V367" s="719"/>
      <c r="W367" s="70"/>
      <c r="X367" s="70"/>
      <c r="Y367" s="719"/>
      <c r="Z367" s="70"/>
      <c r="AA367" s="70"/>
      <c r="AB367" s="719"/>
      <c r="AC367" s="70"/>
      <c r="AD367" s="70"/>
      <c r="AE367" s="719"/>
      <c r="AF367" s="70"/>
      <c r="AG367" s="70"/>
      <c r="AH367" s="719"/>
      <c r="AI367" s="70"/>
      <c r="AJ367" s="70"/>
      <c r="AK367" s="719"/>
      <c r="AL367" s="70"/>
      <c r="AM367" s="70"/>
      <c r="AN367" s="719"/>
      <c r="AO367" s="70"/>
      <c r="AP367" s="70"/>
      <c r="AQ367" s="719"/>
      <c r="AR367" s="70"/>
      <c r="AS367" s="70"/>
      <c r="AT367" s="719"/>
      <c r="AU367" s="70"/>
      <c r="AV367" s="70"/>
      <c r="AW367" s="719"/>
      <c r="AX367" s="70"/>
      <c r="AY367" s="70"/>
      <c r="AZ367" s="719"/>
      <c r="BA367" s="70"/>
      <c r="BB367" s="70"/>
      <c r="BC367" s="719"/>
      <c r="BD367" s="70"/>
      <c r="BE367" s="70"/>
      <c r="BF367" s="719"/>
      <c r="BG367" s="70"/>
      <c r="BH367" s="70"/>
      <c r="BI367" s="719"/>
      <c r="BJ367" s="70"/>
      <c r="BK367" s="70"/>
      <c r="BL367" s="719"/>
      <c r="BM367" s="70"/>
      <c r="BN367" s="70"/>
      <c r="BO367" s="719"/>
      <c r="BP367" s="70"/>
      <c r="BQ367" s="70"/>
      <c r="BR367" s="719"/>
      <c r="BS367" s="70"/>
      <c r="BT367" s="70"/>
      <c r="BU367" s="719"/>
      <c r="BV367" s="70"/>
      <c r="BW367" s="70"/>
      <c r="BX367" s="719"/>
      <c r="BY367" s="70"/>
      <c r="BZ367" s="70"/>
      <c r="CA367" s="719"/>
      <c r="CB367" s="70"/>
      <c r="CC367" s="70"/>
      <c r="CD367" s="719"/>
      <c r="CE367" s="70"/>
      <c r="CF367" s="70"/>
      <c r="CG367" s="719"/>
      <c r="CH367" s="70"/>
      <c r="CI367" s="70"/>
      <c r="CJ367" s="719"/>
      <c r="CK367" s="70"/>
      <c r="CL367" s="70"/>
      <c r="CM367" s="719"/>
      <c r="CN367" s="70"/>
      <c r="CO367" s="70"/>
      <c r="CP367" s="719"/>
      <c r="CQ367" s="70"/>
      <c r="CR367" s="70"/>
      <c r="CS367" s="719"/>
      <c r="CT367" s="70"/>
      <c r="CU367" s="70"/>
      <c r="CV367" s="719"/>
      <c r="CW367" s="70"/>
      <c r="CX367" s="70"/>
      <c r="CY367" s="719"/>
      <c r="CZ367" s="70"/>
      <c r="DA367" s="70"/>
      <c r="DB367" s="719"/>
      <c r="DC367" s="70"/>
      <c r="DD367" s="70"/>
      <c r="DE367" s="719"/>
      <c r="DF367" s="70"/>
      <c r="DG367" s="70"/>
      <c r="DH367" s="719"/>
      <c r="DI367" s="70"/>
      <c r="DJ367" s="70"/>
    </row>
    <row r="368" spans="1:114" ht="15">
      <c r="A368" s="70"/>
      <c r="B368" s="70"/>
      <c r="C368" s="70"/>
      <c r="D368" s="719"/>
      <c r="E368" s="70"/>
      <c r="F368" s="70"/>
      <c r="G368" s="719"/>
      <c r="H368" s="70"/>
      <c r="I368" s="70"/>
      <c r="J368" s="719"/>
      <c r="K368" s="70"/>
      <c r="L368" s="70"/>
      <c r="M368" s="719"/>
      <c r="N368" s="70"/>
      <c r="O368" s="70"/>
      <c r="P368" s="719"/>
      <c r="Q368" s="70"/>
      <c r="R368" s="70"/>
      <c r="S368" s="719"/>
      <c r="T368" s="70"/>
      <c r="U368" s="70"/>
      <c r="V368" s="719"/>
      <c r="W368" s="70"/>
      <c r="X368" s="70"/>
      <c r="Y368" s="719"/>
      <c r="Z368" s="70"/>
      <c r="AA368" s="70"/>
      <c r="AB368" s="719"/>
      <c r="AC368" s="70"/>
      <c r="AD368" s="70"/>
      <c r="AE368" s="719"/>
      <c r="AF368" s="70"/>
      <c r="AG368" s="70"/>
      <c r="AH368" s="719"/>
      <c r="AI368" s="70"/>
      <c r="AJ368" s="70"/>
      <c r="AK368" s="719"/>
      <c r="AL368" s="70"/>
      <c r="AM368" s="70"/>
      <c r="AN368" s="719"/>
      <c r="AO368" s="70"/>
      <c r="AP368" s="70"/>
      <c r="AQ368" s="719"/>
      <c r="AR368" s="70"/>
      <c r="AS368" s="70"/>
      <c r="AT368" s="719"/>
      <c r="AU368" s="70"/>
      <c r="AV368" s="70"/>
      <c r="AW368" s="719"/>
      <c r="AX368" s="70"/>
      <c r="AY368" s="70"/>
      <c r="AZ368" s="719"/>
      <c r="BA368" s="70"/>
      <c r="BB368" s="70"/>
      <c r="BC368" s="719"/>
      <c r="BD368" s="70"/>
      <c r="BE368" s="70"/>
      <c r="BF368" s="719"/>
      <c r="BG368" s="70"/>
      <c r="BH368" s="70"/>
      <c r="BI368" s="719"/>
      <c r="BJ368" s="70"/>
      <c r="BK368" s="70"/>
      <c r="BL368" s="719"/>
      <c r="BM368" s="70"/>
      <c r="BN368" s="70"/>
      <c r="BO368" s="719"/>
      <c r="BP368" s="70"/>
      <c r="BQ368" s="70"/>
      <c r="BR368" s="719"/>
      <c r="BS368" s="70"/>
      <c r="BT368" s="70"/>
      <c r="BU368" s="719"/>
      <c r="BV368" s="70"/>
      <c r="BW368" s="70"/>
      <c r="BX368" s="719"/>
      <c r="BY368" s="70"/>
      <c r="BZ368" s="70"/>
      <c r="CA368" s="719"/>
      <c r="CB368" s="70"/>
      <c r="CC368" s="70"/>
      <c r="CD368" s="719"/>
      <c r="CE368" s="70"/>
      <c r="CF368" s="70"/>
      <c r="CG368" s="719"/>
      <c r="CH368" s="70"/>
      <c r="CI368" s="70"/>
      <c r="CJ368" s="719"/>
      <c r="CK368" s="70"/>
      <c r="CL368" s="70"/>
      <c r="CM368" s="719"/>
      <c r="CN368" s="70"/>
      <c r="CO368" s="70"/>
      <c r="CP368" s="719"/>
      <c r="CQ368" s="70"/>
      <c r="CR368" s="70"/>
      <c r="CS368" s="719"/>
      <c r="CT368" s="70"/>
      <c r="CU368" s="70"/>
      <c r="CV368" s="719"/>
      <c r="CW368" s="70"/>
      <c r="CX368" s="70"/>
      <c r="CY368" s="719"/>
      <c r="CZ368" s="70"/>
      <c r="DA368" s="70"/>
      <c r="DB368" s="719"/>
      <c r="DC368" s="70"/>
      <c r="DD368" s="70"/>
      <c r="DE368" s="719"/>
      <c r="DF368" s="70"/>
      <c r="DG368" s="70"/>
      <c r="DH368" s="719"/>
      <c r="DI368" s="70"/>
      <c r="DJ368" s="70"/>
    </row>
    <row r="369" spans="1:114" ht="15">
      <c r="A369" s="70"/>
      <c r="B369" s="70"/>
      <c r="C369" s="70"/>
      <c r="D369" s="719"/>
      <c r="E369" s="70"/>
      <c r="F369" s="70"/>
      <c r="G369" s="719"/>
      <c r="H369" s="70"/>
      <c r="I369" s="70"/>
      <c r="J369" s="719"/>
      <c r="K369" s="70"/>
      <c r="L369" s="70"/>
      <c r="M369" s="719"/>
      <c r="N369" s="70"/>
      <c r="O369" s="70"/>
      <c r="P369" s="719"/>
      <c r="Q369" s="70"/>
      <c r="R369" s="70"/>
      <c r="S369" s="719"/>
      <c r="T369" s="70"/>
      <c r="U369" s="70"/>
      <c r="V369" s="719"/>
      <c r="W369" s="70"/>
      <c r="X369" s="70"/>
      <c r="Y369" s="719"/>
      <c r="Z369" s="70"/>
      <c r="AA369" s="70"/>
      <c r="AB369" s="719"/>
      <c r="AC369" s="70"/>
      <c r="AD369" s="70"/>
      <c r="AE369" s="719"/>
      <c r="AF369" s="70"/>
      <c r="AG369" s="70"/>
      <c r="AH369" s="719"/>
      <c r="AI369" s="70"/>
      <c r="AJ369" s="70"/>
      <c r="AK369" s="719"/>
      <c r="AL369" s="70"/>
      <c r="AM369" s="70"/>
      <c r="AN369" s="719"/>
      <c r="AO369" s="70"/>
      <c r="AP369" s="70"/>
      <c r="AQ369" s="719"/>
      <c r="AR369" s="70"/>
      <c r="AS369" s="70"/>
      <c r="AT369" s="719"/>
      <c r="AU369" s="70"/>
      <c r="AV369" s="70"/>
      <c r="AW369" s="719"/>
      <c r="AX369" s="70"/>
      <c r="AY369" s="70"/>
      <c r="AZ369" s="719"/>
      <c r="BA369" s="70"/>
      <c r="BB369" s="70"/>
      <c r="BC369" s="719"/>
      <c r="BD369" s="70"/>
      <c r="BE369" s="70"/>
      <c r="BF369" s="719"/>
      <c r="BG369" s="70"/>
      <c r="BH369" s="70"/>
      <c r="BI369" s="719"/>
      <c r="BJ369" s="70"/>
      <c r="BK369" s="70"/>
      <c r="BL369" s="719"/>
      <c r="BM369" s="70"/>
      <c r="BN369" s="70"/>
      <c r="BO369" s="719"/>
      <c r="BP369" s="70"/>
      <c r="BQ369" s="70"/>
      <c r="BR369" s="719"/>
      <c r="BS369" s="70"/>
      <c r="BT369" s="70"/>
      <c r="BU369" s="719"/>
      <c r="BV369" s="70"/>
      <c r="BW369" s="70"/>
      <c r="BX369" s="719"/>
      <c r="BY369" s="70"/>
      <c r="BZ369" s="70"/>
      <c r="CA369" s="719"/>
      <c r="CB369" s="70"/>
      <c r="CC369" s="70"/>
      <c r="CD369" s="719"/>
      <c r="CE369" s="70"/>
      <c r="CF369" s="70"/>
      <c r="CG369" s="719"/>
      <c r="CH369" s="70"/>
      <c r="CI369" s="70"/>
      <c r="CJ369" s="719"/>
      <c r="CK369" s="70"/>
      <c r="CL369" s="70"/>
      <c r="CM369" s="719"/>
      <c r="CN369" s="70"/>
      <c r="CO369" s="70"/>
      <c r="CP369" s="719"/>
      <c r="CQ369" s="70"/>
      <c r="CR369" s="70"/>
      <c r="CS369" s="719"/>
      <c r="CT369" s="70"/>
      <c r="CU369" s="70"/>
      <c r="CV369" s="719"/>
      <c r="CW369" s="70"/>
      <c r="CX369" s="70"/>
      <c r="CY369" s="719"/>
      <c r="CZ369" s="70"/>
      <c r="DA369" s="70"/>
      <c r="DB369" s="719"/>
      <c r="DC369" s="70"/>
      <c r="DD369" s="70"/>
      <c r="DE369" s="719"/>
      <c r="DF369" s="70"/>
      <c r="DG369" s="70"/>
      <c r="DH369" s="719"/>
      <c r="DI369" s="70"/>
      <c r="DJ369" s="70"/>
    </row>
    <row r="370" spans="1:114" ht="15">
      <c r="A370" s="70"/>
      <c r="B370" s="70"/>
      <c r="C370" s="70"/>
      <c r="D370" s="719"/>
      <c r="E370" s="70"/>
      <c r="F370" s="70"/>
      <c r="G370" s="719"/>
      <c r="H370" s="70"/>
      <c r="I370" s="70"/>
      <c r="J370" s="719"/>
      <c r="K370" s="70"/>
      <c r="L370" s="70"/>
      <c r="M370" s="719"/>
      <c r="N370" s="70"/>
      <c r="O370" s="70"/>
      <c r="P370" s="719"/>
      <c r="Q370" s="70"/>
      <c r="R370" s="70"/>
      <c r="S370" s="719"/>
      <c r="T370" s="70"/>
      <c r="U370" s="70"/>
      <c r="V370" s="719"/>
      <c r="W370" s="70"/>
      <c r="X370" s="70"/>
      <c r="Y370" s="719"/>
      <c r="Z370" s="70"/>
      <c r="AA370" s="70"/>
      <c r="AB370" s="719"/>
      <c r="AC370" s="70"/>
      <c r="AD370" s="70"/>
      <c r="AE370" s="719"/>
      <c r="AF370" s="70"/>
      <c r="AG370" s="70"/>
      <c r="AH370" s="719"/>
      <c r="AI370" s="70"/>
      <c r="AJ370" s="70"/>
      <c r="AK370" s="719"/>
      <c r="AL370" s="70"/>
      <c r="AM370" s="70"/>
      <c r="AN370" s="719"/>
      <c r="AO370" s="70"/>
      <c r="AP370" s="70"/>
      <c r="AQ370" s="719"/>
      <c r="AR370" s="70"/>
      <c r="AS370" s="70"/>
      <c r="AT370" s="719"/>
      <c r="AU370" s="70"/>
      <c r="AV370" s="70"/>
      <c r="AW370" s="719"/>
      <c r="AX370" s="70"/>
      <c r="AY370" s="70"/>
      <c r="AZ370" s="719"/>
      <c r="BA370" s="70"/>
      <c r="BB370" s="70"/>
      <c r="BC370" s="719"/>
      <c r="BD370" s="70"/>
      <c r="BE370" s="70"/>
      <c r="BF370" s="719"/>
      <c r="BG370" s="70"/>
      <c r="BH370" s="70"/>
      <c r="BI370" s="719"/>
      <c r="BJ370" s="70"/>
      <c r="BK370" s="70"/>
      <c r="BL370" s="719"/>
      <c r="BM370" s="70"/>
      <c r="BN370" s="70"/>
      <c r="BO370" s="719"/>
      <c r="BP370" s="70"/>
      <c r="BQ370" s="70"/>
      <c r="BR370" s="719"/>
      <c r="BS370" s="70"/>
      <c r="BT370" s="70"/>
      <c r="BU370" s="719"/>
      <c r="BV370" s="70"/>
      <c r="BW370" s="70"/>
      <c r="BX370" s="719"/>
      <c r="BY370" s="70"/>
      <c r="BZ370" s="70"/>
      <c r="CA370" s="719"/>
      <c r="CB370" s="70"/>
      <c r="CC370" s="70"/>
      <c r="CD370" s="719"/>
      <c r="CE370" s="70"/>
      <c r="CF370" s="70"/>
      <c r="CG370" s="719"/>
      <c r="CH370" s="70"/>
      <c r="CI370" s="70"/>
      <c r="CJ370" s="719"/>
      <c r="CK370" s="70"/>
      <c r="CL370" s="70"/>
      <c r="CM370" s="719"/>
      <c r="CN370" s="70"/>
      <c r="CO370" s="70"/>
      <c r="CP370" s="719"/>
      <c r="CQ370" s="70"/>
      <c r="CR370" s="70"/>
      <c r="CS370" s="719"/>
      <c r="CT370" s="70"/>
      <c r="CU370" s="70"/>
      <c r="CV370" s="719"/>
      <c r="CW370" s="70"/>
      <c r="CX370" s="70"/>
      <c r="CY370" s="719"/>
      <c r="CZ370" s="70"/>
      <c r="DA370" s="70"/>
      <c r="DB370" s="719"/>
      <c r="DC370" s="70"/>
      <c r="DD370" s="70"/>
      <c r="DE370" s="719"/>
      <c r="DF370" s="70"/>
      <c r="DG370" s="70"/>
      <c r="DH370" s="719"/>
      <c r="DI370" s="70"/>
      <c r="DJ370" s="70"/>
    </row>
    <row r="371" spans="1:114" ht="15">
      <c r="A371" s="70"/>
      <c r="B371" s="70"/>
      <c r="C371" s="70"/>
      <c r="D371" s="719"/>
      <c r="E371" s="70"/>
      <c r="F371" s="70"/>
      <c r="G371" s="719"/>
      <c r="H371" s="70"/>
      <c r="I371" s="70"/>
      <c r="J371" s="719"/>
      <c r="K371" s="70"/>
      <c r="L371" s="70"/>
      <c r="M371" s="719"/>
      <c r="N371" s="70"/>
      <c r="O371" s="70"/>
      <c r="P371" s="719"/>
      <c r="Q371" s="70"/>
      <c r="R371" s="70"/>
      <c r="S371" s="719"/>
      <c r="T371" s="70"/>
      <c r="U371" s="70"/>
      <c r="V371" s="719"/>
      <c r="W371" s="70"/>
      <c r="X371" s="70"/>
      <c r="Y371" s="719"/>
      <c r="Z371" s="70"/>
      <c r="AA371" s="70"/>
      <c r="AB371" s="719"/>
      <c r="AC371" s="70"/>
      <c r="AD371" s="70"/>
      <c r="AE371" s="719"/>
      <c r="AF371" s="70"/>
      <c r="AG371" s="70"/>
      <c r="AH371" s="719"/>
      <c r="AI371" s="70"/>
      <c r="AJ371" s="70"/>
      <c r="AK371" s="719"/>
      <c r="AL371" s="70"/>
      <c r="AM371" s="70"/>
      <c r="AN371" s="719"/>
      <c r="AO371" s="70"/>
      <c r="AP371" s="70"/>
      <c r="AQ371" s="719"/>
      <c r="AR371" s="70"/>
      <c r="AS371" s="70"/>
      <c r="AT371" s="719"/>
      <c r="AU371" s="70"/>
      <c r="AV371" s="70"/>
      <c r="AW371" s="719"/>
      <c r="AX371" s="70"/>
      <c r="AY371" s="70"/>
      <c r="AZ371" s="719"/>
      <c r="BA371" s="70"/>
      <c r="BB371" s="70"/>
      <c r="BC371" s="719"/>
      <c r="BD371" s="70"/>
      <c r="BE371" s="70"/>
      <c r="BF371" s="719"/>
      <c r="BG371" s="70"/>
      <c r="BH371" s="70"/>
      <c r="BI371" s="719"/>
      <c r="BJ371" s="70"/>
      <c r="BK371" s="70"/>
      <c r="BL371" s="719"/>
      <c r="BM371" s="70"/>
      <c r="BN371" s="70"/>
      <c r="BO371" s="719"/>
      <c r="BP371" s="70"/>
      <c r="BQ371" s="70"/>
      <c r="BR371" s="719"/>
      <c r="BS371" s="70"/>
      <c r="BT371" s="70"/>
      <c r="BU371" s="719"/>
      <c r="BV371" s="70"/>
      <c r="BW371" s="70"/>
      <c r="BX371" s="719"/>
      <c r="BY371" s="70"/>
      <c r="BZ371" s="70"/>
      <c r="CA371" s="719"/>
      <c r="CB371" s="70"/>
      <c r="CC371" s="70"/>
      <c r="CD371" s="719"/>
      <c r="CE371" s="70"/>
      <c r="CF371" s="70"/>
      <c r="CG371" s="719"/>
      <c r="CH371" s="70"/>
      <c r="CI371" s="70"/>
      <c r="CJ371" s="719"/>
      <c r="CK371" s="70"/>
      <c r="CL371" s="70"/>
      <c r="CM371" s="719"/>
      <c r="CN371" s="70"/>
      <c r="CO371" s="70"/>
      <c r="CP371" s="719"/>
      <c r="CQ371" s="70"/>
      <c r="CR371" s="70"/>
      <c r="CS371" s="719"/>
      <c r="CT371" s="70"/>
      <c r="CU371" s="70"/>
      <c r="CV371" s="719"/>
      <c r="CW371" s="70"/>
      <c r="CX371" s="70"/>
      <c r="CY371" s="719"/>
      <c r="CZ371" s="70"/>
      <c r="DA371" s="70"/>
      <c r="DB371" s="719"/>
      <c r="DC371" s="70"/>
      <c r="DD371" s="70"/>
      <c r="DE371" s="719"/>
      <c r="DF371" s="70"/>
      <c r="DG371" s="70"/>
      <c r="DH371" s="719"/>
      <c r="DI371" s="70"/>
      <c r="DJ371" s="70"/>
    </row>
    <row r="372" spans="1:114" ht="15">
      <c r="A372" s="70"/>
      <c r="B372" s="70"/>
      <c r="C372" s="70"/>
      <c r="D372" s="719"/>
      <c r="E372" s="70"/>
      <c r="F372" s="70"/>
      <c r="G372" s="719"/>
      <c r="H372" s="70"/>
      <c r="I372" s="70"/>
      <c r="J372" s="719"/>
      <c r="K372" s="70"/>
      <c r="L372" s="70"/>
      <c r="M372" s="719"/>
      <c r="N372" s="70"/>
      <c r="O372" s="70"/>
      <c r="P372" s="719"/>
      <c r="Q372" s="70"/>
      <c r="R372" s="70"/>
      <c r="S372" s="719"/>
      <c r="T372" s="70"/>
      <c r="U372" s="70"/>
      <c r="V372" s="719"/>
      <c r="W372" s="70"/>
      <c r="X372" s="70"/>
      <c r="Y372" s="719"/>
      <c r="Z372" s="70"/>
      <c r="AA372" s="70"/>
      <c r="AB372" s="719"/>
      <c r="AC372" s="70"/>
      <c r="AD372" s="70"/>
      <c r="AE372" s="719"/>
      <c r="AF372" s="70"/>
      <c r="AG372" s="70"/>
      <c r="AH372" s="719"/>
      <c r="AI372" s="70"/>
      <c r="AJ372" s="70"/>
      <c r="AK372" s="719"/>
      <c r="AL372" s="70"/>
      <c r="AM372" s="70"/>
      <c r="AN372" s="719"/>
      <c r="AO372" s="70"/>
      <c r="AP372" s="70"/>
      <c r="AQ372" s="719"/>
      <c r="AR372" s="70"/>
      <c r="AS372" s="70"/>
      <c r="AT372" s="719"/>
      <c r="AU372" s="70"/>
      <c r="AV372" s="70"/>
      <c r="AW372" s="719"/>
      <c r="AX372" s="70"/>
      <c r="AY372" s="70"/>
      <c r="AZ372" s="719"/>
      <c r="BA372" s="70"/>
      <c r="BB372" s="70"/>
      <c r="BC372" s="719"/>
      <c r="BD372" s="70"/>
      <c r="BE372" s="70"/>
      <c r="BF372" s="719"/>
      <c r="BG372" s="70"/>
      <c r="BH372" s="70"/>
      <c r="BI372" s="719"/>
      <c r="BJ372" s="70"/>
      <c r="BK372" s="70"/>
      <c r="BL372" s="719"/>
      <c r="BM372" s="70"/>
      <c r="BN372" s="70"/>
      <c r="BO372" s="719"/>
      <c r="BP372" s="70"/>
      <c r="BQ372" s="70"/>
      <c r="BR372" s="719"/>
      <c r="BS372" s="70"/>
      <c r="BT372" s="70"/>
      <c r="BU372" s="719"/>
      <c r="BV372" s="70"/>
      <c r="BW372" s="70"/>
      <c r="BX372" s="719"/>
      <c r="BY372" s="70"/>
      <c r="BZ372" s="70"/>
      <c r="CA372" s="719"/>
      <c r="CB372" s="70"/>
      <c r="CC372" s="70"/>
      <c r="CD372" s="719"/>
      <c r="CE372" s="70"/>
      <c r="CF372" s="70"/>
      <c r="CG372" s="719"/>
      <c r="CH372" s="70"/>
      <c r="CI372" s="70"/>
      <c r="CJ372" s="719"/>
      <c r="CK372" s="70"/>
      <c r="CL372" s="70"/>
      <c r="CM372" s="719"/>
      <c r="CN372" s="70"/>
      <c r="CO372" s="70"/>
      <c r="CP372" s="719"/>
      <c r="CQ372" s="70"/>
      <c r="CR372" s="70"/>
      <c r="CS372" s="719"/>
      <c r="CT372" s="70"/>
      <c r="CU372" s="70"/>
      <c r="CV372" s="719"/>
      <c r="CW372" s="70"/>
      <c r="CX372" s="70"/>
      <c r="CY372" s="719"/>
      <c r="CZ372" s="70"/>
      <c r="DA372" s="70"/>
      <c r="DB372" s="719"/>
      <c r="DC372" s="70"/>
      <c r="DD372" s="70"/>
      <c r="DE372" s="719"/>
      <c r="DF372" s="70"/>
      <c r="DG372" s="70"/>
      <c r="DH372" s="719"/>
      <c r="DI372" s="70"/>
      <c r="DJ372" s="70"/>
    </row>
    <row r="373" spans="1:114" ht="15">
      <c r="A373" s="70"/>
      <c r="B373" s="70"/>
      <c r="C373" s="70"/>
      <c r="D373" s="719"/>
      <c r="E373" s="70"/>
      <c r="F373" s="70"/>
      <c r="G373" s="719"/>
      <c r="H373" s="70"/>
      <c r="I373" s="70"/>
      <c r="J373" s="719"/>
      <c r="K373" s="70"/>
      <c r="L373" s="70"/>
      <c r="M373" s="719"/>
      <c r="N373" s="70"/>
      <c r="O373" s="70"/>
      <c r="P373" s="719"/>
      <c r="Q373" s="70"/>
      <c r="R373" s="70"/>
      <c r="S373" s="719"/>
      <c r="T373" s="70"/>
      <c r="U373" s="70"/>
      <c r="V373" s="719"/>
      <c r="W373" s="70"/>
      <c r="X373" s="70"/>
      <c r="Y373" s="719"/>
      <c r="Z373" s="70"/>
      <c r="AA373" s="70"/>
      <c r="AB373" s="719"/>
      <c r="AC373" s="70"/>
      <c r="AD373" s="70"/>
      <c r="AE373" s="719"/>
      <c r="AF373" s="70"/>
      <c r="AG373" s="70"/>
      <c r="AH373" s="719"/>
      <c r="AI373" s="70"/>
      <c r="AJ373" s="70"/>
      <c r="AK373" s="719"/>
      <c r="AL373" s="70"/>
      <c r="AM373" s="70"/>
      <c r="AN373" s="719"/>
      <c r="AO373" s="70"/>
      <c r="AP373" s="70"/>
      <c r="AQ373" s="719"/>
      <c r="AR373" s="70"/>
      <c r="AS373" s="70"/>
      <c r="AT373" s="719"/>
      <c r="AU373" s="70"/>
      <c r="AV373" s="70"/>
      <c r="AW373" s="719"/>
      <c r="AX373" s="70"/>
      <c r="AY373" s="70"/>
      <c r="AZ373" s="719"/>
      <c r="BA373" s="70"/>
      <c r="BB373" s="70"/>
      <c r="BC373" s="719"/>
      <c r="BD373" s="70"/>
      <c r="BE373" s="70"/>
      <c r="BF373" s="719"/>
      <c r="BG373" s="70"/>
      <c r="BH373" s="70"/>
      <c r="BI373" s="719"/>
      <c r="BJ373" s="70"/>
      <c r="BK373" s="70"/>
      <c r="BL373" s="719"/>
      <c r="BM373" s="70"/>
      <c r="BN373" s="70"/>
      <c r="BO373" s="719"/>
      <c r="BP373" s="70"/>
      <c r="BQ373" s="70"/>
      <c r="BR373" s="719"/>
      <c r="BS373" s="70"/>
      <c r="BT373" s="70"/>
      <c r="BU373" s="719"/>
      <c r="BV373" s="70"/>
      <c r="BW373" s="70"/>
      <c r="BX373" s="719"/>
      <c r="BY373" s="70"/>
      <c r="BZ373" s="70"/>
      <c r="CA373" s="719"/>
      <c r="CB373" s="70"/>
      <c r="CC373" s="70"/>
      <c r="CD373" s="719"/>
      <c r="CE373" s="70"/>
      <c r="CF373" s="70"/>
      <c r="CG373" s="719"/>
      <c r="CH373" s="70"/>
      <c r="CI373" s="70"/>
      <c r="CJ373" s="719"/>
      <c r="CK373" s="70"/>
      <c r="CL373" s="70"/>
      <c r="CM373" s="719"/>
      <c r="CN373" s="70"/>
      <c r="CO373" s="70"/>
      <c r="CP373" s="719"/>
      <c r="CQ373" s="70"/>
      <c r="CR373" s="70"/>
      <c r="CS373" s="719"/>
      <c r="CT373" s="70"/>
      <c r="CU373" s="70"/>
      <c r="CV373" s="719"/>
      <c r="CW373" s="70"/>
      <c r="CX373" s="70"/>
      <c r="CY373" s="719"/>
      <c r="CZ373" s="70"/>
      <c r="DA373" s="70"/>
      <c r="DB373" s="719"/>
      <c r="DC373" s="70"/>
      <c r="DD373" s="70"/>
      <c r="DE373" s="719"/>
      <c r="DF373" s="70"/>
      <c r="DG373" s="70"/>
      <c r="DH373" s="719"/>
      <c r="DI373" s="70"/>
      <c r="DJ373" s="70"/>
    </row>
    <row r="374" spans="1:114" ht="15">
      <c r="A374" s="70"/>
      <c r="B374" s="70"/>
      <c r="C374" s="70"/>
      <c r="D374" s="719"/>
      <c r="E374" s="70"/>
      <c r="F374" s="70"/>
      <c r="G374" s="719"/>
      <c r="H374" s="70"/>
      <c r="I374" s="70"/>
      <c r="J374" s="719"/>
      <c r="K374" s="70"/>
      <c r="L374" s="70"/>
      <c r="M374" s="719"/>
      <c r="N374" s="70"/>
      <c r="O374" s="70"/>
      <c r="P374" s="719"/>
      <c r="Q374" s="70"/>
      <c r="R374" s="70"/>
      <c r="S374" s="719"/>
      <c r="T374" s="70"/>
      <c r="U374" s="70"/>
      <c r="V374" s="719"/>
      <c r="W374" s="70"/>
      <c r="X374" s="70"/>
      <c r="Y374" s="719"/>
      <c r="Z374" s="70"/>
      <c r="AA374" s="70"/>
      <c r="AB374" s="719"/>
      <c r="AC374" s="70"/>
      <c r="AD374" s="70"/>
      <c r="AE374" s="719"/>
      <c r="AF374" s="70"/>
      <c r="AG374" s="70"/>
      <c r="AH374" s="719"/>
      <c r="AI374" s="70"/>
      <c r="AJ374" s="70"/>
      <c r="AK374" s="719"/>
      <c r="AL374" s="70"/>
      <c r="AM374" s="70"/>
      <c r="AN374" s="719"/>
      <c r="AO374" s="70"/>
      <c r="AP374" s="70"/>
      <c r="AQ374" s="719"/>
      <c r="AR374" s="70"/>
      <c r="AS374" s="70"/>
      <c r="AT374" s="719"/>
      <c r="AU374" s="70"/>
      <c r="AV374" s="70"/>
      <c r="AW374" s="719"/>
      <c r="AX374" s="70"/>
      <c r="AY374" s="70"/>
      <c r="AZ374" s="719"/>
      <c r="BA374" s="70"/>
      <c r="BB374" s="70"/>
      <c r="BC374" s="719"/>
      <c r="BD374" s="70"/>
      <c r="BE374" s="70"/>
      <c r="BF374" s="719"/>
      <c r="BG374" s="70"/>
      <c r="BH374" s="70"/>
      <c r="BI374" s="719"/>
      <c r="BJ374" s="70"/>
      <c r="BK374" s="70"/>
      <c r="BL374" s="719"/>
      <c r="BM374" s="70"/>
      <c r="BN374" s="70"/>
      <c r="BO374" s="719"/>
      <c r="BP374" s="70"/>
      <c r="BQ374" s="70"/>
      <c r="BR374" s="719"/>
      <c r="BS374" s="70"/>
      <c r="BT374" s="70"/>
      <c r="BU374" s="719"/>
      <c r="BV374" s="70"/>
      <c r="BW374" s="70"/>
      <c r="BX374" s="719"/>
      <c r="BY374" s="70"/>
      <c r="BZ374" s="70"/>
      <c r="CA374" s="719"/>
      <c r="CB374" s="70"/>
      <c r="CC374" s="70"/>
      <c r="CD374" s="719"/>
      <c r="CE374" s="70"/>
      <c r="CF374" s="70"/>
      <c r="CG374" s="719"/>
      <c r="CH374" s="70"/>
      <c r="CI374" s="70"/>
      <c r="CJ374" s="719"/>
      <c r="CK374" s="70"/>
      <c r="CL374" s="70"/>
      <c r="CM374" s="719"/>
      <c r="CN374" s="70"/>
      <c r="CO374" s="70"/>
      <c r="CP374" s="719"/>
      <c r="CQ374" s="70"/>
      <c r="CR374" s="70"/>
      <c r="CS374" s="719"/>
      <c r="CT374" s="70"/>
      <c r="CU374" s="70"/>
      <c r="CV374" s="719"/>
      <c r="CW374" s="70"/>
      <c r="CX374" s="70"/>
      <c r="CY374" s="719"/>
      <c r="CZ374" s="70"/>
      <c r="DA374" s="70"/>
      <c r="DB374" s="719"/>
      <c r="DC374" s="70"/>
      <c r="DD374" s="70"/>
      <c r="DE374" s="719"/>
      <c r="DF374" s="70"/>
      <c r="DG374" s="70"/>
      <c r="DH374" s="719"/>
      <c r="DI374" s="70"/>
      <c r="DJ374" s="70"/>
    </row>
    <row r="375" spans="1:114" ht="15">
      <c r="A375" s="70"/>
      <c r="B375" s="70"/>
      <c r="C375" s="70"/>
      <c r="D375" s="719"/>
      <c r="E375" s="70"/>
      <c r="F375" s="70"/>
      <c r="G375" s="719"/>
      <c r="H375" s="70"/>
      <c r="I375" s="70"/>
      <c r="J375" s="719"/>
      <c r="K375" s="70"/>
      <c r="L375" s="70"/>
      <c r="M375" s="719"/>
      <c r="N375" s="70"/>
      <c r="O375" s="70"/>
      <c r="P375" s="719"/>
      <c r="Q375" s="70"/>
      <c r="R375" s="70"/>
      <c r="S375" s="719"/>
      <c r="T375" s="70"/>
      <c r="U375" s="70"/>
      <c r="V375" s="719"/>
      <c r="W375" s="70"/>
      <c r="X375" s="70"/>
      <c r="Y375" s="719"/>
      <c r="Z375" s="70"/>
      <c r="AA375" s="70"/>
      <c r="AB375" s="719"/>
      <c r="AC375" s="70"/>
      <c r="AD375" s="70"/>
      <c r="AE375" s="719"/>
      <c r="AF375" s="70"/>
      <c r="AG375" s="70"/>
      <c r="AH375" s="719"/>
      <c r="AI375" s="70"/>
      <c r="AJ375" s="70"/>
      <c r="AK375" s="719"/>
      <c r="AL375" s="70"/>
      <c r="AM375" s="70"/>
      <c r="AN375" s="719"/>
      <c r="AO375" s="70"/>
      <c r="AP375" s="70"/>
      <c r="AQ375" s="719"/>
      <c r="AR375" s="70"/>
      <c r="AS375" s="70"/>
      <c r="AT375" s="719"/>
      <c r="AU375" s="70"/>
      <c r="AV375" s="70"/>
      <c r="AW375" s="719"/>
      <c r="AX375" s="70"/>
      <c r="AY375" s="70"/>
      <c r="AZ375" s="719"/>
      <c r="BA375" s="70"/>
      <c r="BB375" s="70"/>
      <c r="BC375" s="719"/>
      <c r="BD375" s="70"/>
      <c r="BE375" s="70"/>
      <c r="BF375" s="719"/>
      <c r="BG375" s="70"/>
      <c r="BH375" s="70"/>
      <c r="BI375" s="719"/>
      <c r="BJ375" s="70"/>
      <c r="BK375" s="70"/>
      <c r="BL375" s="719"/>
      <c r="BM375" s="70"/>
      <c r="BN375" s="70"/>
      <c r="BO375" s="719"/>
      <c r="BP375" s="70"/>
      <c r="BQ375" s="70"/>
      <c r="BR375" s="719"/>
      <c r="BS375" s="70"/>
      <c r="BT375" s="70"/>
      <c r="BU375" s="719"/>
      <c r="BV375" s="70"/>
      <c r="BW375" s="70"/>
      <c r="BX375" s="719"/>
      <c r="BY375" s="70"/>
      <c r="BZ375" s="70"/>
      <c r="CA375" s="719"/>
      <c r="CB375" s="70"/>
      <c r="CC375" s="70"/>
      <c r="CD375" s="719"/>
      <c r="CE375" s="70"/>
      <c r="CF375" s="70"/>
      <c r="CG375" s="719"/>
      <c r="CH375" s="70"/>
      <c r="CI375" s="70"/>
      <c r="CJ375" s="719"/>
      <c r="CK375" s="70"/>
      <c r="CL375" s="70"/>
      <c r="CM375" s="719"/>
      <c r="CN375" s="70"/>
      <c r="CO375" s="70"/>
      <c r="CP375" s="719"/>
      <c r="CQ375" s="70"/>
      <c r="CR375" s="70"/>
      <c r="CS375" s="719"/>
      <c r="CT375" s="70"/>
      <c r="CU375" s="70"/>
      <c r="CV375" s="719"/>
      <c r="CW375" s="70"/>
      <c r="CX375" s="70"/>
      <c r="CY375" s="719"/>
      <c r="CZ375" s="70"/>
      <c r="DA375" s="70"/>
      <c r="DB375" s="719"/>
      <c r="DC375" s="70"/>
      <c r="DD375" s="70"/>
      <c r="DE375" s="719"/>
      <c r="DF375" s="70"/>
      <c r="DG375" s="70"/>
      <c r="DH375" s="719"/>
      <c r="DI375" s="70"/>
      <c r="DJ375" s="70"/>
    </row>
    <row r="376" spans="1:114" ht="15">
      <c r="A376" s="70"/>
      <c r="B376" s="70"/>
      <c r="C376" s="70"/>
      <c r="D376" s="719"/>
      <c r="E376" s="70"/>
      <c r="F376" s="70"/>
      <c r="G376" s="719"/>
      <c r="H376" s="70"/>
      <c r="I376" s="70"/>
      <c r="J376" s="719"/>
      <c r="K376" s="70"/>
      <c r="L376" s="70"/>
      <c r="M376" s="719"/>
      <c r="N376" s="70"/>
      <c r="O376" s="70"/>
      <c r="P376" s="719"/>
      <c r="Q376" s="70"/>
      <c r="R376" s="70"/>
      <c r="S376" s="719"/>
      <c r="T376" s="70"/>
      <c r="U376" s="70"/>
      <c r="V376" s="719"/>
      <c r="W376" s="70"/>
      <c r="X376" s="70"/>
      <c r="Y376" s="719"/>
      <c r="Z376" s="70"/>
      <c r="AA376" s="70"/>
      <c r="AB376" s="719"/>
      <c r="AC376" s="70"/>
      <c r="AD376" s="70"/>
      <c r="AE376" s="719"/>
      <c r="AF376" s="70"/>
      <c r="AG376" s="70"/>
      <c r="AH376" s="719"/>
      <c r="AI376" s="70"/>
      <c r="AJ376" s="70"/>
      <c r="AK376" s="719"/>
      <c r="AL376" s="70"/>
      <c r="AM376" s="70"/>
      <c r="AN376" s="719"/>
      <c r="AO376" s="70"/>
      <c r="AP376" s="70"/>
      <c r="AQ376" s="719"/>
      <c r="AR376" s="70"/>
      <c r="AS376" s="70"/>
      <c r="AT376" s="719"/>
      <c r="AU376" s="70"/>
      <c r="AV376" s="70"/>
      <c r="AW376" s="719"/>
      <c r="AX376" s="70"/>
      <c r="AY376" s="70"/>
      <c r="AZ376" s="719"/>
      <c r="BA376" s="70"/>
      <c r="BB376" s="70"/>
      <c r="BC376" s="719"/>
      <c r="BD376" s="70"/>
      <c r="BE376" s="70"/>
      <c r="BF376" s="719"/>
      <c r="BG376" s="70"/>
      <c r="BH376" s="70"/>
      <c r="BI376" s="719"/>
      <c r="BJ376" s="70"/>
      <c r="BK376" s="70"/>
      <c r="BL376" s="719"/>
      <c r="BM376" s="70"/>
      <c r="BN376" s="70"/>
      <c r="BO376" s="719"/>
      <c r="BP376" s="70"/>
      <c r="BQ376" s="70"/>
      <c r="BR376" s="719"/>
      <c r="BS376" s="70"/>
      <c r="BT376" s="70"/>
      <c r="BU376" s="719"/>
      <c r="BV376" s="70"/>
      <c r="BW376" s="70"/>
      <c r="BX376" s="719"/>
      <c r="BY376" s="70"/>
      <c r="BZ376" s="70"/>
      <c r="CA376" s="719"/>
      <c r="CB376" s="70"/>
      <c r="CC376" s="70"/>
      <c r="CD376" s="719"/>
      <c r="CE376" s="70"/>
      <c r="CF376" s="70"/>
      <c r="CG376" s="719"/>
      <c r="CH376" s="70"/>
      <c r="CI376" s="70"/>
      <c r="CJ376" s="719"/>
      <c r="CK376" s="70"/>
      <c r="CL376" s="70"/>
      <c r="CM376" s="719"/>
      <c r="CN376" s="70"/>
      <c r="CO376" s="70"/>
      <c r="CP376" s="719"/>
      <c r="CQ376" s="70"/>
      <c r="CR376" s="70"/>
      <c r="CS376" s="719"/>
      <c r="CT376" s="70"/>
      <c r="CU376" s="70"/>
      <c r="CV376" s="719"/>
      <c r="CW376" s="70"/>
      <c r="CX376" s="70"/>
      <c r="CY376" s="719"/>
      <c r="CZ376" s="70"/>
      <c r="DA376" s="70"/>
      <c r="DB376" s="719"/>
      <c r="DC376" s="70"/>
      <c r="DD376" s="70"/>
      <c r="DE376" s="719"/>
      <c r="DF376" s="70"/>
      <c r="DG376" s="70"/>
      <c r="DH376" s="719"/>
      <c r="DI376" s="70"/>
      <c r="DJ376" s="70"/>
    </row>
    <row r="377" spans="1:114" ht="15">
      <c r="A377" s="70"/>
      <c r="B377" s="70"/>
      <c r="C377" s="70"/>
      <c r="D377" s="719"/>
      <c r="E377" s="70"/>
      <c r="F377" s="70"/>
      <c r="G377" s="719"/>
      <c r="H377" s="70"/>
      <c r="I377" s="70"/>
      <c r="J377" s="719"/>
      <c r="K377" s="70"/>
      <c r="L377" s="70"/>
      <c r="M377" s="719"/>
      <c r="N377" s="70"/>
      <c r="O377" s="70"/>
      <c r="P377" s="719"/>
      <c r="Q377" s="70"/>
      <c r="R377" s="70"/>
      <c r="S377" s="719"/>
      <c r="T377" s="70"/>
      <c r="U377" s="70"/>
      <c r="V377" s="719"/>
      <c r="W377" s="70"/>
      <c r="X377" s="70"/>
      <c r="Y377" s="719"/>
      <c r="Z377" s="70"/>
      <c r="AA377" s="70"/>
      <c r="AB377" s="719"/>
      <c r="AC377" s="70"/>
      <c r="AD377" s="70"/>
      <c r="AE377" s="719"/>
      <c r="AF377" s="70"/>
      <c r="AG377" s="70"/>
      <c r="AH377" s="719"/>
      <c r="AI377" s="70"/>
      <c r="AJ377" s="70"/>
      <c r="AK377" s="719"/>
      <c r="AL377" s="70"/>
      <c r="AM377" s="70"/>
      <c r="AN377" s="719"/>
      <c r="AO377" s="70"/>
      <c r="AP377" s="70"/>
      <c r="AQ377" s="719"/>
      <c r="AR377" s="70"/>
      <c r="AS377" s="70"/>
      <c r="AT377" s="719"/>
      <c r="AU377" s="70"/>
      <c r="AV377" s="70"/>
      <c r="AW377" s="719"/>
      <c r="AX377" s="70"/>
      <c r="AY377" s="70"/>
      <c r="AZ377" s="719"/>
      <c r="BA377" s="70"/>
      <c r="BB377" s="70"/>
      <c r="BC377" s="719"/>
      <c r="BD377" s="70"/>
      <c r="BE377" s="70"/>
      <c r="BF377" s="719"/>
      <c r="BG377" s="70"/>
      <c r="BH377" s="70"/>
      <c r="BI377" s="719"/>
      <c r="BJ377" s="70"/>
      <c r="BK377" s="70"/>
      <c r="BL377" s="719"/>
      <c r="BM377" s="70"/>
      <c r="BN377" s="70"/>
      <c r="BO377" s="719"/>
      <c r="BP377" s="70"/>
      <c r="BQ377" s="70"/>
      <c r="BR377" s="719"/>
      <c r="BS377" s="70"/>
      <c r="BT377" s="70"/>
      <c r="BU377" s="719"/>
      <c r="BV377" s="70"/>
      <c r="BW377" s="70"/>
      <c r="BX377" s="719"/>
      <c r="BY377" s="70"/>
      <c r="BZ377" s="70"/>
      <c r="CA377" s="719"/>
      <c r="CB377" s="70"/>
      <c r="CC377" s="70"/>
      <c r="CD377" s="719"/>
      <c r="CE377" s="70"/>
      <c r="CF377" s="70"/>
      <c r="CG377" s="719"/>
      <c r="CH377" s="70"/>
      <c r="CI377" s="70"/>
      <c r="CJ377" s="719"/>
      <c r="CK377" s="70"/>
      <c r="CL377" s="70"/>
      <c r="CM377" s="719"/>
      <c r="CN377" s="70"/>
      <c r="CO377" s="70"/>
      <c r="CP377" s="719"/>
      <c r="CQ377" s="70"/>
      <c r="CR377" s="70"/>
      <c r="CS377" s="719"/>
      <c r="CT377" s="70"/>
      <c r="CU377" s="70"/>
      <c r="CV377" s="719"/>
      <c r="CW377" s="70"/>
      <c r="CX377" s="70"/>
      <c r="CY377" s="719"/>
      <c r="CZ377" s="70"/>
      <c r="DA377" s="70"/>
      <c r="DB377" s="719"/>
      <c r="DC377" s="70"/>
      <c r="DD377" s="70"/>
      <c r="DE377" s="719"/>
      <c r="DF377" s="70"/>
      <c r="DG377" s="70"/>
      <c r="DH377" s="719"/>
      <c r="DI377" s="70"/>
      <c r="DJ377" s="70"/>
    </row>
    <row r="378" spans="1:114" ht="15">
      <c r="A378" s="70"/>
      <c r="B378" s="70"/>
      <c r="C378" s="70"/>
      <c r="D378" s="719"/>
      <c r="E378" s="70"/>
      <c r="F378" s="70"/>
      <c r="G378" s="719"/>
      <c r="H378" s="70"/>
      <c r="I378" s="70"/>
      <c r="J378" s="719"/>
      <c r="K378" s="70"/>
      <c r="L378" s="70"/>
      <c r="M378" s="719"/>
      <c r="N378" s="70"/>
      <c r="O378" s="70"/>
      <c r="P378" s="719"/>
      <c r="Q378" s="70"/>
      <c r="R378" s="70"/>
      <c r="S378" s="719"/>
      <c r="T378" s="70"/>
      <c r="U378" s="70"/>
      <c r="V378" s="719"/>
      <c r="W378" s="70"/>
      <c r="X378" s="70"/>
      <c r="Y378" s="719"/>
      <c r="Z378" s="70"/>
      <c r="AA378" s="70"/>
      <c r="AB378" s="719"/>
      <c r="AC378" s="70"/>
      <c r="AD378" s="70"/>
      <c r="AE378" s="719"/>
      <c r="AF378" s="70"/>
      <c r="AG378" s="70"/>
      <c r="AH378" s="719"/>
      <c r="AI378" s="70"/>
      <c r="AJ378" s="70"/>
      <c r="AK378" s="719"/>
      <c r="AL378" s="70"/>
      <c r="AM378" s="70"/>
      <c r="AN378" s="719"/>
      <c r="AO378" s="70"/>
      <c r="AP378" s="70"/>
      <c r="AQ378" s="719"/>
      <c r="AR378" s="70"/>
      <c r="AS378" s="70"/>
      <c r="AT378" s="719"/>
      <c r="AU378" s="70"/>
      <c r="AV378" s="70"/>
      <c r="AW378" s="719"/>
      <c r="AX378" s="70"/>
      <c r="AY378" s="70"/>
      <c r="AZ378" s="719"/>
      <c r="BA378" s="70"/>
      <c r="BB378" s="70"/>
      <c r="BC378" s="719"/>
      <c r="BD378" s="70"/>
      <c r="BE378" s="70"/>
      <c r="BF378" s="719"/>
      <c r="BG378" s="70"/>
      <c r="BH378" s="70"/>
      <c r="BI378" s="719"/>
      <c r="BJ378" s="70"/>
      <c r="BK378" s="70"/>
      <c r="BL378" s="719"/>
      <c r="BM378" s="70"/>
      <c r="BN378" s="70"/>
      <c r="BO378" s="719"/>
      <c r="BP378" s="70"/>
      <c r="BQ378" s="70"/>
      <c r="BR378" s="719"/>
      <c r="BS378" s="70"/>
      <c r="BT378" s="70"/>
      <c r="BU378" s="719"/>
      <c r="BV378" s="70"/>
      <c r="BW378" s="70"/>
      <c r="BX378" s="719"/>
      <c r="BY378" s="70"/>
      <c r="BZ378" s="70"/>
      <c r="CA378" s="719"/>
      <c r="CB378" s="70"/>
      <c r="CC378" s="70"/>
      <c r="CD378" s="719"/>
      <c r="CE378" s="70"/>
      <c r="CF378" s="70"/>
      <c r="CG378" s="719"/>
      <c r="CH378" s="70"/>
      <c r="CI378" s="70"/>
      <c r="CJ378" s="719"/>
      <c r="CK378" s="70"/>
      <c r="CL378" s="70"/>
      <c r="CM378" s="719"/>
      <c r="CN378" s="70"/>
      <c r="CO378" s="70"/>
      <c r="CP378" s="719"/>
      <c r="CQ378" s="70"/>
      <c r="CR378" s="70"/>
      <c r="CS378" s="719"/>
      <c r="CT378" s="70"/>
      <c r="CU378" s="70"/>
      <c r="CV378" s="719"/>
      <c r="CW378" s="70"/>
      <c r="CX378" s="70"/>
      <c r="CY378" s="719"/>
      <c r="CZ378" s="70"/>
      <c r="DA378" s="70"/>
      <c r="DB378" s="719"/>
      <c r="DC378" s="70"/>
      <c r="DD378" s="70"/>
      <c r="DE378" s="719"/>
      <c r="DF378" s="70"/>
      <c r="DG378" s="70"/>
      <c r="DH378" s="719"/>
      <c r="DI378" s="70"/>
      <c r="DJ378" s="70"/>
    </row>
    <row r="379" spans="1:114" ht="15">
      <c r="A379" s="70"/>
      <c r="B379" s="70"/>
      <c r="C379" s="70"/>
      <c r="D379" s="719"/>
      <c r="E379" s="70"/>
      <c r="F379" s="70"/>
      <c r="G379" s="719"/>
      <c r="H379" s="70"/>
      <c r="I379" s="70"/>
      <c r="J379" s="719"/>
      <c r="K379" s="70"/>
      <c r="L379" s="70"/>
      <c r="M379" s="719"/>
      <c r="N379" s="70"/>
      <c r="O379" s="70"/>
      <c r="P379" s="719"/>
      <c r="Q379" s="70"/>
      <c r="R379" s="70"/>
      <c r="S379" s="719"/>
      <c r="T379" s="70"/>
      <c r="U379" s="70"/>
      <c r="V379" s="719"/>
      <c r="W379" s="70"/>
      <c r="X379" s="70"/>
      <c r="Y379" s="719"/>
      <c r="Z379" s="70"/>
      <c r="AA379" s="70"/>
      <c r="AB379" s="719"/>
      <c r="AC379" s="70"/>
      <c r="AD379" s="70"/>
      <c r="AE379" s="719"/>
      <c r="AF379" s="70"/>
      <c r="AG379" s="70"/>
      <c r="AH379" s="719"/>
      <c r="AI379" s="70"/>
      <c r="AJ379" s="70"/>
      <c r="AK379" s="719"/>
      <c r="AL379" s="70"/>
      <c r="AM379" s="70"/>
      <c r="AN379" s="719"/>
      <c r="AO379" s="70"/>
      <c r="AP379" s="70"/>
      <c r="AQ379" s="719"/>
      <c r="AR379" s="70"/>
      <c r="AS379" s="70"/>
      <c r="AT379" s="719"/>
      <c r="AU379" s="70"/>
      <c r="AV379" s="70"/>
      <c r="AW379" s="719"/>
      <c r="AX379" s="70"/>
      <c r="AY379" s="70"/>
      <c r="AZ379" s="719"/>
      <c r="BA379" s="70"/>
      <c r="BB379" s="70"/>
      <c r="BC379" s="719"/>
      <c r="BD379" s="70"/>
      <c r="BE379" s="70"/>
      <c r="BF379" s="719"/>
      <c r="BG379" s="70"/>
      <c r="BH379" s="70"/>
      <c r="BI379" s="719"/>
      <c r="BJ379" s="70"/>
      <c r="BK379" s="70"/>
      <c r="BL379" s="719"/>
      <c r="BM379" s="70"/>
      <c r="BN379" s="70"/>
      <c r="BO379" s="719"/>
      <c r="BP379" s="70"/>
      <c r="BQ379" s="70"/>
      <c r="BR379" s="719"/>
      <c r="BS379" s="70"/>
      <c r="BT379" s="70"/>
      <c r="BU379" s="719"/>
      <c r="BV379" s="70"/>
      <c r="BW379" s="70"/>
      <c r="BX379" s="719"/>
      <c r="BY379" s="70"/>
      <c r="BZ379" s="70"/>
      <c r="CA379" s="719"/>
      <c r="CB379" s="70"/>
      <c r="CC379" s="70"/>
      <c r="CD379" s="719"/>
      <c r="CE379" s="70"/>
      <c r="CF379" s="70"/>
      <c r="CG379" s="719"/>
      <c r="CH379" s="70"/>
      <c r="CI379" s="70"/>
      <c r="CJ379" s="719"/>
      <c r="CK379" s="70"/>
      <c r="CL379" s="70"/>
      <c r="CM379" s="719"/>
      <c r="CN379" s="70"/>
      <c r="CO379" s="70"/>
      <c r="CP379" s="719"/>
      <c r="CQ379" s="70"/>
      <c r="CR379" s="70"/>
      <c r="CS379" s="719"/>
      <c r="CT379" s="70"/>
      <c r="CU379" s="70"/>
      <c r="CV379" s="719"/>
      <c r="CW379" s="70"/>
      <c r="CX379" s="70"/>
      <c r="CY379" s="719"/>
      <c r="CZ379" s="70"/>
      <c r="DA379" s="70"/>
      <c r="DB379" s="719"/>
      <c r="DC379" s="70"/>
      <c r="DD379" s="70"/>
      <c r="DE379" s="719"/>
      <c r="DF379" s="70"/>
      <c r="DG379" s="70"/>
      <c r="DH379" s="719"/>
      <c r="DI379" s="70"/>
      <c r="DJ379" s="70"/>
    </row>
    <row r="380" spans="1:114" ht="15">
      <c r="A380" s="70"/>
      <c r="B380" s="70"/>
      <c r="C380" s="70"/>
      <c r="D380" s="719"/>
      <c r="E380" s="70"/>
      <c r="F380" s="70"/>
      <c r="G380" s="719"/>
      <c r="H380" s="70"/>
      <c r="I380" s="70"/>
      <c r="J380" s="719"/>
      <c r="K380" s="70"/>
      <c r="L380" s="70"/>
      <c r="M380" s="719"/>
      <c r="N380" s="70"/>
      <c r="O380" s="70"/>
      <c r="P380" s="719"/>
      <c r="Q380" s="70"/>
      <c r="R380" s="70"/>
      <c r="S380" s="719"/>
      <c r="T380" s="70"/>
      <c r="U380" s="70"/>
      <c r="V380" s="719"/>
      <c r="W380" s="70"/>
      <c r="X380" s="70"/>
      <c r="Y380" s="719"/>
      <c r="Z380" s="70"/>
      <c r="AA380" s="70"/>
      <c r="AB380" s="719"/>
      <c r="AC380" s="70"/>
      <c r="AD380" s="70"/>
      <c r="AE380" s="719"/>
      <c r="AF380" s="70"/>
      <c r="AG380" s="70"/>
      <c r="AH380" s="719"/>
      <c r="AI380" s="70"/>
      <c r="AJ380" s="70"/>
      <c r="AK380" s="719"/>
      <c r="AL380" s="70"/>
      <c r="AM380" s="70"/>
      <c r="AN380" s="719"/>
      <c r="AO380" s="70"/>
      <c r="AP380" s="70"/>
      <c r="AQ380" s="719"/>
      <c r="AR380" s="70"/>
      <c r="AS380" s="70"/>
      <c r="AT380" s="719"/>
      <c r="AU380" s="70"/>
      <c r="AV380" s="70"/>
      <c r="AW380" s="719"/>
      <c r="AX380" s="70"/>
      <c r="AY380" s="70"/>
      <c r="AZ380" s="719"/>
      <c r="BA380" s="70"/>
      <c r="BB380" s="70"/>
      <c r="BC380" s="719"/>
      <c r="BD380" s="70"/>
      <c r="BE380" s="70"/>
      <c r="BF380" s="719"/>
      <c r="BG380" s="70"/>
      <c r="BH380" s="70"/>
      <c r="BI380" s="719"/>
      <c r="BJ380" s="70"/>
      <c r="BK380" s="70"/>
      <c r="BL380" s="719"/>
      <c r="BM380" s="70"/>
      <c r="BN380" s="70"/>
      <c r="BO380" s="719"/>
      <c r="BP380" s="70"/>
      <c r="BQ380" s="70"/>
      <c r="BR380" s="719"/>
      <c r="BS380" s="70"/>
      <c r="BT380" s="70"/>
      <c r="BU380" s="719"/>
      <c r="BV380" s="70"/>
      <c r="BW380" s="70"/>
      <c r="BX380" s="719"/>
      <c r="BY380" s="70"/>
      <c r="BZ380" s="70"/>
      <c r="CA380" s="719"/>
      <c r="CB380" s="70"/>
      <c r="CC380" s="70"/>
      <c r="CD380" s="719"/>
      <c r="CE380" s="70"/>
      <c r="CF380" s="70"/>
      <c r="CG380" s="719"/>
      <c r="CH380" s="70"/>
      <c r="CI380" s="70"/>
      <c r="CJ380" s="719"/>
      <c r="CK380" s="70"/>
      <c r="CL380" s="70"/>
      <c r="CM380" s="719"/>
      <c r="CN380" s="70"/>
      <c r="CO380" s="70"/>
      <c r="CP380" s="719"/>
      <c r="CQ380" s="70"/>
      <c r="CR380" s="70"/>
      <c r="CS380" s="719"/>
      <c r="CT380" s="70"/>
      <c r="CU380" s="70"/>
      <c r="CV380" s="719"/>
      <c r="CW380" s="70"/>
      <c r="CX380" s="70"/>
      <c r="CY380" s="719"/>
      <c r="CZ380" s="70"/>
      <c r="DA380" s="70"/>
      <c r="DB380" s="719"/>
      <c r="DC380" s="70"/>
      <c r="DD380" s="70"/>
      <c r="DE380" s="719"/>
      <c r="DF380" s="70"/>
      <c r="DG380" s="70"/>
      <c r="DH380" s="719"/>
      <c r="DI380" s="70"/>
      <c r="DJ380" s="70"/>
    </row>
    <row r="381" spans="1:114" ht="15">
      <c r="A381" s="70"/>
      <c r="B381" s="70"/>
      <c r="C381" s="70"/>
      <c r="D381" s="719"/>
      <c r="E381" s="70"/>
      <c r="F381" s="70"/>
      <c r="G381" s="719"/>
      <c r="H381" s="70"/>
      <c r="I381" s="70"/>
      <c r="J381" s="719"/>
      <c r="K381" s="70"/>
      <c r="L381" s="70"/>
      <c r="M381" s="719"/>
      <c r="N381" s="70"/>
      <c r="O381" s="70"/>
      <c r="P381" s="719"/>
      <c r="Q381" s="70"/>
      <c r="R381" s="70"/>
      <c r="S381" s="719"/>
      <c r="T381" s="70"/>
      <c r="U381" s="70"/>
      <c r="V381" s="719"/>
      <c r="W381" s="70"/>
      <c r="X381" s="70"/>
      <c r="Y381" s="719"/>
      <c r="Z381" s="70"/>
      <c r="AA381" s="70"/>
      <c r="AB381" s="719"/>
      <c r="AC381" s="70"/>
      <c r="AD381" s="70"/>
      <c r="AE381" s="719"/>
      <c r="AF381" s="70"/>
      <c r="AG381" s="70"/>
      <c r="AH381" s="719"/>
      <c r="AI381" s="70"/>
      <c r="AJ381" s="70"/>
      <c r="AK381" s="719"/>
      <c r="AL381" s="70"/>
      <c r="AM381" s="70"/>
      <c r="AN381" s="719"/>
      <c r="AO381" s="70"/>
      <c r="AP381" s="70"/>
      <c r="AQ381" s="719"/>
      <c r="AR381" s="70"/>
      <c r="AS381" s="70"/>
      <c r="AT381" s="719"/>
      <c r="AU381" s="70"/>
      <c r="AV381" s="70"/>
      <c r="AW381" s="719"/>
      <c r="AX381" s="70"/>
      <c r="AY381" s="70"/>
      <c r="AZ381" s="719"/>
      <c r="BA381" s="70"/>
      <c r="BB381" s="70"/>
      <c r="BC381" s="719"/>
      <c r="BD381" s="70"/>
      <c r="BE381" s="70"/>
      <c r="BF381" s="719"/>
      <c r="BG381" s="70"/>
      <c r="BH381" s="70"/>
      <c r="BI381" s="719"/>
      <c r="BJ381" s="70"/>
      <c r="BK381" s="70"/>
      <c r="BL381" s="719"/>
      <c r="BM381" s="70"/>
      <c r="BN381" s="70"/>
      <c r="BO381" s="719"/>
      <c r="BP381" s="70"/>
      <c r="BQ381" s="70"/>
      <c r="BR381" s="719"/>
      <c r="BS381" s="70"/>
      <c r="BT381" s="70"/>
      <c r="BU381" s="719"/>
      <c r="BV381" s="70"/>
      <c r="BW381" s="70"/>
      <c r="BX381" s="719"/>
      <c r="BY381" s="70"/>
      <c r="BZ381" s="70"/>
      <c r="CA381" s="719"/>
      <c r="CB381" s="70"/>
      <c r="CC381" s="70"/>
      <c r="CD381" s="719"/>
      <c r="CE381" s="70"/>
      <c r="CF381" s="70"/>
      <c r="CG381" s="719"/>
      <c r="CH381" s="70"/>
      <c r="CI381" s="70"/>
      <c r="CJ381" s="719"/>
      <c r="CK381" s="70"/>
      <c r="CL381" s="70"/>
      <c r="CM381" s="719"/>
      <c r="CN381" s="70"/>
      <c r="CO381" s="70"/>
      <c r="CP381" s="719"/>
      <c r="CQ381" s="70"/>
      <c r="CR381" s="70"/>
      <c r="CS381" s="719"/>
      <c r="CT381" s="70"/>
      <c r="CU381" s="70"/>
      <c r="CV381" s="719"/>
      <c r="CW381" s="70"/>
      <c r="CX381" s="70"/>
      <c r="CY381" s="719"/>
      <c r="CZ381" s="70"/>
      <c r="DA381" s="70"/>
      <c r="DB381" s="719"/>
      <c r="DC381" s="70"/>
      <c r="DD381" s="70"/>
      <c r="DE381" s="719"/>
      <c r="DF381" s="70"/>
      <c r="DG381" s="70"/>
      <c r="DH381" s="719"/>
      <c r="DI381" s="70"/>
      <c r="DJ381" s="70"/>
    </row>
    <row r="382" spans="1:114" ht="15">
      <c r="A382" s="70"/>
      <c r="B382" s="70"/>
      <c r="C382" s="70"/>
      <c r="D382" s="719"/>
      <c r="E382" s="70"/>
      <c r="F382" s="70"/>
      <c r="G382" s="719"/>
      <c r="H382" s="70"/>
      <c r="I382" s="70"/>
      <c r="J382" s="719"/>
      <c r="K382" s="70"/>
      <c r="L382" s="70"/>
      <c r="M382" s="719"/>
      <c r="N382" s="70"/>
      <c r="O382" s="70"/>
      <c r="P382" s="719"/>
      <c r="Q382" s="70"/>
      <c r="R382" s="70"/>
      <c r="S382" s="719"/>
      <c r="T382" s="70"/>
      <c r="U382" s="70"/>
      <c r="V382" s="719"/>
      <c r="W382" s="70"/>
      <c r="X382" s="70"/>
      <c r="Y382" s="719"/>
      <c r="Z382" s="70"/>
      <c r="AA382" s="70"/>
      <c r="AB382" s="719"/>
      <c r="AC382" s="70"/>
      <c r="AD382" s="70"/>
      <c r="AE382" s="719"/>
      <c r="AF382" s="70"/>
      <c r="AG382" s="70"/>
      <c r="AH382" s="719"/>
      <c r="AI382" s="70"/>
      <c r="AJ382" s="70"/>
      <c r="AK382" s="719"/>
      <c r="AL382" s="70"/>
      <c r="AM382" s="70"/>
      <c r="AN382" s="719"/>
      <c r="AO382" s="70"/>
      <c r="AP382" s="70"/>
      <c r="AQ382" s="719"/>
      <c r="AR382" s="70"/>
      <c r="AS382" s="70"/>
      <c r="AT382" s="719"/>
      <c r="AU382" s="70"/>
      <c r="AV382" s="70"/>
      <c r="AW382" s="719"/>
      <c r="AX382" s="70"/>
      <c r="AY382" s="70"/>
      <c r="AZ382" s="719"/>
      <c r="BA382" s="70"/>
      <c r="BB382" s="70"/>
      <c r="BC382" s="719"/>
      <c r="BD382" s="70"/>
      <c r="BE382" s="70"/>
      <c r="BF382" s="719"/>
      <c r="BG382" s="70"/>
      <c r="BH382" s="70"/>
      <c r="BI382" s="719"/>
      <c r="BJ382" s="70"/>
      <c r="BK382" s="70"/>
      <c r="BL382" s="719"/>
      <c r="BM382" s="70"/>
      <c r="BN382" s="70"/>
      <c r="BO382" s="719"/>
      <c r="BP382" s="70"/>
      <c r="BQ382" s="70"/>
      <c r="BR382" s="719"/>
      <c r="BS382" s="70"/>
      <c r="BT382" s="70"/>
      <c r="BU382" s="719"/>
      <c r="BV382" s="70"/>
      <c r="BW382" s="70"/>
      <c r="BX382" s="719"/>
      <c r="BY382" s="70"/>
      <c r="BZ382" s="70"/>
      <c r="CA382" s="719"/>
      <c r="CB382" s="70"/>
      <c r="CC382" s="70"/>
      <c r="CD382" s="719"/>
      <c r="CE382" s="70"/>
      <c r="CF382" s="70"/>
      <c r="CG382" s="719"/>
      <c r="CH382" s="70"/>
      <c r="CI382" s="70"/>
      <c r="CJ382" s="719"/>
      <c r="CK382" s="70"/>
      <c r="CL382" s="70"/>
      <c r="CM382" s="719"/>
      <c r="CN382" s="70"/>
      <c r="CO382" s="70"/>
      <c r="CP382" s="719"/>
      <c r="CQ382" s="70"/>
      <c r="CR382" s="70"/>
      <c r="CS382" s="719"/>
      <c r="CT382" s="70"/>
      <c r="CU382" s="70"/>
      <c r="CV382" s="719"/>
      <c r="CW382" s="70"/>
      <c r="CX382" s="70"/>
      <c r="CY382" s="719"/>
      <c r="CZ382" s="70"/>
      <c r="DA382" s="70"/>
      <c r="DB382" s="719"/>
      <c r="DC382" s="70"/>
      <c r="DD382" s="70"/>
      <c r="DE382" s="719"/>
      <c r="DF382" s="70"/>
      <c r="DG382" s="70"/>
      <c r="DH382" s="719"/>
      <c r="DI382" s="70"/>
      <c r="DJ382" s="70"/>
    </row>
    <row r="383" spans="1:114" ht="15">
      <c r="A383" s="70"/>
      <c r="B383" s="70"/>
      <c r="C383" s="70"/>
      <c r="D383" s="719"/>
      <c r="E383" s="70"/>
      <c r="F383" s="70"/>
      <c r="G383" s="719"/>
      <c r="H383" s="70"/>
      <c r="I383" s="70"/>
      <c r="J383" s="719"/>
      <c r="K383" s="70"/>
      <c r="L383" s="70"/>
      <c r="M383" s="719"/>
      <c r="N383" s="70"/>
      <c r="O383" s="70"/>
      <c r="P383" s="719"/>
      <c r="Q383" s="70"/>
      <c r="R383" s="70"/>
      <c r="S383" s="719"/>
      <c r="T383" s="70"/>
      <c r="U383" s="70"/>
      <c r="V383" s="719"/>
      <c r="W383" s="70"/>
      <c r="X383" s="70"/>
      <c r="Y383" s="719"/>
      <c r="Z383" s="70"/>
      <c r="AA383" s="70"/>
      <c r="AB383" s="719"/>
      <c r="AC383" s="70"/>
      <c r="AD383" s="70"/>
      <c r="AE383" s="719"/>
      <c r="AF383" s="70"/>
      <c r="AG383" s="70"/>
      <c r="AH383" s="719"/>
      <c r="AI383" s="70"/>
      <c r="AJ383" s="70"/>
      <c r="AK383" s="719"/>
      <c r="AL383" s="70"/>
      <c r="AM383" s="70"/>
      <c r="AN383" s="719"/>
      <c r="AO383" s="70"/>
      <c r="AP383" s="70"/>
      <c r="AQ383" s="719"/>
      <c r="AR383" s="70"/>
      <c r="AS383" s="70"/>
      <c r="AT383" s="719"/>
      <c r="AU383" s="70"/>
      <c r="AV383" s="70"/>
      <c r="AW383" s="719"/>
      <c r="AX383" s="70"/>
      <c r="AY383" s="70"/>
      <c r="AZ383" s="719"/>
      <c r="BA383" s="70"/>
      <c r="BB383" s="70"/>
      <c r="BC383" s="719"/>
      <c r="BD383" s="70"/>
      <c r="BE383" s="70"/>
      <c r="BF383" s="719"/>
      <c r="BG383" s="70"/>
      <c r="BH383" s="70"/>
      <c r="BI383" s="719"/>
      <c r="BJ383" s="70"/>
      <c r="BK383" s="70"/>
      <c r="BL383" s="719"/>
      <c r="BM383" s="70"/>
      <c r="BN383" s="70"/>
      <c r="BO383" s="719"/>
      <c r="BP383" s="70"/>
      <c r="BQ383" s="70"/>
      <c r="BR383" s="719"/>
      <c r="BS383" s="70"/>
      <c r="BT383" s="70"/>
      <c r="BU383" s="719"/>
      <c r="BV383" s="70"/>
      <c r="BW383" s="70"/>
      <c r="BX383" s="719"/>
      <c r="BY383" s="70"/>
      <c r="BZ383" s="70"/>
      <c r="CA383" s="719"/>
      <c r="CB383" s="70"/>
      <c r="CC383" s="70"/>
      <c r="CD383" s="719"/>
      <c r="CE383" s="70"/>
      <c r="CF383" s="70"/>
      <c r="CG383" s="719"/>
      <c r="CH383" s="70"/>
      <c r="CI383" s="70"/>
      <c r="CJ383" s="719"/>
      <c r="CK383" s="70"/>
      <c r="CL383" s="70"/>
      <c r="CM383" s="719"/>
      <c r="CN383" s="70"/>
      <c r="CO383" s="70"/>
      <c r="CP383" s="719"/>
      <c r="CQ383" s="70"/>
      <c r="CR383" s="70"/>
      <c r="CS383" s="719"/>
      <c r="CT383" s="70"/>
      <c r="CU383" s="70"/>
      <c r="CV383" s="719"/>
      <c r="CW383" s="70"/>
      <c r="CX383" s="70"/>
      <c r="CY383" s="719"/>
      <c r="CZ383" s="70"/>
      <c r="DA383" s="70"/>
      <c r="DB383" s="719"/>
      <c r="DC383" s="70"/>
      <c r="DD383" s="70"/>
      <c r="DE383" s="719"/>
      <c r="DF383" s="70"/>
      <c r="DG383" s="70"/>
      <c r="DH383" s="719"/>
      <c r="DI383" s="70"/>
      <c r="DJ383" s="70"/>
    </row>
    <row r="384" spans="1:114" ht="15">
      <c r="A384" s="70"/>
      <c r="B384" s="70"/>
      <c r="C384" s="70"/>
      <c r="D384" s="719"/>
      <c r="E384" s="70"/>
      <c r="F384" s="70"/>
      <c r="G384" s="719"/>
      <c r="H384" s="70"/>
      <c r="I384" s="70"/>
      <c r="J384" s="719"/>
      <c r="K384" s="70"/>
      <c r="L384" s="70"/>
      <c r="M384" s="719"/>
      <c r="N384" s="70"/>
      <c r="O384" s="70"/>
      <c r="P384" s="719"/>
      <c r="Q384" s="70"/>
      <c r="R384" s="70"/>
      <c r="S384" s="719"/>
      <c r="T384" s="70"/>
      <c r="U384" s="70"/>
      <c r="V384" s="719"/>
      <c r="W384" s="70"/>
      <c r="X384" s="70"/>
      <c r="Y384" s="719"/>
      <c r="Z384" s="70"/>
      <c r="AA384" s="70"/>
      <c r="AB384" s="719"/>
      <c r="AC384" s="70"/>
      <c r="AD384" s="70"/>
      <c r="AE384" s="719"/>
      <c r="AF384" s="70"/>
      <c r="AG384" s="70"/>
      <c r="AH384" s="719"/>
      <c r="AI384" s="70"/>
      <c r="AJ384" s="70"/>
      <c r="AK384" s="719"/>
      <c r="AL384" s="70"/>
      <c r="AM384" s="70"/>
      <c r="AN384" s="719"/>
      <c r="AO384" s="70"/>
      <c r="AP384" s="70"/>
      <c r="AQ384" s="719"/>
      <c r="AR384" s="70"/>
      <c r="AS384" s="70"/>
      <c r="AT384" s="719"/>
      <c r="AU384" s="70"/>
      <c r="AV384" s="70"/>
      <c r="AW384" s="719"/>
      <c r="AX384" s="70"/>
      <c r="AY384" s="70"/>
      <c r="AZ384" s="719"/>
      <c r="BA384" s="70"/>
      <c r="BB384" s="70"/>
      <c r="BC384" s="719"/>
      <c r="BD384" s="70"/>
      <c r="BE384" s="70"/>
      <c r="BF384" s="719"/>
      <c r="BG384" s="70"/>
      <c r="BH384" s="70"/>
      <c r="BI384" s="719"/>
      <c r="BJ384" s="70"/>
      <c r="BK384" s="70"/>
      <c r="BL384" s="719"/>
      <c r="BM384" s="70"/>
      <c r="BN384" s="70"/>
      <c r="BO384" s="719"/>
      <c r="BP384" s="70"/>
      <c r="BQ384" s="70"/>
      <c r="BR384" s="719"/>
      <c r="BS384" s="70"/>
      <c r="BT384" s="70"/>
      <c r="BU384" s="719"/>
      <c r="BV384" s="70"/>
      <c r="BW384" s="70"/>
      <c r="BX384" s="719"/>
      <c r="BY384" s="70"/>
      <c r="BZ384" s="70"/>
      <c r="CA384" s="719"/>
      <c r="CB384" s="70"/>
      <c r="CC384" s="70"/>
      <c r="CD384" s="719"/>
      <c r="CE384" s="70"/>
      <c r="CF384" s="70"/>
      <c r="CG384" s="719"/>
      <c r="CH384" s="70"/>
      <c r="CI384" s="70"/>
      <c r="CJ384" s="719"/>
      <c r="CK384" s="70"/>
      <c r="CL384" s="70"/>
      <c r="CM384" s="719"/>
      <c r="CN384" s="70"/>
      <c r="CO384" s="70"/>
      <c r="CP384" s="719"/>
      <c r="CQ384" s="70"/>
      <c r="CR384" s="70"/>
      <c r="CS384" s="719"/>
      <c r="CT384" s="70"/>
      <c r="CU384" s="70"/>
      <c r="CV384" s="719"/>
      <c r="CW384" s="70"/>
      <c r="CX384" s="70"/>
      <c r="CY384" s="719"/>
      <c r="CZ384" s="70"/>
      <c r="DA384" s="70"/>
      <c r="DB384" s="719"/>
      <c r="DC384" s="70"/>
      <c r="DD384" s="70"/>
      <c r="DE384" s="719"/>
      <c r="DF384" s="70"/>
      <c r="DG384" s="70"/>
      <c r="DH384" s="719"/>
      <c r="DI384" s="70"/>
      <c r="DJ384" s="70"/>
    </row>
    <row r="385" spans="1:114" ht="15">
      <c r="A385" s="70"/>
      <c r="B385" s="70"/>
      <c r="C385" s="70"/>
      <c r="D385" s="719"/>
      <c r="E385" s="70"/>
      <c r="F385" s="70"/>
      <c r="G385" s="719"/>
      <c r="H385" s="70"/>
      <c r="I385" s="70"/>
      <c r="J385" s="719"/>
      <c r="K385" s="70"/>
      <c r="L385" s="70"/>
      <c r="M385" s="719"/>
      <c r="N385" s="70"/>
      <c r="O385" s="70"/>
      <c r="P385" s="719"/>
      <c r="Q385" s="70"/>
      <c r="R385" s="70"/>
      <c r="S385" s="719"/>
      <c r="T385" s="70"/>
      <c r="U385" s="70"/>
      <c r="V385" s="719"/>
      <c r="W385" s="70"/>
      <c r="X385" s="70"/>
      <c r="Y385" s="719"/>
      <c r="Z385" s="70"/>
      <c r="AA385" s="70"/>
      <c r="AB385" s="719"/>
      <c r="AC385" s="70"/>
      <c r="AD385" s="70"/>
      <c r="AE385" s="719"/>
      <c r="AF385" s="70"/>
      <c r="AG385" s="70"/>
      <c r="AH385" s="719"/>
      <c r="AI385" s="70"/>
      <c r="AJ385" s="70"/>
      <c r="AK385" s="719"/>
      <c r="AL385" s="70"/>
      <c r="AM385" s="70"/>
      <c r="AN385" s="719"/>
      <c r="AO385" s="70"/>
      <c r="AP385" s="70"/>
      <c r="AQ385" s="719"/>
      <c r="AR385" s="70"/>
      <c r="AS385" s="70"/>
      <c r="AT385" s="719"/>
      <c r="AU385" s="70"/>
      <c r="AV385" s="70"/>
      <c r="AW385" s="719"/>
      <c r="AX385" s="70"/>
      <c r="AY385" s="70"/>
      <c r="AZ385" s="719"/>
      <c r="BA385" s="70"/>
      <c r="BB385" s="70"/>
      <c r="BC385" s="719"/>
      <c r="BD385" s="70"/>
      <c r="BE385" s="70"/>
      <c r="BF385" s="719"/>
      <c r="BG385" s="70"/>
      <c r="BH385" s="70"/>
      <c r="BI385" s="719"/>
      <c r="BJ385" s="70"/>
      <c r="BK385" s="70"/>
      <c r="BL385" s="719"/>
      <c r="BM385" s="70"/>
      <c r="BN385" s="70"/>
      <c r="BO385" s="719"/>
      <c r="BP385" s="70"/>
      <c r="BQ385" s="70"/>
      <c r="BR385" s="719"/>
      <c r="BS385" s="70"/>
      <c r="BT385" s="70"/>
      <c r="BU385" s="719"/>
      <c r="BV385" s="70"/>
      <c r="BW385" s="70"/>
      <c r="BX385" s="719"/>
      <c r="BY385" s="70"/>
      <c r="BZ385" s="70"/>
      <c r="CA385" s="719"/>
      <c r="CB385" s="70"/>
      <c r="CC385" s="70"/>
      <c r="CD385" s="719"/>
      <c r="CE385" s="70"/>
      <c r="CF385" s="70"/>
      <c r="CG385" s="719"/>
      <c r="CH385" s="70"/>
      <c r="CI385" s="70"/>
      <c r="CJ385" s="719"/>
      <c r="CK385" s="70"/>
      <c r="CL385" s="70"/>
      <c r="CM385" s="719"/>
      <c r="CN385" s="70"/>
      <c r="CO385" s="70"/>
      <c r="CP385" s="719"/>
      <c r="CQ385" s="70"/>
      <c r="CR385" s="70"/>
      <c r="CS385" s="719"/>
      <c r="CT385" s="70"/>
      <c r="CU385" s="70"/>
      <c r="CV385" s="719"/>
      <c r="CW385" s="70"/>
      <c r="CX385" s="70"/>
      <c r="CY385" s="719"/>
      <c r="CZ385" s="70"/>
      <c r="DA385" s="70"/>
      <c r="DB385" s="719"/>
      <c r="DC385" s="70"/>
      <c r="DD385" s="70"/>
      <c r="DE385" s="719"/>
      <c r="DF385" s="70"/>
      <c r="DG385" s="70"/>
      <c r="DH385" s="719"/>
      <c r="DI385" s="70"/>
      <c r="DJ385" s="70"/>
    </row>
    <row r="386" spans="1:114" ht="15">
      <c r="A386" s="70"/>
      <c r="B386" s="70"/>
      <c r="C386" s="70"/>
      <c r="D386" s="719"/>
      <c r="E386" s="70"/>
      <c r="F386" s="70"/>
      <c r="G386" s="719"/>
      <c r="H386" s="70"/>
      <c r="I386" s="70"/>
      <c r="J386" s="719"/>
      <c r="K386" s="70"/>
      <c r="L386" s="70"/>
      <c r="M386" s="719"/>
      <c r="N386" s="70"/>
      <c r="O386" s="70"/>
      <c r="P386" s="719"/>
      <c r="Q386" s="70"/>
      <c r="R386" s="70"/>
      <c r="S386" s="719"/>
      <c r="T386" s="70"/>
      <c r="U386" s="70"/>
      <c r="V386" s="719"/>
      <c r="W386" s="70"/>
      <c r="X386" s="70"/>
      <c r="Y386" s="719"/>
      <c r="Z386" s="70"/>
      <c r="AA386" s="70"/>
      <c r="AB386" s="719"/>
      <c r="AC386" s="70"/>
      <c r="AD386" s="70"/>
      <c r="AE386" s="719"/>
      <c r="AF386" s="70"/>
      <c r="AG386" s="70"/>
      <c r="AH386" s="719"/>
      <c r="AI386" s="70"/>
      <c r="AJ386" s="70"/>
      <c r="AK386" s="719"/>
      <c r="AL386" s="70"/>
      <c r="AM386" s="70"/>
      <c r="AN386" s="719"/>
      <c r="AO386" s="70"/>
      <c r="AP386" s="70"/>
      <c r="AQ386" s="719"/>
      <c r="AR386" s="70"/>
      <c r="AS386" s="70"/>
      <c r="AT386" s="719"/>
      <c r="AU386" s="70"/>
      <c r="AV386" s="70"/>
      <c r="AW386" s="719"/>
      <c r="AX386" s="70"/>
      <c r="AY386" s="70"/>
      <c r="AZ386" s="719"/>
      <c r="BA386" s="70"/>
      <c r="BB386" s="70"/>
      <c r="BC386" s="719"/>
      <c r="BD386" s="70"/>
      <c r="BE386" s="70"/>
      <c r="BF386" s="719"/>
      <c r="BG386" s="70"/>
      <c r="BH386" s="70"/>
      <c r="BI386" s="719"/>
      <c r="BJ386" s="70"/>
      <c r="BK386" s="70"/>
      <c r="BL386" s="719"/>
      <c r="BM386" s="70"/>
      <c r="BN386" s="70"/>
      <c r="BO386" s="719"/>
      <c r="BP386" s="70"/>
      <c r="BQ386" s="70"/>
      <c r="BR386" s="719"/>
      <c r="BS386" s="70"/>
      <c r="BT386" s="70"/>
      <c r="BU386" s="719"/>
      <c r="BV386" s="70"/>
      <c r="BW386" s="70"/>
      <c r="BX386" s="719"/>
      <c r="BY386" s="70"/>
      <c r="BZ386" s="70"/>
      <c r="CA386" s="719"/>
      <c r="CB386" s="70"/>
      <c r="CC386" s="70"/>
      <c r="CD386" s="719"/>
      <c r="CE386" s="70"/>
      <c r="CF386" s="70"/>
      <c r="CG386" s="719"/>
      <c r="CH386" s="70"/>
      <c r="CI386" s="70"/>
      <c r="CJ386" s="719"/>
      <c r="CK386" s="70"/>
      <c r="CL386" s="70"/>
      <c r="CM386" s="719"/>
      <c r="CN386" s="70"/>
      <c r="CO386" s="70"/>
      <c r="CP386" s="719"/>
      <c r="CQ386" s="70"/>
      <c r="CR386" s="70"/>
      <c r="CS386" s="719"/>
      <c r="CT386" s="70"/>
      <c r="CU386" s="70"/>
      <c r="CV386" s="719"/>
      <c r="CW386" s="70"/>
      <c r="CX386" s="70"/>
      <c r="CY386" s="719"/>
      <c r="CZ386" s="70"/>
      <c r="DA386" s="70"/>
      <c r="DB386" s="719"/>
      <c r="DC386" s="70"/>
      <c r="DD386" s="70"/>
      <c r="DE386" s="719"/>
      <c r="DF386" s="70"/>
      <c r="DG386" s="70"/>
      <c r="DH386" s="719"/>
      <c r="DI386" s="70"/>
      <c r="DJ386" s="70"/>
    </row>
    <row r="387" spans="1:114" ht="15">
      <c r="A387" s="70"/>
      <c r="B387" s="70"/>
      <c r="C387" s="70"/>
      <c r="D387" s="719"/>
      <c r="E387" s="70"/>
      <c r="F387" s="70"/>
      <c r="G387" s="719"/>
      <c r="H387" s="70"/>
      <c r="I387" s="70"/>
      <c r="J387" s="719"/>
      <c r="K387" s="70"/>
      <c r="L387" s="70"/>
      <c r="M387" s="719"/>
      <c r="N387" s="70"/>
      <c r="O387" s="70"/>
      <c r="P387" s="719"/>
      <c r="Q387" s="70"/>
      <c r="R387" s="70"/>
      <c r="S387" s="719"/>
      <c r="T387" s="70"/>
      <c r="U387" s="70"/>
      <c r="V387" s="719"/>
      <c r="W387" s="70"/>
      <c r="X387" s="70"/>
      <c r="Y387" s="719"/>
      <c r="Z387" s="70"/>
      <c r="AA387" s="70"/>
      <c r="AB387" s="719"/>
      <c r="AC387" s="70"/>
      <c r="AD387" s="70"/>
      <c r="AE387" s="719"/>
      <c r="AF387" s="70"/>
      <c r="AG387" s="70"/>
      <c r="AH387" s="719"/>
      <c r="AI387" s="70"/>
      <c r="AJ387" s="70"/>
      <c r="AK387" s="719"/>
      <c r="AL387" s="70"/>
      <c r="AM387" s="70"/>
      <c r="AN387" s="719"/>
      <c r="AO387" s="70"/>
      <c r="AP387" s="70"/>
      <c r="AQ387" s="719"/>
      <c r="AR387" s="70"/>
      <c r="AS387" s="70"/>
      <c r="AT387" s="719"/>
      <c r="AU387" s="70"/>
      <c r="AV387" s="70"/>
      <c r="AW387" s="719"/>
      <c r="AX387" s="70"/>
      <c r="AY387" s="70"/>
      <c r="AZ387" s="719"/>
      <c r="BA387" s="70"/>
      <c r="BB387" s="70"/>
      <c r="BC387" s="719"/>
      <c r="BD387" s="70"/>
      <c r="BE387" s="70"/>
      <c r="BF387" s="719"/>
      <c r="BG387" s="70"/>
      <c r="BH387" s="70"/>
      <c r="BI387" s="719"/>
      <c r="BJ387" s="70"/>
      <c r="BK387" s="70"/>
      <c r="BL387" s="719"/>
      <c r="BM387" s="70"/>
      <c r="BN387" s="70"/>
      <c r="BO387" s="719"/>
      <c r="BP387" s="70"/>
      <c r="BQ387" s="70"/>
      <c r="BR387" s="719"/>
      <c r="BS387" s="70"/>
      <c r="BT387" s="70"/>
      <c r="BU387" s="719"/>
      <c r="BV387" s="70"/>
      <c r="BW387" s="70"/>
      <c r="BX387" s="719"/>
      <c r="BY387" s="70"/>
      <c r="BZ387" s="70"/>
      <c r="CA387" s="719"/>
      <c r="CB387" s="70"/>
      <c r="CC387" s="70"/>
      <c r="CD387" s="719"/>
      <c r="CE387" s="70"/>
      <c r="CF387" s="70"/>
      <c r="CG387" s="719"/>
      <c r="CH387" s="70"/>
      <c r="CI387" s="70"/>
      <c r="CJ387" s="719"/>
      <c r="CK387" s="70"/>
      <c r="CL387" s="70"/>
      <c r="CM387" s="719"/>
      <c r="CN387" s="70"/>
      <c r="CO387" s="70"/>
      <c r="CP387" s="719"/>
      <c r="CQ387" s="70"/>
      <c r="CR387" s="70"/>
      <c r="CS387" s="719"/>
      <c r="CT387" s="70"/>
      <c r="CU387" s="70"/>
      <c r="CV387" s="719"/>
      <c r="CW387" s="70"/>
      <c r="CX387" s="70"/>
      <c r="CY387" s="719"/>
      <c r="CZ387" s="70"/>
      <c r="DA387" s="70"/>
      <c r="DB387" s="719"/>
      <c r="DC387" s="70"/>
      <c r="DD387" s="70"/>
      <c r="DE387" s="719"/>
      <c r="DF387" s="70"/>
      <c r="DG387" s="70"/>
      <c r="DH387" s="719"/>
      <c r="DI387" s="70"/>
      <c r="DJ387" s="70"/>
    </row>
    <row r="388" spans="1:114" ht="15">
      <c r="A388" s="70"/>
      <c r="B388" s="70"/>
      <c r="C388" s="70"/>
      <c r="D388" s="719"/>
      <c r="E388" s="70"/>
      <c r="F388" s="70"/>
      <c r="G388" s="719"/>
      <c r="H388" s="70"/>
      <c r="I388" s="70"/>
      <c r="J388" s="719"/>
      <c r="K388" s="70"/>
      <c r="L388" s="70"/>
      <c r="M388" s="719"/>
      <c r="N388" s="70"/>
      <c r="O388" s="70"/>
      <c r="P388" s="719"/>
      <c r="Q388" s="70"/>
      <c r="R388" s="70"/>
      <c r="S388" s="719"/>
      <c r="T388" s="70"/>
      <c r="U388" s="70"/>
      <c r="V388" s="719"/>
      <c r="W388" s="70"/>
      <c r="X388" s="70"/>
      <c r="Y388" s="719"/>
      <c r="Z388" s="70"/>
      <c r="AA388" s="70"/>
      <c r="AB388" s="719"/>
      <c r="AC388" s="70"/>
      <c r="AD388" s="70"/>
      <c r="AE388" s="719"/>
      <c r="AF388" s="70"/>
      <c r="AG388" s="70"/>
      <c r="AH388" s="719"/>
      <c r="AI388" s="70"/>
      <c r="AJ388" s="70"/>
      <c r="AK388" s="719"/>
      <c r="AL388" s="70"/>
      <c r="AM388" s="70"/>
      <c r="AN388" s="719"/>
      <c r="AO388" s="70"/>
      <c r="AP388" s="70"/>
      <c r="AQ388" s="719"/>
      <c r="AR388" s="70"/>
      <c r="AS388" s="70"/>
      <c r="AT388" s="719"/>
      <c r="AU388" s="70"/>
      <c r="AV388" s="70"/>
      <c r="AW388" s="719"/>
      <c r="AX388" s="70"/>
      <c r="AY388" s="70"/>
      <c r="AZ388" s="719"/>
      <c r="BA388" s="70"/>
      <c r="BB388" s="70"/>
      <c r="BC388" s="719"/>
      <c r="BD388" s="70"/>
      <c r="BE388" s="70"/>
      <c r="BF388" s="719"/>
      <c r="BG388" s="70"/>
      <c r="BH388" s="70"/>
      <c r="BI388" s="719"/>
      <c r="BJ388" s="70"/>
      <c r="BK388" s="70"/>
      <c r="BL388" s="719"/>
      <c r="BM388" s="70"/>
      <c r="BN388" s="70"/>
      <c r="BO388" s="719"/>
      <c r="BP388" s="70"/>
      <c r="BQ388" s="70"/>
      <c r="BR388" s="719"/>
      <c r="BS388" s="70"/>
      <c r="BT388" s="70"/>
      <c r="BU388" s="719"/>
      <c r="BV388" s="70"/>
      <c r="BW388" s="70"/>
      <c r="BX388" s="719"/>
      <c r="BY388" s="70"/>
      <c r="BZ388" s="70"/>
      <c r="CA388" s="719"/>
      <c r="CB388" s="70"/>
      <c r="CC388" s="70"/>
      <c r="CD388" s="719"/>
      <c r="CE388" s="70"/>
      <c r="CF388" s="70"/>
      <c r="CG388" s="719"/>
      <c r="CH388" s="70"/>
      <c r="CI388" s="70"/>
      <c r="CJ388" s="719"/>
      <c r="CK388" s="70"/>
      <c r="CL388" s="70"/>
      <c r="CM388" s="719"/>
      <c r="CN388" s="70"/>
      <c r="CO388" s="70"/>
      <c r="CP388" s="719"/>
      <c r="CQ388" s="70"/>
      <c r="CR388" s="70"/>
      <c r="CS388" s="719"/>
      <c r="CT388" s="70"/>
      <c r="CU388" s="70"/>
      <c r="CV388" s="719"/>
      <c r="CW388" s="70"/>
      <c r="CX388" s="70"/>
      <c r="CY388" s="719"/>
      <c r="CZ388" s="70"/>
      <c r="DA388" s="70"/>
      <c r="DB388" s="719"/>
      <c r="DC388" s="70"/>
      <c r="DD388" s="70"/>
      <c r="DE388" s="719"/>
      <c r="DF388" s="70"/>
      <c r="DG388" s="70"/>
      <c r="DH388" s="719"/>
      <c r="DI388" s="70"/>
      <c r="DJ388" s="70"/>
    </row>
    <row r="389" spans="1:114" ht="15">
      <c r="A389" s="70"/>
      <c r="B389" s="70"/>
      <c r="C389" s="70"/>
      <c r="D389" s="719"/>
      <c r="E389" s="70"/>
      <c r="F389" s="70"/>
      <c r="G389" s="719"/>
      <c r="H389" s="70"/>
      <c r="I389" s="70"/>
      <c r="J389" s="719"/>
      <c r="K389" s="70"/>
      <c r="L389" s="70"/>
      <c r="M389" s="719"/>
      <c r="N389" s="70"/>
      <c r="O389" s="70"/>
      <c r="P389" s="719"/>
      <c r="Q389" s="70"/>
      <c r="R389" s="70"/>
      <c r="S389" s="719"/>
      <c r="T389" s="70"/>
      <c r="U389" s="70"/>
      <c r="V389" s="719"/>
      <c r="W389" s="70"/>
      <c r="X389" s="70"/>
      <c r="Y389" s="719"/>
      <c r="Z389" s="70"/>
      <c r="AA389" s="70"/>
      <c r="AB389" s="719"/>
      <c r="AC389" s="70"/>
      <c r="AD389" s="70"/>
      <c r="AE389" s="719"/>
      <c r="AF389" s="70"/>
      <c r="AG389" s="70"/>
      <c r="AH389" s="719"/>
      <c r="AI389" s="70"/>
      <c r="AJ389" s="70"/>
      <c r="AK389" s="719"/>
      <c r="AL389" s="70"/>
      <c r="AM389" s="70"/>
      <c r="AN389" s="719"/>
      <c r="AO389" s="70"/>
      <c r="AP389" s="70"/>
      <c r="AQ389" s="719"/>
      <c r="AR389" s="70"/>
      <c r="AS389" s="70"/>
      <c r="AT389" s="719"/>
      <c r="AU389" s="70"/>
      <c r="AV389" s="70"/>
      <c r="AW389" s="719"/>
      <c r="AX389" s="70"/>
      <c r="AY389" s="70"/>
      <c r="AZ389" s="719"/>
      <c r="BA389" s="70"/>
      <c r="BB389" s="70"/>
      <c r="BC389" s="719"/>
      <c r="BD389" s="70"/>
      <c r="BE389" s="70"/>
      <c r="BF389" s="719"/>
      <c r="BG389" s="70"/>
      <c r="BH389" s="70"/>
      <c r="BI389" s="719"/>
      <c r="BJ389" s="70"/>
      <c r="BK389" s="70"/>
      <c r="BL389" s="719"/>
      <c r="BM389" s="70"/>
      <c r="BN389" s="70"/>
      <c r="BO389" s="719"/>
      <c r="BP389" s="70"/>
      <c r="BQ389" s="70"/>
      <c r="BR389" s="719"/>
      <c r="BS389" s="70"/>
      <c r="BT389" s="70"/>
      <c r="BU389" s="719"/>
      <c r="BV389" s="70"/>
      <c r="BW389" s="70"/>
      <c r="BX389" s="719"/>
      <c r="BY389" s="70"/>
      <c r="BZ389" s="70"/>
      <c r="CA389" s="719"/>
      <c r="CB389" s="70"/>
      <c r="CC389" s="70"/>
      <c r="CD389" s="719"/>
      <c r="CE389" s="70"/>
      <c r="CF389" s="70"/>
      <c r="CG389" s="719"/>
      <c r="CH389" s="70"/>
      <c r="CI389" s="70"/>
      <c r="CJ389" s="719"/>
      <c r="CK389" s="70"/>
      <c r="CL389" s="70"/>
      <c r="CM389" s="719"/>
      <c r="CN389" s="70"/>
      <c r="CO389" s="70"/>
      <c r="CP389" s="719"/>
      <c r="CQ389" s="70"/>
      <c r="CR389" s="70"/>
      <c r="CS389" s="719"/>
      <c r="CT389" s="70"/>
      <c r="CU389" s="70"/>
      <c r="CV389" s="719"/>
      <c r="CW389" s="70"/>
      <c r="CX389" s="70"/>
      <c r="CY389" s="719"/>
      <c r="CZ389" s="70"/>
      <c r="DA389" s="70"/>
      <c r="DB389" s="719"/>
      <c r="DC389" s="70"/>
      <c r="DD389" s="70"/>
      <c r="DE389" s="719"/>
      <c r="DF389" s="70"/>
      <c r="DG389" s="70"/>
      <c r="DH389" s="719"/>
      <c r="DI389" s="70"/>
      <c r="DJ389" s="70"/>
    </row>
    <row r="390" spans="1:114" ht="15">
      <c r="A390" s="70"/>
      <c r="B390" s="70"/>
      <c r="C390" s="70"/>
      <c r="D390" s="719"/>
      <c r="E390" s="70"/>
      <c r="F390" s="70"/>
      <c r="G390" s="719"/>
      <c r="H390" s="70"/>
      <c r="I390" s="70"/>
      <c r="J390" s="719"/>
      <c r="K390" s="70"/>
      <c r="L390" s="70"/>
      <c r="M390" s="719"/>
      <c r="N390" s="70"/>
      <c r="O390" s="70"/>
      <c r="P390" s="719"/>
      <c r="Q390" s="70"/>
      <c r="R390" s="70"/>
      <c r="S390" s="719"/>
      <c r="T390" s="70"/>
      <c r="U390" s="70"/>
      <c r="V390" s="719"/>
      <c r="W390" s="70"/>
      <c r="X390" s="70"/>
      <c r="Y390" s="719"/>
      <c r="Z390" s="70"/>
      <c r="AA390" s="70"/>
      <c r="AB390" s="719"/>
      <c r="AC390" s="70"/>
      <c r="AD390" s="70"/>
      <c r="AE390" s="719"/>
      <c r="AF390" s="70"/>
      <c r="AG390" s="70"/>
      <c r="AH390" s="719"/>
      <c r="AI390" s="70"/>
      <c r="AJ390" s="70"/>
      <c r="AK390" s="719"/>
      <c r="AL390" s="70"/>
      <c r="AM390" s="70"/>
      <c r="AN390" s="719"/>
      <c r="AO390" s="70"/>
      <c r="AP390" s="70"/>
      <c r="AQ390" s="719"/>
      <c r="AR390" s="70"/>
      <c r="AS390" s="70"/>
      <c r="AT390" s="719"/>
      <c r="AU390" s="70"/>
      <c r="AV390" s="70"/>
      <c r="AW390" s="719"/>
      <c r="AX390" s="70"/>
      <c r="AY390" s="70"/>
      <c r="AZ390" s="719"/>
      <c r="BA390" s="70"/>
      <c r="BB390" s="70"/>
      <c r="BC390" s="719"/>
      <c r="BD390" s="70"/>
      <c r="BE390" s="70"/>
      <c r="BF390" s="719"/>
      <c r="BG390" s="70"/>
      <c r="BH390" s="70"/>
      <c r="BI390" s="719"/>
      <c r="BJ390" s="70"/>
      <c r="BK390" s="70"/>
      <c r="BL390" s="719"/>
      <c r="BM390" s="70"/>
      <c r="BN390" s="70"/>
      <c r="BO390" s="719"/>
      <c r="BP390" s="70"/>
      <c r="BQ390" s="70"/>
      <c r="BR390" s="719"/>
      <c r="BS390" s="70"/>
      <c r="BT390" s="70"/>
      <c r="BU390" s="719"/>
      <c r="BV390" s="70"/>
      <c r="BW390" s="70"/>
      <c r="BX390" s="719"/>
      <c r="BY390" s="70"/>
      <c r="BZ390" s="70"/>
      <c r="CA390" s="719"/>
      <c r="CB390" s="70"/>
      <c r="CC390" s="70"/>
      <c r="CD390" s="719"/>
      <c r="CE390" s="70"/>
      <c r="CF390" s="70"/>
      <c r="CG390" s="719"/>
      <c r="CH390" s="70"/>
      <c r="CI390" s="70"/>
      <c r="CJ390" s="719"/>
      <c r="CK390" s="70"/>
      <c r="CL390" s="70"/>
      <c r="CM390" s="719"/>
      <c r="CN390" s="70"/>
      <c r="CO390" s="70"/>
      <c r="CP390" s="719"/>
      <c r="CQ390" s="70"/>
      <c r="CR390" s="70"/>
      <c r="CS390" s="719"/>
      <c r="CT390" s="70"/>
      <c r="CU390" s="70"/>
      <c r="CV390" s="719"/>
      <c r="CW390" s="70"/>
      <c r="CX390" s="70"/>
      <c r="CY390" s="719"/>
      <c r="CZ390" s="70"/>
      <c r="DA390" s="70"/>
      <c r="DB390" s="719"/>
      <c r="DC390" s="70"/>
      <c r="DD390" s="70"/>
      <c r="DE390" s="719"/>
      <c r="DF390" s="70"/>
      <c r="DG390" s="70"/>
      <c r="DH390" s="719"/>
      <c r="DI390" s="70"/>
      <c r="DJ390" s="70"/>
    </row>
    <row r="391" spans="1:114" ht="15">
      <c r="A391" s="70"/>
      <c r="B391" s="70"/>
      <c r="C391" s="70"/>
      <c r="D391" s="719"/>
      <c r="E391" s="70"/>
      <c r="F391" s="70"/>
      <c r="G391" s="719"/>
      <c r="H391" s="70"/>
      <c r="I391" s="70"/>
      <c r="J391" s="719"/>
      <c r="K391" s="70"/>
      <c r="L391" s="70"/>
      <c r="M391" s="719"/>
      <c r="N391" s="70"/>
      <c r="O391" s="70"/>
      <c r="P391" s="719"/>
      <c r="Q391" s="70"/>
      <c r="R391" s="70"/>
      <c r="S391" s="719"/>
      <c r="T391" s="70"/>
      <c r="U391" s="70"/>
      <c r="V391" s="719"/>
      <c r="W391" s="70"/>
      <c r="X391" s="70"/>
      <c r="Y391" s="719"/>
      <c r="Z391" s="70"/>
      <c r="AA391" s="70"/>
      <c r="AB391" s="719"/>
      <c r="AC391" s="70"/>
      <c r="AD391" s="70"/>
      <c r="AE391" s="719"/>
      <c r="AF391" s="70"/>
      <c r="AG391" s="70"/>
      <c r="AH391" s="719"/>
      <c r="AI391" s="70"/>
      <c r="AJ391" s="70"/>
      <c r="AK391" s="719"/>
      <c r="AL391" s="70"/>
      <c r="AM391" s="70"/>
      <c r="AN391" s="719"/>
      <c r="AO391" s="70"/>
      <c r="AP391" s="70"/>
      <c r="AQ391" s="719"/>
      <c r="AR391" s="70"/>
      <c r="AS391" s="70"/>
      <c r="AT391" s="719"/>
      <c r="AU391" s="70"/>
      <c r="AV391" s="70"/>
      <c r="AW391" s="719"/>
      <c r="AX391" s="70"/>
      <c r="AY391" s="70"/>
      <c r="AZ391" s="719"/>
      <c r="BA391" s="70"/>
      <c r="BB391" s="70"/>
      <c r="BC391" s="719"/>
      <c r="BD391" s="70"/>
      <c r="BE391" s="70"/>
      <c r="BF391" s="719"/>
      <c r="BG391" s="70"/>
      <c r="BH391" s="70"/>
      <c r="BI391" s="719"/>
      <c r="BJ391" s="70"/>
      <c r="BK391" s="70"/>
      <c r="BL391" s="719"/>
      <c r="BM391" s="70"/>
      <c r="BN391" s="70"/>
      <c r="BO391" s="719"/>
      <c r="BP391" s="70"/>
      <c r="BQ391" s="70"/>
      <c r="BR391" s="719"/>
      <c r="BS391" s="70"/>
      <c r="BT391" s="70"/>
      <c r="BU391" s="719"/>
      <c r="BV391" s="70"/>
      <c r="BW391" s="70"/>
      <c r="BX391" s="719"/>
      <c r="BY391" s="70"/>
      <c r="BZ391" s="70"/>
      <c r="CA391" s="719"/>
      <c r="CB391" s="70"/>
      <c r="CC391" s="70"/>
      <c r="CD391" s="719"/>
      <c r="CE391" s="70"/>
      <c r="CF391" s="70"/>
      <c r="CG391" s="719"/>
      <c r="CH391" s="70"/>
      <c r="CI391" s="70"/>
      <c r="CJ391" s="719"/>
      <c r="CK391" s="70"/>
      <c r="CL391" s="70"/>
      <c r="CM391" s="719"/>
      <c r="CN391" s="70"/>
      <c r="CO391" s="70"/>
      <c r="CP391" s="719"/>
      <c r="CQ391" s="70"/>
      <c r="CR391" s="70"/>
      <c r="CS391" s="719"/>
      <c r="CT391" s="70"/>
      <c r="CU391" s="70"/>
      <c r="CV391" s="719"/>
      <c r="CW391" s="70"/>
      <c r="CX391" s="70"/>
      <c r="CY391" s="719"/>
      <c r="CZ391" s="70"/>
      <c r="DA391" s="70"/>
      <c r="DB391" s="719"/>
      <c r="DC391" s="70"/>
      <c r="DD391" s="70"/>
      <c r="DE391" s="719"/>
      <c r="DF391" s="70"/>
      <c r="DG391" s="70"/>
      <c r="DH391" s="719"/>
      <c r="DI391" s="70"/>
      <c r="DJ391" s="70"/>
    </row>
    <row r="392" spans="1:114" ht="15">
      <c r="A392" s="70"/>
      <c r="B392" s="70"/>
      <c r="C392" s="70"/>
      <c r="D392" s="719"/>
      <c r="E392" s="70"/>
      <c r="F392" s="70"/>
      <c r="G392" s="719"/>
      <c r="H392" s="70"/>
      <c r="I392" s="70"/>
      <c r="J392" s="719"/>
      <c r="K392" s="70"/>
      <c r="L392" s="70"/>
      <c r="M392" s="719"/>
      <c r="N392" s="70"/>
      <c r="O392" s="70"/>
      <c r="P392" s="719"/>
      <c r="Q392" s="70"/>
      <c r="R392" s="70"/>
      <c r="S392" s="719"/>
      <c r="T392" s="70"/>
      <c r="U392" s="70"/>
      <c r="V392" s="719"/>
      <c r="W392" s="70"/>
      <c r="X392" s="70"/>
      <c r="Y392" s="719"/>
      <c r="Z392" s="70"/>
      <c r="AA392" s="70"/>
      <c r="AB392" s="719"/>
      <c r="AC392" s="70"/>
      <c r="AD392" s="70"/>
      <c r="AE392" s="719"/>
      <c r="AF392" s="70"/>
      <c r="AG392" s="70"/>
      <c r="AH392" s="719"/>
      <c r="AI392" s="70"/>
      <c r="AJ392" s="70"/>
      <c r="AK392" s="719"/>
      <c r="AL392" s="70"/>
      <c r="AM392" s="70"/>
      <c r="AN392" s="719"/>
      <c r="AO392" s="70"/>
      <c r="AP392" s="70"/>
      <c r="AQ392" s="719"/>
      <c r="AR392" s="70"/>
      <c r="AS392" s="70"/>
      <c r="AT392" s="719"/>
      <c r="AU392" s="70"/>
      <c r="AV392" s="70"/>
      <c r="AW392" s="719"/>
      <c r="AX392" s="70"/>
      <c r="AY392" s="70"/>
      <c r="AZ392" s="719"/>
      <c r="BA392" s="70"/>
      <c r="BB392" s="70"/>
      <c r="BC392" s="719"/>
      <c r="BD392" s="70"/>
      <c r="BE392" s="70"/>
      <c r="BF392" s="719"/>
      <c r="BG392" s="70"/>
      <c r="BH392" s="70"/>
      <c r="BI392" s="719"/>
      <c r="BJ392" s="70"/>
      <c r="BK392" s="70"/>
      <c r="BL392" s="719"/>
      <c r="BM392" s="70"/>
      <c r="BN392" s="70"/>
      <c r="BO392" s="719"/>
      <c r="BP392" s="70"/>
      <c r="BQ392" s="70"/>
      <c r="BR392" s="719"/>
      <c r="BS392" s="70"/>
      <c r="BT392" s="70"/>
      <c r="BU392" s="719"/>
      <c r="BV392" s="70"/>
      <c r="BW392" s="70"/>
      <c r="BX392" s="719"/>
      <c r="BY392" s="70"/>
      <c r="BZ392" s="70"/>
      <c r="CA392" s="719"/>
      <c r="CB392" s="70"/>
      <c r="CC392" s="70"/>
      <c r="CD392" s="719"/>
      <c r="CE392" s="70"/>
      <c r="CF392" s="70"/>
      <c r="CG392" s="719"/>
      <c r="CH392" s="70"/>
      <c r="CI392" s="70"/>
      <c r="CJ392" s="719"/>
      <c r="CK392" s="70"/>
      <c r="CL392" s="70"/>
      <c r="CM392" s="719"/>
      <c r="CN392" s="70"/>
      <c r="CO392" s="70"/>
      <c r="CP392" s="719"/>
      <c r="CQ392" s="70"/>
      <c r="CR392" s="70"/>
      <c r="CS392" s="719"/>
      <c r="CT392" s="70"/>
      <c r="CU392" s="70"/>
      <c r="CV392" s="719"/>
      <c r="CW392" s="70"/>
      <c r="CX392" s="70"/>
      <c r="CY392" s="719"/>
      <c r="CZ392" s="70"/>
      <c r="DA392" s="70"/>
      <c r="DB392" s="719"/>
      <c r="DC392" s="70"/>
      <c r="DD392" s="70"/>
      <c r="DE392" s="719"/>
      <c r="DF392" s="70"/>
      <c r="DG392" s="70"/>
      <c r="DH392" s="719"/>
      <c r="DI392" s="70"/>
      <c r="DJ392" s="70"/>
    </row>
    <row r="393" spans="1:114" ht="15">
      <c r="A393" s="70"/>
      <c r="B393" s="70"/>
      <c r="C393" s="70"/>
      <c r="D393" s="719"/>
      <c r="E393" s="70"/>
      <c r="F393" s="70"/>
      <c r="G393" s="719"/>
      <c r="H393" s="70"/>
      <c r="I393" s="70"/>
      <c r="J393" s="719"/>
      <c r="K393" s="70"/>
      <c r="L393" s="70"/>
      <c r="M393" s="719"/>
      <c r="N393" s="70"/>
      <c r="O393" s="70"/>
      <c r="P393" s="719"/>
      <c r="Q393" s="70"/>
      <c r="R393" s="70"/>
      <c r="S393" s="719"/>
      <c r="T393" s="70"/>
      <c r="U393" s="70"/>
      <c r="V393" s="719"/>
      <c r="W393" s="70"/>
      <c r="X393" s="70"/>
      <c r="Y393" s="719"/>
      <c r="Z393" s="70"/>
      <c r="AA393" s="70"/>
      <c r="AB393" s="719"/>
      <c r="AC393" s="70"/>
      <c r="AD393" s="70"/>
      <c r="AE393" s="719"/>
      <c r="AF393" s="70"/>
      <c r="AG393" s="70"/>
      <c r="AH393" s="719"/>
      <c r="AI393" s="70"/>
      <c r="AJ393" s="70"/>
      <c r="AK393" s="719"/>
      <c r="AL393" s="70"/>
      <c r="AM393" s="70"/>
      <c r="AN393" s="719"/>
      <c r="AO393" s="70"/>
      <c r="AP393" s="70"/>
      <c r="AQ393" s="719"/>
      <c r="AR393" s="70"/>
      <c r="AS393" s="70"/>
      <c r="AT393" s="719"/>
      <c r="AU393" s="70"/>
      <c r="AV393" s="70"/>
      <c r="AW393" s="719"/>
      <c r="AX393" s="70"/>
      <c r="AY393" s="70"/>
      <c r="AZ393" s="719"/>
      <c r="BA393" s="70"/>
      <c r="BB393" s="70"/>
      <c r="BC393" s="719"/>
      <c r="BD393" s="70"/>
      <c r="BE393" s="70"/>
      <c r="BF393" s="719"/>
      <c r="BG393" s="70"/>
      <c r="BH393" s="70"/>
      <c r="BI393" s="719"/>
      <c r="BJ393" s="70"/>
      <c r="BK393" s="70"/>
      <c r="BL393" s="719"/>
      <c r="BM393" s="70"/>
      <c r="BN393" s="70"/>
      <c r="BO393" s="719"/>
      <c r="BP393" s="70"/>
      <c r="BQ393" s="70"/>
      <c r="BR393" s="719"/>
      <c r="BS393" s="70"/>
      <c r="BT393" s="70"/>
      <c r="BU393" s="719"/>
      <c r="BV393" s="70"/>
      <c r="BW393" s="70"/>
      <c r="BX393" s="719"/>
      <c r="BY393" s="70"/>
      <c r="BZ393" s="70"/>
      <c r="CA393" s="719"/>
      <c r="CB393" s="70"/>
      <c r="CC393" s="70"/>
      <c r="CD393" s="719"/>
      <c r="CE393" s="70"/>
      <c r="CF393" s="70"/>
      <c r="CG393" s="719"/>
      <c r="CH393" s="70"/>
      <c r="CI393" s="70"/>
      <c r="CJ393" s="719"/>
      <c r="CK393" s="70"/>
      <c r="CL393" s="70"/>
      <c r="CM393" s="719"/>
      <c r="CN393" s="70"/>
      <c r="CO393" s="70"/>
      <c r="CP393" s="719"/>
      <c r="CQ393" s="70"/>
      <c r="CR393" s="70"/>
      <c r="CS393" s="719"/>
      <c r="CT393" s="70"/>
      <c r="CU393" s="70"/>
      <c r="CV393" s="719"/>
      <c r="CW393" s="70"/>
      <c r="CX393" s="70"/>
      <c r="CY393" s="719"/>
      <c r="CZ393" s="70"/>
      <c r="DA393" s="70"/>
      <c r="DB393" s="719"/>
      <c r="DC393" s="70"/>
      <c r="DD393" s="70"/>
      <c r="DE393" s="719"/>
      <c r="DF393" s="70"/>
      <c r="DG393" s="70"/>
      <c r="DH393" s="719"/>
      <c r="DI393" s="70"/>
      <c r="DJ393" s="70"/>
    </row>
    <row r="394" spans="1:114" ht="15">
      <c r="A394" s="70"/>
      <c r="B394" s="70"/>
      <c r="C394" s="70"/>
      <c r="D394" s="719"/>
      <c r="E394" s="70"/>
      <c r="F394" s="70"/>
      <c r="G394" s="719"/>
      <c r="H394" s="70"/>
      <c r="I394" s="70"/>
      <c r="J394" s="719"/>
      <c r="K394" s="70"/>
      <c r="L394" s="70"/>
      <c r="M394" s="719"/>
      <c r="N394" s="70"/>
      <c r="O394" s="70"/>
      <c r="P394" s="719"/>
      <c r="Q394" s="70"/>
      <c r="R394" s="70"/>
      <c r="S394" s="719"/>
      <c r="T394" s="70"/>
      <c r="U394" s="70"/>
      <c r="V394" s="719"/>
      <c r="W394" s="70"/>
      <c r="X394" s="70"/>
      <c r="Y394" s="719"/>
      <c r="Z394" s="70"/>
      <c r="AA394" s="70"/>
      <c r="AB394" s="719"/>
      <c r="AC394" s="70"/>
      <c r="AD394" s="70"/>
      <c r="AE394" s="719"/>
      <c r="AF394" s="70"/>
      <c r="AG394" s="70"/>
      <c r="AH394" s="719"/>
      <c r="AI394" s="70"/>
      <c r="AJ394" s="70"/>
      <c r="AK394" s="719"/>
      <c r="AL394" s="70"/>
      <c r="AM394" s="70"/>
      <c r="AN394" s="719"/>
      <c r="AO394" s="70"/>
      <c r="AP394" s="70"/>
      <c r="AQ394" s="719"/>
      <c r="AR394" s="70"/>
      <c r="AS394" s="70"/>
      <c r="AT394" s="719"/>
      <c r="AU394" s="70"/>
      <c r="AV394" s="70"/>
      <c r="AW394" s="719"/>
      <c r="AX394" s="70"/>
      <c r="AY394" s="70"/>
      <c r="AZ394" s="719"/>
      <c r="BA394" s="70"/>
      <c r="BB394" s="70"/>
      <c r="BC394" s="719"/>
      <c r="BD394" s="70"/>
      <c r="BE394" s="70"/>
      <c r="BF394" s="719"/>
      <c r="BG394" s="70"/>
      <c r="BH394" s="70"/>
      <c r="BI394" s="719"/>
      <c r="BJ394" s="70"/>
      <c r="BK394" s="70"/>
      <c r="BL394" s="719"/>
      <c r="BM394" s="70"/>
      <c r="BN394" s="70"/>
      <c r="BO394" s="719"/>
      <c r="BP394" s="70"/>
      <c r="BQ394" s="70"/>
      <c r="BR394" s="719"/>
      <c r="BS394" s="70"/>
      <c r="BT394" s="70"/>
      <c r="BU394" s="719"/>
      <c r="BV394" s="70"/>
      <c r="BW394" s="70"/>
      <c r="BX394" s="719"/>
      <c r="BY394" s="70"/>
      <c r="BZ394" s="70"/>
      <c r="CA394" s="719"/>
      <c r="CB394" s="70"/>
      <c r="CC394" s="70"/>
      <c r="CD394" s="719"/>
      <c r="CE394" s="70"/>
      <c r="CF394" s="70"/>
      <c r="CG394" s="719"/>
      <c r="CH394" s="70"/>
      <c r="CI394" s="70"/>
      <c r="CJ394" s="719"/>
      <c r="CK394" s="70"/>
      <c r="CL394" s="70"/>
      <c r="CM394" s="719"/>
      <c r="CN394" s="70"/>
      <c r="CO394" s="70"/>
      <c r="CP394" s="719"/>
      <c r="CQ394" s="70"/>
      <c r="CR394" s="70"/>
      <c r="CS394" s="719"/>
      <c r="CT394" s="70"/>
      <c r="CU394" s="70"/>
      <c r="CV394" s="719"/>
      <c r="CW394" s="70"/>
      <c r="CX394" s="70"/>
      <c r="CY394" s="719"/>
      <c r="CZ394" s="70"/>
      <c r="DA394" s="70"/>
      <c r="DB394" s="719"/>
      <c r="DC394" s="70"/>
      <c r="DD394" s="70"/>
      <c r="DE394" s="719"/>
      <c r="DF394" s="70"/>
      <c r="DG394" s="70"/>
      <c r="DH394" s="719"/>
      <c r="DI394" s="70"/>
      <c r="DJ394" s="70"/>
    </row>
    <row r="395" spans="1:114" ht="15">
      <c r="A395" s="70"/>
      <c r="B395" s="70"/>
      <c r="C395" s="70"/>
      <c r="D395" s="719"/>
      <c r="E395" s="70"/>
      <c r="F395" s="70"/>
      <c r="G395" s="719"/>
      <c r="H395" s="70"/>
      <c r="I395" s="70"/>
      <c r="J395" s="719"/>
      <c r="K395" s="70"/>
      <c r="L395" s="70"/>
      <c r="M395" s="719"/>
      <c r="N395" s="70"/>
      <c r="O395" s="70"/>
      <c r="P395" s="719"/>
      <c r="Q395" s="70"/>
      <c r="R395" s="70"/>
      <c r="S395" s="719"/>
      <c r="T395" s="70"/>
      <c r="U395" s="70"/>
      <c r="V395" s="719"/>
      <c r="W395" s="70"/>
      <c r="X395" s="70"/>
      <c r="Y395" s="719"/>
      <c r="Z395" s="70"/>
      <c r="AA395" s="70"/>
      <c r="AB395" s="719"/>
      <c r="AC395" s="70"/>
      <c r="AD395" s="70"/>
      <c r="AE395" s="719"/>
      <c r="AF395" s="70"/>
      <c r="AG395" s="70"/>
      <c r="AH395" s="719"/>
      <c r="AI395" s="70"/>
      <c r="AJ395" s="70"/>
      <c r="AK395" s="719"/>
      <c r="AL395" s="70"/>
      <c r="AM395" s="70"/>
      <c r="AN395" s="719"/>
      <c r="AO395" s="70"/>
      <c r="AP395" s="70"/>
      <c r="AQ395" s="719"/>
      <c r="AR395" s="70"/>
      <c r="AS395" s="70"/>
      <c r="AT395" s="719"/>
      <c r="AU395" s="70"/>
      <c r="AV395" s="70"/>
      <c r="AW395" s="719"/>
      <c r="AX395" s="70"/>
      <c r="AY395" s="70"/>
      <c r="AZ395" s="719"/>
      <c r="BA395" s="70"/>
      <c r="BB395" s="70"/>
      <c r="BC395" s="719"/>
      <c r="BD395" s="70"/>
      <c r="BE395" s="70"/>
      <c r="BF395" s="719"/>
      <c r="BG395" s="70"/>
      <c r="BH395" s="70"/>
      <c r="BI395" s="719"/>
      <c r="BJ395" s="70"/>
      <c r="BK395" s="70"/>
      <c r="BL395" s="719"/>
      <c r="BM395" s="70"/>
      <c r="BN395" s="70"/>
      <c r="BO395" s="719"/>
      <c r="BP395" s="70"/>
      <c r="BQ395" s="70"/>
      <c r="BR395" s="719"/>
      <c r="BS395" s="70"/>
      <c r="BT395" s="70"/>
      <c r="BU395" s="719"/>
      <c r="BV395" s="70"/>
      <c r="BW395" s="70"/>
      <c r="BX395" s="719"/>
      <c r="BY395" s="70"/>
      <c r="BZ395" s="70"/>
      <c r="CA395" s="719"/>
      <c r="CB395" s="70"/>
      <c r="CC395" s="70"/>
      <c r="CD395" s="719"/>
      <c r="CE395" s="70"/>
      <c r="CF395" s="70"/>
      <c r="CG395" s="719"/>
      <c r="CH395" s="70"/>
      <c r="CI395" s="70"/>
      <c r="CJ395" s="719"/>
      <c r="CK395" s="70"/>
      <c r="CL395" s="70"/>
      <c r="CM395" s="719"/>
      <c r="CN395" s="70"/>
      <c r="CO395" s="70"/>
      <c r="CP395" s="719"/>
      <c r="CQ395" s="70"/>
      <c r="CR395" s="70"/>
      <c r="CS395" s="719"/>
      <c r="CT395" s="70"/>
      <c r="CU395" s="70"/>
      <c r="CV395" s="719"/>
      <c r="CW395" s="70"/>
      <c r="CX395" s="70"/>
      <c r="CY395" s="719"/>
      <c r="CZ395" s="70"/>
      <c r="DA395" s="70"/>
      <c r="DB395" s="719"/>
      <c r="DC395" s="70"/>
      <c r="DD395" s="70"/>
      <c r="DE395" s="719"/>
      <c r="DF395" s="70"/>
      <c r="DG395" s="70"/>
      <c r="DH395" s="719"/>
      <c r="DI395" s="70"/>
      <c r="DJ395" s="70"/>
    </row>
    <row r="396" spans="1:114" ht="15">
      <c r="A396" s="70"/>
      <c r="B396" s="70"/>
      <c r="C396" s="70"/>
      <c r="D396" s="719"/>
      <c r="E396" s="70"/>
      <c r="F396" s="70"/>
      <c r="G396" s="719"/>
      <c r="H396" s="70"/>
      <c r="I396" s="70"/>
      <c r="J396" s="719"/>
      <c r="K396" s="70"/>
      <c r="L396" s="70"/>
      <c r="M396" s="719"/>
      <c r="N396" s="70"/>
      <c r="O396" s="70"/>
      <c r="P396" s="719"/>
      <c r="Q396" s="70"/>
      <c r="R396" s="70"/>
      <c r="S396" s="719"/>
      <c r="T396" s="70"/>
      <c r="U396" s="70"/>
      <c r="V396" s="719"/>
      <c r="W396" s="70"/>
      <c r="X396" s="70"/>
      <c r="Y396" s="719"/>
      <c r="Z396" s="70"/>
      <c r="AA396" s="70"/>
      <c r="AB396" s="719"/>
      <c r="AC396" s="70"/>
      <c r="AD396" s="70"/>
      <c r="AE396" s="719"/>
      <c r="AF396" s="70"/>
      <c r="AG396" s="70"/>
      <c r="AH396" s="719"/>
      <c r="AI396" s="70"/>
      <c r="AJ396" s="70"/>
      <c r="AK396" s="719"/>
      <c r="AL396" s="70"/>
      <c r="AM396" s="70"/>
      <c r="AN396" s="719"/>
      <c r="AO396" s="70"/>
      <c r="AP396" s="70"/>
      <c r="AQ396" s="719"/>
      <c r="AR396" s="70"/>
      <c r="AS396" s="70"/>
      <c r="AT396" s="719"/>
      <c r="AU396" s="70"/>
      <c r="AV396" s="70"/>
      <c r="AW396" s="719"/>
      <c r="AX396" s="70"/>
      <c r="AY396" s="70"/>
      <c r="AZ396" s="719"/>
      <c r="BA396" s="70"/>
      <c r="BB396" s="70"/>
      <c r="BC396" s="719"/>
      <c r="BD396" s="70"/>
      <c r="BE396" s="70"/>
      <c r="BF396" s="719"/>
      <c r="BG396" s="70"/>
      <c r="BH396" s="70"/>
      <c r="BI396" s="719"/>
      <c r="BJ396" s="70"/>
      <c r="BK396" s="70"/>
      <c r="BL396" s="719"/>
      <c r="BM396" s="70"/>
      <c r="BN396" s="70"/>
      <c r="BO396" s="719"/>
      <c r="BP396" s="70"/>
      <c r="BQ396" s="70"/>
      <c r="BR396" s="719"/>
      <c r="BS396" s="70"/>
      <c r="BT396" s="70"/>
      <c r="BU396" s="719"/>
      <c r="BV396" s="70"/>
      <c r="BW396" s="70"/>
      <c r="BX396" s="719"/>
      <c r="BY396" s="70"/>
      <c r="BZ396" s="70"/>
      <c r="CA396" s="719"/>
      <c r="CB396" s="70"/>
      <c r="CC396" s="70"/>
      <c r="CD396" s="719"/>
      <c r="CE396" s="70"/>
      <c r="CF396" s="70"/>
      <c r="CG396" s="719"/>
      <c r="CH396" s="70"/>
      <c r="CI396" s="70"/>
      <c r="CJ396" s="719"/>
      <c r="CK396" s="70"/>
      <c r="CL396" s="70"/>
      <c r="CM396" s="719"/>
      <c r="CN396" s="70"/>
      <c r="CO396" s="70"/>
      <c r="CP396" s="719"/>
      <c r="CQ396" s="70"/>
      <c r="CR396" s="70"/>
      <c r="CS396" s="719"/>
      <c r="CT396" s="70"/>
      <c r="CU396" s="70"/>
      <c r="CV396" s="719"/>
      <c r="CW396" s="70"/>
      <c r="CX396" s="70"/>
      <c r="CY396" s="719"/>
      <c r="CZ396" s="70"/>
      <c r="DA396" s="70"/>
      <c r="DB396" s="719"/>
      <c r="DC396" s="70"/>
      <c r="DD396" s="70"/>
      <c r="DE396" s="719"/>
      <c r="DF396" s="70"/>
      <c r="DG396" s="70"/>
      <c r="DH396" s="719"/>
      <c r="DI396" s="70"/>
      <c r="DJ396" s="70"/>
    </row>
  </sheetData>
  <mergeCells count="575">
    <mergeCell ref="DF30:DH30"/>
    <mergeCell ref="DI30:DK30"/>
    <mergeCell ref="CE30:CG30"/>
    <mergeCell ref="CH30:CJ30"/>
    <mergeCell ref="CK30:CM30"/>
    <mergeCell ref="CN30:CP30"/>
    <mergeCell ref="CQ30:CS30"/>
    <mergeCell ref="CT30:CV30"/>
    <mergeCell ref="CW30:CY30"/>
    <mergeCell ref="CZ30:DB30"/>
    <mergeCell ref="DC30:DE30"/>
    <mergeCell ref="BD30:BF30"/>
    <mergeCell ref="BG30:BI30"/>
    <mergeCell ref="BJ30:BL30"/>
    <mergeCell ref="BM30:BO30"/>
    <mergeCell ref="BP30:BR30"/>
    <mergeCell ref="BS30:BU30"/>
    <mergeCell ref="BV30:BX30"/>
    <mergeCell ref="BY30:CA30"/>
    <mergeCell ref="CB30:CD30"/>
    <mergeCell ref="AC30:AE30"/>
    <mergeCell ref="AF30:AH30"/>
    <mergeCell ref="AI30:AK30"/>
    <mergeCell ref="AL30:AN30"/>
    <mergeCell ref="AO30:AQ30"/>
    <mergeCell ref="AR30:AT30"/>
    <mergeCell ref="AU30:AW30"/>
    <mergeCell ref="AX30:AZ30"/>
    <mergeCell ref="BA30:BC30"/>
    <mergeCell ref="B30:D30"/>
    <mergeCell ref="E30:G30"/>
    <mergeCell ref="H30:J30"/>
    <mergeCell ref="K30:M30"/>
    <mergeCell ref="N30:P30"/>
    <mergeCell ref="Q30:S30"/>
    <mergeCell ref="T30:V30"/>
    <mergeCell ref="W30:Y30"/>
    <mergeCell ref="Z30:AB30"/>
    <mergeCell ref="DF7:DH7"/>
    <mergeCell ref="DI7:DK7"/>
    <mergeCell ref="B29:G29"/>
    <mergeCell ref="H29:M29"/>
    <mergeCell ref="N29:S29"/>
    <mergeCell ref="T29:Y29"/>
    <mergeCell ref="Z29:AE29"/>
    <mergeCell ref="AF29:AK29"/>
    <mergeCell ref="AL29:AQ29"/>
    <mergeCell ref="AR29:AW29"/>
    <mergeCell ref="AX29:BC29"/>
    <mergeCell ref="BD29:BI29"/>
    <mergeCell ref="BJ29:BO29"/>
    <mergeCell ref="BP29:BU29"/>
    <mergeCell ref="BV29:CA29"/>
    <mergeCell ref="CB29:CG29"/>
    <mergeCell ref="CH29:CM29"/>
    <mergeCell ref="CN29:CS29"/>
    <mergeCell ref="CT29:CY29"/>
    <mergeCell ref="CZ29:DE29"/>
    <mergeCell ref="DF29:DK29"/>
    <mergeCell ref="CE7:CG7"/>
    <mergeCell ref="CH7:CJ7"/>
    <mergeCell ref="CK7:CM7"/>
    <mergeCell ref="CN7:CP7"/>
    <mergeCell ref="CQ7:CS7"/>
    <mergeCell ref="CT7:CV7"/>
    <mergeCell ref="CW7:CY7"/>
    <mergeCell ref="CZ7:DB7"/>
    <mergeCell ref="DC7:DE7"/>
    <mergeCell ref="BD7:BF7"/>
    <mergeCell ref="BG7:BI7"/>
    <mergeCell ref="BJ7:BL7"/>
    <mergeCell ref="BM7:BO7"/>
    <mergeCell ref="BP7:BR7"/>
    <mergeCell ref="BS7:BU7"/>
    <mergeCell ref="BV7:BX7"/>
    <mergeCell ref="BY7:CA7"/>
    <mergeCell ref="CB7:CD7"/>
    <mergeCell ref="AC7:AE7"/>
    <mergeCell ref="AF7:AH7"/>
    <mergeCell ref="AI7:AK7"/>
    <mergeCell ref="AL7:AN7"/>
    <mergeCell ref="AO7:AQ7"/>
    <mergeCell ref="AR7:AT7"/>
    <mergeCell ref="AU7:AW7"/>
    <mergeCell ref="AX7:AZ7"/>
    <mergeCell ref="BA7:BC7"/>
    <mergeCell ref="B7:D7"/>
    <mergeCell ref="E7:G7"/>
    <mergeCell ref="H7:J7"/>
    <mergeCell ref="K7:M7"/>
    <mergeCell ref="N7:P7"/>
    <mergeCell ref="Q7:S7"/>
    <mergeCell ref="T7:V7"/>
    <mergeCell ref="W7:Y7"/>
    <mergeCell ref="Z7:AB7"/>
    <mergeCell ref="A3:DK3"/>
    <mergeCell ref="B6:G6"/>
    <mergeCell ref="H6:M6"/>
    <mergeCell ref="N6:S6"/>
    <mergeCell ref="T6:Y6"/>
    <mergeCell ref="Z6:AE6"/>
    <mergeCell ref="AF6:AK6"/>
    <mergeCell ref="AL6:AQ6"/>
    <mergeCell ref="AR6:AW6"/>
    <mergeCell ref="AX6:BC6"/>
    <mergeCell ref="BD6:BI6"/>
    <mergeCell ref="BJ6:BO6"/>
    <mergeCell ref="BP6:BU6"/>
    <mergeCell ref="BV6:CA6"/>
    <mergeCell ref="CB6:CG6"/>
    <mergeCell ref="CH6:CM6"/>
    <mergeCell ref="CN6:CS6"/>
    <mergeCell ref="CT6:CY6"/>
    <mergeCell ref="CZ6:DE6"/>
    <mergeCell ref="DF6:DK6"/>
    <mergeCell ref="A51:DK51"/>
    <mergeCell ref="B54:G54"/>
    <mergeCell ref="H54:M54"/>
    <mergeCell ref="N54:S54"/>
    <mergeCell ref="T54:Y54"/>
    <mergeCell ref="Z54:AE54"/>
    <mergeCell ref="AF54:AK54"/>
    <mergeCell ref="AL54:AQ54"/>
    <mergeCell ref="AR54:AW54"/>
    <mergeCell ref="AX54:BC54"/>
    <mergeCell ref="DF54:DK54"/>
    <mergeCell ref="BV54:CA54"/>
    <mergeCell ref="CB54:CG54"/>
    <mergeCell ref="CH54:CM54"/>
    <mergeCell ref="CN54:CS54"/>
    <mergeCell ref="CT54:CY54"/>
    <mergeCell ref="CZ54:DE54"/>
    <mergeCell ref="B55:D55"/>
    <mergeCell ref="E55:G55"/>
    <mergeCell ref="H55:J55"/>
    <mergeCell ref="K55:M55"/>
    <mergeCell ref="N55:P55"/>
    <mergeCell ref="Q55:S55"/>
    <mergeCell ref="BD54:BI54"/>
    <mergeCell ref="BJ54:BO54"/>
    <mergeCell ref="BP54:BU54"/>
    <mergeCell ref="T55:V55"/>
    <mergeCell ref="W55:Y55"/>
    <mergeCell ref="Z55:AB55"/>
    <mergeCell ref="AC55:AE55"/>
    <mergeCell ref="AF55:AH55"/>
    <mergeCell ref="AI55:AK55"/>
    <mergeCell ref="BJ55:BL55"/>
    <mergeCell ref="BM55:BO55"/>
    <mergeCell ref="BP55:BR55"/>
    <mergeCell ref="BS55:BU55"/>
    <mergeCell ref="AL55:AN55"/>
    <mergeCell ref="AO55:AQ55"/>
    <mergeCell ref="AR55:AT55"/>
    <mergeCell ref="AU55:AW55"/>
    <mergeCell ref="AX55:AZ55"/>
    <mergeCell ref="BA55:BC55"/>
    <mergeCell ref="DF55:DH55"/>
    <mergeCell ref="DI55:DK55"/>
    <mergeCell ref="B77:G77"/>
    <mergeCell ref="H77:M77"/>
    <mergeCell ref="N77:S77"/>
    <mergeCell ref="T77:Y77"/>
    <mergeCell ref="Z77:AE77"/>
    <mergeCell ref="AF77:AK77"/>
    <mergeCell ref="AL77:AQ77"/>
    <mergeCell ref="AR77:AW77"/>
    <mergeCell ref="CN55:CP55"/>
    <mergeCell ref="CQ55:CS55"/>
    <mergeCell ref="CT55:CV55"/>
    <mergeCell ref="CW55:CY55"/>
    <mergeCell ref="CZ55:DB55"/>
    <mergeCell ref="DC55:DE55"/>
    <mergeCell ref="BV55:BX55"/>
    <mergeCell ref="BY55:CA55"/>
    <mergeCell ref="CB55:CD55"/>
    <mergeCell ref="CE55:CG55"/>
    <mergeCell ref="CH55:CJ55"/>
    <mergeCell ref="CK55:CM55"/>
    <mergeCell ref="BD55:BF55"/>
    <mergeCell ref="BG55:BI55"/>
    <mergeCell ref="CZ77:DE77"/>
    <mergeCell ref="DF77:DK77"/>
    <mergeCell ref="B78:D78"/>
    <mergeCell ref="E78:G78"/>
    <mergeCell ref="H78:J78"/>
    <mergeCell ref="K78:M78"/>
    <mergeCell ref="N78:P78"/>
    <mergeCell ref="AX77:BC77"/>
    <mergeCell ref="BD77:BI77"/>
    <mergeCell ref="BJ77:BO77"/>
    <mergeCell ref="BP77:BU77"/>
    <mergeCell ref="BV77:CA77"/>
    <mergeCell ref="CB77:CG77"/>
    <mergeCell ref="Q78:S78"/>
    <mergeCell ref="T78:V78"/>
    <mergeCell ref="W78:Y78"/>
    <mergeCell ref="Z78:AB78"/>
    <mergeCell ref="AC78:AE78"/>
    <mergeCell ref="AF78:AH78"/>
    <mergeCell ref="CH77:CM77"/>
    <mergeCell ref="CN77:CS77"/>
    <mergeCell ref="CT77:CY77"/>
    <mergeCell ref="BD78:BF78"/>
    <mergeCell ref="BG78:BI78"/>
    <mergeCell ref="BJ78:BL78"/>
    <mergeCell ref="BM78:BO78"/>
    <mergeCell ref="BP78:BR78"/>
    <mergeCell ref="AI78:AK78"/>
    <mergeCell ref="AL78:AN78"/>
    <mergeCell ref="AO78:AQ78"/>
    <mergeCell ref="AR78:AT78"/>
    <mergeCell ref="AU78:AW78"/>
    <mergeCell ref="AX78:AZ78"/>
    <mergeCell ref="BP102:BU102"/>
    <mergeCell ref="DC78:DE78"/>
    <mergeCell ref="DF78:DH78"/>
    <mergeCell ref="DI78:DK78"/>
    <mergeCell ref="A99:DK99"/>
    <mergeCell ref="B102:G102"/>
    <mergeCell ref="H102:M102"/>
    <mergeCell ref="N102:S102"/>
    <mergeCell ref="T102:Y102"/>
    <mergeCell ref="Z102:AE102"/>
    <mergeCell ref="AF102:AK102"/>
    <mergeCell ref="CK78:CM78"/>
    <mergeCell ref="CN78:CP78"/>
    <mergeCell ref="CQ78:CS78"/>
    <mergeCell ref="CT78:CV78"/>
    <mergeCell ref="CW78:CY78"/>
    <mergeCell ref="CZ78:DB78"/>
    <mergeCell ref="BS78:BU78"/>
    <mergeCell ref="BV78:BX78"/>
    <mergeCell ref="BY78:CA78"/>
    <mergeCell ref="CB78:CD78"/>
    <mergeCell ref="CE78:CG78"/>
    <mergeCell ref="CH78:CJ78"/>
    <mergeCell ref="BA78:BC78"/>
    <mergeCell ref="AL103:AN103"/>
    <mergeCell ref="AO103:AQ103"/>
    <mergeCell ref="AR103:AT103"/>
    <mergeCell ref="DF102:DK102"/>
    <mergeCell ref="B103:D103"/>
    <mergeCell ref="E103:G103"/>
    <mergeCell ref="H103:J103"/>
    <mergeCell ref="K103:M103"/>
    <mergeCell ref="N103:P103"/>
    <mergeCell ref="Q103:S103"/>
    <mergeCell ref="T103:V103"/>
    <mergeCell ref="W103:Y103"/>
    <mergeCell ref="Z103:AB103"/>
    <mergeCell ref="BV102:CA102"/>
    <mergeCell ref="CB102:CG102"/>
    <mergeCell ref="CH102:CM102"/>
    <mergeCell ref="CN102:CS102"/>
    <mergeCell ref="CT102:CY102"/>
    <mergeCell ref="CZ102:DE102"/>
    <mergeCell ref="AL102:AQ102"/>
    <mergeCell ref="AR102:AW102"/>
    <mergeCell ref="AX102:BC102"/>
    <mergeCell ref="BD102:BI102"/>
    <mergeCell ref="BJ102:BO102"/>
    <mergeCell ref="B125:G125"/>
    <mergeCell ref="H125:M125"/>
    <mergeCell ref="N125:S125"/>
    <mergeCell ref="T125:Y125"/>
    <mergeCell ref="Z125:AE125"/>
    <mergeCell ref="CE103:CG103"/>
    <mergeCell ref="CH103:CJ103"/>
    <mergeCell ref="CK103:CM103"/>
    <mergeCell ref="CN103:CP103"/>
    <mergeCell ref="BM103:BO103"/>
    <mergeCell ref="BP103:BR103"/>
    <mergeCell ref="BS103:BU103"/>
    <mergeCell ref="BV103:BX103"/>
    <mergeCell ref="BY103:CA103"/>
    <mergeCell ref="CB103:CD103"/>
    <mergeCell ref="AU103:AW103"/>
    <mergeCell ref="AX103:AZ103"/>
    <mergeCell ref="BA103:BC103"/>
    <mergeCell ref="BD103:BF103"/>
    <mergeCell ref="BG103:BI103"/>
    <mergeCell ref="BJ103:BL103"/>
    <mergeCell ref="AC103:AE103"/>
    <mergeCell ref="AF103:AH103"/>
    <mergeCell ref="AI103:AK103"/>
    <mergeCell ref="AR125:AW125"/>
    <mergeCell ref="AX125:BC125"/>
    <mergeCell ref="BD125:BI125"/>
    <mergeCell ref="BJ125:BO125"/>
    <mergeCell ref="CW103:CY103"/>
    <mergeCell ref="CZ103:DB103"/>
    <mergeCell ref="DC103:DE103"/>
    <mergeCell ref="DF103:DH103"/>
    <mergeCell ref="DI103:DK103"/>
    <mergeCell ref="CQ103:CS103"/>
    <mergeCell ref="CT103:CV103"/>
    <mergeCell ref="Z126:AB126"/>
    <mergeCell ref="AC126:AE126"/>
    <mergeCell ref="AF126:AH126"/>
    <mergeCell ref="AI126:AK126"/>
    <mergeCell ref="AL126:AN126"/>
    <mergeCell ref="AO126:AQ126"/>
    <mergeCell ref="CZ125:DE125"/>
    <mergeCell ref="DF125:DK125"/>
    <mergeCell ref="B126:D126"/>
    <mergeCell ref="E126:G126"/>
    <mergeCell ref="H126:J126"/>
    <mergeCell ref="K126:M126"/>
    <mergeCell ref="N126:P126"/>
    <mergeCell ref="Q126:S126"/>
    <mergeCell ref="T126:V126"/>
    <mergeCell ref="W126:Y126"/>
    <mergeCell ref="BP125:BU125"/>
    <mergeCell ref="BV125:CA125"/>
    <mergeCell ref="CB125:CG125"/>
    <mergeCell ref="CH125:CM125"/>
    <mergeCell ref="CN125:CS125"/>
    <mergeCell ref="CT125:CY125"/>
    <mergeCell ref="AF125:AK125"/>
    <mergeCell ref="AL125:AQ125"/>
    <mergeCell ref="BJ126:BL126"/>
    <mergeCell ref="BM126:BO126"/>
    <mergeCell ref="BP126:BR126"/>
    <mergeCell ref="BS126:BU126"/>
    <mergeCell ref="BV126:BX126"/>
    <mergeCell ref="BY126:CA126"/>
    <mergeCell ref="AR126:AT126"/>
    <mergeCell ref="AU126:AW126"/>
    <mergeCell ref="AX126:AZ126"/>
    <mergeCell ref="BA126:BC126"/>
    <mergeCell ref="BD126:BF126"/>
    <mergeCell ref="BG126:BI126"/>
    <mergeCell ref="CT126:CV126"/>
    <mergeCell ref="CW126:CY126"/>
    <mergeCell ref="CZ126:DB126"/>
    <mergeCell ref="DC126:DE126"/>
    <mergeCell ref="DF126:DH126"/>
    <mergeCell ref="DI126:DK126"/>
    <mergeCell ref="CB126:CD126"/>
    <mergeCell ref="CE126:CG126"/>
    <mergeCell ref="CH126:CJ126"/>
    <mergeCell ref="CK126:CM126"/>
    <mergeCell ref="CN126:CP126"/>
    <mergeCell ref="CQ126:CS126"/>
    <mergeCell ref="A147:DK147"/>
    <mergeCell ref="B150:G150"/>
    <mergeCell ref="H150:M150"/>
    <mergeCell ref="N150:S150"/>
    <mergeCell ref="T150:Y150"/>
    <mergeCell ref="Z150:AE150"/>
    <mergeCell ref="AF150:AK150"/>
    <mergeCell ref="AL150:AQ150"/>
    <mergeCell ref="AR150:AW150"/>
    <mergeCell ref="AX150:BC150"/>
    <mergeCell ref="DF150:DK150"/>
    <mergeCell ref="BV150:CA150"/>
    <mergeCell ref="CB150:CG150"/>
    <mergeCell ref="CH150:CM150"/>
    <mergeCell ref="CN150:CS150"/>
    <mergeCell ref="CT150:CY150"/>
    <mergeCell ref="CZ150:DE150"/>
    <mergeCell ref="B151:D151"/>
    <mergeCell ref="E151:G151"/>
    <mergeCell ref="H151:J151"/>
    <mergeCell ref="K151:M151"/>
    <mergeCell ref="N151:P151"/>
    <mergeCell ref="Q151:S151"/>
    <mergeCell ref="BD150:BI150"/>
    <mergeCell ref="BJ150:BO150"/>
    <mergeCell ref="BP150:BU150"/>
    <mergeCell ref="T151:V151"/>
    <mergeCell ref="W151:Y151"/>
    <mergeCell ref="Z151:AB151"/>
    <mergeCell ref="AC151:AE151"/>
    <mergeCell ref="AF151:AH151"/>
    <mergeCell ref="AI151:AK151"/>
    <mergeCell ref="BJ151:BL151"/>
    <mergeCell ref="BM151:BO151"/>
    <mergeCell ref="BP151:BR151"/>
    <mergeCell ref="BS151:BU151"/>
    <mergeCell ref="AL151:AN151"/>
    <mergeCell ref="AO151:AQ151"/>
    <mergeCell ref="AR151:AT151"/>
    <mergeCell ref="AU151:AW151"/>
    <mergeCell ref="AX151:AZ151"/>
    <mergeCell ref="BA151:BC151"/>
    <mergeCell ref="DF151:DH151"/>
    <mergeCell ref="DI151:DK151"/>
    <mergeCell ref="B172:G172"/>
    <mergeCell ref="H172:M172"/>
    <mergeCell ref="N172:S172"/>
    <mergeCell ref="T172:Y172"/>
    <mergeCell ref="Z172:AE172"/>
    <mergeCell ref="AF172:AK172"/>
    <mergeCell ref="AL172:AQ172"/>
    <mergeCell ref="AR172:AW172"/>
    <mergeCell ref="CN151:CP151"/>
    <mergeCell ref="CQ151:CS151"/>
    <mergeCell ref="CT151:CV151"/>
    <mergeCell ref="CW151:CY151"/>
    <mergeCell ref="CZ151:DB151"/>
    <mergeCell ref="DC151:DE151"/>
    <mergeCell ref="BV151:BX151"/>
    <mergeCell ref="BY151:CA151"/>
    <mergeCell ref="CB151:CD151"/>
    <mergeCell ref="CE151:CG151"/>
    <mergeCell ref="CH151:CJ151"/>
    <mergeCell ref="CK151:CM151"/>
    <mergeCell ref="BD151:BF151"/>
    <mergeCell ref="BG151:BI151"/>
    <mergeCell ref="CZ172:DE172"/>
    <mergeCell ref="DF172:DK172"/>
    <mergeCell ref="B173:D173"/>
    <mergeCell ref="E173:G173"/>
    <mergeCell ref="H173:J173"/>
    <mergeCell ref="K173:M173"/>
    <mergeCell ref="N173:P173"/>
    <mergeCell ref="AX172:BC172"/>
    <mergeCell ref="BD172:BI172"/>
    <mergeCell ref="BJ172:BO172"/>
    <mergeCell ref="BP172:BU172"/>
    <mergeCell ref="BV172:CA172"/>
    <mergeCell ref="CB172:CG172"/>
    <mergeCell ref="Q173:S173"/>
    <mergeCell ref="T173:V173"/>
    <mergeCell ref="W173:Y173"/>
    <mergeCell ref="Z173:AB173"/>
    <mergeCell ref="AC173:AE173"/>
    <mergeCell ref="AF173:AH173"/>
    <mergeCell ref="CH172:CM172"/>
    <mergeCell ref="CN172:CS172"/>
    <mergeCell ref="CT172:CY172"/>
    <mergeCell ref="BD173:BF173"/>
    <mergeCell ref="BG173:BI173"/>
    <mergeCell ref="BJ173:BL173"/>
    <mergeCell ref="BM173:BO173"/>
    <mergeCell ref="BP173:BR173"/>
    <mergeCell ref="AI173:AK173"/>
    <mergeCell ref="AL173:AN173"/>
    <mergeCell ref="AO173:AQ173"/>
    <mergeCell ref="AR173:AT173"/>
    <mergeCell ref="AU173:AW173"/>
    <mergeCell ref="AX173:AZ173"/>
    <mergeCell ref="BP196:BU196"/>
    <mergeCell ref="DC173:DE173"/>
    <mergeCell ref="DF173:DH173"/>
    <mergeCell ref="DI173:DK173"/>
    <mergeCell ref="A193:DK193"/>
    <mergeCell ref="B196:G196"/>
    <mergeCell ref="H196:M196"/>
    <mergeCell ref="N196:S196"/>
    <mergeCell ref="T196:Y196"/>
    <mergeCell ref="Z196:AE196"/>
    <mergeCell ref="AF196:AK196"/>
    <mergeCell ref="CK173:CM173"/>
    <mergeCell ref="CN173:CP173"/>
    <mergeCell ref="CQ173:CS173"/>
    <mergeCell ref="CT173:CV173"/>
    <mergeCell ref="CW173:CY173"/>
    <mergeCell ref="CZ173:DB173"/>
    <mergeCell ref="BS173:BU173"/>
    <mergeCell ref="BV173:BX173"/>
    <mergeCell ref="BY173:CA173"/>
    <mergeCell ref="CB173:CD173"/>
    <mergeCell ref="CE173:CG173"/>
    <mergeCell ref="CH173:CJ173"/>
    <mergeCell ref="BA173:BC173"/>
    <mergeCell ref="AL197:AN197"/>
    <mergeCell ref="AO197:AQ197"/>
    <mergeCell ref="AR197:AT197"/>
    <mergeCell ref="DF196:DK196"/>
    <mergeCell ref="B197:D197"/>
    <mergeCell ref="E197:G197"/>
    <mergeCell ref="H197:J197"/>
    <mergeCell ref="K197:M197"/>
    <mergeCell ref="N197:P197"/>
    <mergeCell ref="Q197:S197"/>
    <mergeCell ref="T197:V197"/>
    <mergeCell ref="W197:Y197"/>
    <mergeCell ref="Z197:AB197"/>
    <mergeCell ref="BV196:CA196"/>
    <mergeCell ref="CB196:CG196"/>
    <mergeCell ref="CH196:CM196"/>
    <mergeCell ref="CN196:CS196"/>
    <mergeCell ref="CT196:CY196"/>
    <mergeCell ref="CZ196:DE196"/>
    <mergeCell ref="AL196:AQ196"/>
    <mergeCell ref="AR196:AW196"/>
    <mergeCell ref="AX196:BC196"/>
    <mergeCell ref="BD196:BI196"/>
    <mergeCell ref="BJ196:BO196"/>
    <mergeCell ref="B218:G218"/>
    <mergeCell ref="H218:M218"/>
    <mergeCell ref="N218:S218"/>
    <mergeCell ref="T218:Y218"/>
    <mergeCell ref="Z218:AE218"/>
    <mergeCell ref="CE197:CG197"/>
    <mergeCell ref="CH197:CJ197"/>
    <mergeCell ref="CK197:CM197"/>
    <mergeCell ref="CN197:CP197"/>
    <mergeCell ref="BM197:BO197"/>
    <mergeCell ref="BP197:BR197"/>
    <mergeCell ref="BS197:BU197"/>
    <mergeCell ref="BV197:BX197"/>
    <mergeCell ref="BY197:CA197"/>
    <mergeCell ref="CB197:CD197"/>
    <mergeCell ref="AU197:AW197"/>
    <mergeCell ref="AX197:AZ197"/>
    <mergeCell ref="BA197:BC197"/>
    <mergeCell ref="BD197:BF197"/>
    <mergeCell ref="BG197:BI197"/>
    <mergeCell ref="BJ197:BL197"/>
    <mergeCell ref="AC197:AE197"/>
    <mergeCell ref="AF197:AH197"/>
    <mergeCell ref="AI197:AK197"/>
    <mergeCell ref="AR218:AW218"/>
    <mergeCell ref="AX218:BC218"/>
    <mergeCell ref="BD218:BI218"/>
    <mergeCell ref="BJ218:BO218"/>
    <mergeCell ref="CW197:CY197"/>
    <mergeCell ref="CZ197:DB197"/>
    <mergeCell ref="DC197:DE197"/>
    <mergeCell ref="DF197:DH197"/>
    <mergeCell ref="DI197:DK197"/>
    <mergeCell ref="CQ197:CS197"/>
    <mergeCell ref="CT197:CV197"/>
    <mergeCell ref="Z219:AB219"/>
    <mergeCell ref="AC219:AE219"/>
    <mergeCell ref="AF219:AH219"/>
    <mergeCell ref="AI219:AK219"/>
    <mergeCell ref="AL219:AN219"/>
    <mergeCell ref="AO219:AQ219"/>
    <mergeCell ref="CZ218:DE218"/>
    <mergeCell ref="DF218:DK218"/>
    <mergeCell ref="B219:D219"/>
    <mergeCell ref="E219:G219"/>
    <mergeCell ref="H219:J219"/>
    <mergeCell ref="K219:M219"/>
    <mergeCell ref="N219:P219"/>
    <mergeCell ref="Q219:S219"/>
    <mergeCell ref="T219:V219"/>
    <mergeCell ref="W219:Y219"/>
    <mergeCell ref="BP218:BU218"/>
    <mergeCell ref="BV218:CA218"/>
    <mergeCell ref="CB218:CG218"/>
    <mergeCell ref="CH218:CM218"/>
    <mergeCell ref="CN218:CS218"/>
    <mergeCell ref="CT218:CY218"/>
    <mergeCell ref="AF218:AK218"/>
    <mergeCell ref="AL218:AQ218"/>
    <mergeCell ref="BJ219:BL219"/>
    <mergeCell ref="BM219:BO219"/>
    <mergeCell ref="BP219:BR219"/>
    <mergeCell ref="BS219:BU219"/>
    <mergeCell ref="BV219:BX219"/>
    <mergeCell ref="BY219:CA219"/>
    <mergeCell ref="AR219:AT219"/>
    <mergeCell ref="AU219:AW219"/>
    <mergeCell ref="AX219:AZ219"/>
    <mergeCell ref="BA219:BC219"/>
    <mergeCell ref="BD219:BF219"/>
    <mergeCell ref="BG219:BI219"/>
    <mergeCell ref="CT219:CV219"/>
    <mergeCell ref="CW219:CY219"/>
    <mergeCell ref="CZ219:DB219"/>
    <mergeCell ref="DC219:DE219"/>
    <mergeCell ref="DF219:DH219"/>
    <mergeCell ref="DI219:DK219"/>
    <mergeCell ref="CB219:CD219"/>
    <mergeCell ref="CE219:CG219"/>
    <mergeCell ref="CH219:CJ219"/>
    <mergeCell ref="CK219:CM219"/>
    <mergeCell ref="CN219:CP219"/>
    <mergeCell ref="CQ219:CS219"/>
  </mergeCells>
  <hyperlinks>
    <hyperlink ref="A1" location="Inhalt!A9" display="Zurück zum Inhalt" xr:uid="{00000000-0004-0000-0F00-000000000000}"/>
  </hyperlinks>
  <pageMargins left="0.7" right="0.7" top="0.78740157499999996" bottom="0.78740157499999996" header="0.3" footer="0.3"/>
  <pageSetup paperSize="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14"/>
  <sheetViews>
    <sheetView zoomScale="80" zoomScaleNormal="80" workbookViewId="0"/>
  </sheetViews>
  <sheetFormatPr baseColWidth="10" defaultColWidth="11.25" defaultRowHeight="14.25"/>
  <cols>
    <col min="1" max="1" width="23.5" customWidth="1"/>
    <col min="9" max="9" width="11.25" style="708"/>
  </cols>
  <sheetData>
    <row r="1" spans="1:9" ht="15">
      <c r="A1" s="1527" t="s">
        <v>176</v>
      </c>
      <c r="B1" s="17"/>
      <c r="C1" s="17"/>
      <c r="D1" s="17"/>
      <c r="E1" s="17"/>
      <c r="F1" s="17"/>
      <c r="G1" s="17"/>
      <c r="H1" s="17"/>
    </row>
    <row r="2" spans="1:9" s="529" customFormat="1">
      <c r="I2" s="708"/>
    </row>
    <row r="3" spans="1:9" ht="23.25">
      <c r="A3" s="1842">
        <v>2023</v>
      </c>
      <c r="B3" s="1842"/>
      <c r="C3" s="1842"/>
      <c r="D3" s="1842"/>
      <c r="E3" s="1842"/>
      <c r="F3" s="1842"/>
      <c r="G3" s="1842"/>
      <c r="H3" s="1842"/>
      <c r="I3" s="1842"/>
    </row>
    <row r="5" spans="1:9" ht="15">
      <c r="A5" s="241" t="s">
        <v>355</v>
      </c>
    </row>
    <row r="6" spans="1:9" ht="15">
      <c r="A6" s="2107" t="s">
        <v>8</v>
      </c>
      <c r="B6" s="443" t="s">
        <v>177</v>
      </c>
      <c r="C6" s="443" t="s">
        <v>91</v>
      </c>
      <c r="D6" s="443" t="s">
        <v>93</v>
      </c>
      <c r="E6" s="443" t="s">
        <v>37</v>
      </c>
      <c r="F6" s="443" t="s">
        <v>69</v>
      </c>
      <c r="G6" s="443" t="s">
        <v>178</v>
      </c>
      <c r="H6" s="443" t="s">
        <v>179</v>
      </c>
      <c r="I6" s="742" t="s">
        <v>77</v>
      </c>
    </row>
    <row r="7" spans="1:9" ht="15.75" thickBot="1">
      <c r="A7" s="2111"/>
      <c r="B7" s="2112" t="s">
        <v>180</v>
      </c>
      <c r="C7" s="2113"/>
      <c r="D7" s="2113"/>
      <c r="E7" s="2113"/>
      <c r="F7" s="2113"/>
      <c r="G7" s="2113"/>
      <c r="H7" s="2113"/>
      <c r="I7" s="2114"/>
    </row>
    <row r="8" spans="1:9">
      <c r="A8" s="8" t="s">
        <v>9</v>
      </c>
      <c r="B8" s="278">
        <v>20</v>
      </c>
      <c r="C8" s="279">
        <v>13</v>
      </c>
      <c r="D8" s="279">
        <v>36</v>
      </c>
      <c r="E8" s="444">
        <v>24.262127883982451</v>
      </c>
      <c r="F8" s="281">
        <v>0.38625347697166917</v>
      </c>
      <c r="G8" s="279">
        <v>1</v>
      </c>
      <c r="H8" s="282">
        <v>81</v>
      </c>
      <c r="I8" s="743">
        <v>1392</v>
      </c>
    </row>
    <row r="9" spans="1:9">
      <c r="A9" s="9" t="s">
        <v>10</v>
      </c>
      <c r="B9" s="283">
        <v>20</v>
      </c>
      <c r="C9" s="284">
        <v>14</v>
      </c>
      <c r="D9" s="284">
        <v>36</v>
      </c>
      <c r="E9" s="445">
        <v>25.419834929037229</v>
      </c>
      <c r="F9" s="286">
        <v>0.3853078384801033</v>
      </c>
      <c r="G9" s="284">
        <v>1</v>
      </c>
      <c r="H9" s="287">
        <v>83</v>
      </c>
      <c r="I9" s="744">
        <v>1564</v>
      </c>
    </row>
    <row r="10" spans="1:9">
      <c r="A10" s="8" t="s">
        <v>11</v>
      </c>
      <c r="B10" s="278">
        <v>15</v>
      </c>
      <c r="C10" s="279">
        <v>12</v>
      </c>
      <c r="D10" s="279">
        <v>23</v>
      </c>
      <c r="E10" s="444">
        <v>20.622992160796009</v>
      </c>
      <c r="F10" s="281">
        <v>0.69662668712305853</v>
      </c>
      <c r="G10" s="279">
        <v>4</v>
      </c>
      <c r="H10" s="288">
        <v>90</v>
      </c>
      <c r="I10" s="745">
        <v>509</v>
      </c>
    </row>
    <row r="11" spans="1:9">
      <c r="A11" s="9" t="s">
        <v>12</v>
      </c>
      <c r="B11" s="283">
        <v>13</v>
      </c>
      <c r="C11" s="284">
        <v>12</v>
      </c>
      <c r="D11" s="284">
        <v>17</v>
      </c>
      <c r="E11" s="445">
        <v>18.016359389862679</v>
      </c>
      <c r="F11" s="286">
        <v>0.64836169359318552</v>
      </c>
      <c r="G11" s="284">
        <v>1</v>
      </c>
      <c r="H11" s="287">
        <v>83</v>
      </c>
      <c r="I11" s="744">
        <v>407</v>
      </c>
    </row>
    <row r="12" spans="1:9">
      <c r="A12" s="8" t="s">
        <v>13</v>
      </c>
      <c r="B12" s="278">
        <v>20</v>
      </c>
      <c r="C12" s="279">
        <v>14</v>
      </c>
      <c r="D12" s="279">
        <v>33</v>
      </c>
      <c r="E12" s="444">
        <v>24.59659625204382</v>
      </c>
      <c r="F12" s="281">
        <v>0.83955687936924583</v>
      </c>
      <c r="G12" s="279">
        <v>3</v>
      </c>
      <c r="H12" s="288">
        <v>75</v>
      </c>
      <c r="I12" s="745">
        <v>340</v>
      </c>
    </row>
    <row r="13" spans="1:9">
      <c r="A13" s="9" t="s">
        <v>14</v>
      </c>
      <c r="B13" s="283">
        <v>14</v>
      </c>
      <c r="C13" s="284">
        <v>12</v>
      </c>
      <c r="D13" s="284">
        <v>19</v>
      </c>
      <c r="E13" s="445">
        <v>19.26420420699634</v>
      </c>
      <c r="F13" s="286">
        <v>0.653784855239258</v>
      </c>
      <c r="G13" s="284">
        <v>3</v>
      </c>
      <c r="H13" s="287">
        <v>79</v>
      </c>
      <c r="I13" s="744">
        <v>419</v>
      </c>
    </row>
    <row r="14" spans="1:9">
      <c r="A14" s="8" t="s">
        <v>15</v>
      </c>
      <c r="B14" s="278">
        <v>18</v>
      </c>
      <c r="C14" s="279">
        <v>13</v>
      </c>
      <c r="D14" s="279">
        <v>30</v>
      </c>
      <c r="E14" s="444">
        <v>24.195590091413361</v>
      </c>
      <c r="F14" s="281">
        <v>0.62093311073033675</v>
      </c>
      <c r="G14" s="279">
        <v>2</v>
      </c>
      <c r="H14" s="288">
        <v>86</v>
      </c>
      <c r="I14" s="745">
        <v>660</v>
      </c>
    </row>
    <row r="15" spans="1:9">
      <c r="A15" s="9" t="s">
        <v>24</v>
      </c>
      <c r="B15" s="283">
        <v>13</v>
      </c>
      <c r="C15" s="284">
        <v>12</v>
      </c>
      <c r="D15" s="284">
        <v>18</v>
      </c>
      <c r="E15" s="445">
        <v>19.236500458365139</v>
      </c>
      <c r="F15" s="286">
        <v>0.84493109539820654</v>
      </c>
      <c r="G15" s="284">
        <v>1</v>
      </c>
      <c r="H15" s="287">
        <v>82</v>
      </c>
      <c r="I15" s="744">
        <v>349</v>
      </c>
    </row>
    <row r="16" spans="1:9">
      <c r="A16" s="8" t="s">
        <v>16</v>
      </c>
      <c r="B16" s="278">
        <v>18</v>
      </c>
      <c r="C16" s="279">
        <v>13</v>
      </c>
      <c r="D16" s="279">
        <v>25</v>
      </c>
      <c r="E16" s="444">
        <v>21.756413940390349</v>
      </c>
      <c r="F16" s="281">
        <v>0.44972281478190412</v>
      </c>
      <c r="G16" s="279">
        <v>1</v>
      </c>
      <c r="H16" s="288">
        <v>81</v>
      </c>
      <c r="I16" s="745">
        <v>833</v>
      </c>
    </row>
    <row r="17" spans="1:9">
      <c r="A17" s="9" t="s">
        <v>17</v>
      </c>
      <c r="B17" s="283">
        <v>22</v>
      </c>
      <c r="C17" s="284">
        <v>14</v>
      </c>
      <c r="D17" s="284">
        <v>32</v>
      </c>
      <c r="E17" s="445">
        <v>25.15862451869522</v>
      </c>
      <c r="F17" s="286">
        <v>0.34740699009581799</v>
      </c>
      <c r="G17" s="284">
        <v>1</v>
      </c>
      <c r="H17" s="287">
        <v>82</v>
      </c>
      <c r="I17" s="744">
        <v>1809</v>
      </c>
    </row>
    <row r="18" spans="1:9">
      <c r="A18" s="8" t="s">
        <v>18</v>
      </c>
      <c r="B18" s="278">
        <v>24</v>
      </c>
      <c r="C18" s="279">
        <v>15</v>
      </c>
      <c r="D18" s="279">
        <v>29</v>
      </c>
      <c r="E18" s="444">
        <v>25.18265679004044</v>
      </c>
      <c r="F18" s="281">
        <v>0.57665538366421665</v>
      </c>
      <c r="G18" s="279">
        <v>2</v>
      </c>
      <c r="H18" s="288">
        <v>77</v>
      </c>
      <c r="I18" s="745">
        <v>523</v>
      </c>
    </row>
    <row r="19" spans="1:9">
      <c r="A19" s="9" t="s">
        <v>19</v>
      </c>
      <c r="B19" s="283">
        <v>18</v>
      </c>
      <c r="C19" s="284">
        <v>13</v>
      </c>
      <c r="D19" s="284">
        <v>36</v>
      </c>
      <c r="E19" s="445">
        <v>24.87505191062602</v>
      </c>
      <c r="F19" s="286">
        <v>0.89953099224676414</v>
      </c>
      <c r="G19" s="284">
        <v>3</v>
      </c>
      <c r="H19" s="287">
        <v>78</v>
      </c>
      <c r="I19" s="744">
        <v>313</v>
      </c>
    </row>
    <row r="20" spans="1:9">
      <c r="A20" s="8" t="s">
        <v>20</v>
      </c>
      <c r="B20" s="278">
        <v>14</v>
      </c>
      <c r="C20" s="279">
        <v>12</v>
      </c>
      <c r="D20" s="279">
        <v>18</v>
      </c>
      <c r="E20" s="444">
        <v>18.55348378126148</v>
      </c>
      <c r="F20" s="281">
        <v>0.44554453874234368</v>
      </c>
      <c r="G20" s="279">
        <v>1</v>
      </c>
      <c r="H20" s="288">
        <v>81</v>
      </c>
      <c r="I20" s="745">
        <v>716</v>
      </c>
    </row>
    <row r="21" spans="1:9">
      <c r="A21" s="9" t="s">
        <v>21</v>
      </c>
      <c r="B21" s="283">
        <v>12</v>
      </c>
      <c r="C21" s="284">
        <v>11</v>
      </c>
      <c r="D21" s="284">
        <v>16</v>
      </c>
      <c r="E21" s="445">
        <v>17.60829252958051</v>
      </c>
      <c r="F21" s="286">
        <v>0.66184305883507721</v>
      </c>
      <c r="G21" s="284">
        <v>5</v>
      </c>
      <c r="H21" s="287">
        <v>72</v>
      </c>
      <c r="I21" s="744">
        <v>431</v>
      </c>
    </row>
    <row r="22" spans="1:9">
      <c r="A22" s="8" t="s">
        <v>22</v>
      </c>
      <c r="B22" s="278">
        <v>16</v>
      </c>
      <c r="C22" s="279">
        <v>13</v>
      </c>
      <c r="D22" s="279">
        <v>24</v>
      </c>
      <c r="E22" s="444">
        <v>21.901132367559779</v>
      </c>
      <c r="F22" s="281">
        <v>0.76883956522829144</v>
      </c>
      <c r="G22" s="279">
        <v>1</v>
      </c>
      <c r="H22" s="288">
        <v>81</v>
      </c>
      <c r="I22" s="745">
        <v>350</v>
      </c>
    </row>
    <row r="23" spans="1:9" ht="15" thickBot="1">
      <c r="A23" s="9" t="s">
        <v>23</v>
      </c>
      <c r="B23" s="283">
        <v>13</v>
      </c>
      <c r="C23" s="284">
        <v>12</v>
      </c>
      <c r="D23" s="284">
        <v>18</v>
      </c>
      <c r="E23" s="445">
        <v>17.74868746927255</v>
      </c>
      <c r="F23" s="286">
        <v>0.59449544981202129</v>
      </c>
      <c r="G23" s="284">
        <v>2</v>
      </c>
      <c r="H23" s="287">
        <v>75</v>
      </c>
      <c r="I23" s="744">
        <v>384</v>
      </c>
    </row>
    <row r="24" spans="1:9">
      <c r="A24" s="446" t="s">
        <v>28</v>
      </c>
      <c r="B24" s="447">
        <v>20</v>
      </c>
      <c r="C24" s="448">
        <v>13</v>
      </c>
      <c r="D24" s="448">
        <v>32</v>
      </c>
      <c r="E24" s="449">
        <v>24.237977577925339</v>
      </c>
      <c r="F24" s="450">
        <v>0.16689618071598861</v>
      </c>
      <c r="G24" s="448">
        <v>1</v>
      </c>
      <c r="H24" s="451">
        <v>86</v>
      </c>
      <c r="I24" s="746">
        <v>8203</v>
      </c>
    </row>
    <row r="25" spans="1:9">
      <c r="A25" s="452" t="s">
        <v>27</v>
      </c>
      <c r="B25" s="453">
        <v>14</v>
      </c>
      <c r="C25" s="454">
        <v>12</v>
      </c>
      <c r="D25" s="454">
        <v>18</v>
      </c>
      <c r="E25" s="455">
        <v>18.806858046133669</v>
      </c>
      <c r="F25" s="456">
        <v>0.26743916211255031</v>
      </c>
      <c r="G25" s="454">
        <v>1</v>
      </c>
      <c r="H25" s="457">
        <v>90</v>
      </c>
      <c r="I25" s="747">
        <v>2796</v>
      </c>
    </row>
    <row r="26" spans="1:9">
      <c r="A26" s="637" t="s">
        <v>26</v>
      </c>
      <c r="B26" s="638">
        <v>18</v>
      </c>
      <c r="C26" s="639">
        <v>13</v>
      </c>
      <c r="D26" s="639">
        <v>30</v>
      </c>
      <c r="E26" s="640">
        <v>23.085452309253021</v>
      </c>
      <c r="F26" s="641">
        <v>0.14460449652100979</v>
      </c>
      <c r="G26" s="639">
        <v>1</v>
      </c>
      <c r="H26" s="642">
        <v>90</v>
      </c>
      <c r="I26" s="748">
        <v>10999</v>
      </c>
    </row>
    <row r="27" spans="1:9">
      <c r="A27" s="1969" t="s">
        <v>181</v>
      </c>
      <c r="B27" s="1969"/>
      <c r="C27" s="1969"/>
      <c r="D27" s="1969"/>
      <c r="E27" s="1969"/>
      <c r="F27" s="1969"/>
      <c r="G27" s="1969"/>
      <c r="H27" s="1969"/>
      <c r="I27" s="1969"/>
    </row>
    <row r="28" spans="1:9">
      <c r="A28" s="1968" t="s">
        <v>356</v>
      </c>
      <c r="B28" s="1968"/>
      <c r="C28" s="1968"/>
      <c r="D28" s="1968"/>
      <c r="E28" s="1968"/>
      <c r="F28" s="1968"/>
      <c r="G28" s="1968"/>
      <c r="H28" s="1968"/>
      <c r="I28" s="1968"/>
    </row>
    <row r="29" spans="1:9">
      <c r="A29" s="1968" t="s">
        <v>413</v>
      </c>
      <c r="B29" s="1968"/>
      <c r="C29" s="1968"/>
      <c r="D29" s="1968"/>
      <c r="E29" s="1968"/>
      <c r="F29" s="1968"/>
      <c r="G29" s="1968"/>
      <c r="H29" s="1968"/>
      <c r="I29" s="1968"/>
    </row>
    <row r="32" spans="1:9" ht="23.25">
      <c r="A32" s="1842">
        <v>2022</v>
      </c>
      <c r="B32" s="1842"/>
      <c r="C32" s="1842"/>
      <c r="D32" s="1842"/>
      <c r="E32" s="1842"/>
      <c r="F32" s="1842"/>
      <c r="G32" s="1842"/>
      <c r="H32" s="1842"/>
      <c r="I32" s="1842"/>
    </row>
    <row r="33" spans="1:9" ht="15">
      <c r="A33" s="54"/>
      <c r="B33" s="17"/>
      <c r="C33" s="17"/>
      <c r="D33" s="17"/>
      <c r="E33" s="17"/>
      <c r="F33" s="17"/>
      <c r="G33" s="17"/>
      <c r="H33" s="17"/>
    </row>
    <row r="34" spans="1:9" ht="15">
      <c r="A34" s="2115" t="s">
        <v>357</v>
      </c>
      <c r="B34" s="2115"/>
      <c r="C34" s="2115"/>
      <c r="D34" s="2115"/>
      <c r="E34" s="2115"/>
      <c r="F34" s="2115"/>
      <c r="G34" s="2115"/>
      <c r="H34" s="2115"/>
      <c r="I34" s="2115"/>
    </row>
    <row r="35" spans="1:9" ht="15">
      <c r="A35" s="2107" t="s">
        <v>8</v>
      </c>
      <c r="B35" s="277" t="s">
        <v>177</v>
      </c>
      <c r="C35" s="277" t="s">
        <v>91</v>
      </c>
      <c r="D35" s="277" t="s">
        <v>93</v>
      </c>
      <c r="E35" s="277" t="s">
        <v>37</v>
      </c>
      <c r="F35" s="277" t="s">
        <v>69</v>
      </c>
      <c r="G35" s="277" t="s">
        <v>178</v>
      </c>
      <c r="H35" s="277" t="s">
        <v>179</v>
      </c>
      <c r="I35" s="749" t="s">
        <v>77</v>
      </c>
    </row>
    <row r="36" spans="1:9" ht="15.75" thickBot="1">
      <c r="A36" s="2108"/>
      <c r="B36" s="2116" t="s">
        <v>180</v>
      </c>
      <c r="C36" s="2117"/>
      <c r="D36" s="2117"/>
      <c r="E36" s="2117"/>
      <c r="F36" s="2117"/>
      <c r="G36" s="2117"/>
      <c r="H36" s="2117"/>
      <c r="I36" s="2118"/>
    </row>
    <row r="37" spans="1:9">
      <c r="A37" s="8" t="s">
        <v>9</v>
      </c>
      <c r="B37" s="278">
        <v>19</v>
      </c>
      <c r="C37" s="279">
        <v>13</v>
      </c>
      <c r="D37" s="279">
        <v>30</v>
      </c>
      <c r="E37" s="280">
        <v>21.875972398866519</v>
      </c>
      <c r="F37" s="281">
        <v>0.27567902826799279</v>
      </c>
      <c r="G37" s="279">
        <v>1</v>
      </c>
      <c r="H37" s="282">
        <v>70</v>
      </c>
      <c r="I37" s="743">
        <v>1538</v>
      </c>
    </row>
    <row r="38" spans="1:9">
      <c r="A38" s="9" t="s">
        <v>10</v>
      </c>
      <c r="B38" s="283">
        <v>18</v>
      </c>
      <c r="C38" s="284">
        <v>13</v>
      </c>
      <c r="D38" s="284">
        <v>30</v>
      </c>
      <c r="E38" s="285">
        <v>21.72765166382095</v>
      </c>
      <c r="F38" s="286">
        <v>0.25483875096747288</v>
      </c>
      <c r="G38" s="284">
        <v>1</v>
      </c>
      <c r="H38" s="287">
        <v>72</v>
      </c>
      <c r="I38" s="744">
        <v>1827</v>
      </c>
    </row>
    <row r="39" spans="1:9">
      <c r="A39" s="8" t="s">
        <v>11</v>
      </c>
      <c r="B39" s="278">
        <v>14</v>
      </c>
      <c r="C39" s="279">
        <v>12</v>
      </c>
      <c r="D39" s="279">
        <v>18</v>
      </c>
      <c r="E39" s="280">
        <v>16.85884627980634</v>
      </c>
      <c r="F39" s="281">
        <v>0.66261693520887954</v>
      </c>
      <c r="G39" s="279">
        <v>1</v>
      </c>
      <c r="H39" s="288">
        <v>73</v>
      </c>
      <c r="I39" s="745">
        <v>521</v>
      </c>
    </row>
    <row r="40" spans="1:9">
      <c r="A40" s="9" t="s">
        <v>12</v>
      </c>
      <c r="B40" s="283">
        <v>13</v>
      </c>
      <c r="C40" s="284">
        <v>12</v>
      </c>
      <c r="D40" s="284">
        <v>15</v>
      </c>
      <c r="E40" s="285">
        <v>14.97050756371814</v>
      </c>
      <c r="F40" s="286">
        <v>0.32137040328895161</v>
      </c>
      <c r="G40" s="284">
        <v>1</v>
      </c>
      <c r="H40" s="287">
        <v>72</v>
      </c>
      <c r="I40" s="744">
        <v>480</v>
      </c>
    </row>
    <row r="41" spans="1:9">
      <c r="A41" s="8" t="s">
        <v>13</v>
      </c>
      <c r="B41" s="278">
        <v>18</v>
      </c>
      <c r="C41" s="279">
        <v>13</v>
      </c>
      <c r="D41" s="279">
        <v>24</v>
      </c>
      <c r="E41" s="280">
        <v>20.19697739814702</v>
      </c>
      <c r="F41" s="281">
        <v>0.67661875278434647</v>
      </c>
      <c r="G41" s="279">
        <v>3</v>
      </c>
      <c r="H41" s="288">
        <v>71</v>
      </c>
      <c r="I41" s="745">
        <v>335</v>
      </c>
    </row>
    <row r="42" spans="1:9">
      <c r="A42" s="9" t="s">
        <v>14</v>
      </c>
      <c r="B42" s="283">
        <v>13</v>
      </c>
      <c r="C42" s="284">
        <v>12</v>
      </c>
      <c r="D42" s="284">
        <v>17</v>
      </c>
      <c r="E42" s="285">
        <v>15.41856334872706</v>
      </c>
      <c r="F42" s="286">
        <v>0.29358508358594088</v>
      </c>
      <c r="G42" s="284">
        <v>1</v>
      </c>
      <c r="H42" s="287">
        <v>76</v>
      </c>
      <c r="I42" s="744">
        <v>576</v>
      </c>
    </row>
    <row r="43" spans="1:9">
      <c r="A43" s="8" t="s">
        <v>15</v>
      </c>
      <c r="B43" s="278">
        <v>17</v>
      </c>
      <c r="C43" s="279">
        <v>12</v>
      </c>
      <c r="D43" s="279">
        <v>24</v>
      </c>
      <c r="E43" s="280">
        <v>19.614151332172021</v>
      </c>
      <c r="F43" s="281">
        <v>0.38253656484730492</v>
      </c>
      <c r="G43" s="279">
        <v>1</v>
      </c>
      <c r="H43" s="288">
        <v>89</v>
      </c>
      <c r="I43" s="745">
        <v>778</v>
      </c>
    </row>
    <row r="44" spans="1:9">
      <c r="A44" s="9" t="s">
        <v>24</v>
      </c>
      <c r="B44" s="283">
        <v>12</v>
      </c>
      <c r="C44" s="284">
        <v>12</v>
      </c>
      <c r="D44" s="284">
        <v>14</v>
      </c>
      <c r="E44" s="285">
        <v>14.882869572875389</v>
      </c>
      <c r="F44" s="286">
        <v>0.37512641546350278</v>
      </c>
      <c r="G44" s="284">
        <v>1</v>
      </c>
      <c r="H44" s="287">
        <v>75</v>
      </c>
      <c r="I44" s="744">
        <v>437</v>
      </c>
    </row>
    <row r="45" spans="1:9">
      <c r="A45" s="8" t="s">
        <v>16</v>
      </c>
      <c r="B45" s="278">
        <v>17</v>
      </c>
      <c r="C45" s="279">
        <v>13</v>
      </c>
      <c r="D45" s="279">
        <v>24</v>
      </c>
      <c r="E45" s="280">
        <v>20.008356031374571</v>
      </c>
      <c r="F45" s="281">
        <v>0.34268695232150098</v>
      </c>
      <c r="G45" s="279">
        <v>1</v>
      </c>
      <c r="H45" s="288">
        <v>70</v>
      </c>
      <c r="I45" s="745">
        <v>921</v>
      </c>
    </row>
    <row r="46" spans="1:9">
      <c r="A46" s="9" t="s">
        <v>17</v>
      </c>
      <c r="B46" s="283">
        <v>20</v>
      </c>
      <c r="C46" s="284">
        <v>13</v>
      </c>
      <c r="D46" s="284">
        <v>27</v>
      </c>
      <c r="E46" s="285">
        <v>21.13919207593284</v>
      </c>
      <c r="F46" s="286">
        <v>0.23549910500331889</v>
      </c>
      <c r="G46" s="284">
        <v>1</v>
      </c>
      <c r="H46" s="287">
        <v>73</v>
      </c>
      <c r="I46" s="744">
        <v>1886</v>
      </c>
    </row>
    <row r="47" spans="1:9">
      <c r="A47" s="8" t="s">
        <v>18</v>
      </c>
      <c r="B47" s="278">
        <v>24</v>
      </c>
      <c r="C47" s="279">
        <v>14</v>
      </c>
      <c r="D47" s="279">
        <v>26</v>
      </c>
      <c r="E47" s="280">
        <v>21.877492015410251</v>
      </c>
      <c r="F47" s="281">
        <v>0.41214388987962258</v>
      </c>
      <c r="G47" s="279">
        <v>1.5</v>
      </c>
      <c r="H47" s="288">
        <v>74</v>
      </c>
      <c r="I47" s="745">
        <v>568</v>
      </c>
    </row>
    <row r="48" spans="1:9">
      <c r="A48" s="9" t="s">
        <v>19</v>
      </c>
      <c r="B48" s="283">
        <v>18</v>
      </c>
      <c r="C48" s="284">
        <v>12</v>
      </c>
      <c r="D48" s="284">
        <v>25</v>
      </c>
      <c r="E48" s="285">
        <v>20.6492484161605</v>
      </c>
      <c r="F48" s="286">
        <v>0.61327483976947805</v>
      </c>
      <c r="G48" s="284">
        <v>2</v>
      </c>
      <c r="H48" s="287">
        <v>72</v>
      </c>
      <c r="I48" s="744">
        <v>403</v>
      </c>
    </row>
    <row r="49" spans="1:10">
      <c r="A49" s="8" t="s">
        <v>20</v>
      </c>
      <c r="B49" s="278">
        <v>13</v>
      </c>
      <c r="C49" s="279">
        <v>12</v>
      </c>
      <c r="D49" s="279">
        <v>16</v>
      </c>
      <c r="E49" s="280">
        <v>15.36720874283851</v>
      </c>
      <c r="F49" s="281">
        <v>0.23185616411052651</v>
      </c>
      <c r="G49" s="279">
        <v>2</v>
      </c>
      <c r="H49" s="288">
        <v>72</v>
      </c>
      <c r="I49" s="745">
        <v>693</v>
      </c>
    </row>
    <row r="50" spans="1:10">
      <c r="A50" s="9" t="s">
        <v>21</v>
      </c>
      <c r="B50" s="283">
        <v>12</v>
      </c>
      <c r="C50" s="284">
        <v>11</v>
      </c>
      <c r="D50" s="284">
        <v>14</v>
      </c>
      <c r="E50" s="285">
        <v>14.01613211260252</v>
      </c>
      <c r="F50" s="286">
        <v>0.33297371140625842</v>
      </c>
      <c r="G50" s="284">
        <v>1</v>
      </c>
      <c r="H50" s="287">
        <v>67</v>
      </c>
      <c r="I50" s="744">
        <v>474</v>
      </c>
    </row>
    <row r="51" spans="1:10">
      <c r="A51" s="8" t="s">
        <v>22</v>
      </c>
      <c r="B51" s="278">
        <v>18</v>
      </c>
      <c r="C51" s="279">
        <v>12</v>
      </c>
      <c r="D51" s="279">
        <v>24</v>
      </c>
      <c r="E51" s="280">
        <v>19.427909724259599</v>
      </c>
      <c r="F51" s="281">
        <v>0.49528272076380198</v>
      </c>
      <c r="G51" s="279">
        <v>4</v>
      </c>
      <c r="H51" s="288">
        <v>80</v>
      </c>
      <c r="I51" s="745">
        <v>362</v>
      </c>
    </row>
    <row r="52" spans="1:10" ht="15" thickBot="1">
      <c r="A52" s="9" t="s">
        <v>23</v>
      </c>
      <c r="B52" s="283">
        <v>13</v>
      </c>
      <c r="C52" s="284">
        <v>12</v>
      </c>
      <c r="D52" s="284">
        <v>16</v>
      </c>
      <c r="E52" s="285">
        <v>15.35516691462821</v>
      </c>
      <c r="F52" s="286">
        <v>0.3455621076631662</v>
      </c>
      <c r="G52" s="284">
        <v>1</v>
      </c>
      <c r="H52" s="287">
        <v>77</v>
      </c>
      <c r="I52" s="744">
        <v>437</v>
      </c>
    </row>
    <row r="53" spans="1:10">
      <c r="A53" s="289" t="s">
        <v>28</v>
      </c>
      <c r="B53" s="290">
        <v>18</v>
      </c>
      <c r="C53" s="291">
        <v>13</v>
      </c>
      <c r="D53" s="291">
        <v>26</v>
      </c>
      <c r="E53" s="292">
        <v>20.904085808813829</v>
      </c>
      <c r="F53" s="293">
        <v>0.11412893523461751</v>
      </c>
      <c r="G53" s="291">
        <v>1</v>
      </c>
      <c r="H53" s="294">
        <v>89</v>
      </c>
      <c r="I53" s="750">
        <v>9194</v>
      </c>
    </row>
    <row r="54" spans="1:10">
      <c r="A54" s="295" t="s">
        <v>27</v>
      </c>
      <c r="B54" s="296">
        <v>13</v>
      </c>
      <c r="C54" s="297">
        <v>12</v>
      </c>
      <c r="D54" s="297">
        <v>16</v>
      </c>
      <c r="E54" s="298">
        <v>15.453874703475201</v>
      </c>
      <c r="F54" s="299">
        <v>0.19973632547543901</v>
      </c>
      <c r="G54" s="297">
        <v>1</v>
      </c>
      <c r="H54" s="300">
        <v>77</v>
      </c>
      <c r="I54" s="751">
        <v>3042</v>
      </c>
    </row>
    <row r="55" spans="1:10">
      <c r="A55" s="643" t="s">
        <v>26</v>
      </c>
      <c r="B55" s="644">
        <v>16</v>
      </c>
      <c r="C55" s="645">
        <v>12</v>
      </c>
      <c r="D55" s="645">
        <v>24</v>
      </c>
      <c r="E55" s="646">
        <v>19.79193714926739</v>
      </c>
      <c r="F55" s="647">
        <v>0.1007966004147318</v>
      </c>
      <c r="G55" s="645">
        <v>1</v>
      </c>
      <c r="H55" s="648">
        <v>89</v>
      </c>
      <c r="I55" s="752">
        <v>12236</v>
      </c>
    </row>
    <row r="56" spans="1:10">
      <c r="A56" s="2119" t="s">
        <v>181</v>
      </c>
      <c r="B56" s="2119"/>
      <c r="C56" s="2119"/>
      <c r="D56" s="2119"/>
      <c r="E56" s="2119"/>
      <c r="F56" s="2119"/>
      <c r="G56" s="2119"/>
      <c r="H56" s="2119"/>
      <c r="I56" s="2119"/>
    </row>
    <row r="57" spans="1:10">
      <c r="A57" s="1968" t="s">
        <v>420</v>
      </c>
      <c r="B57" s="1968"/>
      <c r="C57" s="1968"/>
      <c r="D57" s="1968"/>
      <c r="E57" s="1968"/>
      <c r="F57" s="1968"/>
      <c r="G57" s="1968"/>
      <c r="H57" s="1968"/>
      <c r="I57" s="1968"/>
    </row>
    <row r="58" spans="1:10">
      <c r="A58" s="1968" t="s">
        <v>414</v>
      </c>
      <c r="B58" s="1968"/>
      <c r="C58" s="1968"/>
      <c r="D58" s="1968"/>
      <c r="E58" s="1968"/>
      <c r="F58" s="1968"/>
      <c r="G58" s="1968"/>
      <c r="H58" s="1968"/>
      <c r="I58" s="1968"/>
    </row>
    <row r="60" spans="1:10" ht="23.25">
      <c r="A60" s="1842">
        <v>2020</v>
      </c>
      <c r="B60" s="1842"/>
      <c r="C60" s="1842"/>
      <c r="D60" s="1842"/>
      <c r="E60" s="1842"/>
      <c r="F60" s="1842"/>
      <c r="G60" s="1842"/>
      <c r="H60" s="1842"/>
      <c r="I60" s="1842"/>
    </row>
    <row r="61" spans="1:10" ht="15">
      <c r="A61" s="54"/>
      <c r="B61" s="17"/>
      <c r="C61" s="17"/>
      <c r="D61" s="17"/>
      <c r="E61" s="17"/>
      <c r="F61" s="17"/>
      <c r="G61" s="17"/>
      <c r="H61" s="17"/>
    </row>
    <row r="62" spans="1:10" ht="15">
      <c r="A62" s="2106" t="s">
        <v>358</v>
      </c>
      <c r="B62" s="2106"/>
      <c r="C62" s="2106"/>
      <c r="D62" s="2106"/>
      <c r="E62" s="2106"/>
      <c r="F62" s="2106"/>
      <c r="G62" s="2106"/>
      <c r="H62" s="2106"/>
      <c r="I62" s="2106"/>
    </row>
    <row r="63" spans="1:10" ht="15">
      <c r="A63" s="2107" t="s">
        <v>8</v>
      </c>
      <c r="B63" s="277" t="s">
        <v>177</v>
      </c>
      <c r="C63" s="277" t="s">
        <v>91</v>
      </c>
      <c r="D63" s="277" t="s">
        <v>93</v>
      </c>
      <c r="E63" s="277" t="s">
        <v>37</v>
      </c>
      <c r="F63" s="277" t="s">
        <v>69</v>
      </c>
      <c r="G63" s="277" t="s">
        <v>178</v>
      </c>
      <c r="H63" s="277" t="s">
        <v>179</v>
      </c>
      <c r="I63" s="749" t="s">
        <v>183</v>
      </c>
    </row>
    <row r="64" spans="1:10" ht="15.75" thickBot="1">
      <c r="A64" s="2108"/>
      <c r="B64" s="2116" t="s">
        <v>180</v>
      </c>
      <c r="C64" s="2117"/>
      <c r="D64" s="2117"/>
      <c r="E64" s="2117"/>
      <c r="F64" s="2117"/>
      <c r="G64" s="2117"/>
      <c r="H64" s="2117"/>
      <c r="I64" s="2117"/>
      <c r="J64" s="13"/>
    </row>
    <row r="65" spans="1:15">
      <c r="A65" s="8" t="s">
        <v>9</v>
      </c>
      <c r="B65" s="278">
        <v>19</v>
      </c>
      <c r="C65" s="279">
        <v>13</v>
      </c>
      <c r="D65" s="279">
        <v>33</v>
      </c>
      <c r="E65" s="280">
        <v>22.406978868042259</v>
      </c>
      <c r="F65" s="281">
        <v>0.37659741680929942</v>
      </c>
      <c r="G65" s="279">
        <v>1</v>
      </c>
      <c r="H65" s="279">
        <v>60</v>
      </c>
      <c r="I65" s="745">
        <v>952</v>
      </c>
      <c r="O65" s="301"/>
    </row>
    <row r="66" spans="1:15">
      <c r="A66" s="9" t="s">
        <v>10</v>
      </c>
      <c r="B66" s="283">
        <v>18</v>
      </c>
      <c r="C66" s="284">
        <v>13</v>
      </c>
      <c r="D66" s="284">
        <v>33</v>
      </c>
      <c r="E66" s="285">
        <v>22.347946365815279</v>
      </c>
      <c r="F66" s="286">
        <v>0.3874006770148305</v>
      </c>
      <c r="G66" s="284">
        <v>1</v>
      </c>
      <c r="H66" s="284">
        <v>64</v>
      </c>
      <c r="I66" s="744">
        <v>972</v>
      </c>
      <c r="O66" s="301"/>
    </row>
    <row r="67" spans="1:15">
      <c r="A67" s="8" t="s">
        <v>11</v>
      </c>
      <c r="B67" s="278">
        <v>14</v>
      </c>
      <c r="C67" s="279">
        <v>12</v>
      </c>
      <c r="D67" s="279">
        <v>18</v>
      </c>
      <c r="E67" s="280">
        <v>16.441344324809929</v>
      </c>
      <c r="F67" s="281">
        <v>0.3852402924272379</v>
      </c>
      <c r="G67" s="279">
        <v>1</v>
      </c>
      <c r="H67" s="279">
        <v>53</v>
      </c>
      <c r="I67" s="745">
        <v>958</v>
      </c>
      <c r="O67" s="301"/>
    </row>
    <row r="68" spans="1:15">
      <c r="A68" s="9" t="s">
        <v>12</v>
      </c>
      <c r="B68" s="283">
        <v>13</v>
      </c>
      <c r="C68" s="284">
        <v>12</v>
      </c>
      <c r="D68" s="284">
        <v>15</v>
      </c>
      <c r="E68" s="285">
        <v>14.399913443553039</v>
      </c>
      <c r="F68" s="286">
        <v>0.19342247299735579</v>
      </c>
      <c r="G68" s="284">
        <v>1</v>
      </c>
      <c r="H68" s="284">
        <v>48</v>
      </c>
      <c r="I68" s="744">
        <v>1119</v>
      </c>
      <c r="O68" s="301"/>
    </row>
    <row r="69" spans="1:15">
      <c r="A69" s="8" t="s">
        <v>13</v>
      </c>
      <c r="B69" s="278">
        <v>16</v>
      </c>
      <c r="C69" s="279">
        <v>12</v>
      </c>
      <c r="D69" s="279">
        <v>24</v>
      </c>
      <c r="E69" s="280">
        <v>19.037715340656561</v>
      </c>
      <c r="F69" s="281">
        <v>0.41165662515275581</v>
      </c>
      <c r="G69" s="279">
        <v>1</v>
      </c>
      <c r="H69" s="279">
        <v>48</v>
      </c>
      <c r="I69" s="745">
        <v>679</v>
      </c>
    </row>
    <row r="70" spans="1:15">
      <c r="A70" s="9" t="s">
        <v>14</v>
      </c>
      <c r="B70" s="283">
        <v>13</v>
      </c>
      <c r="C70" s="284">
        <v>12</v>
      </c>
      <c r="D70" s="284">
        <v>18</v>
      </c>
      <c r="E70" s="285">
        <v>15.92969368425805</v>
      </c>
      <c r="F70" s="286">
        <v>0.29331011838063731</v>
      </c>
      <c r="G70" s="284">
        <v>1</v>
      </c>
      <c r="H70" s="284">
        <v>67</v>
      </c>
      <c r="I70" s="744">
        <v>1204</v>
      </c>
      <c r="O70" s="301"/>
    </row>
    <row r="71" spans="1:15">
      <c r="A71" s="8" t="s">
        <v>15</v>
      </c>
      <c r="B71" s="278">
        <v>15</v>
      </c>
      <c r="C71" s="279">
        <v>12</v>
      </c>
      <c r="D71" s="279">
        <v>24</v>
      </c>
      <c r="E71" s="280">
        <v>19.206745543975789</v>
      </c>
      <c r="F71" s="281">
        <v>0.37014766503450741</v>
      </c>
      <c r="G71" s="279">
        <v>1</v>
      </c>
      <c r="H71" s="279">
        <v>70</v>
      </c>
      <c r="I71" s="745">
        <v>892</v>
      </c>
      <c r="O71" s="301"/>
    </row>
    <row r="72" spans="1:15">
      <c r="A72" s="9" t="s">
        <v>24</v>
      </c>
      <c r="B72" s="283">
        <v>12</v>
      </c>
      <c r="C72" s="284">
        <v>12</v>
      </c>
      <c r="D72" s="284">
        <v>14</v>
      </c>
      <c r="E72" s="285">
        <v>14.048670057173609</v>
      </c>
      <c r="F72" s="286">
        <v>0.22429666050673649</v>
      </c>
      <c r="G72" s="284">
        <v>1</v>
      </c>
      <c r="H72" s="284">
        <v>48</v>
      </c>
      <c r="I72" s="744">
        <v>1078</v>
      </c>
    </row>
    <row r="73" spans="1:15">
      <c r="A73" s="8" t="s">
        <v>16</v>
      </c>
      <c r="B73" s="278">
        <v>17</v>
      </c>
      <c r="C73" s="279">
        <v>12</v>
      </c>
      <c r="D73" s="279">
        <v>25</v>
      </c>
      <c r="E73" s="280">
        <v>20.076937575371591</v>
      </c>
      <c r="F73" s="281">
        <v>0.34110614648777948</v>
      </c>
      <c r="G73" s="279">
        <v>1</v>
      </c>
      <c r="H73" s="279">
        <v>55</v>
      </c>
      <c r="I73" s="745">
        <v>1011</v>
      </c>
      <c r="O73" s="301"/>
    </row>
    <row r="74" spans="1:15">
      <c r="A74" s="9" t="s">
        <v>17</v>
      </c>
      <c r="B74" s="283">
        <v>20</v>
      </c>
      <c r="C74" s="284">
        <v>13</v>
      </c>
      <c r="D74" s="284">
        <v>30</v>
      </c>
      <c r="E74" s="285">
        <v>21.44923449923521</v>
      </c>
      <c r="F74" s="286">
        <v>0.38315493026622488</v>
      </c>
      <c r="G74" s="284">
        <v>1</v>
      </c>
      <c r="H74" s="284">
        <v>56</v>
      </c>
      <c r="I74" s="744">
        <v>744</v>
      </c>
      <c r="O74" s="301"/>
    </row>
    <row r="75" spans="1:15">
      <c r="A75" s="8" t="s">
        <v>18</v>
      </c>
      <c r="B75" s="278">
        <v>22</v>
      </c>
      <c r="C75" s="279">
        <v>13</v>
      </c>
      <c r="D75" s="279">
        <v>26</v>
      </c>
      <c r="E75" s="280">
        <v>20.712253442267361</v>
      </c>
      <c r="F75" s="281">
        <v>0.32541256144493952</v>
      </c>
      <c r="G75" s="279">
        <v>1</v>
      </c>
      <c r="H75" s="279">
        <v>62</v>
      </c>
      <c r="I75" s="745">
        <v>795</v>
      </c>
      <c r="O75" s="301"/>
    </row>
    <row r="76" spans="1:15">
      <c r="A76" s="9" t="s">
        <v>19</v>
      </c>
      <c r="B76" s="283">
        <v>16</v>
      </c>
      <c r="C76" s="284">
        <v>12</v>
      </c>
      <c r="D76" s="284">
        <v>26</v>
      </c>
      <c r="E76" s="285">
        <v>20.008739867898608</v>
      </c>
      <c r="F76" s="286">
        <v>0.45069244842870998</v>
      </c>
      <c r="G76" s="284">
        <v>3</v>
      </c>
      <c r="H76" s="284">
        <v>72</v>
      </c>
      <c r="I76" s="744">
        <v>785</v>
      </c>
    </row>
    <row r="77" spans="1:15">
      <c r="A77" s="8" t="s">
        <v>20</v>
      </c>
      <c r="B77" s="278">
        <v>14</v>
      </c>
      <c r="C77" s="279">
        <v>12</v>
      </c>
      <c r="D77" s="279">
        <v>18</v>
      </c>
      <c r="E77" s="280">
        <v>15.99853611348346</v>
      </c>
      <c r="F77" s="281">
        <v>0.252961854536776</v>
      </c>
      <c r="G77" s="279">
        <v>1</v>
      </c>
      <c r="H77" s="279">
        <v>62</v>
      </c>
      <c r="I77" s="745">
        <v>1194</v>
      </c>
    </row>
    <row r="78" spans="1:15">
      <c r="A78" s="9" t="s">
        <v>21</v>
      </c>
      <c r="B78" s="283">
        <v>12</v>
      </c>
      <c r="C78" s="284">
        <v>11</v>
      </c>
      <c r="D78" s="284">
        <v>13</v>
      </c>
      <c r="E78" s="285">
        <v>13.285066681234641</v>
      </c>
      <c r="F78" s="286">
        <v>0.17449533832490191</v>
      </c>
      <c r="G78" s="284">
        <v>1</v>
      </c>
      <c r="H78" s="284">
        <v>54</v>
      </c>
      <c r="I78" s="744">
        <v>1135</v>
      </c>
      <c r="O78" s="301"/>
    </row>
    <row r="79" spans="1:15">
      <c r="A79" s="8" t="s">
        <v>22</v>
      </c>
      <c r="B79" s="278">
        <v>15</v>
      </c>
      <c r="C79" s="279">
        <v>12</v>
      </c>
      <c r="D79" s="279">
        <v>23</v>
      </c>
      <c r="E79" s="280">
        <v>18.707595789276269</v>
      </c>
      <c r="F79" s="281">
        <v>0.37539192131557197</v>
      </c>
      <c r="G79" s="279">
        <v>1</v>
      </c>
      <c r="H79" s="279">
        <v>51</v>
      </c>
      <c r="I79" s="745">
        <v>964</v>
      </c>
      <c r="O79" s="301"/>
    </row>
    <row r="80" spans="1:15" ht="15" thickBot="1">
      <c r="A80" s="9" t="s">
        <v>23</v>
      </c>
      <c r="B80" s="283">
        <v>13</v>
      </c>
      <c r="C80" s="284">
        <v>12</v>
      </c>
      <c r="D80" s="284">
        <v>16</v>
      </c>
      <c r="E80" s="285">
        <v>15.231453456418651</v>
      </c>
      <c r="F80" s="286">
        <v>0.2149610044589734</v>
      </c>
      <c r="G80" s="284">
        <v>1</v>
      </c>
      <c r="H80" s="284">
        <v>65</v>
      </c>
      <c r="I80" s="744">
        <v>1128</v>
      </c>
      <c r="O80" s="301"/>
    </row>
    <row r="81" spans="1:16">
      <c r="A81" s="289" t="s">
        <v>28</v>
      </c>
      <c r="B81" s="290">
        <v>18</v>
      </c>
      <c r="C81" s="291">
        <v>12</v>
      </c>
      <c r="D81" s="291">
        <v>29</v>
      </c>
      <c r="E81" s="292">
        <v>21.013977483210368</v>
      </c>
      <c r="F81" s="293">
        <v>0.15308994576933399</v>
      </c>
      <c r="G81" s="291">
        <v>1</v>
      </c>
      <c r="H81" s="291">
        <v>72</v>
      </c>
      <c r="I81" s="750">
        <v>8998</v>
      </c>
    </row>
    <row r="82" spans="1:16">
      <c r="A82" s="295" t="s">
        <v>27</v>
      </c>
      <c r="B82" s="296">
        <v>13</v>
      </c>
      <c r="C82" s="297">
        <v>12</v>
      </c>
      <c r="D82" s="297">
        <v>16</v>
      </c>
      <c r="E82" s="298">
        <v>15.216072094124771</v>
      </c>
      <c r="F82" s="299">
        <v>0.12639475484269069</v>
      </c>
      <c r="G82" s="297">
        <v>1</v>
      </c>
      <c r="H82" s="297">
        <v>65</v>
      </c>
      <c r="I82" s="751">
        <v>6612</v>
      </c>
      <c r="O82" s="301"/>
    </row>
    <row r="83" spans="1:16">
      <c r="A83" s="643" t="s">
        <v>26</v>
      </c>
      <c r="B83" s="644">
        <v>16</v>
      </c>
      <c r="C83" s="645">
        <v>12</v>
      </c>
      <c r="D83" s="645">
        <v>25</v>
      </c>
      <c r="E83" s="646">
        <v>19.724115998239721</v>
      </c>
      <c r="F83" s="647">
        <v>0.12504086921004229</v>
      </c>
      <c r="G83" s="645">
        <v>1</v>
      </c>
      <c r="H83" s="645">
        <v>72</v>
      </c>
      <c r="I83" s="752">
        <v>15610</v>
      </c>
      <c r="O83" s="301"/>
    </row>
    <row r="84" spans="1:16">
      <c r="A84" s="1968" t="s">
        <v>181</v>
      </c>
      <c r="B84" s="1968"/>
      <c r="C84" s="1968"/>
      <c r="D84" s="1968"/>
      <c r="E84" s="1968"/>
      <c r="F84" s="1968"/>
      <c r="G84" s="1968"/>
      <c r="H84" s="1968"/>
      <c r="I84" s="1968"/>
    </row>
    <row r="85" spans="1:16">
      <c r="A85" s="1968" t="s">
        <v>298</v>
      </c>
      <c r="B85" s="1968"/>
      <c r="C85" s="1968"/>
      <c r="D85" s="1968"/>
      <c r="E85" s="1968"/>
      <c r="F85" s="1968"/>
      <c r="G85" s="1968"/>
      <c r="H85" s="1968"/>
      <c r="I85" s="1968"/>
    </row>
    <row r="86" spans="1:16">
      <c r="A86" s="1968" t="s">
        <v>417</v>
      </c>
      <c r="B86" s="1968"/>
      <c r="C86" s="1968"/>
      <c r="D86" s="1968"/>
      <c r="E86" s="1968"/>
      <c r="F86" s="1968"/>
      <c r="G86" s="1968"/>
      <c r="H86" s="1968"/>
      <c r="I86" s="1968"/>
    </row>
    <row r="87" spans="1:16" ht="15">
      <c r="A87" s="302"/>
      <c r="B87" s="303"/>
      <c r="C87" s="303"/>
      <c r="D87" s="303"/>
      <c r="E87" s="303"/>
      <c r="F87" s="303"/>
      <c r="G87" s="303"/>
      <c r="H87" s="303"/>
    </row>
    <row r="88" spans="1:16" ht="23.25">
      <c r="A88" s="1842">
        <v>2019</v>
      </c>
      <c r="B88" s="1842"/>
      <c r="C88" s="1842"/>
      <c r="D88" s="1842"/>
      <c r="E88" s="1842"/>
      <c r="F88" s="1842"/>
      <c r="G88" s="1842"/>
      <c r="H88" s="1842"/>
      <c r="I88" s="1842"/>
    </row>
    <row r="89" spans="1:16" ht="15">
      <c r="A89" s="303"/>
      <c r="B89" s="303"/>
      <c r="C89" s="303"/>
      <c r="D89" s="303"/>
      <c r="E89" s="303"/>
      <c r="F89" s="303"/>
      <c r="G89" s="303"/>
      <c r="H89" s="303"/>
    </row>
    <row r="90" spans="1:16" ht="15">
      <c r="A90" s="2106" t="s">
        <v>359</v>
      </c>
      <c r="B90" s="2106"/>
      <c r="C90" s="2106"/>
      <c r="D90" s="2106"/>
      <c r="E90" s="2106"/>
      <c r="F90" s="2106"/>
      <c r="G90" s="2106"/>
      <c r="H90" s="2106"/>
      <c r="I90" s="2106"/>
    </row>
    <row r="91" spans="1:16" ht="15">
      <c r="A91" s="2107" t="s">
        <v>8</v>
      </c>
      <c r="B91" s="277" t="s">
        <v>177</v>
      </c>
      <c r="C91" s="277" t="s">
        <v>91</v>
      </c>
      <c r="D91" s="277" t="s">
        <v>93</v>
      </c>
      <c r="E91" s="277" t="s">
        <v>37</v>
      </c>
      <c r="F91" s="277" t="s">
        <v>69</v>
      </c>
      <c r="G91" s="277" t="s">
        <v>178</v>
      </c>
      <c r="H91" s="277" t="s">
        <v>179</v>
      </c>
      <c r="I91" s="749" t="s">
        <v>183</v>
      </c>
    </row>
    <row r="92" spans="1:16" ht="15.75" thickBot="1">
      <c r="A92" s="2108"/>
      <c r="B92" s="2109" t="s">
        <v>180</v>
      </c>
      <c r="C92" s="2110"/>
      <c r="D92" s="2110"/>
      <c r="E92" s="2110"/>
      <c r="F92" s="2110"/>
      <c r="G92" s="2110"/>
      <c r="H92" s="2110"/>
      <c r="I92" s="2110"/>
      <c r="J92" s="13"/>
    </row>
    <row r="93" spans="1:16">
      <c r="A93" s="8" t="s">
        <v>9</v>
      </c>
      <c r="B93" s="278">
        <v>20</v>
      </c>
      <c r="C93" s="279">
        <v>13</v>
      </c>
      <c r="D93" s="279">
        <v>34</v>
      </c>
      <c r="E93" s="280">
        <v>22.408130437881962</v>
      </c>
      <c r="F93" s="281">
        <v>0.37863564814211081</v>
      </c>
      <c r="G93" s="279">
        <v>1</v>
      </c>
      <c r="H93" s="279">
        <v>70</v>
      </c>
      <c r="I93" s="743">
        <v>926</v>
      </c>
      <c r="P93" s="301"/>
    </row>
    <row r="94" spans="1:16">
      <c r="A94" s="9" t="s">
        <v>10</v>
      </c>
      <c r="B94" s="283">
        <v>18</v>
      </c>
      <c r="C94" s="284">
        <v>12</v>
      </c>
      <c r="D94" s="284">
        <v>32</v>
      </c>
      <c r="E94" s="285">
        <v>21.662242779616779</v>
      </c>
      <c r="F94" s="286">
        <v>0.39553912952792553</v>
      </c>
      <c r="G94" s="284">
        <v>1</v>
      </c>
      <c r="H94" s="284">
        <v>64</v>
      </c>
      <c r="I94" s="744">
        <v>901</v>
      </c>
      <c r="P94" s="301"/>
    </row>
    <row r="95" spans="1:16">
      <c r="A95" s="8" t="s">
        <v>11</v>
      </c>
      <c r="B95" s="278">
        <v>13</v>
      </c>
      <c r="C95" s="279">
        <v>12</v>
      </c>
      <c r="D95" s="279">
        <v>18</v>
      </c>
      <c r="E95" s="280">
        <v>15.851576921824099</v>
      </c>
      <c r="F95" s="281">
        <v>0.34627833449035711</v>
      </c>
      <c r="G95" s="279">
        <v>1</v>
      </c>
      <c r="H95" s="279">
        <v>68</v>
      </c>
      <c r="I95" s="745">
        <v>940</v>
      </c>
      <c r="P95" s="301"/>
    </row>
    <row r="96" spans="1:16">
      <c r="A96" s="9" t="s">
        <v>12</v>
      </c>
      <c r="B96" s="283">
        <v>13</v>
      </c>
      <c r="C96" s="284">
        <v>12</v>
      </c>
      <c r="D96" s="284">
        <v>16</v>
      </c>
      <c r="E96" s="285">
        <v>14.824582124456461</v>
      </c>
      <c r="F96" s="286">
        <v>0.24112954037527709</v>
      </c>
      <c r="G96" s="284">
        <v>1</v>
      </c>
      <c r="H96" s="284">
        <v>73</v>
      </c>
      <c r="I96" s="744">
        <v>1039</v>
      </c>
      <c r="P96" s="301"/>
    </row>
    <row r="97" spans="1:16">
      <c r="A97" s="8" t="s">
        <v>13</v>
      </c>
      <c r="B97" s="278">
        <v>17</v>
      </c>
      <c r="C97" s="279">
        <v>12</v>
      </c>
      <c r="D97" s="279">
        <v>24</v>
      </c>
      <c r="E97" s="280">
        <v>19.609424400722759</v>
      </c>
      <c r="F97" s="281">
        <v>0.4354206760460505</v>
      </c>
      <c r="G97" s="279">
        <v>1</v>
      </c>
      <c r="H97" s="279">
        <v>75</v>
      </c>
      <c r="I97" s="745">
        <v>655</v>
      </c>
      <c r="P97" s="301"/>
    </row>
    <row r="98" spans="1:16">
      <c r="A98" s="9" t="s">
        <v>14</v>
      </c>
      <c r="B98" s="283">
        <v>13</v>
      </c>
      <c r="C98" s="284">
        <v>12</v>
      </c>
      <c r="D98" s="284">
        <v>18</v>
      </c>
      <c r="E98" s="285">
        <v>15.68945499633597</v>
      </c>
      <c r="F98" s="286">
        <v>0.29055083735289289</v>
      </c>
      <c r="G98" s="284">
        <v>1</v>
      </c>
      <c r="H98" s="284">
        <v>60</v>
      </c>
      <c r="I98" s="744">
        <v>1093</v>
      </c>
      <c r="P98" s="301"/>
    </row>
    <row r="99" spans="1:16">
      <c r="A99" s="8" t="s">
        <v>15</v>
      </c>
      <c r="B99" s="278">
        <v>15</v>
      </c>
      <c r="C99" s="279">
        <v>12</v>
      </c>
      <c r="D99" s="279">
        <v>25</v>
      </c>
      <c r="E99" s="280">
        <v>19.334735988335169</v>
      </c>
      <c r="F99" s="281">
        <v>0.37019907783823552</v>
      </c>
      <c r="G99" s="279">
        <v>2</v>
      </c>
      <c r="H99" s="279">
        <v>60</v>
      </c>
      <c r="I99" s="745">
        <v>879</v>
      </c>
      <c r="P99" s="301"/>
    </row>
    <row r="100" spans="1:16">
      <c r="A100" s="9" t="s">
        <v>24</v>
      </c>
      <c r="B100" s="283">
        <v>12</v>
      </c>
      <c r="C100" s="284">
        <v>12</v>
      </c>
      <c r="D100" s="284">
        <v>14</v>
      </c>
      <c r="E100" s="285">
        <v>14.301768211372069</v>
      </c>
      <c r="F100" s="286">
        <v>0.27419633779635572</v>
      </c>
      <c r="G100" s="284">
        <v>2</v>
      </c>
      <c r="H100" s="284">
        <v>50</v>
      </c>
      <c r="I100" s="744">
        <v>932</v>
      </c>
      <c r="P100" s="301"/>
    </row>
    <row r="101" spans="1:16">
      <c r="A101" s="8" t="s">
        <v>16</v>
      </c>
      <c r="B101" s="278">
        <v>18</v>
      </c>
      <c r="C101" s="279">
        <v>12</v>
      </c>
      <c r="D101" s="279">
        <v>28</v>
      </c>
      <c r="E101" s="280">
        <v>20.497537573235231</v>
      </c>
      <c r="F101" s="281">
        <v>0.37771156745741641</v>
      </c>
      <c r="G101" s="279">
        <v>1</v>
      </c>
      <c r="H101" s="279">
        <v>56</v>
      </c>
      <c r="I101" s="745">
        <v>898</v>
      </c>
      <c r="P101" s="301"/>
    </row>
    <row r="102" spans="1:16">
      <c r="A102" s="9" t="s">
        <v>17</v>
      </c>
      <c r="B102" s="283">
        <v>21</v>
      </c>
      <c r="C102" s="284">
        <v>12</v>
      </c>
      <c r="D102" s="284">
        <v>30</v>
      </c>
      <c r="E102" s="285">
        <v>21.674918130851129</v>
      </c>
      <c r="F102" s="286">
        <v>0.38144061988729022</v>
      </c>
      <c r="G102" s="284">
        <v>1</v>
      </c>
      <c r="H102" s="284">
        <v>60</v>
      </c>
      <c r="I102" s="744">
        <v>734</v>
      </c>
      <c r="P102" s="301"/>
    </row>
    <row r="103" spans="1:16">
      <c r="A103" s="8" t="s">
        <v>18</v>
      </c>
      <c r="B103" s="278">
        <v>20</v>
      </c>
      <c r="C103" s="279">
        <v>12</v>
      </c>
      <c r="D103" s="279">
        <v>25</v>
      </c>
      <c r="E103" s="280">
        <v>20.193999077298429</v>
      </c>
      <c r="F103" s="281">
        <v>0.34482245429515768</v>
      </c>
      <c r="G103" s="279">
        <v>2</v>
      </c>
      <c r="H103" s="279">
        <v>76</v>
      </c>
      <c r="I103" s="745">
        <v>734</v>
      </c>
      <c r="P103" s="301"/>
    </row>
    <row r="104" spans="1:16">
      <c r="A104" s="9" t="s">
        <v>19</v>
      </c>
      <c r="B104" s="283">
        <v>16</v>
      </c>
      <c r="C104" s="284">
        <v>12</v>
      </c>
      <c r="D104" s="284">
        <v>30</v>
      </c>
      <c r="E104" s="285">
        <v>20.202975109928609</v>
      </c>
      <c r="F104" s="286">
        <v>0.48154641052778768</v>
      </c>
      <c r="G104" s="284">
        <v>1</v>
      </c>
      <c r="H104" s="284">
        <v>60</v>
      </c>
      <c r="I104" s="744">
        <v>685</v>
      </c>
      <c r="P104" s="301"/>
    </row>
    <row r="105" spans="1:16">
      <c r="A105" s="8" t="s">
        <v>20</v>
      </c>
      <c r="B105" s="278">
        <v>13</v>
      </c>
      <c r="C105" s="279">
        <v>12</v>
      </c>
      <c r="D105" s="279">
        <v>17</v>
      </c>
      <c r="E105" s="280">
        <v>15.459657341409709</v>
      </c>
      <c r="F105" s="281">
        <v>0.21241867862447061</v>
      </c>
      <c r="G105" s="279">
        <v>1</v>
      </c>
      <c r="H105" s="279">
        <v>60</v>
      </c>
      <c r="I105" s="745">
        <v>1104</v>
      </c>
      <c r="P105" s="301"/>
    </row>
    <row r="106" spans="1:16">
      <c r="A106" s="9" t="s">
        <v>21</v>
      </c>
      <c r="B106" s="283">
        <v>12</v>
      </c>
      <c r="C106" s="284">
        <v>11</v>
      </c>
      <c r="D106" s="284">
        <v>14</v>
      </c>
      <c r="E106" s="285">
        <v>13.472264702235909</v>
      </c>
      <c r="F106" s="286">
        <v>0.23653971187465389</v>
      </c>
      <c r="G106" s="284">
        <v>1</v>
      </c>
      <c r="H106" s="284">
        <v>48</v>
      </c>
      <c r="I106" s="744">
        <v>1068</v>
      </c>
      <c r="P106" s="301"/>
    </row>
    <row r="107" spans="1:16">
      <c r="A107" s="8" t="s">
        <v>22</v>
      </c>
      <c r="B107" s="278">
        <v>15</v>
      </c>
      <c r="C107" s="279">
        <v>12</v>
      </c>
      <c r="D107" s="279">
        <v>24</v>
      </c>
      <c r="E107" s="280">
        <v>18.993958904469629</v>
      </c>
      <c r="F107" s="281">
        <v>0.40016707236963572</v>
      </c>
      <c r="G107" s="279">
        <v>1</v>
      </c>
      <c r="H107" s="279">
        <v>57</v>
      </c>
      <c r="I107" s="745">
        <v>841</v>
      </c>
    </row>
    <row r="108" spans="1:16" ht="15" thickBot="1">
      <c r="A108" s="9" t="s">
        <v>23</v>
      </c>
      <c r="B108" s="283">
        <v>13</v>
      </c>
      <c r="C108" s="284">
        <v>12</v>
      </c>
      <c r="D108" s="284">
        <v>16</v>
      </c>
      <c r="E108" s="285">
        <v>15.041761370902609</v>
      </c>
      <c r="F108" s="286">
        <v>0.21594659072587741</v>
      </c>
      <c r="G108" s="284">
        <v>1</v>
      </c>
      <c r="H108" s="284">
        <v>80</v>
      </c>
      <c r="I108" s="744">
        <v>952</v>
      </c>
    </row>
    <row r="109" spans="1:16">
      <c r="A109" s="289" t="s">
        <v>28</v>
      </c>
      <c r="B109" s="290">
        <v>18</v>
      </c>
      <c r="C109" s="291">
        <v>12</v>
      </c>
      <c r="D109" s="291">
        <v>29</v>
      </c>
      <c r="E109" s="292">
        <v>20.966524656163649</v>
      </c>
      <c r="F109" s="293">
        <v>0.15480784050344659</v>
      </c>
      <c r="G109" s="291">
        <v>1</v>
      </c>
      <c r="H109" s="291">
        <v>76</v>
      </c>
      <c r="I109" s="750">
        <v>8346</v>
      </c>
    </row>
    <row r="110" spans="1:16">
      <c r="A110" s="295" t="s">
        <v>27</v>
      </c>
      <c r="B110" s="296">
        <v>13</v>
      </c>
      <c r="C110" s="297">
        <v>12</v>
      </c>
      <c r="D110" s="297">
        <v>16</v>
      </c>
      <c r="E110" s="298">
        <v>15.019267262982479</v>
      </c>
      <c r="F110" s="299">
        <v>0.1160217213012779</v>
      </c>
      <c r="G110" s="297">
        <v>1</v>
      </c>
      <c r="H110" s="297">
        <v>80</v>
      </c>
      <c r="I110" s="751">
        <v>6035</v>
      </c>
    </row>
    <row r="111" spans="1:16">
      <c r="A111" s="643" t="s">
        <v>26</v>
      </c>
      <c r="B111" s="644">
        <v>16</v>
      </c>
      <c r="C111" s="645">
        <v>12</v>
      </c>
      <c r="D111" s="645">
        <v>25</v>
      </c>
      <c r="E111" s="646">
        <v>19.616307677248969</v>
      </c>
      <c r="F111" s="647">
        <v>0.1255335339470422</v>
      </c>
      <c r="G111" s="645">
        <v>1</v>
      </c>
      <c r="H111" s="645">
        <v>80</v>
      </c>
      <c r="I111" s="752">
        <v>14381</v>
      </c>
      <c r="P111" s="301"/>
    </row>
    <row r="112" spans="1:16">
      <c r="A112" s="1968" t="s">
        <v>181</v>
      </c>
      <c r="B112" s="1968"/>
      <c r="C112" s="1968"/>
      <c r="D112" s="1968"/>
      <c r="E112" s="1968"/>
      <c r="F112" s="1968"/>
      <c r="G112" s="1968"/>
      <c r="H112" s="1968"/>
      <c r="I112" s="1968"/>
    </row>
    <row r="113" spans="1:9">
      <c r="A113" s="1968" t="s">
        <v>299</v>
      </c>
      <c r="B113" s="1968"/>
      <c r="C113" s="1968"/>
      <c r="D113" s="1968"/>
      <c r="E113" s="1968"/>
      <c r="F113" s="1968"/>
      <c r="G113" s="1968"/>
      <c r="H113" s="1968"/>
      <c r="I113" s="1968"/>
    </row>
    <row r="114" spans="1:9">
      <c r="A114" s="1968" t="s">
        <v>418</v>
      </c>
      <c r="B114" s="1968"/>
      <c r="C114" s="1968"/>
      <c r="D114" s="1968"/>
      <c r="E114" s="1968"/>
      <c r="F114" s="1968"/>
      <c r="G114" s="1968"/>
      <c r="H114" s="1968"/>
      <c r="I114" s="1968"/>
    </row>
  </sheetData>
  <mergeCells count="27">
    <mergeCell ref="A3:I3"/>
    <mergeCell ref="A6:A7"/>
    <mergeCell ref="B7:I7"/>
    <mergeCell ref="A84:I84"/>
    <mergeCell ref="A32:I32"/>
    <mergeCell ref="A34:I34"/>
    <mergeCell ref="A35:A36"/>
    <mergeCell ref="B36:I36"/>
    <mergeCell ref="A56:I56"/>
    <mergeCell ref="A57:I57"/>
    <mergeCell ref="A58:I58"/>
    <mergeCell ref="A60:I60"/>
    <mergeCell ref="A62:I62"/>
    <mergeCell ref="A63:A64"/>
    <mergeCell ref="B64:I64"/>
    <mergeCell ref="A27:I27"/>
    <mergeCell ref="A28:I28"/>
    <mergeCell ref="A29:I29"/>
    <mergeCell ref="A112:I112"/>
    <mergeCell ref="A113:I113"/>
    <mergeCell ref="A114:I114"/>
    <mergeCell ref="A85:I85"/>
    <mergeCell ref="A86:I86"/>
    <mergeCell ref="A88:I88"/>
    <mergeCell ref="A90:I90"/>
    <mergeCell ref="A91:A92"/>
    <mergeCell ref="B92:I92"/>
  </mergeCells>
  <hyperlinks>
    <hyperlink ref="A1" location="Inhalt!A9" display="Zurück zum Inhalt" xr:uid="{00000000-0004-0000-1000-000000000000}"/>
  </hyperlink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12"/>
  <sheetViews>
    <sheetView zoomScale="80" zoomScaleNormal="80" workbookViewId="0"/>
  </sheetViews>
  <sheetFormatPr baseColWidth="10" defaultColWidth="11.25" defaultRowHeight="14.25"/>
  <cols>
    <col min="1" max="1" width="23.5" customWidth="1"/>
  </cols>
  <sheetData>
    <row r="1" spans="1:7" ht="15">
      <c r="A1" s="1527" t="s">
        <v>176</v>
      </c>
    </row>
    <row r="2" spans="1:7" s="529" customFormat="1"/>
    <row r="3" spans="1:7" ht="23.25">
      <c r="A3" s="1842">
        <v>2023</v>
      </c>
      <c r="B3" s="1842"/>
      <c r="C3" s="1842"/>
      <c r="D3" s="1842"/>
      <c r="E3" s="1842"/>
      <c r="F3" s="1842"/>
      <c r="G3" s="1842"/>
    </row>
    <row r="5" spans="1:7" ht="30.95" customHeight="1">
      <c r="A5" s="2084" t="s">
        <v>360</v>
      </c>
      <c r="B5" s="2094"/>
      <c r="C5" s="2094"/>
      <c r="D5" s="2094"/>
      <c r="E5" s="2094"/>
      <c r="F5" s="2094"/>
      <c r="G5" s="2094"/>
    </row>
    <row r="6" spans="1:7" ht="15.75" thickBot="1">
      <c r="A6" s="2095" t="s">
        <v>8</v>
      </c>
      <c r="B6" s="2087" t="s">
        <v>104</v>
      </c>
      <c r="C6" s="2010"/>
      <c r="D6" s="2011"/>
      <c r="E6" s="2087" t="s">
        <v>3</v>
      </c>
      <c r="F6" s="2010"/>
      <c r="G6" s="2013"/>
    </row>
    <row r="7" spans="1:7" ht="15.75" thickBot="1">
      <c r="A7" s="2091"/>
      <c r="B7" s="407" t="s">
        <v>46</v>
      </c>
      <c r="C7" s="407" t="s">
        <v>69</v>
      </c>
      <c r="D7" s="408" t="s">
        <v>77</v>
      </c>
      <c r="E7" s="407" t="s">
        <v>46</v>
      </c>
      <c r="F7" s="407" t="s">
        <v>69</v>
      </c>
      <c r="G7" s="407" t="s">
        <v>77</v>
      </c>
    </row>
    <row r="8" spans="1:7">
      <c r="A8" s="488" t="s">
        <v>9</v>
      </c>
      <c r="B8" s="112">
        <v>8.7526362680044212</v>
      </c>
      <c r="C8" s="113">
        <v>1.272557331841508</v>
      </c>
      <c r="D8" s="114">
        <v>522</v>
      </c>
      <c r="E8" s="112">
        <v>13.54141999135968</v>
      </c>
      <c r="F8" s="113">
        <v>0.95518735907055996</v>
      </c>
      <c r="G8" s="513">
        <v>1354</v>
      </c>
    </row>
    <row r="9" spans="1:7">
      <c r="A9" s="510" t="s">
        <v>10</v>
      </c>
      <c r="B9" s="115">
        <v>5.2485127219373364</v>
      </c>
      <c r="C9" s="116">
        <v>0.98489603176173368</v>
      </c>
      <c r="D9" s="117">
        <v>536</v>
      </c>
      <c r="E9" s="213">
        <v>10.94411465446364</v>
      </c>
      <c r="F9" s="116">
        <v>0.80144539918357538</v>
      </c>
      <c r="G9" s="514">
        <v>1601</v>
      </c>
    </row>
    <row r="10" spans="1:7">
      <c r="A10" s="488" t="s">
        <v>11</v>
      </c>
      <c r="B10" s="203">
        <v>5.2880446661351286</v>
      </c>
      <c r="C10" s="113">
        <v>1.7155817049067079</v>
      </c>
      <c r="D10" s="114">
        <v>176</v>
      </c>
      <c r="E10" s="203">
        <v>7.8992151702457356</v>
      </c>
      <c r="F10" s="113">
        <v>1.2148204237066571</v>
      </c>
      <c r="G10" s="513">
        <v>497</v>
      </c>
    </row>
    <row r="11" spans="1:7">
      <c r="A11" s="510" t="s">
        <v>12</v>
      </c>
      <c r="B11" s="115">
        <v>3.1649625069718259</v>
      </c>
      <c r="C11" s="116">
        <v>1.393670715027951</v>
      </c>
      <c r="D11" s="117">
        <v>164</v>
      </c>
      <c r="E11" s="115">
        <v>14.13777068320363</v>
      </c>
      <c r="F11" s="116">
        <v>1.796741285671478</v>
      </c>
      <c r="G11" s="514">
        <v>418</v>
      </c>
    </row>
    <row r="12" spans="1:7">
      <c r="A12" s="488" t="s">
        <v>13</v>
      </c>
      <c r="B12" s="112">
        <v>5.2518654986059161</v>
      </c>
      <c r="C12" s="113">
        <v>2.089527857657131</v>
      </c>
      <c r="D12" s="114">
        <v>122</v>
      </c>
      <c r="E12" s="112">
        <v>12.14172151487849</v>
      </c>
      <c r="F12" s="113">
        <v>2.002585261901713</v>
      </c>
      <c r="G12" s="513">
        <v>345</v>
      </c>
    </row>
    <row r="13" spans="1:7">
      <c r="A13" s="510" t="s">
        <v>14</v>
      </c>
      <c r="B13" s="115">
        <v>6.9552668372935864</v>
      </c>
      <c r="C13" s="116">
        <v>1.9367984538990419</v>
      </c>
      <c r="D13" s="117">
        <v>173</v>
      </c>
      <c r="E13" s="213">
        <v>20.318145655694931</v>
      </c>
      <c r="F13" s="116">
        <v>2.0448399823039369</v>
      </c>
      <c r="G13" s="514">
        <v>446</v>
      </c>
    </row>
    <row r="14" spans="1:7">
      <c r="A14" s="488" t="s">
        <v>15</v>
      </c>
      <c r="B14" s="112">
        <v>6.7063935641976196</v>
      </c>
      <c r="C14" s="113">
        <v>1.5815120874323509</v>
      </c>
      <c r="D14" s="114">
        <v>282</v>
      </c>
      <c r="E14" s="112">
        <v>15.198755323777251</v>
      </c>
      <c r="F14" s="113">
        <v>1.4222192588034599</v>
      </c>
      <c r="G14" s="513">
        <v>664</v>
      </c>
    </row>
    <row r="15" spans="1:7">
      <c r="A15" s="510" t="s">
        <v>24</v>
      </c>
      <c r="B15" s="115">
        <v>7.7545202717237842</v>
      </c>
      <c r="C15" s="116">
        <v>2.2288405057758638</v>
      </c>
      <c r="D15" s="117">
        <v>156</v>
      </c>
      <c r="E15" s="115">
        <v>9.782654108657141</v>
      </c>
      <c r="F15" s="116">
        <v>1.7755382107486051</v>
      </c>
      <c r="G15" s="514">
        <v>326</v>
      </c>
    </row>
    <row r="16" spans="1:7">
      <c r="A16" s="488" t="s">
        <v>16</v>
      </c>
      <c r="B16" s="112">
        <v>7.5250578356800517</v>
      </c>
      <c r="C16" s="113">
        <v>1.4215050072193871</v>
      </c>
      <c r="D16" s="114">
        <v>364</v>
      </c>
      <c r="E16" s="112">
        <v>11.78897763868553</v>
      </c>
      <c r="F16" s="113">
        <v>1.1339901588880961</v>
      </c>
      <c r="G16" s="513">
        <v>843</v>
      </c>
    </row>
    <row r="17" spans="1:7">
      <c r="A17" s="510" t="s">
        <v>17</v>
      </c>
      <c r="B17" s="115">
        <v>11.145903435936731</v>
      </c>
      <c r="C17" s="116">
        <v>1.2381032403621419</v>
      </c>
      <c r="D17" s="117">
        <v>687</v>
      </c>
      <c r="E17" s="115">
        <v>11.69508766113467</v>
      </c>
      <c r="F17" s="116">
        <v>0.76817068361852203</v>
      </c>
      <c r="G17" s="514">
        <v>1863</v>
      </c>
    </row>
    <row r="18" spans="1:7">
      <c r="A18" s="488" t="s">
        <v>18</v>
      </c>
      <c r="B18" s="112">
        <v>9.1311182862405005</v>
      </c>
      <c r="C18" s="113">
        <v>2.1986187074385408</v>
      </c>
      <c r="D18" s="114">
        <v>187</v>
      </c>
      <c r="E18" s="112">
        <v>8.5655413353392298</v>
      </c>
      <c r="F18" s="113">
        <v>1.1809285322842209</v>
      </c>
      <c r="G18" s="513">
        <v>572</v>
      </c>
    </row>
    <row r="19" spans="1:7">
      <c r="A19" s="510" t="s">
        <v>19</v>
      </c>
      <c r="B19" s="115">
        <v>3.8389570968393971</v>
      </c>
      <c r="C19" s="116">
        <v>1.6898634471158269</v>
      </c>
      <c r="D19" s="117">
        <v>117</v>
      </c>
      <c r="E19" s="115">
        <v>6.6944940747366832</v>
      </c>
      <c r="F19" s="116">
        <v>1.5682542216299551</v>
      </c>
      <c r="G19" s="514">
        <v>329</v>
      </c>
    </row>
    <row r="20" spans="1:7">
      <c r="A20" s="488" t="s">
        <v>20</v>
      </c>
      <c r="B20" s="112">
        <v>5.8292049667065076</v>
      </c>
      <c r="C20" s="113">
        <v>1.4640286200406589</v>
      </c>
      <c r="D20" s="114">
        <v>268</v>
      </c>
      <c r="E20" s="112">
        <v>10.445400972856</v>
      </c>
      <c r="F20" s="113">
        <v>1.212356866930584</v>
      </c>
      <c r="G20" s="513">
        <v>669</v>
      </c>
    </row>
    <row r="21" spans="1:7">
      <c r="A21" s="510" t="s">
        <v>21</v>
      </c>
      <c r="B21" s="213">
        <v>8.6175129122207945</v>
      </c>
      <c r="C21" s="116">
        <v>2.148389642216364</v>
      </c>
      <c r="D21" s="117">
        <v>177</v>
      </c>
      <c r="E21" s="115">
        <v>8.6411537071885736</v>
      </c>
      <c r="F21" s="116">
        <v>1.4743107530323361</v>
      </c>
      <c r="G21" s="514">
        <v>391</v>
      </c>
    </row>
    <row r="22" spans="1:7">
      <c r="A22" s="488" t="s">
        <v>22</v>
      </c>
      <c r="B22" s="112">
        <v>12.85955678885855</v>
      </c>
      <c r="C22" s="113">
        <v>3.0020641163113591</v>
      </c>
      <c r="D22" s="114">
        <v>130</v>
      </c>
      <c r="E22" s="112">
        <v>15.49587097050669</v>
      </c>
      <c r="F22" s="113">
        <v>1.9524071951580231</v>
      </c>
      <c r="G22" s="513">
        <v>423</v>
      </c>
    </row>
    <row r="23" spans="1:7" ht="15" thickBot="1">
      <c r="A23" s="537" t="s">
        <v>23</v>
      </c>
      <c r="B23" s="413">
        <v>7.9796011509057436</v>
      </c>
      <c r="C23" s="414">
        <v>2.2107407043250111</v>
      </c>
      <c r="D23" s="415">
        <v>159</v>
      </c>
      <c r="E23" s="413">
        <v>9.1476644378011027</v>
      </c>
      <c r="F23" s="414">
        <v>1.6374616660634831</v>
      </c>
      <c r="G23" s="515">
        <v>346</v>
      </c>
    </row>
    <row r="24" spans="1:7">
      <c r="A24" s="511" t="s">
        <v>28</v>
      </c>
      <c r="B24" s="124">
        <v>8.3513125289124428</v>
      </c>
      <c r="C24" s="125">
        <v>0.52542256958840738</v>
      </c>
      <c r="D24" s="126">
        <v>3120</v>
      </c>
      <c r="E24" s="124">
        <v>12.393563410443431</v>
      </c>
      <c r="F24" s="125">
        <v>0.38167746621686721</v>
      </c>
      <c r="G24" s="516">
        <v>8440</v>
      </c>
    </row>
    <row r="25" spans="1:7">
      <c r="A25" s="511" t="s">
        <v>27</v>
      </c>
      <c r="B25" s="124">
        <v>6.0975370371726676</v>
      </c>
      <c r="C25" s="125">
        <v>0.74654522868393414</v>
      </c>
      <c r="D25" s="126">
        <v>1100</v>
      </c>
      <c r="E25" s="124">
        <v>9.9700040665239538</v>
      </c>
      <c r="F25" s="125">
        <v>0.60814853884327258</v>
      </c>
      <c r="G25" s="516">
        <v>2647</v>
      </c>
    </row>
    <row r="26" spans="1:7">
      <c r="A26" s="517" t="s">
        <v>26</v>
      </c>
      <c r="B26" s="518">
        <v>7.7791404890928009</v>
      </c>
      <c r="C26" s="519">
        <v>0.43585454697881321</v>
      </c>
      <c r="D26" s="521">
        <v>4220</v>
      </c>
      <c r="E26" s="518">
        <v>11.932766893193961</v>
      </c>
      <c r="F26" s="519">
        <v>0.33024982829273319</v>
      </c>
      <c r="G26" s="520">
        <v>11087</v>
      </c>
    </row>
    <row r="27" spans="1:7">
      <c r="A27" s="1968" t="s">
        <v>184</v>
      </c>
      <c r="B27" s="2093"/>
      <c r="C27" s="2093"/>
      <c r="D27" s="2093"/>
      <c r="E27" s="2093"/>
      <c r="F27" s="2093"/>
      <c r="G27" s="2093"/>
    </row>
    <row r="28" spans="1:7">
      <c r="A28" s="1968" t="s">
        <v>329</v>
      </c>
      <c r="B28" s="2093"/>
      <c r="C28" s="2093"/>
      <c r="D28" s="2093"/>
      <c r="E28" s="2093"/>
      <c r="F28" s="2093"/>
      <c r="G28" s="2093"/>
    </row>
    <row r="29" spans="1:7">
      <c r="A29" s="1968" t="s">
        <v>413</v>
      </c>
      <c r="B29" s="2093"/>
      <c r="C29" s="2093"/>
      <c r="D29" s="2093"/>
      <c r="E29" s="2093"/>
      <c r="F29" s="2093"/>
      <c r="G29" s="2093"/>
    </row>
    <row r="31" spans="1:7" ht="23.25">
      <c r="A31" s="1842">
        <v>2022</v>
      </c>
      <c r="B31" s="1842"/>
      <c r="C31" s="1842"/>
      <c r="D31" s="1842"/>
      <c r="E31" s="1842"/>
      <c r="F31" s="1842"/>
      <c r="G31" s="1842"/>
    </row>
    <row r="33" spans="1:7" ht="30.75" customHeight="1">
      <c r="A33" s="2084" t="s">
        <v>361</v>
      </c>
      <c r="B33" s="2084"/>
      <c r="C33" s="2084"/>
      <c r="D33" s="2084"/>
      <c r="E33" s="2084"/>
      <c r="F33" s="2084"/>
      <c r="G33" s="2084"/>
    </row>
    <row r="34" spans="1:7" ht="15.75" thickBot="1">
      <c r="A34" s="2095" t="s">
        <v>8</v>
      </c>
      <c r="B34" s="2087" t="s">
        <v>104</v>
      </c>
      <c r="C34" s="2087" t="s">
        <v>104</v>
      </c>
      <c r="D34" s="2087" t="s">
        <v>104</v>
      </c>
      <c r="E34" s="2087" t="s">
        <v>3</v>
      </c>
      <c r="F34" s="2087" t="s">
        <v>3</v>
      </c>
      <c r="G34" s="2088" t="s">
        <v>3</v>
      </c>
    </row>
    <row r="35" spans="1:7" ht="15.75" thickBot="1">
      <c r="A35" s="2120" t="s">
        <v>8</v>
      </c>
      <c r="B35" s="407" t="s">
        <v>46</v>
      </c>
      <c r="C35" s="407" t="s">
        <v>69</v>
      </c>
      <c r="D35" s="408" t="s">
        <v>77</v>
      </c>
      <c r="E35" s="407" t="s">
        <v>46</v>
      </c>
      <c r="F35" s="407" t="s">
        <v>69</v>
      </c>
      <c r="G35" s="407" t="s">
        <v>77</v>
      </c>
    </row>
    <row r="36" spans="1:7">
      <c r="A36" s="488" t="s">
        <v>9</v>
      </c>
      <c r="B36" s="112">
        <v>7.0899084147210019</v>
      </c>
      <c r="C36" s="113">
        <v>1.2344393216013709</v>
      </c>
      <c r="D36" s="114">
        <v>461</v>
      </c>
      <c r="E36" s="112">
        <v>12.92945255932271</v>
      </c>
      <c r="F36" s="113">
        <v>0.90531586551854426</v>
      </c>
      <c r="G36" s="513">
        <v>1423</v>
      </c>
    </row>
    <row r="37" spans="1:7">
      <c r="A37" s="510" t="s">
        <v>10</v>
      </c>
      <c r="B37" s="115">
        <v>6.1192828248220703</v>
      </c>
      <c r="C37" s="116">
        <v>1.049070041887965</v>
      </c>
      <c r="D37" s="117">
        <v>538</v>
      </c>
      <c r="E37" s="115">
        <v>13.85400547501329</v>
      </c>
      <c r="F37" s="116">
        <v>0.86939242189682486</v>
      </c>
      <c r="G37" s="514">
        <v>1624</v>
      </c>
    </row>
    <row r="38" spans="1:7">
      <c r="A38" s="488" t="s">
        <v>11</v>
      </c>
      <c r="B38" s="112">
        <v>15.172391137326869</v>
      </c>
      <c r="C38" s="113">
        <v>2.7357354025852971</v>
      </c>
      <c r="D38" s="114">
        <v>179</v>
      </c>
      <c r="E38" s="112">
        <v>12.98091840967059</v>
      </c>
      <c r="F38" s="113">
        <v>1.7356429215264699</v>
      </c>
      <c r="G38" s="513">
        <v>506</v>
      </c>
    </row>
    <row r="39" spans="1:7">
      <c r="A39" s="510" t="s">
        <v>12</v>
      </c>
      <c r="B39" s="115">
        <v>6.4144788206727661</v>
      </c>
      <c r="C39" s="116">
        <v>1.97916125831499</v>
      </c>
      <c r="D39" s="117">
        <v>153</v>
      </c>
      <c r="E39" s="115">
        <v>10.502959005421189</v>
      </c>
      <c r="F39" s="116">
        <v>1.4214467223515199</v>
      </c>
      <c r="G39" s="514">
        <v>501</v>
      </c>
    </row>
    <row r="40" spans="1:7">
      <c r="A40" s="488" t="s">
        <v>13</v>
      </c>
      <c r="B40" s="112">
        <v>7.9107230272089808</v>
      </c>
      <c r="C40" s="113">
        <v>2.496452073913964</v>
      </c>
      <c r="D40" s="114">
        <v>125</v>
      </c>
      <c r="E40" s="112">
        <v>16.279125024835359</v>
      </c>
      <c r="F40" s="113">
        <v>2.0567170668544241</v>
      </c>
      <c r="G40" s="513">
        <v>383</v>
      </c>
    </row>
    <row r="41" spans="1:7">
      <c r="A41" s="510" t="s">
        <v>14</v>
      </c>
      <c r="B41" s="115">
        <v>5.935566925551683</v>
      </c>
      <c r="C41" s="116">
        <v>1.6659475806310591</v>
      </c>
      <c r="D41" s="117">
        <v>197</v>
      </c>
      <c r="E41" s="115">
        <v>14.570973045635229</v>
      </c>
      <c r="F41" s="116">
        <v>1.462900570432732</v>
      </c>
      <c r="G41" s="514">
        <v>583</v>
      </c>
    </row>
    <row r="42" spans="1:7">
      <c r="A42" s="488" t="s">
        <v>15</v>
      </c>
      <c r="B42" s="112">
        <v>5.8112151824773051</v>
      </c>
      <c r="C42" s="113">
        <v>1.4725976464243999</v>
      </c>
      <c r="D42" s="114">
        <v>261</v>
      </c>
      <c r="E42" s="112">
        <v>17.438075227168721</v>
      </c>
      <c r="F42" s="113">
        <v>1.349823270668749</v>
      </c>
      <c r="G42" s="513">
        <v>799</v>
      </c>
    </row>
    <row r="43" spans="1:7">
      <c r="A43" s="510" t="s">
        <v>24</v>
      </c>
      <c r="B43" s="115">
        <v>7.4986507651945074</v>
      </c>
      <c r="C43" s="116">
        <v>2.2869188038168522</v>
      </c>
      <c r="D43" s="117">
        <v>155</v>
      </c>
      <c r="E43" s="115">
        <v>9.8949331364720603</v>
      </c>
      <c r="F43" s="116">
        <v>1.453772089950301</v>
      </c>
      <c r="G43" s="514">
        <v>429</v>
      </c>
    </row>
    <row r="44" spans="1:7">
      <c r="A44" s="488" t="s">
        <v>16</v>
      </c>
      <c r="B44" s="112">
        <v>8.3219559609442726</v>
      </c>
      <c r="C44" s="113">
        <v>1.597053819203814</v>
      </c>
      <c r="D44" s="114">
        <v>321</v>
      </c>
      <c r="E44" s="112">
        <v>14.51748656183547</v>
      </c>
      <c r="F44" s="113">
        <v>1.172958984838379</v>
      </c>
      <c r="G44" s="513">
        <v>936</v>
      </c>
    </row>
    <row r="45" spans="1:7">
      <c r="A45" s="510" t="s">
        <v>17</v>
      </c>
      <c r="B45" s="115">
        <v>10.652600579908681</v>
      </c>
      <c r="C45" s="116">
        <v>1.282000715621374</v>
      </c>
      <c r="D45" s="117">
        <v>620</v>
      </c>
      <c r="E45" s="115">
        <v>11.273915453982211</v>
      </c>
      <c r="F45" s="116">
        <v>0.75765919574570839</v>
      </c>
      <c r="G45" s="514">
        <v>1788</v>
      </c>
    </row>
    <row r="46" spans="1:7">
      <c r="A46" s="488" t="s">
        <v>18</v>
      </c>
      <c r="B46" s="112">
        <v>15.36007376966308</v>
      </c>
      <c r="C46" s="113">
        <v>2.4988351125916681</v>
      </c>
      <c r="D46" s="114">
        <v>224</v>
      </c>
      <c r="E46" s="112">
        <v>8.2749550285997238</v>
      </c>
      <c r="F46" s="113">
        <v>1.12514754889777</v>
      </c>
      <c r="G46" s="513">
        <v>594</v>
      </c>
    </row>
    <row r="47" spans="1:7">
      <c r="A47" s="510" t="s">
        <v>19</v>
      </c>
      <c r="B47" s="115">
        <v>3.2937529175872799</v>
      </c>
      <c r="C47" s="116">
        <v>1.4520412559580389</v>
      </c>
      <c r="D47" s="117">
        <v>140</v>
      </c>
      <c r="E47" s="115">
        <v>9.0880098181368751</v>
      </c>
      <c r="F47" s="116">
        <v>1.428420017064495</v>
      </c>
      <c r="G47" s="514">
        <v>428</v>
      </c>
    </row>
    <row r="48" spans="1:7">
      <c r="A48" s="488" t="s">
        <v>20</v>
      </c>
      <c r="B48" s="112">
        <v>5.3213620954269674</v>
      </c>
      <c r="C48" s="113">
        <v>1.4944313456950691</v>
      </c>
      <c r="D48" s="114">
        <v>229</v>
      </c>
      <c r="E48" s="112">
        <v>9.673249811710523</v>
      </c>
      <c r="F48" s="113">
        <v>1.1091992651949949</v>
      </c>
      <c r="G48" s="513">
        <v>695</v>
      </c>
    </row>
    <row r="49" spans="1:9">
      <c r="A49" s="510" t="s">
        <v>21</v>
      </c>
      <c r="B49" s="115">
        <v>1.9846416085733081</v>
      </c>
      <c r="C49" s="116">
        <v>1.133671522998827</v>
      </c>
      <c r="D49" s="117">
        <v>165</v>
      </c>
      <c r="E49" s="115">
        <v>8.5152550988666285</v>
      </c>
      <c r="F49" s="116">
        <v>1.3867542234916981</v>
      </c>
      <c r="G49" s="514">
        <v>464</v>
      </c>
    </row>
    <row r="50" spans="1:9">
      <c r="A50" s="488" t="s">
        <v>22</v>
      </c>
      <c r="B50" s="112">
        <v>8.0794065078451034</v>
      </c>
      <c r="C50" s="113">
        <v>2.5849172598210122</v>
      </c>
      <c r="D50" s="114">
        <v>117</v>
      </c>
      <c r="E50" s="112">
        <v>15.69883691160071</v>
      </c>
      <c r="F50" s="113">
        <v>1.702307491196364</v>
      </c>
      <c r="G50" s="513">
        <v>488</v>
      </c>
    </row>
    <row r="51" spans="1:9" ht="15" thickBot="1">
      <c r="A51" s="537" t="s">
        <v>23</v>
      </c>
      <c r="B51" s="413">
        <v>9.7578576086605509</v>
      </c>
      <c r="C51" s="414">
        <v>2.605087606416332</v>
      </c>
      <c r="D51" s="415">
        <v>153</v>
      </c>
      <c r="E51" s="413">
        <v>7.821983081722589</v>
      </c>
      <c r="F51" s="414">
        <v>1.2535934439175589</v>
      </c>
      <c r="G51" s="515">
        <v>457</v>
      </c>
    </row>
    <row r="52" spans="1:9">
      <c r="A52" s="511" t="s">
        <v>28</v>
      </c>
      <c r="B52" s="124">
        <v>8.2593835091975389</v>
      </c>
      <c r="C52" s="125">
        <v>0.53763877105401781</v>
      </c>
      <c r="D52" s="126">
        <v>3004</v>
      </c>
      <c r="E52" s="124">
        <v>13.202964229177001</v>
      </c>
      <c r="F52" s="125">
        <v>0.37652684677855652</v>
      </c>
      <c r="G52" s="516">
        <v>9046</v>
      </c>
    </row>
    <row r="53" spans="1:9">
      <c r="A53" s="511" t="s">
        <v>27</v>
      </c>
      <c r="B53" s="124">
        <v>8.1831170020096149</v>
      </c>
      <c r="C53" s="125">
        <v>0.9317886138618191</v>
      </c>
      <c r="D53" s="126">
        <v>1034</v>
      </c>
      <c r="E53" s="124">
        <v>10.23551270407151</v>
      </c>
      <c r="F53" s="125">
        <v>0.61308180260266776</v>
      </c>
      <c r="G53" s="516">
        <v>3052</v>
      </c>
    </row>
    <row r="54" spans="1:9">
      <c r="A54" s="517" t="s">
        <v>26</v>
      </c>
      <c r="B54" s="518">
        <v>8.2393726261152107</v>
      </c>
      <c r="C54" s="519">
        <v>0.46587309312599229</v>
      </c>
      <c r="D54" s="521">
        <v>4038</v>
      </c>
      <c r="E54" s="518">
        <v>12.630415746133689</v>
      </c>
      <c r="F54" s="519">
        <v>0.32635013374107341</v>
      </c>
      <c r="G54" s="520">
        <v>12098</v>
      </c>
    </row>
    <row r="55" spans="1:9">
      <c r="A55" s="2082" t="s">
        <v>184</v>
      </c>
      <c r="B55" s="2082" t="s">
        <v>106</v>
      </c>
      <c r="C55" s="2082" t="s">
        <v>106</v>
      </c>
      <c r="D55" s="2082" t="s">
        <v>106</v>
      </c>
      <c r="E55" s="2082" t="s">
        <v>106</v>
      </c>
      <c r="F55" s="2082" t="s">
        <v>106</v>
      </c>
      <c r="G55" s="2082" t="s">
        <v>106</v>
      </c>
    </row>
    <row r="56" spans="1:9" ht="14.25" customHeight="1">
      <c r="A56" s="1968" t="s">
        <v>182</v>
      </c>
      <c r="B56" s="1968"/>
      <c r="C56" s="1968"/>
      <c r="D56" s="1968"/>
      <c r="E56" s="1968"/>
      <c r="F56" s="1968"/>
      <c r="G56" s="1968"/>
      <c r="H56" s="240"/>
      <c r="I56" s="240"/>
    </row>
    <row r="57" spans="1:9" ht="14.25" customHeight="1">
      <c r="A57" s="1968" t="s">
        <v>414</v>
      </c>
      <c r="B57" s="1968" t="s">
        <v>185</v>
      </c>
      <c r="C57" s="1968" t="s">
        <v>185</v>
      </c>
      <c r="D57" s="1968" t="s">
        <v>185</v>
      </c>
      <c r="E57" s="1968" t="s">
        <v>185</v>
      </c>
      <c r="F57" s="1968" t="s">
        <v>185</v>
      </c>
      <c r="G57" s="1968" t="s">
        <v>185</v>
      </c>
    </row>
    <row r="59" spans="1:9" ht="23.25">
      <c r="A59" s="1842">
        <v>2020</v>
      </c>
      <c r="B59" s="1842"/>
      <c r="C59" s="1842"/>
      <c r="D59" s="1842"/>
      <c r="E59" s="1842"/>
      <c r="F59" s="1842"/>
      <c r="G59" s="1842"/>
    </row>
    <row r="61" spans="1:9" ht="27.75" customHeight="1">
      <c r="A61" s="2084" t="s">
        <v>362</v>
      </c>
      <c r="B61" s="2084"/>
      <c r="C61" s="2084"/>
      <c r="D61" s="2084"/>
      <c r="E61" s="2084"/>
      <c r="F61" s="2084"/>
      <c r="G61" s="2084"/>
    </row>
    <row r="62" spans="1:9" ht="15.75" customHeight="1" thickBot="1">
      <c r="A62" s="2095" t="s">
        <v>8</v>
      </c>
      <c r="B62" s="2087" t="s">
        <v>104</v>
      </c>
      <c r="C62" s="2087" t="s">
        <v>104</v>
      </c>
      <c r="D62" s="2087" t="s">
        <v>104</v>
      </c>
      <c r="E62" s="2087" t="s">
        <v>3</v>
      </c>
      <c r="F62" s="2087" t="s">
        <v>3</v>
      </c>
      <c r="G62" s="2088" t="s">
        <v>3</v>
      </c>
    </row>
    <row r="63" spans="1:9" ht="15.75" thickBot="1">
      <c r="A63" s="2120" t="s">
        <v>8</v>
      </c>
      <c r="B63" s="407" t="s">
        <v>46</v>
      </c>
      <c r="C63" s="407" t="s">
        <v>69</v>
      </c>
      <c r="D63" s="408" t="s">
        <v>77</v>
      </c>
      <c r="E63" s="407" t="s">
        <v>46</v>
      </c>
      <c r="F63" s="407" t="s">
        <v>69</v>
      </c>
      <c r="G63" s="407" t="s">
        <v>77</v>
      </c>
    </row>
    <row r="64" spans="1:9">
      <c r="A64" s="488" t="s">
        <v>9</v>
      </c>
      <c r="B64" s="112">
        <v>7.9794481341079688</v>
      </c>
      <c r="C64" s="113">
        <v>1.37099637125163</v>
      </c>
      <c r="D64" s="114">
        <v>397</v>
      </c>
      <c r="E64" s="112">
        <v>10.353982745307521</v>
      </c>
      <c r="F64" s="113">
        <v>1.2058147875310179</v>
      </c>
      <c r="G64" s="513">
        <v>647</v>
      </c>
    </row>
    <row r="65" spans="1:7">
      <c r="A65" s="510" t="s">
        <v>10</v>
      </c>
      <c r="B65" s="115">
        <v>4.9696572178452998</v>
      </c>
      <c r="C65" s="116">
        <v>1.1789495445438181</v>
      </c>
      <c r="D65" s="117">
        <v>357</v>
      </c>
      <c r="E65" s="118">
        <v>9.1574328052484653</v>
      </c>
      <c r="F65" s="116">
        <v>1.1376063832886989</v>
      </c>
      <c r="G65" s="514">
        <v>657</v>
      </c>
    </row>
    <row r="66" spans="1:7">
      <c r="A66" s="488" t="s">
        <v>11</v>
      </c>
      <c r="B66" s="112">
        <v>8.3242343213775083</v>
      </c>
      <c r="C66" s="113">
        <v>1.324349532094325</v>
      </c>
      <c r="D66" s="114">
        <v>430</v>
      </c>
      <c r="E66" s="112">
        <v>8.7839536191957066</v>
      </c>
      <c r="F66" s="113">
        <v>1.4481759935503951</v>
      </c>
      <c r="G66" s="513">
        <v>568</v>
      </c>
    </row>
    <row r="67" spans="1:7">
      <c r="A67" s="510" t="s">
        <v>12</v>
      </c>
      <c r="B67" s="115">
        <v>8.0868708043835476</v>
      </c>
      <c r="C67" s="116">
        <v>1.15632880852259</v>
      </c>
      <c r="D67" s="117">
        <v>552</v>
      </c>
      <c r="E67" s="115">
        <v>8.7719647803081653</v>
      </c>
      <c r="F67" s="116">
        <v>1.159099866297681</v>
      </c>
      <c r="G67" s="514">
        <v>644</v>
      </c>
    </row>
    <row r="68" spans="1:7">
      <c r="A68" s="488" t="s">
        <v>13</v>
      </c>
      <c r="B68" s="112">
        <v>3.296149234515696</v>
      </c>
      <c r="C68" s="113">
        <v>1.0808921750778271</v>
      </c>
      <c r="D68" s="114">
        <v>268</v>
      </c>
      <c r="E68" s="112">
        <v>10.187935530867151</v>
      </c>
      <c r="F68" s="113">
        <v>1.4657067812408791</v>
      </c>
      <c r="G68" s="513">
        <v>474</v>
      </c>
    </row>
    <row r="69" spans="1:7">
      <c r="A69" s="510" t="s">
        <v>14</v>
      </c>
      <c r="B69" s="115">
        <v>6.6154334834707784</v>
      </c>
      <c r="C69" s="116">
        <v>0.98631281679851068</v>
      </c>
      <c r="D69" s="117">
        <v>641</v>
      </c>
      <c r="E69" s="115">
        <v>14.45359339051689</v>
      </c>
      <c r="F69" s="116">
        <v>1.535545413581872</v>
      </c>
      <c r="G69" s="514">
        <v>613</v>
      </c>
    </row>
    <row r="70" spans="1:7">
      <c r="A70" s="488" t="s">
        <v>15</v>
      </c>
      <c r="B70" s="112">
        <v>8.0643409384011289</v>
      </c>
      <c r="C70" s="113">
        <v>1.4385661040328359</v>
      </c>
      <c r="D70" s="114">
        <v>362</v>
      </c>
      <c r="E70" s="112">
        <v>14.005885801175991</v>
      </c>
      <c r="F70" s="113">
        <v>1.3941633613242079</v>
      </c>
      <c r="G70" s="513">
        <v>606</v>
      </c>
    </row>
    <row r="71" spans="1:7">
      <c r="A71" s="510" t="s">
        <v>24</v>
      </c>
      <c r="B71" s="115">
        <v>6.9927126986554304</v>
      </c>
      <c r="C71" s="116">
        <v>1.066725929992822</v>
      </c>
      <c r="D71" s="117">
        <v>569</v>
      </c>
      <c r="E71" s="115">
        <v>8.012120969924851</v>
      </c>
      <c r="F71" s="116">
        <v>1.1622240136093229</v>
      </c>
      <c r="G71" s="514">
        <v>621</v>
      </c>
    </row>
    <row r="72" spans="1:7">
      <c r="A72" s="488" t="s">
        <v>16</v>
      </c>
      <c r="B72" s="123">
        <v>9.2009608790814088</v>
      </c>
      <c r="C72" s="113">
        <v>1.386381806523348</v>
      </c>
      <c r="D72" s="114">
        <v>435</v>
      </c>
      <c r="E72" s="112">
        <v>11.587710870473281</v>
      </c>
      <c r="F72" s="113">
        <v>1.215838175368305</v>
      </c>
      <c r="G72" s="513">
        <v>684</v>
      </c>
    </row>
    <row r="73" spans="1:7">
      <c r="A73" s="510" t="s">
        <v>17</v>
      </c>
      <c r="B73" s="115">
        <v>10.266599634391071</v>
      </c>
      <c r="C73" s="116">
        <v>1.6804908005526671</v>
      </c>
      <c r="D73" s="117">
        <v>352</v>
      </c>
      <c r="E73" s="115">
        <v>9.474290323821041</v>
      </c>
      <c r="F73" s="116">
        <v>1.2131597497615001</v>
      </c>
      <c r="G73" s="514">
        <v>571</v>
      </c>
    </row>
    <row r="74" spans="1:7">
      <c r="A74" s="488" t="s">
        <v>18</v>
      </c>
      <c r="B74" s="112">
        <v>11.17823817651545</v>
      </c>
      <c r="C74" s="113">
        <v>2.0388682644229918</v>
      </c>
      <c r="D74" s="114">
        <v>291</v>
      </c>
      <c r="E74" s="112">
        <v>6.8276553907223869</v>
      </c>
      <c r="F74" s="113">
        <v>1.020366653432855</v>
      </c>
      <c r="G74" s="513">
        <v>581</v>
      </c>
    </row>
    <row r="75" spans="1:7">
      <c r="A75" s="510" t="s">
        <v>19</v>
      </c>
      <c r="B75" s="115">
        <v>4.0983447259413071</v>
      </c>
      <c r="C75" s="116">
        <v>1.124890056515448</v>
      </c>
      <c r="D75" s="117">
        <v>328</v>
      </c>
      <c r="E75" s="115">
        <v>6.2808378208324136</v>
      </c>
      <c r="F75" s="116">
        <v>1.050609797310647</v>
      </c>
      <c r="G75" s="514">
        <v>507</v>
      </c>
    </row>
    <row r="76" spans="1:7">
      <c r="A76" s="488" t="s">
        <v>20</v>
      </c>
      <c r="B76" s="112">
        <v>6.2967841010919487</v>
      </c>
      <c r="C76" s="113">
        <v>0.97738004010046731</v>
      </c>
      <c r="D76" s="114">
        <v>610</v>
      </c>
      <c r="E76" s="112">
        <v>9.3916204368053915</v>
      </c>
      <c r="F76" s="113">
        <v>1.080887622343069</v>
      </c>
      <c r="G76" s="513">
        <v>710</v>
      </c>
    </row>
    <row r="77" spans="1:7">
      <c r="A77" s="510" t="s">
        <v>21</v>
      </c>
      <c r="B77" s="115">
        <v>4.47110224682576</v>
      </c>
      <c r="C77" s="116">
        <v>0.87444394115115343</v>
      </c>
      <c r="D77" s="117">
        <v>553</v>
      </c>
      <c r="E77" s="115">
        <v>5.8751242478696062</v>
      </c>
      <c r="F77" s="116">
        <v>0.92578579671396422</v>
      </c>
      <c r="G77" s="514">
        <v>620</v>
      </c>
    </row>
    <row r="78" spans="1:7">
      <c r="A78" s="488" t="s">
        <v>22</v>
      </c>
      <c r="B78" s="112">
        <v>7.9133918535758312</v>
      </c>
      <c r="C78" s="113">
        <v>1.235372691965801</v>
      </c>
      <c r="D78" s="114">
        <v>487</v>
      </c>
      <c r="E78" s="112">
        <v>12.339761087669871</v>
      </c>
      <c r="F78" s="113">
        <v>1.4677317582454901</v>
      </c>
      <c r="G78" s="513">
        <v>645</v>
      </c>
    </row>
    <row r="79" spans="1:7" ht="15" thickBot="1">
      <c r="A79" s="537" t="s">
        <v>23</v>
      </c>
      <c r="B79" s="413">
        <v>9.9269865768215428</v>
      </c>
      <c r="C79" s="414">
        <v>1.281931198239143</v>
      </c>
      <c r="D79" s="415">
        <v>562</v>
      </c>
      <c r="E79" s="413">
        <v>7.0245254100833998</v>
      </c>
      <c r="F79" s="414">
        <v>1.0086120905649349</v>
      </c>
      <c r="G79" s="515">
        <v>626</v>
      </c>
    </row>
    <row r="80" spans="1:7">
      <c r="A80" s="511" t="s">
        <v>28</v>
      </c>
      <c r="B80" s="124">
        <v>8.1716072587716564</v>
      </c>
      <c r="C80" s="125">
        <v>0.59403726402520318</v>
      </c>
      <c r="D80" s="126">
        <v>3918</v>
      </c>
      <c r="E80" s="127">
        <v>10.32725985514119</v>
      </c>
      <c r="F80" s="125">
        <v>0.49207374940925308</v>
      </c>
      <c r="G80" s="516">
        <v>5985</v>
      </c>
    </row>
    <row r="81" spans="1:7">
      <c r="A81" s="511" t="s">
        <v>27</v>
      </c>
      <c r="B81" s="124">
        <v>7.3325868167023582</v>
      </c>
      <c r="C81" s="125">
        <v>0.48726366535018839</v>
      </c>
      <c r="D81" s="126">
        <v>3276</v>
      </c>
      <c r="E81" s="124">
        <v>8.2722512566370394</v>
      </c>
      <c r="F81" s="125">
        <v>0.52172307539415641</v>
      </c>
      <c r="G81" s="516">
        <v>3789</v>
      </c>
    </row>
    <row r="82" spans="1:7">
      <c r="A82" s="517" t="s">
        <v>26</v>
      </c>
      <c r="B82" s="518">
        <v>7.9422198161575182</v>
      </c>
      <c r="C82" s="519">
        <v>0.45181030999492788</v>
      </c>
      <c r="D82" s="521">
        <v>7194</v>
      </c>
      <c r="E82" s="525">
        <v>9.9158880329791614</v>
      </c>
      <c r="F82" s="519">
        <v>0.40713832053766308</v>
      </c>
      <c r="G82" s="520">
        <v>9774</v>
      </c>
    </row>
    <row r="83" spans="1:7">
      <c r="A83" s="2082" t="s">
        <v>184</v>
      </c>
      <c r="B83" s="2082" t="s">
        <v>106</v>
      </c>
      <c r="C83" s="2082" t="s">
        <v>106</v>
      </c>
      <c r="D83" s="2082" t="s">
        <v>106</v>
      </c>
      <c r="E83" s="2082" t="s">
        <v>106</v>
      </c>
      <c r="F83" s="2082" t="s">
        <v>106</v>
      </c>
      <c r="G83" s="2082" t="s">
        <v>106</v>
      </c>
    </row>
    <row r="84" spans="1:7" ht="14.25" customHeight="1">
      <c r="A84" s="1968" t="s">
        <v>116</v>
      </c>
      <c r="B84" s="1968" t="s">
        <v>108</v>
      </c>
      <c r="C84" s="1968" t="s">
        <v>108</v>
      </c>
      <c r="D84" s="1968" t="s">
        <v>108</v>
      </c>
      <c r="E84" s="1968" t="s">
        <v>108</v>
      </c>
      <c r="F84" s="1968" t="s">
        <v>108</v>
      </c>
      <c r="G84" s="1968" t="s">
        <v>108</v>
      </c>
    </row>
    <row r="85" spans="1:7" ht="14.25" customHeight="1">
      <c r="A85" s="1968" t="s">
        <v>417</v>
      </c>
      <c r="B85" s="1968" t="s">
        <v>186</v>
      </c>
      <c r="C85" s="1968" t="s">
        <v>186</v>
      </c>
      <c r="D85" s="1968" t="s">
        <v>186</v>
      </c>
      <c r="E85" s="1968" t="s">
        <v>186</v>
      </c>
      <c r="F85" s="1968" t="s">
        <v>186</v>
      </c>
      <c r="G85" s="1968" t="s">
        <v>186</v>
      </c>
    </row>
    <row r="86" spans="1:7" ht="14.25" customHeight="1"/>
    <row r="87" spans="1:7" ht="23.25">
      <c r="A87" s="1842">
        <v>2019</v>
      </c>
      <c r="B87" s="1842"/>
      <c r="C87" s="1842"/>
      <c r="D87" s="1842"/>
      <c r="E87" s="1842"/>
      <c r="F87" s="1842"/>
      <c r="G87" s="1842"/>
    </row>
    <row r="89" spans="1:7" ht="30.75" customHeight="1">
      <c r="A89" s="2084" t="s">
        <v>363</v>
      </c>
      <c r="B89" s="2084"/>
      <c r="C89" s="2084"/>
      <c r="D89" s="2084"/>
      <c r="E89" s="2084"/>
      <c r="F89" s="2084"/>
      <c r="G89" s="2084"/>
    </row>
    <row r="90" spans="1:7" ht="15.75" customHeight="1" thickBot="1">
      <c r="A90" s="2095" t="s">
        <v>8</v>
      </c>
      <c r="B90" s="2087" t="s">
        <v>104</v>
      </c>
      <c r="C90" s="2087" t="s">
        <v>104</v>
      </c>
      <c r="D90" s="2087" t="s">
        <v>104</v>
      </c>
      <c r="E90" s="2087" t="s">
        <v>3</v>
      </c>
      <c r="F90" s="2087" t="s">
        <v>3</v>
      </c>
      <c r="G90" s="2088" t="s">
        <v>3</v>
      </c>
    </row>
    <row r="91" spans="1:7" ht="15.75" thickBot="1">
      <c r="A91" s="2120" t="s">
        <v>8</v>
      </c>
      <c r="B91" s="407" t="s">
        <v>46</v>
      </c>
      <c r="C91" s="407" t="s">
        <v>69</v>
      </c>
      <c r="D91" s="408" t="s">
        <v>77</v>
      </c>
      <c r="E91" s="407" t="s">
        <v>46</v>
      </c>
      <c r="F91" s="407" t="s">
        <v>69</v>
      </c>
      <c r="G91" s="407" t="s">
        <v>77</v>
      </c>
    </row>
    <row r="92" spans="1:7">
      <c r="A92" s="488" t="s">
        <v>9</v>
      </c>
      <c r="B92" s="112">
        <v>5.80864469066029</v>
      </c>
      <c r="C92" s="113">
        <v>1.2939766136930779</v>
      </c>
      <c r="D92" s="114">
        <v>328</v>
      </c>
      <c r="E92" s="112">
        <v>11.262004326796189</v>
      </c>
      <c r="F92" s="113">
        <v>1.22563542107224</v>
      </c>
      <c r="G92" s="513">
        <v>686</v>
      </c>
    </row>
    <row r="93" spans="1:7">
      <c r="A93" s="510" t="s">
        <v>10</v>
      </c>
      <c r="B93" s="115">
        <v>5.558012358406363</v>
      </c>
      <c r="C93" s="116">
        <v>1.358535147511712</v>
      </c>
      <c r="D93" s="117">
        <v>289</v>
      </c>
      <c r="E93" s="115">
        <v>12.2884315950814</v>
      </c>
      <c r="F93" s="116">
        <v>1.3252957642566059</v>
      </c>
      <c r="G93" s="514">
        <v>663</v>
      </c>
    </row>
    <row r="94" spans="1:7">
      <c r="A94" s="488" t="s">
        <v>11</v>
      </c>
      <c r="B94" s="112">
        <v>5.2255113073887323</v>
      </c>
      <c r="C94" s="113">
        <v>1.113375698790706</v>
      </c>
      <c r="D94" s="114">
        <v>400</v>
      </c>
      <c r="E94" s="112">
        <v>9.560041433918153</v>
      </c>
      <c r="F94" s="113">
        <v>1.39119019305827</v>
      </c>
      <c r="G94" s="513">
        <v>590</v>
      </c>
    </row>
    <row r="95" spans="1:7">
      <c r="A95" s="510" t="s">
        <v>12</v>
      </c>
      <c r="B95" s="115">
        <v>8.0167927212578238</v>
      </c>
      <c r="C95" s="116">
        <v>1.229081999363042</v>
      </c>
      <c r="D95" s="117">
        <v>501</v>
      </c>
      <c r="E95" s="115">
        <v>8.9051594508053817</v>
      </c>
      <c r="F95" s="116">
        <v>1.1852695343121959</v>
      </c>
      <c r="G95" s="514">
        <v>624</v>
      </c>
    </row>
    <row r="96" spans="1:7">
      <c r="A96" s="488" t="s">
        <v>13</v>
      </c>
      <c r="B96" s="112">
        <v>6.4286588230501289</v>
      </c>
      <c r="C96" s="113">
        <v>1.5157939363927819</v>
      </c>
      <c r="D96" s="114">
        <v>261</v>
      </c>
      <c r="E96" s="112">
        <v>13.45242997699347</v>
      </c>
      <c r="F96" s="113">
        <v>1.695530206413038</v>
      </c>
      <c r="G96" s="513">
        <v>445</v>
      </c>
    </row>
    <row r="97" spans="1:7">
      <c r="A97" s="510" t="s">
        <v>14</v>
      </c>
      <c r="B97" s="115">
        <v>6.1624624371523327</v>
      </c>
      <c r="C97" s="116">
        <v>1.0832073448866899</v>
      </c>
      <c r="D97" s="117">
        <v>535</v>
      </c>
      <c r="E97" s="115">
        <v>14.338190098012721</v>
      </c>
      <c r="F97" s="116">
        <v>1.5313268041880419</v>
      </c>
      <c r="G97" s="514">
        <v>608</v>
      </c>
    </row>
    <row r="98" spans="1:7">
      <c r="A98" s="488" t="s">
        <v>15</v>
      </c>
      <c r="B98" s="112">
        <v>7.8799261953250728</v>
      </c>
      <c r="C98" s="113">
        <v>1.40377520170974</v>
      </c>
      <c r="D98" s="114">
        <v>376</v>
      </c>
      <c r="E98" s="112">
        <v>13.257665878879701</v>
      </c>
      <c r="F98" s="113">
        <v>1.365678531573016</v>
      </c>
      <c r="G98" s="513">
        <v>611</v>
      </c>
    </row>
    <row r="99" spans="1:7">
      <c r="A99" s="510" t="s">
        <v>24</v>
      </c>
      <c r="B99" s="115">
        <v>7.1652658439049528</v>
      </c>
      <c r="C99" s="116">
        <v>1.1869888259787991</v>
      </c>
      <c r="D99" s="117">
        <v>488</v>
      </c>
      <c r="E99" s="115">
        <v>11.25657867292913</v>
      </c>
      <c r="F99" s="116">
        <v>1.4501265810481909</v>
      </c>
      <c r="G99" s="514">
        <v>542</v>
      </c>
    </row>
    <row r="100" spans="1:7">
      <c r="A100" s="488" t="s">
        <v>16</v>
      </c>
      <c r="B100" s="112">
        <v>6.3766459277995571</v>
      </c>
      <c r="C100" s="113">
        <v>1.31831707611728</v>
      </c>
      <c r="D100" s="114">
        <v>356</v>
      </c>
      <c r="E100" s="112">
        <v>12.91617591781902</v>
      </c>
      <c r="F100" s="113">
        <v>1.3247527115756921</v>
      </c>
      <c r="G100" s="513">
        <v>647</v>
      </c>
    </row>
    <row r="101" spans="1:7">
      <c r="A101" s="510" t="s">
        <v>17</v>
      </c>
      <c r="B101" s="115">
        <v>10.996340731335071</v>
      </c>
      <c r="C101" s="116">
        <v>1.9401757330595919</v>
      </c>
      <c r="D101" s="117">
        <v>281</v>
      </c>
      <c r="E101" s="115">
        <v>9.0244734538252871</v>
      </c>
      <c r="F101" s="116">
        <v>1.147437589403393</v>
      </c>
      <c r="G101" s="514">
        <v>612</v>
      </c>
    </row>
    <row r="102" spans="1:7">
      <c r="A102" s="488" t="s">
        <v>18</v>
      </c>
      <c r="B102" s="112">
        <v>11.142551023015709</v>
      </c>
      <c r="C102" s="113">
        <v>2.1411355778629408</v>
      </c>
      <c r="D102" s="114">
        <v>260</v>
      </c>
      <c r="E102" s="112">
        <v>9.5779135451714978</v>
      </c>
      <c r="F102" s="113">
        <v>1.276004006860459</v>
      </c>
      <c r="G102" s="513">
        <v>525</v>
      </c>
    </row>
    <row r="103" spans="1:7">
      <c r="A103" s="510" t="s">
        <v>19</v>
      </c>
      <c r="B103" s="115">
        <v>4.9359718012687352</v>
      </c>
      <c r="C103" s="116">
        <v>1.3022610784083239</v>
      </c>
      <c r="D103" s="117">
        <v>278</v>
      </c>
      <c r="E103" s="115">
        <v>9.3365535618802529</v>
      </c>
      <c r="F103" s="116">
        <v>1.429235880684969</v>
      </c>
      <c r="G103" s="514">
        <v>449</v>
      </c>
    </row>
    <row r="104" spans="1:7">
      <c r="A104" s="488" t="s">
        <v>20</v>
      </c>
      <c r="B104" s="112">
        <v>5.7114094430246398</v>
      </c>
      <c r="C104" s="113">
        <v>1.0348865424728699</v>
      </c>
      <c r="D104" s="114">
        <v>497</v>
      </c>
      <c r="E104" s="112">
        <v>9.2750206548363909</v>
      </c>
      <c r="F104" s="113">
        <v>1.0601527535354509</v>
      </c>
      <c r="G104" s="513">
        <v>711</v>
      </c>
    </row>
    <row r="105" spans="1:7">
      <c r="A105" s="510" t="s">
        <v>21</v>
      </c>
      <c r="B105" s="115">
        <v>5.9471718076878757</v>
      </c>
      <c r="C105" s="116">
        <v>1.091014829993403</v>
      </c>
      <c r="D105" s="117">
        <v>499</v>
      </c>
      <c r="E105" s="115">
        <v>7.2347688349860224</v>
      </c>
      <c r="F105" s="116">
        <v>1.038979548044441</v>
      </c>
      <c r="G105" s="514">
        <v>611</v>
      </c>
    </row>
    <row r="106" spans="1:7">
      <c r="A106" s="488" t="s">
        <v>22</v>
      </c>
      <c r="B106" s="112">
        <v>8.4450635659218456</v>
      </c>
      <c r="C106" s="113">
        <v>1.4835264505028951</v>
      </c>
      <c r="D106" s="114">
        <v>384</v>
      </c>
      <c r="E106" s="112">
        <v>13.632597195981401</v>
      </c>
      <c r="F106" s="113">
        <v>1.5615468445470231</v>
      </c>
      <c r="G106" s="513">
        <v>582</v>
      </c>
    </row>
    <row r="107" spans="1:7" ht="15" thickBot="1">
      <c r="A107" s="537" t="s">
        <v>23</v>
      </c>
      <c r="B107" s="413">
        <v>11.27246433949168</v>
      </c>
      <c r="C107" s="414">
        <v>1.598140854465862</v>
      </c>
      <c r="D107" s="415">
        <v>413</v>
      </c>
      <c r="E107" s="413">
        <v>7.4738449968546128</v>
      </c>
      <c r="F107" s="414">
        <v>1.072521204892591</v>
      </c>
      <c r="G107" s="515">
        <v>599</v>
      </c>
    </row>
    <row r="108" spans="1:7">
      <c r="A108" s="511" t="s">
        <v>28</v>
      </c>
      <c r="B108" s="124">
        <v>7.773927690977728</v>
      </c>
      <c r="C108" s="125">
        <v>0.64460973771324614</v>
      </c>
      <c r="D108" s="126">
        <v>3348</v>
      </c>
      <c r="E108" s="124">
        <v>11.343909842564919</v>
      </c>
      <c r="F108" s="125">
        <v>0.50850662433847682</v>
      </c>
      <c r="G108" s="516">
        <v>5828</v>
      </c>
    </row>
    <row r="109" spans="1:7">
      <c r="A109" s="511" t="s">
        <v>27</v>
      </c>
      <c r="B109" s="124">
        <v>6.8556833392588574</v>
      </c>
      <c r="C109" s="125">
        <v>0.499227337677703</v>
      </c>
      <c r="D109" s="126">
        <v>2798</v>
      </c>
      <c r="E109" s="124">
        <v>8.976614204000894</v>
      </c>
      <c r="F109" s="125">
        <v>0.51911955123121134</v>
      </c>
      <c r="G109" s="516">
        <v>3677</v>
      </c>
    </row>
    <row r="110" spans="1:7">
      <c r="A110" s="517" t="s">
        <v>26</v>
      </c>
      <c r="B110" s="518">
        <v>7.5143157480938472</v>
      </c>
      <c r="C110" s="519">
        <v>0.48359914722532649</v>
      </c>
      <c r="D110" s="521">
        <v>6146</v>
      </c>
      <c r="E110" s="518">
        <v>10.865903459906329</v>
      </c>
      <c r="F110" s="519">
        <v>0.41908320447760428</v>
      </c>
      <c r="G110" s="520">
        <v>9505</v>
      </c>
    </row>
    <row r="111" spans="1:7">
      <c r="A111" s="2082" t="s">
        <v>184</v>
      </c>
      <c r="B111" s="2082" t="s">
        <v>106</v>
      </c>
      <c r="C111" s="2082" t="s">
        <v>106</v>
      </c>
      <c r="D111" s="2082" t="s">
        <v>106</v>
      </c>
      <c r="E111" s="2082" t="s">
        <v>106</v>
      </c>
      <c r="F111" s="2082" t="s">
        <v>106</v>
      </c>
      <c r="G111" s="2082" t="s">
        <v>106</v>
      </c>
    </row>
    <row r="112" spans="1:7">
      <c r="A112" s="1968" t="s">
        <v>418</v>
      </c>
      <c r="B112" s="1968" t="s">
        <v>187</v>
      </c>
      <c r="C112" s="1968" t="s">
        <v>187</v>
      </c>
      <c r="D112" s="1968" t="s">
        <v>187</v>
      </c>
      <c r="E112" s="1968" t="s">
        <v>187</v>
      </c>
      <c r="F112" s="1968" t="s">
        <v>187</v>
      </c>
      <c r="G112" s="1968" t="s">
        <v>187</v>
      </c>
    </row>
  </sheetData>
  <mergeCells count="31">
    <mergeCell ref="A27:G27"/>
    <mergeCell ref="A28:G28"/>
    <mergeCell ref="A29:G29"/>
    <mergeCell ref="A3:G3"/>
    <mergeCell ref="A5:G5"/>
    <mergeCell ref="A6:A7"/>
    <mergeCell ref="B6:D6"/>
    <mergeCell ref="E6:G6"/>
    <mergeCell ref="A55:G55"/>
    <mergeCell ref="A31:G31"/>
    <mergeCell ref="A33:G33"/>
    <mergeCell ref="A34:A35"/>
    <mergeCell ref="B34:D34"/>
    <mergeCell ref="E34:G34"/>
    <mergeCell ref="A56:G56"/>
    <mergeCell ref="A57:G57"/>
    <mergeCell ref="A59:G59"/>
    <mergeCell ref="A61:G61"/>
    <mergeCell ref="A62:A63"/>
    <mergeCell ref="B62:D62"/>
    <mergeCell ref="E62:G62"/>
    <mergeCell ref="A111:G111"/>
    <mergeCell ref="A112:G112"/>
    <mergeCell ref="A83:G83"/>
    <mergeCell ref="A84:G84"/>
    <mergeCell ref="A85:G85"/>
    <mergeCell ref="A87:G87"/>
    <mergeCell ref="A89:G89"/>
    <mergeCell ref="A90:A91"/>
    <mergeCell ref="B90:D90"/>
    <mergeCell ref="E90:G90"/>
  </mergeCells>
  <hyperlinks>
    <hyperlink ref="A1" location="Inhalt!A9" display="Zurück zum Inhalt" xr:uid="{00000000-0004-0000-1100-000000000000}"/>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86"/>
  <sheetViews>
    <sheetView zoomScale="80" zoomScaleNormal="80" workbookViewId="0"/>
  </sheetViews>
  <sheetFormatPr baseColWidth="10" defaultColWidth="11" defaultRowHeight="14.45" customHeight="1"/>
  <cols>
    <col min="1" max="1" width="23.5" style="529" customWidth="1"/>
    <col min="2" max="2" width="11.25" style="529" customWidth="1"/>
    <col min="3" max="22" width="11.125" style="529" customWidth="1"/>
    <col min="23" max="16384" width="11" style="529"/>
  </cols>
  <sheetData>
    <row r="1" spans="1:22" ht="15">
      <c r="A1" s="1527" t="s">
        <v>176</v>
      </c>
      <c r="B1" s="819"/>
      <c r="C1" s="819"/>
      <c r="D1" s="819"/>
      <c r="E1" s="819"/>
      <c r="F1" s="819"/>
      <c r="G1" s="819"/>
      <c r="H1" s="819"/>
      <c r="I1" s="819"/>
      <c r="J1" s="819"/>
      <c r="K1" s="819"/>
      <c r="L1" s="819"/>
      <c r="M1" s="819"/>
      <c r="N1" s="819"/>
      <c r="O1" s="819"/>
      <c r="P1" s="819"/>
      <c r="Q1" s="819"/>
      <c r="R1" s="819"/>
      <c r="S1" s="819"/>
      <c r="T1" s="819"/>
      <c r="U1" s="819"/>
      <c r="V1" s="819"/>
    </row>
    <row r="2" spans="1:22" ht="14.45" customHeight="1">
      <c r="A2" s="820"/>
      <c r="B2" s="820"/>
      <c r="C2" s="820"/>
      <c r="D2" s="820"/>
      <c r="E2" s="820"/>
      <c r="F2" s="820"/>
      <c r="G2" s="820"/>
      <c r="H2" s="820"/>
      <c r="I2" s="820"/>
      <c r="J2" s="820"/>
      <c r="K2" s="820"/>
      <c r="L2" s="820"/>
      <c r="M2" s="820"/>
      <c r="N2" s="820"/>
      <c r="O2" s="820"/>
      <c r="P2" s="820"/>
      <c r="Q2" s="820"/>
      <c r="R2" s="820"/>
      <c r="S2" s="820"/>
      <c r="T2" s="820"/>
      <c r="U2" s="820"/>
      <c r="V2" s="820"/>
    </row>
    <row r="3" spans="1:22" ht="23.45" customHeight="1">
      <c r="A3" s="1842">
        <v>2023</v>
      </c>
      <c r="B3" s="1842"/>
      <c r="C3" s="1842"/>
      <c r="D3" s="1842"/>
      <c r="E3" s="1842"/>
      <c r="F3" s="1842"/>
      <c r="G3" s="1842"/>
      <c r="H3" s="1842"/>
      <c r="I3" s="1842"/>
      <c r="J3" s="1842"/>
      <c r="K3" s="1842"/>
      <c r="L3" s="1842"/>
      <c r="M3" s="1842"/>
      <c r="N3" s="1842"/>
      <c r="O3" s="1842"/>
      <c r="P3" s="1842"/>
      <c r="Q3" s="1842"/>
      <c r="R3" s="1842"/>
      <c r="S3" s="1842"/>
      <c r="T3" s="1842"/>
      <c r="U3" s="1842"/>
      <c r="V3" s="1842"/>
    </row>
    <row r="4" spans="1:22" ht="14.45" customHeight="1">
      <c r="A4" s="5"/>
      <c r="B4" s="819"/>
      <c r="C4" s="819"/>
      <c r="D4" s="819"/>
      <c r="E4" s="819"/>
      <c r="F4" s="819"/>
      <c r="G4" s="819"/>
      <c r="H4" s="819"/>
      <c r="I4" s="819"/>
      <c r="J4" s="819"/>
      <c r="K4" s="819"/>
      <c r="L4" s="819"/>
      <c r="M4" s="819"/>
      <c r="N4" s="819"/>
      <c r="O4" s="819"/>
      <c r="P4" s="819"/>
      <c r="Q4" s="819"/>
      <c r="R4" s="819"/>
      <c r="S4" s="819"/>
      <c r="T4" s="819"/>
      <c r="U4" s="819"/>
      <c r="V4" s="819"/>
    </row>
    <row r="5" spans="1:22" ht="14.45" customHeight="1">
      <c r="A5" s="1858" t="s">
        <v>460</v>
      </c>
      <c r="B5" s="1858"/>
      <c r="C5" s="1858"/>
      <c r="D5" s="1858"/>
      <c r="E5" s="1858"/>
      <c r="F5" s="1858"/>
      <c r="G5" s="1858"/>
      <c r="H5" s="1858"/>
      <c r="I5" s="1858"/>
      <c r="J5" s="1858"/>
      <c r="K5" s="1858"/>
      <c r="L5" s="1858"/>
      <c r="M5" s="1858"/>
      <c r="N5" s="1858"/>
      <c r="O5" s="1858"/>
      <c r="P5" s="1858"/>
      <c r="Q5" s="1858"/>
      <c r="R5" s="1858"/>
      <c r="S5" s="1858"/>
      <c r="T5" s="1858"/>
      <c r="U5" s="1858"/>
      <c r="V5" s="1858"/>
    </row>
    <row r="6" spans="1:22" ht="14.45" customHeight="1">
      <c r="A6" s="1865" t="s">
        <v>8</v>
      </c>
      <c r="B6" s="1868" t="s">
        <v>461</v>
      </c>
      <c r="C6" s="1863"/>
      <c r="D6" s="1863"/>
      <c r="E6" s="1863"/>
      <c r="F6" s="1863"/>
      <c r="G6" s="1863"/>
      <c r="H6" s="1864"/>
      <c r="I6" s="1863" t="s">
        <v>36</v>
      </c>
      <c r="J6" s="1863"/>
      <c r="K6" s="1863"/>
      <c r="L6" s="1863"/>
      <c r="M6" s="1863"/>
      <c r="N6" s="1863"/>
      <c r="O6" s="1864"/>
      <c r="P6" s="1868" t="s">
        <v>462</v>
      </c>
      <c r="Q6" s="1863"/>
      <c r="R6" s="1863"/>
      <c r="S6" s="1863"/>
      <c r="T6" s="1863"/>
      <c r="U6" s="1863"/>
      <c r="V6" s="1869"/>
    </row>
    <row r="7" spans="1:22" ht="14.45" customHeight="1">
      <c r="A7" s="1866"/>
      <c r="B7" s="1859" t="s">
        <v>35</v>
      </c>
      <c r="C7" s="1863" t="s">
        <v>33</v>
      </c>
      <c r="D7" s="1864"/>
      <c r="E7" s="1859" t="s">
        <v>463</v>
      </c>
      <c r="F7" s="1863" t="s">
        <v>33</v>
      </c>
      <c r="G7" s="1863"/>
      <c r="H7" s="1864"/>
      <c r="I7" s="1859" t="s">
        <v>35</v>
      </c>
      <c r="J7" s="1861" t="s">
        <v>33</v>
      </c>
      <c r="K7" s="1862"/>
      <c r="L7" s="1859" t="s">
        <v>463</v>
      </c>
      <c r="M7" s="1863" t="s">
        <v>33</v>
      </c>
      <c r="N7" s="1863"/>
      <c r="O7" s="1864"/>
      <c r="P7" s="1859" t="s">
        <v>35</v>
      </c>
      <c r="Q7" s="1861" t="s">
        <v>33</v>
      </c>
      <c r="R7" s="1862"/>
      <c r="S7" s="1859" t="s">
        <v>463</v>
      </c>
      <c r="T7" s="1863" t="s">
        <v>33</v>
      </c>
      <c r="U7" s="1863"/>
      <c r="V7" s="1869"/>
    </row>
    <row r="8" spans="1:22" ht="14.45" customHeight="1">
      <c r="A8" s="1866"/>
      <c r="B8" s="1860"/>
      <c r="C8" s="821" t="s">
        <v>464</v>
      </c>
      <c r="D8" s="817" t="s">
        <v>465</v>
      </c>
      <c r="E8" s="1860"/>
      <c r="F8" s="821" t="s">
        <v>466</v>
      </c>
      <c r="G8" s="822" t="s">
        <v>467</v>
      </c>
      <c r="H8" s="823" t="s">
        <v>468</v>
      </c>
      <c r="I8" s="1860"/>
      <c r="J8" s="816" t="s">
        <v>464</v>
      </c>
      <c r="K8" s="817" t="s">
        <v>465</v>
      </c>
      <c r="L8" s="1860"/>
      <c r="M8" s="821" t="s">
        <v>466</v>
      </c>
      <c r="N8" s="822" t="s">
        <v>467</v>
      </c>
      <c r="O8" s="823" t="s">
        <v>468</v>
      </c>
      <c r="P8" s="1860"/>
      <c r="Q8" s="816" t="s">
        <v>464</v>
      </c>
      <c r="R8" s="817" t="s">
        <v>465</v>
      </c>
      <c r="S8" s="1860"/>
      <c r="T8" s="821" t="s">
        <v>466</v>
      </c>
      <c r="U8" s="822" t="s">
        <v>467</v>
      </c>
      <c r="V8" s="824" t="s">
        <v>468</v>
      </c>
    </row>
    <row r="9" spans="1:22" ht="14.45" customHeight="1" thickBot="1">
      <c r="A9" s="1867"/>
      <c r="B9" s="1870" t="s">
        <v>1</v>
      </c>
      <c r="C9" s="1871"/>
      <c r="D9" s="1871"/>
      <c r="E9" s="1871"/>
      <c r="F9" s="1871"/>
      <c r="G9" s="1871"/>
      <c r="H9" s="1872"/>
      <c r="I9" s="1871" t="s">
        <v>1</v>
      </c>
      <c r="J9" s="1871"/>
      <c r="K9" s="1871"/>
      <c r="L9" s="1871"/>
      <c r="M9" s="1871"/>
      <c r="N9" s="1871"/>
      <c r="O9" s="1872"/>
      <c r="P9" s="1873" t="s">
        <v>469</v>
      </c>
      <c r="Q9" s="1874"/>
      <c r="R9" s="1874"/>
      <c r="S9" s="1874"/>
      <c r="T9" s="1874"/>
      <c r="U9" s="1874"/>
      <c r="V9" s="1875"/>
    </row>
    <row r="10" spans="1:22" ht="14.45" customHeight="1">
      <c r="A10" s="28" t="s">
        <v>9</v>
      </c>
      <c r="B10" s="825">
        <v>331601</v>
      </c>
      <c r="C10" s="826">
        <v>220519</v>
      </c>
      <c r="D10" s="827">
        <v>111082</v>
      </c>
      <c r="E10" s="828">
        <v>339976</v>
      </c>
      <c r="F10" s="826">
        <v>112253</v>
      </c>
      <c r="G10" s="829">
        <v>113927</v>
      </c>
      <c r="H10" s="830">
        <v>113796</v>
      </c>
      <c r="I10" s="831">
        <v>102765</v>
      </c>
      <c r="J10" s="832">
        <v>37825</v>
      </c>
      <c r="K10" s="833">
        <v>64940</v>
      </c>
      <c r="L10" s="831">
        <v>309267</v>
      </c>
      <c r="M10" s="832">
        <v>97893</v>
      </c>
      <c r="N10" s="832">
        <v>105096</v>
      </c>
      <c r="O10" s="834">
        <v>106278</v>
      </c>
      <c r="P10" s="835">
        <f>I10/B10*100</f>
        <v>30.990557929559927</v>
      </c>
      <c r="Q10" s="836">
        <f>J10/C10*100</f>
        <v>17.152716999442223</v>
      </c>
      <c r="R10" s="837">
        <f t="shared" ref="R10:V25" si="0">K10/D10*100</f>
        <v>58.461316865018631</v>
      </c>
      <c r="S10" s="838">
        <f>L10/E10*100</f>
        <v>90.96730357436995</v>
      </c>
      <c r="T10" s="839">
        <f t="shared" si="0"/>
        <v>87.207468842703534</v>
      </c>
      <c r="U10" s="840">
        <f t="shared" si="0"/>
        <v>92.248545120998543</v>
      </c>
      <c r="V10" s="839">
        <f t="shared" si="0"/>
        <v>93.393440894231787</v>
      </c>
    </row>
    <row r="11" spans="1:22" ht="14.45" customHeight="1">
      <c r="A11" s="24" t="s">
        <v>10</v>
      </c>
      <c r="B11" s="841">
        <v>394774</v>
      </c>
      <c r="C11" s="842">
        <v>262281</v>
      </c>
      <c r="D11" s="843">
        <v>132493</v>
      </c>
      <c r="E11" s="841">
        <v>397170</v>
      </c>
      <c r="F11" s="661">
        <v>131835</v>
      </c>
      <c r="G11" s="844">
        <v>132453</v>
      </c>
      <c r="H11" s="845">
        <v>132882</v>
      </c>
      <c r="I11" s="846">
        <v>125377</v>
      </c>
      <c r="J11" s="847">
        <v>46418</v>
      </c>
      <c r="K11" s="847">
        <v>78959</v>
      </c>
      <c r="L11" s="846">
        <v>361623</v>
      </c>
      <c r="M11" s="847">
        <v>113853</v>
      </c>
      <c r="N11" s="847">
        <v>122217</v>
      </c>
      <c r="O11" s="848">
        <v>125553</v>
      </c>
      <c r="P11" s="849">
        <f t="shared" ref="P11:V28" si="1">I11/B11*100</f>
        <v>31.759183735504365</v>
      </c>
      <c r="Q11" s="850">
        <f t="shared" si="1"/>
        <v>17.69781265131672</v>
      </c>
      <c r="R11" s="851">
        <f t="shared" si="0"/>
        <v>59.594846520193521</v>
      </c>
      <c r="S11" s="849">
        <f t="shared" si="0"/>
        <v>91.049928242314365</v>
      </c>
      <c r="T11" s="850">
        <f t="shared" si="0"/>
        <v>86.360223006030267</v>
      </c>
      <c r="U11" s="852">
        <f t="shared" si="0"/>
        <v>92.271975719689252</v>
      </c>
      <c r="V11" s="852">
        <f t="shared" si="0"/>
        <v>94.484580304330152</v>
      </c>
    </row>
    <row r="12" spans="1:22" ht="14.45" customHeight="1">
      <c r="A12" s="28" t="s">
        <v>11</v>
      </c>
      <c r="B12" s="853">
        <v>111818</v>
      </c>
      <c r="C12" s="854">
        <v>73818</v>
      </c>
      <c r="D12" s="855">
        <v>38000</v>
      </c>
      <c r="E12" s="853">
        <v>114148</v>
      </c>
      <c r="F12" s="660">
        <v>37894</v>
      </c>
      <c r="G12" s="856">
        <v>37952</v>
      </c>
      <c r="H12" s="830">
        <v>38302</v>
      </c>
      <c r="I12" s="857">
        <v>53231</v>
      </c>
      <c r="J12" s="833">
        <v>22627</v>
      </c>
      <c r="K12" s="833">
        <v>30604</v>
      </c>
      <c r="L12" s="857">
        <v>105096</v>
      </c>
      <c r="M12" s="833">
        <v>34317</v>
      </c>
      <c r="N12" s="833">
        <v>34977</v>
      </c>
      <c r="O12" s="858">
        <v>35802</v>
      </c>
      <c r="P12" s="859">
        <f t="shared" si="1"/>
        <v>47.605036756157325</v>
      </c>
      <c r="Q12" s="836">
        <f t="shared" si="1"/>
        <v>30.652415400037931</v>
      </c>
      <c r="R12" s="860">
        <f t="shared" si="0"/>
        <v>80.536842105263162</v>
      </c>
      <c r="S12" s="859">
        <f t="shared" si="0"/>
        <v>92.069944282860845</v>
      </c>
      <c r="T12" s="836">
        <f t="shared" si="0"/>
        <v>90.560510898823026</v>
      </c>
      <c r="U12" s="840">
        <f t="shared" si="0"/>
        <v>92.161150927487355</v>
      </c>
      <c r="V12" s="840">
        <f t="shared" si="0"/>
        <v>93.472925695786131</v>
      </c>
    </row>
    <row r="13" spans="1:22" ht="14.45" customHeight="1">
      <c r="A13" s="24" t="s">
        <v>12</v>
      </c>
      <c r="B13" s="841">
        <v>59480</v>
      </c>
      <c r="C13" s="842">
        <v>38211</v>
      </c>
      <c r="D13" s="843">
        <v>21269</v>
      </c>
      <c r="E13" s="841">
        <v>70629</v>
      </c>
      <c r="F13" s="661">
        <v>22401</v>
      </c>
      <c r="G13" s="844">
        <v>23586</v>
      </c>
      <c r="H13" s="845">
        <v>24642</v>
      </c>
      <c r="I13" s="846">
        <v>34278</v>
      </c>
      <c r="J13" s="847">
        <v>15382</v>
      </c>
      <c r="K13" s="847">
        <v>18896</v>
      </c>
      <c r="L13" s="846">
        <v>66516</v>
      </c>
      <c r="M13" s="847">
        <v>20989</v>
      </c>
      <c r="N13" s="847">
        <v>22211</v>
      </c>
      <c r="O13" s="848">
        <v>23316</v>
      </c>
      <c r="P13" s="849">
        <f t="shared" si="1"/>
        <v>57.629455279085406</v>
      </c>
      <c r="Q13" s="850">
        <f t="shared" si="1"/>
        <v>40.255423830834054</v>
      </c>
      <c r="R13" s="851">
        <f t="shared" si="0"/>
        <v>88.842916921340915</v>
      </c>
      <c r="S13" s="849">
        <f t="shared" si="0"/>
        <v>94.17661300598904</v>
      </c>
      <c r="T13" s="850">
        <f t="shared" si="0"/>
        <v>93.696709968304987</v>
      </c>
      <c r="U13" s="852">
        <f t="shared" si="0"/>
        <v>94.170270499448833</v>
      </c>
      <c r="V13" s="852">
        <f t="shared" si="0"/>
        <v>94.618943267591916</v>
      </c>
    </row>
    <row r="14" spans="1:22" ht="14.45" customHeight="1">
      <c r="A14" s="28" t="s">
        <v>13</v>
      </c>
      <c r="B14" s="853">
        <v>20230</v>
      </c>
      <c r="C14" s="854">
        <v>13325</v>
      </c>
      <c r="D14" s="855">
        <v>6905</v>
      </c>
      <c r="E14" s="853">
        <v>21133</v>
      </c>
      <c r="F14" s="660">
        <v>7112</v>
      </c>
      <c r="G14" s="856">
        <v>7085</v>
      </c>
      <c r="H14" s="830">
        <v>6936</v>
      </c>
      <c r="I14" s="857">
        <v>6209</v>
      </c>
      <c r="J14" s="833">
        <v>2237</v>
      </c>
      <c r="K14" s="833">
        <v>3972</v>
      </c>
      <c r="L14" s="857">
        <v>18153</v>
      </c>
      <c r="M14" s="833">
        <v>5457</v>
      </c>
      <c r="N14" s="833">
        <v>6289</v>
      </c>
      <c r="O14" s="858">
        <v>6407</v>
      </c>
      <c r="P14" s="859">
        <f t="shared" si="1"/>
        <v>30.692041522491348</v>
      </c>
      <c r="Q14" s="836">
        <f t="shared" si="1"/>
        <v>16.787992495309567</v>
      </c>
      <c r="R14" s="860">
        <f t="shared" si="0"/>
        <v>57.523533671252714</v>
      </c>
      <c r="S14" s="859">
        <f t="shared" si="0"/>
        <v>85.898831211848773</v>
      </c>
      <c r="T14" s="836">
        <f t="shared" si="0"/>
        <v>76.72947131608548</v>
      </c>
      <c r="U14" s="840">
        <f t="shared" si="0"/>
        <v>88.764996471418485</v>
      </c>
      <c r="V14" s="840">
        <f t="shared" si="0"/>
        <v>92.373125720876587</v>
      </c>
    </row>
    <row r="15" spans="1:22" ht="14.45" customHeight="1">
      <c r="A15" s="24" t="s">
        <v>14</v>
      </c>
      <c r="B15" s="841">
        <v>58299</v>
      </c>
      <c r="C15" s="842">
        <v>38923</v>
      </c>
      <c r="D15" s="843">
        <v>19376</v>
      </c>
      <c r="E15" s="841">
        <v>58719</v>
      </c>
      <c r="F15" s="661">
        <v>19476</v>
      </c>
      <c r="G15" s="844">
        <v>19565</v>
      </c>
      <c r="H15" s="845">
        <v>19678</v>
      </c>
      <c r="I15" s="846">
        <v>29301</v>
      </c>
      <c r="J15" s="847">
        <v>12903</v>
      </c>
      <c r="K15" s="847">
        <v>16398</v>
      </c>
      <c r="L15" s="846">
        <v>52155</v>
      </c>
      <c r="M15" s="847">
        <v>17972</v>
      </c>
      <c r="N15" s="847">
        <v>18732</v>
      </c>
      <c r="O15" s="848">
        <v>15451</v>
      </c>
      <c r="P15" s="849">
        <f t="shared" si="1"/>
        <v>50.259867236144707</v>
      </c>
      <c r="Q15" s="850">
        <f t="shared" si="1"/>
        <v>33.150065513963469</v>
      </c>
      <c r="R15" s="851">
        <f t="shared" si="0"/>
        <v>84.630470685383983</v>
      </c>
      <c r="S15" s="849">
        <f t="shared" si="0"/>
        <v>88.821335513206961</v>
      </c>
      <c r="T15" s="850">
        <f t="shared" si="0"/>
        <v>92.277675087286909</v>
      </c>
      <c r="U15" s="852">
        <f t="shared" si="0"/>
        <v>95.742397137745968</v>
      </c>
      <c r="V15" s="852">
        <f t="shared" si="0"/>
        <v>78.519158451062097</v>
      </c>
    </row>
    <row r="16" spans="1:22" ht="14.45" customHeight="1">
      <c r="A16" s="28" t="s">
        <v>15</v>
      </c>
      <c r="B16" s="853">
        <v>181492</v>
      </c>
      <c r="C16" s="854">
        <v>120236</v>
      </c>
      <c r="D16" s="855">
        <v>61256</v>
      </c>
      <c r="E16" s="853">
        <v>189273</v>
      </c>
      <c r="F16" s="660">
        <v>61850</v>
      </c>
      <c r="G16" s="856">
        <v>63439</v>
      </c>
      <c r="H16" s="830">
        <v>63984</v>
      </c>
      <c r="I16" s="857">
        <v>60377</v>
      </c>
      <c r="J16" s="833">
        <v>23845</v>
      </c>
      <c r="K16" s="833">
        <v>36532</v>
      </c>
      <c r="L16" s="857">
        <v>170557</v>
      </c>
      <c r="M16" s="833">
        <v>52604</v>
      </c>
      <c r="N16" s="833">
        <v>58196</v>
      </c>
      <c r="O16" s="858">
        <v>59757</v>
      </c>
      <c r="P16" s="859">
        <f t="shared" si="1"/>
        <v>33.267031053710355</v>
      </c>
      <c r="Q16" s="836">
        <f t="shared" si="1"/>
        <v>19.831830732891977</v>
      </c>
      <c r="R16" s="860">
        <f t="shared" si="0"/>
        <v>59.63823951939402</v>
      </c>
      <c r="S16" s="859">
        <f t="shared" si="0"/>
        <v>90.11163768736165</v>
      </c>
      <c r="T16" s="836">
        <f t="shared" si="0"/>
        <v>85.050929668552953</v>
      </c>
      <c r="U16" s="840">
        <f t="shared" si="0"/>
        <v>91.735367833666999</v>
      </c>
      <c r="V16" s="840">
        <f t="shared" si="0"/>
        <v>93.393660915228807</v>
      </c>
    </row>
    <row r="17" spans="1:22" ht="14.45" customHeight="1">
      <c r="A17" s="24" t="s">
        <v>24</v>
      </c>
      <c r="B17" s="841">
        <v>36275</v>
      </c>
      <c r="C17" s="842">
        <v>23372</v>
      </c>
      <c r="D17" s="843">
        <v>12903</v>
      </c>
      <c r="E17" s="841">
        <v>42146</v>
      </c>
      <c r="F17" s="661">
        <v>13634</v>
      </c>
      <c r="G17" s="844">
        <v>14120</v>
      </c>
      <c r="H17" s="845">
        <v>14392</v>
      </c>
      <c r="I17" s="846">
        <v>21481</v>
      </c>
      <c r="J17" s="847">
        <v>9868</v>
      </c>
      <c r="K17" s="847">
        <v>11613</v>
      </c>
      <c r="L17" s="846">
        <v>39831</v>
      </c>
      <c r="M17" s="847">
        <v>12674</v>
      </c>
      <c r="N17" s="847">
        <v>13332</v>
      </c>
      <c r="O17" s="848">
        <v>13825</v>
      </c>
      <c r="P17" s="849">
        <f t="shared" si="1"/>
        <v>59.217091660923501</v>
      </c>
      <c r="Q17" s="850">
        <f t="shared" si="1"/>
        <v>42.221461577956532</v>
      </c>
      <c r="R17" s="851">
        <f t="shared" si="0"/>
        <v>90.00232504068822</v>
      </c>
      <c r="S17" s="849">
        <f t="shared" si="0"/>
        <v>94.507189294357701</v>
      </c>
      <c r="T17" s="850">
        <f t="shared" si="0"/>
        <v>92.958779521783768</v>
      </c>
      <c r="U17" s="852">
        <f t="shared" si="0"/>
        <v>94.419263456090647</v>
      </c>
      <c r="V17" s="852">
        <f t="shared" si="0"/>
        <v>96.060311284046691</v>
      </c>
    </row>
    <row r="18" spans="1:22" ht="14.45" customHeight="1">
      <c r="A18" s="28" t="s">
        <v>16</v>
      </c>
      <c r="B18" s="853">
        <v>229276</v>
      </c>
      <c r="C18" s="854">
        <v>151082</v>
      </c>
      <c r="D18" s="855">
        <v>78194</v>
      </c>
      <c r="E18" s="853">
        <v>239256</v>
      </c>
      <c r="F18" s="660">
        <v>78997</v>
      </c>
      <c r="G18" s="856">
        <v>79703</v>
      </c>
      <c r="H18" s="830">
        <v>80556</v>
      </c>
      <c r="I18" s="857">
        <v>79908</v>
      </c>
      <c r="J18" s="833">
        <v>30859</v>
      </c>
      <c r="K18" s="833">
        <v>49049</v>
      </c>
      <c r="L18" s="857">
        <v>217957</v>
      </c>
      <c r="M18" s="833">
        <v>67993</v>
      </c>
      <c r="N18" s="833">
        <v>73669</v>
      </c>
      <c r="O18" s="858">
        <v>76295</v>
      </c>
      <c r="P18" s="859">
        <f t="shared" si="1"/>
        <v>34.852317730595438</v>
      </c>
      <c r="Q18" s="836">
        <f t="shared" si="1"/>
        <v>20.42533193894706</v>
      </c>
      <c r="R18" s="860">
        <f t="shared" si="0"/>
        <v>62.727319231654597</v>
      </c>
      <c r="S18" s="859">
        <f t="shared" si="0"/>
        <v>91.097819908382647</v>
      </c>
      <c r="T18" s="836">
        <f t="shared" si="0"/>
        <v>86.070357102168444</v>
      </c>
      <c r="U18" s="840">
        <f t="shared" si="0"/>
        <v>92.42939412569163</v>
      </c>
      <c r="V18" s="840">
        <f t="shared" si="0"/>
        <v>94.71051194200308</v>
      </c>
    </row>
    <row r="19" spans="1:22" ht="14.45" customHeight="1">
      <c r="A19" s="24" t="s">
        <v>17</v>
      </c>
      <c r="B19" s="841">
        <v>519942</v>
      </c>
      <c r="C19" s="842">
        <v>343578</v>
      </c>
      <c r="D19" s="843">
        <v>176364</v>
      </c>
      <c r="E19" s="841">
        <v>540804</v>
      </c>
      <c r="F19" s="661">
        <v>177589</v>
      </c>
      <c r="G19" s="844">
        <v>181329</v>
      </c>
      <c r="H19" s="845">
        <v>181886</v>
      </c>
      <c r="I19" s="846">
        <v>161026</v>
      </c>
      <c r="J19" s="847">
        <v>50972</v>
      </c>
      <c r="K19" s="847">
        <v>110054</v>
      </c>
      <c r="L19" s="846">
        <v>484810</v>
      </c>
      <c r="M19" s="847">
        <v>149861</v>
      </c>
      <c r="N19" s="847">
        <v>164072</v>
      </c>
      <c r="O19" s="848">
        <v>170877</v>
      </c>
      <c r="P19" s="849">
        <f t="shared" si="1"/>
        <v>30.969992806890001</v>
      </c>
      <c r="Q19" s="850">
        <f t="shared" si="1"/>
        <v>14.835641397295518</v>
      </c>
      <c r="R19" s="851">
        <f t="shared" si="0"/>
        <v>62.401623914177492</v>
      </c>
      <c r="S19" s="849">
        <f t="shared" si="0"/>
        <v>89.646156463339764</v>
      </c>
      <c r="T19" s="850">
        <f t="shared" si="0"/>
        <v>84.386420330088015</v>
      </c>
      <c r="U19" s="852">
        <f t="shared" si="0"/>
        <v>90.483044631581265</v>
      </c>
      <c r="V19" s="852">
        <f t="shared" si="0"/>
        <v>93.947307654244966</v>
      </c>
    </row>
    <row r="20" spans="1:22" ht="14.45" customHeight="1">
      <c r="A20" s="28" t="s">
        <v>18</v>
      </c>
      <c r="B20" s="853">
        <v>116898</v>
      </c>
      <c r="C20" s="854">
        <v>77127</v>
      </c>
      <c r="D20" s="855">
        <v>39771</v>
      </c>
      <c r="E20" s="853">
        <v>121904</v>
      </c>
      <c r="F20" s="660">
        <v>39876</v>
      </c>
      <c r="G20" s="856">
        <v>40718</v>
      </c>
      <c r="H20" s="830">
        <v>41310</v>
      </c>
      <c r="I20" s="857">
        <v>36742</v>
      </c>
      <c r="J20" s="833">
        <v>8543</v>
      </c>
      <c r="K20" s="833">
        <v>28199</v>
      </c>
      <c r="L20" s="857">
        <v>111298</v>
      </c>
      <c r="M20" s="833">
        <v>34876</v>
      </c>
      <c r="N20" s="833">
        <v>37357</v>
      </c>
      <c r="O20" s="858">
        <v>39065</v>
      </c>
      <c r="P20" s="859">
        <f t="shared" si="1"/>
        <v>31.430820031138257</v>
      </c>
      <c r="Q20" s="836">
        <f t="shared" si="1"/>
        <v>11.076536102791499</v>
      </c>
      <c r="R20" s="860">
        <f t="shared" si="0"/>
        <v>70.903422091473686</v>
      </c>
      <c r="S20" s="859">
        <f t="shared" si="0"/>
        <v>91.299711248195308</v>
      </c>
      <c r="T20" s="836">
        <f t="shared" si="0"/>
        <v>87.461129501454508</v>
      </c>
      <c r="U20" s="840">
        <f t="shared" si="0"/>
        <v>91.745665307726313</v>
      </c>
      <c r="V20" s="840">
        <f t="shared" si="0"/>
        <v>94.565480513192938</v>
      </c>
    </row>
    <row r="21" spans="1:22" ht="14.45" customHeight="1">
      <c r="A21" s="24" t="s">
        <v>19</v>
      </c>
      <c r="B21" s="841">
        <v>25028</v>
      </c>
      <c r="C21" s="842">
        <v>16499</v>
      </c>
      <c r="D21" s="843">
        <v>8529</v>
      </c>
      <c r="E21" s="841">
        <v>25988</v>
      </c>
      <c r="F21" s="661">
        <v>8495</v>
      </c>
      <c r="G21" s="844">
        <v>8572</v>
      </c>
      <c r="H21" s="845">
        <v>8921</v>
      </c>
      <c r="I21" s="846">
        <v>8363</v>
      </c>
      <c r="J21" s="847">
        <v>3345</v>
      </c>
      <c r="K21" s="847">
        <v>5018</v>
      </c>
      <c r="L21" s="846">
        <v>22800</v>
      </c>
      <c r="M21" s="847">
        <v>7122</v>
      </c>
      <c r="N21" s="847">
        <v>7563</v>
      </c>
      <c r="O21" s="848">
        <v>8115</v>
      </c>
      <c r="P21" s="849">
        <f t="shared" si="1"/>
        <v>33.414575675243732</v>
      </c>
      <c r="Q21" s="850">
        <f t="shared" si="1"/>
        <v>20.273955997333172</v>
      </c>
      <c r="R21" s="851">
        <f t="shared" si="0"/>
        <v>58.834564427248218</v>
      </c>
      <c r="S21" s="849">
        <f t="shared" si="0"/>
        <v>87.732799753732493</v>
      </c>
      <c r="T21" s="850">
        <f t="shared" si="0"/>
        <v>83.837551500882867</v>
      </c>
      <c r="U21" s="852">
        <f t="shared" si="0"/>
        <v>88.229118058796089</v>
      </c>
      <c r="V21" s="852">
        <f t="shared" si="0"/>
        <v>90.965138437394913</v>
      </c>
    </row>
    <row r="22" spans="1:22" ht="14.45" customHeight="1">
      <c r="A22" s="28" t="s">
        <v>20</v>
      </c>
      <c r="B22" s="853">
        <v>97425</v>
      </c>
      <c r="C22" s="854">
        <v>62903</v>
      </c>
      <c r="D22" s="855">
        <v>34522</v>
      </c>
      <c r="E22" s="853">
        <v>112687</v>
      </c>
      <c r="F22" s="660">
        <v>36005</v>
      </c>
      <c r="G22" s="856">
        <v>37518</v>
      </c>
      <c r="H22" s="830">
        <v>39164</v>
      </c>
      <c r="I22" s="857">
        <v>53288</v>
      </c>
      <c r="J22" s="833">
        <v>23458</v>
      </c>
      <c r="K22" s="833">
        <v>29830</v>
      </c>
      <c r="L22" s="857">
        <v>105433</v>
      </c>
      <c r="M22" s="833">
        <v>33253</v>
      </c>
      <c r="N22" s="833">
        <v>35206</v>
      </c>
      <c r="O22" s="858">
        <v>36974</v>
      </c>
      <c r="P22" s="859">
        <f t="shared" si="1"/>
        <v>54.696433153707979</v>
      </c>
      <c r="Q22" s="836">
        <f t="shared" si="1"/>
        <v>37.292338998139996</v>
      </c>
      <c r="R22" s="860">
        <f t="shared" si="0"/>
        <v>86.408666937025671</v>
      </c>
      <c r="S22" s="859">
        <f t="shared" si="0"/>
        <v>93.562700222740872</v>
      </c>
      <c r="T22" s="836">
        <f t="shared" si="0"/>
        <v>92.356617136508817</v>
      </c>
      <c r="U22" s="840">
        <f t="shared" si="0"/>
        <v>93.837624606855371</v>
      </c>
      <c r="V22" s="840">
        <f t="shared" si="0"/>
        <v>94.408129915228272</v>
      </c>
    </row>
    <row r="23" spans="1:22" ht="14.45" customHeight="1">
      <c r="A23" s="24" t="s">
        <v>21</v>
      </c>
      <c r="B23" s="841">
        <v>48573</v>
      </c>
      <c r="C23" s="842">
        <v>31358</v>
      </c>
      <c r="D23" s="843">
        <v>17215</v>
      </c>
      <c r="E23" s="841">
        <v>56013</v>
      </c>
      <c r="F23" s="661">
        <v>17861</v>
      </c>
      <c r="G23" s="844">
        <v>18691</v>
      </c>
      <c r="H23" s="845">
        <v>19461</v>
      </c>
      <c r="I23" s="846">
        <v>28651</v>
      </c>
      <c r="J23" s="847">
        <v>13627</v>
      </c>
      <c r="K23" s="847">
        <v>15024</v>
      </c>
      <c r="L23" s="846">
        <v>51675</v>
      </c>
      <c r="M23" s="847">
        <v>16336</v>
      </c>
      <c r="N23" s="847">
        <v>17142</v>
      </c>
      <c r="O23" s="848">
        <v>18197</v>
      </c>
      <c r="P23" s="849">
        <f t="shared" si="1"/>
        <v>58.985444588557435</v>
      </c>
      <c r="Q23" s="850">
        <f t="shared" si="1"/>
        <v>43.456215319854586</v>
      </c>
      <c r="R23" s="851">
        <f t="shared" si="0"/>
        <v>87.272727272727266</v>
      </c>
      <c r="S23" s="849">
        <f t="shared" si="0"/>
        <v>92.255369289272139</v>
      </c>
      <c r="T23" s="850">
        <f t="shared" si="0"/>
        <v>91.461844241643803</v>
      </c>
      <c r="U23" s="852">
        <f t="shared" si="0"/>
        <v>91.712588946551818</v>
      </c>
      <c r="V23" s="852">
        <f t="shared" si="0"/>
        <v>93.504958635219154</v>
      </c>
    </row>
    <row r="24" spans="1:22" ht="14.45" customHeight="1">
      <c r="A24" s="28" t="s">
        <v>22</v>
      </c>
      <c r="B24" s="853">
        <v>76738</v>
      </c>
      <c r="C24" s="854">
        <v>50590</v>
      </c>
      <c r="D24" s="855">
        <v>26148</v>
      </c>
      <c r="E24" s="853">
        <v>81857</v>
      </c>
      <c r="F24" s="660">
        <v>26586</v>
      </c>
      <c r="G24" s="856">
        <v>27507</v>
      </c>
      <c r="H24" s="830">
        <v>27764</v>
      </c>
      <c r="I24" s="857">
        <v>29380</v>
      </c>
      <c r="J24" s="833">
        <v>11545</v>
      </c>
      <c r="K24" s="833">
        <v>17835</v>
      </c>
      <c r="L24" s="857">
        <v>73470</v>
      </c>
      <c r="M24" s="833">
        <v>22685</v>
      </c>
      <c r="N24" s="833">
        <v>24956</v>
      </c>
      <c r="O24" s="858">
        <v>25829</v>
      </c>
      <c r="P24" s="859">
        <f t="shared" si="1"/>
        <v>38.286116396048889</v>
      </c>
      <c r="Q24" s="836">
        <f t="shared" si="1"/>
        <v>22.820715556434081</v>
      </c>
      <c r="R24" s="860">
        <f t="shared" si="0"/>
        <v>68.207893529141799</v>
      </c>
      <c r="S24" s="859">
        <f t="shared" si="0"/>
        <v>89.754083340459573</v>
      </c>
      <c r="T24" s="836">
        <f t="shared" si="0"/>
        <v>85.326863762882724</v>
      </c>
      <c r="U24" s="840">
        <f t="shared" si="0"/>
        <v>90.725997018940632</v>
      </c>
      <c r="V24" s="840">
        <f t="shared" si="0"/>
        <v>93.030543149402106</v>
      </c>
    </row>
    <row r="25" spans="1:22" ht="14.45" customHeight="1" thickBot="1">
      <c r="A25" s="861" t="s">
        <v>23</v>
      </c>
      <c r="B25" s="841">
        <v>46929</v>
      </c>
      <c r="C25" s="842">
        <v>30144</v>
      </c>
      <c r="D25" s="843">
        <v>16785</v>
      </c>
      <c r="E25" s="862">
        <v>55073</v>
      </c>
      <c r="F25" s="662">
        <v>17495</v>
      </c>
      <c r="G25" s="863">
        <v>18379</v>
      </c>
      <c r="H25" s="845">
        <v>19199</v>
      </c>
      <c r="I25" s="864">
        <v>26207</v>
      </c>
      <c r="J25" s="865">
        <v>11256</v>
      </c>
      <c r="K25" s="865">
        <v>14951</v>
      </c>
      <c r="L25" s="864">
        <v>51993</v>
      </c>
      <c r="M25" s="865">
        <v>16373</v>
      </c>
      <c r="N25" s="865">
        <v>17294</v>
      </c>
      <c r="O25" s="866">
        <v>18326</v>
      </c>
      <c r="P25" s="867">
        <f t="shared" si="1"/>
        <v>55.843934454175461</v>
      </c>
      <c r="Q25" s="868">
        <f t="shared" si="1"/>
        <v>37.340764331210188</v>
      </c>
      <c r="R25" s="869">
        <f t="shared" si="0"/>
        <v>89.073577599046772</v>
      </c>
      <c r="S25" s="867">
        <f t="shared" si="0"/>
        <v>94.407422875093062</v>
      </c>
      <c r="T25" s="850">
        <f t="shared" si="0"/>
        <v>93.586739068305221</v>
      </c>
      <c r="U25" s="852">
        <f t="shared" si="0"/>
        <v>94.096523205832753</v>
      </c>
      <c r="V25" s="852">
        <f t="shared" si="0"/>
        <v>95.45288817125892</v>
      </c>
    </row>
    <row r="26" spans="1:22" ht="14.45" customHeight="1">
      <c r="A26" s="870" t="s">
        <v>28</v>
      </c>
      <c r="B26" s="871">
        <v>1954278</v>
      </c>
      <c r="C26" s="872">
        <v>1294160</v>
      </c>
      <c r="D26" s="873">
        <v>660118</v>
      </c>
      <c r="E26" s="871">
        <v>2016080</v>
      </c>
      <c r="F26" s="872">
        <v>664069</v>
      </c>
      <c r="G26" s="294">
        <v>674298</v>
      </c>
      <c r="H26" s="873">
        <v>677713</v>
      </c>
      <c r="I26" s="874">
        <v>639448</v>
      </c>
      <c r="J26" s="875">
        <v>228492</v>
      </c>
      <c r="K26" s="875">
        <v>410956</v>
      </c>
      <c r="L26" s="874">
        <v>1822090</v>
      </c>
      <c r="M26" s="875">
        <v>570316</v>
      </c>
      <c r="N26" s="875">
        <v>618147</v>
      </c>
      <c r="O26" s="876">
        <v>633627</v>
      </c>
      <c r="P26" s="877">
        <f t="shared" si="1"/>
        <v>32.720421557219595</v>
      </c>
      <c r="Q26" s="878">
        <f t="shared" si="1"/>
        <v>17.655622179637756</v>
      </c>
      <c r="R26" s="879">
        <f t="shared" si="1"/>
        <v>62.254930179149795</v>
      </c>
      <c r="S26" s="877">
        <f t="shared" si="1"/>
        <v>90.377861989603588</v>
      </c>
      <c r="T26" s="880">
        <f t="shared" si="1"/>
        <v>85.88203936639114</v>
      </c>
      <c r="U26" s="881">
        <f t="shared" si="1"/>
        <v>91.672672913163026</v>
      </c>
      <c r="V26" s="881">
        <f t="shared" si="1"/>
        <v>93.494886478494593</v>
      </c>
    </row>
    <row r="27" spans="1:22" ht="14.45" customHeight="1">
      <c r="A27" s="882" t="s">
        <v>27</v>
      </c>
      <c r="B27" s="883">
        <v>400500</v>
      </c>
      <c r="C27" s="884">
        <v>259806</v>
      </c>
      <c r="D27" s="885">
        <v>140694</v>
      </c>
      <c r="E27" s="883">
        <v>450696</v>
      </c>
      <c r="F27" s="884">
        <v>145290</v>
      </c>
      <c r="G27" s="300">
        <v>150246</v>
      </c>
      <c r="H27" s="885">
        <v>155160</v>
      </c>
      <c r="I27" s="886">
        <v>217136</v>
      </c>
      <c r="J27" s="887">
        <v>96218</v>
      </c>
      <c r="K27" s="887">
        <v>120918</v>
      </c>
      <c r="L27" s="886">
        <v>420544</v>
      </c>
      <c r="M27" s="887">
        <v>133942</v>
      </c>
      <c r="N27" s="887">
        <v>140162</v>
      </c>
      <c r="O27" s="888">
        <v>146440</v>
      </c>
      <c r="P27" s="877">
        <f t="shared" si="1"/>
        <v>54.216229712858919</v>
      </c>
      <c r="Q27" s="878">
        <f t="shared" si="1"/>
        <v>37.034556553736245</v>
      </c>
      <c r="R27" s="879">
        <f t="shared" si="1"/>
        <v>85.943963495245001</v>
      </c>
      <c r="S27" s="877">
        <f t="shared" si="1"/>
        <v>93.309902905728023</v>
      </c>
      <c r="T27" s="878">
        <f t="shared" si="1"/>
        <v>92.189414274898468</v>
      </c>
      <c r="U27" s="889">
        <f t="shared" si="1"/>
        <v>93.28834045498715</v>
      </c>
      <c r="V27" s="889">
        <f t="shared" si="1"/>
        <v>94.37999484403197</v>
      </c>
    </row>
    <row r="28" spans="1:22" ht="14.45" customHeight="1">
      <c r="A28" s="890" t="s">
        <v>26</v>
      </c>
      <c r="B28" s="891">
        <v>2354778</v>
      </c>
      <c r="C28" s="648">
        <v>1553966</v>
      </c>
      <c r="D28" s="892">
        <v>800812</v>
      </c>
      <c r="E28" s="893">
        <v>2466776</v>
      </c>
      <c r="F28" s="894">
        <v>809359</v>
      </c>
      <c r="G28" s="895">
        <v>824544</v>
      </c>
      <c r="H28" s="896">
        <v>832873</v>
      </c>
      <c r="I28" s="897">
        <v>856584</v>
      </c>
      <c r="J28" s="898">
        <v>324710</v>
      </c>
      <c r="K28" s="898">
        <v>531874</v>
      </c>
      <c r="L28" s="897">
        <v>2242634</v>
      </c>
      <c r="M28" s="898">
        <v>704258</v>
      </c>
      <c r="N28" s="898">
        <v>758309</v>
      </c>
      <c r="O28" s="899">
        <v>780067</v>
      </c>
      <c r="P28" s="900">
        <f t="shared" si="1"/>
        <v>36.37642274558366</v>
      </c>
      <c r="Q28" s="901">
        <f t="shared" si="1"/>
        <v>20.895566569667547</v>
      </c>
      <c r="R28" s="902">
        <f t="shared" si="1"/>
        <v>66.416836910535807</v>
      </c>
      <c r="S28" s="900">
        <f t="shared" si="1"/>
        <v>90.913564912257939</v>
      </c>
      <c r="T28" s="901">
        <f t="shared" si="1"/>
        <v>87.014291556651628</v>
      </c>
      <c r="U28" s="903">
        <f t="shared" si="1"/>
        <v>91.967075134862426</v>
      </c>
      <c r="V28" s="903">
        <f t="shared" si="1"/>
        <v>93.65977766118003</v>
      </c>
    </row>
    <row r="29" spans="1:22" ht="14.45" customHeight="1">
      <c r="A29" s="1854" t="s">
        <v>470</v>
      </c>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ht="14.45" customHeight="1">
      <c r="A30" s="1855" t="s">
        <v>471</v>
      </c>
      <c r="B30" s="1856"/>
      <c r="C30" s="1856"/>
      <c r="D30" s="1856"/>
      <c r="E30" s="1856"/>
      <c r="F30" s="1856"/>
      <c r="G30" s="1856"/>
      <c r="H30" s="1856"/>
      <c r="I30" s="1856"/>
      <c r="J30" s="1856"/>
      <c r="K30" s="1856"/>
      <c r="L30" s="1856"/>
      <c r="M30" s="1856"/>
      <c r="N30" s="1856"/>
      <c r="O30" s="1856"/>
      <c r="P30" s="1856"/>
      <c r="Q30" s="1856"/>
      <c r="R30" s="1856"/>
      <c r="S30" s="1856"/>
      <c r="T30" s="1856"/>
      <c r="U30" s="1856"/>
      <c r="V30" s="1856"/>
    </row>
    <row r="31" spans="1:22" ht="14.45" customHeight="1">
      <c r="A31" s="1857" t="s">
        <v>472</v>
      </c>
      <c r="B31" s="1857"/>
      <c r="C31" s="1857"/>
      <c r="D31" s="1857"/>
      <c r="E31" s="1857"/>
      <c r="F31" s="1857"/>
      <c r="G31" s="1857"/>
      <c r="H31" s="1857"/>
      <c r="I31" s="1857"/>
      <c r="J31" s="1857"/>
      <c r="K31" s="1857"/>
      <c r="L31" s="1857"/>
      <c r="M31" s="1857"/>
      <c r="N31" s="1857"/>
      <c r="O31" s="1857"/>
      <c r="P31" s="1857"/>
      <c r="Q31" s="1857"/>
      <c r="R31" s="1857"/>
      <c r="S31" s="1857"/>
      <c r="T31" s="1857"/>
      <c r="U31" s="1857"/>
      <c r="V31" s="1857"/>
    </row>
    <row r="32" spans="1:22" ht="25.5" customHeight="1">
      <c r="A32" s="1850" t="s">
        <v>799</v>
      </c>
      <c r="B32" s="1850"/>
      <c r="C32" s="1850"/>
      <c r="D32" s="1850"/>
      <c r="E32" s="1850"/>
      <c r="F32" s="1850"/>
      <c r="G32" s="1850"/>
      <c r="H32" s="1850"/>
      <c r="I32" s="1850"/>
      <c r="J32" s="1850"/>
      <c r="K32" s="1850"/>
      <c r="L32" s="1850"/>
      <c r="M32" s="1850"/>
      <c r="N32" s="1850"/>
      <c r="O32" s="1850"/>
      <c r="P32" s="1850"/>
      <c r="Q32" s="1850"/>
      <c r="R32" s="1850"/>
      <c r="S32" s="1850"/>
      <c r="T32" s="1850"/>
      <c r="U32" s="1850"/>
      <c r="V32" s="1850"/>
    </row>
    <row r="33" spans="1:22" ht="14.45" customHeight="1">
      <c r="A33" s="904"/>
      <c r="B33" s="904"/>
      <c r="C33" s="904"/>
      <c r="D33" s="904"/>
      <c r="E33" s="904"/>
      <c r="F33" s="904"/>
      <c r="G33" s="904"/>
      <c r="H33" s="904"/>
      <c r="I33" s="904"/>
      <c r="J33" s="904"/>
      <c r="K33" s="904"/>
      <c r="L33" s="904"/>
      <c r="M33" s="904"/>
      <c r="N33" s="904"/>
      <c r="O33" s="904"/>
      <c r="P33" s="904"/>
      <c r="Q33" s="904"/>
      <c r="R33" s="904"/>
      <c r="S33" s="904"/>
      <c r="T33" s="904"/>
      <c r="U33" s="904"/>
      <c r="V33" s="904"/>
    </row>
    <row r="34" spans="1:22" ht="24" customHeight="1">
      <c r="A34" s="1842">
        <v>2022</v>
      </c>
      <c r="B34" s="1842"/>
      <c r="C34" s="1842"/>
      <c r="D34" s="1842"/>
      <c r="E34" s="1842"/>
      <c r="F34" s="1842"/>
      <c r="G34" s="1842"/>
      <c r="H34" s="1842"/>
      <c r="I34" s="1842"/>
      <c r="J34" s="1842"/>
      <c r="K34" s="1842"/>
      <c r="L34" s="1842"/>
      <c r="M34" s="1842"/>
      <c r="N34" s="1842"/>
      <c r="O34" s="1842"/>
      <c r="P34" s="1842"/>
      <c r="Q34" s="1842"/>
      <c r="R34" s="1842"/>
      <c r="S34" s="1842"/>
      <c r="T34" s="1842"/>
      <c r="U34" s="1842"/>
      <c r="V34" s="1842"/>
    </row>
    <row r="35" spans="1:22" ht="14.45" customHeight="1">
      <c r="A35" s="5"/>
      <c r="B35" s="819"/>
      <c r="C35" s="819"/>
      <c r="D35" s="819"/>
      <c r="E35" s="819"/>
      <c r="F35" s="819"/>
      <c r="G35" s="819"/>
      <c r="H35" s="819"/>
      <c r="I35" s="819"/>
      <c r="J35" s="819"/>
      <c r="K35" s="819"/>
      <c r="L35" s="819"/>
      <c r="M35" s="819"/>
      <c r="N35" s="819"/>
      <c r="O35" s="819"/>
      <c r="P35" s="819"/>
      <c r="Q35" s="819"/>
      <c r="R35" s="819"/>
      <c r="S35" s="819"/>
      <c r="T35" s="819"/>
      <c r="U35" s="819"/>
      <c r="V35" s="819"/>
    </row>
    <row r="36" spans="1:22" ht="14.45" customHeight="1">
      <c r="A36" s="1858" t="s">
        <v>474</v>
      </c>
      <c r="B36" s="1858"/>
      <c r="C36" s="1858"/>
      <c r="D36" s="1858"/>
      <c r="E36" s="1858"/>
      <c r="F36" s="1858"/>
      <c r="G36" s="1858"/>
      <c r="H36" s="1858"/>
      <c r="I36" s="1858"/>
      <c r="J36" s="1858"/>
      <c r="K36" s="1858"/>
      <c r="L36" s="1858"/>
      <c r="M36" s="1858"/>
      <c r="N36" s="1858"/>
      <c r="O36" s="1858"/>
      <c r="P36" s="1858"/>
      <c r="Q36" s="1858"/>
      <c r="R36" s="1858"/>
      <c r="S36" s="1858"/>
      <c r="T36" s="1858"/>
      <c r="U36" s="1858"/>
      <c r="V36" s="1858"/>
    </row>
    <row r="37" spans="1:22" ht="14.45" customHeight="1">
      <c r="A37" s="1844" t="s">
        <v>8</v>
      </c>
      <c r="B37" s="1834" t="s">
        <v>475</v>
      </c>
      <c r="C37" s="1835"/>
      <c r="D37" s="1835"/>
      <c r="E37" s="1835"/>
      <c r="F37" s="1835"/>
      <c r="G37" s="1835"/>
      <c r="H37" s="1841"/>
      <c r="I37" s="1834" t="s">
        <v>36</v>
      </c>
      <c r="J37" s="1835"/>
      <c r="K37" s="1835"/>
      <c r="L37" s="1835"/>
      <c r="M37" s="1835"/>
      <c r="N37" s="1835"/>
      <c r="O37" s="1841"/>
      <c r="P37" s="1846" t="s">
        <v>476</v>
      </c>
      <c r="Q37" s="1835"/>
      <c r="R37" s="1835"/>
      <c r="S37" s="1835"/>
      <c r="T37" s="1835"/>
      <c r="U37" s="1835"/>
      <c r="V37" s="1835"/>
    </row>
    <row r="38" spans="1:22" ht="14.45" customHeight="1">
      <c r="A38" s="1844"/>
      <c r="B38" s="1833" t="s">
        <v>35</v>
      </c>
      <c r="C38" s="1834" t="s">
        <v>33</v>
      </c>
      <c r="D38" s="1840"/>
      <c r="E38" s="1833" t="s">
        <v>463</v>
      </c>
      <c r="F38" s="1834" t="s">
        <v>33</v>
      </c>
      <c r="G38" s="1835"/>
      <c r="H38" s="1841"/>
      <c r="I38" s="1833" t="s">
        <v>35</v>
      </c>
      <c r="J38" s="1834" t="s">
        <v>33</v>
      </c>
      <c r="K38" s="1840"/>
      <c r="L38" s="1833" t="s">
        <v>463</v>
      </c>
      <c r="M38" s="1834" t="s">
        <v>33</v>
      </c>
      <c r="N38" s="1835"/>
      <c r="O38" s="1841"/>
      <c r="P38" s="1833" t="s">
        <v>35</v>
      </c>
      <c r="Q38" s="1834" t="s">
        <v>33</v>
      </c>
      <c r="R38" s="1841"/>
      <c r="S38" s="1833" t="s">
        <v>463</v>
      </c>
      <c r="T38" s="1834" t="s">
        <v>33</v>
      </c>
      <c r="U38" s="1835"/>
      <c r="V38" s="1835"/>
    </row>
    <row r="39" spans="1:22" ht="14.45" customHeight="1">
      <c r="A39" s="1844"/>
      <c r="B39" s="1833"/>
      <c r="C39" s="905" t="s">
        <v>464</v>
      </c>
      <c r="D39" s="906" t="s">
        <v>465</v>
      </c>
      <c r="E39" s="1833"/>
      <c r="F39" s="905" t="s">
        <v>466</v>
      </c>
      <c r="G39" s="907" t="s">
        <v>467</v>
      </c>
      <c r="H39" s="908" t="s">
        <v>468</v>
      </c>
      <c r="I39" s="1833"/>
      <c r="J39" s="905" t="s">
        <v>464</v>
      </c>
      <c r="K39" s="906" t="s">
        <v>465</v>
      </c>
      <c r="L39" s="1833"/>
      <c r="M39" s="905" t="s">
        <v>466</v>
      </c>
      <c r="N39" s="907" t="s">
        <v>467</v>
      </c>
      <c r="O39" s="908" t="s">
        <v>468</v>
      </c>
      <c r="P39" s="1833"/>
      <c r="Q39" s="905" t="s">
        <v>464</v>
      </c>
      <c r="R39" s="908" t="s">
        <v>465</v>
      </c>
      <c r="S39" s="1833"/>
      <c r="T39" s="905" t="s">
        <v>466</v>
      </c>
      <c r="U39" s="907" t="s">
        <v>467</v>
      </c>
      <c r="V39" s="907" t="s">
        <v>468</v>
      </c>
    </row>
    <row r="40" spans="1:22" ht="14.45" customHeight="1" thickBot="1">
      <c r="A40" s="1845"/>
      <c r="B40" s="1836" t="s">
        <v>1</v>
      </c>
      <c r="C40" s="1837"/>
      <c r="D40" s="1837"/>
      <c r="E40" s="1837"/>
      <c r="F40" s="1837"/>
      <c r="G40" s="1837"/>
      <c r="H40" s="1838"/>
      <c r="I40" s="1836" t="s">
        <v>1</v>
      </c>
      <c r="J40" s="1837"/>
      <c r="K40" s="1837"/>
      <c r="L40" s="1837"/>
      <c r="M40" s="1837"/>
      <c r="N40" s="1837"/>
      <c r="O40" s="1838"/>
      <c r="P40" s="909"/>
      <c r="Q40" s="1836" t="s">
        <v>469</v>
      </c>
      <c r="R40" s="1837"/>
      <c r="S40" s="1837"/>
      <c r="T40" s="1837"/>
      <c r="U40" s="1837"/>
      <c r="V40" s="1837"/>
    </row>
    <row r="41" spans="1:22" s="813" customFormat="1" ht="14.45" customHeight="1">
      <c r="A41" s="28" t="s">
        <v>9</v>
      </c>
      <c r="B41" s="910">
        <v>331341</v>
      </c>
      <c r="C41" s="833">
        <v>221518</v>
      </c>
      <c r="D41" s="833">
        <v>109823</v>
      </c>
      <c r="E41" s="910">
        <v>332737</v>
      </c>
      <c r="F41" s="833">
        <v>111115</v>
      </c>
      <c r="G41" s="833">
        <v>110863</v>
      </c>
      <c r="H41" s="911">
        <v>110759</v>
      </c>
      <c r="I41" s="910">
        <v>99058</v>
      </c>
      <c r="J41" s="833">
        <v>36301</v>
      </c>
      <c r="K41" s="912">
        <v>62757</v>
      </c>
      <c r="L41" s="910">
        <v>306785</v>
      </c>
      <c r="M41" s="833">
        <v>98085</v>
      </c>
      <c r="N41" s="833">
        <v>103844</v>
      </c>
      <c r="O41" s="858">
        <v>104856</v>
      </c>
      <c r="P41" s="913">
        <f t="shared" ref="P41:S56" si="2">I41/B41*100</f>
        <v>29.896088923495732</v>
      </c>
      <c r="Q41" s="836">
        <f t="shared" si="2"/>
        <v>16.38738161232947</v>
      </c>
      <c r="R41" s="837">
        <f t="shared" si="2"/>
        <v>57.143767698933736</v>
      </c>
      <c r="S41" s="913">
        <f>L41/E41*100</f>
        <v>92.200446598965542</v>
      </c>
      <c r="T41" s="836">
        <f>M41/F41*100</f>
        <v>88.273410430634925</v>
      </c>
      <c r="U41" s="836">
        <f>N41/G41*100</f>
        <v>93.66876234631934</v>
      </c>
      <c r="V41" s="836">
        <f>O41/H41*100</f>
        <v>94.670410530972646</v>
      </c>
    </row>
    <row r="42" spans="1:22" s="813" customFormat="1" ht="14.45" customHeight="1">
      <c r="A42" s="24" t="s">
        <v>10</v>
      </c>
      <c r="B42" s="914">
        <v>393522</v>
      </c>
      <c r="C42" s="847">
        <v>263953</v>
      </c>
      <c r="D42" s="847">
        <v>129569</v>
      </c>
      <c r="E42" s="914">
        <v>388836</v>
      </c>
      <c r="F42" s="847">
        <v>129633</v>
      </c>
      <c r="G42" s="847">
        <v>129953</v>
      </c>
      <c r="H42" s="915">
        <v>129250</v>
      </c>
      <c r="I42" s="914">
        <v>120208</v>
      </c>
      <c r="J42" s="847">
        <v>44719</v>
      </c>
      <c r="K42" s="916">
        <v>75489</v>
      </c>
      <c r="L42" s="914">
        <v>356486</v>
      </c>
      <c r="M42" s="847">
        <v>111544</v>
      </c>
      <c r="N42" s="847">
        <v>122560</v>
      </c>
      <c r="O42" s="848">
        <v>122382</v>
      </c>
      <c r="P42" s="917">
        <f t="shared" si="2"/>
        <v>30.546703869161064</v>
      </c>
      <c r="Q42" s="850">
        <f t="shared" si="2"/>
        <v>16.942031346489717</v>
      </c>
      <c r="R42" s="851">
        <f t="shared" si="2"/>
        <v>58.261621221125424</v>
      </c>
      <c r="S42" s="917">
        <f>L42/E42*100</f>
        <v>91.680297091833069</v>
      </c>
      <c r="T42" s="850">
        <f t="shared" ref="T42:V57" si="3">M42/F42*100</f>
        <v>86.045991375652804</v>
      </c>
      <c r="U42" s="850">
        <f t="shared" si="3"/>
        <v>94.311020138049912</v>
      </c>
      <c r="V42" s="852">
        <f t="shared" si="3"/>
        <v>94.686266924564805</v>
      </c>
    </row>
    <row r="43" spans="1:22" s="813" customFormat="1" ht="14.45" customHeight="1">
      <c r="A43" s="28" t="s">
        <v>11</v>
      </c>
      <c r="B43" s="918">
        <v>113454</v>
      </c>
      <c r="C43" s="833">
        <v>75764</v>
      </c>
      <c r="D43" s="833">
        <v>37690</v>
      </c>
      <c r="E43" s="918">
        <v>113784</v>
      </c>
      <c r="F43" s="833">
        <v>37705</v>
      </c>
      <c r="G43" s="833">
        <v>38045</v>
      </c>
      <c r="H43" s="911">
        <v>38034</v>
      </c>
      <c r="I43" s="918">
        <v>52919</v>
      </c>
      <c r="J43" s="833">
        <v>21910</v>
      </c>
      <c r="K43" s="919">
        <v>31009</v>
      </c>
      <c r="L43" s="918">
        <v>104922</v>
      </c>
      <c r="M43" s="833">
        <v>33608</v>
      </c>
      <c r="N43" s="833">
        <v>35405</v>
      </c>
      <c r="O43" s="858">
        <v>35909</v>
      </c>
      <c r="P43" s="920">
        <f t="shared" si="2"/>
        <v>46.643573606924392</v>
      </c>
      <c r="Q43" s="836">
        <f t="shared" si="2"/>
        <v>28.918747690195872</v>
      </c>
      <c r="R43" s="860">
        <f t="shared" si="2"/>
        <v>82.27381268240913</v>
      </c>
      <c r="S43" s="920">
        <f t="shared" si="2"/>
        <v>92.211558742881252</v>
      </c>
      <c r="T43" s="836">
        <f t="shared" si="3"/>
        <v>89.134067099854136</v>
      </c>
      <c r="U43" s="836">
        <f t="shared" si="3"/>
        <v>93.060848994611646</v>
      </c>
      <c r="V43" s="840">
        <f t="shared" si="3"/>
        <v>94.412893726665615</v>
      </c>
    </row>
    <row r="44" spans="1:22" s="813" customFormat="1" ht="14.45" customHeight="1">
      <c r="A44" s="24" t="s">
        <v>12</v>
      </c>
      <c r="B44" s="914">
        <v>60676</v>
      </c>
      <c r="C44" s="847">
        <v>39477</v>
      </c>
      <c r="D44" s="847">
        <v>21199</v>
      </c>
      <c r="E44" s="914">
        <v>70533</v>
      </c>
      <c r="F44" s="847">
        <v>22509</v>
      </c>
      <c r="G44" s="847">
        <v>23516</v>
      </c>
      <c r="H44" s="915">
        <v>24508</v>
      </c>
      <c r="I44" s="914">
        <v>34416</v>
      </c>
      <c r="J44" s="847">
        <v>15552</v>
      </c>
      <c r="K44" s="916">
        <v>18864</v>
      </c>
      <c r="L44" s="914">
        <v>66444</v>
      </c>
      <c r="M44" s="847">
        <v>20971</v>
      </c>
      <c r="N44" s="847">
        <v>22211</v>
      </c>
      <c r="O44" s="848">
        <v>23262</v>
      </c>
      <c r="P44" s="917">
        <f t="shared" si="2"/>
        <v>56.720944030588704</v>
      </c>
      <c r="Q44" s="850">
        <f t="shared" si="2"/>
        <v>39.395090812371755</v>
      </c>
      <c r="R44" s="851">
        <f t="shared" si="2"/>
        <v>88.985329496674368</v>
      </c>
      <c r="S44" s="917">
        <f t="shared" si="2"/>
        <v>94.202713623410318</v>
      </c>
      <c r="T44" s="850">
        <f t="shared" si="3"/>
        <v>93.167177573415088</v>
      </c>
      <c r="U44" s="850">
        <f t="shared" si="3"/>
        <v>94.450586834495667</v>
      </c>
      <c r="V44" s="852">
        <f t="shared" si="3"/>
        <v>94.915945813611884</v>
      </c>
    </row>
    <row r="45" spans="1:22" s="813" customFormat="1" ht="14.45" customHeight="1">
      <c r="A45" s="28" t="s">
        <v>13</v>
      </c>
      <c r="B45" s="918">
        <v>20483</v>
      </c>
      <c r="C45" s="833">
        <v>13535</v>
      </c>
      <c r="D45" s="833">
        <v>6948</v>
      </c>
      <c r="E45" s="918">
        <v>20422</v>
      </c>
      <c r="F45" s="833">
        <v>6926</v>
      </c>
      <c r="G45" s="833">
        <v>6767</v>
      </c>
      <c r="H45" s="911">
        <v>6729</v>
      </c>
      <c r="I45" s="918">
        <v>6191</v>
      </c>
      <c r="J45" s="833">
        <v>2183</v>
      </c>
      <c r="K45" s="919">
        <v>4008</v>
      </c>
      <c r="L45" s="918">
        <v>17904</v>
      </c>
      <c r="M45" s="833">
        <v>5526</v>
      </c>
      <c r="N45" s="833">
        <v>6104</v>
      </c>
      <c r="O45" s="858">
        <v>6274</v>
      </c>
      <c r="P45" s="920">
        <f t="shared" si="2"/>
        <v>30.225064687789878</v>
      </c>
      <c r="Q45" s="836">
        <f t="shared" si="2"/>
        <v>16.128555596601405</v>
      </c>
      <c r="R45" s="860">
        <f t="shared" si="2"/>
        <v>57.685664939550954</v>
      </c>
      <c r="S45" s="920">
        <f t="shared" si="2"/>
        <v>87.670159631769664</v>
      </c>
      <c r="T45" s="836">
        <f t="shared" si="3"/>
        <v>79.786312445856183</v>
      </c>
      <c r="U45" s="836">
        <f t="shared" si="3"/>
        <v>90.202453081129008</v>
      </c>
      <c r="V45" s="840">
        <f t="shared" si="3"/>
        <v>93.238222618516858</v>
      </c>
    </row>
    <row r="46" spans="1:22" s="813" customFormat="1" ht="14.45" customHeight="1">
      <c r="A46" s="24" t="s">
        <v>14</v>
      </c>
      <c r="B46" s="914">
        <v>59192</v>
      </c>
      <c r="C46" s="847">
        <v>39702</v>
      </c>
      <c r="D46" s="847">
        <v>19490</v>
      </c>
      <c r="E46" s="914">
        <v>58315</v>
      </c>
      <c r="F46" s="847">
        <v>19419</v>
      </c>
      <c r="G46" s="847">
        <v>19463</v>
      </c>
      <c r="H46" s="915">
        <v>19433</v>
      </c>
      <c r="I46" s="914">
        <v>29143</v>
      </c>
      <c r="J46" s="847">
        <v>12606</v>
      </c>
      <c r="K46" s="916">
        <v>16537</v>
      </c>
      <c r="L46" s="914">
        <v>52290</v>
      </c>
      <c r="M46" s="847">
        <v>18147</v>
      </c>
      <c r="N46" s="847">
        <v>18553</v>
      </c>
      <c r="O46" s="848">
        <v>15590</v>
      </c>
      <c r="P46" s="917">
        <f t="shared" si="2"/>
        <v>49.234693877551024</v>
      </c>
      <c r="Q46" s="850">
        <f t="shared" si="2"/>
        <v>31.751549040350614</v>
      </c>
      <c r="R46" s="851">
        <f t="shared" si="2"/>
        <v>84.84864032837352</v>
      </c>
      <c r="S46" s="917">
        <f t="shared" si="2"/>
        <v>89.668181428448946</v>
      </c>
      <c r="T46" s="850">
        <f t="shared" si="3"/>
        <v>93.449714197435497</v>
      </c>
      <c r="U46" s="850">
        <f t="shared" si="3"/>
        <v>95.324461799311507</v>
      </c>
      <c r="V46" s="852">
        <f t="shared" si="3"/>
        <v>80.224360623681363</v>
      </c>
    </row>
    <row r="47" spans="1:22" s="813" customFormat="1" ht="14.45" customHeight="1">
      <c r="A47" s="28" t="s">
        <v>15</v>
      </c>
      <c r="B47" s="918">
        <v>181421</v>
      </c>
      <c r="C47" s="833">
        <v>121093</v>
      </c>
      <c r="D47" s="833">
        <v>60328</v>
      </c>
      <c r="E47" s="918">
        <v>186734</v>
      </c>
      <c r="F47" s="833">
        <v>61762</v>
      </c>
      <c r="G47" s="833">
        <v>62270</v>
      </c>
      <c r="H47" s="911">
        <v>62702</v>
      </c>
      <c r="I47" s="918">
        <v>58888</v>
      </c>
      <c r="J47" s="833">
        <v>23119</v>
      </c>
      <c r="K47" s="919">
        <v>35769</v>
      </c>
      <c r="L47" s="918">
        <v>169734</v>
      </c>
      <c r="M47" s="833">
        <v>52324</v>
      </c>
      <c r="N47" s="833">
        <v>58459</v>
      </c>
      <c r="O47" s="858">
        <v>58951</v>
      </c>
      <c r="P47" s="920">
        <f t="shared" si="2"/>
        <v>32.459307356921194</v>
      </c>
      <c r="Q47" s="836">
        <f t="shared" si="2"/>
        <v>19.091937601678051</v>
      </c>
      <c r="R47" s="860">
        <f t="shared" si="2"/>
        <v>59.290876541572736</v>
      </c>
      <c r="S47" s="920">
        <f t="shared" si="2"/>
        <v>90.896141034841008</v>
      </c>
      <c r="T47" s="836">
        <f t="shared" si="3"/>
        <v>84.718759107541857</v>
      </c>
      <c r="U47" s="836">
        <f t="shared" si="3"/>
        <v>93.879877950859154</v>
      </c>
      <c r="V47" s="840">
        <f t="shared" si="3"/>
        <v>94.017734681509353</v>
      </c>
    </row>
    <row r="48" spans="1:22" s="813" customFormat="1" ht="14.45" customHeight="1">
      <c r="A48" s="24" t="s">
        <v>24</v>
      </c>
      <c r="B48" s="914">
        <v>37408</v>
      </c>
      <c r="C48" s="847">
        <v>24325</v>
      </c>
      <c r="D48" s="847">
        <v>13083</v>
      </c>
      <c r="E48" s="914">
        <v>41745</v>
      </c>
      <c r="F48" s="847">
        <v>13619</v>
      </c>
      <c r="G48" s="847">
        <v>13839</v>
      </c>
      <c r="H48" s="915">
        <v>14287</v>
      </c>
      <c r="I48" s="914">
        <v>21910</v>
      </c>
      <c r="J48" s="847">
        <v>10120</v>
      </c>
      <c r="K48" s="916">
        <v>11790</v>
      </c>
      <c r="L48" s="914">
        <v>39876</v>
      </c>
      <c r="M48" s="847">
        <v>12756</v>
      </c>
      <c r="N48" s="847">
        <v>13334</v>
      </c>
      <c r="O48" s="848">
        <v>13786</v>
      </c>
      <c r="P48" s="917">
        <f t="shared" si="2"/>
        <v>58.570359281437121</v>
      </c>
      <c r="Q48" s="850">
        <f t="shared" si="2"/>
        <v>41.603288797533402</v>
      </c>
      <c r="R48" s="851">
        <f t="shared" si="2"/>
        <v>90.116945654666353</v>
      </c>
      <c r="S48" s="917">
        <f t="shared" si="2"/>
        <v>95.522817103844773</v>
      </c>
      <c r="T48" s="850">
        <f t="shared" si="3"/>
        <v>93.66326455686908</v>
      </c>
      <c r="U48" s="850">
        <f t="shared" si="3"/>
        <v>96.350892405520625</v>
      </c>
      <c r="V48" s="852">
        <f t="shared" si="3"/>
        <v>96.493315601595853</v>
      </c>
    </row>
    <row r="49" spans="1:22" s="813" customFormat="1" ht="14.45" customHeight="1">
      <c r="A49" s="28" t="s">
        <v>16</v>
      </c>
      <c r="B49" s="918">
        <v>228545</v>
      </c>
      <c r="C49" s="833">
        <v>152054</v>
      </c>
      <c r="D49" s="833">
        <v>76491</v>
      </c>
      <c r="E49" s="918">
        <v>233713</v>
      </c>
      <c r="F49" s="833">
        <v>77243</v>
      </c>
      <c r="G49" s="833">
        <v>77910</v>
      </c>
      <c r="H49" s="911">
        <v>78560</v>
      </c>
      <c r="I49" s="918">
        <v>77199</v>
      </c>
      <c r="J49" s="833">
        <v>29305</v>
      </c>
      <c r="K49" s="919">
        <v>47894</v>
      </c>
      <c r="L49" s="918">
        <v>214309</v>
      </c>
      <c r="M49" s="833">
        <v>66256</v>
      </c>
      <c r="N49" s="833">
        <v>72928</v>
      </c>
      <c r="O49" s="858">
        <v>75125</v>
      </c>
      <c r="P49" s="920">
        <f t="shared" si="2"/>
        <v>33.778468135378155</v>
      </c>
      <c r="Q49" s="836">
        <f t="shared" si="2"/>
        <v>19.272758362160811</v>
      </c>
      <c r="R49" s="860">
        <f t="shared" si="2"/>
        <v>62.613902289158197</v>
      </c>
      <c r="S49" s="920">
        <f t="shared" si="2"/>
        <v>91.697509338376562</v>
      </c>
      <c r="T49" s="836">
        <f t="shared" si="3"/>
        <v>85.776057377367536</v>
      </c>
      <c r="U49" s="836">
        <f t="shared" si="3"/>
        <v>93.605442176870753</v>
      </c>
      <c r="V49" s="840">
        <f t="shared" si="3"/>
        <v>95.627545824847246</v>
      </c>
    </row>
    <row r="50" spans="1:22" s="813" customFormat="1" ht="14.45" customHeight="1">
      <c r="A50" s="24" t="s">
        <v>17</v>
      </c>
      <c r="B50" s="914">
        <v>518886</v>
      </c>
      <c r="C50" s="847">
        <v>345896</v>
      </c>
      <c r="D50" s="847">
        <v>172990</v>
      </c>
      <c r="E50" s="914">
        <v>532635</v>
      </c>
      <c r="F50" s="847">
        <v>176766</v>
      </c>
      <c r="G50" s="847">
        <v>177260</v>
      </c>
      <c r="H50" s="915">
        <v>178609</v>
      </c>
      <c r="I50" s="914">
        <v>157898</v>
      </c>
      <c r="J50" s="847">
        <v>49608</v>
      </c>
      <c r="K50" s="916">
        <v>108290</v>
      </c>
      <c r="L50" s="914">
        <v>482344</v>
      </c>
      <c r="M50" s="847">
        <v>149138</v>
      </c>
      <c r="N50" s="847">
        <v>163650</v>
      </c>
      <c r="O50" s="848">
        <v>169556</v>
      </c>
      <c r="P50" s="917">
        <f t="shared" si="2"/>
        <v>30.430190831897562</v>
      </c>
      <c r="Q50" s="850">
        <f t="shared" si="2"/>
        <v>14.341883109373915</v>
      </c>
      <c r="R50" s="851">
        <f t="shared" si="2"/>
        <v>62.598994161512223</v>
      </c>
      <c r="S50" s="917">
        <f t="shared" si="2"/>
        <v>90.558074478770649</v>
      </c>
      <c r="T50" s="850">
        <f t="shared" si="3"/>
        <v>84.370297455393001</v>
      </c>
      <c r="U50" s="850">
        <f t="shared" si="3"/>
        <v>92.322012862461918</v>
      </c>
      <c r="V50" s="852">
        <f t="shared" si="3"/>
        <v>94.931386436293806</v>
      </c>
    </row>
    <row r="51" spans="1:22" s="813" customFormat="1" ht="14.45" customHeight="1">
      <c r="A51" s="28" t="s">
        <v>18</v>
      </c>
      <c r="B51" s="918">
        <v>115909</v>
      </c>
      <c r="C51" s="833">
        <v>77270</v>
      </c>
      <c r="D51" s="833">
        <v>38639</v>
      </c>
      <c r="E51" s="918">
        <v>120007</v>
      </c>
      <c r="F51" s="833">
        <v>39566</v>
      </c>
      <c r="G51" s="833">
        <v>40191</v>
      </c>
      <c r="H51" s="911">
        <v>40250</v>
      </c>
      <c r="I51" s="918">
        <v>35444</v>
      </c>
      <c r="J51" s="833">
        <v>8276</v>
      </c>
      <c r="K51" s="919">
        <v>27168</v>
      </c>
      <c r="L51" s="918">
        <v>110504</v>
      </c>
      <c r="M51" s="833">
        <v>34640</v>
      </c>
      <c r="N51" s="833">
        <v>37490</v>
      </c>
      <c r="O51" s="858">
        <v>38374</v>
      </c>
      <c r="P51" s="920">
        <f t="shared" si="2"/>
        <v>30.579161238557834</v>
      </c>
      <c r="Q51" s="836">
        <f t="shared" si="2"/>
        <v>10.710495664552866</v>
      </c>
      <c r="R51" s="860">
        <f t="shared" si="2"/>
        <v>70.312378684748566</v>
      </c>
      <c r="S51" s="920">
        <f t="shared" si="2"/>
        <v>92.081295257776631</v>
      </c>
      <c r="T51" s="836">
        <f t="shared" si="3"/>
        <v>87.549916595056359</v>
      </c>
      <c r="U51" s="836">
        <f t="shared" si="3"/>
        <v>93.279589957950776</v>
      </c>
      <c r="V51" s="840">
        <f t="shared" si="3"/>
        <v>95.339130434782604</v>
      </c>
    </row>
    <row r="52" spans="1:22" s="813" customFormat="1" ht="14.45" customHeight="1">
      <c r="A52" s="24" t="s">
        <v>19</v>
      </c>
      <c r="B52" s="914">
        <v>24851</v>
      </c>
      <c r="C52" s="847">
        <v>16645</v>
      </c>
      <c r="D52" s="847">
        <v>8206</v>
      </c>
      <c r="E52" s="914">
        <v>25432</v>
      </c>
      <c r="F52" s="847">
        <v>8290</v>
      </c>
      <c r="G52" s="847">
        <v>8580</v>
      </c>
      <c r="H52" s="915">
        <v>8562</v>
      </c>
      <c r="I52" s="914">
        <v>7961</v>
      </c>
      <c r="J52" s="847">
        <v>3295</v>
      </c>
      <c r="K52" s="916">
        <v>4666</v>
      </c>
      <c r="L52" s="914">
        <v>22584</v>
      </c>
      <c r="M52" s="847">
        <v>6810</v>
      </c>
      <c r="N52" s="847">
        <v>7713</v>
      </c>
      <c r="O52" s="848">
        <v>8061</v>
      </c>
      <c r="P52" s="917">
        <f t="shared" si="2"/>
        <v>32.034928171904554</v>
      </c>
      <c r="Q52" s="850">
        <f t="shared" si="2"/>
        <v>19.795734454791226</v>
      </c>
      <c r="R52" s="851">
        <f t="shared" si="2"/>
        <v>56.860833536436751</v>
      </c>
      <c r="S52" s="917">
        <f t="shared" si="2"/>
        <v>88.801509908776339</v>
      </c>
      <c r="T52" s="850">
        <f t="shared" si="3"/>
        <v>82.147165259348611</v>
      </c>
      <c r="U52" s="850">
        <f t="shared" si="3"/>
        <v>89.895104895104893</v>
      </c>
      <c r="V52" s="852">
        <f t="shared" si="3"/>
        <v>94.148563419761729</v>
      </c>
    </row>
    <row r="53" spans="1:22" s="813" customFormat="1" ht="14.45" customHeight="1">
      <c r="A53" s="28" t="s">
        <v>20</v>
      </c>
      <c r="B53" s="918">
        <v>100913</v>
      </c>
      <c r="C53" s="833">
        <v>66052</v>
      </c>
      <c r="D53" s="833">
        <v>34861</v>
      </c>
      <c r="E53" s="918">
        <v>113062</v>
      </c>
      <c r="F53" s="833">
        <v>36387</v>
      </c>
      <c r="G53" s="833">
        <v>37871</v>
      </c>
      <c r="H53" s="911">
        <v>38804</v>
      </c>
      <c r="I53" s="918">
        <v>53910</v>
      </c>
      <c r="J53" s="833">
        <v>23838</v>
      </c>
      <c r="K53" s="919">
        <v>30072</v>
      </c>
      <c r="L53" s="918">
        <v>106919</v>
      </c>
      <c r="M53" s="833">
        <v>33841</v>
      </c>
      <c r="N53" s="833">
        <v>35850</v>
      </c>
      <c r="O53" s="858">
        <v>37228</v>
      </c>
      <c r="P53" s="920">
        <f t="shared" si="2"/>
        <v>53.422254813552271</v>
      </c>
      <c r="Q53" s="836">
        <f t="shared" si="2"/>
        <v>36.089747471688973</v>
      </c>
      <c r="R53" s="860">
        <f t="shared" si="2"/>
        <v>86.262585697484297</v>
      </c>
      <c r="S53" s="920">
        <f t="shared" si="2"/>
        <v>94.566697917956517</v>
      </c>
      <c r="T53" s="836">
        <f t="shared" si="3"/>
        <v>93.002995575342837</v>
      </c>
      <c r="U53" s="836">
        <f t="shared" si="3"/>
        <v>94.663462807953309</v>
      </c>
      <c r="V53" s="840">
        <f t="shared" si="3"/>
        <v>95.938563034738692</v>
      </c>
    </row>
    <row r="54" spans="1:22" s="813" customFormat="1" ht="14.45" customHeight="1">
      <c r="A54" s="24" t="s">
        <v>21</v>
      </c>
      <c r="B54" s="914">
        <v>49640</v>
      </c>
      <c r="C54" s="847">
        <v>32470</v>
      </c>
      <c r="D54" s="847">
        <v>17170</v>
      </c>
      <c r="E54" s="914">
        <v>55769</v>
      </c>
      <c r="F54" s="847">
        <v>17945</v>
      </c>
      <c r="G54" s="847">
        <v>18719</v>
      </c>
      <c r="H54" s="915">
        <v>19105</v>
      </c>
      <c r="I54" s="914">
        <v>28963</v>
      </c>
      <c r="J54" s="847">
        <v>13834</v>
      </c>
      <c r="K54" s="916">
        <v>15129</v>
      </c>
      <c r="L54" s="914">
        <v>51945</v>
      </c>
      <c r="M54" s="847">
        <v>16259</v>
      </c>
      <c r="N54" s="847">
        <v>17544</v>
      </c>
      <c r="O54" s="848">
        <v>18142</v>
      </c>
      <c r="P54" s="917">
        <f t="shared" si="2"/>
        <v>58.346091861402094</v>
      </c>
      <c r="Q54" s="850">
        <f t="shared" si="2"/>
        <v>42.605481983369266</v>
      </c>
      <c r="R54" s="851">
        <f t="shared" si="2"/>
        <v>88.112987769365176</v>
      </c>
      <c r="S54" s="917">
        <f t="shared" si="2"/>
        <v>93.143144040596027</v>
      </c>
      <c r="T54" s="850">
        <f t="shared" si="3"/>
        <v>90.604625243800498</v>
      </c>
      <c r="U54" s="850">
        <f t="shared" si="3"/>
        <v>93.722955286072974</v>
      </c>
      <c r="V54" s="852">
        <f t="shared" si="3"/>
        <v>94.959434702957353</v>
      </c>
    </row>
    <row r="55" spans="1:22" s="813" customFormat="1" ht="14.45" customHeight="1">
      <c r="A55" s="28" t="s">
        <v>22</v>
      </c>
      <c r="B55" s="918">
        <v>76538</v>
      </c>
      <c r="C55" s="833">
        <v>50756</v>
      </c>
      <c r="D55" s="833">
        <v>25782</v>
      </c>
      <c r="E55" s="918">
        <v>81126</v>
      </c>
      <c r="F55" s="833">
        <v>26678</v>
      </c>
      <c r="G55" s="833">
        <v>26965</v>
      </c>
      <c r="H55" s="911">
        <v>27483</v>
      </c>
      <c r="I55" s="918">
        <v>27838</v>
      </c>
      <c r="J55" s="833">
        <v>10699</v>
      </c>
      <c r="K55" s="919">
        <v>17139</v>
      </c>
      <c r="L55" s="918">
        <v>72464</v>
      </c>
      <c r="M55" s="833">
        <v>22488</v>
      </c>
      <c r="N55" s="833">
        <v>24639</v>
      </c>
      <c r="O55" s="858">
        <v>25337</v>
      </c>
      <c r="P55" s="920">
        <f t="shared" si="2"/>
        <v>36.371475606888083</v>
      </c>
      <c r="Q55" s="836">
        <f t="shared" si="2"/>
        <v>21.079281267239342</v>
      </c>
      <c r="R55" s="860">
        <f t="shared" si="2"/>
        <v>66.476611589481038</v>
      </c>
      <c r="S55" s="920">
        <f t="shared" si="2"/>
        <v>89.322781845524247</v>
      </c>
      <c r="T55" s="836">
        <f t="shared" si="3"/>
        <v>84.294174975635343</v>
      </c>
      <c r="U55" s="836">
        <f t="shared" si="3"/>
        <v>91.374003337659929</v>
      </c>
      <c r="V55" s="840">
        <f t="shared" si="3"/>
        <v>92.191536586253321</v>
      </c>
    </row>
    <row r="56" spans="1:22" s="813" customFormat="1" ht="14.45" customHeight="1" thickBot="1">
      <c r="A56" s="921" t="s">
        <v>23</v>
      </c>
      <c r="B56" s="922">
        <v>48415</v>
      </c>
      <c r="C56" s="865">
        <v>31539</v>
      </c>
      <c r="D56" s="865">
        <v>16876</v>
      </c>
      <c r="E56" s="922">
        <v>55431</v>
      </c>
      <c r="F56" s="865">
        <v>17771</v>
      </c>
      <c r="G56" s="865">
        <v>18593</v>
      </c>
      <c r="H56" s="923">
        <v>19067</v>
      </c>
      <c r="I56" s="922">
        <v>26752</v>
      </c>
      <c r="J56" s="865">
        <v>11604</v>
      </c>
      <c r="K56" s="924">
        <v>15148</v>
      </c>
      <c r="L56" s="922">
        <v>52704</v>
      </c>
      <c r="M56" s="865">
        <v>16571</v>
      </c>
      <c r="N56" s="865">
        <v>17778</v>
      </c>
      <c r="O56" s="866">
        <v>18355</v>
      </c>
      <c r="P56" s="925">
        <f t="shared" si="2"/>
        <v>55.255602602499224</v>
      </c>
      <c r="Q56" s="868">
        <f t="shared" si="2"/>
        <v>36.792542566346427</v>
      </c>
      <c r="R56" s="869">
        <f t="shared" si="2"/>
        <v>89.76060677885755</v>
      </c>
      <c r="S56" s="925">
        <f t="shared" si="2"/>
        <v>95.080370189965905</v>
      </c>
      <c r="T56" s="868">
        <f t="shared" si="3"/>
        <v>93.247425581002759</v>
      </c>
      <c r="U56" s="868">
        <f t="shared" si="3"/>
        <v>95.616629914483937</v>
      </c>
      <c r="V56" s="926">
        <f t="shared" si="3"/>
        <v>96.265799548958924</v>
      </c>
    </row>
    <row r="57" spans="1:22" s="813" customFormat="1" ht="14.45" customHeight="1">
      <c r="A57" s="870" t="s">
        <v>28</v>
      </c>
      <c r="B57" s="927">
        <v>1950688</v>
      </c>
      <c r="C57" s="928">
        <v>1302422</v>
      </c>
      <c r="D57" s="929">
        <v>648266</v>
      </c>
      <c r="E57" s="930">
        <v>1979957</v>
      </c>
      <c r="F57" s="931">
        <v>657398</v>
      </c>
      <c r="G57" s="932">
        <v>660222</v>
      </c>
      <c r="H57" s="933">
        <v>662337</v>
      </c>
      <c r="I57" s="927">
        <v>619828</v>
      </c>
      <c r="J57" s="931">
        <v>220111</v>
      </c>
      <c r="K57" s="929">
        <v>399717</v>
      </c>
      <c r="L57" s="927">
        <v>1805404</v>
      </c>
      <c r="M57" s="931">
        <v>564958</v>
      </c>
      <c r="N57" s="932">
        <v>615940</v>
      </c>
      <c r="O57" s="929">
        <v>624506</v>
      </c>
      <c r="P57" s="934">
        <f t="shared" ref="P57:R59" si="4">I57/B57*100</f>
        <v>31.774840466543086</v>
      </c>
      <c r="Q57" s="935">
        <f t="shared" si="4"/>
        <v>16.900129144010158</v>
      </c>
      <c r="R57" s="936">
        <f t="shared" si="4"/>
        <v>61.65941141445024</v>
      </c>
      <c r="S57" s="934">
        <f>L57/E57*100</f>
        <v>91.184000460616062</v>
      </c>
      <c r="T57" s="935">
        <f t="shared" si="3"/>
        <v>85.938503007310644</v>
      </c>
      <c r="U57" s="937">
        <f t="shared" si="3"/>
        <v>93.292862097900411</v>
      </c>
      <c r="V57" s="938">
        <f t="shared" si="3"/>
        <v>94.288255072568788</v>
      </c>
    </row>
    <row r="58" spans="1:22" s="813" customFormat="1" ht="14.45" customHeight="1">
      <c r="A58" s="882" t="s">
        <v>27</v>
      </c>
      <c r="B58" s="939">
        <v>410506</v>
      </c>
      <c r="C58" s="940">
        <v>269627</v>
      </c>
      <c r="D58" s="941">
        <v>140879</v>
      </c>
      <c r="E58" s="942">
        <v>450324</v>
      </c>
      <c r="F58" s="943">
        <v>145936</v>
      </c>
      <c r="G58" s="944">
        <v>150583</v>
      </c>
      <c r="H58" s="945">
        <v>153805</v>
      </c>
      <c r="I58" s="939">
        <v>218870</v>
      </c>
      <c r="J58" s="943">
        <v>96858</v>
      </c>
      <c r="K58" s="941">
        <v>122012</v>
      </c>
      <c r="L58" s="939">
        <v>422810</v>
      </c>
      <c r="M58" s="943">
        <v>134006</v>
      </c>
      <c r="N58" s="944">
        <v>142122</v>
      </c>
      <c r="O58" s="941">
        <v>146682</v>
      </c>
      <c r="P58" s="946">
        <f t="shared" si="4"/>
        <v>53.317125693656124</v>
      </c>
      <c r="Q58" s="947">
        <f t="shared" si="4"/>
        <v>35.922960237661663</v>
      </c>
      <c r="R58" s="948">
        <f t="shared" si="4"/>
        <v>86.607656215617652</v>
      </c>
      <c r="S58" s="946">
        <f>L58/E58*100</f>
        <v>93.890176850445457</v>
      </c>
      <c r="T58" s="947">
        <f t="shared" ref="T58:V59" si="5">M58/F58*100</f>
        <v>91.825183642144509</v>
      </c>
      <c r="U58" s="949">
        <f t="shared" si="5"/>
        <v>94.381171845427431</v>
      </c>
      <c r="V58" s="950">
        <f t="shared" si="5"/>
        <v>95.368811156984492</v>
      </c>
    </row>
    <row r="59" spans="1:22" s="813" customFormat="1" ht="14.45" customHeight="1">
      <c r="A59" s="890" t="s">
        <v>26</v>
      </c>
      <c r="B59" s="951">
        <v>2361194</v>
      </c>
      <c r="C59" s="952">
        <v>1572049</v>
      </c>
      <c r="D59" s="953">
        <v>789145</v>
      </c>
      <c r="E59" s="954">
        <v>2430281</v>
      </c>
      <c r="F59" s="955">
        <v>803334</v>
      </c>
      <c r="G59" s="956">
        <v>810805</v>
      </c>
      <c r="H59" s="957">
        <v>816142</v>
      </c>
      <c r="I59" s="951">
        <v>838698</v>
      </c>
      <c r="J59" s="955">
        <v>316969</v>
      </c>
      <c r="K59" s="953">
        <v>521729</v>
      </c>
      <c r="L59" s="951">
        <v>2228214</v>
      </c>
      <c r="M59" s="955">
        <v>698964</v>
      </c>
      <c r="N59" s="956">
        <v>758062</v>
      </c>
      <c r="O59" s="953">
        <v>771188</v>
      </c>
      <c r="P59" s="958">
        <f t="shared" si="4"/>
        <v>35.520080095070547</v>
      </c>
      <c r="Q59" s="959">
        <f t="shared" si="4"/>
        <v>20.162793907823485</v>
      </c>
      <c r="R59" s="960">
        <f t="shared" si="4"/>
        <v>66.113198461626183</v>
      </c>
      <c r="S59" s="958">
        <f>L59/E59*100</f>
        <v>91.685447073815737</v>
      </c>
      <c r="T59" s="959">
        <f t="shared" si="5"/>
        <v>87.007894599257597</v>
      </c>
      <c r="U59" s="961">
        <f t="shared" si="5"/>
        <v>93.494983380714231</v>
      </c>
      <c r="V59" s="962">
        <f t="shared" si="5"/>
        <v>94.491889891710031</v>
      </c>
    </row>
    <row r="60" spans="1:22" ht="14.45" customHeight="1">
      <c r="A60" s="1854" t="s">
        <v>470</v>
      </c>
      <c r="B60" s="1854"/>
      <c r="C60" s="1854"/>
      <c r="D60" s="1854"/>
      <c r="E60" s="1854"/>
      <c r="F60" s="1854"/>
      <c r="G60" s="1854"/>
      <c r="H60" s="1854"/>
      <c r="I60" s="1854"/>
      <c r="J60" s="1854"/>
      <c r="K60" s="1854"/>
      <c r="L60" s="1854"/>
      <c r="M60" s="1854"/>
      <c r="N60" s="1854"/>
      <c r="O60" s="1854"/>
      <c r="P60" s="1854"/>
      <c r="Q60" s="1854"/>
      <c r="R60" s="1854"/>
      <c r="S60" s="1854"/>
      <c r="T60" s="1854"/>
      <c r="U60" s="1854"/>
      <c r="V60" s="1854"/>
    </row>
    <row r="61" spans="1:22" ht="14.45" customHeight="1">
      <c r="A61" s="1855" t="s">
        <v>471</v>
      </c>
      <c r="B61" s="1856"/>
      <c r="C61" s="1856"/>
      <c r="D61" s="1856"/>
      <c r="E61" s="1856"/>
      <c r="F61" s="1856"/>
      <c r="G61" s="1856"/>
      <c r="H61" s="1856"/>
      <c r="I61" s="1856"/>
      <c r="J61" s="1856"/>
      <c r="K61" s="1856"/>
      <c r="L61" s="1856"/>
      <c r="M61" s="1856"/>
      <c r="N61" s="1856"/>
      <c r="O61" s="1856"/>
      <c r="P61" s="1856"/>
      <c r="Q61" s="1856"/>
      <c r="R61" s="1856"/>
      <c r="S61" s="1856"/>
      <c r="T61" s="1856"/>
      <c r="U61" s="1856"/>
      <c r="V61" s="1856"/>
    </row>
    <row r="62" spans="1:22" ht="14.45" customHeight="1">
      <c r="A62" s="1857" t="s">
        <v>472</v>
      </c>
      <c r="B62" s="1857"/>
      <c r="C62" s="1857"/>
      <c r="D62" s="1857"/>
      <c r="E62" s="1857"/>
      <c r="F62" s="1857"/>
      <c r="G62" s="1857"/>
      <c r="H62" s="1857"/>
      <c r="I62" s="1857"/>
      <c r="J62" s="1857"/>
      <c r="K62" s="1857"/>
      <c r="L62" s="1857"/>
      <c r="M62" s="1857"/>
      <c r="N62" s="1857"/>
      <c r="O62" s="1857"/>
      <c r="P62" s="1857"/>
      <c r="Q62" s="1857"/>
      <c r="R62" s="1857"/>
      <c r="S62" s="1857"/>
      <c r="T62" s="1857"/>
      <c r="U62" s="1857"/>
      <c r="V62" s="1857"/>
    </row>
    <row r="63" spans="1:22" ht="24" customHeight="1">
      <c r="A63" s="1850" t="s">
        <v>800</v>
      </c>
      <c r="B63" s="1850"/>
      <c r="C63" s="1850"/>
      <c r="D63" s="1850"/>
      <c r="E63" s="1850"/>
      <c r="F63" s="1850"/>
      <c r="G63" s="1850"/>
      <c r="H63" s="1850"/>
      <c r="I63" s="1850"/>
      <c r="J63" s="1850"/>
      <c r="K63" s="1850"/>
      <c r="L63" s="1850"/>
      <c r="M63" s="1850"/>
      <c r="N63" s="1850"/>
      <c r="O63" s="1850"/>
      <c r="P63" s="1850"/>
      <c r="Q63" s="1850"/>
      <c r="R63" s="1850"/>
      <c r="S63" s="1850"/>
      <c r="T63" s="1850"/>
      <c r="U63" s="1850"/>
      <c r="V63" s="1850"/>
    </row>
    <row r="64" spans="1:22" ht="14.45" customHeight="1">
      <c r="A64" s="820"/>
      <c r="B64" s="820"/>
      <c r="C64" s="820"/>
      <c r="D64" s="820"/>
      <c r="E64" s="820"/>
      <c r="F64" s="820"/>
      <c r="G64" s="820"/>
      <c r="H64" s="820"/>
      <c r="I64" s="820"/>
      <c r="J64" s="820"/>
      <c r="K64" s="820"/>
      <c r="L64" s="820"/>
      <c r="M64" s="820"/>
      <c r="N64" s="820"/>
      <c r="O64" s="820"/>
      <c r="P64" s="820"/>
      <c r="Q64" s="820"/>
      <c r="R64" s="820"/>
      <c r="S64" s="820"/>
      <c r="T64" s="820"/>
      <c r="U64" s="820"/>
      <c r="V64" s="820"/>
    </row>
    <row r="65" spans="1:22" ht="24" customHeight="1">
      <c r="A65" s="1842">
        <v>2021</v>
      </c>
      <c r="B65" s="1842"/>
      <c r="C65" s="1842"/>
      <c r="D65" s="1842"/>
      <c r="E65" s="1842"/>
      <c r="F65" s="1842"/>
      <c r="G65" s="1842"/>
      <c r="H65" s="1842"/>
      <c r="I65" s="1842"/>
      <c r="J65" s="1842"/>
      <c r="K65" s="1842"/>
      <c r="L65" s="1842"/>
      <c r="M65" s="1842"/>
      <c r="N65" s="1842"/>
      <c r="O65" s="1842"/>
      <c r="P65" s="1842"/>
      <c r="Q65" s="1842"/>
      <c r="R65" s="1842"/>
      <c r="S65" s="1842"/>
      <c r="T65" s="1842"/>
      <c r="U65" s="1842"/>
      <c r="V65" s="1842"/>
    </row>
    <row r="66" spans="1:22" ht="14.45" customHeight="1">
      <c r="A66" s="963"/>
      <c r="B66" s="964"/>
      <c r="C66" s="964"/>
      <c r="D66" s="964"/>
      <c r="E66" s="6"/>
      <c r="F66" s="964"/>
      <c r="G66" s="964"/>
      <c r="H66" s="964"/>
      <c r="I66" s="964"/>
      <c r="J66" s="964"/>
      <c r="K66" s="964"/>
      <c r="L66" s="964"/>
      <c r="M66" s="964"/>
      <c r="N66" s="964"/>
      <c r="O66" s="964"/>
      <c r="P66" s="964"/>
      <c r="Q66" s="964"/>
      <c r="R66" s="964"/>
      <c r="S66" s="964"/>
      <c r="T66" s="964"/>
      <c r="U66" s="964"/>
      <c r="V66" s="964"/>
    </row>
    <row r="67" spans="1:22" ht="14.45" customHeight="1">
      <c r="A67" s="1843" t="s">
        <v>478</v>
      </c>
      <c r="B67" s="1843"/>
      <c r="C67" s="1843"/>
      <c r="D67" s="1843"/>
      <c r="E67" s="1843"/>
      <c r="F67" s="1843"/>
      <c r="G67" s="1843"/>
      <c r="H67" s="1843"/>
      <c r="I67" s="1843"/>
      <c r="J67" s="1843"/>
      <c r="K67" s="1843"/>
      <c r="L67" s="1843"/>
      <c r="M67" s="1843"/>
      <c r="N67" s="1843"/>
      <c r="O67" s="1843"/>
      <c r="P67" s="1843"/>
      <c r="Q67" s="1843"/>
      <c r="R67" s="1843"/>
      <c r="S67" s="1843"/>
      <c r="T67" s="1843"/>
      <c r="U67" s="1843"/>
      <c r="V67" s="1843"/>
    </row>
    <row r="68" spans="1:22" ht="14.45" customHeight="1">
      <c r="A68" s="1844" t="s">
        <v>8</v>
      </c>
      <c r="B68" s="1834" t="s">
        <v>479</v>
      </c>
      <c r="C68" s="1835"/>
      <c r="D68" s="1835"/>
      <c r="E68" s="1835"/>
      <c r="F68" s="1835"/>
      <c r="G68" s="1835"/>
      <c r="H68" s="1841"/>
      <c r="I68" s="1834" t="s">
        <v>36</v>
      </c>
      <c r="J68" s="1835"/>
      <c r="K68" s="1835"/>
      <c r="L68" s="1835"/>
      <c r="M68" s="1835"/>
      <c r="N68" s="1835"/>
      <c r="O68" s="1841"/>
      <c r="P68" s="1846" t="s">
        <v>476</v>
      </c>
      <c r="Q68" s="1835"/>
      <c r="R68" s="1835"/>
      <c r="S68" s="1835"/>
      <c r="T68" s="1835"/>
      <c r="U68" s="1835"/>
      <c r="V68" s="1835"/>
    </row>
    <row r="69" spans="1:22" ht="14.45" customHeight="1">
      <c r="A69" s="1844"/>
      <c r="B69" s="1833" t="s">
        <v>35</v>
      </c>
      <c r="C69" s="1834" t="s">
        <v>33</v>
      </c>
      <c r="D69" s="1840"/>
      <c r="E69" s="1833" t="s">
        <v>463</v>
      </c>
      <c r="F69" s="1834" t="s">
        <v>33</v>
      </c>
      <c r="G69" s="1835"/>
      <c r="H69" s="1841"/>
      <c r="I69" s="1833" t="s">
        <v>35</v>
      </c>
      <c r="J69" s="1834" t="s">
        <v>33</v>
      </c>
      <c r="K69" s="1840"/>
      <c r="L69" s="1833" t="s">
        <v>463</v>
      </c>
      <c r="M69" s="1834" t="s">
        <v>33</v>
      </c>
      <c r="N69" s="1835"/>
      <c r="O69" s="1841"/>
      <c r="P69" s="1833" t="s">
        <v>35</v>
      </c>
      <c r="Q69" s="1834" t="s">
        <v>33</v>
      </c>
      <c r="R69" s="1841"/>
      <c r="S69" s="1833" t="s">
        <v>463</v>
      </c>
      <c r="T69" s="1834" t="s">
        <v>33</v>
      </c>
      <c r="U69" s="1835"/>
      <c r="V69" s="1835"/>
    </row>
    <row r="70" spans="1:22" ht="14.45" customHeight="1">
      <c r="A70" s="1844"/>
      <c r="B70" s="1833"/>
      <c r="C70" s="905" t="s">
        <v>464</v>
      </c>
      <c r="D70" s="906" t="s">
        <v>465</v>
      </c>
      <c r="E70" s="1833"/>
      <c r="F70" s="905" t="s">
        <v>466</v>
      </c>
      <c r="G70" s="907" t="s">
        <v>467</v>
      </c>
      <c r="H70" s="908" t="s">
        <v>468</v>
      </c>
      <c r="I70" s="1833"/>
      <c r="J70" s="905" t="s">
        <v>464</v>
      </c>
      <c r="K70" s="906" t="s">
        <v>465</v>
      </c>
      <c r="L70" s="1833"/>
      <c r="M70" s="905" t="s">
        <v>466</v>
      </c>
      <c r="N70" s="907" t="s">
        <v>467</v>
      </c>
      <c r="O70" s="908" t="s">
        <v>468</v>
      </c>
      <c r="P70" s="1833"/>
      <c r="Q70" s="905" t="s">
        <v>464</v>
      </c>
      <c r="R70" s="908" t="s">
        <v>465</v>
      </c>
      <c r="S70" s="1833"/>
      <c r="T70" s="905" t="s">
        <v>466</v>
      </c>
      <c r="U70" s="907" t="s">
        <v>467</v>
      </c>
      <c r="V70" s="907" t="s">
        <v>468</v>
      </c>
    </row>
    <row r="71" spans="1:22" ht="14.45" customHeight="1" thickBot="1">
      <c r="A71" s="1845"/>
      <c r="B71" s="1836" t="s">
        <v>1</v>
      </c>
      <c r="C71" s="1837"/>
      <c r="D71" s="1837"/>
      <c r="E71" s="1837"/>
      <c r="F71" s="1837"/>
      <c r="G71" s="1837"/>
      <c r="H71" s="1838"/>
      <c r="I71" s="1852" t="s">
        <v>1</v>
      </c>
      <c r="J71" s="1837"/>
      <c r="K71" s="1837"/>
      <c r="L71" s="1837"/>
      <c r="M71" s="1837"/>
      <c r="N71" s="1837"/>
      <c r="O71" s="1853"/>
      <c r="P71" s="909"/>
      <c r="Q71" s="1836" t="s">
        <v>469</v>
      </c>
      <c r="R71" s="1837"/>
      <c r="S71" s="1837"/>
      <c r="T71" s="1837"/>
      <c r="U71" s="1837"/>
      <c r="V71" s="1837"/>
    </row>
    <row r="72" spans="1:22" ht="14.45" customHeight="1">
      <c r="A72" s="28" t="s">
        <v>9</v>
      </c>
      <c r="B72" s="910">
        <f>C72+D72</f>
        <v>327313</v>
      </c>
      <c r="C72" s="833">
        <v>216771</v>
      </c>
      <c r="D72" s="833">
        <v>110542</v>
      </c>
      <c r="E72" s="910">
        <v>327631</v>
      </c>
      <c r="F72" s="833">
        <v>110454</v>
      </c>
      <c r="G72" s="833">
        <v>110245</v>
      </c>
      <c r="H72" s="911">
        <v>106932</v>
      </c>
      <c r="I72" s="918">
        <v>94007</v>
      </c>
      <c r="J72" s="833">
        <v>33917</v>
      </c>
      <c r="K72" s="911">
        <v>60090</v>
      </c>
      <c r="L72" s="1008">
        <v>302033</v>
      </c>
      <c r="M72" s="833">
        <v>96652</v>
      </c>
      <c r="N72" s="911">
        <v>103722</v>
      </c>
      <c r="O72" s="1664">
        <v>101659</v>
      </c>
      <c r="P72" s="965">
        <f>I72/B72*100</f>
        <v>28.720826853806603</v>
      </c>
      <c r="Q72" s="836">
        <f>J72/C72*100</f>
        <v>15.646465625014416</v>
      </c>
      <c r="R72" s="837">
        <f t="shared" ref="R72:V90" si="6">K72/D72*100</f>
        <v>54.359428995313998</v>
      </c>
      <c r="S72" s="913">
        <f t="shared" si="6"/>
        <v>92.186942017086295</v>
      </c>
      <c r="T72" s="836">
        <f t="shared" si="6"/>
        <v>87.504300432759337</v>
      </c>
      <c r="U72" s="836">
        <f t="shared" si="6"/>
        <v>94.083178375436532</v>
      </c>
      <c r="V72" s="836">
        <f t="shared" si="6"/>
        <v>95.068828788388885</v>
      </c>
    </row>
    <row r="73" spans="1:22" ht="14.45" customHeight="1">
      <c r="A73" s="24" t="s">
        <v>10</v>
      </c>
      <c r="B73" s="914">
        <f t="shared" ref="B73:B87" si="7">C73+D73</f>
        <v>387163</v>
      </c>
      <c r="C73" s="847">
        <v>257675</v>
      </c>
      <c r="D73" s="847">
        <v>129488</v>
      </c>
      <c r="E73" s="914">
        <v>383003</v>
      </c>
      <c r="F73" s="847">
        <v>129649</v>
      </c>
      <c r="G73" s="847">
        <v>128899</v>
      </c>
      <c r="H73" s="915">
        <v>124455</v>
      </c>
      <c r="I73" s="914">
        <v>113298</v>
      </c>
      <c r="J73" s="847">
        <v>41924</v>
      </c>
      <c r="K73" s="915">
        <v>71374</v>
      </c>
      <c r="L73" s="1013">
        <v>351693</v>
      </c>
      <c r="M73" s="847">
        <v>111554</v>
      </c>
      <c r="N73" s="915">
        <v>120852</v>
      </c>
      <c r="O73" s="1013">
        <v>119287</v>
      </c>
      <c r="P73" s="966">
        <f t="shared" ref="P73:Q90" si="8">I73/B73*100</f>
        <v>29.263643478328248</v>
      </c>
      <c r="Q73" s="850">
        <f t="shared" si="8"/>
        <v>16.270107693800327</v>
      </c>
      <c r="R73" s="851">
        <f t="shared" si="6"/>
        <v>55.12016557518843</v>
      </c>
      <c r="S73" s="917">
        <f t="shared" si="6"/>
        <v>91.825129307081141</v>
      </c>
      <c r="T73" s="850">
        <f t="shared" si="6"/>
        <v>86.043085561786043</v>
      </c>
      <c r="U73" s="850">
        <f t="shared" si="6"/>
        <v>93.757127673604913</v>
      </c>
      <c r="V73" s="852">
        <f t="shared" si="6"/>
        <v>95.847495078542437</v>
      </c>
    </row>
    <row r="74" spans="1:22" ht="14.45" customHeight="1">
      <c r="A74" s="28" t="s">
        <v>11</v>
      </c>
      <c r="B74" s="918">
        <f t="shared" si="7"/>
        <v>114316</v>
      </c>
      <c r="C74" s="833">
        <v>75986</v>
      </c>
      <c r="D74" s="833">
        <v>38330</v>
      </c>
      <c r="E74" s="918">
        <v>113572</v>
      </c>
      <c r="F74" s="833">
        <v>38440</v>
      </c>
      <c r="G74" s="833">
        <v>38566</v>
      </c>
      <c r="H74" s="911">
        <v>36566</v>
      </c>
      <c r="I74" s="918">
        <v>51887</v>
      </c>
      <c r="J74" s="833">
        <v>21644</v>
      </c>
      <c r="K74" s="911">
        <v>30243</v>
      </c>
      <c r="L74" s="1008">
        <v>104630</v>
      </c>
      <c r="M74" s="833">
        <v>34192</v>
      </c>
      <c r="N74" s="911">
        <v>35673</v>
      </c>
      <c r="O74" s="1008">
        <v>34765</v>
      </c>
      <c r="P74" s="967">
        <f t="shared" si="8"/>
        <v>45.389096889324328</v>
      </c>
      <c r="Q74" s="836">
        <f t="shared" si="8"/>
        <v>28.484194456873634</v>
      </c>
      <c r="R74" s="860">
        <f t="shared" si="6"/>
        <v>78.901643621184448</v>
      </c>
      <c r="S74" s="920">
        <f t="shared" si="6"/>
        <v>92.126580495192485</v>
      </c>
      <c r="T74" s="836">
        <f t="shared" si="6"/>
        <v>88.949011446409983</v>
      </c>
      <c r="U74" s="836">
        <f t="shared" si="6"/>
        <v>92.498573873359959</v>
      </c>
      <c r="V74" s="840">
        <f t="shared" si="6"/>
        <v>95.074659519772467</v>
      </c>
    </row>
    <row r="75" spans="1:22" ht="14.45" customHeight="1">
      <c r="A75" s="24" t="s">
        <v>12</v>
      </c>
      <c r="B75" s="914">
        <f t="shared" si="7"/>
        <v>61521</v>
      </c>
      <c r="C75" s="847">
        <v>39761</v>
      </c>
      <c r="D75" s="847">
        <v>21760</v>
      </c>
      <c r="E75" s="914">
        <v>69911</v>
      </c>
      <c r="F75" s="847">
        <v>22920</v>
      </c>
      <c r="G75" s="847">
        <v>23863</v>
      </c>
      <c r="H75" s="915">
        <v>23128</v>
      </c>
      <c r="I75" s="914">
        <v>34824</v>
      </c>
      <c r="J75" s="847">
        <v>15571</v>
      </c>
      <c r="K75" s="915">
        <v>19253</v>
      </c>
      <c r="L75" s="1013">
        <v>66196</v>
      </c>
      <c r="M75" s="847">
        <v>21331</v>
      </c>
      <c r="N75" s="915">
        <v>22603</v>
      </c>
      <c r="O75" s="1013">
        <v>22262</v>
      </c>
      <c r="P75" s="966">
        <f t="shared" si="8"/>
        <v>56.605061686253478</v>
      </c>
      <c r="Q75" s="850">
        <f t="shared" si="8"/>
        <v>39.161489902165435</v>
      </c>
      <c r="R75" s="851">
        <f t="shared" si="6"/>
        <v>88.478860294117652</v>
      </c>
      <c r="S75" s="917">
        <f t="shared" si="6"/>
        <v>94.686100899715356</v>
      </c>
      <c r="T75" s="850">
        <f t="shared" si="6"/>
        <v>93.067190226876093</v>
      </c>
      <c r="U75" s="850">
        <f t="shared" si="6"/>
        <v>94.719859196245238</v>
      </c>
      <c r="V75" s="852">
        <f t="shared" si="6"/>
        <v>96.255620892424758</v>
      </c>
    </row>
    <row r="76" spans="1:22" ht="14.45" customHeight="1">
      <c r="A76" s="28" t="s">
        <v>13</v>
      </c>
      <c r="B76" s="918">
        <f t="shared" si="7"/>
        <v>20616</v>
      </c>
      <c r="C76" s="833">
        <v>13714</v>
      </c>
      <c r="D76" s="833">
        <v>6902</v>
      </c>
      <c r="E76" s="918">
        <v>20017</v>
      </c>
      <c r="F76" s="833">
        <v>6755</v>
      </c>
      <c r="G76" s="833">
        <v>6695</v>
      </c>
      <c r="H76" s="911">
        <v>6567</v>
      </c>
      <c r="I76" s="918">
        <v>6067</v>
      </c>
      <c r="J76" s="833">
        <v>2051</v>
      </c>
      <c r="K76" s="911">
        <v>4016</v>
      </c>
      <c r="L76" s="1008">
        <v>17286</v>
      </c>
      <c r="M76" s="833">
        <v>5360</v>
      </c>
      <c r="N76" s="911">
        <v>6072</v>
      </c>
      <c r="O76" s="1008">
        <v>5854</v>
      </c>
      <c r="P76" s="967">
        <f t="shared" si="8"/>
        <v>29.428599146294143</v>
      </c>
      <c r="Q76" s="836">
        <f t="shared" si="8"/>
        <v>14.955519906664721</v>
      </c>
      <c r="R76" s="860">
        <f t="shared" si="6"/>
        <v>58.186033033903215</v>
      </c>
      <c r="S76" s="920">
        <f t="shared" si="6"/>
        <v>86.356596892641264</v>
      </c>
      <c r="T76" s="836">
        <f t="shared" si="6"/>
        <v>79.348630643967439</v>
      </c>
      <c r="U76" s="836">
        <f t="shared" si="6"/>
        <v>90.69454817027632</v>
      </c>
      <c r="V76" s="840">
        <f t="shared" si="6"/>
        <v>89.142683112532367</v>
      </c>
    </row>
    <row r="77" spans="1:22" ht="14.45" customHeight="1">
      <c r="A77" s="24" t="s">
        <v>14</v>
      </c>
      <c r="B77" s="914">
        <f t="shared" si="7"/>
        <v>59735</v>
      </c>
      <c r="C77" s="847">
        <v>39825</v>
      </c>
      <c r="D77" s="847">
        <v>19910</v>
      </c>
      <c r="E77" s="914">
        <v>58290</v>
      </c>
      <c r="F77" s="847">
        <v>19827</v>
      </c>
      <c r="G77" s="847">
        <v>19768</v>
      </c>
      <c r="H77" s="915">
        <v>18695</v>
      </c>
      <c r="I77" s="914">
        <v>28184</v>
      </c>
      <c r="J77" s="847">
        <v>12001</v>
      </c>
      <c r="K77" s="915">
        <v>16183</v>
      </c>
      <c r="L77" s="1013">
        <v>52090</v>
      </c>
      <c r="M77" s="847">
        <v>18114</v>
      </c>
      <c r="N77" s="915">
        <v>18827</v>
      </c>
      <c r="O77" s="1013">
        <v>15149</v>
      </c>
      <c r="P77" s="966">
        <f t="shared" si="8"/>
        <v>47.181719260065286</v>
      </c>
      <c r="Q77" s="850">
        <f t="shared" si="8"/>
        <v>30.134337727558069</v>
      </c>
      <c r="R77" s="851">
        <f t="shared" si="6"/>
        <v>81.280763435459562</v>
      </c>
      <c r="S77" s="917">
        <f t="shared" si="6"/>
        <v>89.363527191628066</v>
      </c>
      <c r="T77" s="850">
        <f t="shared" si="6"/>
        <v>91.360266303525492</v>
      </c>
      <c r="U77" s="850">
        <f t="shared" si="6"/>
        <v>95.239781464993939</v>
      </c>
      <c r="V77" s="852">
        <f t="shared" si="6"/>
        <v>81.032361594009089</v>
      </c>
    </row>
    <row r="78" spans="1:22" ht="14.45" customHeight="1">
      <c r="A78" s="28" t="s">
        <v>15</v>
      </c>
      <c r="B78" s="918">
        <f t="shared" si="7"/>
        <v>180903</v>
      </c>
      <c r="C78" s="833">
        <v>119386</v>
      </c>
      <c r="D78" s="833">
        <v>61517</v>
      </c>
      <c r="E78" s="918">
        <v>185027</v>
      </c>
      <c r="F78" s="833">
        <v>62034</v>
      </c>
      <c r="G78" s="833">
        <v>62388</v>
      </c>
      <c r="H78" s="911">
        <v>60605</v>
      </c>
      <c r="I78" s="918">
        <v>56559</v>
      </c>
      <c r="J78" s="833">
        <v>21939</v>
      </c>
      <c r="K78" s="911">
        <v>34620</v>
      </c>
      <c r="L78" s="1008">
        <v>167933</v>
      </c>
      <c r="M78" s="833">
        <v>52419</v>
      </c>
      <c r="N78" s="911">
        <v>58369</v>
      </c>
      <c r="O78" s="1008">
        <v>57145</v>
      </c>
      <c r="P78" s="967">
        <f t="shared" si="8"/>
        <v>31.264821478914111</v>
      </c>
      <c r="Q78" s="836">
        <f t="shared" si="8"/>
        <v>18.37652656090329</v>
      </c>
      <c r="R78" s="860">
        <f t="shared" si="6"/>
        <v>56.277126647918465</v>
      </c>
      <c r="S78" s="920">
        <f t="shared" si="6"/>
        <v>90.76134834375523</v>
      </c>
      <c r="T78" s="836">
        <f t="shared" si="6"/>
        <v>84.500435245188115</v>
      </c>
      <c r="U78" s="836">
        <f t="shared" si="6"/>
        <v>93.558056036417256</v>
      </c>
      <c r="V78" s="840">
        <f t="shared" si="6"/>
        <v>94.290900090751578</v>
      </c>
    </row>
    <row r="79" spans="1:22" ht="14.45" customHeight="1">
      <c r="A79" s="24" t="s">
        <v>24</v>
      </c>
      <c r="B79" s="914">
        <f t="shared" si="7"/>
        <v>38395</v>
      </c>
      <c r="C79" s="847">
        <v>25005</v>
      </c>
      <c r="D79" s="847">
        <v>13390</v>
      </c>
      <c r="E79" s="914">
        <v>42129</v>
      </c>
      <c r="F79" s="847">
        <v>13669</v>
      </c>
      <c r="G79" s="847">
        <v>14088</v>
      </c>
      <c r="H79" s="915">
        <v>14372</v>
      </c>
      <c r="I79" s="914">
        <v>22219</v>
      </c>
      <c r="J79" s="847">
        <v>10331</v>
      </c>
      <c r="K79" s="915">
        <v>11888</v>
      </c>
      <c r="L79" s="1013">
        <v>40189</v>
      </c>
      <c r="M79" s="847">
        <v>12936</v>
      </c>
      <c r="N79" s="915">
        <v>13531</v>
      </c>
      <c r="O79" s="1013">
        <v>13722</v>
      </c>
      <c r="P79" s="966">
        <f t="shared" si="8"/>
        <v>57.869514259669231</v>
      </c>
      <c r="Q79" s="850">
        <f t="shared" si="8"/>
        <v>41.315736852629477</v>
      </c>
      <c r="R79" s="851">
        <f t="shared" si="6"/>
        <v>88.782673637042564</v>
      </c>
      <c r="S79" s="917">
        <f t="shared" si="6"/>
        <v>95.395096014621757</v>
      </c>
      <c r="T79" s="850">
        <f t="shared" si="6"/>
        <v>94.637500914478011</v>
      </c>
      <c r="U79" s="850">
        <f t="shared" si="6"/>
        <v>96.046280522430436</v>
      </c>
      <c r="V79" s="852">
        <f t="shared" si="6"/>
        <v>95.477317005288072</v>
      </c>
    </row>
    <row r="80" spans="1:22" ht="14.45" customHeight="1">
      <c r="A80" s="28" t="s">
        <v>16</v>
      </c>
      <c r="B80" s="918">
        <f t="shared" si="7"/>
        <v>224984</v>
      </c>
      <c r="C80" s="833">
        <v>148916</v>
      </c>
      <c r="D80" s="833">
        <v>76068</v>
      </c>
      <c r="E80" s="918">
        <v>229184</v>
      </c>
      <c r="F80" s="833">
        <v>76877</v>
      </c>
      <c r="G80" s="833">
        <v>77593</v>
      </c>
      <c r="H80" s="911">
        <v>74714</v>
      </c>
      <c r="I80" s="918">
        <v>71804</v>
      </c>
      <c r="J80" s="833">
        <v>26683</v>
      </c>
      <c r="K80" s="911">
        <v>45121</v>
      </c>
      <c r="L80" s="1008">
        <v>209511</v>
      </c>
      <c r="M80" s="833">
        <v>65353</v>
      </c>
      <c r="N80" s="911">
        <v>72630</v>
      </c>
      <c r="O80" s="1008">
        <v>71528</v>
      </c>
      <c r="P80" s="967">
        <f t="shared" si="8"/>
        <v>31.915158411264798</v>
      </c>
      <c r="Q80" s="836">
        <f t="shared" si="8"/>
        <v>17.918155201590157</v>
      </c>
      <c r="R80" s="860">
        <f t="shared" si="6"/>
        <v>59.316664037440184</v>
      </c>
      <c r="S80" s="920">
        <f t="shared" si="6"/>
        <v>91.416067439262775</v>
      </c>
      <c r="T80" s="836">
        <f t="shared" si="6"/>
        <v>85.009820882708738</v>
      </c>
      <c r="U80" s="836">
        <f t="shared" si="6"/>
        <v>93.603804466897785</v>
      </c>
      <c r="V80" s="840">
        <f t="shared" si="6"/>
        <v>95.735738951200574</v>
      </c>
    </row>
    <row r="81" spans="1:22" ht="14.45" customHeight="1">
      <c r="A81" s="24" t="s">
        <v>17</v>
      </c>
      <c r="B81" s="914">
        <f t="shared" si="7"/>
        <v>516102</v>
      </c>
      <c r="C81" s="847">
        <v>340580</v>
      </c>
      <c r="D81" s="847">
        <v>175522</v>
      </c>
      <c r="E81" s="914">
        <v>524976</v>
      </c>
      <c r="F81" s="847">
        <v>176136</v>
      </c>
      <c r="G81" s="847">
        <v>177663</v>
      </c>
      <c r="H81" s="915">
        <v>171177</v>
      </c>
      <c r="I81" s="914">
        <v>152948</v>
      </c>
      <c r="J81" s="847">
        <v>47304</v>
      </c>
      <c r="K81" s="915">
        <v>105644</v>
      </c>
      <c r="L81" s="1013">
        <v>477923</v>
      </c>
      <c r="M81" s="847">
        <v>149384</v>
      </c>
      <c r="N81" s="915">
        <v>164612</v>
      </c>
      <c r="O81" s="1013">
        <v>163927</v>
      </c>
      <c r="P81" s="966">
        <f t="shared" si="8"/>
        <v>29.63522714502172</v>
      </c>
      <c r="Q81" s="850">
        <f t="shared" si="8"/>
        <v>13.889247753831699</v>
      </c>
      <c r="R81" s="851">
        <f t="shared" si="6"/>
        <v>60.188466403071985</v>
      </c>
      <c r="S81" s="917">
        <f t="shared" si="6"/>
        <v>91.03711407759593</v>
      </c>
      <c r="T81" s="850">
        <f t="shared" si="6"/>
        <v>84.811736385520277</v>
      </c>
      <c r="U81" s="850">
        <f t="shared" si="6"/>
        <v>92.654069783804175</v>
      </c>
      <c r="V81" s="852">
        <f t="shared" si="6"/>
        <v>95.764617910116428</v>
      </c>
    </row>
    <row r="82" spans="1:22" ht="14.45" customHeight="1">
      <c r="A82" s="28" t="s">
        <v>18</v>
      </c>
      <c r="B82" s="918">
        <f t="shared" si="7"/>
        <v>114778</v>
      </c>
      <c r="C82" s="833">
        <v>75694</v>
      </c>
      <c r="D82" s="833">
        <v>39084</v>
      </c>
      <c r="E82" s="918">
        <v>118073</v>
      </c>
      <c r="F82" s="833">
        <v>39823</v>
      </c>
      <c r="G82" s="833">
        <v>39864</v>
      </c>
      <c r="H82" s="911">
        <v>38386</v>
      </c>
      <c r="I82" s="918">
        <v>33506</v>
      </c>
      <c r="J82" s="833">
        <v>7508</v>
      </c>
      <c r="K82" s="911">
        <v>25998</v>
      </c>
      <c r="L82" s="1008">
        <v>109502</v>
      </c>
      <c r="M82" s="833">
        <v>34982</v>
      </c>
      <c r="N82" s="911">
        <v>37529</v>
      </c>
      <c r="O82" s="1008">
        <v>36991</v>
      </c>
      <c r="P82" s="967">
        <f t="shared" si="8"/>
        <v>29.192005436581926</v>
      </c>
      <c r="Q82" s="836">
        <f t="shared" si="8"/>
        <v>9.9188839273918674</v>
      </c>
      <c r="R82" s="860">
        <f t="shared" si="6"/>
        <v>66.518268345102854</v>
      </c>
      <c r="S82" s="920">
        <f t="shared" si="6"/>
        <v>92.740931457657553</v>
      </c>
      <c r="T82" s="836">
        <f t="shared" si="6"/>
        <v>87.843708409712988</v>
      </c>
      <c r="U82" s="836">
        <f t="shared" si="6"/>
        <v>94.142584788280146</v>
      </c>
      <c r="V82" s="840">
        <f t="shared" si="6"/>
        <v>96.365862554056164</v>
      </c>
    </row>
    <row r="83" spans="1:22" ht="14.45" customHeight="1">
      <c r="A83" s="24" t="s">
        <v>19</v>
      </c>
      <c r="B83" s="914">
        <f t="shared" si="7"/>
        <v>24460</v>
      </c>
      <c r="C83" s="847">
        <v>16250</v>
      </c>
      <c r="D83" s="847">
        <v>8210</v>
      </c>
      <c r="E83" s="914">
        <v>25079</v>
      </c>
      <c r="F83" s="847">
        <v>8467</v>
      </c>
      <c r="G83" s="847">
        <v>8465</v>
      </c>
      <c r="H83" s="915">
        <v>8147</v>
      </c>
      <c r="I83" s="914">
        <v>7293</v>
      </c>
      <c r="J83" s="847">
        <v>3017</v>
      </c>
      <c r="K83" s="915">
        <v>4276</v>
      </c>
      <c r="L83" s="1013">
        <v>22524</v>
      </c>
      <c r="M83" s="847">
        <v>6891</v>
      </c>
      <c r="N83" s="915">
        <v>7870</v>
      </c>
      <c r="O83" s="1013">
        <v>7763</v>
      </c>
      <c r="P83" s="966">
        <f t="shared" si="8"/>
        <v>29.816026165167621</v>
      </c>
      <c r="Q83" s="850">
        <f t="shared" si="8"/>
        <v>18.566153846153846</v>
      </c>
      <c r="R83" s="851">
        <f t="shared" si="6"/>
        <v>52.08282582216809</v>
      </c>
      <c r="S83" s="917">
        <f t="shared" si="6"/>
        <v>89.812193468639094</v>
      </c>
      <c r="T83" s="850">
        <f t="shared" si="6"/>
        <v>81.38655958426834</v>
      </c>
      <c r="U83" s="850">
        <f t="shared" si="6"/>
        <v>92.971057294743062</v>
      </c>
      <c r="V83" s="852">
        <f t="shared" si="6"/>
        <v>95.28660856757088</v>
      </c>
    </row>
    <row r="84" spans="1:22" ht="14.45" customHeight="1">
      <c r="A84" s="28" t="s">
        <v>20</v>
      </c>
      <c r="B84" s="918">
        <f t="shared" si="7"/>
        <v>104070</v>
      </c>
      <c r="C84" s="833">
        <v>67929</v>
      </c>
      <c r="D84" s="833">
        <v>36141</v>
      </c>
      <c r="E84" s="918">
        <v>114533</v>
      </c>
      <c r="F84" s="833">
        <v>37683</v>
      </c>
      <c r="G84" s="833">
        <v>38617</v>
      </c>
      <c r="H84" s="911">
        <v>38233</v>
      </c>
      <c r="I84" s="918">
        <v>54620</v>
      </c>
      <c r="J84" s="833">
        <v>23627</v>
      </c>
      <c r="K84" s="911">
        <v>30993</v>
      </c>
      <c r="L84" s="1008">
        <v>108112</v>
      </c>
      <c r="M84" s="833">
        <v>34850</v>
      </c>
      <c r="N84" s="911">
        <v>36753</v>
      </c>
      <c r="O84" s="1008">
        <v>36509</v>
      </c>
      <c r="P84" s="967">
        <f t="shared" si="8"/>
        <v>52.483905063899293</v>
      </c>
      <c r="Q84" s="836">
        <f t="shared" si="8"/>
        <v>34.781904635722597</v>
      </c>
      <c r="R84" s="860">
        <f t="shared" si="6"/>
        <v>85.755789823192501</v>
      </c>
      <c r="S84" s="920">
        <f t="shared" si="6"/>
        <v>94.393755511511969</v>
      </c>
      <c r="T84" s="836">
        <f t="shared" si="6"/>
        <v>92.482021070509248</v>
      </c>
      <c r="U84" s="836">
        <f t="shared" si="6"/>
        <v>95.173110288215028</v>
      </c>
      <c r="V84" s="840">
        <f t="shared" si="6"/>
        <v>95.490806371459215</v>
      </c>
    </row>
    <row r="85" spans="1:22" ht="14.45" customHeight="1">
      <c r="A85" s="24" t="s">
        <v>21</v>
      </c>
      <c r="B85" s="914">
        <f t="shared" si="7"/>
        <v>50690</v>
      </c>
      <c r="C85" s="847">
        <v>32967</v>
      </c>
      <c r="D85" s="847">
        <v>17723</v>
      </c>
      <c r="E85" s="914">
        <v>55999</v>
      </c>
      <c r="F85" s="847">
        <v>18517</v>
      </c>
      <c r="G85" s="847">
        <v>18880</v>
      </c>
      <c r="H85" s="915">
        <v>18602</v>
      </c>
      <c r="I85" s="914">
        <v>28866</v>
      </c>
      <c r="J85" s="847">
        <v>13652</v>
      </c>
      <c r="K85" s="915">
        <v>15214</v>
      </c>
      <c r="L85" s="1013">
        <v>52302</v>
      </c>
      <c r="M85" s="847">
        <v>16955</v>
      </c>
      <c r="N85" s="915">
        <v>17749</v>
      </c>
      <c r="O85" s="1013">
        <v>17598</v>
      </c>
      <c r="P85" s="966">
        <f t="shared" si="8"/>
        <v>56.946143223515492</v>
      </c>
      <c r="Q85" s="850">
        <f t="shared" si="8"/>
        <v>41.411108077774742</v>
      </c>
      <c r="R85" s="851">
        <f t="shared" si="6"/>
        <v>85.843254528014441</v>
      </c>
      <c r="S85" s="917">
        <f t="shared" si="6"/>
        <v>93.398096394578474</v>
      </c>
      <c r="T85" s="850">
        <f t="shared" si="6"/>
        <v>91.564508289679765</v>
      </c>
      <c r="U85" s="850">
        <f t="shared" si="6"/>
        <v>94.009533898305079</v>
      </c>
      <c r="V85" s="852">
        <f t="shared" si="6"/>
        <v>94.602730889151715</v>
      </c>
    </row>
    <row r="86" spans="1:22" ht="14.45" customHeight="1">
      <c r="A86" s="28" t="s">
        <v>22</v>
      </c>
      <c r="B86" s="918">
        <f t="shared" si="7"/>
        <v>76019</v>
      </c>
      <c r="C86" s="833">
        <v>49820</v>
      </c>
      <c r="D86" s="833">
        <v>26199</v>
      </c>
      <c r="E86" s="918">
        <v>79780</v>
      </c>
      <c r="F86" s="833">
        <v>26529</v>
      </c>
      <c r="G86" s="833">
        <v>27031</v>
      </c>
      <c r="H86" s="911">
        <v>26220</v>
      </c>
      <c r="I86" s="918">
        <v>26773</v>
      </c>
      <c r="J86" s="833">
        <v>10038</v>
      </c>
      <c r="K86" s="911">
        <v>16735</v>
      </c>
      <c r="L86" s="1008">
        <v>71585</v>
      </c>
      <c r="M86" s="833">
        <v>22196</v>
      </c>
      <c r="N86" s="911">
        <v>24621</v>
      </c>
      <c r="O86" s="1008">
        <v>24768</v>
      </c>
      <c r="P86" s="967">
        <f t="shared" si="8"/>
        <v>35.218826872229307</v>
      </c>
      <c r="Q86" s="836">
        <f t="shared" si="8"/>
        <v>20.148534725010038</v>
      </c>
      <c r="R86" s="860">
        <f t="shared" si="6"/>
        <v>63.876483835260892</v>
      </c>
      <c r="S86" s="920">
        <f t="shared" si="6"/>
        <v>89.728002005515165</v>
      </c>
      <c r="T86" s="836">
        <f t="shared" si="6"/>
        <v>83.666930528855204</v>
      </c>
      <c r="U86" s="836">
        <f t="shared" si="6"/>
        <v>91.084310606340864</v>
      </c>
      <c r="V86" s="840">
        <f t="shared" si="6"/>
        <v>94.462242562929063</v>
      </c>
    </row>
    <row r="87" spans="1:22" ht="14.45" customHeight="1" thickBot="1">
      <c r="A87" s="921" t="s">
        <v>23</v>
      </c>
      <c r="B87" s="922">
        <f t="shared" si="7"/>
        <v>50274</v>
      </c>
      <c r="C87" s="865">
        <v>32694</v>
      </c>
      <c r="D87" s="865">
        <v>17580</v>
      </c>
      <c r="E87" s="922">
        <v>56349</v>
      </c>
      <c r="F87" s="865">
        <v>18418</v>
      </c>
      <c r="G87" s="865">
        <v>18976</v>
      </c>
      <c r="H87" s="923">
        <v>18955</v>
      </c>
      <c r="I87" s="922">
        <v>27053</v>
      </c>
      <c r="J87" s="865">
        <v>11492</v>
      </c>
      <c r="K87" s="923">
        <v>15561</v>
      </c>
      <c r="L87" s="1020">
        <v>53929</v>
      </c>
      <c r="M87" s="865">
        <v>17367</v>
      </c>
      <c r="N87" s="923">
        <v>18194</v>
      </c>
      <c r="O87" s="1020">
        <v>18368</v>
      </c>
      <c r="P87" s="968">
        <f t="shared" si="8"/>
        <v>53.811115089310576</v>
      </c>
      <c r="Q87" s="868">
        <f t="shared" si="8"/>
        <v>35.150180461246713</v>
      </c>
      <c r="R87" s="969">
        <f t="shared" si="6"/>
        <v>88.515358361774744</v>
      </c>
      <c r="S87" s="925">
        <f t="shared" si="6"/>
        <v>95.705336385738889</v>
      </c>
      <c r="T87" s="868">
        <f t="shared" si="6"/>
        <v>94.293625800846996</v>
      </c>
      <c r="U87" s="868">
        <f t="shared" si="6"/>
        <v>95.879005059021921</v>
      </c>
      <c r="V87" s="926">
        <f t="shared" si="6"/>
        <v>96.903191769981532</v>
      </c>
    </row>
    <row r="88" spans="1:22" ht="14.45" customHeight="1">
      <c r="A88" s="870" t="s">
        <v>28</v>
      </c>
      <c r="B88" s="927">
        <f>SUM(B72,B73,B76,B77,B78,B80,B81,B82,B83,B86)</f>
        <v>1932073</v>
      </c>
      <c r="C88" s="928">
        <f t="shared" ref="C88:H88" si="9">SUM(C72,C73,C76,C77,C78,C80,C81,C82,C83,C86)</f>
        <v>1278631</v>
      </c>
      <c r="D88" s="929">
        <f t="shared" si="9"/>
        <v>653442</v>
      </c>
      <c r="E88" s="930">
        <v>1951060</v>
      </c>
      <c r="F88" s="931">
        <f t="shared" si="9"/>
        <v>656551</v>
      </c>
      <c r="G88" s="932">
        <f t="shared" si="9"/>
        <v>658611</v>
      </c>
      <c r="H88" s="933">
        <f t="shared" si="9"/>
        <v>635898</v>
      </c>
      <c r="I88" s="927">
        <f t="shared" ref="I88:N88" si="10">SUM(I72:I73,I76,I77,I78,I80,I81,I82,I83,I86)</f>
        <v>590439</v>
      </c>
      <c r="J88" s="931">
        <f t="shared" si="10"/>
        <v>206382</v>
      </c>
      <c r="K88" s="933">
        <f t="shared" si="10"/>
        <v>384057</v>
      </c>
      <c r="L88" s="944">
        <v>1782080</v>
      </c>
      <c r="M88" s="931">
        <f t="shared" si="10"/>
        <v>562905</v>
      </c>
      <c r="N88" s="933">
        <f t="shared" si="10"/>
        <v>615104</v>
      </c>
      <c r="O88" s="944">
        <v>604071</v>
      </c>
      <c r="P88" s="970">
        <f t="shared" si="8"/>
        <v>30.559870149833884</v>
      </c>
      <c r="Q88" s="935">
        <f t="shared" si="8"/>
        <v>16.140856900857244</v>
      </c>
      <c r="R88" s="936">
        <f t="shared" si="6"/>
        <v>58.774458942033114</v>
      </c>
      <c r="S88" s="934">
        <f t="shared" si="6"/>
        <v>91.339066968724694</v>
      </c>
      <c r="T88" s="935">
        <f t="shared" si="6"/>
        <v>85.736675444862627</v>
      </c>
      <c r="U88" s="937">
        <f t="shared" si="6"/>
        <v>93.394127945023698</v>
      </c>
      <c r="V88" s="938">
        <f t="shared" si="6"/>
        <v>94.994952020607087</v>
      </c>
    </row>
    <row r="89" spans="1:22" ht="14.45" customHeight="1">
      <c r="A89" s="882" t="s">
        <v>27</v>
      </c>
      <c r="B89" s="939">
        <f>SUM(B74,B75,B79,B84,B85,B87)</f>
        <v>419266</v>
      </c>
      <c r="C89" s="940">
        <f t="shared" ref="C89:N89" si="11">SUM(C74,C75,C79,C84,C85,C87)</f>
        <v>274342</v>
      </c>
      <c r="D89" s="941">
        <f t="shared" si="11"/>
        <v>144924</v>
      </c>
      <c r="E89" s="942">
        <v>452493</v>
      </c>
      <c r="F89" s="943">
        <f t="shared" si="11"/>
        <v>149647</v>
      </c>
      <c r="G89" s="944">
        <f t="shared" si="11"/>
        <v>152990</v>
      </c>
      <c r="H89" s="945">
        <f t="shared" si="11"/>
        <v>149856</v>
      </c>
      <c r="I89" s="939">
        <f t="shared" si="11"/>
        <v>219469</v>
      </c>
      <c r="J89" s="943">
        <f t="shared" si="11"/>
        <v>96317</v>
      </c>
      <c r="K89" s="945">
        <f t="shared" si="11"/>
        <v>123152</v>
      </c>
      <c r="L89" s="944">
        <v>425358</v>
      </c>
      <c r="M89" s="943">
        <f t="shared" si="11"/>
        <v>137631</v>
      </c>
      <c r="N89" s="945">
        <f t="shared" si="11"/>
        <v>144503</v>
      </c>
      <c r="O89" s="944">
        <v>143224</v>
      </c>
      <c r="P89" s="971">
        <f t="shared" si="8"/>
        <v>52.346004684376979</v>
      </c>
      <c r="Q89" s="947">
        <f t="shared" si="8"/>
        <v>35.10836838690394</v>
      </c>
      <c r="R89" s="948">
        <f t="shared" si="6"/>
        <v>84.97695343766388</v>
      </c>
      <c r="S89" s="946">
        <f t="shared" si="6"/>
        <v>94.003222149292924</v>
      </c>
      <c r="T89" s="947">
        <f t="shared" si="6"/>
        <v>91.970437095297598</v>
      </c>
      <c r="U89" s="949">
        <f t="shared" si="6"/>
        <v>94.452578599908492</v>
      </c>
      <c r="V89" s="950">
        <f t="shared" si="6"/>
        <v>95.574418108050395</v>
      </c>
    </row>
    <row r="90" spans="1:22" ht="14.45" customHeight="1">
      <c r="A90" s="890" t="s">
        <v>26</v>
      </c>
      <c r="B90" s="951">
        <f>SUM(B72:B87)</f>
        <v>2351339</v>
      </c>
      <c r="C90" s="952">
        <f t="shared" ref="C90:N90" si="12">SUM(C72:C87)</f>
        <v>1552973</v>
      </c>
      <c r="D90" s="953">
        <f t="shared" si="12"/>
        <v>798366</v>
      </c>
      <c r="E90" s="954">
        <v>2403553</v>
      </c>
      <c r="F90" s="955">
        <f t="shared" si="12"/>
        <v>806198</v>
      </c>
      <c r="G90" s="956">
        <f t="shared" si="12"/>
        <v>811601</v>
      </c>
      <c r="H90" s="957">
        <f t="shared" si="12"/>
        <v>785754</v>
      </c>
      <c r="I90" s="951">
        <f t="shared" si="12"/>
        <v>809908</v>
      </c>
      <c r="J90" s="955">
        <f t="shared" si="12"/>
        <v>302699</v>
      </c>
      <c r="K90" s="957">
        <f t="shared" si="12"/>
        <v>507209</v>
      </c>
      <c r="L90" s="956">
        <v>2207438</v>
      </c>
      <c r="M90" s="955">
        <f t="shared" si="12"/>
        <v>700536</v>
      </c>
      <c r="N90" s="957">
        <f t="shared" si="12"/>
        <v>759607</v>
      </c>
      <c r="O90" s="956">
        <v>747295</v>
      </c>
      <c r="P90" s="972">
        <f t="shared" si="8"/>
        <v>34.444544151226175</v>
      </c>
      <c r="Q90" s="959">
        <f t="shared" si="8"/>
        <v>19.491581630846124</v>
      </c>
      <c r="R90" s="960">
        <f t="shared" si="6"/>
        <v>63.53088683636328</v>
      </c>
      <c r="S90" s="958">
        <f t="shared" si="6"/>
        <v>91.840620947405782</v>
      </c>
      <c r="T90" s="959">
        <f t="shared" si="6"/>
        <v>86.893790359192153</v>
      </c>
      <c r="U90" s="961">
        <f t="shared" si="6"/>
        <v>93.593650081751989</v>
      </c>
      <c r="V90" s="962">
        <f t="shared" si="6"/>
        <v>95.105465578285319</v>
      </c>
    </row>
    <row r="91" spans="1:22" ht="14.45" customHeight="1">
      <c r="A91" s="1854" t="s">
        <v>470</v>
      </c>
      <c r="B91" s="1854"/>
      <c r="C91" s="1854"/>
      <c r="D91" s="1854"/>
      <c r="E91" s="1854"/>
      <c r="F91" s="1854"/>
      <c r="G91" s="1854"/>
      <c r="H91" s="1854"/>
      <c r="I91" s="1854"/>
      <c r="J91" s="1854"/>
      <c r="K91" s="1854"/>
      <c r="L91" s="1854"/>
      <c r="M91" s="1854"/>
      <c r="N91" s="1854"/>
      <c r="O91" s="1854"/>
      <c r="P91" s="1854"/>
      <c r="Q91" s="1854"/>
      <c r="R91" s="1854"/>
      <c r="S91" s="1854"/>
      <c r="T91" s="1854"/>
      <c r="U91" s="1854"/>
      <c r="V91" s="1854"/>
    </row>
    <row r="92" spans="1:22" ht="14.45" customHeight="1">
      <c r="A92" s="1829" t="s">
        <v>471</v>
      </c>
      <c r="B92" s="1830"/>
      <c r="C92" s="1830"/>
      <c r="D92" s="1830"/>
      <c r="E92" s="1830"/>
      <c r="F92" s="1830"/>
      <c r="G92" s="1830"/>
      <c r="H92" s="1830"/>
      <c r="I92" s="1830"/>
      <c r="J92" s="1830"/>
      <c r="K92" s="1830"/>
      <c r="L92" s="1830"/>
      <c r="M92" s="1830"/>
      <c r="N92" s="1830"/>
      <c r="O92" s="1830"/>
      <c r="P92" s="1830"/>
      <c r="Q92" s="1830"/>
      <c r="R92" s="1830"/>
      <c r="S92" s="1830"/>
      <c r="T92" s="1830"/>
      <c r="U92" s="1830"/>
      <c r="V92" s="1830"/>
    </row>
    <row r="93" spans="1:22" ht="14.45" customHeight="1">
      <c r="A93" s="1849" t="s">
        <v>480</v>
      </c>
      <c r="B93" s="1849"/>
      <c r="C93" s="1849"/>
      <c r="D93" s="1849"/>
      <c r="E93" s="1849"/>
      <c r="F93" s="1849"/>
      <c r="G93" s="1849"/>
      <c r="H93" s="1849"/>
      <c r="I93" s="1849"/>
      <c r="J93" s="1849"/>
      <c r="K93" s="1849"/>
      <c r="L93" s="1849"/>
      <c r="M93" s="1849"/>
      <c r="N93" s="1849"/>
      <c r="O93" s="1849"/>
      <c r="P93" s="1849"/>
      <c r="Q93" s="1849"/>
      <c r="R93" s="1849"/>
      <c r="S93" s="1849"/>
      <c r="T93" s="1849"/>
      <c r="U93" s="1849"/>
      <c r="V93" s="1849"/>
    </row>
    <row r="94" spans="1:22" ht="24" customHeight="1">
      <c r="A94" s="1851" t="s">
        <v>801</v>
      </c>
      <c r="B94" s="1851"/>
      <c r="C94" s="1851"/>
      <c r="D94" s="1851"/>
      <c r="E94" s="1851"/>
      <c r="F94" s="1851"/>
      <c r="G94" s="1851"/>
      <c r="H94" s="1851"/>
      <c r="I94" s="1851"/>
      <c r="J94" s="1851"/>
      <c r="K94" s="1851"/>
      <c r="L94" s="1851"/>
      <c r="M94" s="1851"/>
      <c r="N94" s="1851"/>
      <c r="O94" s="1851"/>
      <c r="P94" s="1851"/>
      <c r="Q94" s="1851"/>
      <c r="R94" s="1851"/>
      <c r="S94" s="1851"/>
      <c r="T94" s="1851"/>
      <c r="U94" s="1851"/>
      <c r="V94" s="1851"/>
    </row>
    <row r="95" spans="1:22" ht="14.45" customHeight="1">
      <c r="A95" s="820"/>
      <c r="B95" s="820"/>
      <c r="C95" s="820"/>
      <c r="D95" s="820"/>
      <c r="E95" s="820"/>
      <c r="F95" s="820"/>
      <c r="G95" s="820"/>
      <c r="H95" s="820"/>
      <c r="I95" s="820"/>
      <c r="J95" s="820"/>
      <c r="K95" s="820"/>
      <c r="L95" s="820"/>
      <c r="M95" s="820"/>
      <c r="N95" s="820"/>
      <c r="O95" s="820"/>
      <c r="P95" s="820"/>
      <c r="Q95" s="820"/>
      <c r="R95" s="820"/>
      <c r="S95" s="820"/>
      <c r="T95" s="820"/>
      <c r="U95" s="820"/>
      <c r="V95" s="820"/>
    </row>
    <row r="96" spans="1:22" ht="24" customHeight="1">
      <c r="A96" s="1842">
        <v>2020</v>
      </c>
      <c r="B96" s="1842"/>
      <c r="C96" s="1842"/>
      <c r="D96" s="1842"/>
      <c r="E96" s="1842"/>
      <c r="F96" s="1842"/>
      <c r="G96" s="1842"/>
      <c r="H96" s="1842"/>
      <c r="I96" s="1842"/>
      <c r="J96" s="1842"/>
      <c r="K96" s="1842"/>
      <c r="L96" s="1842"/>
      <c r="M96" s="1842"/>
      <c r="N96" s="1842"/>
      <c r="O96" s="1842"/>
      <c r="P96" s="1842"/>
      <c r="Q96" s="1842"/>
      <c r="R96" s="1842"/>
      <c r="S96" s="1842"/>
      <c r="T96" s="1842"/>
      <c r="U96" s="1842"/>
      <c r="V96" s="1842"/>
    </row>
    <row r="97" spans="1:22" ht="14.45" customHeight="1">
      <c r="A97" s="5"/>
      <c r="B97" s="964"/>
      <c r="C97" s="964"/>
      <c r="D97" s="964"/>
      <c r="E97" s="964"/>
      <c r="F97" s="964"/>
      <c r="G97" s="964"/>
      <c r="H97" s="964"/>
      <c r="I97" s="964"/>
      <c r="J97" s="964"/>
      <c r="K97" s="964"/>
      <c r="L97" s="964"/>
      <c r="M97" s="964"/>
      <c r="N97" s="964"/>
      <c r="O97" s="964"/>
      <c r="P97" s="964"/>
      <c r="Q97" s="964"/>
      <c r="R97" s="964"/>
      <c r="S97" s="964"/>
      <c r="T97" s="964"/>
      <c r="U97" s="964"/>
      <c r="V97" s="964"/>
    </row>
    <row r="98" spans="1:22" ht="14.45" customHeight="1">
      <c r="A98" s="1843" t="s">
        <v>482</v>
      </c>
      <c r="B98" s="1843"/>
      <c r="C98" s="1843"/>
      <c r="D98" s="1843"/>
      <c r="E98" s="1843"/>
      <c r="F98" s="1843"/>
      <c r="G98" s="1843"/>
      <c r="H98" s="1843"/>
      <c r="I98" s="1843"/>
      <c r="J98" s="1843"/>
      <c r="K98" s="1843"/>
      <c r="L98" s="1843"/>
      <c r="M98" s="1843"/>
      <c r="N98" s="1843"/>
      <c r="O98" s="1843"/>
      <c r="P98" s="1843"/>
      <c r="Q98" s="1843"/>
      <c r="R98" s="1843"/>
      <c r="S98" s="1843"/>
      <c r="T98" s="1843"/>
      <c r="U98" s="1843"/>
      <c r="V98" s="1843"/>
    </row>
    <row r="99" spans="1:22" ht="14.45" customHeight="1">
      <c r="A99" s="1844" t="s">
        <v>8</v>
      </c>
      <c r="B99" s="1834" t="s">
        <v>483</v>
      </c>
      <c r="C99" s="1835"/>
      <c r="D99" s="1835"/>
      <c r="E99" s="1835"/>
      <c r="F99" s="1835"/>
      <c r="G99" s="1835"/>
      <c r="H99" s="1841"/>
      <c r="I99" s="1834" t="s">
        <v>36</v>
      </c>
      <c r="J99" s="1835"/>
      <c r="K99" s="1835"/>
      <c r="L99" s="1835"/>
      <c r="M99" s="1835"/>
      <c r="N99" s="1835"/>
      <c r="O99" s="1841"/>
      <c r="P99" s="1846" t="s">
        <v>476</v>
      </c>
      <c r="Q99" s="1835"/>
      <c r="R99" s="1835"/>
      <c r="S99" s="1835"/>
      <c r="T99" s="1835"/>
      <c r="U99" s="1835"/>
      <c r="V99" s="1835"/>
    </row>
    <row r="100" spans="1:22" ht="14.45" customHeight="1">
      <c r="A100" s="1844"/>
      <c r="B100" s="1833" t="s">
        <v>35</v>
      </c>
      <c r="C100" s="1834" t="s">
        <v>33</v>
      </c>
      <c r="D100" s="1840"/>
      <c r="E100" s="1833" t="s">
        <v>463</v>
      </c>
      <c r="F100" s="1834" t="s">
        <v>33</v>
      </c>
      <c r="G100" s="1835"/>
      <c r="H100" s="1841"/>
      <c r="I100" s="1833" t="s">
        <v>35</v>
      </c>
      <c r="J100" s="1834" t="s">
        <v>33</v>
      </c>
      <c r="K100" s="1840"/>
      <c r="L100" s="1833" t="s">
        <v>463</v>
      </c>
      <c r="M100" s="1834" t="s">
        <v>33</v>
      </c>
      <c r="N100" s="1835"/>
      <c r="O100" s="1841"/>
      <c r="P100" s="1833" t="s">
        <v>35</v>
      </c>
      <c r="Q100" s="1834" t="s">
        <v>33</v>
      </c>
      <c r="R100" s="1841"/>
      <c r="S100" s="1833" t="s">
        <v>463</v>
      </c>
      <c r="T100" s="1834" t="s">
        <v>33</v>
      </c>
      <c r="U100" s="1835"/>
      <c r="V100" s="1835"/>
    </row>
    <row r="101" spans="1:22" ht="14.45" customHeight="1">
      <c r="A101" s="1844"/>
      <c r="B101" s="1833"/>
      <c r="C101" s="905" t="s">
        <v>464</v>
      </c>
      <c r="D101" s="906" t="s">
        <v>465</v>
      </c>
      <c r="E101" s="1833"/>
      <c r="F101" s="905" t="s">
        <v>466</v>
      </c>
      <c r="G101" s="907" t="s">
        <v>467</v>
      </c>
      <c r="H101" s="908" t="s">
        <v>468</v>
      </c>
      <c r="I101" s="1833"/>
      <c r="J101" s="905" t="s">
        <v>464</v>
      </c>
      <c r="K101" s="906" t="s">
        <v>465</v>
      </c>
      <c r="L101" s="1833"/>
      <c r="M101" s="905" t="s">
        <v>466</v>
      </c>
      <c r="N101" s="907" t="s">
        <v>467</v>
      </c>
      <c r="O101" s="908" t="s">
        <v>468</v>
      </c>
      <c r="P101" s="1833"/>
      <c r="Q101" s="905" t="s">
        <v>464</v>
      </c>
      <c r="R101" s="908" t="s">
        <v>465</v>
      </c>
      <c r="S101" s="1833"/>
      <c r="T101" s="905" t="s">
        <v>466</v>
      </c>
      <c r="U101" s="907" t="s">
        <v>467</v>
      </c>
      <c r="V101" s="907" t="s">
        <v>468</v>
      </c>
    </row>
    <row r="102" spans="1:22" ht="14.45" customHeight="1" thickBot="1">
      <c r="A102" s="1845"/>
      <c r="B102" s="1836" t="s">
        <v>1</v>
      </c>
      <c r="C102" s="1837"/>
      <c r="D102" s="1837"/>
      <c r="E102" s="1837"/>
      <c r="F102" s="1837"/>
      <c r="G102" s="1837"/>
      <c r="H102" s="1838"/>
      <c r="I102" s="1836" t="s">
        <v>1</v>
      </c>
      <c r="J102" s="1837"/>
      <c r="K102" s="1837"/>
      <c r="L102" s="1837"/>
      <c r="M102" s="1837"/>
      <c r="N102" s="1837"/>
      <c r="O102" s="1838"/>
      <c r="P102" s="909"/>
      <c r="Q102" s="1836" t="s">
        <v>469</v>
      </c>
      <c r="R102" s="1837"/>
      <c r="S102" s="1837"/>
      <c r="T102" s="1837"/>
      <c r="U102" s="1837"/>
      <c r="V102" s="1837"/>
    </row>
    <row r="103" spans="1:22" ht="14.45" customHeight="1">
      <c r="A103" s="28" t="s">
        <v>9</v>
      </c>
      <c r="B103" s="910">
        <v>328592</v>
      </c>
      <c r="C103" s="833">
        <v>218485</v>
      </c>
      <c r="D103" s="833">
        <v>110107</v>
      </c>
      <c r="E103" s="910">
        <v>320453</v>
      </c>
      <c r="F103" s="833">
        <v>109920</v>
      </c>
      <c r="G103" s="833">
        <v>106552</v>
      </c>
      <c r="H103" s="911">
        <v>103981</v>
      </c>
      <c r="I103" s="910">
        <v>98546</v>
      </c>
      <c r="J103" s="833">
        <v>36056</v>
      </c>
      <c r="K103" s="912">
        <v>62490</v>
      </c>
      <c r="L103" s="910">
        <v>300895</v>
      </c>
      <c r="M103" s="833">
        <v>99664</v>
      </c>
      <c r="N103" s="833">
        <v>101719</v>
      </c>
      <c r="O103" s="858">
        <v>99512</v>
      </c>
      <c r="P103" s="913">
        <f t="shared" ref="P103:V121" si="13">I103/B103*100</f>
        <v>29.990383210790284</v>
      </c>
      <c r="Q103" s="836">
        <f t="shared" si="13"/>
        <v>16.502734741515436</v>
      </c>
      <c r="R103" s="837">
        <f t="shared" si="13"/>
        <v>56.753884857456839</v>
      </c>
      <c r="S103" s="913">
        <f t="shared" si="13"/>
        <v>93.896764892199485</v>
      </c>
      <c r="T103" s="836">
        <f t="shared" si="13"/>
        <v>90.669577874818046</v>
      </c>
      <c r="U103" s="836">
        <f t="shared" si="13"/>
        <v>95.464186500488026</v>
      </c>
      <c r="V103" s="836">
        <f t="shared" si="13"/>
        <v>95.702099422009795</v>
      </c>
    </row>
    <row r="104" spans="1:22" ht="14.45" customHeight="1">
      <c r="A104" s="24" t="s">
        <v>10</v>
      </c>
      <c r="B104" s="914">
        <v>386391</v>
      </c>
      <c r="C104" s="847">
        <v>257040</v>
      </c>
      <c r="D104" s="847">
        <v>129351</v>
      </c>
      <c r="E104" s="914">
        <v>374117</v>
      </c>
      <c r="F104" s="847">
        <v>128468</v>
      </c>
      <c r="G104" s="847">
        <v>124081</v>
      </c>
      <c r="H104" s="915">
        <v>121568</v>
      </c>
      <c r="I104" s="914">
        <v>114186</v>
      </c>
      <c r="J104" s="847">
        <v>42226</v>
      </c>
      <c r="K104" s="916">
        <v>71960</v>
      </c>
      <c r="L104" s="914">
        <v>345350</v>
      </c>
      <c r="M104" s="847">
        <v>111106</v>
      </c>
      <c r="N104" s="847">
        <v>118324</v>
      </c>
      <c r="O104" s="848">
        <v>115920</v>
      </c>
      <c r="P104" s="917">
        <f t="shared" si="13"/>
        <v>29.551930557388761</v>
      </c>
      <c r="Q104" s="850">
        <f t="shared" si="13"/>
        <v>16.427793339558043</v>
      </c>
      <c r="R104" s="851">
        <f t="shared" si="13"/>
        <v>55.6315760991411</v>
      </c>
      <c r="S104" s="917">
        <f t="shared" si="13"/>
        <v>92.310694248056095</v>
      </c>
      <c r="T104" s="850">
        <f t="shared" si="13"/>
        <v>86.485350437463026</v>
      </c>
      <c r="U104" s="850">
        <f t="shared" si="13"/>
        <v>95.36028884357799</v>
      </c>
      <c r="V104" s="852">
        <f t="shared" si="13"/>
        <v>95.354040536983419</v>
      </c>
    </row>
    <row r="105" spans="1:22" ht="14.45" customHeight="1">
      <c r="A105" s="28" t="s">
        <v>11</v>
      </c>
      <c r="B105" s="918">
        <v>116834</v>
      </c>
      <c r="C105" s="833">
        <v>77682</v>
      </c>
      <c r="D105" s="833">
        <v>39152</v>
      </c>
      <c r="E105" s="918">
        <v>112940</v>
      </c>
      <c r="F105" s="833">
        <v>39212</v>
      </c>
      <c r="G105" s="833">
        <v>37188</v>
      </c>
      <c r="H105" s="911">
        <v>36540</v>
      </c>
      <c r="I105" s="918">
        <v>52407</v>
      </c>
      <c r="J105" s="833">
        <v>21532</v>
      </c>
      <c r="K105" s="919">
        <v>30875</v>
      </c>
      <c r="L105" s="918">
        <v>103925</v>
      </c>
      <c r="M105" s="833">
        <v>34711</v>
      </c>
      <c r="N105" s="833">
        <v>34795</v>
      </c>
      <c r="O105" s="858">
        <v>34419</v>
      </c>
      <c r="P105" s="920">
        <f t="shared" si="13"/>
        <v>44.855949466764812</v>
      </c>
      <c r="Q105" s="836">
        <f t="shared" si="13"/>
        <v>27.7181329008007</v>
      </c>
      <c r="R105" s="860">
        <f t="shared" si="13"/>
        <v>78.859317531671437</v>
      </c>
      <c r="S105" s="920">
        <f t="shared" si="13"/>
        <v>92.017885602975042</v>
      </c>
      <c r="T105" s="836">
        <f t="shared" si="13"/>
        <v>88.521371008874837</v>
      </c>
      <c r="U105" s="836">
        <f t="shared" si="13"/>
        <v>93.565128536086902</v>
      </c>
      <c r="V105" s="840">
        <f t="shared" si="13"/>
        <v>94.195402298850567</v>
      </c>
    </row>
    <row r="106" spans="1:22" ht="14.45" customHeight="1">
      <c r="A106" s="24" t="s">
        <v>12</v>
      </c>
      <c r="B106" s="914">
        <v>62959</v>
      </c>
      <c r="C106" s="847">
        <v>40697</v>
      </c>
      <c r="D106" s="847">
        <v>22262</v>
      </c>
      <c r="E106" s="914">
        <v>69028</v>
      </c>
      <c r="F106" s="847">
        <v>23203</v>
      </c>
      <c r="G106" s="847">
        <v>22551</v>
      </c>
      <c r="H106" s="915">
        <v>23274</v>
      </c>
      <c r="I106" s="914">
        <v>36303</v>
      </c>
      <c r="J106" s="847">
        <v>16324</v>
      </c>
      <c r="K106" s="916">
        <v>19979</v>
      </c>
      <c r="L106" s="914">
        <v>65950</v>
      </c>
      <c r="M106" s="847">
        <v>21869</v>
      </c>
      <c r="N106" s="847">
        <v>21757</v>
      </c>
      <c r="O106" s="848">
        <v>22324</v>
      </c>
      <c r="P106" s="917">
        <f t="shared" si="13"/>
        <v>57.661335154624439</v>
      </c>
      <c r="Q106" s="850">
        <f t="shared" si="13"/>
        <v>40.111064697643563</v>
      </c>
      <c r="R106" s="851">
        <f t="shared" si="13"/>
        <v>89.744856706495369</v>
      </c>
      <c r="S106" s="917">
        <f t="shared" si="13"/>
        <v>95.540939908442951</v>
      </c>
      <c r="T106" s="850">
        <f t="shared" si="13"/>
        <v>94.250743438348493</v>
      </c>
      <c r="U106" s="850">
        <f t="shared" si="13"/>
        <v>96.479091836282208</v>
      </c>
      <c r="V106" s="852">
        <f t="shared" si="13"/>
        <v>95.918191973876432</v>
      </c>
    </row>
    <row r="107" spans="1:22" ht="14.45" customHeight="1">
      <c r="A107" s="28" t="s">
        <v>13</v>
      </c>
      <c r="B107" s="918">
        <v>20737</v>
      </c>
      <c r="C107" s="833">
        <v>13924</v>
      </c>
      <c r="D107" s="833">
        <v>6813</v>
      </c>
      <c r="E107" s="918">
        <v>19639</v>
      </c>
      <c r="F107" s="833">
        <v>6702</v>
      </c>
      <c r="G107" s="833">
        <v>6589</v>
      </c>
      <c r="H107" s="911">
        <v>6348</v>
      </c>
      <c r="I107" s="918">
        <v>6007</v>
      </c>
      <c r="J107" s="833">
        <v>2157</v>
      </c>
      <c r="K107" s="919">
        <v>3850</v>
      </c>
      <c r="L107" s="918">
        <v>16753</v>
      </c>
      <c r="M107" s="833">
        <v>5184</v>
      </c>
      <c r="N107" s="833">
        <v>5723</v>
      </c>
      <c r="O107" s="858">
        <v>5846</v>
      </c>
      <c r="P107" s="920">
        <f t="shared" si="13"/>
        <v>28.967545932391374</v>
      </c>
      <c r="Q107" s="836">
        <f t="shared" si="13"/>
        <v>15.49123814995691</v>
      </c>
      <c r="R107" s="860">
        <f t="shared" si="13"/>
        <v>56.509613973286363</v>
      </c>
      <c r="S107" s="920">
        <f t="shared" si="13"/>
        <v>85.304750751056574</v>
      </c>
      <c r="T107" s="836">
        <f t="shared" si="13"/>
        <v>77.350044762757392</v>
      </c>
      <c r="U107" s="836">
        <f t="shared" si="13"/>
        <v>86.856882683259983</v>
      </c>
      <c r="V107" s="840">
        <f t="shared" si="13"/>
        <v>92.091997479521098</v>
      </c>
    </row>
    <row r="108" spans="1:22" ht="14.45" customHeight="1">
      <c r="A108" s="24" t="s">
        <v>14</v>
      </c>
      <c r="B108" s="914">
        <v>60938</v>
      </c>
      <c r="C108" s="847">
        <v>40737</v>
      </c>
      <c r="D108" s="847">
        <v>20201</v>
      </c>
      <c r="E108" s="914">
        <v>57337</v>
      </c>
      <c r="F108" s="847">
        <v>20159</v>
      </c>
      <c r="G108" s="847">
        <v>18850</v>
      </c>
      <c r="H108" s="915">
        <v>18328</v>
      </c>
      <c r="I108" s="914">
        <v>28429</v>
      </c>
      <c r="J108" s="847">
        <v>12076</v>
      </c>
      <c r="K108" s="916">
        <v>16353</v>
      </c>
      <c r="L108" s="914">
        <v>51490</v>
      </c>
      <c r="M108" s="847">
        <v>18440</v>
      </c>
      <c r="N108" s="847">
        <v>18159</v>
      </c>
      <c r="O108" s="848">
        <v>14891</v>
      </c>
      <c r="P108" s="917">
        <f t="shared" si="13"/>
        <v>46.652335160326892</v>
      </c>
      <c r="Q108" s="850">
        <f t="shared" si="13"/>
        <v>29.643812750079778</v>
      </c>
      <c r="R108" s="851">
        <f t="shared" si="13"/>
        <v>80.951438047621409</v>
      </c>
      <c r="S108" s="917">
        <f t="shared" si="13"/>
        <v>89.802396358372434</v>
      </c>
      <c r="T108" s="850">
        <f t="shared" si="13"/>
        <v>91.472791309092713</v>
      </c>
      <c r="U108" s="850">
        <f t="shared" si="13"/>
        <v>96.334217506631305</v>
      </c>
      <c r="V108" s="852">
        <f t="shared" si="13"/>
        <v>81.247271933653437</v>
      </c>
    </row>
    <row r="109" spans="1:22" ht="14.45" customHeight="1">
      <c r="A109" s="28" t="s">
        <v>15</v>
      </c>
      <c r="B109" s="918">
        <v>182875</v>
      </c>
      <c r="C109" s="833">
        <v>121055</v>
      </c>
      <c r="D109" s="833">
        <v>61820</v>
      </c>
      <c r="E109" s="918">
        <v>181351</v>
      </c>
      <c r="F109" s="833">
        <v>62265</v>
      </c>
      <c r="G109" s="833">
        <v>60365</v>
      </c>
      <c r="H109" s="911">
        <v>58721</v>
      </c>
      <c r="I109" s="918">
        <v>58423</v>
      </c>
      <c r="J109" s="833">
        <v>22553</v>
      </c>
      <c r="K109" s="919">
        <v>35870</v>
      </c>
      <c r="L109" s="918">
        <v>166171</v>
      </c>
      <c r="M109" s="833">
        <v>53519</v>
      </c>
      <c r="N109" s="833">
        <v>56916</v>
      </c>
      <c r="O109" s="858">
        <v>55736</v>
      </c>
      <c r="P109" s="920">
        <f t="shared" si="13"/>
        <v>31.946958304853041</v>
      </c>
      <c r="Q109" s="836">
        <f t="shared" si="13"/>
        <v>18.630374623105201</v>
      </c>
      <c r="R109" s="860">
        <f t="shared" si="13"/>
        <v>58.023293432546097</v>
      </c>
      <c r="S109" s="920">
        <f t="shared" si="13"/>
        <v>91.629491979641685</v>
      </c>
      <c r="T109" s="836">
        <f t="shared" si="13"/>
        <v>85.953585481410101</v>
      </c>
      <c r="U109" s="836">
        <f t="shared" si="13"/>
        <v>94.286424252464172</v>
      </c>
      <c r="V109" s="840">
        <f t="shared" si="13"/>
        <v>94.916639703002332</v>
      </c>
    </row>
    <row r="110" spans="1:22" ht="14.45" customHeight="1">
      <c r="A110" s="24" t="s">
        <v>24</v>
      </c>
      <c r="B110" s="914">
        <v>39337</v>
      </c>
      <c r="C110" s="847">
        <v>25846</v>
      </c>
      <c r="D110" s="847">
        <v>13491</v>
      </c>
      <c r="E110" s="914">
        <v>42154</v>
      </c>
      <c r="F110" s="847">
        <v>13924</v>
      </c>
      <c r="G110" s="847">
        <v>14230</v>
      </c>
      <c r="H110" s="915">
        <v>14000</v>
      </c>
      <c r="I110" s="914">
        <v>22674</v>
      </c>
      <c r="J110" s="847">
        <v>10538</v>
      </c>
      <c r="K110" s="916">
        <v>12136</v>
      </c>
      <c r="L110" s="914">
        <v>40315</v>
      </c>
      <c r="M110" s="847">
        <v>13202</v>
      </c>
      <c r="N110" s="847">
        <v>13520</v>
      </c>
      <c r="O110" s="848">
        <v>13593</v>
      </c>
      <c r="P110" s="917">
        <f t="shared" si="13"/>
        <v>57.640389455220273</v>
      </c>
      <c r="Q110" s="850">
        <f t="shared" si="13"/>
        <v>40.772266501586316</v>
      </c>
      <c r="R110" s="851">
        <f t="shared" si="13"/>
        <v>89.956267141056998</v>
      </c>
      <c r="S110" s="917">
        <f t="shared" si="13"/>
        <v>95.637424680931829</v>
      </c>
      <c r="T110" s="850">
        <f t="shared" si="13"/>
        <v>94.814708417121523</v>
      </c>
      <c r="U110" s="850">
        <f t="shared" si="13"/>
        <v>95.010541110330294</v>
      </c>
      <c r="V110" s="852">
        <f t="shared" si="13"/>
        <v>97.092857142857142</v>
      </c>
    </row>
    <row r="111" spans="1:22" ht="14.45" customHeight="1">
      <c r="A111" s="28" t="s">
        <v>16</v>
      </c>
      <c r="B111" s="918">
        <v>224293</v>
      </c>
      <c r="C111" s="833">
        <v>148409</v>
      </c>
      <c r="D111" s="833">
        <v>75884</v>
      </c>
      <c r="E111" s="918">
        <v>224695</v>
      </c>
      <c r="F111" s="833">
        <v>76701</v>
      </c>
      <c r="G111" s="833">
        <v>73973</v>
      </c>
      <c r="H111" s="911">
        <v>74021</v>
      </c>
      <c r="I111" s="918">
        <v>73853</v>
      </c>
      <c r="J111" s="833">
        <v>28062</v>
      </c>
      <c r="K111" s="919">
        <v>45791</v>
      </c>
      <c r="L111" s="918">
        <v>206689</v>
      </c>
      <c r="M111" s="833">
        <v>65784</v>
      </c>
      <c r="N111" s="833">
        <v>69844</v>
      </c>
      <c r="O111" s="858">
        <v>71061</v>
      </c>
      <c r="P111" s="920">
        <f t="shared" si="13"/>
        <v>32.927019568154151</v>
      </c>
      <c r="Q111" s="836">
        <f t="shared" si="13"/>
        <v>18.908556758687141</v>
      </c>
      <c r="R111" s="860">
        <f t="shared" si="13"/>
        <v>60.343418902535447</v>
      </c>
      <c r="S111" s="920">
        <f t="shared" si="13"/>
        <v>91.986470548966381</v>
      </c>
      <c r="T111" s="836">
        <f t="shared" si="13"/>
        <v>85.766808776939016</v>
      </c>
      <c r="U111" s="836">
        <f t="shared" si="13"/>
        <v>94.418233679856172</v>
      </c>
      <c r="V111" s="840">
        <f t="shared" si="13"/>
        <v>96.001134813093586</v>
      </c>
    </row>
    <row r="112" spans="1:22" ht="14.45" customHeight="1">
      <c r="A112" s="24" t="s">
        <v>17</v>
      </c>
      <c r="B112" s="914">
        <v>519351</v>
      </c>
      <c r="C112" s="847">
        <v>344093</v>
      </c>
      <c r="D112" s="847">
        <v>175258</v>
      </c>
      <c r="E112" s="914">
        <v>514771</v>
      </c>
      <c r="F112" s="847">
        <v>176773</v>
      </c>
      <c r="G112" s="847">
        <v>170311</v>
      </c>
      <c r="H112" s="915">
        <v>167687</v>
      </c>
      <c r="I112" s="914">
        <v>151736</v>
      </c>
      <c r="J112" s="847">
        <v>47368</v>
      </c>
      <c r="K112" s="916">
        <v>104368</v>
      </c>
      <c r="L112" s="914">
        <v>468948</v>
      </c>
      <c r="M112" s="847">
        <v>149768</v>
      </c>
      <c r="N112" s="847">
        <v>158965</v>
      </c>
      <c r="O112" s="848">
        <v>160215</v>
      </c>
      <c r="P112" s="917">
        <f t="shared" si="13"/>
        <v>29.21646439498528</v>
      </c>
      <c r="Q112" s="850">
        <f t="shared" si="13"/>
        <v>13.76604580738347</v>
      </c>
      <c r="R112" s="851">
        <f t="shared" si="13"/>
        <v>59.551061863081856</v>
      </c>
      <c r="S112" s="917">
        <f t="shared" si="13"/>
        <v>91.098371897406807</v>
      </c>
      <c r="T112" s="850">
        <f t="shared" si="13"/>
        <v>84.723345759816254</v>
      </c>
      <c r="U112" s="850">
        <f t="shared" si="13"/>
        <v>93.338069766486015</v>
      </c>
      <c r="V112" s="852">
        <f t="shared" si="13"/>
        <v>95.544079147459257</v>
      </c>
    </row>
    <row r="113" spans="1:22" ht="14.45" customHeight="1">
      <c r="A113" s="28" t="s">
        <v>18</v>
      </c>
      <c r="B113" s="918">
        <v>114890</v>
      </c>
      <c r="C113" s="833">
        <v>75640</v>
      </c>
      <c r="D113" s="833">
        <v>39250</v>
      </c>
      <c r="E113" s="918">
        <v>114758</v>
      </c>
      <c r="F113" s="833">
        <v>39386</v>
      </c>
      <c r="G113" s="833">
        <v>37989</v>
      </c>
      <c r="H113" s="911">
        <v>37383</v>
      </c>
      <c r="I113" s="918">
        <v>35831</v>
      </c>
      <c r="J113" s="833">
        <v>8012</v>
      </c>
      <c r="K113" s="919">
        <v>27819</v>
      </c>
      <c r="L113" s="918">
        <v>108383</v>
      </c>
      <c r="M113" s="833">
        <v>35679</v>
      </c>
      <c r="N113" s="833">
        <v>36319</v>
      </c>
      <c r="O113" s="858">
        <v>36385</v>
      </c>
      <c r="P113" s="920">
        <f t="shared" si="13"/>
        <v>31.187222560710243</v>
      </c>
      <c r="Q113" s="836">
        <f t="shared" si="13"/>
        <v>10.59227921734532</v>
      </c>
      <c r="R113" s="860">
        <f t="shared" si="13"/>
        <v>70.876433121019105</v>
      </c>
      <c r="S113" s="920">
        <f t="shared" si="13"/>
        <v>94.444831732863946</v>
      </c>
      <c r="T113" s="836">
        <f t="shared" si="13"/>
        <v>90.588026202203835</v>
      </c>
      <c r="U113" s="836">
        <f t="shared" si="13"/>
        <v>95.603990628866256</v>
      </c>
      <c r="V113" s="840">
        <f t="shared" si="13"/>
        <v>97.33033731910227</v>
      </c>
    </row>
    <row r="114" spans="1:22" ht="14.45" customHeight="1">
      <c r="A114" s="24" t="s">
        <v>19</v>
      </c>
      <c r="B114" s="914">
        <v>24549</v>
      </c>
      <c r="C114" s="847">
        <v>16142</v>
      </c>
      <c r="D114" s="847">
        <v>8407</v>
      </c>
      <c r="E114" s="914">
        <v>24580</v>
      </c>
      <c r="F114" s="847">
        <v>8391</v>
      </c>
      <c r="G114" s="847">
        <v>8094</v>
      </c>
      <c r="H114" s="915">
        <v>8095</v>
      </c>
      <c r="I114" s="914">
        <v>7321</v>
      </c>
      <c r="J114" s="847">
        <v>2909</v>
      </c>
      <c r="K114" s="916">
        <v>4412</v>
      </c>
      <c r="L114" s="914">
        <v>22510</v>
      </c>
      <c r="M114" s="847">
        <v>7182</v>
      </c>
      <c r="N114" s="847">
        <v>7627</v>
      </c>
      <c r="O114" s="848">
        <v>7701</v>
      </c>
      <c r="P114" s="917">
        <f t="shared" si="13"/>
        <v>29.821988675709804</v>
      </c>
      <c r="Q114" s="850">
        <f t="shared" si="13"/>
        <v>18.021310866063686</v>
      </c>
      <c r="R114" s="851">
        <f t="shared" si="13"/>
        <v>52.480076127036988</v>
      </c>
      <c r="S114" s="917">
        <f t="shared" si="13"/>
        <v>91.578519121236781</v>
      </c>
      <c r="T114" s="850">
        <f t="shared" si="13"/>
        <v>85.591705398641409</v>
      </c>
      <c r="U114" s="850">
        <f t="shared" si="13"/>
        <v>94.230294044971586</v>
      </c>
      <c r="V114" s="852">
        <f t="shared" si="13"/>
        <v>95.132798023471281</v>
      </c>
    </row>
    <row r="115" spans="1:22" ht="14.45" customHeight="1">
      <c r="A115" s="28" t="s">
        <v>20</v>
      </c>
      <c r="B115" s="918">
        <v>107915</v>
      </c>
      <c r="C115" s="833">
        <v>70385</v>
      </c>
      <c r="D115" s="833">
        <v>37530</v>
      </c>
      <c r="E115" s="918">
        <v>114446</v>
      </c>
      <c r="F115" s="833">
        <v>38442</v>
      </c>
      <c r="G115" s="833">
        <v>38065</v>
      </c>
      <c r="H115" s="911">
        <v>37939</v>
      </c>
      <c r="I115" s="918">
        <v>57015</v>
      </c>
      <c r="J115" s="833">
        <v>24872</v>
      </c>
      <c r="K115" s="919">
        <v>32143</v>
      </c>
      <c r="L115" s="918">
        <v>108420</v>
      </c>
      <c r="M115" s="833">
        <v>35792</v>
      </c>
      <c r="N115" s="833">
        <v>36167</v>
      </c>
      <c r="O115" s="858">
        <v>36461</v>
      </c>
      <c r="P115" s="920">
        <f t="shared" si="13"/>
        <v>52.833248389936529</v>
      </c>
      <c r="Q115" s="836">
        <f t="shared" si="13"/>
        <v>35.337074660794201</v>
      </c>
      <c r="R115" s="860">
        <f t="shared" si="13"/>
        <v>85.64614974686917</v>
      </c>
      <c r="S115" s="920">
        <f t="shared" si="13"/>
        <v>94.734634674868502</v>
      </c>
      <c r="T115" s="836">
        <f t="shared" si="13"/>
        <v>93.106498101035328</v>
      </c>
      <c r="U115" s="836">
        <f t="shared" si="13"/>
        <v>95.01379219755681</v>
      </c>
      <c r="V115" s="840">
        <f t="shared" si="13"/>
        <v>96.104272648198418</v>
      </c>
    </row>
    <row r="116" spans="1:22" ht="14.45" customHeight="1">
      <c r="A116" s="24" t="s">
        <v>21</v>
      </c>
      <c r="B116" s="914">
        <v>52535</v>
      </c>
      <c r="C116" s="847">
        <v>34154</v>
      </c>
      <c r="D116" s="847">
        <v>18381</v>
      </c>
      <c r="E116" s="914">
        <v>55881</v>
      </c>
      <c r="F116" s="847">
        <v>18725</v>
      </c>
      <c r="G116" s="847">
        <v>18496</v>
      </c>
      <c r="H116" s="915">
        <v>18660</v>
      </c>
      <c r="I116" s="914">
        <v>30603</v>
      </c>
      <c r="J116" s="847">
        <v>14378</v>
      </c>
      <c r="K116" s="916">
        <v>16225</v>
      </c>
      <c r="L116" s="914">
        <v>52456</v>
      </c>
      <c r="M116" s="847">
        <v>17374</v>
      </c>
      <c r="N116" s="847">
        <v>17403</v>
      </c>
      <c r="O116" s="848">
        <v>17679</v>
      </c>
      <c r="P116" s="917">
        <f t="shared" si="13"/>
        <v>58.252593509089181</v>
      </c>
      <c r="Q116" s="850">
        <f t="shared" si="13"/>
        <v>42.097558119107568</v>
      </c>
      <c r="R116" s="851">
        <f t="shared" si="13"/>
        <v>88.270496708557758</v>
      </c>
      <c r="S116" s="917">
        <f t="shared" si="13"/>
        <v>93.870904242944832</v>
      </c>
      <c r="T116" s="850">
        <f t="shared" si="13"/>
        <v>92.785046728971963</v>
      </c>
      <c r="U116" s="850">
        <f t="shared" si="13"/>
        <v>94.090614186851212</v>
      </c>
      <c r="V116" s="852">
        <f t="shared" si="13"/>
        <v>94.742765273311903</v>
      </c>
    </row>
    <row r="117" spans="1:22" ht="14.45" customHeight="1">
      <c r="A117" s="28" t="s">
        <v>22</v>
      </c>
      <c r="B117" s="918">
        <v>76706</v>
      </c>
      <c r="C117" s="833">
        <v>50554</v>
      </c>
      <c r="D117" s="833">
        <v>26152</v>
      </c>
      <c r="E117" s="918">
        <v>78346</v>
      </c>
      <c r="F117" s="833">
        <v>26634</v>
      </c>
      <c r="G117" s="833">
        <v>25897</v>
      </c>
      <c r="H117" s="911">
        <v>25815</v>
      </c>
      <c r="I117" s="918">
        <v>27038</v>
      </c>
      <c r="J117" s="833">
        <v>10509</v>
      </c>
      <c r="K117" s="919">
        <v>16529</v>
      </c>
      <c r="L117" s="918">
        <v>70736</v>
      </c>
      <c r="M117" s="833">
        <v>22411</v>
      </c>
      <c r="N117" s="833">
        <v>24034</v>
      </c>
      <c r="O117" s="858">
        <v>24291</v>
      </c>
      <c r="P117" s="920">
        <f t="shared" si="13"/>
        <v>35.248872317680494</v>
      </c>
      <c r="Q117" s="836">
        <f t="shared" si="13"/>
        <v>20.787672587727972</v>
      </c>
      <c r="R117" s="860">
        <f t="shared" si="13"/>
        <v>63.20357907617008</v>
      </c>
      <c r="S117" s="920">
        <f t="shared" si="13"/>
        <v>90.28667704796672</v>
      </c>
      <c r="T117" s="836">
        <f t="shared" si="13"/>
        <v>84.144326800330404</v>
      </c>
      <c r="U117" s="836">
        <f t="shared" si="13"/>
        <v>92.806116538595205</v>
      </c>
      <c r="V117" s="840">
        <f t="shared" si="13"/>
        <v>94.09645554909936</v>
      </c>
    </row>
    <row r="118" spans="1:22" ht="14.45" customHeight="1" thickBot="1">
      <c r="A118" s="861" t="s">
        <v>23</v>
      </c>
      <c r="B118" s="922">
        <v>52515</v>
      </c>
      <c r="C118" s="865">
        <v>34159</v>
      </c>
      <c r="D118" s="865">
        <v>18356</v>
      </c>
      <c r="E118" s="922">
        <v>56942</v>
      </c>
      <c r="F118" s="865">
        <v>18911</v>
      </c>
      <c r="G118" s="865">
        <v>18912</v>
      </c>
      <c r="H118" s="923">
        <v>19119</v>
      </c>
      <c r="I118" s="922">
        <v>28791</v>
      </c>
      <c r="J118" s="865">
        <v>12362</v>
      </c>
      <c r="K118" s="973">
        <v>16429</v>
      </c>
      <c r="L118" s="922">
        <v>54475</v>
      </c>
      <c r="M118" s="865">
        <v>17931</v>
      </c>
      <c r="N118" s="865">
        <v>18194</v>
      </c>
      <c r="O118" s="866">
        <v>18350</v>
      </c>
      <c r="P118" s="925">
        <f t="shared" si="13"/>
        <v>54.824335904027421</v>
      </c>
      <c r="Q118" s="868">
        <f t="shared" si="13"/>
        <v>36.189584004215583</v>
      </c>
      <c r="R118" s="969">
        <f t="shared" si="13"/>
        <v>89.502070167792553</v>
      </c>
      <c r="S118" s="925">
        <f t="shared" si="13"/>
        <v>95.667521337501313</v>
      </c>
      <c r="T118" s="868">
        <f t="shared" si="13"/>
        <v>94.817830892073403</v>
      </c>
      <c r="U118" s="868">
        <f t="shared" si="13"/>
        <v>96.203468697123512</v>
      </c>
      <c r="V118" s="926">
        <f t="shared" si="13"/>
        <v>95.977823107903134</v>
      </c>
    </row>
    <row r="119" spans="1:22" ht="14.45" customHeight="1">
      <c r="A119" s="870" t="s">
        <v>28</v>
      </c>
      <c r="B119" s="927">
        <f>SUM(B103,B104,B107,B108,B109,B111,B112,B113,B114,B117)</f>
        <v>1939322</v>
      </c>
      <c r="C119" s="928">
        <f t="shared" ref="C119:H119" si="14">SUM(C103,C104,C107,C108,C109,C111,C112,C113,C114,C117)</f>
        <v>1286079</v>
      </c>
      <c r="D119" s="929">
        <f t="shared" si="14"/>
        <v>653243</v>
      </c>
      <c r="E119" s="930">
        <f t="shared" si="14"/>
        <v>1910047</v>
      </c>
      <c r="F119" s="931">
        <f t="shared" si="14"/>
        <v>655399</v>
      </c>
      <c r="G119" s="932">
        <f t="shared" si="14"/>
        <v>632701</v>
      </c>
      <c r="H119" s="933">
        <f t="shared" si="14"/>
        <v>621947</v>
      </c>
      <c r="I119" s="927">
        <f t="shared" ref="I119:O119" si="15">SUM(I103:I104,I107,I108,I109,I111,I112,I113,I114,I117)</f>
        <v>601370</v>
      </c>
      <c r="J119" s="931">
        <f t="shared" si="15"/>
        <v>211928</v>
      </c>
      <c r="K119" s="929">
        <f t="shared" si="15"/>
        <v>389442</v>
      </c>
      <c r="L119" s="927">
        <f t="shared" si="15"/>
        <v>1757925</v>
      </c>
      <c r="M119" s="931">
        <f t="shared" si="15"/>
        <v>568737</v>
      </c>
      <c r="N119" s="932">
        <f t="shared" si="15"/>
        <v>597630</v>
      </c>
      <c r="O119" s="929">
        <f t="shared" si="15"/>
        <v>591558</v>
      </c>
      <c r="P119" s="934">
        <f t="shared" si="13"/>
        <v>31.009290875883426</v>
      </c>
      <c r="Q119" s="935">
        <f t="shared" si="13"/>
        <v>16.47861445525508</v>
      </c>
      <c r="R119" s="936">
        <f t="shared" si="13"/>
        <v>59.616712310732758</v>
      </c>
      <c r="S119" s="934">
        <f t="shared" si="13"/>
        <v>92.035693362519353</v>
      </c>
      <c r="T119" s="935">
        <f t="shared" si="13"/>
        <v>86.777215101030052</v>
      </c>
      <c r="U119" s="937">
        <f t="shared" si="13"/>
        <v>94.4569393757873</v>
      </c>
      <c r="V119" s="938">
        <f t="shared" si="13"/>
        <v>95.113892341308826</v>
      </c>
    </row>
    <row r="120" spans="1:22" ht="14.45" customHeight="1">
      <c r="A120" s="882" t="s">
        <v>27</v>
      </c>
      <c r="B120" s="939">
        <f>SUM(B105,B106,B110,B115,B116,B118)</f>
        <v>432095</v>
      </c>
      <c r="C120" s="940">
        <f t="shared" ref="C120:O120" si="16">SUM(C105,C106,C110,C115,C116,C118)</f>
        <v>282923</v>
      </c>
      <c r="D120" s="941">
        <f t="shared" si="16"/>
        <v>149172</v>
      </c>
      <c r="E120" s="942">
        <f t="shared" si="16"/>
        <v>451391</v>
      </c>
      <c r="F120" s="943">
        <f t="shared" si="16"/>
        <v>152417</v>
      </c>
      <c r="G120" s="944">
        <f t="shared" si="16"/>
        <v>149442</v>
      </c>
      <c r="H120" s="945">
        <f t="shared" si="16"/>
        <v>149532</v>
      </c>
      <c r="I120" s="939">
        <f t="shared" si="16"/>
        <v>227793</v>
      </c>
      <c r="J120" s="943">
        <f t="shared" si="16"/>
        <v>100006</v>
      </c>
      <c r="K120" s="941">
        <f t="shared" si="16"/>
        <v>127787</v>
      </c>
      <c r="L120" s="939">
        <f t="shared" si="16"/>
        <v>425541</v>
      </c>
      <c r="M120" s="943">
        <f t="shared" si="16"/>
        <v>140879</v>
      </c>
      <c r="N120" s="944">
        <f t="shared" si="16"/>
        <v>141836</v>
      </c>
      <c r="O120" s="941">
        <f t="shared" si="16"/>
        <v>142826</v>
      </c>
      <c r="P120" s="946">
        <f t="shared" si="13"/>
        <v>52.718267973478049</v>
      </c>
      <c r="Q120" s="947">
        <f t="shared" si="13"/>
        <v>35.3474266849991</v>
      </c>
      <c r="R120" s="948">
        <f t="shared" si="13"/>
        <v>85.664199715764354</v>
      </c>
      <c r="S120" s="946">
        <f t="shared" si="13"/>
        <v>94.273257552764676</v>
      </c>
      <c r="T120" s="947">
        <f t="shared" si="13"/>
        <v>92.429978283262372</v>
      </c>
      <c r="U120" s="949">
        <f t="shared" si="13"/>
        <v>94.910400021412983</v>
      </c>
      <c r="V120" s="950">
        <f t="shared" si="13"/>
        <v>95.515341197870683</v>
      </c>
    </row>
    <row r="121" spans="1:22" ht="14.45" customHeight="1">
      <c r="A121" s="890" t="s">
        <v>26</v>
      </c>
      <c r="B121" s="951">
        <f>SUM(B103:B118)</f>
        <v>2371417</v>
      </c>
      <c r="C121" s="952">
        <f t="shared" ref="C121:O121" si="17">SUM(C103:C118)</f>
        <v>1569002</v>
      </c>
      <c r="D121" s="953">
        <f t="shared" si="17"/>
        <v>802415</v>
      </c>
      <c r="E121" s="954">
        <f t="shared" si="17"/>
        <v>2361438</v>
      </c>
      <c r="F121" s="955">
        <f t="shared" si="17"/>
        <v>807816</v>
      </c>
      <c r="G121" s="956">
        <f t="shared" si="17"/>
        <v>782143</v>
      </c>
      <c r="H121" s="957">
        <f t="shared" si="17"/>
        <v>771479</v>
      </c>
      <c r="I121" s="951">
        <f t="shared" si="17"/>
        <v>829163</v>
      </c>
      <c r="J121" s="955">
        <f t="shared" si="17"/>
        <v>311934</v>
      </c>
      <c r="K121" s="953">
        <f t="shared" si="17"/>
        <v>517229</v>
      </c>
      <c r="L121" s="951">
        <f t="shared" si="17"/>
        <v>2183466</v>
      </c>
      <c r="M121" s="955">
        <f t="shared" si="17"/>
        <v>709616</v>
      </c>
      <c r="N121" s="956">
        <f t="shared" si="17"/>
        <v>739466</v>
      </c>
      <c r="O121" s="953">
        <f t="shared" si="17"/>
        <v>734384</v>
      </c>
      <c r="P121" s="958">
        <f t="shared" si="13"/>
        <v>34.964875431018669</v>
      </c>
      <c r="Q121" s="959">
        <f t="shared" si="13"/>
        <v>19.881045403383808</v>
      </c>
      <c r="R121" s="960">
        <f t="shared" si="13"/>
        <v>64.459039275188019</v>
      </c>
      <c r="S121" s="958">
        <f t="shared" si="13"/>
        <v>92.463405772245551</v>
      </c>
      <c r="T121" s="959">
        <f t="shared" si="13"/>
        <v>87.843766402250012</v>
      </c>
      <c r="U121" s="961">
        <f t="shared" si="13"/>
        <v>94.543580905282028</v>
      </c>
      <c r="V121" s="962">
        <f t="shared" si="13"/>
        <v>95.191703209030962</v>
      </c>
    </row>
    <row r="122" spans="1:22" ht="14.45" customHeight="1">
      <c r="A122" s="1839" t="s">
        <v>470</v>
      </c>
      <c r="B122" s="1839"/>
      <c r="C122" s="1839"/>
      <c r="D122" s="1839"/>
      <c r="E122" s="1839"/>
      <c r="F122" s="1839"/>
      <c r="G122" s="1839"/>
      <c r="H122" s="1839"/>
      <c r="I122" s="1839"/>
      <c r="J122" s="1839"/>
      <c r="K122" s="1839"/>
      <c r="L122" s="1839"/>
      <c r="M122" s="1839"/>
      <c r="N122" s="1839"/>
      <c r="O122" s="1839"/>
      <c r="P122" s="1839"/>
      <c r="Q122" s="1839"/>
      <c r="R122" s="1839"/>
      <c r="S122" s="1839"/>
      <c r="T122" s="1839"/>
      <c r="U122" s="1839"/>
      <c r="V122" s="1839"/>
    </row>
    <row r="123" spans="1:22" ht="14.45" customHeight="1">
      <c r="A123" s="1829" t="s">
        <v>484</v>
      </c>
      <c r="B123" s="1830"/>
      <c r="C123" s="1830"/>
      <c r="D123" s="1830"/>
      <c r="E123" s="1830"/>
      <c r="F123" s="1830"/>
      <c r="G123" s="1830"/>
      <c r="H123" s="1830"/>
      <c r="I123" s="1830"/>
      <c r="J123" s="1830"/>
      <c r="K123" s="1830"/>
      <c r="L123" s="1830"/>
      <c r="M123" s="1830"/>
      <c r="N123" s="1830"/>
      <c r="O123" s="1830"/>
      <c r="P123" s="1830"/>
      <c r="Q123" s="1830"/>
      <c r="R123" s="1830"/>
      <c r="S123" s="1830"/>
      <c r="T123" s="1830"/>
      <c r="U123" s="1830"/>
      <c r="V123" s="1830"/>
    </row>
    <row r="124" spans="1:22" ht="14.45" customHeight="1">
      <c r="A124" s="1849" t="s">
        <v>485</v>
      </c>
      <c r="B124" s="1849"/>
      <c r="C124" s="1849"/>
      <c r="D124" s="1849"/>
      <c r="E124" s="1849"/>
      <c r="F124" s="1849"/>
      <c r="G124" s="1849"/>
      <c r="H124" s="1849"/>
      <c r="I124" s="1849"/>
      <c r="J124" s="1849"/>
      <c r="K124" s="1849"/>
      <c r="L124" s="1849"/>
      <c r="M124" s="1849"/>
      <c r="N124" s="1849"/>
      <c r="O124" s="1849"/>
      <c r="P124" s="1849"/>
      <c r="Q124" s="1849"/>
      <c r="R124" s="1849"/>
      <c r="S124" s="1849"/>
      <c r="T124" s="1849"/>
      <c r="U124" s="1849"/>
      <c r="V124" s="1849"/>
    </row>
    <row r="125" spans="1:22" ht="24" customHeight="1">
      <c r="A125" s="1850" t="s">
        <v>802</v>
      </c>
      <c r="B125" s="1850"/>
      <c r="C125" s="1850"/>
      <c r="D125" s="1850"/>
      <c r="E125" s="1850"/>
      <c r="F125" s="1850"/>
      <c r="G125" s="1850"/>
      <c r="H125" s="1850"/>
      <c r="I125" s="1850"/>
      <c r="J125" s="1850"/>
      <c r="K125" s="1850"/>
      <c r="L125" s="1850"/>
      <c r="M125" s="1850"/>
      <c r="N125" s="1850"/>
      <c r="O125" s="1850"/>
      <c r="P125" s="1850"/>
      <c r="Q125" s="1850"/>
      <c r="R125" s="1850"/>
      <c r="S125" s="1850"/>
      <c r="T125" s="1850"/>
      <c r="U125" s="1850"/>
      <c r="V125" s="1850"/>
    </row>
    <row r="126" spans="1:22" ht="14.45" customHeight="1">
      <c r="A126" s="820"/>
      <c r="B126" s="820"/>
      <c r="C126" s="820"/>
      <c r="D126" s="820"/>
      <c r="E126" s="820"/>
      <c r="F126" s="820"/>
      <c r="G126" s="820"/>
      <c r="H126" s="820"/>
      <c r="I126" s="820"/>
      <c r="J126" s="820"/>
      <c r="K126" s="820"/>
      <c r="L126" s="820"/>
      <c r="M126" s="820"/>
      <c r="N126" s="820"/>
      <c r="O126" s="820"/>
      <c r="P126" s="820"/>
      <c r="Q126" s="820"/>
      <c r="R126" s="820"/>
      <c r="S126" s="820"/>
      <c r="T126" s="820"/>
      <c r="U126" s="820"/>
      <c r="V126" s="820"/>
    </row>
    <row r="127" spans="1:22" ht="24" customHeight="1">
      <c r="A127" s="1842">
        <v>2019</v>
      </c>
      <c r="B127" s="1842"/>
      <c r="C127" s="1842"/>
      <c r="D127" s="1842"/>
      <c r="E127" s="1842"/>
      <c r="F127" s="1842"/>
      <c r="G127" s="1842"/>
      <c r="H127" s="1842"/>
      <c r="I127" s="1842"/>
      <c r="J127" s="1842"/>
      <c r="K127" s="1842"/>
      <c r="L127" s="1842"/>
      <c r="M127" s="1842"/>
      <c r="N127" s="1842"/>
      <c r="O127" s="1842"/>
      <c r="P127" s="1842"/>
      <c r="Q127" s="1842"/>
      <c r="R127" s="1842"/>
      <c r="S127" s="1842"/>
      <c r="T127" s="1842"/>
      <c r="U127" s="1842"/>
      <c r="V127" s="1842"/>
    </row>
    <row r="128" spans="1:22" ht="14.45" customHeight="1">
      <c r="A128" s="964"/>
      <c r="B128" s="964"/>
      <c r="C128" s="964"/>
      <c r="D128" s="964"/>
      <c r="E128" s="964"/>
      <c r="F128" s="964"/>
      <c r="G128" s="964"/>
      <c r="H128" s="964"/>
      <c r="I128" s="964"/>
      <c r="J128" s="964"/>
      <c r="K128" s="964"/>
      <c r="L128" s="964"/>
      <c r="M128" s="964"/>
      <c r="N128" s="964"/>
      <c r="O128" s="964"/>
      <c r="P128" s="964"/>
      <c r="Q128" s="964"/>
      <c r="R128" s="964"/>
      <c r="S128" s="964"/>
      <c r="T128" s="964"/>
      <c r="U128" s="964"/>
      <c r="V128" s="964"/>
    </row>
    <row r="129" spans="1:22" ht="14.45" customHeight="1">
      <c r="A129" s="1843" t="s">
        <v>487</v>
      </c>
      <c r="B129" s="1843"/>
      <c r="C129" s="1843"/>
      <c r="D129" s="1843"/>
      <c r="E129" s="1843"/>
      <c r="F129" s="1843"/>
      <c r="G129" s="1843"/>
      <c r="H129" s="1843"/>
      <c r="I129" s="1843"/>
      <c r="J129" s="1843"/>
      <c r="K129" s="1843"/>
      <c r="L129" s="1843"/>
      <c r="M129" s="1843"/>
      <c r="N129" s="1843"/>
      <c r="O129" s="1843"/>
      <c r="P129" s="1843"/>
      <c r="Q129" s="1843"/>
      <c r="R129" s="1843"/>
      <c r="S129" s="1843"/>
      <c r="T129" s="1843"/>
      <c r="U129" s="1843"/>
      <c r="V129" s="1843"/>
    </row>
    <row r="130" spans="1:22" ht="14.45" customHeight="1">
      <c r="A130" s="1844" t="s">
        <v>8</v>
      </c>
      <c r="B130" s="1834" t="s">
        <v>488</v>
      </c>
      <c r="C130" s="1835"/>
      <c r="D130" s="1835"/>
      <c r="E130" s="1835"/>
      <c r="F130" s="1835"/>
      <c r="G130" s="1835"/>
      <c r="H130" s="1841"/>
      <c r="I130" s="1834" t="s">
        <v>36</v>
      </c>
      <c r="J130" s="1835"/>
      <c r="K130" s="1835"/>
      <c r="L130" s="1835"/>
      <c r="M130" s="1835"/>
      <c r="N130" s="1835"/>
      <c r="O130" s="1841"/>
      <c r="P130" s="1846" t="s">
        <v>489</v>
      </c>
      <c r="Q130" s="1835"/>
      <c r="R130" s="1835"/>
      <c r="S130" s="1835"/>
      <c r="T130" s="1835"/>
      <c r="U130" s="1835"/>
      <c r="V130" s="1835"/>
    </row>
    <row r="131" spans="1:22" ht="14.45" customHeight="1">
      <c r="A131" s="1844"/>
      <c r="B131" s="1833" t="s">
        <v>35</v>
      </c>
      <c r="C131" s="1834" t="s">
        <v>33</v>
      </c>
      <c r="D131" s="1840"/>
      <c r="E131" s="1833" t="s">
        <v>463</v>
      </c>
      <c r="F131" s="1834" t="s">
        <v>33</v>
      </c>
      <c r="G131" s="1835"/>
      <c r="H131" s="1841"/>
      <c r="I131" s="1833" t="s">
        <v>35</v>
      </c>
      <c r="J131" s="1834" t="s">
        <v>33</v>
      </c>
      <c r="K131" s="1840"/>
      <c r="L131" s="1833" t="s">
        <v>463</v>
      </c>
      <c r="M131" s="1834" t="s">
        <v>33</v>
      </c>
      <c r="N131" s="1835"/>
      <c r="O131" s="1841"/>
      <c r="P131" s="1833" t="s">
        <v>35</v>
      </c>
      <c r="Q131" s="1834" t="s">
        <v>33</v>
      </c>
      <c r="R131" s="1841"/>
      <c r="S131" s="1833" t="s">
        <v>463</v>
      </c>
      <c r="T131" s="1834" t="s">
        <v>33</v>
      </c>
      <c r="U131" s="1835"/>
      <c r="V131" s="1835"/>
    </row>
    <row r="132" spans="1:22" ht="14.45" customHeight="1">
      <c r="A132" s="1844"/>
      <c r="B132" s="1833"/>
      <c r="C132" s="905" t="s">
        <v>464</v>
      </c>
      <c r="D132" s="906" t="s">
        <v>465</v>
      </c>
      <c r="E132" s="1833"/>
      <c r="F132" s="905" t="s">
        <v>466</v>
      </c>
      <c r="G132" s="907" t="s">
        <v>467</v>
      </c>
      <c r="H132" s="908" t="s">
        <v>468</v>
      </c>
      <c r="I132" s="1833"/>
      <c r="J132" s="905" t="s">
        <v>464</v>
      </c>
      <c r="K132" s="906" t="s">
        <v>465</v>
      </c>
      <c r="L132" s="1833"/>
      <c r="M132" s="905" t="s">
        <v>466</v>
      </c>
      <c r="N132" s="907" t="s">
        <v>467</v>
      </c>
      <c r="O132" s="908" t="s">
        <v>468</v>
      </c>
      <c r="P132" s="1833"/>
      <c r="Q132" s="905" t="s">
        <v>464</v>
      </c>
      <c r="R132" s="908" t="s">
        <v>465</v>
      </c>
      <c r="S132" s="1833"/>
      <c r="T132" s="905" t="s">
        <v>466</v>
      </c>
      <c r="U132" s="907" t="s">
        <v>467</v>
      </c>
      <c r="V132" s="907" t="s">
        <v>468</v>
      </c>
    </row>
    <row r="133" spans="1:22" ht="14.45" customHeight="1" thickBot="1">
      <c r="A133" s="1845"/>
      <c r="B133" s="1836" t="s">
        <v>1</v>
      </c>
      <c r="C133" s="1837"/>
      <c r="D133" s="1837"/>
      <c r="E133" s="1837"/>
      <c r="F133" s="1837"/>
      <c r="G133" s="1837"/>
      <c r="H133" s="1838"/>
      <c r="I133" s="1836" t="s">
        <v>1</v>
      </c>
      <c r="J133" s="1837"/>
      <c r="K133" s="1837"/>
      <c r="L133" s="1837"/>
      <c r="M133" s="1837"/>
      <c r="N133" s="1837"/>
      <c r="O133" s="1838"/>
      <c r="P133" s="909"/>
      <c r="Q133" s="1836" t="s">
        <v>469</v>
      </c>
      <c r="R133" s="1837"/>
      <c r="S133" s="1837"/>
      <c r="T133" s="1837"/>
      <c r="U133" s="1837"/>
      <c r="V133" s="1837"/>
    </row>
    <row r="134" spans="1:22" ht="14.45" customHeight="1">
      <c r="A134" s="28" t="s">
        <v>9</v>
      </c>
      <c r="B134" s="910">
        <v>327277</v>
      </c>
      <c r="C134" s="833">
        <v>217923</v>
      </c>
      <c r="D134" s="833">
        <v>109354</v>
      </c>
      <c r="E134" s="910">
        <v>309532</v>
      </c>
      <c r="F134" s="833">
        <v>105856</v>
      </c>
      <c r="G134" s="833">
        <v>103423</v>
      </c>
      <c r="H134" s="911">
        <v>100253</v>
      </c>
      <c r="I134" s="910">
        <v>96465</v>
      </c>
      <c r="J134" s="833">
        <v>35513</v>
      </c>
      <c r="K134" s="912">
        <v>60952</v>
      </c>
      <c r="L134" s="910">
        <v>292422</v>
      </c>
      <c r="M134" s="833">
        <v>97199</v>
      </c>
      <c r="N134" s="833">
        <v>98756</v>
      </c>
      <c r="O134" s="858">
        <v>96467</v>
      </c>
      <c r="P134" s="913">
        <f>I134/B134*100</f>
        <v>29.475031853750799</v>
      </c>
      <c r="Q134" s="836">
        <f>J134/C134*100</f>
        <v>16.296122942507214</v>
      </c>
      <c r="R134" s="837">
        <f t="shared" ref="R134:V152" si="18">K134/D134*100</f>
        <v>55.738244600106079</v>
      </c>
      <c r="S134" s="913">
        <f t="shared" si="18"/>
        <v>94.472300117596888</v>
      </c>
      <c r="T134" s="836">
        <f t="shared" si="18"/>
        <v>91.821909008464331</v>
      </c>
      <c r="U134" s="836">
        <f t="shared" si="18"/>
        <v>95.487464103729351</v>
      </c>
      <c r="V134" s="836">
        <f t="shared" si="18"/>
        <v>96.223554407349411</v>
      </c>
    </row>
    <row r="135" spans="1:22" ht="14.45" customHeight="1">
      <c r="A135" s="24" t="s">
        <v>10</v>
      </c>
      <c r="B135" s="914">
        <v>383864</v>
      </c>
      <c r="C135" s="847">
        <v>256005</v>
      </c>
      <c r="D135" s="847">
        <v>127859</v>
      </c>
      <c r="E135" s="914">
        <v>361820</v>
      </c>
      <c r="F135" s="847">
        <v>123344</v>
      </c>
      <c r="G135" s="847">
        <v>120799</v>
      </c>
      <c r="H135" s="915">
        <v>117677</v>
      </c>
      <c r="I135" s="914">
        <v>109549</v>
      </c>
      <c r="J135" s="847">
        <v>42192</v>
      </c>
      <c r="K135" s="916">
        <v>67357</v>
      </c>
      <c r="L135" s="914">
        <v>334657</v>
      </c>
      <c r="M135" s="847">
        <v>107877</v>
      </c>
      <c r="N135" s="847">
        <v>114384</v>
      </c>
      <c r="O135" s="848">
        <v>112396</v>
      </c>
      <c r="P135" s="917">
        <f t="shared" ref="P135:Q152" si="19">I135/B135*100</f>
        <v>28.538492799533167</v>
      </c>
      <c r="Q135" s="850">
        <f t="shared" si="19"/>
        <v>16.480928106872913</v>
      </c>
      <c r="R135" s="851">
        <f t="shared" si="18"/>
        <v>52.680687319625527</v>
      </c>
      <c r="S135" s="917">
        <f t="shared" si="18"/>
        <v>92.492675916201421</v>
      </c>
      <c r="T135" s="850">
        <f t="shared" si="18"/>
        <v>87.460273706057862</v>
      </c>
      <c r="U135" s="850">
        <f t="shared" si="18"/>
        <v>94.689525575542845</v>
      </c>
      <c r="V135" s="852">
        <f t="shared" si="18"/>
        <v>95.512292121655037</v>
      </c>
    </row>
    <row r="136" spans="1:22" ht="14.45" customHeight="1">
      <c r="A136" s="28" t="s">
        <v>11</v>
      </c>
      <c r="B136" s="918">
        <v>118606</v>
      </c>
      <c r="C136" s="833">
        <v>78910</v>
      </c>
      <c r="D136" s="833">
        <v>39696</v>
      </c>
      <c r="E136" s="918">
        <v>109384</v>
      </c>
      <c r="F136" s="833">
        <v>37560</v>
      </c>
      <c r="G136" s="833">
        <v>36922</v>
      </c>
      <c r="H136" s="911">
        <v>34902</v>
      </c>
      <c r="I136" s="918">
        <v>51951</v>
      </c>
      <c r="J136" s="833">
        <v>21389</v>
      </c>
      <c r="K136" s="919">
        <v>30562</v>
      </c>
      <c r="L136" s="918">
        <v>100902</v>
      </c>
      <c r="M136" s="833">
        <v>33521</v>
      </c>
      <c r="N136" s="833">
        <v>34191</v>
      </c>
      <c r="O136" s="858">
        <v>33190</v>
      </c>
      <c r="P136" s="920">
        <f t="shared" si="19"/>
        <v>43.801325396691567</v>
      </c>
      <c r="Q136" s="836">
        <f t="shared" si="19"/>
        <v>27.105563299961982</v>
      </c>
      <c r="R136" s="860">
        <f t="shared" si="18"/>
        <v>76.990124949617083</v>
      </c>
      <c r="S136" s="920">
        <f t="shared" si="18"/>
        <v>92.245666642287716</v>
      </c>
      <c r="T136" s="836">
        <f t="shared" si="18"/>
        <v>89.246538871139506</v>
      </c>
      <c r="U136" s="836">
        <f t="shared" si="18"/>
        <v>92.603325930339636</v>
      </c>
      <c r="V136" s="840">
        <f t="shared" si="18"/>
        <v>95.09483697209329</v>
      </c>
    </row>
    <row r="137" spans="1:22" ht="14.45" customHeight="1">
      <c r="A137" s="24" t="s">
        <v>12</v>
      </c>
      <c r="B137" s="914">
        <v>64231</v>
      </c>
      <c r="C137" s="847">
        <v>41716</v>
      </c>
      <c r="D137" s="847">
        <v>22515</v>
      </c>
      <c r="E137" s="914">
        <v>66368</v>
      </c>
      <c r="F137" s="847">
        <v>21929</v>
      </c>
      <c r="G137" s="847">
        <v>22632</v>
      </c>
      <c r="H137" s="915">
        <v>21807</v>
      </c>
      <c r="I137" s="914">
        <v>36529</v>
      </c>
      <c r="J137" s="847">
        <v>16533</v>
      </c>
      <c r="K137" s="916">
        <v>19996</v>
      </c>
      <c r="L137" s="914">
        <v>62988</v>
      </c>
      <c r="M137" s="847">
        <v>20669</v>
      </c>
      <c r="N137" s="847">
        <v>21473</v>
      </c>
      <c r="O137" s="848">
        <v>20846</v>
      </c>
      <c r="P137" s="917">
        <f t="shared" si="19"/>
        <v>56.871292677990382</v>
      </c>
      <c r="Q137" s="850">
        <f t="shared" si="19"/>
        <v>39.632275385943046</v>
      </c>
      <c r="R137" s="851">
        <f t="shared" si="18"/>
        <v>88.81190317566066</v>
      </c>
      <c r="S137" s="917">
        <f t="shared" si="18"/>
        <v>94.907184185149475</v>
      </c>
      <c r="T137" s="850">
        <f t="shared" si="18"/>
        <v>94.254183957316798</v>
      </c>
      <c r="U137" s="850">
        <f t="shared" si="18"/>
        <v>94.878932484977014</v>
      </c>
      <c r="V137" s="852">
        <f t="shared" si="18"/>
        <v>95.59315816022378</v>
      </c>
    </row>
    <row r="138" spans="1:22" ht="14.45" customHeight="1">
      <c r="A138" s="28" t="s">
        <v>13</v>
      </c>
      <c r="B138" s="918">
        <v>20588</v>
      </c>
      <c r="C138" s="833">
        <v>13797</v>
      </c>
      <c r="D138" s="833">
        <v>6791</v>
      </c>
      <c r="E138" s="918">
        <v>18981</v>
      </c>
      <c r="F138" s="833">
        <v>6614</v>
      </c>
      <c r="G138" s="833">
        <v>6380</v>
      </c>
      <c r="H138" s="911">
        <v>5987</v>
      </c>
      <c r="I138" s="918">
        <v>5851</v>
      </c>
      <c r="J138" s="833">
        <v>2119</v>
      </c>
      <c r="K138" s="919">
        <v>3732</v>
      </c>
      <c r="L138" s="918">
        <v>16427</v>
      </c>
      <c r="M138" s="833">
        <v>5101</v>
      </c>
      <c r="N138" s="833">
        <v>5830</v>
      </c>
      <c r="O138" s="858">
        <v>5496</v>
      </c>
      <c r="P138" s="920">
        <f t="shared" si="19"/>
        <v>28.419467651058874</v>
      </c>
      <c r="Q138" s="836">
        <f t="shared" si="19"/>
        <v>15.358411248822208</v>
      </c>
      <c r="R138" s="860">
        <f t="shared" si="18"/>
        <v>54.955087615962306</v>
      </c>
      <c r="S138" s="920">
        <f t="shared" si="18"/>
        <v>86.54443917601813</v>
      </c>
      <c r="T138" s="836">
        <f t="shared" si="18"/>
        <v>77.124281826428785</v>
      </c>
      <c r="U138" s="836">
        <f t="shared" si="18"/>
        <v>91.379310344827587</v>
      </c>
      <c r="V138" s="840">
        <f t="shared" si="18"/>
        <v>91.798897611491569</v>
      </c>
    </row>
    <row r="139" spans="1:22" ht="14.45" customHeight="1">
      <c r="A139" s="24" t="s">
        <v>14</v>
      </c>
      <c r="B139" s="914">
        <v>61527</v>
      </c>
      <c r="C139" s="847">
        <v>41082</v>
      </c>
      <c r="D139" s="847">
        <v>20445</v>
      </c>
      <c r="E139" s="914">
        <v>55110</v>
      </c>
      <c r="F139" s="847">
        <v>19032</v>
      </c>
      <c r="G139" s="847">
        <v>18516</v>
      </c>
      <c r="H139" s="915">
        <v>17562</v>
      </c>
      <c r="I139" s="914">
        <v>28699</v>
      </c>
      <c r="J139" s="847">
        <v>12265</v>
      </c>
      <c r="K139" s="916">
        <v>16434</v>
      </c>
      <c r="L139" s="914">
        <v>49541</v>
      </c>
      <c r="M139" s="847">
        <v>17714</v>
      </c>
      <c r="N139" s="847">
        <v>17812</v>
      </c>
      <c r="O139" s="848">
        <v>14015</v>
      </c>
      <c r="P139" s="917">
        <f t="shared" si="19"/>
        <v>46.644562549774889</v>
      </c>
      <c r="Q139" s="850">
        <f t="shared" si="19"/>
        <v>29.854924297745971</v>
      </c>
      <c r="R139" s="851">
        <f t="shared" si="18"/>
        <v>80.381511371973588</v>
      </c>
      <c r="S139" s="917">
        <f t="shared" si="18"/>
        <v>89.894755942660126</v>
      </c>
      <c r="T139" s="850">
        <f t="shared" si="18"/>
        <v>93.074821353509876</v>
      </c>
      <c r="U139" s="850">
        <f t="shared" si="18"/>
        <v>96.197882912076039</v>
      </c>
      <c r="V139" s="852">
        <f t="shared" si="18"/>
        <v>79.802983714838859</v>
      </c>
    </row>
    <row r="140" spans="1:22" ht="14.45" customHeight="1">
      <c r="A140" s="28" t="s">
        <v>15</v>
      </c>
      <c r="B140" s="918">
        <v>184136</v>
      </c>
      <c r="C140" s="833">
        <v>122188</v>
      </c>
      <c r="D140" s="833">
        <v>61948</v>
      </c>
      <c r="E140" s="918">
        <v>174838</v>
      </c>
      <c r="F140" s="833">
        <v>59882</v>
      </c>
      <c r="G140" s="833">
        <v>58435</v>
      </c>
      <c r="H140" s="911">
        <v>56521</v>
      </c>
      <c r="I140" s="918">
        <v>57749</v>
      </c>
      <c r="J140" s="833">
        <v>22309</v>
      </c>
      <c r="K140" s="919">
        <v>35440</v>
      </c>
      <c r="L140" s="918">
        <v>161252</v>
      </c>
      <c r="M140" s="833">
        <v>52237</v>
      </c>
      <c r="N140" s="833">
        <v>55352</v>
      </c>
      <c r="O140" s="858">
        <v>53663</v>
      </c>
      <c r="P140" s="920">
        <f t="shared" si="19"/>
        <v>31.362145370812875</v>
      </c>
      <c r="Q140" s="836">
        <f t="shared" si="19"/>
        <v>18.257930402330835</v>
      </c>
      <c r="R140" s="860">
        <f t="shared" si="18"/>
        <v>57.209272292890809</v>
      </c>
      <c r="S140" s="920">
        <f t="shared" si="18"/>
        <v>92.22937805282605</v>
      </c>
      <c r="T140" s="836">
        <f t="shared" si="18"/>
        <v>87.233225343174908</v>
      </c>
      <c r="U140" s="836">
        <f t="shared" si="18"/>
        <v>94.724052365876616</v>
      </c>
      <c r="V140" s="840">
        <f t="shared" si="18"/>
        <v>94.943472337715178</v>
      </c>
    </row>
    <row r="141" spans="1:22" ht="14.45" customHeight="1">
      <c r="A141" s="24" t="s">
        <v>24</v>
      </c>
      <c r="B141" s="914">
        <v>40128</v>
      </c>
      <c r="C141" s="847">
        <v>26358</v>
      </c>
      <c r="D141" s="847">
        <v>13770</v>
      </c>
      <c r="E141" s="914">
        <v>41742</v>
      </c>
      <c r="F141" s="847">
        <v>14127</v>
      </c>
      <c r="G141" s="847">
        <v>13889</v>
      </c>
      <c r="H141" s="915">
        <v>13726</v>
      </c>
      <c r="I141" s="914">
        <v>22825</v>
      </c>
      <c r="J141" s="847">
        <v>10576</v>
      </c>
      <c r="K141" s="916">
        <v>12249</v>
      </c>
      <c r="L141" s="914">
        <v>39626</v>
      </c>
      <c r="M141" s="847">
        <v>13099</v>
      </c>
      <c r="N141" s="847">
        <v>13333</v>
      </c>
      <c r="O141" s="848">
        <v>13194</v>
      </c>
      <c r="P141" s="917">
        <f t="shared" si="19"/>
        <v>56.880482456140349</v>
      </c>
      <c r="Q141" s="850">
        <f t="shared" si="19"/>
        <v>40.124440397602243</v>
      </c>
      <c r="R141" s="851">
        <f t="shared" si="18"/>
        <v>88.954248366013061</v>
      </c>
      <c r="S141" s="917">
        <f t="shared" si="18"/>
        <v>94.930765176560783</v>
      </c>
      <c r="T141" s="850">
        <f t="shared" si="18"/>
        <v>92.723154243646917</v>
      </c>
      <c r="U141" s="850">
        <f t="shared" si="18"/>
        <v>95.996832025343792</v>
      </c>
      <c r="V141" s="852">
        <f t="shared" si="18"/>
        <v>96.124143960367178</v>
      </c>
    </row>
    <row r="142" spans="1:22" ht="14.45" customHeight="1">
      <c r="A142" s="28" t="s">
        <v>16</v>
      </c>
      <c r="B142" s="918">
        <v>224222</v>
      </c>
      <c r="C142" s="833">
        <v>148438</v>
      </c>
      <c r="D142" s="833">
        <v>75784</v>
      </c>
      <c r="E142" s="918">
        <v>216286</v>
      </c>
      <c r="F142" s="833">
        <v>73037</v>
      </c>
      <c r="G142" s="833">
        <v>73133</v>
      </c>
      <c r="H142" s="911">
        <v>70116</v>
      </c>
      <c r="I142" s="918">
        <v>72011</v>
      </c>
      <c r="J142" s="833">
        <v>27043</v>
      </c>
      <c r="K142" s="919">
        <v>44968</v>
      </c>
      <c r="L142" s="918">
        <v>200172</v>
      </c>
      <c r="M142" s="833">
        <v>63120</v>
      </c>
      <c r="N142" s="833">
        <v>69147</v>
      </c>
      <c r="O142" s="858">
        <v>67905</v>
      </c>
      <c r="P142" s="920">
        <f t="shared" si="19"/>
        <v>32.115938667927324</v>
      </c>
      <c r="Q142" s="836">
        <f t="shared" si="19"/>
        <v>18.218380738085934</v>
      </c>
      <c r="R142" s="860">
        <f t="shared" si="18"/>
        <v>59.337063232344555</v>
      </c>
      <c r="S142" s="920">
        <f t="shared" si="18"/>
        <v>92.549679590912035</v>
      </c>
      <c r="T142" s="836">
        <f t="shared" si="18"/>
        <v>86.421950518230489</v>
      </c>
      <c r="U142" s="836">
        <f t="shared" si="18"/>
        <v>94.549656105998665</v>
      </c>
      <c r="V142" s="840">
        <f t="shared" si="18"/>
        <v>96.846654116036277</v>
      </c>
    </row>
    <row r="143" spans="1:22" ht="14.45" customHeight="1">
      <c r="A143" s="24" t="s">
        <v>17</v>
      </c>
      <c r="B143" s="914">
        <v>521540</v>
      </c>
      <c r="C143" s="847">
        <v>346046</v>
      </c>
      <c r="D143" s="847">
        <v>175494</v>
      </c>
      <c r="E143" s="914">
        <v>495276</v>
      </c>
      <c r="F143" s="847">
        <v>169193</v>
      </c>
      <c r="G143" s="847">
        <v>166559</v>
      </c>
      <c r="H143" s="915">
        <v>159524</v>
      </c>
      <c r="I143" s="914">
        <v>147171</v>
      </c>
      <c r="J143" s="847">
        <v>45694</v>
      </c>
      <c r="K143" s="916">
        <v>101477</v>
      </c>
      <c r="L143" s="914">
        <v>454486</v>
      </c>
      <c r="M143" s="847">
        <v>144458</v>
      </c>
      <c r="N143" s="847">
        <v>155921</v>
      </c>
      <c r="O143" s="848">
        <v>154107</v>
      </c>
      <c r="P143" s="917">
        <f t="shared" si="19"/>
        <v>28.218545078038115</v>
      </c>
      <c r="Q143" s="850">
        <f t="shared" si="19"/>
        <v>13.204602856267664</v>
      </c>
      <c r="R143" s="851">
        <f t="shared" si="18"/>
        <v>57.823629297867726</v>
      </c>
      <c r="S143" s="917">
        <f t="shared" si="18"/>
        <v>91.764188048683977</v>
      </c>
      <c r="T143" s="850">
        <f t="shared" si="18"/>
        <v>85.38060085228112</v>
      </c>
      <c r="U143" s="850">
        <f t="shared" si="18"/>
        <v>93.613074045833613</v>
      </c>
      <c r="V143" s="852">
        <f t="shared" si="18"/>
        <v>96.60427271131617</v>
      </c>
    </row>
    <row r="144" spans="1:22" ht="14.45" customHeight="1">
      <c r="A144" s="28" t="s">
        <v>18</v>
      </c>
      <c r="B144" s="918">
        <v>114872</v>
      </c>
      <c r="C144" s="833">
        <v>76093</v>
      </c>
      <c r="D144" s="833">
        <v>38779</v>
      </c>
      <c r="E144" s="918">
        <v>110044</v>
      </c>
      <c r="F144" s="833">
        <v>37502</v>
      </c>
      <c r="G144" s="833">
        <v>36961</v>
      </c>
      <c r="H144" s="911">
        <v>35581</v>
      </c>
      <c r="I144" s="918">
        <v>35933</v>
      </c>
      <c r="J144" s="833">
        <v>8279</v>
      </c>
      <c r="K144" s="919">
        <v>27654</v>
      </c>
      <c r="L144" s="918">
        <v>104883</v>
      </c>
      <c r="M144" s="833">
        <v>34595</v>
      </c>
      <c r="N144" s="833">
        <v>35603</v>
      </c>
      <c r="O144" s="858">
        <v>34685</v>
      </c>
      <c r="P144" s="920">
        <f t="shared" si="19"/>
        <v>31.280903962671498</v>
      </c>
      <c r="Q144" s="836">
        <f t="shared" si="19"/>
        <v>10.880107237196588</v>
      </c>
      <c r="R144" s="860">
        <f t="shared" si="18"/>
        <v>71.311792464993943</v>
      </c>
      <c r="S144" s="920">
        <f t="shared" si="18"/>
        <v>95.310057795063798</v>
      </c>
      <c r="T144" s="836">
        <f t="shared" si="18"/>
        <v>92.248413417951042</v>
      </c>
      <c r="U144" s="836">
        <f t="shared" si="18"/>
        <v>96.325856984388949</v>
      </c>
      <c r="V144" s="840">
        <f t="shared" si="18"/>
        <v>97.481802085382654</v>
      </c>
    </row>
    <row r="145" spans="1:22" ht="14.45" customHeight="1">
      <c r="A145" s="24" t="s">
        <v>19</v>
      </c>
      <c r="B145" s="914">
        <v>24800</v>
      </c>
      <c r="C145" s="847">
        <v>16457</v>
      </c>
      <c r="D145" s="847">
        <v>8343</v>
      </c>
      <c r="E145" s="914">
        <v>23609</v>
      </c>
      <c r="F145" s="847">
        <v>8016</v>
      </c>
      <c r="G145" s="847">
        <v>8049</v>
      </c>
      <c r="H145" s="915">
        <v>7544</v>
      </c>
      <c r="I145" s="914">
        <v>7415</v>
      </c>
      <c r="J145" s="847">
        <v>3039</v>
      </c>
      <c r="K145" s="916">
        <v>4376</v>
      </c>
      <c r="L145" s="914">
        <v>22031</v>
      </c>
      <c r="M145" s="847">
        <v>7113</v>
      </c>
      <c r="N145" s="847">
        <v>7610</v>
      </c>
      <c r="O145" s="848">
        <v>7308</v>
      </c>
      <c r="P145" s="917">
        <f t="shared" si="19"/>
        <v>29.8991935483871</v>
      </c>
      <c r="Q145" s="850">
        <f t="shared" si="19"/>
        <v>18.466306131129613</v>
      </c>
      <c r="R145" s="851">
        <f t="shared" si="18"/>
        <v>52.451156658276396</v>
      </c>
      <c r="S145" s="917">
        <f t="shared" si="18"/>
        <v>93.316108263797702</v>
      </c>
      <c r="T145" s="850">
        <f t="shared" si="18"/>
        <v>88.735029940119759</v>
      </c>
      <c r="U145" s="850">
        <f t="shared" si="18"/>
        <v>94.545906323766928</v>
      </c>
      <c r="V145" s="852">
        <f t="shared" si="18"/>
        <v>96.871686108165434</v>
      </c>
    </row>
    <row r="146" spans="1:22" ht="14.45" customHeight="1">
      <c r="A146" s="28" t="s">
        <v>20</v>
      </c>
      <c r="B146" s="918">
        <v>111326</v>
      </c>
      <c r="C146" s="833">
        <v>73058</v>
      </c>
      <c r="D146" s="833">
        <v>38268</v>
      </c>
      <c r="E146" s="918">
        <v>112533</v>
      </c>
      <c r="F146" s="833">
        <v>37905</v>
      </c>
      <c r="G146" s="833">
        <v>37818</v>
      </c>
      <c r="H146" s="911">
        <v>36810</v>
      </c>
      <c r="I146" s="918">
        <v>58186</v>
      </c>
      <c r="J146" s="833">
        <v>25571</v>
      </c>
      <c r="K146" s="919">
        <v>32615</v>
      </c>
      <c r="L146" s="918">
        <v>106768</v>
      </c>
      <c r="M146" s="833">
        <v>35114</v>
      </c>
      <c r="N146" s="833">
        <v>36025</v>
      </c>
      <c r="O146" s="858">
        <v>35629</v>
      </c>
      <c r="P146" s="920">
        <f t="shared" si="19"/>
        <v>52.266316943032173</v>
      </c>
      <c r="Q146" s="836">
        <f t="shared" si="19"/>
        <v>35.000958142845413</v>
      </c>
      <c r="R146" s="860">
        <f t="shared" si="18"/>
        <v>85.227866624856276</v>
      </c>
      <c r="S146" s="920">
        <f t="shared" si="18"/>
        <v>94.877058285125244</v>
      </c>
      <c r="T146" s="836">
        <f t="shared" si="18"/>
        <v>92.636855296135082</v>
      </c>
      <c r="U146" s="836">
        <f t="shared" si="18"/>
        <v>95.258871436881904</v>
      </c>
      <c r="V146" s="840">
        <f t="shared" si="18"/>
        <v>96.79163270850313</v>
      </c>
    </row>
    <row r="147" spans="1:22" ht="14.45" customHeight="1">
      <c r="A147" s="24" t="s">
        <v>21</v>
      </c>
      <c r="B147" s="914">
        <v>54125</v>
      </c>
      <c r="C147" s="847">
        <v>35528</v>
      </c>
      <c r="D147" s="847">
        <v>18597</v>
      </c>
      <c r="E147" s="914">
        <v>55201</v>
      </c>
      <c r="F147" s="847">
        <v>18423</v>
      </c>
      <c r="G147" s="847">
        <v>18598</v>
      </c>
      <c r="H147" s="915">
        <v>18180</v>
      </c>
      <c r="I147" s="914">
        <v>31488</v>
      </c>
      <c r="J147" s="847">
        <v>15082</v>
      </c>
      <c r="K147" s="916">
        <v>16406</v>
      </c>
      <c r="L147" s="914">
        <v>51623</v>
      </c>
      <c r="M147" s="847">
        <v>17006</v>
      </c>
      <c r="N147" s="847">
        <v>17458</v>
      </c>
      <c r="O147" s="848">
        <v>17159</v>
      </c>
      <c r="P147" s="917">
        <f t="shared" si="19"/>
        <v>58.176443418013854</v>
      </c>
      <c r="Q147" s="850">
        <f t="shared" si="19"/>
        <v>42.451024544021614</v>
      </c>
      <c r="R147" s="851">
        <f t="shared" si="18"/>
        <v>88.218529870409199</v>
      </c>
      <c r="S147" s="917">
        <f t="shared" si="18"/>
        <v>93.518233365337593</v>
      </c>
      <c r="T147" s="850">
        <f t="shared" si="18"/>
        <v>92.308527384247952</v>
      </c>
      <c r="U147" s="850">
        <f t="shared" si="18"/>
        <v>93.870308635337125</v>
      </c>
      <c r="V147" s="852">
        <f t="shared" si="18"/>
        <v>94.383938393839387</v>
      </c>
    </row>
    <row r="148" spans="1:22" ht="14.45" customHeight="1">
      <c r="A148" s="28" t="s">
        <v>22</v>
      </c>
      <c r="B148" s="918">
        <v>77286</v>
      </c>
      <c r="C148" s="833">
        <v>51067</v>
      </c>
      <c r="D148" s="833">
        <v>26219</v>
      </c>
      <c r="E148" s="918">
        <v>75913</v>
      </c>
      <c r="F148" s="833">
        <v>25546</v>
      </c>
      <c r="G148" s="833">
        <v>25522</v>
      </c>
      <c r="H148" s="911">
        <v>24845</v>
      </c>
      <c r="I148" s="918">
        <v>26860</v>
      </c>
      <c r="J148" s="833">
        <v>10563</v>
      </c>
      <c r="K148" s="919">
        <v>16297</v>
      </c>
      <c r="L148" s="918">
        <v>69647</v>
      </c>
      <c r="M148" s="833">
        <v>22066</v>
      </c>
      <c r="N148" s="833">
        <v>23869</v>
      </c>
      <c r="O148" s="858">
        <v>23712</v>
      </c>
      <c r="P148" s="920">
        <f t="shared" si="19"/>
        <v>34.754030484175658</v>
      </c>
      <c r="Q148" s="836">
        <f t="shared" si="19"/>
        <v>20.684590831652535</v>
      </c>
      <c r="R148" s="860">
        <f t="shared" si="18"/>
        <v>62.157214233952473</v>
      </c>
      <c r="S148" s="920">
        <f t="shared" si="18"/>
        <v>91.745814287407953</v>
      </c>
      <c r="T148" s="836">
        <f t="shared" si="18"/>
        <v>86.377515070852581</v>
      </c>
      <c r="U148" s="836">
        <f t="shared" si="18"/>
        <v>93.523234856202492</v>
      </c>
      <c r="V148" s="840">
        <f t="shared" si="18"/>
        <v>95.439726303079084</v>
      </c>
    </row>
    <row r="149" spans="1:22" ht="14.45" customHeight="1" thickBot="1">
      <c r="A149" s="861" t="s">
        <v>23</v>
      </c>
      <c r="B149" s="922">
        <v>54475</v>
      </c>
      <c r="C149" s="865">
        <v>35686</v>
      </c>
      <c r="D149" s="865">
        <v>18789</v>
      </c>
      <c r="E149" s="922">
        <v>56486</v>
      </c>
      <c r="F149" s="865">
        <v>18797</v>
      </c>
      <c r="G149" s="865">
        <v>18995</v>
      </c>
      <c r="H149" s="923">
        <v>18694</v>
      </c>
      <c r="I149" s="922">
        <v>29745</v>
      </c>
      <c r="J149" s="865">
        <v>12807</v>
      </c>
      <c r="K149" s="973">
        <v>16938</v>
      </c>
      <c r="L149" s="922">
        <v>54141</v>
      </c>
      <c r="M149" s="865">
        <v>17904</v>
      </c>
      <c r="N149" s="865">
        <v>18117</v>
      </c>
      <c r="O149" s="866">
        <v>18120</v>
      </c>
      <c r="P149" s="925">
        <f t="shared" si="19"/>
        <v>54.60302891234511</v>
      </c>
      <c r="Q149" s="868">
        <f t="shared" si="19"/>
        <v>35.888023314465059</v>
      </c>
      <c r="R149" s="969">
        <f t="shared" si="18"/>
        <v>90.148491138432064</v>
      </c>
      <c r="S149" s="925">
        <f t="shared" si="18"/>
        <v>95.848528839004359</v>
      </c>
      <c r="T149" s="868">
        <f t="shared" si="18"/>
        <v>95.249241900303232</v>
      </c>
      <c r="U149" s="868">
        <f t="shared" si="18"/>
        <v>95.377730981837331</v>
      </c>
      <c r="V149" s="926">
        <f t="shared" si="18"/>
        <v>96.929496095003742</v>
      </c>
    </row>
    <row r="150" spans="1:22" ht="14.45" customHeight="1">
      <c r="A150" s="870" t="s">
        <v>28</v>
      </c>
      <c r="B150" s="927">
        <f t="shared" ref="B150:O150" si="20">SUM(B134:B135,B138,B139,B140,B142,B143,B144,B145,B148)</f>
        <v>1940112</v>
      </c>
      <c r="C150" s="928">
        <f t="shared" si="20"/>
        <v>1289096</v>
      </c>
      <c r="D150" s="929">
        <f t="shared" si="20"/>
        <v>651016</v>
      </c>
      <c r="E150" s="930">
        <f t="shared" si="20"/>
        <v>1841409</v>
      </c>
      <c r="F150" s="931">
        <f t="shared" si="20"/>
        <v>628022</v>
      </c>
      <c r="G150" s="932">
        <f t="shared" si="20"/>
        <v>617777</v>
      </c>
      <c r="H150" s="933">
        <f t="shared" si="20"/>
        <v>595610</v>
      </c>
      <c r="I150" s="927">
        <f t="shared" si="20"/>
        <v>587703</v>
      </c>
      <c r="J150" s="931">
        <f t="shared" si="20"/>
        <v>209016</v>
      </c>
      <c r="K150" s="929">
        <f t="shared" si="20"/>
        <v>378687</v>
      </c>
      <c r="L150" s="927">
        <f t="shared" si="20"/>
        <v>1705518</v>
      </c>
      <c r="M150" s="931">
        <f t="shared" si="20"/>
        <v>551480</v>
      </c>
      <c r="N150" s="932">
        <f t="shared" si="20"/>
        <v>584284</v>
      </c>
      <c r="O150" s="929">
        <f t="shared" si="20"/>
        <v>569754</v>
      </c>
      <c r="P150" s="934">
        <f t="shared" si="19"/>
        <v>30.292220242955047</v>
      </c>
      <c r="Q150" s="935">
        <f t="shared" si="19"/>
        <v>16.214153174007212</v>
      </c>
      <c r="R150" s="936">
        <f t="shared" si="18"/>
        <v>58.168616439534517</v>
      </c>
      <c r="S150" s="934">
        <f t="shared" si="18"/>
        <v>92.620270673163859</v>
      </c>
      <c r="T150" s="935">
        <f t="shared" si="18"/>
        <v>87.812210400272605</v>
      </c>
      <c r="U150" s="937">
        <f t="shared" si="18"/>
        <v>94.578464397347261</v>
      </c>
      <c r="V150" s="938">
        <f t="shared" si="18"/>
        <v>95.658904316583005</v>
      </c>
    </row>
    <row r="151" spans="1:22" ht="14.45" customHeight="1">
      <c r="A151" s="882" t="s">
        <v>27</v>
      </c>
      <c r="B151" s="939">
        <f t="shared" ref="B151:O151" si="21">SUM(B136,B137,B141,B146,B147,B149)</f>
        <v>442891</v>
      </c>
      <c r="C151" s="940">
        <f t="shared" si="21"/>
        <v>291256</v>
      </c>
      <c r="D151" s="941">
        <f t="shared" si="21"/>
        <v>151635</v>
      </c>
      <c r="E151" s="942">
        <f t="shared" si="21"/>
        <v>441714</v>
      </c>
      <c r="F151" s="943">
        <f t="shared" si="21"/>
        <v>148741</v>
      </c>
      <c r="G151" s="944">
        <f t="shared" si="21"/>
        <v>148854</v>
      </c>
      <c r="H151" s="945">
        <f t="shared" si="21"/>
        <v>144119</v>
      </c>
      <c r="I151" s="939">
        <f t="shared" si="21"/>
        <v>230724</v>
      </c>
      <c r="J151" s="943">
        <f t="shared" si="21"/>
        <v>101958</v>
      </c>
      <c r="K151" s="941">
        <f t="shared" si="21"/>
        <v>128766</v>
      </c>
      <c r="L151" s="939">
        <f t="shared" si="21"/>
        <v>416048</v>
      </c>
      <c r="M151" s="943">
        <f t="shared" si="21"/>
        <v>137313</v>
      </c>
      <c r="N151" s="944">
        <f t="shared" si="21"/>
        <v>140597</v>
      </c>
      <c r="O151" s="941">
        <f t="shared" si="21"/>
        <v>138138</v>
      </c>
      <c r="P151" s="946">
        <f t="shared" si="19"/>
        <v>52.094984996308348</v>
      </c>
      <c r="Q151" s="947">
        <f t="shared" si="19"/>
        <v>35.006317466421294</v>
      </c>
      <c r="R151" s="948">
        <f t="shared" si="18"/>
        <v>84.918389553862895</v>
      </c>
      <c r="S151" s="946">
        <f t="shared" si="18"/>
        <v>94.18945290391521</v>
      </c>
      <c r="T151" s="947">
        <f t="shared" si="18"/>
        <v>92.31684606127429</v>
      </c>
      <c r="U151" s="949">
        <f t="shared" si="18"/>
        <v>94.452953901138031</v>
      </c>
      <c r="V151" s="950">
        <f t="shared" si="18"/>
        <v>95.849957326931218</v>
      </c>
    </row>
    <row r="152" spans="1:22" ht="14.45" customHeight="1">
      <c r="A152" s="890" t="s">
        <v>26</v>
      </c>
      <c r="B152" s="951">
        <f t="shared" ref="B152:O152" si="22">SUM(B134:B149)</f>
        <v>2383003</v>
      </c>
      <c r="C152" s="952">
        <f t="shared" si="22"/>
        <v>1580352</v>
      </c>
      <c r="D152" s="953">
        <f t="shared" si="22"/>
        <v>802651</v>
      </c>
      <c r="E152" s="954">
        <f t="shared" si="22"/>
        <v>2283123</v>
      </c>
      <c r="F152" s="955">
        <f t="shared" si="22"/>
        <v>776763</v>
      </c>
      <c r="G152" s="956">
        <f t="shared" si="22"/>
        <v>766631</v>
      </c>
      <c r="H152" s="957">
        <f t="shared" si="22"/>
        <v>739729</v>
      </c>
      <c r="I152" s="951">
        <f t="shared" si="22"/>
        <v>818427</v>
      </c>
      <c r="J152" s="955">
        <f t="shared" si="22"/>
        <v>310974</v>
      </c>
      <c r="K152" s="953">
        <f t="shared" si="22"/>
        <v>507453</v>
      </c>
      <c r="L152" s="951">
        <f t="shared" si="22"/>
        <v>2121566</v>
      </c>
      <c r="M152" s="955">
        <f t="shared" si="22"/>
        <v>688793</v>
      </c>
      <c r="N152" s="956">
        <f t="shared" si="22"/>
        <v>724881</v>
      </c>
      <c r="O152" s="953">
        <f t="shared" si="22"/>
        <v>707892</v>
      </c>
      <c r="P152" s="958">
        <f t="shared" si="19"/>
        <v>34.34435458117342</v>
      </c>
      <c r="Q152" s="959">
        <f t="shared" si="19"/>
        <v>19.677514882760295</v>
      </c>
      <c r="R152" s="960">
        <f t="shared" si="18"/>
        <v>63.222122690932927</v>
      </c>
      <c r="S152" s="958">
        <f t="shared" si="18"/>
        <v>92.923859117533311</v>
      </c>
      <c r="T152" s="959">
        <f t="shared" si="18"/>
        <v>88.674795272174407</v>
      </c>
      <c r="U152" s="961">
        <f t="shared" si="18"/>
        <v>94.5540944730907</v>
      </c>
      <c r="V152" s="962">
        <f t="shared" si="18"/>
        <v>95.696126554454395</v>
      </c>
    </row>
    <row r="153" spans="1:22" ht="14.45" customHeight="1">
      <c r="A153" s="1839" t="s">
        <v>470</v>
      </c>
      <c r="B153" s="1839"/>
      <c r="C153" s="1839"/>
      <c r="D153" s="1839"/>
      <c r="E153" s="1839"/>
      <c r="F153" s="1839"/>
      <c r="G153" s="1839"/>
      <c r="H153" s="1839"/>
      <c r="I153" s="1839"/>
      <c r="J153" s="1839"/>
      <c r="K153" s="1839"/>
      <c r="L153" s="1839"/>
      <c r="M153" s="1839"/>
      <c r="N153" s="1839"/>
      <c r="O153" s="1839"/>
      <c r="P153" s="1839"/>
      <c r="Q153" s="1839"/>
      <c r="R153" s="1839"/>
      <c r="S153" s="1839"/>
      <c r="T153" s="1839"/>
      <c r="U153" s="1839"/>
      <c r="V153" s="1839"/>
    </row>
    <row r="154" spans="1:22" ht="14.45" customHeight="1">
      <c r="A154" s="1829" t="s">
        <v>484</v>
      </c>
      <c r="B154" s="1830"/>
      <c r="C154" s="1830"/>
      <c r="D154" s="1830"/>
      <c r="E154" s="1830"/>
      <c r="F154" s="1830"/>
      <c r="G154" s="1830"/>
      <c r="H154" s="1830"/>
      <c r="I154" s="1830"/>
      <c r="J154" s="1830"/>
      <c r="K154" s="1830"/>
      <c r="L154" s="1830"/>
      <c r="M154" s="1830"/>
      <c r="N154" s="1830"/>
      <c r="O154" s="1830"/>
      <c r="P154" s="1830"/>
      <c r="Q154" s="1830"/>
      <c r="R154" s="1830"/>
      <c r="S154" s="1830"/>
      <c r="T154" s="1830"/>
      <c r="U154" s="1830"/>
      <c r="V154" s="1830"/>
    </row>
    <row r="155" spans="1:22" ht="24" customHeight="1">
      <c r="A155" s="1847" t="s">
        <v>803</v>
      </c>
      <c r="B155" s="1848"/>
      <c r="C155" s="1848"/>
      <c r="D155" s="1848"/>
      <c r="E155" s="1848"/>
      <c r="F155" s="1848"/>
      <c r="G155" s="1848"/>
      <c r="H155" s="1848"/>
      <c r="I155" s="1848"/>
      <c r="J155" s="1848"/>
      <c r="K155" s="1848"/>
      <c r="L155" s="1848"/>
      <c r="M155" s="1848"/>
      <c r="N155" s="1848"/>
      <c r="O155" s="1848"/>
      <c r="P155" s="1848"/>
      <c r="Q155" s="1848"/>
      <c r="R155" s="1848"/>
      <c r="S155" s="1848"/>
      <c r="T155" s="1848"/>
      <c r="U155" s="1848"/>
      <c r="V155" s="1848"/>
    </row>
    <row r="156" spans="1:22" ht="14.45" customHeight="1">
      <c r="A156" s="820"/>
      <c r="B156" s="820"/>
      <c r="C156" s="820"/>
      <c r="D156" s="820"/>
      <c r="E156" s="820"/>
      <c r="F156" s="820"/>
      <c r="G156" s="820"/>
      <c r="H156" s="820"/>
      <c r="I156" s="820"/>
      <c r="J156" s="820"/>
      <c r="K156" s="820"/>
      <c r="L156" s="820"/>
      <c r="M156" s="820"/>
      <c r="N156" s="820"/>
      <c r="O156" s="820"/>
      <c r="P156" s="820"/>
      <c r="Q156" s="820"/>
      <c r="R156" s="820"/>
      <c r="S156" s="820"/>
      <c r="T156" s="820"/>
      <c r="U156" s="820"/>
      <c r="V156" s="820"/>
    </row>
    <row r="157" spans="1:22" ht="24" customHeight="1">
      <c r="A157" s="1842">
        <v>2018</v>
      </c>
      <c r="B157" s="1842"/>
      <c r="C157" s="1842"/>
      <c r="D157" s="1842"/>
      <c r="E157" s="1842"/>
      <c r="F157" s="1842"/>
      <c r="G157" s="1842"/>
      <c r="H157" s="1842"/>
      <c r="I157" s="1842"/>
      <c r="J157" s="1842"/>
      <c r="K157" s="1842"/>
      <c r="L157" s="1842"/>
      <c r="M157" s="1842"/>
      <c r="N157" s="1842"/>
      <c r="O157" s="1842"/>
      <c r="P157" s="1842"/>
      <c r="Q157" s="1842"/>
      <c r="R157" s="1842"/>
      <c r="S157" s="1842"/>
      <c r="T157" s="1842"/>
      <c r="U157" s="1842"/>
      <c r="V157" s="1842"/>
    </row>
    <row r="158" spans="1:22" ht="14.45" customHeight="1">
      <c r="A158" s="820"/>
      <c r="B158" s="820"/>
      <c r="C158" s="820"/>
      <c r="D158" s="820"/>
      <c r="E158" s="820"/>
      <c r="F158" s="820"/>
      <c r="G158" s="820"/>
      <c r="H158" s="820"/>
      <c r="I158" s="820"/>
      <c r="J158" s="820"/>
      <c r="K158" s="820"/>
      <c r="L158" s="820"/>
      <c r="M158" s="820"/>
      <c r="N158" s="820"/>
      <c r="O158" s="820"/>
      <c r="P158" s="820"/>
      <c r="Q158" s="820"/>
      <c r="R158" s="820"/>
      <c r="S158" s="820"/>
      <c r="T158" s="820"/>
      <c r="U158" s="820"/>
      <c r="V158" s="820"/>
    </row>
    <row r="159" spans="1:22" ht="14.45" customHeight="1">
      <c r="A159" s="1843" t="s">
        <v>491</v>
      </c>
      <c r="B159" s="1843"/>
      <c r="C159" s="1843"/>
      <c r="D159" s="1843"/>
      <c r="E159" s="1843"/>
      <c r="F159" s="1843"/>
      <c r="G159" s="1843"/>
      <c r="H159" s="1843"/>
      <c r="I159" s="1843"/>
      <c r="J159" s="1843"/>
      <c r="K159" s="1843"/>
      <c r="L159" s="1843"/>
      <c r="M159" s="1843"/>
      <c r="N159" s="1843"/>
      <c r="O159" s="1843"/>
      <c r="P159" s="1843"/>
      <c r="Q159" s="1843"/>
      <c r="R159" s="1843"/>
      <c r="S159" s="1843"/>
      <c r="T159" s="1843"/>
      <c r="U159" s="1843"/>
      <c r="V159" s="1843"/>
    </row>
    <row r="160" spans="1:22" ht="14.45" customHeight="1">
      <c r="A160" s="1844" t="s">
        <v>8</v>
      </c>
      <c r="B160" s="1834" t="s">
        <v>492</v>
      </c>
      <c r="C160" s="1835"/>
      <c r="D160" s="1835"/>
      <c r="E160" s="1835"/>
      <c r="F160" s="1835"/>
      <c r="G160" s="1835"/>
      <c r="H160" s="1841"/>
      <c r="I160" s="1834" t="s">
        <v>36</v>
      </c>
      <c r="J160" s="1835"/>
      <c r="K160" s="1835"/>
      <c r="L160" s="1835"/>
      <c r="M160" s="1835"/>
      <c r="N160" s="1835"/>
      <c r="O160" s="1841"/>
      <c r="P160" s="1846" t="s">
        <v>489</v>
      </c>
      <c r="Q160" s="1835"/>
      <c r="R160" s="1835"/>
      <c r="S160" s="1835"/>
      <c r="T160" s="1835"/>
      <c r="U160" s="1835"/>
      <c r="V160" s="1835"/>
    </row>
    <row r="161" spans="1:22" ht="14.45" customHeight="1">
      <c r="A161" s="1844"/>
      <c r="B161" s="1833" t="s">
        <v>35</v>
      </c>
      <c r="C161" s="1834" t="s">
        <v>33</v>
      </c>
      <c r="D161" s="1840"/>
      <c r="E161" s="1833" t="s">
        <v>463</v>
      </c>
      <c r="F161" s="1834" t="s">
        <v>33</v>
      </c>
      <c r="G161" s="1835"/>
      <c r="H161" s="1841"/>
      <c r="I161" s="1833" t="s">
        <v>35</v>
      </c>
      <c r="J161" s="1834" t="s">
        <v>33</v>
      </c>
      <c r="K161" s="1840"/>
      <c r="L161" s="1833" t="s">
        <v>463</v>
      </c>
      <c r="M161" s="1834" t="s">
        <v>33</v>
      </c>
      <c r="N161" s="1835"/>
      <c r="O161" s="1841"/>
      <c r="P161" s="1833" t="s">
        <v>35</v>
      </c>
      <c r="Q161" s="1834" t="s">
        <v>33</v>
      </c>
      <c r="R161" s="1841"/>
      <c r="S161" s="1833" t="s">
        <v>463</v>
      </c>
      <c r="T161" s="1834" t="s">
        <v>33</v>
      </c>
      <c r="U161" s="1835"/>
      <c r="V161" s="1835"/>
    </row>
    <row r="162" spans="1:22" ht="14.45" customHeight="1">
      <c r="A162" s="1844"/>
      <c r="B162" s="1833"/>
      <c r="C162" s="905" t="s">
        <v>464</v>
      </c>
      <c r="D162" s="906" t="s">
        <v>465</v>
      </c>
      <c r="E162" s="1833"/>
      <c r="F162" s="905" t="s">
        <v>466</v>
      </c>
      <c r="G162" s="907" t="s">
        <v>467</v>
      </c>
      <c r="H162" s="908" t="s">
        <v>468</v>
      </c>
      <c r="I162" s="1833"/>
      <c r="J162" s="905" t="s">
        <v>464</v>
      </c>
      <c r="K162" s="906" t="s">
        <v>465</v>
      </c>
      <c r="L162" s="1833"/>
      <c r="M162" s="905" t="s">
        <v>466</v>
      </c>
      <c r="N162" s="907" t="s">
        <v>467</v>
      </c>
      <c r="O162" s="908" t="s">
        <v>468</v>
      </c>
      <c r="P162" s="1833"/>
      <c r="Q162" s="905" t="s">
        <v>464</v>
      </c>
      <c r="R162" s="908" t="s">
        <v>465</v>
      </c>
      <c r="S162" s="1833"/>
      <c r="T162" s="905" t="s">
        <v>466</v>
      </c>
      <c r="U162" s="907" t="s">
        <v>467</v>
      </c>
      <c r="V162" s="907" t="s">
        <v>468</v>
      </c>
    </row>
    <row r="163" spans="1:22" ht="14.45" customHeight="1" thickBot="1">
      <c r="A163" s="1845"/>
      <c r="B163" s="1836" t="s">
        <v>1</v>
      </c>
      <c r="C163" s="1837"/>
      <c r="D163" s="1837"/>
      <c r="E163" s="1837"/>
      <c r="F163" s="1837"/>
      <c r="G163" s="1837"/>
      <c r="H163" s="1838"/>
      <c r="I163" s="1836" t="s">
        <v>1</v>
      </c>
      <c r="J163" s="1837"/>
      <c r="K163" s="1837"/>
      <c r="L163" s="1837"/>
      <c r="M163" s="1837"/>
      <c r="N163" s="1837"/>
      <c r="O163" s="1838"/>
      <c r="P163" s="909"/>
      <c r="Q163" s="1836" t="s">
        <v>469</v>
      </c>
      <c r="R163" s="1837"/>
      <c r="S163" s="1837"/>
      <c r="T163" s="1837"/>
      <c r="U163" s="1837"/>
      <c r="V163" s="1837"/>
    </row>
    <row r="164" spans="1:22" ht="14.45" customHeight="1">
      <c r="A164" s="28" t="s">
        <v>9</v>
      </c>
      <c r="B164" s="910">
        <v>320934</v>
      </c>
      <c r="C164" s="833">
        <v>215964</v>
      </c>
      <c r="D164" s="833">
        <v>104970</v>
      </c>
      <c r="E164" s="910">
        <v>300346</v>
      </c>
      <c r="F164" s="833">
        <v>102731</v>
      </c>
      <c r="G164" s="833">
        <v>99563</v>
      </c>
      <c r="H164" s="911">
        <v>98052</v>
      </c>
      <c r="I164" s="910">
        <v>93412</v>
      </c>
      <c r="J164" s="833">
        <v>34438</v>
      </c>
      <c r="K164" s="912">
        <v>58974</v>
      </c>
      <c r="L164" s="910">
        <v>284220</v>
      </c>
      <c r="M164" s="833">
        <v>94690</v>
      </c>
      <c r="N164" s="833">
        <v>95664</v>
      </c>
      <c r="O164" s="858">
        <v>93866</v>
      </c>
      <c r="P164" s="913">
        <f>I164/B164*100</f>
        <v>29.10629599855422</v>
      </c>
      <c r="Q164" s="836">
        <f>J164/C164*100</f>
        <v>15.946176214554278</v>
      </c>
      <c r="R164" s="837">
        <f t="shared" ref="R164:V182" si="23">K164/D164*100</f>
        <v>56.181766218919691</v>
      </c>
      <c r="S164" s="913">
        <f t="shared" si="23"/>
        <v>94.630859075865843</v>
      </c>
      <c r="T164" s="836">
        <f t="shared" si="23"/>
        <v>92.172761873241768</v>
      </c>
      <c r="U164" s="836">
        <f t="shared" si="23"/>
        <v>96.083886584373715</v>
      </c>
      <c r="V164" s="836">
        <f t="shared" si="23"/>
        <v>95.730836698894464</v>
      </c>
    </row>
    <row r="165" spans="1:22" ht="14.45" customHeight="1">
      <c r="A165" s="24" t="s">
        <v>10</v>
      </c>
      <c r="B165" s="914">
        <v>375627</v>
      </c>
      <c r="C165" s="847">
        <v>253315</v>
      </c>
      <c r="D165" s="847">
        <v>122312</v>
      </c>
      <c r="E165" s="914">
        <v>352358</v>
      </c>
      <c r="F165" s="847">
        <v>119982</v>
      </c>
      <c r="G165" s="847">
        <v>116604</v>
      </c>
      <c r="H165" s="915">
        <v>115772</v>
      </c>
      <c r="I165" s="914">
        <v>103194</v>
      </c>
      <c r="J165" s="847">
        <v>40234</v>
      </c>
      <c r="K165" s="916">
        <v>62960</v>
      </c>
      <c r="L165" s="914">
        <v>324760</v>
      </c>
      <c r="M165" s="847">
        <v>104008</v>
      </c>
      <c r="N165" s="847">
        <v>110745</v>
      </c>
      <c r="O165" s="848">
        <v>110007</v>
      </c>
      <c r="P165" s="917">
        <f t="shared" ref="P165:Q182" si="24">I165/B165*100</f>
        <v>27.472466036786493</v>
      </c>
      <c r="Q165" s="850">
        <f t="shared" si="24"/>
        <v>15.882991532281942</v>
      </c>
      <c r="R165" s="851">
        <f t="shared" si="23"/>
        <v>51.474916606710707</v>
      </c>
      <c r="S165" s="917">
        <f t="shared" si="23"/>
        <v>92.167624972329278</v>
      </c>
      <c r="T165" s="850">
        <f t="shared" si="23"/>
        <v>86.686336283775901</v>
      </c>
      <c r="U165" s="850">
        <f t="shared" si="23"/>
        <v>94.975301018832965</v>
      </c>
      <c r="V165" s="852">
        <f t="shared" si="23"/>
        <v>95.020384894447702</v>
      </c>
    </row>
    <row r="166" spans="1:22" ht="14.45" customHeight="1">
      <c r="A166" s="28" t="s">
        <v>11</v>
      </c>
      <c r="B166" s="918">
        <v>117970</v>
      </c>
      <c r="C166" s="833">
        <v>79976</v>
      </c>
      <c r="D166" s="833">
        <v>37994</v>
      </c>
      <c r="E166" s="918">
        <v>107551</v>
      </c>
      <c r="F166" s="833">
        <v>37325</v>
      </c>
      <c r="G166" s="833">
        <v>35201</v>
      </c>
      <c r="H166" s="911">
        <v>35025</v>
      </c>
      <c r="I166" s="918">
        <v>51809</v>
      </c>
      <c r="J166" s="833">
        <v>21627</v>
      </c>
      <c r="K166" s="919">
        <v>30182</v>
      </c>
      <c r="L166" s="918">
        <v>99382</v>
      </c>
      <c r="M166" s="833">
        <v>33355</v>
      </c>
      <c r="N166" s="833">
        <v>33040</v>
      </c>
      <c r="O166" s="858">
        <v>32987</v>
      </c>
      <c r="P166" s="920">
        <f t="shared" si="24"/>
        <v>43.917097567178097</v>
      </c>
      <c r="Q166" s="836">
        <f t="shared" si="24"/>
        <v>27.041862558767633</v>
      </c>
      <c r="R166" s="860">
        <f t="shared" si="23"/>
        <v>79.438858767173755</v>
      </c>
      <c r="S166" s="920">
        <f t="shared" si="23"/>
        <v>92.404533663099357</v>
      </c>
      <c r="T166" s="836">
        <f t="shared" si="23"/>
        <v>89.363697253851299</v>
      </c>
      <c r="U166" s="836">
        <f t="shared" si="23"/>
        <v>93.860969858810833</v>
      </c>
      <c r="V166" s="840">
        <f t="shared" si="23"/>
        <v>94.181299072091363</v>
      </c>
    </row>
    <row r="167" spans="1:22" ht="14.45" customHeight="1">
      <c r="A167" s="24" t="s">
        <v>12</v>
      </c>
      <c r="B167" s="914">
        <v>63896</v>
      </c>
      <c r="C167" s="847">
        <v>42609</v>
      </c>
      <c r="D167" s="847">
        <v>21287</v>
      </c>
      <c r="E167" s="914">
        <v>65495</v>
      </c>
      <c r="F167" s="847">
        <v>22202</v>
      </c>
      <c r="G167" s="847">
        <v>21341</v>
      </c>
      <c r="H167" s="915">
        <v>21952</v>
      </c>
      <c r="I167" s="914">
        <v>36063</v>
      </c>
      <c r="J167" s="847">
        <v>16971</v>
      </c>
      <c r="K167" s="916">
        <v>19092</v>
      </c>
      <c r="L167" s="914">
        <v>61678</v>
      </c>
      <c r="M167" s="847">
        <v>20679</v>
      </c>
      <c r="N167" s="847">
        <v>20321</v>
      </c>
      <c r="O167" s="848">
        <v>20678</v>
      </c>
      <c r="P167" s="917">
        <f t="shared" si="24"/>
        <v>56.440152748215851</v>
      </c>
      <c r="Q167" s="850">
        <f t="shared" si="24"/>
        <v>39.82961346194466</v>
      </c>
      <c r="R167" s="851">
        <f t="shared" si="23"/>
        <v>89.688542302813929</v>
      </c>
      <c r="S167" s="917">
        <f t="shared" si="23"/>
        <v>94.172074204137729</v>
      </c>
      <c r="T167" s="850">
        <f t="shared" si="23"/>
        <v>93.140257634447337</v>
      </c>
      <c r="U167" s="850">
        <f t="shared" si="23"/>
        <v>95.220467644440276</v>
      </c>
      <c r="V167" s="852">
        <f t="shared" si="23"/>
        <v>94.196428571428569</v>
      </c>
    </row>
    <row r="168" spans="1:22" ht="14.45" customHeight="1">
      <c r="A168" s="28" t="s">
        <v>13</v>
      </c>
      <c r="B168" s="918">
        <v>20352</v>
      </c>
      <c r="C168" s="833">
        <v>13701</v>
      </c>
      <c r="D168" s="833">
        <v>6651</v>
      </c>
      <c r="E168" s="918">
        <v>18252</v>
      </c>
      <c r="F168" s="833">
        <v>6393</v>
      </c>
      <c r="G168" s="833">
        <v>5989</v>
      </c>
      <c r="H168" s="911">
        <v>5870</v>
      </c>
      <c r="I168" s="918">
        <v>5783</v>
      </c>
      <c r="J168" s="833">
        <v>2084</v>
      </c>
      <c r="K168" s="919">
        <v>3699</v>
      </c>
      <c r="L168" s="918">
        <v>16053</v>
      </c>
      <c r="M168" s="833">
        <v>5178</v>
      </c>
      <c r="N168" s="833">
        <v>5427</v>
      </c>
      <c r="O168" s="858">
        <v>5448</v>
      </c>
      <c r="P168" s="920">
        <f t="shared" si="24"/>
        <v>28.414897798742139</v>
      </c>
      <c r="Q168" s="836">
        <f t="shared" si="24"/>
        <v>15.210568571637106</v>
      </c>
      <c r="R168" s="860">
        <f t="shared" si="23"/>
        <v>55.615696887686063</v>
      </c>
      <c r="S168" s="920">
        <f t="shared" si="23"/>
        <v>87.952005259697557</v>
      </c>
      <c r="T168" s="836">
        <f t="shared" si="23"/>
        <v>80.994838104176452</v>
      </c>
      <c r="U168" s="836">
        <f t="shared" si="23"/>
        <v>90.616129570879949</v>
      </c>
      <c r="V168" s="840">
        <f t="shared" si="23"/>
        <v>92.810902896081771</v>
      </c>
    </row>
    <row r="169" spans="1:22" ht="14.45" customHeight="1">
      <c r="A169" s="24" t="s">
        <v>14</v>
      </c>
      <c r="B169" s="914">
        <v>60921</v>
      </c>
      <c r="C169" s="847">
        <v>41547</v>
      </c>
      <c r="D169" s="847">
        <v>19374</v>
      </c>
      <c r="E169" s="914">
        <v>53607</v>
      </c>
      <c r="F169" s="847">
        <v>18716</v>
      </c>
      <c r="G169" s="847">
        <v>17722</v>
      </c>
      <c r="H169" s="915">
        <v>17169</v>
      </c>
      <c r="I169" s="914">
        <v>26785</v>
      </c>
      <c r="J169" s="847">
        <v>11450</v>
      </c>
      <c r="K169" s="916">
        <v>15335</v>
      </c>
      <c r="L169" s="914">
        <v>47952</v>
      </c>
      <c r="M169" s="847">
        <v>17279</v>
      </c>
      <c r="N169" s="847">
        <v>16783</v>
      </c>
      <c r="O169" s="848">
        <v>13890</v>
      </c>
      <c r="P169" s="917">
        <f t="shared" si="24"/>
        <v>43.966776645163407</v>
      </c>
      <c r="Q169" s="850">
        <f t="shared" si="24"/>
        <v>27.55914987845091</v>
      </c>
      <c r="R169" s="851">
        <f t="shared" si="23"/>
        <v>79.15247238567153</v>
      </c>
      <c r="S169" s="917">
        <f t="shared" si="23"/>
        <v>89.451004532990098</v>
      </c>
      <c r="T169" s="850">
        <f t="shared" si="23"/>
        <v>92.322077366958752</v>
      </c>
      <c r="U169" s="850">
        <f t="shared" si="23"/>
        <v>94.701500959259675</v>
      </c>
      <c r="V169" s="852">
        <f t="shared" si="23"/>
        <v>80.901625021841696</v>
      </c>
    </row>
    <row r="170" spans="1:22" ht="14.45" customHeight="1">
      <c r="A170" s="28" t="s">
        <v>15</v>
      </c>
      <c r="B170" s="918">
        <v>181728</v>
      </c>
      <c r="C170" s="833">
        <v>122316</v>
      </c>
      <c r="D170" s="833">
        <v>59412</v>
      </c>
      <c r="E170" s="918">
        <v>169794</v>
      </c>
      <c r="F170" s="833">
        <v>57911</v>
      </c>
      <c r="G170" s="833">
        <v>56026</v>
      </c>
      <c r="H170" s="911">
        <v>55857</v>
      </c>
      <c r="I170" s="918">
        <v>55523</v>
      </c>
      <c r="J170" s="833">
        <v>21846</v>
      </c>
      <c r="K170" s="919">
        <v>33677</v>
      </c>
      <c r="L170" s="918">
        <v>156371</v>
      </c>
      <c r="M170" s="833">
        <v>50532</v>
      </c>
      <c r="N170" s="833">
        <v>53219</v>
      </c>
      <c r="O170" s="858">
        <v>52620</v>
      </c>
      <c r="P170" s="920">
        <f t="shared" si="24"/>
        <v>30.552804190878675</v>
      </c>
      <c r="Q170" s="836">
        <f t="shared" si="24"/>
        <v>17.860296281761993</v>
      </c>
      <c r="R170" s="860">
        <f t="shared" si="23"/>
        <v>56.68383491550528</v>
      </c>
      <c r="S170" s="920">
        <f t="shared" si="23"/>
        <v>92.09453808732934</v>
      </c>
      <c r="T170" s="836">
        <f t="shared" si="23"/>
        <v>87.25803387957383</v>
      </c>
      <c r="U170" s="836">
        <f t="shared" si="23"/>
        <v>94.98982615214365</v>
      </c>
      <c r="V170" s="840">
        <f t="shared" si="23"/>
        <v>94.204844513668831</v>
      </c>
    </row>
    <row r="171" spans="1:22" ht="14.45" customHeight="1">
      <c r="A171" s="24" t="s">
        <v>24</v>
      </c>
      <c r="B171" s="914">
        <v>40780</v>
      </c>
      <c r="C171" s="847">
        <v>26783</v>
      </c>
      <c r="D171" s="847">
        <v>13997</v>
      </c>
      <c r="E171" s="914">
        <v>41110</v>
      </c>
      <c r="F171" s="847">
        <v>13736</v>
      </c>
      <c r="G171" s="847">
        <v>13621</v>
      </c>
      <c r="H171" s="915">
        <v>13753</v>
      </c>
      <c r="I171" s="914">
        <v>22995</v>
      </c>
      <c r="J171" s="847">
        <v>10753</v>
      </c>
      <c r="K171" s="916">
        <v>12242</v>
      </c>
      <c r="L171" s="914">
        <v>39005</v>
      </c>
      <c r="M171" s="847">
        <v>12949</v>
      </c>
      <c r="N171" s="847">
        <v>12929</v>
      </c>
      <c r="O171" s="848">
        <v>13127</v>
      </c>
      <c r="P171" s="917">
        <f t="shared" si="24"/>
        <v>56.387935262383529</v>
      </c>
      <c r="Q171" s="850">
        <f t="shared" si="24"/>
        <v>40.148601724974796</v>
      </c>
      <c r="R171" s="851">
        <f t="shared" si="23"/>
        <v>87.461598914053013</v>
      </c>
      <c r="S171" s="917">
        <f t="shared" si="23"/>
        <v>94.87959134030649</v>
      </c>
      <c r="T171" s="850">
        <f t="shared" si="23"/>
        <v>94.270529994175888</v>
      </c>
      <c r="U171" s="850">
        <f t="shared" si="23"/>
        <v>94.919609426620653</v>
      </c>
      <c r="V171" s="852">
        <f t="shared" si="23"/>
        <v>95.448265832909186</v>
      </c>
    </row>
    <row r="172" spans="1:22" ht="14.45" customHeight="1">
      <c r="A172" s="28" t="s">
        <v>16</v>
      </c>
      <c r="B172" s="918">
        <v>220295</v>
      </c>
      <c r="C172" s="833">
        <v>148173</v>
      </c>
      <c r="D172" s="833">
        <v>72122</v>
      </c>
      <c r="E172" s="918">
        <v>210611</v>
      </c>
      <c r="F172" s="833">
        <v>72135</v>
      </c>
      <c r="G172" s="833">
        <v>69436</v>
      </c>
      <c r="H172" s="911">
        <v>69040</v>
      </c>
      <c r="I172" s="918">
        <v>68176</v>
      </c>
      <c r="J172" s="833">
        <v>26250</v>
      </c>
      <c r="K172" s="919">
        <v>41926</v>
      </c>
      <c r="L172" s="918">
        <v>195110</v>
      </c>
      <c r="M172" s="833">
        <v>62220</v>
      </c>
      <c r="N172" s="833">
        <v>65985</v>
      </c>
      <c r="O172" s="858">
        <v>66905</v>
      </c>
      <c r="P172" s="920">
        <f t="shared" si="24"/>
        <v>30.947593000295058</v>
      </c>
      <c r="Q172" s="836">
        <f t="shared" si="24"/>
        <v>17.715778178210606</v>
      </c>
      <c r="R172" s="860">
        <f t="shared" si="23"/>
        <v>58.132054019577936</v>
      </c>
      <c r="S172" s="920">
        <f t="shared" si="23"/>
        <v>92.639985565806157</v>
      </c>
      <c r="T172" s="836">
        <f t="shared" si="23"/>
        <v>86.254938656685383</v>
      </c>
      <c r="U172" s="836">
        <f t="shared" si="23"/>
        <v>95.02995564260614</v>
      </c>
      <c r="V172" s="840">
        <f t="shared" si="23"/>
        <v>96.907589803012755</v>
      </c>
    </row>
    <row r="173" spans="1:22" ht="14.45" customHeight="1">
      <c r="A173" s="24" t="s">
        <v>17</v>
      </c>
      <c r="B173" s="914">
        <v>513224</v>
      </c>
      <c r="C173" s="847">
        <v>345532</v>
      </c>
      <c r="D173" s="847">
        <v>167692</v>
      </c>
      <c r="E173" s="914">
        <v>482057</v>
      </c>
      <c r="F173" s="847">
        <v>165218</v>
      </c>
      <c r="G173" s="847">
        <v>158089</v>
      </c>
      <c r="H173" s="915">
        <v>158750</v>
      </c>
      <c r="I173" s="914">
        <v>139784</v>
      </c>
      <c r="J173" s="847">
        <v>44176</v>
      </c>
      <c r="K173" s="916">
        <v>95608</v>
      </c>
      <c r="L173" s="914">
        <v>443165</v>
      </c>
      <c r="M173" s="847">
        <v>141818</v>
      </c>
      <c r="N173" s="847">
        <v>149758</v>
      </c>
      <c r="O173" s="848">
        <v>151589</v>
      </c>
      <c r="P173" s="917">
        <f t="shared" si="24"/>
        <v>27.236450360856079</v>
      </c>
      <c r="Q173" s="850">
        <f t="shared" si="24"/>
        <v>12.78492295937858</v>
      </c>
      <c r="R173" s="851">
        <f t="shared" si="23"/>
        <v>57.014049567063431</v>
      </c>
      <c r="S173" s="917">
        <f t="shared" si="23"/>
        <v>91.932074422734246</v>
      </c>
      <c r="T173" s="850">
        <f t="shared" si="23"/>
        <v>85.83689428512632</v>
      </c>
      <c r="U173" s="850">
        <f t="shared" si="23"/>
        <v>94.730183630739646</v>
      </c>
      <c r="V173" s="852">
        <f t="shared" si="23"/>
        <v>95.489133858267721</v>
      </c>
    </row>
    <row r="174" spans="1:22" ht="14.45" customHeight="1">
      <c r="A174" s="28" t="s">
        <v>18</v>
      </c>
      <c r="B174" s="918">
        <v>112788</v>
      </c>
      <c r="C174" s="833">
        <v>75737</v>
      </c>
      <c r="D174" s="833">
        <v>37051</v>
      </c>
      <c r="E174" s="918">
        <v>106441</v>
      </c>
      <c r="F174" s="833">
        <v>36459</v>
      </c>
      <c r="G174" s="833">
        <v>35214</v>
      </c>
      <c r="H174" s="911">
        <v>34768</v>
      </c>
      <c r="I174" s="918">
        <v>34877</v>
      </c>
      <c r="J174" s="833">
        <v>8348</v>
      </c>
      <c r="K174" s="919">
        <v>26529</v>
      </c>
      <c r="L174" s="918">
        <v>102221</v>
      </c>
      <c r="M174" s="833">
        <v>34013</v>
      </c>
      <c r="N174" s="833">
        <v>34096</v>
      </c>
      <c r="O174" s="858">
        <v>34112</v>
      </c>
      <c r="P174" s="920">
        <f t="shared" si="24"/>
        <v>30.922615881122105</v>
      </c>
      <c r="Q174" s="836">
        <f t="shared" si="24"/>
        <v>11.022353671257115</v>
      </c>
      <c r="R174" s="860">
        <f t="shared" si="23"/>
        <v>71.601306307522066</v>
      </c>
      <c r="S174" s="920">
        <f t="shared" si="23"/>
        <v>96.035362313394273</v>
      </c>
      <c r="T174" s="836">
        <f t="shared" si="23"/>
        <v>93.291094105707785</v>
      </c>
      <c r="U174" s="836">
        <f t="shared" si="23"/>
        <v>96.825126370193672</v>
      </c>
      <c r="V174" s="840">
        <f t="shared" si="23"/>
        <v>98.113207547169807</v>
      </c>
    </row>
    <row r="175" spans="1:22" ht="14.45" customHeight="1">
      <c r="A175" s="24" t="s">
        <v>19</v>
      </c>
      <c r="B175" s="914">
        <v>24523</v>
      </c>
      <c r="C175" s="847">
        <v>16564</v>
      </c>
      <c r="D175" s="847">
        <v>7959</v>
      </c>
      <c r="E175" s="914">
        <v>23084</v>
      </c>
      <c r="F175" s="847">
        <v>7984</v>
      </c>
      <c r="G175" s="847">
        <v>7464</v>
      </c>
      <c r="H175" s="915">
        <v>7636</v>
      </c>
      <c r="I175" s="914">
        <v>7003</v>
      </c>
      <c r="J175" s="847">
        <v>2890</v>
      </c>
      <c r="K175" s="916">
        <v>4113</v>
      </c>
      <c r="L175" s="914">
        <v>21427</v>
      </c>
      <c r="M175" s="847">
        <v>6947</v>
      </c>
      <c r="N175" s="847">
        <v>7148</v>
      </c>
      <c r="O175" s="848">
        <v>7332</v>
      </c>
      <c r="P175" s="917">
        <f t="shared" si="24"/>
        <v>28.556864983892673</v>
      </c>
      <c r="Q175" s="850">
        <f t="shared" si="24"/>
        <v>17.447476454962569</v>
      </c>
      <c r="R175" s="851">
        <f t="shared" si="23"/>
        <v>51.677346400301552</v>
      </c>
      <c r="S175" s="917">
        <f t="shared" si="23"/>
        <v>92.821867960492114</v>
      </c>
      <c r="T175" s="850">
        <f t="shared" si="23"/>
        <v>87.011523046092194</v>
      </c>
      <c r="U175" s="850">
        <f t="shared" si="23"/>
        <v>95.766345123258318</v>
      </c>
      <c r="V175" s="852">
        <f t="shared" si="23"/>
        <v>96.018858040859087</v>
      </c>
    </row>
    <row r="176" spans="1:22" ht="14.45" customHeight="1">
      <c r="A176" s="28" t="s">
        <v>20</v>
      </c>
      <c r="B176" s="918">
        <v>112633</v>
      </c>
      <c r="C176" s="833">
        <v>74951</v>
      </c>
      <c r="D176" s="833">
        <v>37682</v>
      </c>
      <c r="E176" s="918">
        <v>111086</v>
      </c>
      <c r="F176" s="833">
        <v>37625</v>
      </c>
      <c r="G176" s="833">
        <v>36653</v>
      </c>
      <c r="H176" s="911">
        <v>36808</v>
      </c>
      <c r="I176" s="918">
        <v>57382</v>
      </c>
      <c r="J176" s="833">
        <v>25476</v>
      </c>
      <c r="K176" s="919">
        <v>31906</v>
      </c>
      <c r="L176" s="918">
        <v>105697</v>
      </c>
      <c r="M176" s="833">
        <v>34979</v>
      </c>
      <c r="N176" s="833">
        <v>35344</v>
      </c>
      <c r="O176" s="858">
        <v>35374</v>
      </c>
      <c r="P176" s="920">
        <f t="shared" si="24"/>
        <v>50.94599273747481</v>
      </c>
      <c r="Q176" s="836">
        <f t="shared" si="24"/>
        <v>33.990206935197662</v>
      </c>
      <c r="R176" s="860">
        <f t="shared" si="23"/>
        <v>84.671726553792254</v>
      </c>
      <c r="S176" s="920">
        <f t="shared" si="23"/>
        <v>95.148803629620289</v>
      </c>
      <c r="T176" s="836">
        <f t="shared" si="23"/>
        <v>92.967441860465115</v>
      </c>
      <c r="U176" s="836">
        <f t="shared" si="23"/>
        <v>96.428668867486977</v>
      </c>
      <c r="V176" s="840">
        <f t="shared" si="23"/>
        <v>96.104107802651598</v>
      </c>
    </row>
    <row r="177" spans="1:22" ht="14.45" customHeight="1">
      <c r="A177" s="24" t="s">
        <v>21</v>
      </c>
      <c r="B177" s="914">
        <v>54668</v>
      </c>
      <c r="C177" s="847">
        <v>36353</v>
      </c>
      <c r="D177" s="847">
        <v>18315</v>
      </c>
      <c r="E177" s="914">
        <v>54823</v>
      </c>
      <c r="F177" s="847">
        <v>18472</v>
      </c>
      <c r="G177" s="847">
        <v>18105</v>
      </c>
      <c r="H177" s="915">
        <v>18246</v>
      </c>
      <c r="I177" s="914">
        <v>31222</v>
      </c>
      <c r="J177" s="847">
        <v>15177</v>
      </c>
      <c r="K177" s="916">
        <v>16045</v>
      </c>
      <c r="L177" s="914">
        <v>50954</v>
      </c>
      <c r="M177" s="847">
        <v>16915</v>
      </c>
      <c r="N177" s="847">
        <v>16890</v>
      </c>
      <c r="O177" s="848">
        <v>17149</v>
      </c>
      <c r="P177" s="917">
        <f t="shared" si="24"/>
        <v>57.112021658008338</v>
      </c>
      <c r="Q177" s="850">
        <f t="shared" si="24"/>
        <v>41.748961571259592</v>
      </c>
      <c r="R177" s="851">
        <f t="shared" si="23"/>
        <v>87.605787605787611</v>
      </c>
      <c r="S177" s="917">
        <f t="shared" si="23"/>
        <v>92.942743009320907</v>
      </c>
      <c r="T177" s="850">
        <f t="shared" si="23"/>
        <v>91.571026418362933</v>
      </c>
      <c r="U177" s="850">
        <f t="shared" si="23"/>
        <v>93.289146644573322</v>
      </c>
      <c r="V177" s="852">
        <f t="shared" si="23"/>
        <v>93.987723336621727</v>
      </c>
    </row>
    <row r="178" spans="1:22" ht="14.45" customHeight="1">
      <c r="A178" s="28" t="s">
        <v>22</v>
      </c>
      <c r="B178" s="918">
        <v>76173</v>
      </c>
      <c r="C178" s="833">
        <v>51041</v>
      </c>
      <c r="D178" s="833">
        <v>25132</v>
      </c>
      <c r="E178" s="918">
        <v>74623</v>
      </c>
      <c r="F178" s="833">
        <v>25160</v>
      </c>
      <c r="G178" s="833">
        <v>24497</v>
      </c>
      <c r="H178" s="911">
        <v>24966</v>
      </c>
      <c r="I178" s="918">
        <v>25648</v>
      </c>
      <c r="J178" s="833">
        <v>10182</v>
      </c>
      <c r="K178" s="919">
        <v>15466</v>
      </c>
      <c r="L178" s="918">
        <v>67784</v>
      </c>
      <c r="M178" s="833">
        <v>21455</v>
      </c>
      <c r="N178" s="833">
        <v>22847</v>
      </c>
      <c r="O178" s="858">
        <v>23482</v>
      </c>
      <c r="P178" s="920">
        <f t="shared" si="24"/>
        <v>33.670723222139074</v>
      </c>
      <c r="Q178" s="836">
        <f t="shared" si="24"/>
        <v>19.948668717305694</v>
      </c>
      <c r="R178" s="860">
        <f t="shared" si="23"/>
        <v>61.539073690911984</v>
      </c>
      <c r="S178" s="920">
        <f t="shared" si="23"/>
        <v>90.835265266740819</v>
      </c>
      <c r="T178" s="836">
        <f t="shared" si="23"/>
        <v>85.274244833068352</v>
      </c>
      <c r="U178" s="836">
        <f t="shared" si="23"/>
        <v>93.264481365065109</v>
      </c>
      <c r="V178" s="840">
        <f t="shared" si="23"/>
        <v>94.055916045822315</v>
      </c>
    </row>
    <row r="179" spans="1:22" ht="14.45" customHeight="1" thickBot="1">
      <c r="A179" s="861" t="s">
        <v>23</v>
      </c>
      <c r="B179" s="922">
        <v>55339</v>
      </c>
      <c r="C179" s="865">
        <v>36661</v>
      </c>
      <c r="D179" s="865">
        <v>18678</v>
      </c>
      <c r="E179" s="922">
        <v>55777</v>
      </c>
      <c r="F179" s="865">
        <v>18819</v>
      </c>
      <c r="G179" s="865">
        <v>18534</v>
      </c>
      <c r="H179" s="923">
        <v>18424</v>
      </c>
      <c r="I179" s="922">
        <v>29903</v>
      </c>
      <c r="J179" s="865">
        <v>12976</v>
      </c>
      <c r="K179" s="973">
        <v>16927</v>
      </c>
      <c r="L179" s="922">
        <v>53524</v>
      </c>
      <c r="M179" s="865">
        <v>17728</v>
      </c>
      <c r="N179" s="865">
        <v>17872</v>
      </c>
      <c r="O179" s="866">
        <v>17924</v>
      </c>
      <c r="P179" s="925">
        <f t="shared" si="24"/>
        <v>54.036032454507676</v>
      </c>
      <c r="Q179" s="868">
        <f t="shared" si="24"/>
        <v>35.394560977605636</v>
      </c>
      <c r="R179" s="969">
        <f t="shared" si="23"/>
        <v>90.625334618267487</v>
      </c>
      <c r="S179" s="925">
        <f t="shared" si="23"/>
        <v>95.960700647220179</v>
      </c>
      <c r="T179" s="868">
        <f t="shared" si="23"/>
        <v>94.202667516871259</v>
      </c>
      <c r="U179" s="868">
        <f t="shared" si="23"/>
        <v>96.428186036473505</v>
      </c>
      <c r="V179" s="926">
        <f t="shared" si="23"/>
        <v>97.286148501953974</v>
      </c>
    </row>
    <row r="180" spans="1:22" ht="14.45" customHeight="1">
      <c r="A180" s="870" t="s">
        <v>28</v>
      </c>
      <c r="B180" s="927">
        <f>SUM(B164:B165,B168,B169,B170,B172,B173,B174,B175,B178)</f>
        <v>1906565</v>
      </c>
      <c r="C180" s="928">
        <f t="shared" ref="C180:J180" si="25">SUM(C164:C165,C168,C169,C170,C172,C173,C174,C175,C178)</f>
        <v>1283890</v>
      </c>
      <c r="D180" s="929">
        <f t="shared" si="25"/>
        <v>622675</v>
      </c>
      <c r="E180" s="930">
        <f>SUM(E164:E165,E168,E169,E170,E172,E173,E174,E175,E178)</f>
        <v>1791173</v>
      </c>
      <c r="F180" s="931">
        <f t="shared" si="25"/>
        <v>612689</v>
      </c>
      <c r="G180" s="932">
        <f t="shared" si="25"/>
        <v>590604</v>
      </c>
      <c r="H180" s="933">
        <f t="shared" si="25"/>
        <v>587880</v>
      </c>
      <c r="I180" s="927">
        <f>SUM(I164:I165,I168,I169,I170,I172,I173,I174,I175,I178)</f>
        <v>560185</v>
      </c>
      <c r="J180" s="931">
        <f t="shared" si="25"/>
        <v>201898</v>
      </c>
      <c r="K180" s="929">
        <f>SUM(K164:K165,K168,K169,K170,K172,K173,K174,K175,K178)</f>
        <v>358287</v>
      </c>
      <c r="L180" s="927">
        <f>SUM(L164:L165,L168,L169,L170,L172,L173,L174,L175,L178)</f>
        <v>1659063</v>
      </c>
      <c r="M180" s="931">
        <f>SUM(M164:M165,M168,M169,M170,M172,M173,M174,M175,M178)</f>
        <v>538140</v>
      </c>
      <c r="N180" s="932">
        <f>SUM(N164:N165,N168,N169,N170,N172,N173,N174,N175,N178)</f>
        <v>561672</v>
      </c>
      <c r="O180" s="929">
        <f>SUM(O164:O165,O168,O169,O170,O172,O173,O174,O175,O178)</f>
        <v>559251</v>
      </c>
      <c r="P180" s="934">
        <f t="shared" si="24"/>
        <v>29.381898859991662</v>
      </c>
      <c r="Q180" s="935">
        <f t="shared" si="24"/>
        <v>15.725490501522716</v>
      </c>
      <c r="R180" s="936">
        <f t="shared" si="23"/>
        <v>57.539968683502629</v>
      </c>
      <c r="S180" s="934">
        <f t="shared" si="23"/>
        <v>92.624386365806103</v>
      </c>
      <c r="T180" s="935">
        <f t="shared" si="23"/>
        <v>87.832489240054898</v>
      </c>
      <c r="U180" s="937">
        <f t="shared" si="23"/>
        <v>95.101286140967559</v>
      </c>
      <c r="V180" s="938">
        <f t="shared" si="23"/>
        <v>95.130128597672993</v>
      </c>
    </row>
    <row r="181" spans="1:22" ht="14.45" customHeight="1">
      <c r="A181" s="882" t="s">
        <v>27</v>
      </c>
      <c r="B181" s="939">
        <f>SUM(B166,B167,B171,B176,B177,B179)</f>
        <v>445286</v>
      </c>
      <c r="C181" s="940">
        <f t="shared" ref="C181:J181" si="26">SUM(C166,C167,C171,C176,C177,C179)</f>
        <v>297333</v>
      </c>
      <c r="D181" s="941">
        <f t="shared" si="26"/>
        <v>147953</v>
      </c>
      <c r="E181" s="942">
        <f>SUM(E166,E167,E171,E176,E177,E179)</f>
        <v>435842</v>
      </c>
      <c r="F181" s="943">
        <f t="shared" si="26"/>
        <v>148179</v>
      </c>
      <c r="G181" s="944">
        <f t="shared" si="26"/>
        <v>143455</v>
      </c>
      <c r="H181" s="945">
        <f t="shared" si="26"/>
        <v>144208</v>
      </c>
      <c r="I181" s="939">
        <f>SUM(I166,I167,I171,I176,I177,I179)</f>
        <v>229374</v>
      </c>
      <c r="J181" s="943">
        <f t="shared" si="26"/>
        <v>102980</v>
      </c>
      <c r="K181" s="941">
        <f>SUM(K166,K167,K171,K176,K177,K179)</f>
        <v>126394</v>
      </c>
      <c r="L181" s="939">
        <f>SUM(L166,L167,L171,L176,L177,L179)</f>
        <v>410240</v>
      </c>
      <c r="M181" s="943">
        <f>SUM(M166,M167,M171,M176,M177,M179)</f>
        <v>136605</v>
      </c>
      <c r="N181" s="944">
        <f>SUM(N166,N167,N171,N176,N177,N179)</f>
        <v>136396</v>
      </c>
      <c r="O181" s="941">
        <f>SUM(O166,O167,O171,O176,O177,O179)</f>
        <v>137239</v>
      </c>
      <c r="P181" s="946">
        <f t="shared" si="24"/>
        <v>51.511612761236606</v>
      </c>
      <c r="Q181" s="947">
        <f t="shared" si="24"/>
        <v>34.63456797597307</v>
      </c>
      <c r="R181" s="948">
        <f t="shared" si="23"/>
        <v>85.428480666157498</v>
      </c>
      <c r="S181" s="946">
        <f t="shared" si="23"/>
        <v>94.12585294671004</v>
      </c>
      <c r="T181" s="947">
        <f t="shared" si="23"/>
        <v>92.189176603972228</v>
      </c>
      <c r="U181" s="949">
        <f t="shared" si="23"/>
        <v>95.079293158133211</v>
      </c>
      <c r="V181" s="950">
        <f t="shared" si="23"/>
        <v>95.167397093087757</v>
      </c>
    </row>
    <row r="182" spans="1:22" ht="14.45" customHeight="1">
      <c r="A182" s="890" t="s">
        <v>26</v>
      </c>
      <c r="B182" s="951">
        <f>SUM(B164:B179)</f>
        <v>2351851</v>
      </c>
      <c r="C182" s="952">
        <f t="shared" ref="C182:J182" si="27">SUM(C164:C179)</f>
        <v>1581223</v>
      </c>
      <c r="D182" s="953">
        <f t="shared" si="27"/>
        <v>770628</v>
      </c>
      <c r="E182" s="954">
        <f>SUM(E164:E179)</f>
        <v>2227015</v>
      </c>
      <c r="F182" s="955">
        <f t="shared" si="27"/>
        <v>760868</v>
      </c>
      <c r="G182" s="956">
        <f t="shared" si="27"/>
        <v>734059</v>
      </c>
      <c r="H182" s="957">
        <f t="shared" si="27"/>
        <v>732088</v>
      </c>
      <c r="I182" s="951">
        <f>SUM(I164:I179)</f>
        <v>789559</v>
      </c>
      <c r="J182" s="955">
        <f t="shared" si="27"/>
        <v>304878</v>
      </c>
      <c r="K182" s="953">
        <f>SUM(K164:K179)</f>
        <v>484681</v>
      </c>
      <c r="L182" s="951">
        <f>SUM(L164:L179)</f>
        <v>2069303</v>
      </c>
      <c r="M182" s="955">
        <f>SUM(M164:M179)</f>
        <v>674745</v>
      </c>
      <c r="N182" s="956">
        <f>SUM(N164:N179)</f>
        <v>698068</v>
      </c>
      <c r="O182" s="953">
        <f>SUM(O164:O179)</f>
        <v>696490</v>
      </c>
      <c r="P182" s="958">
        <f t="shared" si="24"/>
        <v>33.571812159868969</v>
      </c>
      <c r="Q182" s="959">
        <f t="shared" si="24"/>
        <v>19.281151361952109</v>
      </c>
      <c r="R182" s="960">
        <f t="shared" si="23"/>
        <v>62.894288813798617</v>
      </c>
      <c r="S182" s="958">
        <f t="shared" si="23"/>
        <v>92.918233599683887</v>
      </c>
      <c r="T182" s="959">
        <f t="shared" si="23"/>
        <v>88.680953857962223</v>
      </c>
      <c r="U182" s="961">
        <f t="shared" si="23"/>
        <v>95.096988116759007</v>
      </c>
      <c r="V182" s="962">
        <f t="shared" si="23"/>
        <v>95.137469812372288</v>
      </c>
    </row>
    <row r="183" spans="1:22" ht="14.45" customHeight="1">
      <c r="A183" s="1839" t="s">
        <v>470</v>
      </c>
      <c r="B183" s="1839"/>
      <c r="C183" s="1839"/>
      <c r="D183" s="1839"/>
      <c r="E183" s="1839"/>
      <c r="F183" s="1839"/>
      <c r="G183" s="1839"/>
      <c r="H183" s="1839"/>
      <c r="I183" s="1839"/>
      <c r="J183" s="1839"/>
      <c r="K183" s="1839"/>
      <c r="L183" s="1839"/>
      <c r="M183" s="1839"/>
      <c r="N183" s="1839"/>
      <c r="O183" s="1839"/>
      <c r="P183" s="1839"/>
      <c r="Q183" s="1839"/>
      <c r="R183" s="1839"/>
      <c r="S183" s="1839"/>
      <c r="T183" s="1839"/>
      <c r="U183" s="1839"/>
      <c r="V183" s="1839"/>
    </row>
    <row r="184" spans="1:22" ht="14.45" customHeight="1">
      <c r="A184" s="1829" t="s">
        <v>484</v>
      </c>
      <c r="B184" s="1830"/>
      <c r="C184" s="1830"/>
      <c r="D184" s="1830"/>
      <c r="E184" s="1830"/>
      <c r="F184" s="1830"/>
      <c r="G184" s="1830"/>
      <c r="H184" s="1830"/>
      <c r="I184" s="1830"/>
      <c r="J184" s="1830"/>
      <c r="K184" s="1830"/>
      <c r="L184" s="1830"/>
      <c r="M184" s="1830"/>
      <c r="N184" s="1830"/>
      <c r="O184" s="1830"/>
      <c r="P184" s="1830"/>
      <c r="Q184" s="1830"/>
      <c r="R184" s="1830"/>
      <c r="S184" s="1830"/>
      <c r="T184" s="1830"/>
      <c r="U184" s="1830"/>
      <c r="V184" s="1830"/>
    </row>
    <row r="185" spans="1:22" ht="24" customHeight="1">
      <c r="A185" s="1831" t="s">
        <v>804</v>
      </c>
      <c r="B185" s="1832"/>
      <c r="C185" s="1832"/>
      <c r="D185" s="1832"/>
      <c r="E185" s="1832"/>
      <c r="F185" s="1832"/>
      <c r="G185" s="1832"/>
      <c r="H185" s="1832"/>
      <c r="I185" s="1832"/>
      <c r="J185" s="1832"/>
      <c r="K185" s="1832"/>
      <c r="L185" s="1832"/>
      <c r="M185" s="1832"/>
      <c r="N185" s="1832"/>
      <c r="O185" s="1832"/>
      <c r="P185" s="1832"/>
      <c r="Q185" s="1832"/>
      <c r="R185" s="1832"/>
      <c r="S185" s="1832"/>
      <c r="T185" s="1832"/>
      <c r="U185" s="1832"/>
      <c r="V185" s="1832"/>
    </row>
    <row r="186" spans="1:22" ht="14.45" customHeight="1">
      <c r="A186" s="820"/>
      <c r="B186" s="820"/>
      <c r="C186" s="820"/>
      <c r="D186" s="820"/>
      <c r="E186" s="820"/>
      <c r="F186" s="820"/>
      <c r="G186" s="820"/>
      <c r="H186" s="820"/>
      <c r="I186" s="820"/>
      <c r="J186" s="820"/>
      <c r="K186" s="820"/>
      <c r="L186" s="820"/>
      <c r="M186" s="820"/>
      <c r="N186" s="820"/>
      <c r="O186" s="820"/>
      <c r="P186" s="820"/>
      <c r="Q186" s="820"/>
      <c r="R186" s="820"/>
      <c r="S186" s="820"/>
      <c r="T186" s="820"/>
      <c r="U186" s="820"/>
      <c r="V186" s="820"/>
    </row>
  </sheetData>
  <mergeCells count="148">
    <mergeCell ref="A3:V3"/>
    <mergeCell ref="A5:V5"/>
    <mergeCell ref="A6:A9"/>
    <mergeCell ref="B6:H6"/>
    <mergeCell ref="I6:O6"/>
    <mergeCell ref="P6:V6"/>
    <mergeCell ref="B7:B8"/>
    <mergeCell ref="C7:D7"/>
    <mergeCell ref="E7:E8"/>
    <mergeCell ref="F7:H7"/>
    <mergeCell ref="S7:S8"/>
    <mergeCell ref="T7:V7"/>
    <mergeCell ref="B9:H9"/>
    <mergeCell ref="I9:O9"/>
    <mergeCell ref="P9:V9"/>
    <mergeCell ref="A29:V29"/>
    <mergeCell ref="I7:I8"/>
    <mergeCell ref="J7:K7"/>
    <mergeCell ref="L7:L8"/>
    <mergeCell ref="M7:O7"/>
    <mergeCell ref="P7:P8"/>
    <mergeCell ref="Q7:R7"/>
    <mergeCell ref="A30:V30"/>
    <mergeCell ref="A31:V31"/>
    <mergeCell ref="A32:V32"/>
    <mergeCell ref="A34:V34"/>
    <mergeCell ref="A36:V36"/>
    <mergeCell ref="A37:A40"/>
    <mergeCell ref="B37:H37"/>
    <mergeCell ref="I37:O37"/>
    <mergeCell ref="P37:V37"/>
    <mergeCell ref="B38:B39"/>
    <mergeCell ref="A60:V60"/>
    <mergeCell ref="A61:V61"/>
    <mergeCell ref="A62:V62"/>
    <mergeCell ref="A63:V63"/>
    <mergeCell ref="A65:V65"/>
    <mergeCell ref="A67:V67"/>
    <mergeCell ref="M38:O38"/>
    <mergeCell ref="P38:P39"/>
    <mergeCell ref="Q38:R38"/>
    <mergeCell ref="S38:S39"/>
    <mergeCell ref="T38:V38"/>
    <mergeCell ref="B40:H40"/>
    <mergeCell ref="I40:O40"/>
    <mergeCell ref="Q40:V40"/>
    <mergeCell ref="C38:D38"/>
    <mergeCell ref="E38:E39"/>
    <mergeCell ref="F38:H38"/>
    <mergeCell ref="I38:I39"/>
    <mergeCell ref="J38:K38"/>
    <mergeCell ref="L38:L39"/>
    <mergeCell ref="B71:H71"/>
    <mergeCell ref="I71:O71"/>
    <mergeCell ref="Q71:V71"/>
    <mergeCell ref="A91:V91"/>
    <mergeCell ref="A92:V92"/>
    <mergeCell ref="A93:V93"/>
    <mergeCell ref="L69:L70"/>
    <mergeCell ref="M69:O69"/>
    <mergeCell ref="P69:P70"/>
    <mergeCell ref="Q69:R69"/>
    <mergeCell ref="S69:S70"/>
    <mergeCell ref="T69:V69"/>
    <mergeCell ref="A68:A71"/>
    <mergeCell ref="B68:H68"/>
    <mergeCell ref="I68:O68"/>
    <mergeCell ref="P68:V68"/>
    <mergeCell ref="B69:B70"/>
    <mergeCell ref="C69:D69"/>
    <mergeCell ref="E69:E70"/>
    <mergeCell ref="F69:H69"/>
    <mergeCell ref="I69:I70"/>
    <mergeCell ref="J69:K69"/>
    <mergeCell ref="A94:V94"/>
    <mergeCell ref="A96:V96"/>
    <mergeCell ref="A98:V98"/>
    <mergeCell ref="A99:A102"/>
    <mergeCell ref="B99:H99"/>
    <mergeCell ref="I99:O99"/>
    <mergeCell ref="P99:V99"/>
    <mergeCell ref="B100:B101"/>
    <mergeCell ref="C100:D100"/>
    <mergeCell ref="E100:E101"/>
    <mergeCell ref="A122:V122"/>
    <mergeCell ref="A123:V123"/>
    <mergeCell ref="A124:V124"/>
    <mergeCell ref="A125:V125"/>
    <mergeCell ref="A127:V127"/>
    <mergeCell ref="A129:V129"/>
    <mergeCell ref="Q100:R100"/>
    <mergeCell ref="S100:S101"/>
    <mergeCell ref="T100:V100"/>
    <mergeCell ref="B102:H102"/>
    <mergeCell ref="I102:O102"/>
    <mergeCell ref="Q102:V102"/>
    <mergeCell ref="F100:H100"/>
    <mergeCell ref="I100:I101"/>
    <mergeCell ref="J100:K100"/>
    <mergeCell ref="L100:L101"/>
    <mergeCell ref="M100:O100"/>
    <mergeCell ref="P100:P101"/>
    <mergeCell ref="B133:H133"/>
    <mergeCell ref="I133:O133"/>
    <mergeCell ref="Q133:V133"/>
    <mergeCell ref="A153:V153"/>
    <mergeCell ref="A154:V154"/>
    <mergeCell ref="A155:V155"/>
    <mergeCell ref="L131:L132"/>
    <mergeCell ref="M131:O131"/>
    <mergeCell ref="P131:P132"/>
    <mergeCell ref="Q131:R131"/>
    <mergeCell ref="S131:S132"/>
    <mergeCell ref="T131:V131"/>
    <mergeCell ref="A130:A133"/>
    <mergeCell ref="B130:H130"/>
    <mergeCell ref="I130:O130"/>
    <mergeCell ref="P130:V130"/>
    <mergeCell ref="B131:B132"/>
    <mergeCell ref="C131:D131"/>
    <mergeCell ref="E131:E132"/>
    <mergeCell ref="F131:H131"/>
    <mergeCell ref="I131:I132"/>
    <mergeCell ref="J131:K131"/>
    <mergeCell ref="A157:V157"/>
    <mergeCell ref="A159:V159"/>
    <mergeCell ref="A160:A163"/>
    <mergeCell ref="B160:H160"/>
    <mergeCell ref="I160:O160"/>
    <mergeCell ref="P160:V160"/>
    <mergeCell ref="B161:B162"/>
    <mergeCell ref="C161:D161"/>
    <mergeCell ref="E161:E162"/>
    <mergeCell ref="F161:H161"/>
    <mergeCell ref="A184:V184"/>
    <mergeCell ref="A185:V185"/>
    <mergeCell ref="S161:S162"/>
    <mergeCell ref="T161:V161"/>
    <mergeCell ref="B163:H163"/>
    <mergeCell ref="I163:O163"/>
    <mergeCell ref="Q163:V163"/>
    <mergeCell ref="A183:V183"/>
    <mergeCell ref="I161:I162"/>
    <mergeCell ref="J161:K161"/>
    <mergeCell ref="L161:L162"/>
    <mergeCell ref="M161:O161"/>
    <mergeCell ref="P161:P162"/>
    <mergeCell ref="Q161:R161"/>
  </mergeCells>
  <hyperlinks>
    <hyperlink ref="A1" location="Inhalt!A9" display="Zurück zum Inhalt" xr:uid="{00000000-0004-0000-0100-000000000000}"/>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93"/>
  <sheetViews>
    <sheetView zoomScale="80" zoomScaleNormal="80" workbookViewId="0"/>
  </sheetViews>
  <sheetFormatPr baseColWidth="10" defaultColWidth="11" defaultRowHeight="14.25"/>
  <cols>
    <col min="1" max="1" width="23.5" customWidth="1"/>
  </cols>
  <sheetData>
    <row r="1" spans="1:4" ht="15">
      <c r="A1" s="1527" t="s">
        <v>176</v>
      </c>
    </row>
    <row r="2" spans="1:4" s="529" customFormat="1"/>
    <row r="3" spans="1:4" ht="23.25">
      <c r="A3" s="1842">
        <v>2023</v>
      </c>
      <c r="B3" s="1842"/>
      <c r="C3" s="1842"/>
      <c r="D3" s="1842"/>
    </row>
    <row r="5" spans="1:4" ht="33.75" customHeight="1">
      <c r="A5" s="2084" t="s">
        <v>364</v>
      </c>
      <c r="B5" s="2094"/>
      <c r="C5" s="2094"/>
      <c r="D5" s="2094"/>
    </row>
    <row r="6" spans="1:4" ht="15.75" thickBot="1">
      <c r="A6" s="2095" t="s">
        <v>8</v>
      </c>
      <c r="B6" s="2087" t="s">
        <v>365</v>
      </c>
      <c r="C6" s="2010"/>
      <c r="D6" s="2013"/>
    </row>
    <row r="7" spans="1:4" ht="15.75" thickBot="1">
      <c r="A7" s="2091"/>
      <c r="B7" s="407" t="s">
        <v>46</v>
      </c>
      <c r="C7" s="407" t="s">
        <v>69</v>
      </c>
      <c r="D7" s="407" t="s">
        <v>77</v>
      </c>
    </row>
    <row r="8" spans="1:4">
      <c r="A8" s="488" t="s">
        <v>9</v>
      </c>
      <c r="B8" s="112">
        <v>0.32700519289896668</v>
      </c>
      <c r="C8" s="113">
        <v>0.13894743371556531</v>
      </c>
      <c r="D8" s="513">
        <v>1886</v>
      </c>
    </row>
    <row r="9" spans="1:4">
      <c r="A9" s="510" t="s">
        <v>10</v>
      </c>
      <c r="B9" s="115">
        <v>0.66115602326185141</v>
      </c>
      <c r="C9" s="116">
        <v>0.17319650541901729</v>
      </c>
      <c r="D9" s="514">
        <v>2147</v>
      </c>
    </row>
    <row r="10" spans="1:4">
      <c r="A10" s="488" t="s">
        <v>11</v>
      </c>
      <c r="B10" s="112">
        <v>0.70287298293330058</v>
      </c>
      <c r="C10" s="113">
        <v>0.42987585421745211</v>
      </c>
      <c r="D10" s="513">
        <v>678</v>
      </c>
    </row>
    <row r="11" spans="1:4">
      <c r="A11" s="510" t="s">
        <v>12</v>
      </c>
      <c r="B11" s="115">
        <v>0.5747500484030359</v>
      </c>
      <c r="C11" s="116">
        <v>0.3380181656923737</v>
      </c>
      <c r="D11" s="514">
        <v>585</v>
      </c>
    </row>
    <row r="12" spans="1:4">
      <c r="A12" s="488" t="s">
        <v>13</v>
      </c>
      <c r="B12" s="112">
        <v>0.70197847079397457</v>
      </c>
      <c r="C12" s="113">
        <v>0.43093631194829418</v>
      </c>
      <c r="D12" s="513">
        <v>470</v>
      </c>
    </row>
    <row r="13" spans="1:4">
      <c r="A13" s="510" t="s">
        <v>14</v>
      </c>
      <c r="B13" s="115">
        <v>0.36517798509251798</v>
      </c>
      <c r="C13" s="116">
        <v>0.21202755142688609</v>
      </c>
      <c r="D13" s="514">
        <v>625</v>
      </c>
    </row>
    <row r="14" spans="1:4">
      <c r="A14" s="488" t="s">
        <v>15</v>
      </c>
      <c r="B14" s="112">
        <v>0.71451980346602861</v>
      </c>
      <c r="C14" s="113">
        <v>0.28563433049016651</v>
      </c>
      <c r="D14" s="513">
        <v>951</v>
      </c>
    </row>
    <row r="15" spans="1:4">
      <c r="A15" s="510" t="s">
        <v>24</v>
      </c>
      <c r="B15" s="115">
        <v>0.2390416013371173</v>
      </c>
      <c r="C15" s="116">
        <v>0.17971572914333839</v>
      </c>
      <c r="D15" s="514">
        <v>484</v>
      </c>
    </row>
    <row r="16" spans="1:4">
      <c r="A16" s="488" t="s">
        <v>16</v>
      </c>
      <c r="B16" s="112">
        <v>0.58548855246960629</v>
      </c>
      <c r="C16" s="113">
        <v>0.22296617896406301</v>
      </c>
      <c r="D16" s="513">
        <v>1221</v>
      </c>
    </row>
    <row r="17" spans="1:4">
      <c r="A17" s="510" t="s">
        <v>17</v>
      </c>
      <c r="B17" s="213">
        <v>0.61525962452931826</v>
      </c>
      <c r="C17" s="116">
        <v>0.1527231033927178</v>
      </c>
      <c r="D17" s="514">
        <v>2567</v>
      </c>
    </row>
    <row r="18" spans="1:4">
      <c r="A18" s="488" t="s">
        <v>18</v>
      </c>
      <c r="B18" s="112">
        <v>0.27958624526643799</v>
      </c>
      <c r="C18" s="113">
        <v>0.18178183478566931</v>
      </c>
      <c r="D18" s="513">
        <v>762</v>
      </c>
    </row>
    <row r="19" spans="1:4">
      <c r="A19" s="510" t="s">
        <v>19</v>
      </c>
      <c r="B19" s="115">
        <v>0</v>
      </c>
      <c r="C19" s="116"/>
      <c r="D19" s="514">
        <v>447</v>
      </c>
    </row>
    <row r="20" spans="1:4">
      <c r="A20" s="488" t="s">
        <v>20</v>
      </c>
      <c r="B20" s="112">
        <v>0.2021755616585024</v>
      </c>
      <c r="C20" s="113">
        <v>0.14296496825821431</v>
      </c>
      <c r="D20" s="513">
        <v>941</v>
      </c>
    </row>
    <row r="21" spans="1:4">
      <c r="A21" s="510" t="s">
        <v>21</v>
      </c>
      <c r="B21" s="115">
        <v>0.64327630754538367</v>
      </c>
      <c r="C21" s="116">
        <v>0.38355641557002629</v>
      </c>
      <c r="D21" s="514">
        <v>572</v>
      </c>
    </row>
    <row r="22" spans="1:4">
      <c r="A22" s="488" t="s">
        <v>22</v>
      </c>
      <c r="B22" s="112">
        <v>1.2743736569778421</v>
      </c>
      <c r="C22" s="113">
        <v>0.53351988367761982</v>
      </c>
      <c r="D22" s="513">
        <v>556</v>
      </c>
    </row>
    <row r="23" spans="1:4" ht="15" thickBot="1">
      <c r="A23" s="537" t="s">
        <v>23</v>
      </c>
      <c r="B23" s="413">
        <v>0.1971512770624019</v>
      </c>
      <c r="C23" s="414">
        <v>0.19696934244336231</v>
      </c>
      <c r="D23" s="515">
        <v>507</v>
      </c>
    </row>
    <row r="24" spans="1:4">
      <c r="A24" s="511" t="s">
        <v>28</v>
      </c>
      <c r="B24" s="209">
        <v>0.57401128319913031</v>
      </c>
      <c r="C24" s="125">
        <v>7.3823161552817304E-2</v>
      </c>
      <c r="D24" s="516">
        <v>11632</v>
      </c>
    </row>
    <row r="25" spans="1:4">
      <c r="A25" s="511" t="s">
        <v>27</v>
      </c>
      <c r="B25" s="124">
        <v>0.43947423409922359</v>
      </c>
      <c r="C25" s="125">
        <v>0.13389050739075231</v>
      </c>
      <c r="D25" s="516">
        <v>3767</v>
      </c>
    </row>
    <row r="26" spans="1:4">
      <c r="A26" s="517" t="s">
        <v>26</v>
      </c>
      <c r="B26" s="538">
        <v>0.54640636874821036</v>
      </c>
      <c r="C26" s="519">
        <v>6.4786826161759542E-2</v>
      </c>
      <c r="D26" s="520">
        <v>15399</v>
      </c>
    </row>
    <row r="27" spans="1:4" ht="25.5" customHeight="1">
      <c r="A27" s="2082" t="s">
        <v>300</v>
      </c>
      <c r="B27" s="2092"/>
      <c r="C27" s="2092"/>
      <c r="D27" s="2092"/>
    </row>
    <row r="28" spans="1:4" ht="24" customHeight="1">
      <c r="A28" s="2082" t="s">
        <v>302</v>
      </c>
      <c r="B28" s="2092"/>
      <c r="C28" s="2092"/>
      <c r="D28" s="2092"/>
    </row>
    <row r="29" spans="1:4">
      <c r="A29" s="2082" t="s">
        <v>413</v>
      </c>
      <c r="B29" s="2092"/>
      <c r="C29" s="2092"/>
      <c r="D29" s="2092"/>
    </row>
    <row r="31" spans="1:4" ht="23.25">
      <c r="A31" s="1842">
        <v>2022</v>
      </c>
      <c r="B31" s="1842"/>
      <c r="C31" s="1842"/>
      <c r="D31" s="1842"/>
    </row>
    <row r="32" spans="1:4">
      <c r="A32" s="5"/>
    </row>
    <row r="33" spans="1:4" ht="33" customHeight="1">
      <c r="A33" s="2084" t="s">
        <v>366</v>
      </c>
      <c r="B33" s="2084"/>
      <c r="C33" s="2084"/>
      <c r="D33" s="2084"/>
    </row>
    <row r="34" spans="1:4" ht="15.75" thickBot="1">
      <c r="A34" s="2095" t="s">
        <v>8</v>
      </c>
      <c r="B34" s="2087" t="s">
        <v>188</v>
      </c>
      <c r="C34" s="2087" t="s">
        <v>188</v>
      </c>
      <c r="D34" s="2088" t="s">
        <v>188</v>
      </c>
    </row>
    <row r="35" spans="1:4" ht="15.75" thickBot="1">
      <c r="A35" s="2120" t="s">
        <v>8</v>
      </c>
      <c r="B35" s="407" t="s">
        <v>46</v>
      </c>
      <c r="C35" s="407" t="s">
        <v>69</v>
      </c>
      <c r="D35" s="407" t="s">
        <v>77</v>
      </c>
    </row>
    <row r="36" spans="1:4">
      <c r="A36" s="488" t="s">
        <v>9</v>
      </c>
      <c r="B36" s="123">
        <v>0.83913768168715952</v>
      </c>
      <c r="C36" s="113">
        <v>0.22235938643262321</v>
      </c>
      <c r="D36" s="513">
        <v>1895</v>
      </c>
    </row>
    <row r="37" spans="1:4">
      <c r="A37" s="510" t="s">
        <v>10</v>
      </c>
      <c r="B37" s="115">
        <v>0.55762720054027015</v>
      </c>
      <c r="C37" s="116">
        <v>0.1613829286798989</v>
      </c>
      <c r="D37" s="514">
        <v>2173</v>
      </c>
    </row>
    <row r="38" spans="1:4">
      <c r="A38" s="488" t="s">
        <v>11</v>
      </c>
      <c r="B38" s="112">
        <v>0.82299555675161462</v>
      </c>
      <c r="C38" s="113">
        <v>0.44061916157801828</v>
      </c>
      <c r="D38" s="513">
        <v>691</v>
      </c>
    </row>
    <row r="39" spans="1:4">
      <c r="A39" s="510" t="s">
        <v>12</v>
      </c>
      <c r="B39" s="115">
        <v>0.23579115504290241</v>
      </c>
      <c r="C39" s="116">
        <v>0.2354382648158943</v>
      </c>
      <c r="D39" s="514">
        <v>656</v>
      </c>
    </row>
    <row r="40" spans="1:4">
      <c r="A40" s="488" t="s">
        <v>13</v>
      </c>
      <c r="B40" s="112">
        <v>1.6139803562186841</v>
      </c>
      <c r="C40" s="113">
        <v>0.53069908684270239</v>
      </c>
      <c r="D40" s="513">
        <v>513</v>
      </c>
    </row>
    <row r="41" spans="1:4">
      <c r="A41" s="510" t="s">
        <v>14</v>
      </c>
      <c r="B41" s="115">
        <v>0.79793459899994112</v>
      </c>
      <c r="C41" s="116">
        <v>0.30555578952807427</v>
      </c>
      <c r="D41" s="514">
        <v>783</v>
      </c>
    </row>
    <row r="42" spans="1:4">
      <c r="A42" s="488" t="s">
        <v>15</v>
      </c>
      <c r="B42" s="112">
        <v>0.57172905177440303</v>
      </c>
      <c r="C42" s="113">
        <v>0.23294398057874771</v>
      </c>
      <c r="D42" s="513">
        <v>1068</v>
      </c>
    </row>
    <row r="43" spans="1:4">
      <c r="A43" s="510" t="s">
        <v>24</v>
      </c>
      <c r="B43" s="115">
        <v>0.46877307817503178</v>
      </c>
      <c r="C43" s="116">
        <v>0.30419909233506098</v>
      </c>
      <c r="D43" s="514">
        <v>586</v>
      </c>
    </row>
    <row r="44" spans="1:4">
      <c r="A44" s="488" t="s">
        <v>16</v>
      </c>
      <c r="B44" s="112">
        <v>0.794189969549566</v>
      </c>
      <c r="C44" s="113">
        <v>0.26205360741677147</v>
      </c>
      <c r="D44" s="513">
        <v>1264</v>
      </c>
    </row>
    <row r="45" spans="1:4">
      <c r="A45" s="510" t="s">
        <v>17</v>
      </c>
      <c r="B45" s="115">
        <v>1.34746914973387</v>
      </c>
      <c r="C45" s="116">
        <v>0.23487137683249409</v>
      </c>
      <c r="D45" s="514">
        <v>2427</v>
      </c>
    </row>
    <row r="46" spans="1:4">
      <c r="A46" s="488" t="s">
        <v>18</v>
      </c>
      <c r="B46" s="112">
        <v>0.86003663961424781</v>
      </c>
      <c r="C46" s="113">
        <v>0.30550380761456092</v>
      </c>
      <c r="D46" s="513">
        <v>823</v>
      </c>
    </row>
    <row r="47" spans="1:4">
      <c r="A47" s="510" t="s">
        <v>19</v>
      </c>
      <c r="B47" s="115">
        <v>0.56594538567698505</v>
      </c>
      <c r="C47" s="116">
        <v>0.34346928399069571</v>
      </c>
      <c r="D47" s="514">
        <v>568</v>
      </c>
    </row>
    <row r="48" spans="1:4">
      <c r="A48" s="488" t="s">
        <v>20</v>
      </c>
      <c r="B48" s="112">
        <v>0.84130884852570087</v>
      </c>
      <c r="C48" s="113">
        <v>0.30033931557519511</v>
      </c>
      <c r="D48" s="513">
        <v>926</v>
      </c>
    </row>
    <row r="49" spans="1:26">
      <c r="A49" s="510" t="s">
        <v>21</v>
      </c>
      <c r="B49" s="115">
        <v>0.61011146657627791</v>
      </c>
      <c r="C49" s="116">
        <v>0.36781440238357083</v>
      </c>
      <c r="D49" s="514">
        <v>629</v>
      </c>
    </row>
    <row r="50" spans="1:26">
      <c r="A50" s="488" t="s">
        <v>22</v>
      </c>
      <c r="B50" s="112">
        <v>0.54115476774172344</v>
      </c>
      <c r="C50" s="113">
        <v>0.3143893467459814</v>
      </c>
      <c r="D50" s="513">
        <v>605</v>
      </c>
    </row>
    <row r="51" spans="1:26" ht="15" thickBot="1">
      <c r="A51" s="537" t="s">
        <v>23</v>
      </c>
      <c r="B51" s="413">
        <v>0.53800628344175261</v>
      </c>
      <c r="C51" s="414">
        <v>0.31688851275643198</v>
      </c>
      <c r="D51" s="515">
        <v>613</v>
      </c>
    </row>
    <row r="52" spans="1:26">
      <c r="A52" s="511" t="s">
        <v>28</v>
      </c>
      <c r="B52" s="124">
        <v>0.87230905090757582</v>
      </c>
      <c r="C52" s="125">
        <v>9.0488964770216548E-2</v>
      </c>
      <c r="D52" s="516">
        <v>12119</v>
      </c>
    </row>
    <row r="53" spans="1:26">
      <c r="A53" s="511" t="s">
        <v>27</v>
      </c>
      <c r="B53" s="124">
        <v>0.63900361213975698</v>
      </c>
      <c r="C53" s="125">
        <v>0.15190788891754739</v>
      </c>
      <c r="D53" s="516">
        <v>4101</v>
      </c>
    </row>
    <row r="54" spans="1:26">
      <c r="A54" s="517" t="s">
        <v>26</v>
      </c>
      <c r="B54" s="518">
        <v>0.82354143732413165</v>
      </c>
      <c r="C54" s="519">
        <v>7.8302156520612551E-2</v>
      </c>
      <c r="D54" s="520">
        <v>16220</v>
      </c>
    </row>
    <row r="55" spans="1:26" ht="23.25" customHeight="1">
      <c r="A55" s="2082" t="s">
        <v>300</v>
      </c>
      <c r="B55" s="2082" t="s">
        <v>106</v>
      </c>
      <c r="C55" s="2082" t="s">
        <v>106</v>
      </c>
      <c r="D55" s="2082" t="s">
        <v>106</v>
      </c>
    </row>
    <row r="56" spans="1:26" ht="21" customHeight="1">
      <c r="A56" s="2082" t="s">
        <v>189</v>
      </c>
      <c r="B56" s="2082" t="s">
        <v>108</v>
      </c>
      <c r="C56" s="2082" t="s">
        <v>108</v>
      </c>
      <c r="D56" s="2082" t="s">
        <v>108</v>
      </c>
    </row>
    <row r="57" spans="1:26">
      <c r="A57" s="2082" t="s">
        <v>414</v>
      </c>
      <c r="B57" s="2082" t="s">
        <v>190</v>
      </c>
      <c r="C57" s="2082" t="s">
        <v>190</v>
      </c>
      <c r="D57" s="2082" t="s">
        <v>190</v>
      </c>
    </row>
    <row r="59" spans="1:26" ht="23.25">
      <c r="A59" s="1842">
        <v>2021</v>
      </c>
      <c r="B59" s="1842"/>
      <c r="C59" s="1842"/>
      <c r="D59" s="1842"/>
      <c r="E59" s="14"/>
      <c r="F59" s="14"/>
      <c r="G59" s="14"/>
      <c r="H59" s="14"/>
      <c r="I59" s="14"/>
      <c r="J59" s="14"/>
      <c r="K59" s="14"/>
      <c r="L59" s="14"/>
      <c r="M59" s="14"/>
      <c r="N59" s="14"/>
      <c r="O59" s="14"/>
      <c r="P59" s="14"/>
      <c r="Q59" s="14"/>
      <c r="R59" s="303"/>
      <c r="S59" s="303"/>
      <c r="T59" s="303"/>
      <c r="U59" s="303"/>
      <c r="V59" s="303"/>
      <c r="W59" s="303"/>
      <c r="X59" s="303"/>
      <c r="Y59" s="303"/>
      <c r="Z59" s="303"/>
    </row>
    <row r="60" spans="1:26" s="1" customFormat="1" ht="12.7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33" customHeight="1">
      <c r="A61" s="2084" t="s">
        <v>367</v>
      </c>
      <c r="B61" s="2084"/>
      <c r="C61" s="2084"/>
      <c r="D61" s="2084"/>
      <c r="E61" s="303"/>
      <c r="F61" s="303"/>
      <c r="G61" s="303"/>
      <c r="H61" s="303"/>
      <c r="I61" s="303"/>
      <c r="J61" s="303"/>
      <c r="K61" s="303"/>
      <c r="L61" s="303"/>
      <c r="M61" s="303"/>
      <c r="N61" s="303"/>
      <c r="O61" s="303"/>
      <c r="P61" s="303"/>
      <c r="Q61" s="303"/>
      <c r="R61" s="303"/>
      <c r="S61" s="303"/>
      <c r="T61" s="303"/>
      <c r="U61" s="303"/>
      <c r="V61" s="303"/>
      <c r="W61" s="303"/>
      <c r="X61" s="303"/>
      <c r="Y61" s="303"/>
      <c r="Z61" s="303"/>
    </row>
    <row r="62" spans="1:26" ht="14.45" customHeight="1" thickBot="1">
      <c r="A62" s="2095" t="s">
        <v>8</v>
      </c>
      <c r="B62" s="2087" t="s">
        <v>188</v>
      </c>
      <c r="C62" s="2087" t="s">
        <v>188</v>
      </c>
      <c r="D62" s="2088" t="s">
        <v>188</v>
      </c>
      <c r="E62" s="303"/>
      <c r="F62" s="303"/>
      <c r="G62" s="303"/>
      <c r="H62" s="303"/>
      <c r="I62" s="303"/>
      <c r="J62" s="303"/>
      <c r="K62" s="303"/>
      <c r="L62" s="303"/>
      <c r="M62" s="303"/>
      <c r="N62" s="303"/>
      <c r="O62" s="303"/>
      <c r="P62" s="303"/>
      <c r="Q62" s="303"/>
      <c r="R62" s="303"/>
      <c r="S62" s="303"/>
      <c r="T62" s="303"/>
      <c r="U62" s="303"/>
      <c r="V62" s="303"/>
      <c r="W62" s="303"/>
      <c r="X62" s="303"/>
      <c r="Y62" s="303"/>
      <c r="Z62" s="303"/>
    </row>
    <row r="63" spans="1:26" ht="15.75" thickBot="1">
      <c r="A63" s="2120" t="s">
        <v>8</v>
      </c>
      <c r="B63" s="407" t="s">
        <v>46</v>
      </c>
      <c r="C63" s="407" t="s">
        <v>69</v>
      </c>
      <c r="D63" s="407" t="s">
        <v>77</v>
      </c>
      <c r="E63" s="303"/>
      <c r="F63" s="303"/>
      <c r="G63" s="303"/>
      <c r="H63" s="303"/>
      <c r="I63" s="303"/>
      <c r="J63" s="303"/>
      <c r="K63" s="303"/>
      <c r="L63" s="303"/>
      <c r="M63" s="303"/>
      <c r="N63" s="303"/>
      <c r="O63" s="303"/>
      <c r="P63" s="303"/>
      <c r="Q63" s="303"/>
      <c r="R63" s="303"/>
      <c r="S63" s="303"/>
      <c r="T63" s="303"/>
      <c r="U63" s="303"/>
      <c r="V63" s="303"/>
      <c r="W63" s="303"/>
      <c r="X63" s="303"/>
      <c r="Y63" s="303"/>
      <c r="Z63" s="303"/>
    </row>
    <row r="64" spans="1:26" ht="15">
      <c r="A64" s="488" t="s">
        <v>9</v>
      </c>
      <c r="B64" s="112">
        <v>1.736872046067186</v>
      </c>
      <c r="C64" s="113">
        <v>0.32046534723131381</v>
      </c>
      <c r="D64" s="513">
        <v>1719</v>
      </c>
      <c r="E64" s="303"/>
      <c r="F64" s="303"/>
      <c r="G64" s="303"/>
      <c r="H64" s="303"/>
      <c r="I64" s="303"/>
      <c r="J64" s="303"/>
      <c r="K64" s="303"/>
      <c r="L64" s="303"/>
      <c r="M64" s="303"/>
      <c r="N64" s="303"/>
      <c r="O64" s="303"/>
      <c r="P64" s="303"/>
      <c r="Q64" s="303"/>
      <c r="R64" s="303"/>
      <c r="S64" s="303"/>
      <c r="T64" s="303"/>
      <c r="U64" s="303"/>
      <c r="V64" s="303"/>
      <c r="W64" s="303"/>
      <c r="X64" s="303"/>
      <c r="Y64" s="303"/>
      <c r="Z64" s="303"/>
    </row>
    <row r="65" spans="1:26" ht="15">
      <c r="A65" s="510" t="s">
        <v>10</v>
      </c>
      <c r="B65" s="115">
        <v>0.39457058228635039</v>
      </c>
      <c r="C65" s="116">
        <v>0.15076788388788151</v>
      </c>
      <c r="D65" s="514">
        <v>1842</v>
      </c>
      <c r="E65" s="303"/>
      <c r="F65" s="303"/>
      <c r="G65" s="303"/>
      <c r="H65" s="303"/>
      <c r="I65" s="303"/>
      <c r="J65" s="303"/>
      <c r="K65" s="303"/>
      <c r="L65" s="303"/>
      <c r="M65" s="303"/>
      <c r="N65" s="303"/>
      <c r="O65" s="303"/>
      <c r="P65" s="303"/>
      <c r="Q65" s="303"/>
      <c r="R65" s="303"/>
      <c r="S65" s="303"/>
      <c r="T65" s="303"/>
      <c r="U65" s="303"/>
      <c r="V65" s="303"/>
      <c r="W65" s="303"/>
      <c r="X65" s="303"/>
      <c r="Y65" s="303"/>
      <c r="Z65" s="303"/>
    </row>
    <row r="66" spans="1:26" ht="15">
      <c r="A66" s="488" t="s">
        <v>11</v>
      </c>
      <c r="B66" s="112">
        <v>0.70363080716840887</v>
      </c>
      <c r="C66" s="113">
        <v>0.34199522399484328</v>
      </c>
      <c r="D66" s="513">
        <v>954</v>
      </c>
      <c r="E66" s="303"/>
      <c r="F66" s="303"/>
      <c r="G66" s="303"/>
      <c r="H66" s="303"/>
      <c r="I66" s="303"/>
      <c r="J66" s="303"/>
      <c r="K66" s="303"/>
      <c r="L66" s="303"/>
      <c r="M66" s="303"/>
      <c r="N66" s="303"/>
      <c r="O66" s="303"/>
      <c r="P66" s="303"/>
      <c r="Q66" s="303"/>
      <c r="R66" s="303"/>
      <c r="S66" s="303"/>
      <c r="T66" s="303"/>
      <c r="U66" s="303"/>
      <c r="V66" s="303"/>
      <c r="W66" s="303"/>
      <c r="X66" s="303"/>
      <c r="Y66" s="303"/>
      <c r="Z66" s="303"/>
    </row>
    <row r="67" spans="1:26" ht="15">
      <c r="A67" s="510" t="s">
        <v>12</v>
      </c>
      <c r="B67" s="115">
        <v>0.58894230596423691</v>
      </c>
      <c r="C67" s="116">
        <v>0.29855167360769808</v>
      </c>
      <c r="D67" s="514">
        <v>824</v>
      </c>
      <c r="E67" s="303"/>
      <c r="F67" s="303"/>
      <c r="G67" s="303"/>
      <c r="H67" s="303"/>
      <c r="I67" s="303"/>
      <c r="J67" s="303"/>
      <c r="K67" s="303"/>
      <c r="L67" s="303"/>
      <c r="M67" s="303"/>
      <c r="N67" s="303"/>
      <c r="O67" s="303"/>
      <c r="P67" s="303"/>
      <c r="Q67" s="303"/>
      <c r="R67" s="303"/>
      <c r="S67" s="303"/>
      <c r="T67" s="303"/>
      <c r="U67" s="303"/>
      <c r="V67" s="303"/>
      <c r="W67" s="303"/>
      <c r="X67" s="303"/>
      <c r="Y67" s="303"/>
      <c r="Z67" s="303"/>
    </row>
    <row r="68" spans="1:26" ht="15">
      <c r="A68" s="488" t="s">
        <v>13</v>
      </c>
      <c r="B68" s="112">
        <v>0.88677092205905339</v>
      </c>
      <c r="C68" s="113">
        <v>0.36295504902252268</v>
      </c>
      <c r="D68" s="513">
        <v>548</v>
      </c>
      <c r="E68" s="303"/>
      <c r="F68" s="303"/>
      <c r="G68" s="303"/>
      <c r="H68" s="303"/>
      <c r="I68" s="303"/>
      <c r="J68" s="303"/>
      <c r="K68" s="303"/>
      <c r="L68" s="303"/>
      <c r="M68" s="303"/>
      <c r="N68" s="303"/>
      <c r="O68" s="303"/>
      <c r="P68" s="303"/>
      <c r="Q68" s="303"/>
      <c r="R68" s="303"/>
      <c r="S68" s="303"/>
      <c r="T68" s="303"/>
      <c r="U68" s="303"/>
      <c r="V68" s="303"/>
      <c r="W68" s="303"/>
      <c r="X68" s="303"/>
      <c r="Y68" s="303"/>
      <c r="Z68" s="303"/>
    </row>
    <row r="69" spans="1:26" ht="15">
      <c r="A69" s="510" t="s">
        <v>14</v>
      </c>
      <c r="B69" s="115">
        <v>0.4949271748837486</v>
      </c>
      <c r="C69" s="116">
        <v>0.23017320142217609</v>
      </c>
      <c r="D69" s="514">
        <v>903</v>
      </c>
      <c r="E69" s="303"/>
      <c r="F69" s="303"/>
      <c r="G69" s="303"/>
      <c r="H69" s="303"/>
      <c r="I69" s="303"/>
      <c r="J69" s="303"/>
      <c r="K69" s="303"/>
      <c r="L69" s="303"/>
      <c r="M69" s="303"/>
      <c r="N69" s="303"/>
      <c r="O69" s="303"/>
      <c r="P69" s="303"/>
      <c r="Q69" s="303"/>
      <c r="R69" s="303"/>
      <c r="S69" s="303"/>
      <c r="T69" s="303"/>
      <c r="U69" s="303"/>
      <c r="V69" s="303"/>
      <c r="W69" s="303"/>
      <c r="X69" s="303"/>
      <c r="Y69" s="303"/>
      <c r="Z69" s="303"/>
    </row>
    <row r="70" spans="1:26" ht="15">
      <c r="A70" s="488" t="s">
        <v>15</v>
      </c>
      <c r="B70" s="112">
        <v>0.60682701777049186</v>
      </c>
      <c r="C70" s="113">
        <v>0.24807644472325871</v>
      </c>
      <c r="D70" s="513">
        <v>1024</v>
      </c>
      <c r="E70" s="303"/>
      <c r="F70" s="303"/>
      <c r="G70" s="303"/>
      <c r="H70" s="303"/>
      <c r="I70" s="303"/>
      <c r="J70" s="303"/>
      <c r="K70" s="303"/>
      <c r="L70" s="303"/>
      <c r="M70" s="303"/>
      <c r="N70" s="303"/>
      <c r="O70" s="303"/>
      <c r="P70" s="303"/>
      <c r="Q70" s="303"/>
      <c r="R70" s="303"/>
      <c r="S70" s="303"/>
      <c r="T70" s="303"/>
      <c r="U70" s="303"/>
      <c r="V70" s="303"/>
      <c r="W70" s="303"/>
      <c r="X70" s="303"/>
      <c r="Y70" s="303"/>
      <c r="Z70" s="303"/>
    </row>
    <row r="71" spans="1:26" ht="15">
      <c r="A71" s="510" t="s">
        <v>24</v>
      </c>
      <c r="B71" s="115">
        <v>1.229405771076832</v>
      </c>
      <c r="C71" s="116">
        <v>0.52276880006847437</v>
      </c>
      <c r="D71" s="514">
        <v>710</v>
      </c>
      <c r="E71" s="303"/>
      <c r="F71" s="303"/>
      <c r="G71" s="303"/>
      <c r="H71" s="303"/>
      <c r="I71" s="303"/>
      <c r="J71" s="303"/>
      <c r="K71" s="303"/>
      <c r="L71" s="303"/>
      <c r="M71" s="303"/>
      <c r="N71" s="303"/>
      <c r="O71" s="303"/>
      <c r="P71" s="303"/>
      <c r="Q71" s="303"/>
      <c r="R71" s="303"/>
      <c r="S71" s="303"/>
      <c r="T71" s="303"/>
      <c r="U71" s="303"/>
      <c r="V71" s="303"/>
      <c r="W71" s="303"/>
      <c r="X71" s="303"/>
      <c r="Y71" s="303"/>
      <c r="Z71" s="303"/>
    </row>
    <row r="72" spans="1:26" ht="15">
      <c r="A72" s="488" t="s">
        <v>16</v>
      </c>
      <c r="B72" s="112">
        <v>1.631566979128739</v>
      </c>
      <c r="C72" s="113">
        <v>0.35406188652456289</v>
      </c>
      <c r="D72" s="513">
        <v>1344</v>
      </c>
      <c r="E72" s="303"/>
      <c r="F72" s="303"/>
      <c r="G72" s="303"/>
      <c r="H72" s="303"/>
      <c r="I72" s="303"/>
      <c r="J72" s="303"/>
      <c r="K72" s="303"/>
      <c r="L72" s="303"/>
      <c r="M72" s="303"/>
      <c r="N72" s="303"/>
      <c r="O72" s="303"/>
      <c r="P72" s="303"/>
      <c r="Q72" s="303"/>
      <c r="R72" s="303"/>
      <c r="S72" s="303"/>
      <c r="T72" s="303"/>
      <c r="U72" s="303"/>
      <c r="V72" s="303"/>
      <c r="W72" s="303"/>
      <c r="X72" s="303"/>
      <c r="Y72" s="303"/>
      <c r="Z72" s="303"/>
    </row>
    <row r="73" spans="1:26" ht="15">
      <c r="A73" s="510" t="s">
        <v>17</v>
      </c>
      <c r="B73" s="115">
        <v>1.2301448066853991</v>
      </c>
      <c r="C73" s="116">
        <v>0.24278526167096179</v>
      </c>
      <c r="D73" s="514">
        <v>2008</v>
      </c>
      <c r="E73" s="303"/>
      <c r="F73" s="303"/>
      <c r="G73" s="303"/>
      <c r="H73" s="303"/>
      <c r="I73" s="303"/>
      <c r="J73" s="303"/>
      <c r="K73" s="303"/>
      <c r="L73" s="303"/>
      <c r="M73" s="303"/>
      <c r="N73" s="303"/>
      <c r="O73" s="303"/>
      <c r="P73" s="303"/>
      <c r="Q73" s="303"/>
      <c r="R73" s="303"/>
      <c r="S73" s="303"/>
      <c r="T73" s="303"/>
      <c r="U73" s="303"/>
      <c r="V73" s="303"/>
      <c r="W73" s="303"/>
      <c r="X73" s="303"/>
      <c r="Y73" s="303"/>
      <c r="Z73" s="303"/>
    </row>
    <row r="74" spans="1:26" ht="15">
      <c r="A74" s="488" t="s">
        <v>18</v>
      </c>
      <c r="B74" s="112">
        <v>1.486849673145753</v>
      </c>
      <c r="C74" s="113">
        <v>0.3847230142511428</v>
      </c>
      <c r="D74" s="513">
        <v>909</v>
      </c>
      <c r="E74" s="303"/>
      <c r="F74" s="303"/>
      <c r="G74" s="303"/>
      <c r="H74" s="303"/>
      <c r="I74" s="303"/>
      <c r="J74" s="303"/>
      <c r="K74" s="303"/>
      <c r="L74" s="303"/>
      <c r="M74" s="303"/>
      <c r="N74" s="303"/>
      <c r="O74" s="303"/>
      <c r="P74" s="303"/>
      <c r="Q74" s="303"/>
      <c r="R74" s="303"/>
      <c r="S74" s="303"/>
      <c r="T74" s="303"/>
      <c r="U74" s="303"/>
      <c r="V74" s="303"/>
      <c r="W74" s="303"/>
      <c r="X74" s="303"/>
      <c r="Y74" s="303"/>
      <c r="Z74" s="303"/>
    </row>
    <row r="75" spans="1:26" ht="15">
      <c r="A75" s="510" t="s">
        <v>19</v>
      </c>
      <c r="B75" s="115">
        <v>0.61619848758793061</v>
      </c>
      <c r="C75" s="116">
        <v>0.28062887686803129</v>
      </c>
      <c r="D75" s="514">
        <v>620</v>
      </c>
      <c r="E75" s="303"/>
      <c r="F75" s="303"/>
      <c r="G75" s="303"/>
      <c r="H75" s="303"/>
      <c r="I75" s="303"/>
      <c r="J75" s="303"/>
      <c r="K75" s="303"/>
      <c r="L75" s="303"/>
      <c r="M75" s="303"/>
      <c r="N75" s="303"/>
      <c r="O75" s="303"/>
      <c r="P75" s="303"/>
      <c r="Q75" s="303"/>
      <c r="R75" s="303"/>
      <c r="S75" s="303"/>
      <c r="T75" s="303"/>
      <c r="U75" s="303"/>
      <c r="V75" s="303"/>
      <c r="W75" s="303"/>
      <c r="X75" s="303"/>
      <c r="Y75" s="303"/>
      <c r="Z75" s="303"/>
    </row>
    <row r="76" spans="1:26" ht="15">
      <c r="A76" s="488" t="s">
        <v>20</v>
      </c>
      <c r="B76" s="112">
        <v>0.39882675828214292</v>
      </c>
      <c r="C76" s="113">
        <v>0.20548019113718399</v>
      </c>
      <c r="D76" s="513">
        <v>1034</v>
      </c>
      <c r="E76" s="303"/>
      <c r="F76" s="303"/>
      <c r="G76" s="303"/>
      <c r="H76" s="303"/>
      <c r="I76" s="303"/>
      <c r="J76" s="303"/>
      <c r="K76" s="303"/>
      <c r="L76" s="303"/>
      <c r="M76" s="303"/>
      <c r="N76" s="303"/>
      <c r="O76" s="303"/>
      <c r="P76" s="303"/>
      <c r="Q76" s="303"/>
      <c r="R76" s="303"/>
      <c r="S76" s="303"/>
      <c r="T76" s="303"/>
      <c r="U76" s="303"/>
      <c r="V76" s="303"/>
      <c r="W76" s="303"/>
      <c r="X76" s="303"/>
      <c r="Y76" s="303"/>
      <c r="Z76" s="303"/>
    </row>
    <row r="77" spans="1:26" ht="15">
      <c r="A77" s="510" t="s">
        <v>21</v>
      </c>
      <c r="B77" s="115">
        <v>0.53256334476231904</v>
      </c>
      <c r="C77" s="116">
        <v>0.31694889746002619</v>
      </c>
      <c r="D77" s="514">
        <v>794</v>
      </c>
      <c r="E77" s="303"/>
      <c r="F77" s="303"/>
      <c r="G77" s="303"/>
      <c r="H77" s="303"/>
      <c r="I77" s="303"/>
      <c r="J77" s="303"/>
      <c r="K77" s="303"/>
      <c r="L77" s="303"/>
      <c r="M77" s="303"/>
      <c r="N77" s="303"/>
      <c r="O77" s="303"/>
      <c r="P77" s="303"/>
      <c r="Q77" s="303"/>
      <c r="R77" s="303"/>
      <c r="S77" s="303"/>
      <c r="T77" s="303"/>
      <c r="U77" s="303"/>
      <c r="V77" s="303"/>
      <c r="W77" s="303"/>
      <c r="X77" s="303"/>
      <c r="Y77" s="303"/>
      <c r="Z77" s="303"/>
    </row>
    <row r="78" spans="1:26" ht="15">
      <c r="A78" s="488" t="s">
        <v>22</v>
      </c>
      <c r="B78" s="112">
        <v>1.0686602556609379</v>
      </c>
      <c r="C78" s="113">
        <v>0.37178692139359981</v>
      </c>
      <c r="D78" s="513">
        <v>754</v>
      </c>
      <c r="E78" s="303"/>
      <c r="F78" s="303"/>
      <c r="G78" s="303"/>
      <c r="H78" s="303"/>
      <c r="I78" s="303"/>
      <c r="J78" s="303"/>
      <c r="K78" s="303"/>
      <c r="L78" s="303"/>
      <c r="M78" s="303"/>
      <c r="N78" s="303"/>
      <c r="O78" s="303"/>
      <c r="P78" s="303"/>
      <c r="Q78" s="303"/>
      <c r="R78" s="303"/>
      <c r="S78" s="303"/>
      <c r="T78" s="303"/>
      <c r="U78" s="303"/>
      <c r="V78" s="303"/>
      <c r="W78" s="303"/>
      <c r="X78" s="303"/>
      <c r="Y78" s="303"/>
      <c r="Z78" s="303"/>
    </row>
    <row r="79" spans="1:26" ht="15.75" thickBot="1">
      <c r="A79" s="537" t="s">
        <v>23</v>
      </c>
      <c r="B79" s="413">
        <v>0.81675736309860891</v>
      </c>
      <c r="C79" s="414">
        <v>0.42359662788175179</v>
      </c>
      <c r="D79" s="515">
        <v>669</v>
      </c>
      <c r="E79" s="303"/>
      <c r="F79" s="303"/>
      <c r="G79" s="303"/>
      <c r="H79" s="303"/>
      <c r="I79" s="303"/>
      <c r="J79" s="303"/>
      <c r="K79" s="303"/>
      <c r="L79" s="303"/>
      <c r="M79" s="303"/>
      <c r="N79" s="303"/>
      <c r="O79" s="303"/>
      <c r="P79" s="303"/>
      <c r="Q79" s="303"/>
      <c r="R79" s="303"/>
      <c r="S79" s="303"/>
      <c r="T79" s="303"/>
      <c r="U79" s="303"/>
      <c r="V79" s="303"/>
      <c r="W79" s="303"/>
      <c r="X79" s="303"/>
      <c r="Y79" s="303"/>
      <c r="Z79" s="303"/>
    </row>
    <row r="80" spans="1:26" ht="15">
      <c r="A80" s="511" t="s">
        <v>28</v>
      </c>
      <c r="B80" s="124">
        <v>1.109750436474916</v>
      </c>
      <c r="C80" s="125">
        <v>0.10474984418967601</v>
      </c>
      <c r="D80" s="516">
        <v>11671</v>
      </c>
      <c r="E80" s="303"/>
      <c r="F80" s="303"/>
      <c r="G80" s="303"/>
      <c r="H80" s="303"/>
      <c r="I80" s="303"/>
      <c r="J80" s="303"/>
      <c r="K80" s="303"/>
      <c r="L80" s="303"/>
      <c r="M80" s="303"/>
      <c r="N80" s="303"/>
      <c r="O80" s="303"/>
      <c r="P80" s="303"/>
      <c r="Q80" s="303"/>
      <c r="R80" s="303"/>
      <c r="S80" s="303"/>
      <c r="T80" s="303"/>
      <c r="U80" s="303"/>
      <c r="V80" s="303"/>
      <c r="W80" s="303"/>
      <c r="X80" s="303"/>
      <c r="Y80" s="303"/>
      <c r="Z80" s="303"/>
    </row>
    <row r="81" spans="1:26" ht="15">
      <c r="A81" s="511" t="s">
        <v>27</v>
      </c>
      <c r="B81" s="124">
        <v>0.65003205918787299</v>
      </c>
      <c r="C81" s="125">
        <v>0.13604869871320369</v>
      </c>
      <c r="D81" s="516">
        <v>4985</v>
      </c>
      <c r="E81" s="303"/>
      <c r="F81" s="303"/>
      <c r="G81" s="303"/>
      <c r="H81" s="303"/>
      <c r="I81" s="303"/>
      <c r="J81" s="303"/>
      <c r="K81" s="303"/>
      <c r="L81" s="303"/>
      <c r="M81" s="303"/>
      <c r="N81" s="303"/>
      <c r="O81" s="303"/>
      <c r="P81" s="303"/>
      <c r="Q81" s="303"/>
      <c r="R81" s="303"/>
      <c r="S81" s="303"/>
      <c r="T81" s="303"/>
      <c r="U81" s="303"/>
      <c r="V81" s="303"/>
      <c r="W81" s="303"/>
      <c r="X81" s="303"/>
      <c r="Y81" s="303"/>
      <c r="Z81" s="303"/>
    </row>
    <row r="82" spans="1:26" ht="15">
      <c r="A82" s="517" t="s">
        <v>26</v>
      </c>
      <c r="B82" s="518">
        <v>1.010925098039571</v>
      </c>
      <c r="C82" s="519">
        <v>8.7281383790106193E-2</v>
      </c>
      <c r="D82" s="649">
        <v>16656</v>
      </c>
      <c r="E82" s="303"/>
      <c r="F82" s="303"/>
      <c r="G82" s="303"/>
      <c r="H82" s="303"/>
      <c r="I82" s="303"/>
      <c r="J82" s="303"/>
      <c r="K82" s="303"/>
      <c r="L82" s="303"/>
      <c r="M82" s="303"/>
      <c r="N82" s="303"/>
      <c r="O82" s="303"/>
      <c r="P82" s="303"/>
      <c r="Q82" s="303"/>
      <c r="R82" s="303"/>
      <c r="S82" s="303"/>
      <c r="T82" s="303"/>
      <c r="U82" s="303"/>
      <c r="V82" s="303"/>
      <c r="W82" s="303"/>
      <c r="X82" s="303"/>
      <c r="Y82" s="303"/>
      <c r="Z82" s="303"/>
    </row>
    <row r="83" spans="1:26" ht="24.75" customHeight="1">
      <c r="A83" s="2082" t="s">
        <v>300</v>
      </c>
      <c r="B83" s="2082" t="s">
        <v>106</v>
      </c>
      <c r="C83" s="2082" t="s">
        <v>106</v>
      </c>
      <c r="D83" s="2082" t="s">
        <v>106</v>
      </c>
      <c r="E83" s="303"/>
      <c r="F83" s="303"/>
      <c r="G83" s="303"/>
      <c r="H83" s="303"/>
      <c r="I83" s="303"/>
      <c r="J83" s="303"/>
      <c r="K83" s="303"/>
      <c r="L83" s="303"/>
      <c r="M83" s="303"/>
      <c r="N83" s="303"/>
      <c r="O83" s="303"/>
      <c r="P83" s="303"/>
      <c r="Q83" s="303"/>
      <c r="R83" s="303"/>
      <c r="S83" s="303"/>
      <c r="T83" s="303"/>
      <c r="U83" s="303"/>
      <c r="V83" s="303"/>
      <c r="W83" s="303"/>
      <c r="X83" s="303"/>
      <c r="Y83" s="303"/>
      <c r="Z83" s="303"/>
    </row>
    <row r="84" spans="1:26" ht="23.25" customHeight="1">
      <c r="A84" s="2082" t="s">
        <v>191</v>
      </c>
      <c r="B84" s="2082" t="s">
        <v>108</v>
      </c>
      <c r="C84" s="2082" t="s">
        <v>108</v>
      </c>
      <c r="D84" s="2082" t="s">
        <v>108</v>
      </c>
      <c r="E84" s="303"/>
      <c r="F84" s="303"/>
      <c r="G84" s="303"/>
      <c r="H84" s="303"/>
      <c r="I84" s="303"/>
      <c r="J84" s="303"/>
      <c r="K84" s="303"/>
      <c r="L84" s="303"/>
      <c r="M84" s="303"/>
      <c r="N84" s="303"/>
      <c r="O84" s="303"/>
      <c r="P84" s="303"/>
      <c r="Q84" s="303"/>
      <c r="R84" s="303"/>
      <c r="S84" s="303"/>
      <c r="T84" s="303"/>
      <c r="U84" s="303"/>
      <c r="V84" s="303"/>
      <c r="W84" s="303"/>
      <c r="X84" s="303"/>
      <c r="Y84" s="303"/>
      <c r="Z84" s="303"/>
    </row>
    <row r="85" spans="1:26" ht="23.25">
      <c r="A85" s="2082" t="s">
        <v>416</v>
      </c>
      <c r="B85" s="2082" t="s">
        <v>192</v>
      </c>
      <c r="C85" s="2082" t="s">
        <v>192</v>
      </c>
      <c r="D85" s="2082" t="s">
        <v>192</v>
      </c>
      <c r="E85" s="304"/>
      <c r="F85" s="14"/>
      <c r="G85" s="14"/>
      <c r="H85" s="14"/>
      <c r="I85" s="14"/>
      <c r="J85" s="14"/>
      <c r="K85" s="14"/>
      <c r="L85" s="14"/>
      <c r="M85" s="14"/>
      <c r="N85" s="14"/>
      <c r="O85" s="14"/>
      <c r="P85" s="14"/>
      <c r="Q85" s="14"/>
      <c r="R85" s="303"/>
      <c r="S85" s="303"/>
      <c r="T85" s="303"/>
      <c r="U85" s="303"/>
      <c r="V85" s="303"/>
      <c r="W85" s="303"/>
      <c r="X85" s="303"/>
      <c r="Y85" s="303"/>
      <c r="Z85" s="303"/>
    </row>
    <row r="86" spans="1:26" ht="15.75" customHeight="1">
      <c r="A86" s="59"/>
      <c r="B86" s="59"/>
      <c r="C86" s="59"/>
      <c r="D86" s="59"/>
      <c r="E86" s="14"/>
      <c r="F86" s="14"/>
      <c r="G86" s="14"/>
      <c r="H86" s="14"/>
      <c r="I86" s="14"/>
      <c r="J86" s="14"/>
      <c r="K86" s="14"/>
      <c r="L86" s="14"/>
      <c r="M86" s="14"/>
      <c r="N86" s="14"/>
      <c r="O86" s="14"/>
      <c r="P86" s="14"/>
      <c r="Q86" s="14"/>
      <c r="R86" s="303"/>
      <c r="S86" s="303"/>
      <c r="T86" s="303"/>
      <c r="U86" s="303"/>
      <c r="V86" s="303"/>
      <c r="W86" s="303"/>
      <c r="X86" s="303"/>
      <c r="Y86" s="303"/>
      <c r="Z86" s="303"/>
    </row>
    <row r="87" spans="1:26" ht="23.25">
      <c r="A87" s="1842">
        <v>2020</v>
      </c>
      <c r="B87" s="1842"/>
      <c r="C87" s="1842"/>
      <c r="D87" s="1842"/>
      <c r="E87" s="14"/>
      <c r="F87" s="14"/>
      <c r="G87" s="14"/>
      <c r="H87" s="14"/>
      <c r="I87" s="14"/>
      <c r="J87" s="14"/>
      <c r="K87" s="14"/>
      <c r="L87" s="14"/>
      <c r="M87" s="14"/>
      <c r="N87" s="14"/>
      <c r="O87" s="14"/>
      <c r="P87" s="14"/>
      <c r="Q87" s="14"/>
      <c r="R87" s="303"/>
      <c r="S87" s="303"/>
      <c r="T87" s="303"/>
      <c r="U87" s="303"/>
      <c r="V87" s="303"/>
      <c r="W87" s="303"/>
      <c r="X87" s="303"/>
      <c r="Y87" s="303"/>
      <c r="Z87" s="303"/>
    </row>
    <row r="88" spans="1:26" ht="1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row>
    <row r="89" spans="1:26" ht="33" customHeight="1">
      <c r="A89" s="2084" t="s">
        <v>368</v>
      </c>
      <c r="B89" s="2084"/>
      <c r="C89" s="2084"/>
      <c r="D89" s="2084"/>
      <c r="E89" s="303"/>
      <c r="F89" s="303"/>
      <c r="G89" s="303"/>
      <c r="H89" s="303"/>
      <c r="I89" s="303"/>
      <c r="J89" s="303"/>
      <c r="K89" s="303"/>
      <c r="L89" s="303"/>
      <c r="M89" s="303"/>
      <c r="N89" s="303"/>
      <c r="O89" s="303"/>
      <c r="P89" s="303"/>
      <c r="Q89" s="303"/>
      <c r="R89" s="303"/>
      <c r="S89" s="303"/>
      <c r="T89" s="303"/>
      <c r="U89" s="303"/>
      <c r="V89" s="303"/>
      <c r="W89" s="303"/>
      <c r="X89" s="303"/>
      <c r="Y89" s="303"/>
      <c r="Z89" s="303"/>
    </row>
    <row r="90" spans="1:26" ht="15.75" thickBot="1">
      <c r="A90" s="2095" t="s">
        <v>8</v>
      </c>
      <c r="B90" s="2087" t="s">
        <v>188</v>
      </c>
      <c r="C90" s="2087" t="s">
        <v>188</v>
      </c>
      <c r="D90" s="2088" t="s">
        <v>188</v>
      </c>
      <c r="E90" s="303"/>
      <c r="F90" s="303"/>
      <c r="G90" s="303"/>
      <c r="H90" s="303"/>
      <c r="I90" s="303"/>
      <c r="J90" s="303"/>
      <c r="K90" s="303"/>
      <c r="L90" s="303"/>
      <c r="M90" s="303"/>
      <c r="N90" s="303"/>
      <c r="O90" s="303"/>
      <c r="P90" s="303"/>
      <c r="Q90" s="303"/>
      <c r="R90" s="303"/>
      <c r="S90" s="303"/>
      <c r="T90" s="303"/>
      <c r="U90" s="303"/>
      <c r="V90" s="303"/>
      <c r="W90" s="303"/>
      <c r="X90" s="303"/>
      <c r="Y90" s="303"/>
      <c r="Z90" s="303"/>
    </row>
    <row r="91" spans="1:26" ht="15.75" thickBot="1">
      <c r="A91" s="2120" t="s">
        <v>8</v>
      </c>
      <c r="B91" s="407" t="s">
        <v>46</v>
      </c>
      <c r="C91" s="407" t="s">
        <v>69</v>
      </c>
      <c r="D91" s="407" t="s">
        <v>77</v>
      </c>
      <c r="E91" s="303"/>
      <c r="F91" s="303"/>
      <c r="G91" s="303"/>
      <c r="H91" s="303"/>
      <c r="I91" s="303"/>
      <c r="J91" s="303"/>
      <c r="K91" s="303"/>
      <c r="L91" s="303"/>
      <c r="M91" s="303"/>
      <c r="N91" s="303"/>
      <c r="O91" s="303"/>
      <c r="P91" s="303"/>
      <c r="Q91" s="303"/>
      <c r="R91" s="303"/>
      <c r="S91" s="303"/>
      <c r="T91" s="303"/>
      <c r="U91" s="303"/>
      <c r="V91" s="303"/>
      <c r="W91" s="303"/>
      <c r="X91" s="303"/>
      <c r="Y91" s="303"/>
      <c r="Z91" s="303"/>
    </row>
    <row r="92" spans="1:26" ht="15">
      <c r="A92" s="488" t="s">
        <v>9</v>
      </c>
      <c r="B92" s="112">
        <v>1.4422138635941659</v>
      </c>
      <c r="C92" s="113">
        <v>0.40900625594364182</v>
      </c>
      <c r="D92" s="513">
        <v>1043</v>
      </c>
      <c r="E92" s="303"/>
      <c r="F92" s="303"/>
      <c r="G92" s="303"/>
      <c r="H92" s="303"/>
      <c r="I92" s="303"/>
      <c r="J92" s="303"/>
      <c r="K92" s="303"/>
      <c r="L92" s="303"/>
      <c r="M92" s="303"/>
      <c r="N92" s="303"/>
      <c r="O92" s="303"/>
      <c r="P92" s="303"/>
      <c r="Q92" s="303"/>
      <c r="R92" s="303"/>
      <c r="S92" s="303"/>
      <c r="T92" s="303"/>
      <c r="U92" s="303"/>
      <c r="V92" s="303"/>
      <c r="W92" s="303"/>
      <c r="X92" s="303"/>
      <c r="Y92" s="303"/>
      <c r="Z92" s="303"/>
    </row>
    <row r="93" spans="1:26" ht="15">
      <c r="A93" s="510" t="s">
        <v>10</v>
      </c>
      <c r="B93" s="118">
        <v>0.41855499709632371</v>
      </c>
      <c r="C93" s="116">
        <v>0.2147907597870807</v>
      </c>
      <c r="D93" s="514">
        <v>1019</v>
      </c>
      <c r="E93" s="303"/>
      <c r="F93" s="303"/>
      <c r="G93" s="303"/>
      <c r="H93" s="303"/>
      <c r="I93" s="303"/>
      <c r="J93" s="303"/>
      <c r="K93" s="303"/>
      <c r="L93" s="303"/>
      <c r="M93" s="303"/>
      <c r="N93" s="303"/>
      <c r="O93" s="303"/>
      <c r="P93" s="303"/>
      <c r="Q93" s="303"/>
      <c r="R93" s="303"/>
      <c r="S93" s="303"/>
      <c r="T93" s="303"/>
      <c r="U93" s="303"/>
      <c r="V93" s="303"/>
      <c r="W93" s="303"/>
      <c r="X93" s="303"/>
      <c r="Y93" s="303"/>
      <c r="Z93" s="303"/>
    </row>
    <row r="94" spans="1:26" ht="15">
      <c r="A94" s="488" t="s">
        <v>11</v>
      </c>
      <c r="B94" s="112">
        <v>0.60730170118833637</v>
      </c>
      <c r="C94" s="113">
        <v>0.23325605431528321</v>
      </c>
      <c r="D94" s="513">
        <v>1016</v>
      </c>
      <c r="E94" s="303"/>
      <c r="F94" s="303"/>
      <c r="G94" s="303"/>
      <c r="H94" s="303"/>
      <c r="I94" s="303"/>
      <c r="J94" s="303"/>
      <c r="K94" s="303"/>
      <c r="L94" s="303"/>
      <c r="M94" s="303"/>
      <c r="N94" s="303"/>
      <c r="O94" s="303"/>
      <c r="P94" s="303"/>
      <c r="Q94" s="303"/>
      <c r="R94" s="303"/>
      <c r="S94" s="303"/>
      <c r="T94" s="303"/>
      <c r="U94" s="303"/>
      <c r="V94" s="303"/>
      <c r="W94" s="303"/>
      <c r="X94" s="303"/>
      <c r="Y94" s="303"/>
      <c r="Z94" s="303"/>
    </row>
    <row r="95" spans="1:26" ht="15">
      <c r="A95" s="510" t="s">
        <v>12</v>
      </c>
      <c r="B95" s="115">
        <v>0.72483749017024102</v>
      </c>
      <c r="C95" s="116">
        <v>0.27173975813782908</v>
      </c>
      <c r="D95" s="514">
        <v>1201</v>
      </c>
      <c r="E95" s="303"/>
      <c r="F95" s="303"/>
      <c r="G95" s="303"/>
      <c r="H95" s="303"/>
      <c r="I95" s="303"/>
      <c r="J95" s="303"/>
      <c r="K95" s="303"/>
      <c r="L95" s="303"/>
      <c r="M95" s="303"/>
      <c r="N95" s="303"/>
      <c r="O95" s="303"/>
      <c r="P95" s="303"/>
      <c r="Q95" s="303"/>
      <c r="R95" s="303"/>
      <c r="S95" s="303"/>
      <c r="T95" s="303"/>
      <c r="U95" s="303"/>
      <c r="V95" s="303"/>
      <c r="W95" s="303"/>
      <c r="X95" s="303"/>
      <c r="Y95" s="303"/>
      <c r="Z95" s="303"/>
    </row>
    <row r="96" spans="1:26" ht="15">
      <c r="A96" s="488" t="s">
        <v>13</v>
      </c>
      <c r="B96" s="112">
        <v>0.63370467061513081</v>
      </c>
      <c r="C96" s="113">
        <v>0.24501482047831269</v>
      </c>
      <c r="D96" s="513">
        <v>750</v>
      </c>
      <c r="E96" s="303"/>
      <c r="F96" s="303"/>
      <c r="G96" s="303"/>
      <c r="H96" s="303"/>
      <c r="I96" s="303"/>
      <c r="J96" s="303"/>
      <c r="K96" s="303"/>
      <c r="L96" s="303"/>
      <c r="M96" s="303"/>
      <c r="N96" s="303"/>
      <c r="O96" s="303"/>
      <c r="P96" s="303"/>
      <c r="Q96" s="303"/>
      <c r="R96" s="303"/>
      <c r="S96" s="303"/>
      <c r="T96" s="303"/>
      <c r="U96" s="303"/>
      <c r="V96" s="303"/>
      <c r="W96" s="303"/>
      <c r="X96" s="303"/>
      <c r="Y96" s="303"/>
      <c r="Z96" s="303"/>
    </row>
    <row r="97" spans="1:26" ht="15">
      <c r="A97" s="510" t="s">
        <v>14</v>
      </c>
      <c r="B97" s="115">
        <v>0.90149173888394007</v>
      </c>
      <c r="C97" s="116">
        <v>0.31262333835239842</v>
      </c>
      <c r="D97" s="514">
        <v>1263</v>
      </c>
      <c r="E97" s="303"/>
      <c r="F97" s="303"/>
      <c r="G97" s="303"/>
      <c r="H97" s="303"/>
      <c r="I97" s="303"/>
      <c r="J97" s="303"/>
      <c r="K97" s="303"/>
      <c r="L97" s="303"/>
      <c r="M97" s="303"/>
      <c r="N97" s="303"/>
      <c r="O97" s="303"/>
      <c r="P97" s="303"/>
      <c r="Q97" s="303"/>
      <c r="R97" s="303"/>
      <c r="S97" s="303"/>
      <c r="T97" s="303"/>
      <c r="U97" s="303"/>
      <c r="V97" s="303"/>
      <c r="W97" s="303"/>
      <c r="X97" s="303"/>
      <c r="Y97" s="303"/>
      <c r="Z97" s="303"/>
    </row>
    <row r="98" spans="1:26" ht="15">
      <c r="A98" s="488" t="s">
        <v>15</v>
      </c>
      <c r="B98" s="123">
        <v>0.22305867225255099</v>
      </c>
      <c r="C98" s="113">
        <v>0.13292532616461819</v>
      </c>
      <c r="D98" s="513">
        <v>975</v>
      </c>
      <c r="E98" s="303"/>
      <c r="F98" s="303"/>
      <c r="G98" s="303"/>
      <c r="H98" s="303"/>
      <c r="I98" s="303"/>
      <c r="J98" s="303"/>
      <c r="K98" s="303"/>
      <c r="L98" s="303"/>
      <c r="M98" s="303"/>
      <c r="N98" s="303"/>
      <c r="O98" s="303"/>
      <c r="P98" s="303"/>
      <c r="Q98" s="303"/>
      <c r="R98" s="303"/>
      <c r="S98" s="303"/>
      <c r="T98" s="303"/>
      <c r="U98" s="303"/>
      <c r="V98" s="303"/>
      <c r="W98" s="303"/>
      <c r="X98" s="303"/>
      <c r="Y98" s="303"/>
      <c r="Z98" s="303"/>
    </row>
    <row r="99" spans="1:26" ht="15">
      <c r="A99" s="510" t="s">
        <v>24</v>
      </c>
      <c r="B99" s="115">
        <v>0.38224488512298221</v>
      </c>
      <c r="C99" s="116">
        <v>0.14446927801537329</v>
      </c>
      <c r="D99" s="514">
        <v>1195</v>
      </c>
      <c r="E99" s="303"/>
      <c r="F99" s="303"/>
      <c r="G99" s="303"/>
      <c r="H99" s="303"/>
      <c r="I99" s="303"/>
      <c r="J99" s="303"/>
      <c r="K99" s="303"/>
      <c r="L99" s="303"/>
      <c r="M99" s="303"/>
      <c r="N99" s="303"/>
      <c r="O99" s="303"/>
      <c r="P99" s="303"/>
      <c r="Q99" s="303"/>
      <c r="R99" s="303"/>
      <c r="S99" s="303"/>
      <c r="T99" s="303"/>
      <c r="U99" s="303"/>
      <c r="V99" s="303"/>
      <c r="W99" s="303"/>
      <c r="X99" s="303"/>
      <c r="Y99" s="303"/>
      <c r="Z99" s="303"/>
    </row>
    <row r="100" spans="1:26" ht="15">
      <c r="A100" s="488" t="s">
        <v>16</v>
      </c>
      <c r="B100" s="112">
        <v>1.8535924955252729</v>
      </c>
      <c r="C100" s="113">
        <v>0.43060692667448031</v>
      </c>
      <c r="D100" s="513">
        <v>1126</v>
      </c>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row>
    <row r="101" spans="1:26" ht="15">
      <c r="A101" s="510" t="s">
        <v>17</v>
      </c>
      <c r="B101" s="115">
        <v>1.64946618727309</v>
      </c>
      <c r="C101" s="116">
        <v>0.41756378098139307</v>
      </c>
      <c r="D101" s="514">
        <v>926</v>
      </c>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row>
    <row r="102" spans="1:26" ht="15">
      <c r="A102" s="488" t="s">
        <v>18</v>
      </c>
      <c r="B102" s="112">
        <v>1.424403540144533</v>
      </c>
      <c r="C102" s="113">
        <v>0.40145168352743421</v>
      </c>
      <c r="D102" s="513">
        <v>884</v>
      </c>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row>
    <row r="103" spans="1:26" ht="15">
      <c r="A103" s="510" t="s">
        <v>19</v>
      </c>
      <c r="B103" s="115">
        <v>0.60155056917530625</v>
      </c>
      <c r="C103" s="116">
        <v>0.25784824996493111</v>
      </c>
      <c r="D103" s="514">
        <v>836</v>
      </c>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row>
    <row r="104" spans="1:26" ht="15">
      <c r="A104" s="488" t="s">
        <v>20</v>
      </c>
      <c r="B104" s="112">
        <v>0.90598660206235759</v>
      </c>
      <c r="C104" s="113">
        <v>0.27407238915434701</v>
      </c>
      <c r="D104" s="513">
        <v>1332</v>
      </c>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row>
    <row r="105" spans="1:26" ht="15">
      <c r="A105" s="510" t="s">
        <v>21</v>
      </c>
      <c r="B105" s="115">
        <v>0.34269758344994888</v>
      </c>
      <c r="C105" s="116">
        <v>0.1564883536355203</v>
      </c>
      <c r="D105" s="514">
        <v>1174</v>
      </c>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row>
    <row r="106" spans="1:26" ht="15">
      <c r="A106" s="488" t="s">
        <v>22</v>
      </c>
      <c r="B106" s="112">
        <v>1.4758925648577319</v>
      </c>
      <c r="C106" s="113">
        <v>0.43181832593465108</v>
      </c>
      <c r="D106" s="513">
        <v>1138</v>
      </c>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row>
    <row r="107" spans="1:26" ht="15.75" thickBot="1">
      <c r="A107" s="537" t="s">
        <v>23</v>
      </c>
      <c r="B107" s="413">
        <v>0.41866858885189662</v>
      </c>
      <c r="C107" s="414">
        <v>0.16348621854963749</v>
      </c>
      <c r="D107" s="515">
        <v>1194</v>
      </c>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row>
    <row r="108" spans="1:26" ht="15">
      <c r="A108" s="511" t="s">
        <v>28</v>
      </c>
      <c r="B108" s="127">
        <v>1.187898458701403</v>
      </c>
      <c r="C108" s="125">
        <v>0.14837597737033381</v>
      </c>
      <c r="D108" s="516">
        <v>9960</v>
      </c>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row>
    <row r="109" spans="1:26" ht="15">
      <c r="A109" s="511" t="s">
        <v>27</v>
      </c>
      <c r="B109" s="124">
        <v>0.62215587923462179</v>
      </c>
      <c r="C109" s="125">
        <v>0.1038689774321996</v>
      </c>
      <c r="D109" s="516">
        <v>7112</v>
      </c>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row>
    <row r="110" spans="1:26" ht="15">
      <c r="A110" s="517" t="s">
        <v>26</v>
      </c>
      <c r="B110" s="525">
        <v>1.0645176590868559</v>
      </c>
      <c r="C110" s="519">
        <v>0.1182248306736392</v>
      </c>
      <c r="D110" s="520">
        <v>17072</v>
      </c>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row>
    <row r="111" spans="1:26" ht="25.5" customHeight="1">
      <c r="A111" s="2082" t="s">
        <v>300</v>
      </c>
      <c r="B111" s="2082" t="s">
        <v>106</v>
      </c>
      <c r="C111" s="2082" t="s">
        <v>106</v>
      </c>
      <c r="D111" s="2082" t="s">
        <v>106</v>
      </c>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row>
    <row r="112" spans="1:26" ht="21.6" customHeight="1">
      <c r="A112" s="2082" t="s">
        <v>193</v>
      </c>
      <c r="B112" s="2082" t="s">
        <v>108</v>
      </c>
      <c r="C112" s="2082" t="s">
        <v>108</v>
      </c>
      <c r="D112" s="2082" t="s">
        <v>108</v>
      </c>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row>
    <row r="113" spans="1:26" ht="23.25">
      <c r="A113" s="2082" t="s">
        <v>417</v>
      </c>
      <c r="B113" s="2082" t="s">
        <v>194</v>
      </c>
      <c r="C113" s="2082" t="s">
        <v>194</v>
      </c>
      <c r="D113" s="2082" t="s">
        <v>194</v>
      </c>
      <c r="E113" s="14"/>
      <c r="F113" s="14"/>
      <c r="G113" s="14"/>
      <c r="H113" s="14"/>
      <c r="I113" s="14"/>
      <c r="J113" s="14"/>
      <c r="K113" s="14"/>
      <c r="L113" s="14"/>
      <c r="M113" s="14"/>
      <c r="N113" s="14"/>
      <c r="O113" s="14"/>
      <c r="P113" s="14"/>
      <c r="Q113" s="14"/>
      <c r="R113" s="14"/>
      <c r="S113" s="303"/>
      <c r="T113" s="303"/>
      <c r="U113" s="303"/>
      <c r="V113" s="303"/>
      <c r="W113" s="303"/>
      <c r="X113" s="303"/>
      <c r="Y113" s="303"/>
      <c r="Z113" s="303"/>
    </row>
    <row r="114" spans="1:26" ht="1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row>
    <row r="115" spans="1:26" ht="27" customHeight="1">
      <c r="A115" s="1842">
        <v>2019</v>
      </c>
      <c r="B115" s="1842"/>
      <c r="C115" s="1842"/>
      <c r="D115" s="1842"/>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row>
    <row r="116" spans="1:26" ht="1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row>
    <row r="117" spans="1:26" ht="30" customHeight="1">
      <c r="A117" s="2084" t="s">
        <v>369</v>
      </c>
      <c r="B117" s="2084"/>
      <c r="C117" s="2084"/>
      <c r="D117" s="2084"/>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row>
    <row r="118" spans="1:26" ht="15.75" thickBot="1">
      <c r="A118" s="2095" t="s">
        <v>8</v>
      </c>
      <c r="B118" s="2087" t="s">
        <v>188</v>
      </c>
      <c r="C118" s="2087" t="s">
        <v>188</v>
      </c>
      <c r="D118" s="2088" t="s">
        <v>188</v>
      </c>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row>
    <row r="119" spans="1:26" ht="15.75" thickBot="1">
      <c r="A119" s="2120" t="s">
        <v>8</v>
      </c>
      <c r="B119" s="407" t="s">
        <v>46</v>
      </c>
      <c r="C119" s="407" t="s">
        <v>69</v>
      </c>
      <c r="D119" s="407" t="s">
        <v>77</v>
      </c>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row>
    <row r="120" spans="1:26" ht="15">
      <c r="A120" s="488" t="s">
        <v>9</v>
      </c>
      <c r="B120" s="112">
        <v>1.6815123368897249</v>
      </c>
      <c r="C120" s="113">
        <v>0.46078157721790791</v>
      </c>
      <c r="D120" s="513">
        <v>1015</v>
      </c>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row>
    <row r="121" spans="1:26" ht="15">
      <c r="A121" s="510" t="s">
        <v>10</v>
      </c>
      <c r="B121" s="115">
        <v>1.0628325933867731</v>
      </c>
      <c r="C121" s="116">
        <v>0.34368619439337189</v>
      </c>
      <c r="D121" s="514">
        <v>954</v>
      </c>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row>
    <row r="122" spans="1:26" ht="15">
      <c r="A122" s="488" t="s">
        <v>11</v>
      </c>
      <c r="B122" s="112">
        <v>0.67023912160132271</v>
      </c>
      <c r="C122" s="113">
        <v>0.25781951742944809</v>
      </c>
      <c r="D122" s="513">
        <v>992</v>
      </c>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row>
    <row r="123" spans="1:26" ht="15">
      <c r="A123" s="510" t="s">
        <v>12</v>
      </c>
      <c r="B123" s="115">
        <v>0.48015376549364452</v>
      </c>
      <c r="C123" s="116">
        <v>0.1834826887002789</v>
      </c>
      <c r="D123" s="514">
        <v>1127</v>
      </c>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row>
    <row r="124" spans="1:26" ht="15">
      <c r="A124" s="488" t="s">
        <v>13</v>
      </c>
      <c r="B124" s="112">
        <v>0.75382508633115619</v>
      </c>
      <c r="C124" s="113">
        <v>0.29974534712692641</v>
      </c>
      <c r="D124" s="513">
        <v>712</v>
      </c>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row>
    <row r="125" spans="1:26" ht="15">
      <c r="A125" s="510" t="s">
        <v>14</v>
      </c>
      <c r="B125" s="115">
        <v>0.9566590342019935</v>
      </c>
      <c r="C125" s="116">
        <v>0.28757656725513597</v>
      </c>
      <c r="D125" s="514">
        <v>1153</v>
      </c>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row>
    <row r="126" spans="1:26" ht="15">
      <c r="A126" s="488" t="s">
        <v>15</v>
      </c>
      <c r="B126" s="112">
        <v>1.8944602972950071</v>
      </c>
      <c r="C126" s="113">
        <v>0.46573597543418449</v>
      </c>
      <c r="D126" s="513">
        <v>992</v>
      </c>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row>
    <row r="127" spans="1:26" ht="15">
      <c r="A127" s="510" t="s">
        <v>24</v>
      </c>
      <c r="B127" s="115">
        <v>0.90038913940041587</v>
      </c>
      <c r="C127" s="116">
        <v>0.29138775194581579</v>
      </c>
      <c r="D127" s="514">
        <v>1036</v>
      </c>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row>
    <row r="128" spans="1:26" ht="15">
      <c r="A128" s="488" t="s">
        <v>16</v>
      </c>
      <c r="B128" s="112">
        <v>1.8212398082730341</v>
      </c>
      <c r="C128" s="113">
        <v>0.43686285442468559</v>
      </c>
      <c r="D128" s="513">
        <v>1020</v>
      </c>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row>
    <row r="129" spans="1:26" ht="15">
      <c r="A129" s="510" t="s">
        <v>17</v>
      </c>
      <c r="B129" s="115">
        <v>1.9771043390235199</v>
      </c>
      <c r="C129" s="116">
        <v>0.48492289700911501</v>
      </c>
      <c r="D129" s="514">
        <v>900</v>
      </c>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row>
    <row r="130" spans="1:26" ht="15">
      <c r="A130" s="488" t="s">
        <v>18</v>
      </c>
      <c r="B130" s="112">
        <v>1.4129392772363321</v>
      </c>
      <c r="C130" s="113">
        <v>0.44044654627544821</v>
      </c>
      <c r="D130" s="513">
        <v>792</v>
      </c>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row>
    <row r="131" spans="1:26" ht="15">
      <c r="A131" s="510" t="s">
        <v>19</v>
      </c>
      <c r="B131" s="115">
        <v>1.2973804056695559</v>
      </c>
      <c r="C131" s="116">
        <v>0.43593202202316911</v>
      </c>
      <c r="D131" s="514">
        <v>732</v>
      </c>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row>
    <row r="132" spans="1:26" ht="15">
      <c r="A132" s="488" t="s">
        <v>20</v>
      </c>
      <c r="B132" s="112">
        <v>1.422315476417644</v>
      </c>
      <c r="C132" s="113">
        <v>0.36340241928003869</v>
      </c>
      <c r="D132" s="513">
        <v>1218</v>
      </c>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row>
    <row r="133" spans="1:26" ht="15">
      <c r="A133" s="510" t="s">
        <v>21</v>
      </c>
      <c r="B133" s="115">
        <v>0.46502058049107459</v>
      </c>
      <c r="C133" s="116">
        <v>0.1767124836475156</v>
      </c>
      <c r="D133" s="514">
        <v>1105</v>
      </c>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row>
    <row r="134" spans="1:26" ht="15">
      <c r="A134" s="488" t="s">
        <v>22</v>
      </c>
      <c r="B134" s="112">
        <v>1.8237300790751401</v>
      </c>
      <c r="C134" s="113">
        <v>0.50763213490824644</v>
      </c>
      <c r="D134" s="513">
        <v>980</v>
      </c>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row>
    <row r="135" spans="1:26" ht="15.75" thickBot="1">
      <c r="A135" s="537" t="s">
        <v>23</v>
      </c>
      <c r="B135" s="413">
        <v>0.73202085279022255</v>
      </c>
      <c r="C135" s="414">
        <v>0.28307214929358149</v>
      </c>
      <c r="D135" s="515">
        <v>1024</v>
      </c>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row>
    <row r="136" spans="1:26" ht="15">
      <c r="A136" s="511" t="s">
        <v>28</v>
      </c>
      <c r="B136" s="124">
        <v>1.6280267569018529</v>
      </c>
      <c r="C136" s="125">
        <v>0.18021554684645841</v>
      </c>
      <c r="D136" s="516">
        <v>9250</v>
      </c>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row>
    <row r="137" spans="1:26" ht="15">
      <c r="A137" s="511" t="s">
        <v>27</v>
      </c>
      <c r="B137" s="124">
        <v>0.84011446992252048</v>
      </c>
      <c r="C137" s="125">
        <v>0.1261461575895044</v>
      </c>
      <c r="D137" s="516">
        <v>6502</v>
      </c>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row>
    <row r="138" spans="1:26" ht="15">
      <c r="A138" s="517" t="s">
        <v>26</v>
      </c>
      <c r="B138" s="518">
        <v>1.4532939285076529</v>
      </c>
      <c r="C138" s="519">
        <v>0.14305271494274879</v>
      </c>
      <c r="D138" s="520">
        <v>15752</v>
      </c>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row>
    <row r="139" spans="1:26" ht="21.75" customHeight="1">
      <c r="A139" s="2082" t="s">
        <v>300</v>
      </c>
      <c r="B139" s="2082" t="s">
        <v>106</v>
      </c>
      <c r="C139" s="2082" t="s">
        <v>106</v>
      </c>
      <c r="D139" s="2082" t="s">
        <v>106</v>
      </c>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row>
    <row r="140" spans="1:26" ht="15">
      <c r="A140" s="2082" t="s">
        <v>195</v>
      </c>
      <c r="B140" s="2082" t="s">
        <v>108</v>
      </c>
      <c r="C140" s="2082" t="s">
        <v>108</v>
      </c>
      <c r="D140" s="2082" t="s">
        <v>108</v>
      </c>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row>
    <row r="141" spans="1:26" ht="21.6" customHeight="1">
      <c r="A141" s="2082" t="s">
        <v>418</v>
      </c>
      <c r="B141" s="2082" t="s">
        <v>196</v>
      </c>
      <c r="C141" s="2082" t="s">
        <v>196</v>
      </c>
      <c r="D141" s="2082" t="s">
        <v>196</v>
      </c>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row>
    <row r="142" spans="1:26" ht="1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row>
    <row r="143" spans="1:26" ht="1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row>
    <row r="144" spans="1:26" ht="1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row>
    <row r="145" spans="1:26" ht="1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row>
    <row r="146" spans="1:26" ht="1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row>
    <row r="147" spans="1:26" ht="1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row>
    <row r="148" spans="1:26" ht="1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row>
    <row r="149" spans="1:26" ht="1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row>
    <row r="150" spans="1:26" ht="1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row>
    <row r="151" spans="1:26" ht="1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row>
    <row r="152" spans="1:26" ht="1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row>
    <row r="153" spans="1:26" ht="1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row>
    <row r="154" spans="1:26" ht="1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row>
    <row r="155" spans="1:26" ht="1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row>
    <row r="156" spans="1:26" ht="1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row>
    <row r="157" spans="1:26" ht="1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row>
    <row r="158" spans="1:26" ht="1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row>
    <row r="159" spans="1:26" ht="1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row>
    <row r="160" spans="1:26" ht="1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row>
    <row r="161" spans="1:26" ht="1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row>
    <row r="162" spans="1:26" ht="1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row>
    <row r="163" spans="1:26" ht="1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row>
    <row r="164" spans="1:26" ht="1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row>
    <row r="165" spans="1:26" ht="1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row>
    <row r="166" spans="1:26" ht="1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row>
    <row r="167" spans="1:26" ht="1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row>
    <row r="168" spans="1:26" ht="1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row>
    <row r="169" spans="1:26" ht="1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row>
    <row r="170" spans="1:26" ht="1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row>
    <row r="171" spans="1:26" ht="1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row>
    <row r="172" spans="1:26" ht="1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row>
    <row r="173" spans="1:26" ht="1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row>
    <row r="174" spans="1:26" ht="1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row>
    <row r="175" spans="1:26" ht="1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row>
    <row r="176" spans="1:26" ht="1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row>
    <row r="177" spans="1:26" ht="1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row>
    <row r="178" spans="1:26" ht="1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row>
    <row r="179" spans="1:26" ht="1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row>
    <row r="180" spans="1:26" ht="1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row>
    <row r="181" spans="1:26" ht="1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row>
    <row r="182" spans="1:26" ht="1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row>
    <row r="183" spans="1:26" ht="1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row>
    <row r="184" spans="1:26" ht="1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row>
    <row r="185" spans="1:26" ht="1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row>
    <row r="186" spans="1:26" ht="1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row>
    <row r="187" spans="1:26" ht="1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row>
    <row r="188" spans="1:26" ht="1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row>
    <row r="189" spans="1:26" ht="1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row>
    <row r="190" spans="1:26" ht="1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row>
    <row r="191" spans="1:26" ht="1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row>
    <row r="192" spans="1:26" ht="1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row>
    <row r="193" spans="1:26" ht="1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row>
  </sheetData>
  <mergeCells count="35">
    <mergeCell ref="A28:D28"/>
    <mergeCell ref="A29:D29"/>
    <mergeCell ref="A3:D3"/>
    <mergeCell ref="A5:D5"/>
    <mergeCell ref="A6:A7"/>
    <mergeCell ref="B6:D6"/>
    <mergeCell ref="A27:D27"/>
    <mergeCell ref="A83:D83"/>
    <mergeCell ref="A31:D31"/>
    <mergeCell ref="A33:D33"/>
    <mergeCell ref="A34:A35"/>
    <mergeCell ref="B34:D34"/>
    <mergeCell ref="A55:D55"/>
    <mergeCell ref="A56:D56"/>
    <mergeCell ref="A57:D57"/>
    <mergeCell ref="A59:D59"/>
    <mergeCell ref="A61:D61"/>
    <mergeCell ref="A62:A63"/>
    <mergeCell ref="B62:D62"/>
    <mergeCell ref="A84:D84"/>
    <mergeCell ref="A85:D85"/>
    <mergeCell ref="A87:D87"/>
    <mergeCell ref="A89:D89"/>
    <mergeCell ref="A90:A91"/>
    <mergeCell ref="B90:D90"/>
    <mergeCell ref="A139:D139"/>
    <mergeCell ref="A140:D140"/>
    <mergeCell ref="A141:D141"/>
    <mergeCell ref="A111:D111"/>
    <mergeCell ref="A112:D112"/>
    <mergeCell ref="A113:D113"/>
    <mergeCell ref="A115:D115"/>
    <mergeCell ref="A117:D117"/>
    <mergeCell ref="A118:A119"/>
    <mergeCell ref="B118:D118"/>
  </mergeCells>
  <hyperlinks>
    <hyperlink ref="A1" location="Inhalt!A9" display="Zurück zum Inhalt" xr:uid="{00000000-0004-0000-1200-000000000000}"/>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177"/>
  <sheetViews>
    <sheetView zoomScale="80" zoomScaleNormal="80" workbookViewId="0">
      <selection activeCell="AB18" sqref="AB18"/>
    </sheetView>
  </sheetViews>
  <sheetFormatPr baseColWidth="10" defaultColWidth="11" defaultRowHeight="14.45" customHeight="1"/>
  <cols>
    <col min="1" max="1" width="23.5" style="1005" customWidth="1"/>
    <col min="2" max="25" width="12.375" style="1005" customWidth="1"/>
    <col min="26" max="16384" width="11" style="1005"/>
  </cols>
  <sheetData>
    <row r="1" spans="1:25" ht="14.45" customHeight="1">
      <c r="A1" s="1528" t="s">
        <v>176</v>
      </c>
      <c r="B1" s="1004"/>
      <c r="C1" s="1004"/>
      <c r="D1" s="1004"/>
      <c r="E1" s="1004"/>
      <c r="F1" s="1004"/>
      <c r="G1" s="1004"/>
      <c r="H1" s="1004"/>
      <c r="I1" s="1004"/>
      <c r="J1" s="1004"/>
      <c r="K1" s="1004"/>
      <c r="L1" s="1004"/>
      <c r="M1" s="1004"/>
      <c r="N1" s="1004"/>
      <c r="O1" s="1004"/>
      <c r="P1" s="1004"/>
      <c r="Q1" s="1004"/>
      <c r="R1" s="1004"/>
      <c r="S1" s="1004"/>
      <c r="T1" s="1004"/>
      <c r="U1" s="1004"/>
      <c r="V1" s="1004"/>
      <c r="W1" s="1004"/>
      <c r="X1" s="1004"/>
      <c r="Y1" s="1004"/>
    </row>
    <row r="2" spans="1:25" ht="14.45" customHeight="1">
      <c r="A2" s="1002"/>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4"/>
    </row>
    <row r="3" spans="1:25" ht="24.6" customHeight="1">
      <c r="A3" s="1842">
        <v>2023</v>
      </c>
      <c r="B3" s="1842"/>
      <c r="C3" s="1842"/>
      <c r="D3" s="1842"/>
      <c r="E3" s="1842"/>
      <c r="F3" s="1842"/>
      <c r="G3" s="1842"/>
      <c r="H3" s="1842"/>
      <c r="I3" s="1842"/>
      <c r="J3" s="1842"/>
      <c r="K3" s="1842"/>
      <c r="L3" s="1842"/>
      <c r="M3" s="1842"/>
      <c r="N3" s="1842"/>
      <c r="O3" s="1842"/>
      <c r="P3" s="1842"/>
      <c r="Q3" s="1842"/>
      <c r="R3" s="1842"/>
      <c r="S3" s="1842"/>
      <c r="T3" s="1842"/>
      <c r="U3" s="1842"/>
      <c r="V3" s="1842"/>
      <c r="W3" s="2138"/>
      <c r="X3" s="2138"/>
      <c r="Y3" s="2138"/>
    </row>
    <row r="4" spans="1:25" ht="14.45" customHeight="1">
      <c r="A4" s="820"/>
      <c r="B4" s="820"/>
      <c r="C4" s="820"/>
      <c r="D4" s="820"/>
      <c r="E4" s="820"/>
      <c r="F4" s="820"/>
      <c r="G4" s="820"/>
      <c r="H4" s="820"/>
      <c r="I4" s="820"/>
      <c r="J4" s="820"/>
      <c r="K4" s="820"/>
      <c r="L4" s="820"/>
      <c r="M4" s="820"/>
      <c r="N4" s="820"/>
      <c r="O4" s="820"/>
      <c r="P4" s="820"/>
      <c r="Q4" s="820"/>
      <c r="R4" s="820"/>
      <c r="S4" s="820"/>
      <c r="T4" s="820"/>
      <c r="U4" s="820"/>
      <c r="V4" s="820"/>
      <c r="W4" s="820"/>
      <c r="X4" s="820"/>
      <c r="Y4" s="820"/>
    </row>
    <row r="5" spans="1:25" ht="14.45" customHeight="1">
      <c r="A5" s="2139" t="s">
        <v>611</v>
      </c>
      <c r="B5" s="2139"/>
      <c r="C5" s="2139"/>
      <c r="D5" s="2139"/>
      <c r="E5" s="2139"/>
      <c r="F5" s="2139"/>
      <c r="G5" s="2139"/>
      <c r="H5" s="2139"/>
      <c r="I5" s="2139"/>
      <c r="J5" s="2139"/>
      <c r="K5" s="2139"/>
      <c r="L5" s="2139"/>
      <c r="M5" s="2139"/>
      <c r="N5" s="2139"/>
      <c r="O5" s="2139"/>
      <c r="P5" s="2139"/>
      <c r="Q5" s="2139"/>
      <c r="R5" s="2139"/>
      <c r="S5" s="2139"/>
      <c r="T5" s="2139"/>
      <c r="U5" s="2139"/>
      <c r="V5" s="2139"/>
      <c r="W5" s="2139"/>
      <c r="X5" s="2139"/>
      <c r="Y5" s="2139"/>
    </row>
    <row r="6" spans="1:25" ht="14.45" customHeight="1">
      <c r="A6" s="2132" t="s">
        <v>8</v>
      </c>
      <c r="B6" s="2137" t="s">
        <v>612</v>
      </c>
      <c r="C6" s="2135"/>
      <c r="D6" s="2135"/>
      <c r="E6" s="2135"/>
      <c r="F6" s="2135"/>
      <c r="G6" s="2135"/>
      <c r="H6" s="2135"/>
      <c r="I6" s="2135"/>
      <c r="J6" s="2135"/>
      <c r="K6" s="2135"/>
      <c r="L6" s="2135"/>
      <c r="M6" s="2135"/>
      <c r="N6" s="2135"/>
      <c r="O6" s="2135"/>
      <c r="P6" s="2135"/>
      <c r="Q6" s="2135"/>
      <c r="R6" s="2135"/>
      <c r="S6" s="2135"/>
      <c r="T6" s="2135"/>
      <c r="U6" s="2135"/>
      <c r="V6" s="2135"/>
      <c r="W6" s="2135"/>
      <c r="X6" s="2135"/>
      <c r="Y6" s="2135"/>
    </row>
    <row r="7" spans="1:25" ht="14.45" customHeight="1">
      <c r="A7" s="2132"/>
      <c r="B7" s="2126" t="s">
        <v>613</v>
      </c>
      <c r="C7" s="2126" t="s">
        <v>614</v>
      </c>
      <c r="D7" s="2127" t="s">
        <v>615</v>
      </c>
      <c r="E7" s="2128"/>
      <c r="F7" s="2128"/>
      <c r="G7" s="2128"/>
      <c r="H7" s="2128"/>
      <c r="I7" s="2129"/>
      <c r="J7" s="2126" t="s">
        <v>616</v>
      </c>
      <c r="K7" s="2126" t="s">
        <v>614</v>
      </c>
      <c r="L7" s="2127" t="s">
        <v>615</v>
      </c>
      <c r="M7" s="2128"/>
      <c r="N7" s="2128"/>
      <c r="O7" s="2128"/>
      <c r="P7" s="2128"/>
      <c r="Q7" s="2129"/>
      <c r="R7" s="2126" t="s">
        <v>617</v>
      </c>
      <c r="S7" s="2126" t="s">
        <v>614</v>
      </c>
      <c r="T7" s="2127" t="s">
        <v>615</v>
      </c>
      <c r="U7" s="2128"/>
      <c r="V7" s="2128"/>
      <c r="W7" s="2128"/>
      <c r="X7" s="2128"/>
      <c r="Y7" s="2128"/>
    </row>
    <row r="8" spans="1:25" ht="69" customHeight="1">
      <c r="A8" s="2132"/>
      <c r="B8" s="2126"/>
      <c r="C8" s="2126"/>
      <c r="D8" s="1267" t="s">
        <v>618</v>
      </c>
      <c r="E8" s="1268" t="s">
        <v>619</v>
      </c>
      <c r="F8" s="1269" t="s">
        <v>620</v>
      </c>
      <c r="G8" s="1267" t="s">
        <v>618</v>
      </c>
      <c r="H8" s="1268" t="s">
        <v>619</v>
      </c>
      <c r="I8" s="1269" t="s">
        <v>620</v>
      </c>
      <c r="J8" s="2126"/>
      <c r="K8" s="2126"/>
      <c r="L8" s="1267" t="s">
        <v>618</v>
      </c>
      <c r="M8" s="1268" t="s">
        <v>619</v>
      </c>
      <c r="N8" s="1269" t="s">
        <v>620</v>
      </c>
      <c r="O8" s="1267" t="s">
        <v>618</v>
      </c>
      <c r="P8" s="1268" t="s">
        <v>619</v>
      </c>
      <c r="Q8" s="1269" t="s">
        <v>620</v>
      </c>
      <c r="R8" s="2126"/>
      <c r="S8" s="2126"/>
      <c r="T8" s="1267" t="s">
        <v>618</v>
      </c>
      <c r="U8" s="1268" t="s">
        <v>619</v>
      </c>
      <c r="V8" s="1269" t="s">
        <v>620</v>
      </c>
      <c r="W8" s="1270" t="s">
        <v>618</v>
      </c>
      <c r="X8" s="1268" t="s">
        <v>619</v>
      </c>
      <c r="Y8" s="1268" t="s">
        <v>620</v>
      </c>
    </row>
    <row r="9" spans="1:25" ht="14.45" customHeight="1" thickBot="1">
      <c r="A9" s="2133"/>
      <c r="B9" s="2125" t="s">
        <v>1</v>
      </c>
      <c r="C9" s="2123"/>
      <c r="D9" s="2123"/>
      <c r="E9" s="2123"/>
      <c r="F9" s="2124"/>
      <c r="G9" s="2125" t="s">
        <v>469</v>
      </c>
      <c r="H9" s="2123"/>
      <c r="I9" s="2124"/>
      <c r="J9" s="2125" t="s">
        <v>1</v>
      </c>
      <c r="K9" s="2123"/>
      <c r="L9" s="1837"/>
      <c r="M9" s="1837"/>
      <c r="N9" s="1838"/>
      <c r="O9" s="2125" t="s">
        <v>469</v>
      </c>
      <c r="P9" s="2123"/>
      <c r="Q9" s="2124"/>
      <c r="R9" s="2140" t="s">
        <v>1</v>
      </c>
      <c r="S9" s="2141"/>
      <c r="T9" s="2141"/>
      <c r="U9" s="2141"/>
      <c r="V9" s="2142"/>
      <c r="W9" s="2122" t="s">
        <v>469</v>
      </c>
      <c r="X9" s="2123"/>
      <c r="Y9" s="2123"/>
    </row>
    <row r="10" spans="1:25" ht="14.45" customHeight="1">
      <c r="A10" s="1271" t="s">
        <v>9</v>
      </c>
      <c r="B10" s="1272">
        <v>480554</v>
      </c>
      <c r="C10" s="1273">
        <v>34.556251742780425</v>
      </c>
      <c r="D10" s="1274">
        <v>26881</v>
      </c>
      <c r="E10" s="1275">
        <v>319798</v>
      </c>
      <c r="F10" s="1276">
        <v>133875</v>
      </c>
      <c r="G10" s="1277">
        <v>5.5937522109898152</v>
      </c>
      <c r="H10" s="1277">
        <v>66.547776108408215</v>
      </c>
      <c r="I10" s="1278">
        <v>27.858471680601969</v>
      </c>
      <c r="J10" s="1272">
        <v>461397</v>
      </c>
      <c r="K10" s="1273">
        <v>34.943746925098935</v>
      </c>
      <c r="L10" s="1274">
        <v>16537</v>
      </c>
      <c r="M10" s="1275">
        <v>313689</v>
      </c>
      <c r="N10" s="1276">
        <v>131171</v>
      </c>
      <c r="O10" s="1277">
        <v>3.5841151979748456</v>
      </c>
      <c r="P10" s="1277">
        <v>67.986787950506837</v>
      </c>
      <c r="Q10" s="1279">
        <v>28.429096851518327</v>
      </c>
      <c r="R10" s="1272">
        <v>19157</v>
      </c>
      <c r="S10" s="1273">
        <v>30.075295118579156</v>
      </c>
      <c r="T10" s="1274">
        <v>10344</v>
      </c>
      <c r="U10" s="1275">
        <v>6109</v>
      </c>
      <c r="V10" s="1276">
        <v>2704</v>
      </c>
      <c r="W10" s="1280">
        <v>53.995928381270552</v>
      </c>
      <c r="X10" s="1281">
        <v>31.889126689982771</v>
      </c>
      <c r="Y10" s="1282">
        <v>14.114944928746672</v>
      </c>
    </row>
    <row r="11" spans="1:25" ht="14.45" customHeight="1">
      <c r="A11" s="1283" t="s">
        <v>10</v>
      </c>
      <c r="B11" s="1284">
        <v>560894</v>
      </c>
      <c r="C11" s="1285">
        <v>33.670046390227235</v>
      </c>
      <c r="D11" s="1286">
        <v>110249</v>
      </c>
      <c r="E11" s="1287">
        <v>244394</v>
      </c>
      <c r="F11" s="1288">
        <v>206251</v>
      </c>
      <c r="G11" s="1289">
        <v>19.655942120971165</v>
      </c>
      <c r="H11" s="1289">
        <v>43.572225768148705</v>
      </c>
      <c r="I11" s="1290">
        <v>36.771832110880133</v>
      </c>
      <c r="J11" s="1284">
        <v>549285</v>
      </c>
      <c r="K11" s="1285">
        <v>33.73920460234703</v>
      </c>
      <c r="L11" s="1286">
        <v>106529</v>
      </c>
      <c r="M11" s="1287">
        <v>240106</v>
      </c>
      <c r="N11" s="1288">
        <v>202650</v>
      </c>
      <c r="O11" s="1289">
        <v>19.394121448792522</v>
      </c>
      <c r="P11" s="1289">
        <v>43.712462564970828</v>
      </c>
      <c r="Q11" s="1291">
        <v>36.893415986236654</v>
      </c>
      <c r="R11" s="1284">
        <v>11609</v>
      </c>
      <c r="S11" s="1285">
        <v>30.397794814368183</v>
      </c>
      <c r="T11" s="1286">
        <v>3720</v>
      </c>
      <c r="U11" s="1287">
        <v>4288</v>
      </c>
      <c r="V11" s="1288">
        <v>3601</v>
      </c>
      <c r="W11" s="1292">
        <v>32.044103712636748</v>
      </c>
      <c r="X11" s="1293">
        <v>36.936859333275905</v>
      </c>
      <c r="Y11" s="1294">
        <v>31.019036954087348</v>
      </c>
    </row>
    <row r="12" spans="1:25" ht="14.45" customHeight="1">
      <c r="A12" s="1271" t="s">
        <v>11</v>
      </c>
      <c r="B12" s="1272">
        <v>176773</v>
      </c>
      <c r="C12" s="1273">
        <v>42.168792745498223</v>
      </c>
      <c r="D12" s="1274">
        <v>1496</v>
      </c>
      <c r="E12" s="1275">
        <v>69122</v>
      </c>
      <c r="F12" s="1276">
        <v>106155</v>
      </c>
      <c r="G12" s="1277">
        <v>0.84628308621791803</v>
      </c>
      <c r="H12" s="1277">
        <v>39.102125324568796</v>
      </c>
      <c r="I12" s="1278">
        <v>60.051591589213281</v>
      </c>
      <c r="J12" s="1272">
        <v>171686</v>
      </c>
      <c r="K12" s="1273">
        <v>42.223064198595267</v>
      </c>
      <c r="L12" s="1274">
        <v>1443</v>
      </c>
      <c r="M12" s="1275">
        <v>66770</v>
      </c>
      <c r="N12" s="1276">
        <v>103473</v>
      </c>
      <c r="O12" s="1277">
        <v>0.84048786738580905</v>
      </c>
      <c r="P12" s="1277">
        <v>38.890765700173574</v>
      </c>
      <c r="Q12" s="1279">
        <v>60.268746432440622</v>
      </c>
      <c r="R12" s="1272">
        <v>5087</v>
      </c>
      <c r="S12" s="1273">
        <v>40.337133870650739</v>
      </c>
      <c r="T12" s="1274">
        <v>53</v>
      </c>
      <c r="U12" s="1275">
        <v>2352</v>
      </c>
      <c r="V12" s="1276">
        <v>2682</v>
      </c>
      <c r="W12" s="1280">
        <v>1.0418714369962649</v>
      </c>
      <c r="X12" s="1281">
        <v>46.23550226066444</v>
      </c>
      <c r="Y12" s="1282">
        <v>52.722626302339293</v>
      </c>
    </row>
    <row r="13" spans="1:25" ht="14.45" customHeight="1">
      <c r="A13" s="1283" t="s">
        <v>12</v>
      </c>
      <c r="B13" s="1284">
        <v>115185</v>
      </c>
      <c r="C13" s="1285">
        <v>39.249476928419639</v>
      </c>
      <c r="D13" s="1286">
        <v>645</v>
      </c>
      <c r="E13" s="1287">
        <v>37728</v>
      </c>
      <c r="F13" s="1288">
        <v>76812</v>
      </c>
      <c r="G13" s="1289">
        <v>0.55996874593045964</v>
      </c>
      <c r="H13" s="1289">
        <v>32.754264878239354</v>
      </c>
      <c r="I13" s="1290">
        <v>66.685766375830184</v>
      </c>
      <c r="J13" s="1284">
        <v>112228</v>
      </c>
      <c r="K13" s="1285">
        <v>39.263133977260956</v>
      </c>
      <c r="L13" s="1286">
        <v>631</v>
      </c>
      <c r="M13" s="1287">
        <v>36769</v>
      </c>
      <c r="N13" s="1288">
        <v>74828</v>
      </c>
      <c r="O13" s="1289">
        <v>0.56224828028655949</v>
      </c>
      <c r="P13" s="1289">
        <v>32.762768649534877</v>
      </c>
      <c r="Q13" s="1291">
        <v>66.674983070178556</v>
      </c>
      <c r="R13" s="1284">
        <v>2957</v>
      </c>
      <c r="S13" s="1285">
        <v>45.63653573118799</v>
      </c>
      <c r="T13" s="1286">
        <v>14</v>
      </c>
      <c r="U13" s="1287">
        <v>959</v>
      </c>
      <c r="V13" s="1288">
        <v>1984</v>
      </c>
      <c r="W13" s="1292">
        <v>0.47345282380791343</v>
      </c>
      <c r="X13" s="1293">
        <v>32.431518430842068</v>
      </c>
      <c r="Y13" s="1294">
        <v>67.095028745350021</v>
      </c>
    </row>
    <row r="14" spans="1:25" ht="14.45" customHeight="1">
      <c r="A14" s="1271" t="s">
        <v>13</v>
      </c>
      <c r="B14" s="1272">
        <v>28484</v>
      </c>
      <c r="C14" s="1273">
        <v>35.03640640359491</v>
      </c>
      <c r="D14" s="1274">
        <v>1002</v>
      </c>
      <c r="E14" s="1275">
        <v>14431</v>
      </c>
      <c r="F14" s="1276">
        <v>13051</v>
      </c>
      <c r="G14" s="1277">
        <v>3.5177643589383516</v>
      </c>
      <c r="H14" s="1277">
        <v>50.663530403033285</v>
      </c>
      <c r="I14" s="1278">
        <v>45.818705238028365</v>
      </c>
      <c r="J14" s="1272">
        <v>27553</v>
      </c>
      <c r="K14" s="1273">
        <v>35.101223097303063</v>
      </c>
      <c r="L14" s="1274">
        <v>857</v>
      </c>
      <c r="M14" s="1275">
        <v>13960</v>
      </c>
      <c r="N14" s="1276">
        <v>12736</v>
      </c>
      <c r="O14" s="1277">
        <v>3.1103691068123251</v>
      </c>
      <c r="P14" s="1277">
        <v>50.665989184480821</v>
      </c>
      <c r="Q14" s="1279">
        <v>46.223641708706857</v>
      </c>
      <c r="R14" s="1272">
        <v>931</v>
      </c>
      <c r="S14" s="1273">
        <v>33.118152524167577</v>
      </c>
      <c r="T14" s="1274">
        <v>145</v>
      </c>
      <c r="U14" s="1275">
        <v>471</v>
      </c>
      <c r="V14" s="1276">
        <v>315</v>
      </c>
      <c r="W14" s="1280">
        <v>15.574650912996777</v>
      </c>
      <c r="X14" s="1281">
        <v>50.590762620837801</v>
      </c>
      <c r="Y14" s="1282">
        <v>33.834586466165412</v>
      </c>
    </row>
    <row r="15" spans="1:25" ht="14.45" customHeight="1">
      <c r="A15" s="1283" t="s">
        <v>14</v>
      </c>
      <c r="B15" s="1284">
        <v>87058</v>
      </c>
      <c r="C15" s="1285">
        <v>35.966964552367479</v>
      </c>
      <c r="D15" s="1286">
        <v>26162</v>
      </c>
      <c r="E15" s="1287">
        <v>10315</v>
      </c>
      <c r="F15" s="1288">
        <v>50581</v>
      </c>
      <c r="G15" s="1289">
        <v>30.051230214339864</v>
      </c>
      <c r="H15" s="1289">
        <v>11.848422890486802</v>
      </c>
      <c r="I15" s="1290">
        <v>58.100346895173338</v>
      </c>
      <c r="J15" s="1284">
        <v>84750</v>
      </c>
      <c r="K15" s="1285">
        <v>36.116011799409861</v>
      </c>
      <c r="L15" s="1286">
        <v>25032</v>
      </c>
      <c r="M15" s="1287">
        <v>9780</v>
      </c>
      <c r="N15" s="1288">
        <v>49938</v>
      </c>
      <c r="O15" s="1289">
        <v>29.536283185840706</v>
      </c>
      <c r="P15" s="1289">
        <v>11.539823008849558</v>
      </c>
      <c r="Q15" s="1291">
        <v>58.923893805309731</v>
      </c>
      <c r="R15" s="1284">
        <v>2308</v>
      </c>
      <c r="S15" s="1285">
        <v>30.493934142114355</v>
      </c>
      <c r="T15" s="1286">
        <v>1130</v>
      </c>
      <c r="U15" s="1287">
        <v>535</v>
      </c>
      <c r="V15" s="1288">
        <v>643</v>
      </c>
      <c r="W15" s="1292">
        <v>48.960138648180241</v>
      </c>
      <c r="X15" s="1293">
        <v>23.180242634315423</v>
      </c>
      <c r="Y15" s="1294">
        <v>27.859618717504333</v>
      </c>
    </row>
    <row r="16" spans="1:25" ht="14.45" customHeight="1">
      <c r="A16" s="1271" t="s">
        <v>15</v>
      </c>
      <c r="B16" s="1272">
        <v>268906</v>
      </c>
      <c r="C16" s="1273">
        <v>38.476062267110926</v>
      </c>
      <c r="D16" s="1274">
        <v>19341</v>
      </c>
      <c r="E16" s="1275">
        <v>88342</v>
      </c>
      <c r="F16" s="1276">
        <v>161223</v>
      </c>
      <c r="G16" s="1277">
        <v>7.1924761812678035</v>
      </c>
      <c r="H16" s="1277">
        <v>32.852372204413442</v>
      </c>
      <c r="I16" s="1278">
        <v>59.955151614318758</v>
      </c>
      <c r="J16" s="1272">
        <v>258282</v>
      </c>
      <c r="K16" s="1273">
        <v>38.743942667317413</v>
      </c>
      <c r="L16" s="1274">
        <v>16586</v>
      </c>
      <c r="M16" s="1275">
        <v>83858</v>
      </c>
      <c r="N16" s="1276">
        <v>157838</v>
      </c>
      <c r="O16" s="1277">
        <v>6.4216631433859108</v>
      </c>
      <c r="P16" s="1277">
        <v>32.467612919212335</v>
      </c>
      <c r="Q16" s="1279">
        <v>61.110723937401758</v>
      </c>
      <c r="R16" s="1272">
        <v>10624</v>
      </c>
      <c r="S16" s="1273">
        <v>31.963573042168676</v>
      </c>
      <c r="T16" s="1274">
        <v>2755</v>
      </c>
      <c r="U16" s="1275">
        <v>4484</v>
      </c>
      <c r="V16" s="1276">
        <v>3385</v>
      </c>
      <c r="W16" s="1280">
        <v>25.931852409638555</v>
      </c>
      <c r="X16" s="1281">
        <v>42.206325301204814</v>
      </c>
      <c r="Y16" s="1282">
        <v>31.861822289156628</v>
      </c>
    </row>
    <row r="17" spans="1:25" ht="14.45" customHeight="1">
      <c r="A17" s="1283" t="s">
        <v>24</v>
      </c>
      <c r="B17" s="1284">
        <v>71400</v>
      </c>
      <c r="C17" s="1285">
        <v>45.724201680671989</v>
      </c>
      <c r="D17" s="1286">
        <v>134</v>
      </c>
      <c r="E17" s="1287">
        <v>15023</v>
      </c>
      <c r="F17" s="1288">
        <v>56243</v>
      </c>
      <c r="G17" s="1289">
        <v>0.1876750700280112</v>
      </c>
      <c r="H17" s="1289">
        <v>21.040616246498601</v>
      </c>
      <c r="I17" s="1290">
        <v>78.771708683473378</v>
      </c>
      <c r="J17" s="1284">
        <v>68821</v>
      </c>
      <c r="K17" s="1285">
        <v>45.732959416457206</v>
      </c>
      <c r="L17" s="1286">
        <v>127</v>
      </c>
      <c r="M17" s="1287">
        <v>14452</v>
      </c>
      <c r="N17" s="1288">
        <v>54242</v>
      </c>
      <c r="O17" s="1289">
        <v>0.18453669664782552</v>
      </c>
      <c r="P17" s="1289">
        <v>20.999404251609246</v>
      </c>
      <c r="Q17" s="1291">
        <v>78.816059051742926</v>
      </c>
      <c r="R17" s="1284">
        <v>2579</v>
      </c>
      <c r="S17" s="1285">
        <v>45.490500193873629</v>
      </c>
      <c r="T17" s="1286">
        <v>7</v>
      </c>
      <c r="U17" s="1287">
        <v>571</v>
      </c>
      <c r="V17" s="1288">
        <v>2001</v>
      </c>
      <c r="W17" s="1292">
        <v>0.27142303218301667</v>
      </c>
      <c r="X17" s="1293">
        <v>22.140364482357501</v>
      </c>
      <c r="Y17" s="1294">
        <v>77.588212485459479</v>
      </c>
    </row>
    <row r="18" spans="1:25" ht="14.45" customHeight="1">
      <c r="A18" s="1271" t="s">
        <v>16</v>
      </c>
      <c r="B18" s="1272">
        <v>341763</v>
      </c>
      <c r="C18" s="1273">
        <v>33.687350590905773</v>
      </c>
      <c r="D18" s="1274">
        <v>74235</v>
      </c>
      <c r="E18" s="1275">
        <v>122473</v>
      </c>
      <c r="F18" s="1276">
        <v>145055</v>
      </c>
      <c r="G18" s="1277">
        <v>21.721192756383807</v>
      </c>
      <c r="H18" s="1277">
        <v>35.835652191723504</v>
      </c>
      <c r="I18" s="1278">
        <v>42.443155051892681</v>
      </c>
      <c r="J18" s="1272">
        <v>322808</v>
      </c>
      <c r="K18" s="1273">
        <v>33.974356273699357</v>
      </c>
      <c r="L18" s="1274">
        <v>67058</v>
      </c>
      <c r="M18" s="1275">
        <v>115335</v>
      </c>
      <c r="N18" s="1276">
        <v>140415</v>
      </c>
      <c r="O18" s="1277">
        <v>20.77333895070754</v>
      </c>
      <c r="P18" s="1277">
        <v>35.728668434487368</v>
      </c>
      <c r="Q18" s="1279">
        <v>43.497992614805085</v>
      </c>
      <c r="R18" s="1272">
        <v>18955</v>
      </c>
      <c r="S18" s="1273">
        <v>28.799577947771088</v>
      </c>
      <c r="T18" s="1295">
        <v>7177</v>
      </c>
      <c r="U18" s="1296">
        <v>7138</v>
      </c>
      <c r="V18" s="1297">
        <v>4640</v>
      </c>
      <c r="W18" s="1298">
        <v>37.863360590873121</v>
      </c>
      <c r="X18" s="1299">
        <v>37.657610129253491</v>
      </c>
      <c r="Y18" s="1282">
        <v>24.479029279873384</v>
      </c>
    </row>
    <row r="19" spans="1:25" ht="14.45" customHeight="1">
      <c r="A19" s="1283" t="s">
        <v>17</v>
      </c>
      <c r="B19" s="1284">
        <v>720227</v>
      </c>
      <c r="C19" s="1285">
        <v>39.624822451809678</v>
      </c>
      <c r="D19" s="1286">
        <v>36483</v>
      </c>
      <c r="E19" s="1287">
        <v>293345</v>
      </c>
      <c r="F19" s="1288">
        <v>390399</v>
      </c>
      <c r="G19" s="1289">
        <v>5.0654862980699145</v>
      </c>
      <c r="H19" s="1289">
        <v>40.729519998556015</v>
      </c>
      <c r="I19" s="1290">
        <v>54.204993703374072</v>
      </c>
      <c r="J19" s="1284">
        <v>659195</v>
      </c>
      <c r="K19" s="1285">
        <v>40.042557968432128</v>
      </c>
      <c r="L19" s="1286">
        <v>28540</v>
      </c>
      <c r="M19" s="1287">
        <v>266259</v>
      </c>
      <c r="N19" s="1288">
        <v>364396</v>
      </c>
      <c r="O19" s="1289">
        <v>4.3295231304849091</v>
      </c>
      <c r="P19" s="1289">
        <v>40.391538163972726</v>
      </c>
      <c r="Q19" s="1291">
        <v>55.278938705542366</v>
      </c>
      <c r="R19" s="1284">
        <v>61032</v>
      </c>
      <c r="S19" s="1285">
        <v>35.112940752391829</v>
      </c>
      <c r="T19" s="1286">
        <v>7943</v>
      </c>
      <c r="U19" s="1287">
        <v>27086</v>
      </c>
      <c r="V19" s="1288">
        <v>26003</v>
      </c>
      <c r="W19" s="1292">
        <v>13.014484205007209</v>
      </c>
      <c r="X19" s="1293">
        <v>44.379997378424434</v>
      </c>
      <c r="Y19" s="1294">
        <v>42.605518416568358</v>
      </c>
    </row>
    <row r="20" spans="1:25" ht="14.45" customHeight="1">
      <c r="A20" s="1271" t="s">
        <v>18</v>
      </c>
      <c r="B20" s="1272">
        <v>168129</v>
      </c>
      <c r="C20" s="1273">
        <v>41.198674827067201</v>
      </c>
      <c r="D20" s="1274">
        <v>3186</v>
      </c>
      <c r="E20" s="1275">
        <v>61296</v>
      </c>
      <c r="F20" s="1276">
        <v>103647</v>
      </c>
      <c r="G20" s="1277">
        <v>1.8949735024891601</v>
      </c>
      <c r="H20" s="1277">
        <v>36.457719965026854</v>
      </c>
      <c r="I20" s="1278">
        <v>61.647306532483981</v>
      </c>
      <c r="J20" s="1272">
        <v>164239</v>
      </c>
      <c r="K20" s="1273">
        <v>41.490255055132685</v>
      </c>
      <c r="L20" s="1274">
        <v>1805</v>
      </c>
      <c r="M20" s="1275">
        <v>59503</v>
      </c>
      <c r="N20" s="1276">
        <v>102931</v>
      </c>
      <c r="O20" s="1277">
        <v>1.0990081527530002</v>
      </c>
      <c r="P20" s="1277">
        <v>36.229519176322313</v>
      </c>
      <c r="Q20" s="1279">
        <v>62.671472670924686</v>
      </c>
      <c r="R20" s="1272">
        <v>3890</v>
      </c>
      <c r="S20" s="1273">
        <v>28.887917737789206</v>
      </c>
      <c r="T20" s="1295">
        <v>1381</v>
      </c>
      <c r="U20" s="1296">
        <v>1793</v>
      </c>
      <c r="V20" s="1297">
        <v>716</v>
      </c>
      <c r="W20" s="1298">
        <v>35.501285347043705</v>
      </c>
      <c r="X20" s="1299">
        <v>46.092544987146525</v>
      </c>
      <c r="Y20" s="1282">
        <v>18.40616966580977</v>
      </c>
    </row>
    <row r="21" spans="1:25" ht="14.45" customHeight="1">
      <c r="A21" s="1283" t="s">
        <v>19</v>
      </c>
      <c r="B21" s="1284">
        <v>36665</v>
      </c>
      <c r="C21" s="1285">
        <v>43.532987863084514</v>
      </c>
      <c r="D21" s="1286">
        <v>735</v>
      </c>
      <c r="E21" s="1287">
        <v>9699</v>
      </c>
      <c r="F21" s="1288">
        <v>26231</v>
      </c>
      <c r="G21" s="1289">
        <v>2.0046365743897452</v>
      </c>
      <c r="H21" s="1289">
        <v>26.453020591845082</v>
      </c>
      <c r="I21" s="1290">
        <v>71.542342833765176</v>
      </c>
      <c r="J21" s="1284">
        <v>35521</v>
      </c>
      <c r="K21" s="1285">
        <v>43.902986965456854</v>
      </c>
      <c r="L21" s="1286">
        <v>557</v>
      </c>
      <c r="M21" s="1287">
        <v>9049</v>
      </c>
      <c r="N21" s="1288">
        <v>25915</v>
      </c>
      <c r="O21" s="1289">
        <v>1.5680864840516877</v>
      </c>
      <c r="P21" s="1289">
        <v>25.475071084710454</v>
      </c>
      <c r="Q21" s="1291">
        <v>72.95684243123786</v>
      </c>
      <c r="R21" s="1284">
        <v>1144</v>
      </c>
      <c r="S21" s="1285">
        <v>32.04458041958042</v>
      </c>
      <c r="T21" s="1286">
        <v>178</v>
      </c>
      <c r="U21" s="1287">
        <v>650</v>
      </c>
      <c r="V21" s="1288">
        <v>316</v>
      </c>
      <c r="W21" s="1292">
        <v>15.55944055944056</v>
      </c>
      <c r="X21" s="1293">
        <v>56.81818181818182</v>
      </c>
      <c r="Y21" s="1294">
        <v>27.62237762237762</v>
      </c>
    </row>
    <row r="22" spans="1:25" ht="14.45" customHeight="1">
      <c r="A22" s="1271" t="s">
        <v>20</v>
      </c>
      <c r="B22" s="1272">
        <v>187236</v>
      </c>
      <c r="C22" s="1273">
        <v>42.548163814651836</v>
      </c>
      <c r="D22" s="1274">
        <v>4221</v>
      </c>
      <c r="E22" s="1275">
        <v>19942</v>
      </c>
      <c r="F22" s="1276">
        <v>163073</v>
      </c>
      <c r="G22" s="1277">
        <v>2.2543741588156125</v>
      </c>
      <c r="H22" s="1277">
        <v>10.650729560554595</v>
      </c>
      <c r="I22" s="1278">
        <v>87.094896280629797</v>
      </c>
      <c r="J22" s="1272">
        <v>181679</v>
      </c>
      <c r="K22" s="1273">
        <v>42.539611072276365</v>
      </c>
      <c r="L22" s="1274">
        <v>4191</v>
      </c>
      <c r="M22" s="1275">
        <v>19608</v>
      </c>
      <c r="N22" s="1276">
        <v>157880</v>
      </c>
      <c r="O22" s="1277">
        <v>2.3068158675466068</v>
      </c>
      <c r="P22" s="1277">
        <v>10.792661782594577</v>
      </c>
      <c r="Q22" s="1279">
        <v>86.900522349858818</v>
      </c>
      <c r="R22" s="1272">
        <v>5557</v>
      </c>
      <c r="S22" s="1273">
        <v>42.827784775958222</v>
      </c>
      <c r="T22" s="1295">
        <v>30</v>
      </c>
      <c r="U22" s="1296">
        <v>334</v>
      </c>
      <c r="V22" s="1297">
        <v>5193</v>
      </c>
      <c r="W22" s="1298">
        <v>0.53985963649451141</v>
      </c>
      <c r="X22" s="1299">
        <v>6.0104372863055602</v>
      </c>
      <c r="Y22" s="1282">
        <v>93.449703077199928</v>
      </c>
    </row>
    <row r="23" spans="1:25" ht="14.45" customHeight="1">
      <c r="A23" s="1283" t="s">
        <v>21</v>
      </c>
      <c r="B23" s="1284">
        <v>93600</v>
      </c>
      <c r="C23" s="1285">
        <v>42.759679487179604</v>
      </c>
      <c r="D23" s="1286">
        <v>4570</v>
      </c>
      <c r="E23" s="1287">
        <v>8330</v>
      </c>
      <c r="F23" s="1288">
        <v>80700</v>
      </c>
      <c r="G23" s="1289">
        <v>4.8824786324786329</v>
      </c>
      <c r="H23" s="1289">
        <v>8.899572649572649</v>
      </c>
      <c r="I23" s="1290">
        <v>86.21794871794873</v>
      </c>
      <c r="J23" s="1284">
        <v>92852</v>
      </c>
      <c r="K23" s="1285">
        <v>42.758378925601896</v>
      </c>
      <c r="L23" s="1286">
        <v>4558</v>
      </c>
      <c r="M23" s="1287">
        <v>8301</v>
      </c>
      <c r="N23" s="1288">
        <v>79993</v>
      </c>
      <c r="O23" s="1289">
        <v>4.9088872614483261</v>
      </c>
      <c r="P23" s="1289">
        <v>8.9400336018610265</v>
      </c>
      <c r="Q23" s="1291">
        <v>86.15107913669064</v>
      </c>
      <c r="R23" s="1284">
        <v>748</v>
      </c>
      <c r="S23" s="1285">
        <v>42.921122994652428</v>
      </c>
      <c r="T23" s="1286">
        <v>12</v>
      </c>
      <c r="U23" s="1287">
        <v>29</v>
      </c>
      <c r="V23" s="1288">
        <v>707</v>
      </c>
      <c r="W23" s="1292">
        <v>1.6042780748663104</v>
      </c>
      <c r="X23" s="1293">
        <v>3.8770053475935833</v>
      </c>
      <c r="Y23" s="1294">
        <v>94.518716577540104</v>
      </c>
    </row>
    <row r="24" spans="1:25" ht="14.45" customHeight="1">
      <c r="A24" s="1271" t="s">
        <v>22</v>
      </c>
      <c r="B24" s="1272">
        <v>120313</v>
      </c>
      <c r="C24" s="1273">
        <v>35.539426329657111</v>
      </c>
      <c r="D24" s="1274">
        <v>17165</v>
      </c>
      <c r="E24" s="1275">
        <v>45132</v>
      </c>
      <c r="F24" s="1276">
        <v>58016</v>
      </c>
      <c r="G24" s="1277">
        <v>14.266953695776849</v>
      </c>
      <c r="H24" s="1277">
        <v>37.512155793638257</v>
      </c>
      <c r="I24" s="1278">
        <v>48.220890510584894</v>
      </c>
      <c r="J24" s="1272">
        <v>112123</v>
      </c>
      <c r="K24" s="1273">
        <v>35.724498987719421</v>
      </c>
      <c r="L24" s="1274">
        <v>15659</v>
      </c>
      <c r="M24" s="1275">
        <v>41423</v>
      </c>
      <c r="N24" s="1276">
        <v>55041</v>
      </c>
      <c r="O24" s="1277">
        <v>13.965912435450353</v>
      </c>
      <c r="P24" s="1277">
        <v>36.944248726844627</v>
      </c>
      <c r="Q24" s="1279">
        <v>49.089838837705017</v>
      </c>
      <c r="R24" s="1272">
        <v>8190</v>
      </c>
      <c r="S24" s="1273">
        <v>30.847772277227747</v>
      </c>
      <c r="T24" s="1295">
        <v>1506</v>
      </c>
      <c r="U24" s="1296">
        <v>3709</v>
      </c>
      <c r="V24" s="1297">
        <v>2975</v>
      </c>
      <c r="W24" s="1298">
        <v>18.38827838827839</v>
      </c>
      <c r="X24" s="1299">
        <v>45.286935286935289</v>
      </c>
      <c r="Y24" s="1282">
        <v>36.324786324786324</v>
      </c>
    </row>
    <row r="25" spans="1:25" ht="14.45" customHeight="1" thickBot="1">
      <c r="A25" s="1283" t="s">
        <v>23</v>
      </c>
      <c r="B25" s="1300">
        <v>90322</v>
      </c>
      <c r="C25" s="1301">
        <v>45.781304665530008</v>
      </c>
      <c r="D25" s="1302">
        <v>1144</v>
      </c>
      <c r="E25" s="1303">
        <v>2618</v>
      </c>
      <c r="F25" s="1304">
        <v>86560</v>
      </c>
      <c r="G25" s="1305">
        <v>1.2665795708686698</v>
      </c>
      <c r="H25" s="1305">
        <v>2.8985186333340716</v>
      </c>
      <c r="I25" s="1306">
        <v>95.834901795797251</v>
      </c>
      <c r="J25" s="1300">
        <v>89498</v>
      </c>
      <c r="K25" s="1301">
        <v>45.823537956155647</v>
      </c>
      <c r="L25" s="1302">
        <v>1106</v>
      </c>
      <c r="M25" s="1303">
        <v>2541</v>
      </c>
      <c r="N25" s="1304">
        <v>85851</v>
      </c>
      <c r="O25" s="1305">
        <v>1.235781805180004</v>
      </c>
      <c r="P25" s="1305">
        <v>2.8391695903819079</v>
      </c>
      <c r="Q25" s="1307">
        <v>95.925048604438089</v>
      </c>
      <c r="R25" s="1300">
        <v>824</v>
      </c>
      <c r="S25" s="1301">
        <v>41.194174757281544</v>
      </c>
      <c r="T25" s="1302">
        <v>38</v>
      </c>
      <c r="U25" s="1303">
        <v>77</v>
      </c>
      <c r="V25" s="1304">
        <v>709</v>
      </c>
      <c r="W25" s="1308">
        <v>4.6116504854368934</v>
      </c>
      <c r="X25" s="1309">
        <v>9.3446601941747574</v>
      </c>
      <c r="Y25" s="1310">
        <v>86.043689320388353</v>
      </c>
    </row>
    <row r="26" spans="1:25" ht="14.45" customHeight="1">
      <c r="A26" s="1311" t="s">
        <v>28</v>
      </c>
      <c r="B26" s="927">
        <v>2812993</v>
      </c>
      <c r="C26" s="1062">
        <v>36.551013813402193</v>
      </c>
      <c r="D26" s="1075">
        <v>315439</v>
      </c>
      <c r="E26" s="932">
        <v>1209225</v>
      </c>
      <c r="F26" s="929">
        <v>1288329</v>
      </c>
      <c r="G26" s="1062">
        <v>11.213643261821128</v>
      </c>
      <c r="H26" s="1312">
        <v>42.987131500149481</v>
      </c>
      <c r="I26" s="1053">
        <v>45.799225238029386</v>
      </c>
      <c r="J26" s="927">
        <v>2675153</v>
      </c>
      <c r="K26" s="1050">
        <v>36.795129101029609</v>
      </c>
      <c r="L26" s="931">
        <v>279160</v>
      </c>
      <c r="M26" s="932">
        <v>1152962</v>
      </c>
      <c r="N26" s="929">
        <v>1243031</v>
      </c>
      <c r="O26" s="1051">
        <v>10.435290990833048</v>
      </c>
      <c r="P26" s="1312">
        <v>43.098918080573334</v>
      </c>
      <c r="Q26" s="1053">
        <v>46.465790928593613</v>
      </c>
      <c r="R26" s="927">
        <v>137840</v>
      </c>
      <c r="S26" s="1050">
        <v>31.813305281485871</v>
      </c>
      <c r="T26" s="931">
        <v>36279</v>
      </c>
      <c r="U26" s="932">
        <v>56263</v>
      </c>
      <c r="V26" s="929">
        <v>45298</v>
      </c>
      <c r="W26" s="1313">
        <v>26.319645966337784</v>
      </c>
      <c r="X26" s="1051">
        <v>40.817614625652929</v>
      </c>
      <c r="Y26" s="1052">
        <v>32.862739408009283</v>
      </c>
    </row>
    <row r="27" spans="1:25" ht="14.45" customHeight="1">
      <c r="A27" s="1314" t="s">
        <v>27</v>
      </c>
      <c r="B27" s="939">
        <v>734516</v>
      </c>
      <c r="C27" s="1063">
        <v>42.672829455044109</v>
      </c>
      <c r="D27" s="1078">
        <v>12210</v>
      </c>
      <c r="E27" s="944">
        <v>152763</v>
      </c>
      <c r="F27" s="941">
        <v>569543</v>
      </c>
      <c r="G27" s="1063">
        <v>1.6623191325988815</v>
      </c>
      <c r="H27" s="1315">
        <v>20.79777703957436</v>
      </c>
      <c r="I27" s="1057">
        <v>77.539903827826762</v>
      </c>
      <c r="J27" s="939">
        <v>716764</v>
      </c>
      <c r="K27" s="1054">
        <v>42.695768760708447</v>
      </c>
      <c r="L27" s="943">
        <v>12056</v>
      </c>
      <c r="M27" s="944">
        <v>148441</v>
      </c>
      <c r="N27" s="941">
        <v>556267</v>
      </c>
      <c r="O27" s="1055">
        <v>1.6820041185104162</v>
      </c>
      <c r="P27" s="1315">
        <v>20.709884983062764</v>
      </c>
      <c r="Q27" s="1057">
        <v>77.608110898426816</v>
      </c>
      <c r="R27" s="939">
        <v>17752</v>
      </c>
      <c r="S27" s="1054">
        <v>41.746620099143605</v>
      </c>
      <c r="T27" s="943">
        <v>154</v>
      </c>
      <c r="U27" s="944">
        <v>4322</v>
      </c>
      <c r="V27" s="941">
        <v>13276</v>
      </c>
      <c r="W27" s="1316">
        <v>0.86750788643533117</v>
      </c>
      <c r="X27" s="1055">
        <v>24.346552501126634</v>
      </c>
      <c r="Y27" s="1056">
        <v>74.785939612438028</v>
      </c>
    </row>
    <row r="28" spans="1:25" ht="14.45" customHeight="1">
      <c r="A28" s="1317" t="s">
        <v>26</v>
      </c>
      <c r="B28" s="951">
        <v>3547509</v>
      </c>
      <c r="C28" s="1064">
        <v>37.818543096013471</v>
      </c>
      <c r="D28" s="1081">
        <v>327649</v>
      </c>
      <c r="E28" s="956">
        <v>1361988</v>
      </c>
      <c r="F28" s="953">
        <v>1857872</v>
      </c>
      <c r="G28" s="1064">
        <v>9.2360301270553506</v>
      </c>
      <c r="H28" s="1318">
        <v>38.392799003469754</v>
      </c>
      <c r="I28" s="1061">
        <v>52.371170869474895</v>
      </c>
      <c r="J28" s="951">
        <v>3391917</v>
      </c>
      <c r="K28" s="1058">
        <v>38.042024613224193</v>
      </c>
      <c r="L28" s="955">
        <v>291216</v>
      </c>
      <c r="M28" s="956">
        <v>1301403</v>
      </c>
      <c r="N28" s="953">
        <v>1799298</v>
      </c>
      <c r="O28" s="1059">
        <v>8.5855874421455489</v>
      </c>
      <c r="P28" s="1318">
        <v>38.367772560472439</v>
      </c>
      <c r="Q28" s="1061">
        <v>53.046639997382016</v>
      </c>
      <c r="R28" s="951">
        <v>155592</v>
      </c>
      <c r="S28" s="1058">
        <v>32.946629646768869</v>
      </c>
      <c r="T28" s="955">
        <v>36433</v>
      </c>
      <c r="U28" s="956">
        <v>60585</v>
      </c>
      <c r="V28" s="953">
        <v>58574</v>
      </c>
      <c r="W28" s="1319">
        <v>23.415728315080468</v>
      </c>
      <c r="X28" s="1059">
        <v>38.938377294462441</v>
      </c>
      <c r="Y28" s="1060">
        <v>37.645894390457087</v>
      </c>
    </row>
    <row r="29" spans="1:25" ht="14.45" customHeight="1">
      <c r="A29" s="1850" t="s">
        <v>470</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row>
    <row r="30" spans="1:25" ht="15.6" customHeight="1">
      <c r="A30" s="2121" t="s">
        <v>473</v>
      </c>
      <c r="B30" s="2121"/>
      <c r="C30" s="2121"/>
      <c r="D30" s="2121"/>
      <c r="E30" s="2121"/>
      <c r="F30" s="2121"/>
      <c r="G30" s="2121"/>
      <c r="H30" s="2121"/>
      <c r="I30" s="2121"/>
      <c r="J30" s="2121"/>
      <c r="K30" s="2121"/>
      <c r="L30" s="2121"/>
      <c r="M30" s="2121"/>
      <c r="N30" s="2121"/>
      <c r="O30" s="2121"/>
      <c r="P30" s="2121"/>
      <c r="Q30" s="2121"/>
      <c r="R30" s="2121"/>
      <c r="S30" s="2121"/>
      <c r="T30" s="2121"/>
      <c r="U30" s="2121"/>
      <c r="V30" s="2121"/>
      <c r="W30" s="2121"/>
      <c r="X30" s="2121"/>
      <c r="Y30" s="2121"/>
    </row>
    <row r="31" spans="1:25" ht="14.45" customHeight="1">
      <c r="A31" s="1027"/>
      <c r="B31" s="1027"/>
      <c r="C31" s="1027"/>
      <c r="D31" s="1027"/>
      <c r="E31" s="1027"/>
      <c r="F31" s="1027"/>
      <c r="G31" s="1027"/>
      <c r="H31" s="1027"/>
      <c r="I31" s="1027"/>
      <c r="J31" s="1027"/>
      <c r="K31" s="1027"/>
      <c r="L31" s="1027"/>
      <c r="M31" s="1027"/>
      <c r="N31" s="1027"/>
      <c r="O31" s="1027"/>
      <c r="P31" s="1027"/>
      <c r="Q31" s="1027"/>
      <c r="R31" s="1027"/>
      <c r="S31" s="1027"/>
      <c r="T31" s="1027"/>
      <c r="U31" s="1027"/>
      <c r="V31" s="1027"/>
      <c r="W31" s="1027"/>
      <c r="X31" s="1027"/>
      <c r="Y31" s="1027"/>
    </row>
    <row r="32" spans="1:25" ht="24" customHeight="1">
      <c r="A32" s="1910">
        <v>2022</v>
      </c>
      <c r="B32" s="1910"/>
      <c r="C32" s="1910"/>
      <c r="D32" s="1910"/>
      <c r="E32" s="1910"/>
      <c r="F32" s="1910"/>
      <c r="G32" s="1910"/>
      <c r="H32" s="1910"/>
      <c r="I32" s="1910"/>
      <c r="J32" s="1910"/>
      <c r="K32" s="1910"/>
      <c r="L32" s="1910"/>
      <c r="M32" s="1910"/>
      <c r="N32" s="1910"/>
      <c r="O32" s="1910"/>
      <c r="P32" s="1910"/>
      <c r="Q32" s="1910"/>
      <c r="R32" s="1910"/>
      <c r="S32" s="1910"/>
      <c r="T32" s="1910"/>
      <c r="U32" s="1910"/>
      <c r="V32" s="1910"/>
      <c r="W32" s="2130"/>
      <c r="X32" s="2130"/>
      <c r="Y32" s="2130"/>
    </row>
    <row r="33" spans="1:30" ht="14.45" customHeight="1">
      <c r="A33" s="1028"/>
      <c r="B33" s="1004"/>
      <c r="C33" s="1004"/>
      <c r="D33" s="1004"/>
      <c r="E33" s="1004"/>
      <c r="F33" s="1004"/>
      <c r="G33" s="1004"/>
      <c r="H33" s="1004"/>
      <c r="I33" s="1004"/>
      <c r="J33" s="1004"/>
      <c r="K33" s="1004"/>
      <c r="L33" s="1004"/>
      <c r="M33" s="1004"/>
      <c r="N33" s="1004"/>
      <c r="O33" s="1004"/>
      <c r="P33" s="1004"/>
      <c r="Q33" s="1004"/>
      <c r="R33" s="1004"/>
      <c r="S33" s="1004"/>
      <c r="T33" s="1004"/>
      <c r="U33" s="1004"/>
      <c r="V33" s="1004"/>
      <c r="W33" s="1004"/>
      <c r="X33" s="1004"/>
      <c r="Y33" s="1004"/>
    </row>
    <row r="34" spans="1:30" ht="14.45" customHeight="1">
      <c r="A34" s="2131" t="s">
        <v>621</v>
      </c>
      <c r="B34" s="2131"/>
      <c r="C34" s="2131"/>
      <c r="D34" s="2131"/>
      <c r="E34" s="2131"/>
      <c r="F34" s="2131"/>
      <c r="G34" s="2131"/>
      <c r="H34" s="2131"/>
      <c r="I34" s="2131"/>
      <c r="J34" s="2131"/>
      <c r="K34" s="2131"/>
      <c r="L34" s="2131"/>
      <c r="M34" s="2131"/>
      <c r="N34" s="2131"/>
      <c r="O34" s="2131"/>
      <c r="P34" s="2131"/>
      <c r="Q34" s="2131"/>
      <c r="R34" s="2131"/>
      <c r="S34" s="2131"/>
      <c r="T34" s="2131"/>
      <c r="U34" s="2131"/>
      <c r="V34" s="2131"/>
      <c r="W34" s="2131"/>
      <c r="X34" s="2131"/>
      <c r="Y34" s="2131"/>
    </row>
    <row r="35" spans="1:30" ht="14.45" customHeight="1">
      <c r="A35" s="2132" t="s">
        <v>8</v>
      </c>
      <c r="B35" s="2137" t="s">
        <v>612</v>
      </c>
      <c r="C35" s="2135"/>
      <c r="D35" s="2135"/>
      <c r="E35" s="2135"/>
      <c r="F35" s="2135"/>
      <c r="G35" s="2135"/>
      <c r="H35" s="2135"/>
      <c r="I35" s="2135"/>
      <c r="J35" s="2135"/>
      <c r="K35" s="2135"/>
      <c r="L35" s="2135"/>
      <c r="M35" s="2135"/>
      <c r="N35" s="2135"/>
      <c r="O35" s="2135"/>
      <c r="P35" s="2135"/>
      <c r="Q35" s="2135"/>
      <c r="R35" s="2135"/>
      <c r="S35" s="2135"/>
      <c r="T35" s="2135"/>
      <c r="U35" s="2135"/>
      <c r="V35" s="2135"/>
      <c r="W35" s="2135"/>
      <c r="X35" s="2135"/>
      <c r="Y35" s="2135"/>
    </row>
    <row r="36" spans="1:30" ht="14.45" customHeight="1">
      <c r="A36" s="2132"/>
      <c r="B36" s="2126" t="s">
        <v>613</v>
      </c>
      <c r="C36" s="2126" t="s">
        <v>614</v>
      </c>
      <c r="D36" s="2127" t="s">
        <v>615</v>
      </c>
      <c r="E36" s="2128"/>
      <c r="F36" s="2128"/>
      <c r="G36" s="2128"/>
      <c r="H36" s="2128"/>
      <c r="I36" s="2129"/>
      <c r="J36" s="2126" t="s">
        <v>616</v>
      </c>
      <c r="K36" s="2126" t="s">
        <v>614</v>
      </c>
      <c r="L36" s="2127" t="s">
        <v>615</v>
      </c>
      <c r="M36" s="2128"/>
      <c r="N36" s="2128"/>
      <c r="O36" s="2128"/>
      <c r="P36" s="2128"/>
      <c r="Q36" s="2129"/>
      <c r="R36" s="2126" t="s">
        <v>617</v>
      </c>
      <c r="S36" s="2126" t="s">
        <v>614</v>
      </c>
      <c r="T36" s="2127" t="s">
        <v>615</v>
      </c>
      <c r="U36" s="2128"/>
      <c r="V36" s="2128"/>
      <c r="W36" s="2128"/>
      <c r="X36" s="2128"/>
      <c r="Y36" s="2128"/>
    </row>
    <row r="37" spans="1:30" ht="72" customHeight="1">
      <c r="A37" s="2132"/>
      <c r="B37" s="2126"/>
      <c r="C37" s="2126"/>
      <c r="D37" s="1267" t="s">
        <v>618</v>
      </c>
      <c r="E37" s="1268" t="s">
        <v>619</v>
      </c>
      <c r="F37" s="1269" t="s">
        <v>620</v>
      </c>
      <c r="G37" s="1267" t="s">
        <v>618</v>
      </c>
      <c r="H37" s="1268" t="s">
        <v>619</v>
      </c>
      <c r="I37" s="1269" t="s">
        <v>620</v>
      </c>
      <c r="J37" s="2126"/>
      <c r="K37" s="2126"/>
      <c r="L37" s="1267" t="s">
        <v>618</v>
      </c>
      <c r="M37" s="1268" t="s">
        <v>619</v>
      </c>
      <c r="N37" s="1269" t="s">
        <v>620</v>
      </c>
      <c r="O37" s="1267" t="s">
        <v>618</v>
      </c>
      <c r="P37" s="1268" t="s">
        <v>619</v>
      </c>
      <c r="Q37" s="1269" t="s">
        <v>620</v>
      </c>
      <c r="R37" s="2126"/>
      <c r="S37" s="2126"/>
      <c r="T37" s="1267" t="s">
        <v>618</v>
      </c>
      <c r="U37" s="1268" t="s">
        <v>619</v>
      </c>
      <c r="V37" s="1269" t="s">
        <v>620</v>
      </c>
      <c r="W37" s="1270" t="s">
        <v>618</v>
      </c>
      <c r="X37" s="1268" t="s">
        <v>619</v>
      </c>
      <c r="Y37" s="1268" t="s">
        <v>620</v>
      </c>
    </row>
    <row r="38" spans="1:30" ht="14.45" customHeight="1" thickBot="1">
      <c r="A38" s="2133"/>
      <c r="B38" s="2125" t="s">
        <v>1</v>
      </c>
      <c r="C38" s="2123"/>
      <c r="D38" s="2123"/>
      <c r="E38" s="2123"/>
      <c r="F38" s="2124"/>
      <c r="G38" s="2125" t="s">
        <v>469</v>
      </c>
      <c r="H38" s="2123"/>
      <c r="I38" s="2124"/>
      <c r="J38" s="2125" t="s">
        <v>1</v>
      </c>
      <c r="K38" s="2123"/>
      <c r="L38" s="1837"/>
      <c r="M38" s="1837"/>
      <c r="N38" s="1838"/>
      <c r="O38" s="2125" t="s">
        <v>469</v>
      </c>
      <c r="P38" s="2123"/>
      <c r="Q38" s="2124"/>
      <c r="R38" s="2125" t="s">
        <v>1</v>
      </c>
      <c r="S38" s="2123"/>
      <c r="T38" s="2123"/>
      <c r="U38" s="2123"/>
      <c r="V38" s="2124"/>
      <c r="W38" s="2122" t="s">
        <v>469</v>
      </c>
      <c r="X38" s="2123"/>
      <c r="Y38" s="2123"/>
    </row>
    <row r="39" spans="1:30" ht="14.45" customHeight="1">
      <c r="A39" s="1271" t="s">
        <v>9</v>
      </c>
      <c r="B39" s="1272">
        <v>464058</v>
      </c>
      <c r="C39" s="1273">
        <v>34.713953859215749</v>
      </c>
      <c r="D39" s="1274">
        <v>25377</v>
      </c>
      <c r="E39" s="1275">
        <v>306806</v>
      </c>
      <c r="F39" s="1276">
        <v>131875</v>
      </c>
      <c r="G39" s="1277">
        <v>5.4684974722987212</v>
      </c>
      <c r="H39" s="1277">
        <v>66.113718543802719</v>
      </c>
      <c r="I39" s="1278">
        <v>28.417783983898566</v>
      </c>
      <c r="J39" s="1272">
        <v>446550</v>
      </c>
      <c r="K39" s="1273">
        <v>35.09803381480225</v>
      </c>
      <c r="L39" s="1274">
        <v>15661</v>
      </c>
      <c r="M39" s="1275">
        <v>301402</v>
      </c>
      <c r="N39" s="1276">
        <v>129487</v>
      </c>
      <c r="O39" s="1277">
        <v>3.5071100660620309</v>
      </c>
      <c r="P39" s="1277">
        <v>67.49568917254507</v>
      </c>
      <c r="Q39" s="1279">
        <v>28.9972007613929</v>
      </c>
      <c r="R39" s="1272">
        <v>17508</v>
      </c>
      <c r="S39" s="1273">
        <v>24.917809001599192</v>
      </c>
      <c r="T39" s="1274">
        <v>9716</v>
      </c>
      <c r="U39" s="1275">
        <v>5404</v>
      </c>
      <c r="V39" s="1276">
        <v>2388</v>
      </c>
      <c r="W39" s="1280">
        <v>55.494631025816766</v>
      </c>
      <c r="X39" s="1281">
        <v>30.865889878912494</v>
      </c>
      <c r="Y39" s="1282">
        <v>13.639479095270735</v>
      </c>
      <c r="AA39" s="1320"/>
      <c r="AB39" s="1321"/>
      <c r="AC39" s="1140"/>
      <c r="AD39" s="1140"/>
    </row>
    <row r="40" spans="1:30" ht="14.45" customHeight="1">
      <c r="A40" s="1283" t="s">
        <v>10</v>
      </c>
      <c r="B40" s="1284">
        <v>547792</v>
      </c>
      <c r="C40" s="1285">
        <v>33.739979773344693</v>
      </c>
      <c r="D40" s="1286">
        <v>109536</v>
      </c>
      <c r="E40" s="1287">
        <v>233064</v>
      </c>
      <c r="F40" s="1288">
        <v>205192</v>
      </c>
      <c r="G40" s="1289">
        <v>19.995910856675529</v>
      </c>
      <c r="H40" s="1289">
        <v>42.546075882816837</v>
      </c>
      <c r="I40" s="1290">
        <v>37.458013260507641</v>
      </c>
      <c r="J40" s="1284">
        <v>536836</v>
      </c>
      <c r="K40" s="1285">
        <v>33.8166255616241</v>
      </c>
      <c r="L40" s="1286">
        <v>105799</v>
      </c>
      <c r="M40" s="1287">
        <v>229106</v>
      </c>
      <c r="N40" s="1288">
        <v>201931</v>
      </c>
      <c r="O40" s="1289">
        <v>19.707880991587746</v>
      </c>
      <c r="P40" s="1289">
        <v>42.677093190471574</v>
      </c>
      <c r="Q40" s="1291">
        <v>37.615025817940676</v>
      </c>
      <c r="R40" s="1284">
        <v>10956</v>
      </c>
      <c r="S40" s="1285">
        <v>29.984392113910239</v>
      </c>
      <c r="T40" s="1286">
        <v>3737</v>
      </c>
      <c r="U40" s="1287">
        <v>3958</v>
      </c>
      <c r="V40" s="1288">
        <v>3261</v>
      </c>
      <c r="W40" s="1292">
        <v>34.109163928441042</v>
      </c>
      <c r="X40" s="1293">
        <v>36.126323475721065</v>
      </c>
      <c r="Y40" s="1294">
        <v>29.7645125958379</v>
      </c>
      <c r="AA40" s="1320"/>
      <c r="AB40" s="1321"/>
      <c r="AC40" s="1140"/>
      <c r="AD40" s="1140"/>
    </row>
    <row r="41" spans="1:30" ht="14.45" customHeight="1">
      <c r="A41" s="1271" t="s">
        <v>11</v>
      </c>
      <c r="B41" s="1272">
        <v>175905</v>
      </c>
      <c r="C41" s="1273">
        <v>42.385566072595509</v>
      </c>
      <c r="D41" s="1274">
        <v>1457</v>
      </c>
      <c r="E41" s="1275">
        <v>66037</v>
      </c>
      <c r="F41" s="1276">
        <v>108411</v>
      </c>
      <c r="G41" s="1277">
        <v>0.8282879963616725</v>
      </c>
      <c r="H41" s="1277">
        <v>37.541286489866685</v>
      </c>
      <c r="I41" s="1278">
        <v>61.630425513771634</v>
      </c>
      <c r="J41" s="1272">
        <v>170687</v>
      </c>
      <c r="K41" s="1273">
        <v>42.438223180440886</v>
      </c>
      <c r="L41" s="1274">
        <v>1415</v>
      </c>
      <c r="M41" s="1275">
        <v>63749</v>
      </c>
      <c r="N41" s="1276">
        <v>105523</v>
      </c>
      <c r="O41" s="1277">
        <v>0.8290027945889259</v>
      </c>
      <c r="P41" s="1277">
        <v>37.348479966254025</v>
      </c>
      <c r="Q41" s="1279">
        <v>61.822517239157051</v>
      </c>
      <c r="R41" s="1272">
        <v>5218</v>
      </c>
      <c r="S41" s="1273">
        <v>40.663089306247599</v>
      </c>
      <c r="T41" s="1274">
        <v>42</v>
      </c>
      <c r="U41" s="1275">
        <v>2288</v>
      </c>
      <c r="V41" s="1276">
        <v>2888</v>
      </c>
      <c r="W41" s="1280">
        <v>0.80490609428899951</v>
      </c>
      <c r="X41" s="1281">
        <v>43.848217707934076</v>
      </c>
      <c r="Y41" s="1282">
        <v>55.346876197776929</v>
      </c>
      <c r="AA41" s="1320"/>
      <c r="AB41" s="1321"/>
      <c r="AC41" s="1140"/>
      <c r="AD41" s="1140"/>
    </row>
    <row r="42" spans="1:30" ht="14.45" customHeight="1">
      <c r="A42" s="1283" t="s">
        <v>12</v>
      </c>
      <c r="B42" s="1284">
        <v>114891</v>
      </c>
      <c r="C42" s="1285">
        <v>39.397237381518167</v>
      </c>
      <c r="D42" s="1286">
        <v>762</v>
      </c>
      <c r="E42" s="1287">
        <v>36808</v>
      </c>
      <c r="F42" s="1288">
        <v>77321</v>
      </c>
      <c r="G42" s="1289">
        <v>0.6632373292947229</v>
      </c>
      <c r="H42" s="1289">
        <v>32.03732233160126</v>
      </c>
      <c r="I42" s="1290">
        <v>67.299440339104024</v>
      </c>
      <c r="J42" s="1284">
        <v>111637</v>
      </c>
      <c r="K42" s="1285">
        <v>39.421965835699673</v>
      </c>
      <c r="L42" s="1286">
        <v>686</v>
      </c>
      <c r="M42" s="1287">
        <v>35817</v>
      </c>
      <c r="N42" s="1288">
        <v>75134</v>
      </c>
      <c r="O42" s="1289">
        <v>0.61449161120417073</v>
      </c>
      <c r="P42" s="1289">
        <v>32.083449035713969</v>
      </c>
      <c r="Q42" s="1291">
        <v>67.302059353081873</v>
      </c>
      <c r="R42" s="1284">
        <v>3254</v>
      </c>
      <c r="S42" s="1285">
        <v>38.548862937922522</v>
      </c>
      <c r="T42" s="1286">
        <v>76</v>
      </c>
      <c r="U42" s="1287">
        <v>991</v>
      </c>
      <c r="V42" s="1288">
        <v>2187</v>
      </c>
      <c r="W42" s="1292">
        <v>2.3355869698832206</v>
      </c>
      <c r="X42" s="1293">
        <v>30.454824830977255</v>
      </c>
      <c r="Y42" s="1294">
        <v>67.209588199139532</v>
      </c>
      <c r="AA42" s="1320"/>
      <c r="AB42" s="1321"/>
      <c r="AC42" s="1140"/>
      <c r="AD42" s="1140"/>
    </row>
    <row r="43" spans="1:30" ht="14.45" customHeight="1">
      <c r="A43" s="1271" t="s">
        <v>13</v>
      </c>
      <c r="B43" s="1272">
        <v>27985</v>
      </c>
      <c r="C43" s="1273">
        <v>35.198677863141008</v>
      </c>
      <c r="D43" s="1274">
        <v>1146</v>
      </c>
      <c r="E43" s="1275">
        <v>13370</v>
      </c>
      <c r="F43" s="1276">
        <v>13469</v>
      </c>
      <c r="G43" s="1277">
        <v>4.0950509201357868</v>
      </c>
      <c r="H43" s="1277">
        <v>47.775594068250847</v>
      </c>
      <c r="I43" s="1278">
        <v>48.129355011613363</v>
      </c>
      <c r="J43" s="1272">
        <v>26994</v>
      </c>
      <c r="K43" s="1273">
        <v>35.278839742164962</v>
      </c>
      <c r="L43" s="1274">
        <v>965</v>
      </c>
      <c r="M43" s="1275">
        <v>12910</v>
      </c>
      <c r="N43" s="1276">
        <v>13119</v>
      </c>
      <c r="O43" s="1277">
        <v>3.5748684892939169</v>
      </c>
      <c r="P43" s="1277">
        <v>47.825442690968359</v>
      </c>
      <c r="Q43" s="1279">
        <v>48.599688819737722</v>
      </c>
      <c r="R43" s="1272">
        <v>991</v>
      </c>
      <c r="S43" s="1273">
        <v>33.015136226034315</v>
      </c>
      <c r="T43" s="1274">
        <v>181</v>
      </c>
      <c r="U43" s="1275">
        <v>460</v>
      </c>
      <c r="V43" s="1276">
        <v>350</v>
      </c>
      <c r="W43" s="1280">
        <v>18.264379414732591</v>
      </c>
      <c r="X43" s="1281">
        <v>46.417759838546921</v>
      </c>
      <c r="Y43" s="1282">
        <v>35.317860746720484</v>
      </c>
      <c r="AA43" s="1322"/>
      <c r="AB43" s="1321"/>
      <c r="AC43" s="1140"/>
      <c r="AD43" s="1140"/>
    </row>
    <row r="44" spans="1:30" ht="14.45" customHeight="1">
      <c r="A44" s="1283" t="s">
        <v>14</v>
      </c>
      <c r="B44" s="1284">
        <v>86755</v>
      </c>
      <c r="C44" s="1285">
        <v>35.237738458878688</v>
      </c>
      <c r="D44" s="1286">
        <v>28518</v>
      </c>
      <c r="E44" s="1287">
        <v>9949</v>
      </c>
      <c r="F44" s="1288">
        <v>48288</v>
      </c>
      <c r="G44" s="1289">
        <v>32.871880583251681</v>
      </c>
      <c r="H44" s="1289">
        <v>11.467926920638579</v>
      </c>
      <c r="I44" s="1290">
        <v>55.660192496109737</v>
      </c>
      <c r="J44" s="1284">
        <v>84337</v>
      </c>
      <c r="K44" s="1285">
        <v>35.380260146792281</v>
      </c>
      <c r="L44" s="1286">
        <v>27316</v>
      </c>
      <c r="M44" s="1287">
        <v>9377</v>
      </c>
      <c r="N44" s="1288">
        <v>47644</v>
      </c>
      <c r="O44" s="1289">
        <v>32.389105612008962</v>
      </c>
      <c r="P44" s="1289">
        <v>11.118488919454094</v>
      </c>
      <c r="Q44" s="1291">
        <v>56.492405468536944</v>
      </c>
      <c r="R44" s="1284">
        <v>2418</v>
      </c>
      <c r="S44" s="1285">
        <v>30.266749379652598</v>
      </c>
      <c r="T44" s="1286">
        <v>1202</v>
      </c>
      <c r="U44" s="1287">
        <v>572</v>
      </c>
      <c r="V44" s="1288">
        <v>644</v>
      </c>
      <c r="W44" s="1292">
        <v>49.710504549214221</v>
      </c>
      <c r="X44" s="1293">
        <v>23.655913978494624</v>
      </c>
      <c r="Y44" s="1294">
        <v>26.633581472291151</v>
      </c>
      <c r="AA44" s="1320"/>
      <c r="AB44" s="1321"/>
      <c r="AC44" s="1140"/>
      <c r="AD44" s="1140"/>
    </row>
    <row r="45" spans="1:30" ht="14.45" customHeight="1">
      <c r="A45" s="1271" t="s">
        <v>15</v>
      </c>
      <c r="B45" s="1272">
        <v>265162</v>
      </c>
      <c r="C45" s="1273">
        <v>38.442767063154236</v>
      </c>
      <c r="D45" s="1274">
        <v>20630</v>
      </c>
      <c r="E45" s="1275">
        <v>86823</v>
      </c>
      <c r="F45" s="1276">
        <v>157709</v>
      </c>
      <c r="G45" s="1277">
        <v>7.78014949351717</v>
      </c>
      <c r="H45" s="1277">
        <v>32.743379518935598</v>
      </c>
      <c r="I45" s="1278">
        <v>59.476470987547238</v>
      </c>
      <c r="J45" s="1272">
        <v>254927</v>
      </c>
      <c r="K45" s="1273">
        <v>38.715946133599445</v>
      </c>
      <c r="L45" s="1274">
        <v>17735</v>
      </c>
      <c r="M45" s="1275">
        <v>82795</v>
      </c>
      <c r="N45" s="1276">
        <v>154397</v>
      </c>
      <c r="O45" s="1277">
        <v>6.9568935420728284</v>
      </c>
      <c r="P45" s="1277">
        <v>32.477925053054399</v>
      </c>
      <c r="Q45" s="1279">
        <v>60.565181404872767</v>
      </c>
      <c r="R45" s="1272">
        <v>10235</v>
      </c>
      <c r="S45" s="1273">
        <v>31.638593063018909</v>
      </c>
      <c r="T45" s="1274">
        <v>2895</v>
      </c>
      <c r="U45" s="1275">
        <v>4028</v>
      </c>
      <c r="V45" s="1276">
        <v>3312</v>
      </c>
      <c r="W45" s="1280">
        <v>28.285295554469958</v>
      </c>
      <c r="X45" s="1281">
        <v>39.355153883732292</v>
      </c>
      <c r="Y45" s="1282">
        <v>32.359550561797754</v>
      </c>
      <c r="AA45" s="1320"/>
      <c r="AB45" s="1321"/>
      <c r="AC45" s="1140"/>
      <c r="AD45" s="1140"/>
    </row>
    <row r="46" spans="1:30" ht="14.45" customHeight="1">
      <c r="A46" s="1283" t="s">
        <v>24</v>
      </c>
      <c r="B46" s="1284">
        <v>71758</v>
      </c>
      <c r="C46" s="1285">
        <v>45.689484099333924</v>
      </c>
      <c r="D46" s="1286">
        <v>199</v>
      </c>
      <c r="E46" s="1287">
        <v>15121</v>
      </c>
      <c r="F46" s="1288">
        <v>56438</v>
      </c>
      <c r="G46" s="1289">
        <v>0.27732099556843837</v>
      </c>
      <c r="H46" s="1289">
        <v>21.072214944675157</v>
      </c>
      <c r="I46" s="1290">
        <v>78.650464059756402</v>
      </c>
      <c r="J46" s="1284">
        <v>68851</v>
      </c>
      <c r="K46" s="1285">
        <v>45.702836560108111</v>
      </c>
      <c r="L46" s="1286">
        <v>196</v>
      </c>
      <c r="M46" s="1287">
        <v>14453</v>
      </c>
      <c r="N46" s="1288">
        <v>54202</v>
      </c>
      <c r="O46" s="1289">
        <v>0.28467269901671727</v>
      </c>
      <c r="P46" s="1289">
        <v>20.991706729023544</v>
      </c>
      <c r="Q46" s="1291">
        <v>78.723620571959742</v>
      </c>
      <c r="R46" s="1284">
        <v>2907</v>
      </c>
      <c r="S46" s="1285">
        <v>45.373237014103879</v>
      </c>
      <c r="T46" s="1286">
        <v>3</v>
      </c>
      <c r="U46" s="1287">
        <v>668</v>
      </c>
      <c r="V46" s="1288">
        <v>2236</v>
      </c>
      <c r="W46" s="1292">
        <v>0.10319917440660474</v>
      </c>
      <c r="X46" s="1293">
        <v>22.979016167870657</v>
      </c>
      <c r="Y46" s="1294">
        <v>76.917784657722748</v>
      </c>
      <c r="AA46" s="1322"/>
      <c r="AB46" s="1321"/>
      <c r="AC46" s="1140"/>
      <c r="AD46" s="1140"/>
    </row>
    <row r="47" spans="1:30" ht="14.45" customHeight="1">
      <c r="A47" s="1271" t="s">
        <v>16</v>
      </c>
      <c r="B47" s="1272">
        <v>333189</v>
      </c>
      <c r="C47" s="1273">
        <v>33.369886160707495</v>
      </c>
      <c r="D47" s="1274">
        <v>80339</v>
      </c>
      <c r="E47" s="1275">
        <v>113416</v>
      </c>
      <c r="F47" s="1276">
        <v>139434</v>
      </c>
      <c r="G47" s="1277">
        <v>24.112140556861121</v>
      </c>
      <c r="H47" s="1277">
        <v>34.039539120439152</v>
      </c>
      <c r="I47" s="1278">
        <v>41.848320322699728</v>
      </c>
      <c r="J47" s="1272">
        <v>313570</v>
      </c>
      <c r="K47" s="1273">
        <v>33.783419970022557</v>
      </c>
      <c r="L47" s="1274">
        <v>71226</v>
      </c>
      <c r="M47" s="1275">
        <v>106925</v>
      </c>
      <c r="N47" s="1276">
        <v>135419</v>
      </c>
      <c r="O47" s="1277">
        <v>22.714545396562173</v>
      </c>
      <c r="P47" s="1277">
        <v>34.099244187900631</v>
      </c>
      <c r="Q47" s="1279">
        <v>43.186210415537204</v>
      </c>
      <c r="R47" s="1272">
        <v>19619</v>
      </c>
      <c r="S47" s="1273">
        <v>26.760385340741024</v>
      </c>
      <c r="T47" s="1295">
        <v>9113</v>
      </c>
      <c r="U47" s="1296">
        <v>6491</v>
      </c>
      <c r="V47" s="1297">
        <v>4015</v>
      </c>
      <c r="W47" s="1298">
        <v>46.449870023956372</v>
      </c>
      <c r="X47" s="1299">
        <v>33.085274478821553</v>
      </c>
      <c r="Y47" s="1282">
        <v>20.464855497222082</v>
      </c>
      <c r="AA47" s="1320"/>
      <c r="AB47" s="1320"/>
      <c r="AC47" s="1140"/>
      <c r="AD47" s="1140"/>
    </row>
    <row r="48" spans="1:30" ht="14.45" customHeight="1">
      <c r="A48" s="1283" t="s">
        <v>17</v>
      </c>
      <c r="B48" s="1284">
        <v>711104</v>
      </c>
      <c r="C48" s="1285">
        <v>39.570798364233255</v>
      </c>
      <c r="D48" s="1286">
        <v>38942</v>
      </c>
      <c r="E48" s="1287">
        <v>288075</v>
      </c>
      <c r="F48" s="1288">
        <v>384087</v>
      </c>
      <c r="G48" s="1289">
        <v>5.4762735127351272</v>
      </c>
      <c r="H48" s="1289">
        <v>40.510951984519842</v>
      </c>
      <c r="I48" s="1290">
        <v>54.012774502745032</v>
      </c>
      <c r="J48" s="1284">
        <v>651328</v>
      </c>
      <c r="K48" s="1285">
        <v>40.01153028888632</v>
      </c>
      <c r="L48" s="1286">
        <v>29729</v>
      </c>
      <c r="M48" s="1287">
        <v>261922</v>
      </c>
      <c r="N48" s="1288">
        <v>359677</v>
      </c>
      <c r="O48" s="1289">
        <v>4.5643669548983006</v>
      </c>
      <c r="P48" s="1289">
        <v>40.213532966493069</v>
      </c>
      <c r="Q48" s="1291">
        <v>55.222100078608626</v>
      </c>
      <c r="R48" s="1284">
        <v>59776</v>
      </c>
      <c r="S48" s="1285">
        <v>34.768519138115316</v>
      </c>
      <c r="T48" s="1286">
        <v>9213</v>
      </c>
      <c r="U48" s="1287">
        <v>26153</v>
      </c>
      <c r="V48" s="1288">
        <v>24410</v>
      </c>
      <c r="W48" s="1292">
        <v>15.412540149892934</v>
      </c>
      <c r="X48" s="1293">
        <v>43.751672912205571</v>
      </c>
      <c r="Y48" s="1294">
        <v>40.835786937901496</v>
      </c>
      <c r="AA48" s="1320"/>
      <c r="AB48" s="1320"/>
      <c r="AC48" s="1140"/>
      <c r="AD48" s="1140"/>
    </row>
    <row r="49" spans="1:30" ht="14.45" customHeight="1">
      <c r="A49" s="1271" t="s">
        <v>18</v>
      </c>
      <c r="B49" s="1272">
        <v>165165</v>
      </c>
      <c r="C49" s="1273">
        <v>40.913359367904462</v>
      </c>
      <c r="D49" s="1274">
        <v>4211</v>
      </c>
      <c r="E49" s="1275">
        <v>62074</v>
      </c>
      <c r="F49" s="1276">
        <v>98880</v>
      </c>
      <c r="G49" s="1277">
        <v>2.5495716404807314</v>
      </c>
      <c r="H49" s="1277">
        <v>37.583023037568495</v>
      </c>
      <c r="I49" s="1278">
        <v>59.86740532195077</v>
      </c>
      <c r="J49" s="1272">
        <v>161456</v>
      </c>
      <c r="K49" s="1273">
        <v>41.203832623129152</v>
      </c>
      <c r="L49" s="1274">
        <v>2764</v>
      </c>
      <c r="M49" s="1275">
        <v>60465</v>
      </c>
      <c r="N49" s="1276">
        <v>98227</v>
      </c>
      <c r="O49" s="1277">
        <v>1.7119215142205928</v>
      </c>
      <c r="P49" s="1277">
        <v>37.449831533049249</v>
      </c>
      <c r="Q49" s="1279">
        <v>60.838246952730159</v>
      </c>
      <c r="R49" s="1272">
        <v>3709</v>
      </c>
      <c r="S49" s="1273">
        <v>28.268805607980557</v>
      </c>
      <c r="T49" s="1295">
        <v>1447</v>
      </c>
      <c r="U49" s="1296">
        <v>1609</v>
      </c>
      <c r="V49" s="1297">
        <v>653</v>
      </c>
      <c r="W49" s="1298">
        <v>39.013211108115399</v>
      </c>
      <c r="X49" s="1299">
        <v>43.380965219735778</v>
      </c>
      <c r="Y49" s="1282">
        <v>17.605823672148826</v>
      </c>
      <c r="AA49" s="1322"/>
      <c r="AB49" s="1320"/>
      <c r="AC49" s="1140"/>
      <c r="AD49" s="1140"/>
    </row>
    <row r="50" spans="1:30" ht="14.45" customHeight="1">
      <c r="A50" s="1283" t="s">
        <v>19</v>
      </c>
      <c r="B50" s="1284">
        <v>35720</v>
      </c>
      <c r="C50" s="1285">
        <v>43.047956326987865</v>
      </c>
      <c r="D50" s="1286">
        <v>931</v>
      </c>
      <c r="E50" s="1287">
        <v>9976</v>
      </c>
      <c r="F50" s="1288">
        <v>24813</v>
      </c>
      <c r="G50" s="1289">
        <v>2.6063829787234041</v>
      </c>
      <c r="H50" s="1289">
        <v>27.928331466965282</v>
      </c>
      <c r="I50" s="1290">
        <v>69.465285554311308</v>
      </c>
      <c r="J50" s="1284">
        <v>34703</v>
      </c>
      <c r="K50" s="1285">
        <v>43.39152234677136</v>
      </c>
      <c r="L50" s="1286">
        <v>733</v>
      </c>
      <c r="M50" s="1287">
        <v>9393</v>
      </c>
      <c r="N50" s="1288">
        <v>24577</v>
      </c>
      <c r="O50" s="1289">
        <v>2.1122093190790423</v>
      </c>
      <c r="P50" s="1289">
        <v>27.066824193873728</v>
      </c>
      <c r="Q50" s="1291">
        <v>70.82096648704723</v>
      </c>
      <c r="R50" s="1284">
        <v>1017</v>
      </c>
      <c r="S50" s="1285">
        <v>31.32448377581122</v>
      </c>
      <c r="T50" s="1286">
        <v>198</v>
      </c>
      <c r="U50" s="1287">
        <v>583</v>
      </c>
      <c r="V50" s="1288">
        <v>236</v>
      </c>
      <c r="W50" s="1292">
        <v>19.469026548672566</v>
      </c>
      <c r="X50" s="1293">
        <v>57.32546705998034</v>
      </c>
      <c r="Y50" s="1294">
        <v>23.2055063913471</v>
      </c>
      <c r="AA50" s="1322"/>
      <c r="AB50" s="1320"/>
      <c r="AC50" s="1140"/>
      <c r="AD50" s="1140"/>
    </row>
    <row r="51" spans="1:30" ht="14.45" customHeight="1">
      <c r="A51" s="1271" t="s">
        <v>20</v>
      </c>
      <c r="B51" s="1272">
        <v>188772</v>
      </c>
      <c r="C51" s="1273">
        <v>42.503702879664623</v>
      </c>
      <c r="D51" s="1274">
        <v>4549</v>
      </c>
      <c r="E51" s="1275">
        <v>20598</v>
      </c>
      <c r="F51" s="1276">
        <v>163625</v>
      </c>
      <c r="G51" s="1277">
        <v>2.4097853495221746</v>
      </c>
      <c r="H51" s="1277">
        <v>10.91157586930265</v>
      </c>
      <c r="I51" s="1278">
        <v>86.678638781175181</v>
      </c>
      <c r="J51" s="1272">
        <v>182753</v>
      </c>
      <c r="K51" s="1273">
        <v>42.497693608313142</v>
      </c>
      <c r="L51" s="1274">
        <v>4495</v>
      </c>
      <c r="M51" s="1275">
        <v>20241</v>
      </c>
      <c r="N51" s="1276">
        <v>158017</v>
      </c>
      <c r="O51" s="1277">
        <v>2.4596039463100468</v>
      </c>
      <c r="P51" s="1277">
        <v>11.075604778033741</v>
      </c>
      <c r="Q51" s="1279">
        <v>86.464791275656211</v>
      </c>
      <c r="R51" s="1272">
        <v>6019</v>
      </c>
      <c r="S51" s="1273">
        <v>42.686160491775887</v>
      </c>
      <c r="T51" s="1295">
        <v>54</v>
      </c>
      <c r="U51" s="1296">
        <v>357</v>
      </c>
      <c r="V51" s="1297">
        <v>5608</v>
      </c>
      <c r="W51" s="1298">
        <v>0.89715899651104836</v>
      </c>
      <c r="X51" s="1299">
        <v>5.9312178102674862</v>
      </c>
      <c r="Y51" s="1282">
        <v>93.171623193221464</v>
      </c>
      <c r="AA51" s="1320"/>
      <c r="AB51" s="1322"/>
      <c r="AC51" s="1140"/>
      <c r="AD51" s="1140"/>
    </row>
    <row r="52" spans="1:30" ht="14.45" customHeight="1">
      <c r="A52" s="1283" t="s">
        <v>21</v>
      </c>
      <c r="B52" s="1284">
        <v>93615</v>
      </c>
      <c r="C52" s="1285">
        <v>42.704887037333769</v>
      </c>
      <c r="D52" s="1286">
        <v>4899</v>
      </c>
      <c r="E52" s="1287">
        <v>8497</v>
      </c>
      <c r="F52" s="1288">
        <v>80219</v>
      </c>
      <c r="G52" s="1289">
        <v>5.2331357154302198</v>
      </c>
      <c r="H52" s="1289">
        <v>9.0765368797735402</v>
      </c>
      <c r="I52" s="1290">
        <v>85.690327404796236</v>
      </c>
      <c r="J52" s="1284">
        <v>92824</v>
      </c>
      <c r="K52" s="1285">
        <v>42.702932431267783</v>
      </c>
      <c r="L52" s="1286">
        <v>4892</v>
      </c>
      <c r="M52" s="1287">
        <v>8470</v>
      </c>
      <c r="N52" s="1288">
        <v>79462</v>
      </c>
      <c r="O52" s="1289">
        <v>5.2701887442902695</v>
      </c>
      <c r="P52" s="1289">
        <v>9.1247953115573566</v>
      </c>
      <c r="Q52" s="1291">
        <v>85.60501594415237</v>
      </c>
      <c r="R52" s="1284">
        <v>791</v>
      </c>
      <c r="S52" s="1285">
        <v>42.934260429835653</v>
      </c>
      <c r="T52" s="1286">
        <v>7</v>
      </c>
      <c r="U52" s="1287">
        <v>27</v>
      </c>
      <c r="V52" s="1288">
        <v>757</v>
      </c>
      <c r="W52" s="1292">
        <v>0.88495575221238942</v>
      </c>
      <c r="X52" s="1293">
        <v>3.4134007585335016</v>
      </c>
      <c r="Y52" s="1294">
        <v>95.70164348925411</v>
      </c>
      <c r="AA52" s="1320"/>
      <c r="AB52" s="1320"/>
      <c r="AC52" s="1140"/>
      <c r="AD52" s="1140"/>
    </row>
    <row r="53" spans="1:30" ht="14.45" customHeight="1">
      <c r="A53" s="1271" t="s">
        <v>22</v>
      </c>
      <c r="B53" s="1272">
        <v>117004</v>
      </c>
      <c r="C53" s="1273">
        <v>35.082945882192213</v>
      </c>
      <c r="D53" s="1274">
        <v>19685</v>
      </c>
      <c r="E53" s="1275">
        <v>43177</v>
      </c>
      <c r="F53" s="1276">
        <v>54142</v>
      </c>
      <c r="G53" s="1277">
        <v>16.824211138080749</v>
      </c>
      <c r="H53" s="1277">
        <v>36.902157191207138</v>
      </c>
      <c r="I53" s="1278">
        <v>46.273631670712113</v>
      </c>
      <c r="J53" s="1272">
        <v>109249</v>
      </c>
      <c r="K53" s="1273">
        <v>35.330437807211212</v>
      </c>
      <c r="L53" s="1274">
        <v>17749</v>
      </c>
      <c r="M53" s="1275">
        <v>39696</v>
      </c>
      <c r="N53" s="1276">
        <v>51804</v>
      </c>
      <c r="O53" s="1277">
        <v>16.246372964512261</v>
      </c>
      <c r="P53" s="1277">
        <v>36.335344030608972</v>
      </c>
      <c r="Q53" s="1279">
        <v>47.418283004878766</v>
      </c>
      <c r="R53" s="1272">
        <v>7755</v>
      </c>
      <c r="S53" s="1273">
        <v>31.596389426176614</v>
      </c>
      <c r="T53" s="1295">
        <v>1936</v>
      </c>
      <c r="U53" s="1296">
        <v>3481</v>
      </c>
      <c r="V53" s="1297">
        <v>2338</v>
      </c>
      <c r="W53" s="1298">
        <v>24.964539007092199</v>
      </c>
      <c r="X53" s="1299">
        <v>44.887169568020632</v>
      </c>
      <c r="Y53" s="1282">
        <v>30.148291424887169</v>
      </c>
      <c r="AA53" s="1322"/>
      <c r="AB53" s="1320"/>
      <c r="AC53" s="1140"/>
      <c r="AD53" s="1140"/>
    </row>
    <row r="54" spans="1:30" ht="14.45" customHeight="1" thickBot="1">
      <c r="A54" s="1283" t="s">
        <v>23</v>
      </c>
      <c r="B54" s="1300">
        <v>91434</v>
      </c>
      <c r="C54" s="1301">
        <v>45.746450991972452</v>
      </c>
      <c r="D54" s="1302">
        <v>1194</v>
      </c>
      <c r="E54" s="1303">
        <v>2577</v>
      </c>
      <c r="F54" s="1304">
        <v>87663</v>
      </c>
      <c r="G54" s="1305">
        <v>1.3058599645646038</v>
      </c>
      <c r="H54" s="1305">
        <v>2.818426405932148</v>
      </c>
      <c r="I54" s="1306">
        <v>95.875713629503252</v>
      </c>
      <c r="J54" s="1300">
        <v>90557</v>
      </c>
      <c r="K54" s="1301">
        <v>45.792528462736279</v>
      </c>
      <c r="L54" s="1302">
        <v>1155</v>
      </c>
      <c r="M54" s="1303">
        <v>2485</v>
      </c>
      <c r="N54" s="1304">
        <v>86917</v>
      </c>
      <c r="O54" s="1305">
        <v>1.2754397782612055</v>
      </c>
      <c r="P54" s="1305">
        <v>2.7441280077741088</v>
      </c>
      <c r="Q54" s="1307">
        <v>95.98043221396469</v>
      </c>
      <c r="R54" s="1300">
        <v>877</v>
      </c>
      <c r="S54" s="1301">
        <v>40.988597491448161</v>
      </c>
      <c r="T54" s="1302">
        <v>39</v>
      </c>
      <c r="U54" s="1303">
        <v>92</v>
      </c>
      <c r="V54" s="1304">
        <v>746</v>
      </c>
      <c r="W54" s="1308">
        <v>4.4469783352337515</v>
      </c>
      <c r="X54" s="1309">
        <v>10.490307867730902</v>
      </c>
      <c r="Y54" s="1310">
        <v>85.062713797035343</v>
      </c>
      <c r="AA54" s="1322"/>
      <c r="AB54" s="1320"/>
      <c r="AC54" s="1140"/>
      <c r="AD54" s="1140"/>
    </row>
    <row r="55" spans="1:30" ht="14.45" customHeight="1">
      <c r="A55" s="1311" t="s">
        <v>28</v>
      </c>
      <c r="B55" s="927">
        <v>2753934</v>
      </c>
      <c r="C55" s="1062">
        <v>36.487740810056181</v>
      </c>
      <c r="D55" s="1075">
        <v>329315</v>
      </c>
      <c r="E55" s="932">
        <v>1166730</v>
      </c>
      <c r="F55" s="929">
        <v>1257889</v>
      </c>
      <c r="G55" s="1062">
        <v>11.957984468763595</v>
      </c>
      <c r="H55" s="1312">
        <v>42.365939053005633</v>
      </c>
      <c r="I55" s="1053">
        <v>45.676076478230776</v>
      </c>
      <c r="J55" s="927">
        <v>2619950</v>
      </c>
      <c r="K55" s="1050">
        <v>36.758436229699512</v>
      </c>
      <c r="L55" s="931">
        <v>289677</v>
      </c>
      <c r="M55" s="932">
        <v>1113991</v>
      </c>
      <c r="N55" s="929">
        <v>1216282</v>
      </c>
      <c r="O55" s="1051">
        <v>11.056585049333002</v>
      </c>
      <c r="P55" s="1312">
        <v>42.519551899845418</v>
      </c>
      <c r="Q55" s="1053">
        <v>46.423863050821581</v>
      </c>
      <c r="R55" s="927">
        <v>133984</v>
      </c>
      <c r="S55" s="1050">
        <v>31.194508299498633</v>
      </c>
      <c r="T55" s="931">
        <v>39638</v>
      </c>
      <c r="U55" s="932">
        <v>52739</v>
      </c>
      <c r="V55" s="929">
        <v>41607</v>
      </c>
      <c r="W55" s="1313">
        <v>29.584129448292334</v>
      </c>
      <c r="X55" s="1051">
        <v>39.362162646286123</v>
      </c>
      <c r="Y55" s="1052">
        <v>31.05370790542154</v>
      </c>
      <c r="AA55" s="1320"/>
      <c r="AB55" s="1320"/>
      <c r="AC55" s="1140"/>
    </row>
    <row r="56" spans="1:30" ht="14.45" customHeight="1">
      <c r="A56" s="1314" t="s">
        <v>27</v>
      </c>
      <c r="B56" s="939">
        <v>736375</v>
      </c>
      <c r="C56" s="1063">
        <v>42.729472076048438</v>
      </c>
      <c r="D56" s="1078">
        <v>13060</v>
      </c>
      <c r="E56" s="944">
        <v>149638</v>
      </c>
      <c r="F56" s="941">
        <v>573677</v>
      </c>
      <c r="G56" s="1063">
        <v>1.7735528772704123</v>
      </c>
      <c r="H56" s="1315">
        <v>20.320896282464776</v>
      </c>
      <c r="I56" s="1057">
        <v>77.905550840264809</v>
      </c>
      <c r="J56" s="939">
        <v>717309</v>
      </c>
      <c r="K56" s="1054">
        <v>42.755020500230955</v>
      </c>
      <c r="L56" s="943">
        <v>12839</v>
      </c>
      <c r="M56" s="944">
        <v>145215</v>
      </c>
      <c r="N56" s="941">
        <v>559255</v>
      </c>
      <c r="O56" s="1055">
        <v>1.7898841364042555</v>
      </c>
      <c r="P56" s="1315">
        <v>20.244413495439204</v>
      </c>
      <c r="Q56" s="1057">
        <v>77.965702368156542</v>
      </c>
      <c r="R56" s="939">
        <v>19066</v>
      </c>
      <c r="S56" s="1054">
        <v>41.768278611140261</v>
      </c>
      <c r="T56" s="943">
        <v>221</v>
      </c>
      <c r="U56" s="944">
        <v>4423</v>
      </c>
      <c r="V56" s="941">
        <v>14422</v>
      </c>
      <c r="W56" s="1316">
        <v>1.1591314381621733</v>
      </c>
      <c r="X56" s="1055">
        <v>23.198363579146125</v>
      </c>
      <c r="Y56" s="1056">
        <v>75.642504982691705</v>
      </c>
      <c r="AA56" s="1320"/>
      <c r="AB56" s="1320"/>
      <c r="AC56" s="1140"/>
    </row>
    <row r="57" spans="1:30" ht="14.45" customHeight="1">
      <c r="A57" s="1317" t="s">
        <v>26</v>
      </c>
      <c r="B57" s="951">
        <v>3490309</v>
      </c>
      <c r="C57" s="1064">
        <v>37.804602687040173</v>
      </c>
      <c r="D57" s="1081">
        <v>342375</v>
      </c>
      <c r="E57" s="956">
        <v>1316368</v>
      </c>
      <c r="F57" s="953">
        <v>1831566</v>
      </c>
      <c r="G57" s="1064">
        <v>9.8093034169754034</v>
      </c>
      <c r="H57" s="1318">
        <v>37.714941571075798</v>
      </c>
      <c r="I57" s="1061">
        <v>52.475755011948799</v>
      </c>
      <c r="J57" s="951">
        <v>3337259</v>
      </c>
      <c r="K57" s="1058">
        <v>38.047339448331861</v>
      </c>
      <c r="L57" s="955">
        <v>302516</v>
      </c>
      <c r="M57" s="956">
        <v>1259206</v>
      </c>
      <c r="N57" s="953">
        <v>1775537</v>
      </c>
      <c r="O57" s="1059">
        <v>9.0648043798818136</v>
      </c>
      <c r="P57" s="1318">
        <v>37.731743325885105</v>
      </c>
      <c r="Q57" s="1061">
        <v>53.203452294233081</v>
      </c>
      <c r="R57" s="951">
        <v>153050</v>
      </c>
      <c r="S57" s="1058">
        <v>32.51172165958814</v>
      </c>
      <c r="T57" s="955">
        <v>39859</v>
      </c>
      <c r="U57" s="956">
        <v>57162</v>
      </c>
      <c r="V57" s="953">
        <v>56029</v>
      </c>
      <c r="W57" s="1319">
        <v>26.043123162365241</v>
      </c>
      <c r="X57" s="1059">
        <v>37.348578895785693</v>
      </c>
      <c r="Y57" s="1060">
        <v>36.608297941849067</v>
      </c>
      <c r="AA57" s="1320"/>
      <c r="AB57" s="1320"/>
      <c r="AC57" s="1140"/>
    </row>
    <row r="58" spans="1:30" ht="14.45" customHeight="1">
      <c r="A58" s="1850" t="s">
        <v>470</v>
      </c>
      <c r="B58" s="1850"/>
      <c r="C58" s="1850"/>
      <c r="D58" s="1850"/>
      <c r="E58" s="1850"/>
      <c r="F58" s="1850"/>
      <c r="G58" s="1850"/>
      <c r="H58" s="1850"/>
      <c r="I58" s="1850"/>
      <c r="J58" s="1850"/>
      <c r="K58" s="1850"/>
      <c r="L58" s="1850"/>
      <c r="M58" s="1850"/>
      <c r="N58" s="1850"/>
      <c r="O58" s="1850"/>
      <c r="P58" s="1850"/>
      <c r="Q58" s="1850"/>
      <c r="R58" s="1850"/>
      <c r="S58" s="1850"/>
      <c r="T58" s="1850"/>
      <c r="U58" s="1850"/>
      <c r="V58" s="1850"/>
      <c r="W58" s="1850"/>
      <c r="X58" s="1850"/>
      <c r="Y58" s="1850"/>
      <c r="AA58" s="1320"/>
      <c r="AB58" s="1320"/>
    </row>
    <row r="59" spans="1:30" ht="15">
      <c r="A59" s="2121" t="s">
        <v>477</v>
      </c>
      <c r="B59" s="2121"/>
      <c r="C59" s="2121"/>
      <c r="D59" s="2121"/>
      <c r="E59" s="2121"/>
      <c r="F59" s="2121"/>
      <c r="G59" s="2121"/>
      <c r="H59" s="2121"/>
      <c r="I59" s="2121"/>
      <c r="J59" s="2121"/>
      <c r="K59" s="2121"/>
      <c r="L59" s="2121"/>
      <c r="M59" s="2121"/>
      <c r="N59" s="2121"/>
      <c r="O59" s="2121"/>
      <c r="P59" s="2121"/>
      <c r="Q59" s="2121"/>
      <c r="R59" s="2121"/>
      <c r="S59" s="2121"/>
      <c r="T59" s="2121"/>
      <c r="U59" s="2121"/>
      <c r="V59" s="2121"/>
      <c r="W59" s="2121"/>
      <c r="X59" s="2121"/>
      <c r="Y59" s="2121"/>
      <c r="AA59" s="1320"/>
      <c r="AB59" s="1320"/>
    </row>
    <row r="60" spans="1:30" ht="14.45" customHeight="1">
      <c r="A60" s="1027"/>
      <c r="B60" s="1027"/>
      <c r="C60" s="1027"/>
      <c r="D60" s="1027"/>
      <c r="E60" s="1027"/>
      <c r="F60" s="1027"/>
      <c r="G60" s="1027"/>
      <c r="H60" s="1027"/>
      <c r="I60" s="1027"/>
      <c r="J60" s="1027"/>
      <c r="K60" s="1027"/>
      <c r="L60" s="1027"/>
      <c r="M60" s="1027"/>
      <c r="N60" s="1027"/>
      <c r="O60" s="1027"/>
      <c r="P60" s="1027"/>
      <c r="Q60" s="1027"/>
      <c r="R60" s="1027"/>
      <c r="S60" s="1027"/>
      <c r="T60" s="1027"/>
      <c r="U60" s="1027"/>
      <c r="V60" s="1027"/>
      <c r="W60" s="1027"/>
      <c r="X60" s="1027"/>
      <c r="Y60" s="1027"/>
      <c r="AA60" s="1320"/>
      <c r="AB60" s="1320"/>
    </row>
    <row r="61" spans="1:30" ht="24" customHeight="1">
      <c r="A61" s="1910">
        <v>2021</v>
      </c>
      <c r="B61" s="1910"/>
      <c r="C61" s="1910"/>
      <c r="D61" s="1910"/>
      <c r="E61" s="1910"/>
      <c r="F61" s="1910"/>
      <c r="G61" s="1910"/>
      <c r="H61" s="1910"/>
      <c r="I61" s="1910"/>
      <c r="J61" s="1910"/>
      <c r="K61" s="1910"/>
      <c r="L61" s="1910"/>
      <c r="M61" s="1910"/>
      <c r="N61" s="1910"/>
      <c r="O61" s="1910"/>
      <c r="P61" s="1910"/>
      <c r="Q61" s="1910"/>
      <c r="R61" s="1910"/>
      <c r="S61" s="1910"/>
      <c r="T61" s="1910"/>
      <c r="U61" s="1910"/>
      <c r="V61" s="1910"/>
      <c r="W61" s="2130"/>
      <c r="X61" s="2130"/>
      <c r="Y61" s="2130"/>
      <c r="AA61" s="1320"/>
      <c r="AB61" s="1320"/>
    </row>
    <row r="62" spans="1:30" ht="14.45" customHeight="1">
      <c r="A62" s="1028"/>
      <c r="B62" s="1027"/>
      <c r="C62" s="1027"/>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1027"/>
      <c r="AA62" s="1320"/>
      <c r="AB62" s="1320"/>
    </row>
    <row r="63" spans="1:30" ht="14.45" customHeight="1">
      <c r="A63" s="2131" t="s">
        <v>622</v>
      </c>
      <c r="B63" s="2131"/>
      <c r="C63" s="2131"/>
      <c r="D63" s="2131"/>
      <c r="E63" s="2131"/>
      <c r="F63" s="2131"/>
      <c r="G63" s="2131"/>
      <c r="H63" s="2131"/>
      <c r="I63" s="2131"/>
      <c r="J63" s="2131"/>
      <c r="K63" s="2131"/>
      <c r="L63" s="2131"/>
      <c r="M63" s="2131"/>
      <c r="N63" s="2131"/>
      <c r="O63" s="2131"/>
      <c r="P63" s="2131"/>
      <c r="Q63" s="2131"/>
      <c r="R63" s="2131"/>
      <c r="S63" s="2131"/>
      <c r="T63" s="2131"/>
      <c r="U63" s="2131"/>
      <c r="V63" s="2131"/>
      <c r="W63" s="2131"/>
      <c r="X63" s="2131"/>
      <c r="Y63" s="2131"/>
      <c r="AA63" s="1320"/>
      <c r="AB63" s="1320"/>
    </row>
    <row r="64" spans="1:30" ht="14.45" customHeight="1">
      <c r="A64" s="2132" t="s">
        <v>8</v>
      </c>
      <c r="B64" s="2134" t="s">
        <v>612</v>
      </c>
      <c r="C64" s="2135"/>
      <c r="D64" s="2135"/>
      <c r="E64" s="2135"/>
      <c r="F64" s="2135"/>
      <c r="G64" s="2135"/>
      <c r="H64" s="2135"/>
      <c r="I64" s="2135"/>
      <c r="J64" s="2135"/>
      <c r="K64" s="2135"/>
      <c r="L64" s="2135"/>
      <c r="M64" s="2135"/>
      <c r="N64" s="2135"/>
      <c r="O64" s="2135"/>
      <c r="P64" s="2135"/>
      <c r="Q64" s="2135"/>
      <c r="R64" s="2135"/>
      <c r="S64" s="2135"/>
      <c r="T64" s="2135"/>
      <c r="U64" s="2135"/>
      <c r="V64" s="2135"/>
      <c r="W64" s="2135"/>
      <c r="X64" s="2135"/>
      <c r="Y64" s="2135"/>
      <c r="AA64" s="1320"/>
      <c r="AB64" s="1320"/>
    </row>
    <row r="65" spans="1:28" ht="14.45" customHeight="1">
      <c r="A65" s="2132"/>
      <c r="B65" s="2126" t="s">
        <v>613</v>
      </c>
      <c r="C65" s="2126" t="s">
        <v>614</v>
      </c>
      <c r="D65" s="2127" t="s">
        <v>615</v>
      </c>
      <c r="E65" s="2128"/>
      <c r="F65" s="2128"/>
      <c r="G65" s="2128"/>
      <c r="H65" s="2128"/>
      <c r="I65" s="2129"/>
      <c r="J65" s="2126" t="s">
        <v>616</v>
      </c>
      <c r="K65" s="2136" t="s">
        <v>614</v>
      </c>
      <c r="L65" s="2127" t="s">
        <v>615</v>
      </c>
      <c r="M65" s="2128"/>
      <c r="N65" s="2128"/>
      <c r="O65" s="2128"/>
      <c r="P65" s="2128"/>
      <c r="Q65" s="2129"/>
      <c r="R65" s="2126" t="s">
        <v>617</v>
      </c>
      <c r="S65" s="2126" t="s">
        <v>614</v>
      </c>
      <c r="T65" s="2127" t="s">
        <v>615</v>
      </c>
      <c r="U65" s="2128"/>
      <c r="V65" s="2128"/>
      <c r="W65" s="2128"/>
      <c r="X65" s="2128"/>
      <c r="Y65" s="2128"/>
      <c r="AA65" s="1320"/>
      <c r="AB65" s="1320"/>
    </row>
    <row r="66" spans="1:28" ht="75.75" customHeight="1">
      <c r="A66" s="2132"/>
      <c r="B66" s="2126"/>
      <c r="C66" s="2126"/>
      <c r="D66" s="1267" t="s">
        <v>618</v>
      </c>
      <c r="E66" s="1268" t="s">
        <v>619</v>
      </c>
      <c r="F66" s="1269" t="s">
        <v>620</v>
      </c>
      <c r="G66" s="1267" t="s">
        <v>618</v>
      </c>
      <c r="H66" s="1268" t="s">
        <v>619</v>
      </c>
      <c r="I66" s="1269" t="s">
        <v>620</v>
      </c>
      <c r="J66" s="2126"/>
      <c r="K66" s="2136"/>
      <c r="L66" s="1267" t="s">
        <v>618</v>
      </c>
      <c r="M66" s="1268" t="s">
        <v>619</v>
      </c>
      <c r="N66" s="1269" t="s">
        <v>620</v>
      </c>
      <c r="O66" s="1267" t="s">
        <v>618</v>
      </c>
      <c r="P66" s="1268" t="s">
        <v>619</v>
      </c>
      <c r="Q66" s="1269" t="s">
        <v>620</v>
      </c>
      <c r="R66" s="2126"/>
      <c r="S66" s="2126"/>
      <c r="T66" s="1267" t="s">
        <v>618</v>
      </c>
      <c r="U66" s="1268" t="s">
        <v>619</v>
      </c>
      <c r="V66" s="1269" t="s">
        <v>620</v>
      </c>
      <c r="W66" s="1267" t="s">
        <v>618</v>
      </c>
      <c r="X66" s="1268" t="s">
        <v>619</v>
      </c>
      <c r="Y66" s="1268" t="s">
        <v>620</v>
      </c>
      <c r="AA66" s="1320"/>
      <c r="AB66" s="1320"/>
    </row>
    <row r="67" spans="1:28" ht="14.45" customHeight="1" thickBot="1">
      <c r="A67" s="2133"/>
      <c r="B67" s="2122" t="s">
        <v>1</v>
      </c>
      <c r="C67" s="2123"/>
      <c r="D67" s="2123"/>
      <c r="E67" s="2123"/>
      <c r="F67" s="2124"/>
      <c r="G67" s="2125" t="s">
        <v>469</v>
      </c>
      <c r="H67" s="2123"/>
      <c r="I67" s="2124"/>
      <c r="J67" s="2125" t="s">
        <v>1</v>
      </c>
      <c r="K67" s="2123"/>
      <c r="L67" s="1837"/>
      <c r="M67" s="1837"/>
      <c r="N67" s="1838"/>
      <c r="O67" s="2125" t="s">
        <v>469</v>
      </c>
      <c r="P67" s="2123"/>
      <c r="Q67" s="2124"/>
      <c r="R67" s="2122" t="s">
        <v>1</v>
      </c>
      <c r="S67" s="2123"/>
      <c r="T67" s="2123"/>
      <c r="U67" s="2123"/>
      <c r="V67" s="2124"/>
      <c r="W67" s="2125" t="s">
        <v>469</v>
      </c>
      <c r="X67" s="2123"/>
      <c r="Y67" s="2123"/>
      <c r="AA67" s="1320"/>
      <c r="AB67" s="1320"/>
    </row>
    <row r="68" spans="1:28" ht="14.45" customHeight="1">
      <c r="A68" s="1271" t="s">
        <v>9</v>
      </c>
      <c r="B68" s="1272">
        <f t="shared" ref="B68:B83" si="0">J68+R68</f>
        <v>447805</v>
      </c>
      <c r="C68" s="1273">
        <v>34.796603432297353</v>
      </c>
      <c r="D68" s="1274">
        <f t="shared" ref="D68:F83" si="1">L68+T68</f>
        <v>24299</v>
      </c>
      <c r="E68" s="1275">
        <f t="shared" si="1"/>
        <v>294303</v>
      </c>
      <c r="F68" s="1276">
        <f t="shared" si="1"/>
        <v>129203</v>
      </c>
      <c r="G68" s="1277">
        <f t="shared" ref="G68:G86" si="2">D68/B68*100</f>
        <v>5.4262457989526691</v>
      </c>
      <c r="H68" s="1277">
        <f t="shared" ref="H68:H86" si="3">E68/B68*100</f>
        <v>65.721240271993381</v>
      </c>
      <c r="I68" s="1278">
        <f t="shared" ref="I68:I86" si="4">F68/B68*100</f>
        <v>28.852513929053941</v>
      </c>
      <c r="J68" s="1272">
        <v>431527</v>
      </c>
      <c r="K68" s="1279">
        <v>35.174804821018867</v>
      </c>
      <c r="L68" s="1274">
        <v>15096</v>
      </c>
      <c r="M68" s="1275">
        <v>289442</v>
      </c>
      <c r="N68" s="1276">
        <v>126989</v>
      </c>
      <c r="O68" s="1277">
        <f t="shared" ref="O68:O86" si="5">L68/J68*100</f>
        <v>3.4982747313609579</v>
      </c>
      <c r="P68" s="1277">
        <f t="shared" ref="P68:P86" si="6">M68/J68*100</f>
        <v>67.073902675846469</v>
      </c>
      <c r="Q68" s="1279">
        <f t="shared" ref="Q68:Q86" si="7">N68/J68*100</f>
        <v>29.427822592792573</v>
      </c>
      <c r="R68" s="1272">
        <v>16278</v>
      </c>
      <c r="S68" s="1273">
        <v>24.770549207519352</v>
      </c>
      <c r="T68" s="1274">
        <v>9203</v>
      </c>
      <c r="U68" s="1275">
        <v>4861</v>
      </c>
      <c r="V68" s="1276">
        <v>2214</v>
      </c>
      <c r="W68" s="1323">
        <f t="shared" ref="W68:W86" si="8">T68/R68*100</f>
        <v>56.536429536798124</v>
      </c>
      <c r="X68" s="1281">
        <f t="shared" ref="X68:X86" si="9">U68/R68*100</f>
        <v>29.862390957120038</v>
      </c>
      <c r="Y68" s="1282">
        <f t="shared" ref="Y68:Y86" si="10">V68/R68*100</f>
        <v>13.601179506081829</v>
      </c>
      <c r="AA68" s="1320"/>
      <c r="AB68" s="1320"/>
    </row>
    <row r="69" spans="1:28" ht="14.45" customHeight="1">
      <c r="A69" s="1283" t="s">
        <v>10</v>
      </c>
      <c r="B69" s="1284">
        <f t="shared" si="0"/>
        <v>532087</v>
      </c>
      <c r="C69" s="1285">
        <v>33.817511046126377</v>
      </c>
      <c r="D69" s="1286">
        <f t="shared" si="1"/>
        <v>109968</v>
      </c>
      <c r="E69" s="1287">
        <f t="shared" si="1"/>
        <v>218891</v>
      </c>
      <c r="F69" s="1288">
        <f t="shared" si="1"/>
        <v>203228</v>
      </c>
      <c r="G69" s="1289">
        <f t="shared" si="2"/>
        <v>20.667296889418459</v>
      </c>
      <c r="H69" s="1289">
        <f t="shared" si="3"/>
        <v>41.138197324873566</v>
      </c>
      <c r="I69" s="1290">
        <f t="shared" si="4"/>
        <v>38.194505785707975</v>
      </c>
      <c r="J69" s="1284">
        <v>521161</v>
      </c>
      <c r="K69" s="1324">
        <v>33.896703705764949</v>
      </c>
      <c r="L69" s="1286">
        <v>106262</v>
      </c>
      <c r="M69" s="1287">
        <v>214898</v>
      </c>
      <c r="N69" s="1288">
        <v>200001</v>
      </c>
      <c r="O69" s="1289">
        <f t="shared" si="5"/>
        <v>20.389476572498712</v>
      </c>
      <c r="P69" s="1289">
        <f t="shared" si="6"/>
        <v>41.234474567360181</v>
      </c>
      <c r="Q69" s="1291">
        <f t="shared" si="7"/>
        <v>38.376048860141111</v>
      </c>
      <c r="R69" s="1284">
        <v>10926</v>
      </c>
      <c r="S69" s="1285">
        <v>30.040087863811127</v>
      </c>
      <c r="T69" s="1286">
        <v>3706</v>
      </c>
      <c r="U69" s="1287">
        <v>3993</v>
      </c>
      <c r="V69" s="1288">
        <v>3227</v>
      </c>
      <c r="W69" s="1325">
        <f t="shared" si="8"/>
        <v>33.919092073952037</v>
      </c>
      <c r="X69" s="1293">
        <f t="shared" si="9"/>
        <v>36.545853926414054</v>
      </c>
      <c r="Y69" s="1294">
        <f t="shared" si="10"/>
        <v>29.535053999633902</v>
      </c>
      <c r="AA69" s="1320"/>
      <c r="AB69" s="1320"/>
    </row>
    <row r="70" spans="1:28" ht="14.45" customHeight="1">
      <c r="A70" s="1271" t="s">
        <v>11</v>
      </c>
      <c r="B70" s="1272">
        <f t="shared" si="0"/>
        <v>173859</v>
      </c>
      <c r="C70" s="1273">
        <v>42.718093397522892</v>
      </c>
      <c r="D70" s="1274">
        <f t="shared" si="1"/>
        <v>1429</v>
      </c>
      <c r="E70" s="1275">
        <f t="shared" si="1"/>
        <v>61349</v>
      </c>
      <c r="F70" s="1276">
        <f t="shared" si="1"/>
        <v>111081</v>
      </c>
      <c r="G70" s="1277">
        <f t="shared" si="2"/>
        <v>0.82193041487642282</v>
      </c>
      <c r="H70" s="1277">
        <f t="shared" si="3"/>
        <v>35.286640323480526</v>
      </c>
      <c r="I70" s="1278">
        <f t="shared" si="4"/>
        <v>63.891429261643054</v>
      </c>
      <c r="J70" s="1272">
        <v>168470</v>
      </c>
      <c r="K70" s="1279">
        <v>42.767839971508899</v>
      </c>
      <c r="L70" s="1274">
        <v>1402</v>
      </c>
      <c r="M70" s="1275">
        <v>59217</v>
      </c>
      <c r="N70" s="1276">
        <v>107851</v>
      </c>
      <c r="O70" s="1277">
        <f t="shared" si="5"/>
        <v>0.83219564314121219</v>
      </c>
      <c r="P70" s="1277">
        <f t="shared" si="6"/>
        <v>35.149878316614235</v>
      </c>
      <c r="Q70" s="1279">
        <f t="shared" si="7"/>
        <v>64.017926040244561</v>
      </c>
      <c r="R70" s="1272">
        <v>5389</v>
      </c>
      <c r="S70" s="1273">
        <v>41.162924475784052</v>
      </c>
      <c r="T70" s="1274">
        <v>27</v>
      </c>
      <c r="U70" s="1275">
        <v>2132</v>
      </c>
      <c r="V70" s="1276">
        <v>3230</v>
      </c>
      <c r="W70" s="1323">
        <f t="shared" si="8"/>
        <v>0.50102059751345329</v>
      </c>
      <c r="X70" s="1281">
        <f t="shared" si="9"/>
        <v>39.562070885136393</v>
      </c>
      <c r="Y70" s="1282">
        <f t="shared" si="10"/>
        <v>59.936908517350162</v>
      </c>
      <c r="AA70" s="1320"/>
      <c r="AB70" s="1320"/>
    </row>
    <row r="71" spans="1:28" ht="14.45" customHeight="1">
      <c r="A71" s="1283" t="s">
        <v>12</v>
      </c>
      <c r="B71" s="1284">
        <f t="shared" si="0"/>
        <v>114209</v>
      </c>
      <c r="C71" s="1285">
        <v>39.407848768485437</v>
      </c>
      <c r="D71" s="1286">
        <f t="shared" si="1"/>
        <v>887</v>
      </c>
      <c r="E71" s="1287">
        <f t="shared" si="1"/>
        <v>36905</v>
      </c>
      <c r="F71" s="1288">
        <f t="shared" si="1"/>
        <v>76417</v>
      </c>
      <c r="G71" s="1289">
        <f t="shared" si="2"/>
        <v>0.77664632384488086</v>
      </c>
      <c r="H71" s="1289">
        <f t="shared" si="3"/>
        <v>32.313565480829006</v>
      </c>
      <c r="I71" s="1290">
        <f t="shared" si="4"/>
        <v>66.909788195326115</v>
      </c>
      <c r="J71" s="1284">
        <v>110757</v>
      </c>
      <c r="K71" s="1324">
        <v>39.437055897144099</v>
      </c>
      <c r="L71" s="1286">
        <v>826</v>
      </c>
      <c r="M71" s="1287">
        <v>35793</v>
      </c>
      <c r="N71" s="1288">
        <v>74138</v>
      </c>
      <c r="O71" s="1289">
        <f t="shared" si="5"/>
        <v>0.7457767906317434</v>
      </c>
      <c r="P71" s="1289">
        <f t="shared" si="6"/>
        <v>32.31669330155205</v>
      </c>
      <c r="Q71" s="1291">
        <f t="shared" si="7"/>
        <v>66.937529907816213</v>
      </c>
      <c r="R71" s="1284">
        <v>3452</v>
      </c>
      <c r="S71" s="1285">
        <v>38.470741599072895</v>
      </c>
      <c r="T71" s="1286">
        <v>61</v>
      </c>
      <c r="U71" s="1287">
        <v>1112</v>
      </c>
      <c r="V71" s="1288">
        <v>2279</v>
      </c>
      <c r="W71" s="1325">
        <f t="shared" si="8"/>
        <v>1.7670915411355737</v>
      </c>
      <c r="X71" s="1293">
        <f t="shared" si="9"/>
        <v>32.213209733487837</v>
      </c>
      <c r="Y71" s="1294">
        <f t="shared" si="10"/>
        <v>66.0196987253766</v>
      </c>
      <c r="AA71" s="1320"/>
      <c r="AB71" s="1320"/>
    </row>
    <row r="72" spans="1:28" ht="14.45" customHeight="1">
      <c r="A72" s="1271" t="s">
        <v>13</v>
      </c>
      <c r="B72" s="1272">
        <f t="shared" si="0"/>
        <v>27039</v>
      </c>
      <c r="C72" s="1273">
        <v>35.537593845926146</v>
      </c>
      <c r="D72" s="1274">
        <f t="shared" si="1"/>
        <v>1389</v>
      </c>
      <c r="E72" s="1275">
        <f t="shared" si="1"/>
        <v>12277</v>
      </c>
      <c r="F72" s="1276">
        <f t="shared" si="1"/>
        <v>13373</v>
      </c>
      <c r="G72" s="1277">
        <f t="shared" si="2"/>
        <v>5.1370242982358816</v>
      </c>
      <c r="H72" s="1277">
        <f t="shared" si="3"/>
        <v>45.404785679943785</v>
      </c>
      <c r="I72" s="1278">
        <f t="shared" si="4"/>
        <v>49.458190021820336</v>
      </c>
      <c r="J72" s="1272">
        <v>26032</v>
      </c>
      <c r="K72" s="1279">
        <v>35.649200983405358</v>
      </c>
      <c r="L72" s="1274">
        <v>1150</v>
      </c>
      <c r="M72" s="1275">
        <v>11861</v>
      </c>
      <c r="N72" s="1276">
        <v>13021</v>
      </c>
      <c r="O72" s="1277">
        <f t="shared" si="5"/>
        <v>4.417639827904118</v>
      </c>
      <c r="P72" s="1277">
        <f t="shared" si="6"/>
        <v>45.56315304240934</v>
      </c>
      <c r="Q72" s="1279">
        <f t="shared" si="7"/>
        <v>50.019207129686535</v>
      </c>
      <c r="R72" s="1272">
        <v>1007</v>
      </c>
      <c r="S72" s="1273">
        <v>32.652432969215454</v>
      </c>
      <c r="T72" s="1274">
        <v>239</v>
      </c>
      <c r="U72" s="1275">
        <v>416</v>
      </c>
      <c r="V72" s="1276">
        <v>352</v>
      </c>
      <c r="W72" s="1323">
        <f t="shared" si="8"/>
        <v>23.733862959285005</v>
      </c>
      <c r="X72" s="1281">
        <f t="shared" si="9"/>
        <v>41.31082423038729</v>
      </c>
      <c r="Y72" s="1282">
        <f t="shared" si="10"/>
        <v>34.955312810327705</v>
      </c>
      <c r="AA72" s="1320"/>
      <c r="AB72" s="1320"/>
    </row>
    <row r="73" spans="1:28" ht="14.45" customHeight="1">
      <c r="A73" s="1283" t="s">
        <v>14</v>
      </c>
      <c r="B73" s="1284">
        <f t="shared" si="0"/>
        <v>85753</v>
      </c>
      <c r="C73" s="1285">
        <v>35.291593297027013</v>
      </c>
      <c r="D73" s="1286">
        <f t="shared" si="1"/>
        <v>29026</v>
      </c>
      <c r="E73" s="1287">
        <f t="shared" si="1"/>
        <v>9030</v>
      </c>
      <c r="F73" s="1288">
        <f t="shared" si="1"/>
        <v>47697</v>
      </c>
      <c r="G73" s="1289">
        <f t="shared" si="2"/>
        <v>33.848378482385456</v>
      </c>
      <c r="H73" s="1289">
        <f t="shared" si="3"/>
        <v>10.53024383986566</v>
      </c>
      <c r="I73" s="1290">
        <f t="shared" si="4"/>
        <v>55.621377677748882</v>
      </c>
      <c r="J73" s="1284">
        <v>83184</v>
      </c>
      <c r="K73" s="1324">
        <v>35.444135891517298</v>
      </c>
      <c r="L73" s="1286">
        <v>27756</v>
      </c>
      <c r="M73" s="1287">
        <v>8413</v>
      </c>
      <c r="N73" s="1288">
        <v>47015</v>
      </c>
      <c r="O73" s="1289">
        <f t="shared" si="5"/>
        <v>33.366993652625503</v>
      </c>
      <c r="P73" s="1289">
        <f t="shared" si="6"/>
        <v>10.113723793037122</v>
      </c>
      <c r="Q73" s="1291">
        <f t="shared" si="7"/>
        <v>56.519282554337366</v>
      </c>
      <c r="R73" s="1284">
        <v>2569</v>
      </c>
      <c r="S73" s="1285">
        <v>30.352277150642305</v>
      </c>
      <c r="T73" s="1286">
        <v>1270</v>
      </c>
      <c r="U73" s="1287">
        <v>617</v>
      </c>
      <c r="V73" s="1288">
        <v>682</v>
      </c>
      <c r="W73" s="1325">
        <f t="shared" si="8"/>
        <v>49.435578045932274</v>
      </c>
      <c r="X73" s="1293">
        <f t="shared" si="9"/>
        <v>24.017127286882058</v>
      </c>
      <c r="Y73" s="1294">
        <f t="shared" si="10"/>
        <v>26.547294667185678</v>
      </c>
      <c r="AA73" s="1320"/>
      <c r="AB73" s="1320"/>
    </row>
    <row r="74" spans="1:28" ht="14.45" customHeight="1">
      <c r="A74" s="1271" t="s">
        <v>15</v>
      </c>
      <c r="B74" s="1272">
        <f t="shared" si="0"/>
        <v>260234</v>
      </c>
      <c r="C74" s="1273">
        <v>38.340286050246803</v>
      </c>
      <c r="D74" s="1274">
        <f t="shared" si="1"/>
        <v>21513</v>
      </c>
      <c r="E74" s="1275">
        <f t="shared" si="1"/>
        <v>85681</v>
      </c>
      <c r="F74" s="1276">
        <f t="shared" si="1"/>
        <v>153040</v>
      </c>
      <c r="G74" s="1277">
        <f t="shared" si="2"/>
        <v>8.266790657638893</v>
      </c>
      <c r="H74" s="1277">
        <f t="shared" si="3"/>
        <v>32.92459863046335</v>
      </c>
      <c r="I74" s="1278">
        <f t="shared" si="4"/>
        <v>58.808610711897757</v>
      </c>
      <c r="J74" s="1272">
        <v>250106</v>
      </c>
      <c r="K74" s="1279">
        <v>38.621748378687315</v>
      </c>
      <c r="L74" s="1274">
        <v>18487</v>
      </c>
      <c r="M74" s="1275">
        <v>81847</v>
      </c>
      <c r="N74" s="1276">
        <v>149772</v>
      </c>
      <c r="O74" s="1277">
        <f t="shared" si="5"/>
        <v>7.3916659336441342</v>
      </c>
      <c r="P74" s="1277">
        <f t="shared" si="6"/>
        <v>32.72492463195605</v>
      </c>
      <c r="Q74" s="1279">
        <f t="shared" si="7"/>
        <v>59.883409434399816</v>
      </c>
      <c r="R74" s="1272">
        <v>10128</v>
      </c>
      <c r="S74" s="1273">
        <v>31.389711690363377</v>
      </c>
      <c r="T74" s="1274">
        <v>3026</v>
      </c>
      <c r="U74" s="1275">
        <v>3834</v>
      </c>
      <c r="V74" s="1276">
        <v>3268</v>
      </c>
      <c r="W74" s="1323">
        <f t="shared" si="8"/>
        <v>29.877567140600313</v>
      </c>
      <c r="X74" s="1281">
        <f t="shared" si="9"/>
        <v>37.855450236966824</v>
      </c>
      <c r="Y74" s="1282">
        <f t="shared" si="10"/>
        <v>32.266982622432863</v>
      </c>
      <c r="AA74" s="1320"/>
      <c r="AB74" s="1320"/>
    </row>
    <row r="75" spans="1:28" ht="14.45" customHeight="1">
      <c r="A75" s="1283" t="s">
        <v>24</v>
      </c>
      <c r="B75" s="1284">
        <f t="shared" si="0"/>
        <v>72268</v>
      </c>
      <c r="C75" s="1285">
        <v>45.454253611556283</v>
      </c>
      <c r="D75" s="1286">
        <f t="shared" si="1"/>
        <v>329</v>
      </c>
      <c r="E75" s="1287">
        <f t="shared" si="1"/>
        <v>15882</v>
      </c>
      <c r="F75" s="1288">
        <f t="shared" si="1"/>
        <v>56057</v>
      </c>
      <c r="G75" s="1289">
        <f t="shared" si="2"/>
        <v>0.45524990313831848</v>
      </c>
      <c r="H75" s="1289">
        <f t="shared" si="3"/>
        <v>21.976531798306304</v>
      </c>
      <c r="I75" s="1290">
        <f t="shared" si="4"/>
        <v>77.568218298555379</v>
      </c>
      <c r="J75" s="1284">
        <v>68913</v>
      </c>
      <c r="K75" s="1324">
        <v>45.444952331199993</v>
      </c>
      <c r="L75" s="1286">
        <v>324</v>
      </c>
      <c r="M75" s="1287">
        <v>15159</v>
      </c>
      <c r="N75" s="1288">
        <v>53430</v>
      </c>
      <c r="O75" s="1289">
        <f t="shared" si="5"/>
        <v>0.47015802533629358</v>
      </c>
      <c r="P75" s="1289">
        <f t="shared" si="6"/>
        <v>21.997300944669366</v>
      </c>
      <c r="Q75" s="1291">
        <f t="shared" si="7"/>
        <v>77.532541029994334</v>
      </c>
      <c r="R75" s="1284">
        <v>3355</v>
      </c>
      <c r="S75" s="1285">
        <v>45.645305514157933</v>
      </c>
      <c r="T75" s="1286">
        <v>5</v>
      </c>
      <c r="U75" s="1287">
        <v>723</v>
      </c>
      <c r="V75" s="1288">
        <v>2627</v>
      </c>
      <c r="W75" s="1325">
        <f t="shared" si="8"/>
        <v>0.14903129657228018</v>
      </c>
      <c r="X75" s="1293">
        <f t="shared" si="9"/>
        <v>21.549925484351714</v>
      </c>
      <c r="Y75" s="1294">
        <f t="shared" si="10"/>
        <v>78.301043219076007</v>
      </c>
      <c r="AA75" s="1320"/>
      <c r="AB75" s="1320"/>
    </row>
    <row r="76" spans="1:28" ht="14.45" customHeight="1">
      <c r="A76" s="1271" t="s">
        <v>16</v>
      </c>
      <c r="B76" s="1272">
        <f t="shared" si="0"/>
        <v>321440</v>
      </c>
      <c r="C76" s="1273">
        <v>33.206508213042056</v>
      </c>
      <c r="D76" s="1274">
        <f t="shared" si="1"/>
        <v>82954</v>
      </c>
      <c r="E76" s="1275">
        <f t="shared" si="1"/>
        <v>104950</v>
      </c>
      <c r="F76" s="1276">
        <f t="shared" si="1"/>
        <v>133536</v>
      </c>
      <c r="G76" s="1277">
        <f t="shared" si="2"/>
        <v>25.806993529118966</v>
      </c>
      <c r="H76" s="1277">
        <f t="shared" si="3"/>
        <v>32.649950223992036</v>
      </c>
      <c r="I76" s="1278">
        <f t="shared" si="4"/>
        <v>41.543056246889002</v>
      </c>
      <c r="J76" s="1272">
        <v>302555</v>
      </c>
      <c r="K76" s="1279">
        <v>33.630202773049874</v>
      </c>
      <c r="L76" s="1274">
        <v>73941</v>
      </c>
      <c r="M76" s="1275">
        <v>98950</v>
      </c>
      <c r="N76" s="1276">
        <v>129664</v>
      </c>
      <c r="O76" s="1277">
        <f t="shared" si="5"/>
        <v>24.438862355604765</v>
      </c>
      <c r="P76" s="1277">
        <f t="shared" si="6"/>
        <v>32.704797474839289</v>
      </c>
      <c r="Q76" s="1279">
        <f t="shared" si="7"/>
        <v>42.856340169555949</v>
      </c>
      <c r="R76" s="1272">
        <v>18885</v>
      </c>
      <c r="S76" s="1273">
        <v>26.418533227429183</v>
      </c>
      <c r="T76" s="1295">
        <v>9013</v>
      </c>
      <c r="U76" s="1296">
        <v>6000</v>
      </c>
      <c r="V76" s="1297">
        <v>3872</v>
      </c>
      <c r="W76" s="1326">
        <f t="shared" si="8"/>
        <v>47.725708234048184</v>
      </c>
      <c r="X76" s="1299">
        <f t="shared" si="9"/>
        <v>31.771247021445593</v>
      </c>
      <c r="Y76" s="1282">
        <f t="shared" si="10"/>
        <v>20.503044744506223</v>
      </c>
      <c r="AA76" s="1320"/>
      <c r="AB76" s="1320"/>
    </row>
    <row r="77" spans="1:28" ht="14.45" customHeight="1">
      <c r="A77" s="1283" t="s">
        <v>17</v>
      </c>
      <c r="B77" s="1284">
        <f t="shared" si="0"/>
        <v>700054</v>
      </c>
      <c r="C77" s="1285">
        <v>39.441280244095424</v>
      </c>
      <c r="D77" s="1286">
        <f t="shared" si="1"/>
        <v>42058</v>
      </c>
      <c r="E77" s="1287">
        <f t="shared" si="1"/>
        <v>285248</v>
      </c>
      <c r="F77" s="1288">
        <f t="shared" si="1"/>
        <v>372748</v>
      </c>
      <c r="G77" s="1289">
        <f t="shared" si="2"/>
        <v>6.0078222537118569</v>
      </c>
      <c r="H77" s="1289">
        <f t="shared" si="3"/>
        <v>40.746570978810205</v>
      </c>
      <c r="I77" s="1290">
        <f t="shared" si="4"/>
        <v>53.245606767477938</v>
      </c>
      <c r="J77" s="1284">
        <v>641928</v>
      </c>
      <c r="K77" s="1324">
        <v>39.900404718288854</v>
      </c>
      <c r="L77" s="1286">
        <v>31535</v>
      </c>
      <c r="M77" s="1287">
        <v>260486</v>
      </c>
      <c r="N77" s="1288">
        <v>349907</v>
      </c>
      <c r="O77" s="1289">
        <f t="shared" si="5"/>
        <v>4.9125447090639449</v>
      </c>
      <c r="P77" s="1289">
        <f t="shared" si="6"/>
        <v>40.57869418377139</v>
      </c>
      <c r="Q77" s="1291">
        <f t="shared" si="7"/>
        <v>54.508761107164673</v>
      </c>
      <c r="R77" s="1284">
        <v>58126</v>
      </c>
      <c r="S77" s="1285">
        <v>34.370832329766323</v>
      </c>
      <c r="T77" s="1286">
        <v>10523</v>
      </c>
      <c r="U77" s="1287">
        <v>24762</v>
      </c>
      <c r="V77" s="1288">
        <v>22841</v>
      </c>
      <c r="W77" s="1325">
        <f t="shared" si="8"/>
        <v>18.103774558717269</v>
      </c>
      <c r="X77" s="1293">
        <f t="shared" si="9"/>
        <v>42.600557409764995</v>
      </c>
      <c r="Y77" s="1294">
        <f t="shared" si="10"/>
        <v>39.295668031517735</v>
      </c>
      <c r="AA77" s="1320"/>
      <c r="AB77" s="1320"/>
    </row>
    <row r="78" spans="1:28" ht="14.45" customHeight="1">
      <c r="A78" s="1271" t="s">
        <v>18</v>
      </c>
      <c r="B78" s="1272">
        <f t="shared" si="0"/>
        <v>161902</v>
      </c>
      <c r="C78" s="1273">
        <v>40.301015429087101</v>
      </c>
      <c r="D78" s="1274">
        <f t="shared" si="1"/>
        <v>6326</v>
      </c>
      <c r="E78" s="1275">
        <f t="shared" si="1"/>
        <v>55493</v>
      </c>
      <c r="F78" s="1276">
        <f t="shared" si="1"/>
        <v>100083</v>
      </c>
      <c r="G78" s="1277">
        <f t="shared" si="2"/>
        <v>3.9073019480920554</v>
      </c>
      <c r="H78" s="1277">
        <f t="shared" si="3"/>
        <v>34.275672937950119</v>
      </c>
      <c r="I78" s="1278">
        <f t="shared" si="4"/>
        <v>61.817025113957826</v>
      </c>
      <c r="J78" s="1272">
        <v>158542</v>
      </c>
      <c r="K78" s="1279">
        <v>40.551696080533368</v>
      </c>
      <c r="L78" s="1274">
        <v>5042</v>
      </c>
      <c r="M78" s="1275">
        <v>54116</v>
      </c>
      <c r="N78" s="1276">
        <v>99384</v>
      </c>
      <c r="O78" s="1277">
        <f t="shared" si="5"/>
        <v>3.18022984445762</v>
      </c>
      <c r="P78" s="1277">
        <f t="shared" si="6"/>
        <v>34.133541900568936</v>
      </c>
      <c r="Q78" s="1279">
        <f t="shared" si="7"/>
        <v>62.686228254973443</v>
      </c>
      <c r="R78" s="1272">
        <v>3360</v>
      </c>
      <c r="S78" s="1273">
        <v>28.472619047619034</v>
      </c>
      <c r="T78" s="1295">
        <v>1284</v>
      </c>
      <c r="U78" s="1296">
        <v>1377</v>
      </c>
      <c r="V78" s="1297">
        <v>699</v>
      </c>
      <c r="W78" s="1326">
        <f t="shared" si="8"/>
        <v>38.214285714285708</v>
      </c>
      <c r="X78" s="1299">
        <f t="shared" si="9"/>
        <v>40.982142857142854</v>
      </c>
      <c r="Y78" s="1282">
        <f t="shared" si="10"/>
        <v>20.803571428571431</v>
      </c>
      <c r="AA78" s="1320"/>
      <c r="AB78" s="1320"/>
    </row>
    <row r="79" spans="1:28" ht="14.45" customHeight="1">
      <c r="A79" s="1283" t="s">
        <v>19</v>
      </c>
      <c r="B79" s="1284">
        <f t="shared" si="0"/>
        <v>34882</v>
      </c>
      <c r="C79" s="1285">
        <v>42.581073332951142</v>
      </c>
      <c r="D79" s="1286">
        <f t="shared" si="1"/>
        <v>779</v>
      </c>
      <c r="E79" s="1287">
        <f t="shared" si="1"/>
        <v>10892</v>
      </c>
      <c r="F79" s="1288">
        <f t="shared" si="1"/>
        <v>23211</v>
      </c>
      <c r="G79" s="1289">
        <f t="shared" si="2"/>
        <v>2.233243506679663</v>
      </c>
      <c r="H79" s="1289">
        <f t="shared" si="3"/>
        <v>31.225273780173158</v>
      </c>
      <c r="I79" s="1290">
        <f t="shared" si="4"/>
        <v>66.541482713147175</v>
      </c>
      <c r="J79" s="1284">
        <v>34028</v>
      </c>
      <c r="K79" s="1324">
        <v>42.901845538967947</v>
      </c>
      <c r="L79" s="1286">
        <v>552</v>
      </c>
      <c r="M79" s="1287">
        <v>10424</v>
      </c>
      <c r="N79" s="1288">
        <v>23052</v>
      </c>
      <c r="O79" s="1289">
        <f t="shared" si="5"/>
        <v>1.6221934877159987</v>
      </c>
      <c r="P79" s="1289">
        <f t="shared" si="6"/>
        <v>30.633595862231104</v>
      </c>
      <c r="Q79" s="1291">
        <f t="shared" si="7"/>
        <v>67.744210650052892</v>
      </c>
      <c r="R79" s="1284">
        <v>854</v>
      </c>
      <c r="S79" s="1285">
        <v>29.799765807962505</v>
      </c>
      <c r="T79" s="1286">
        <v>227</v>
      </c>
      <c r="U79" s="1287">
        <v>468</v>
      </c>
      <c r="V79" s="1288">
        <v>159</v>
      </c>
      <c r="W79" s="1325">
        <f t="shared" si="8"/>
        <v>26.580796252927403</v>
      </c>
      <c r="X79" s="1293">
        <f t="shared" si="9"/>
        <v>54.800936768149889</v>
      </c>
      <c r="Y79" s="1294">
        <f t="shared" si="10"/>
        <v>18.618266978922719</v>
      </c>
      <c r="AA79" s="1320"/>
      <c r="AB79" s="1320"/>
    </row>
    <row r="80" spans="1:28" ht="14.45" customHeight="1">
      <c r="A80" s="1271" t="s">
        <v>20</v>
      </c>
      <c r="B80" s="1272">
        <f t="shared" si="0"/>
        <v>190211</v>
      </c>
      <c r="C80" s="1273">
        <v>42.421148093432727</v>
      </c>
      <c r="D80" s="1274">
        <f t="shared" si="1"/>
        <v>4945</v>
      </c>
      <c r="E80" s="1275">
        <f t="shared" si="1"/>
        <v>21631</v>
      </c>
      <c r="F80" s="1276">
        <f t="shared" si="1"/>
        <v>163635</v>
      </c>
      <c r="G80" s="1277">
        <f t="shared" si="2"/>
        <v>2.5997444942721502</v>
      </c>
      <c r="H80" s="1277">
        <f t="shared" si="3"/>
        <v>11.37210781710837</v>
      </c>
      <c r="I80" s="1278">
        <f t="shared" si="4"/>
        <v>86.028147688619484</v>
      </c>
      <c r="J80" s="1272">
        <v>183605</v>
      </c>
      <c r="K80" s="1279">
        <v>42.413180468941484</v>
      </c>
      <c r="L80" s="1274">
        <v>4870</v>
      </c>
      <c r="M80" s="1275">
        <v>21272</v>
      </c>
      <c r="N80" s="1276">
        <v>157463</v>
      </c>
      <c r="O80" s="1277">
        <f t="shared" si="5"/>
        <v>2.6524332126031425</v>
      </c>
      <c r="P80" s="1277">
        <f t="shared" si="6"/>
        <v>11.58574112905422</v>
      </c>
      <c r="Q80" s="1279">
        <f t="shared" si="7"/>
        <v>85.761825658342644</v>
      </c>
      <c r="R80" s="1272">
        <v>6606</v>
      </c>
      <c r="S80" s="1273">
        <v>42.642597638510274</v>
      </c>
      <c r="T80" s="1295">
        <v>75</v>
      </c>
      <c r="U80" s="1296">
        <v>359</v>
      </c>
      <c r="V80" s="1297">
        <v>6172</v>
      </c>
      <c r="W80" s="1326">
        <f t="shared" si="8"/>
        <v>1.1353315168029063</v>
      </c>
      <c r="X80" s="1299">
        <f t="shared" si="9"/>
        <v>5.4344535270965793</v>
      </c>
      <c r="Y80" s="1282">
        <f t="shared" si="10"/>
        <v>93.430214956100514</v>
      </c>
      <c r="AA80" s="1320"/>
      <c r="AB80" s="1320"/>
    </row>
    <row r="81" spans="1:28" ht="14.45" customHeight="1">
      <c r="A81" s="1283" t="s">
        <v>21</v>
      </c>
      <c r="B81" s="1284">
        <f t="shared" si="0"/>
        <v>93804</v>
      </c>
      <c r="C81" s="1285">
        <v>42.633746961750262</v>
      </c>
      <c r="D81" s="1286">
        <f t="shared" si="1"/>
        <v>5449</v>
      </c>
      <c r="E81" s="1287">
        <f t="shared" si="1"/>
        <v>8326</v>
      </c>
      <c r="F81" s="1288">
        <f t="shared" si="1"/>
        <v>80029</v>
      </c>
      <c r="G81" s="1289">
        <f t="shared" si="2"/>
        <v>5.8089207283271502</v>
      </c>
      <c r="H81" s="1289">
        <f t="shared" si="3"/>
        <v>8.875954117095219</v>
      </c>
      <c r="I81" s="1290">
        <f t="shared" si="4"/>
        <v>85.315125154577629</v>
      </c>
      <c r="J81" s="1284">
        <v>92959</v>
      </c>
      <c r="K81" s="1324">
        <v>42.630310136727068</v>
      </c>
      <c r="L81" s="1286">
        <v>5441</v>
      </c>
      <c r="M81" s="1287">
        <v>8290</v>
      </c>
      <c r="N81" s="1288">
        <v>79228</v>
      </c>
      <c r="O81" s="1289">
        <f t="shared" si="5"/>
        <v>5.8531180412870194</v>
      </c>
      <c r="P81" s="1289">
        <f t="shared" si="6"/>
        <v>8.9179100463645256</v>
      </c>
      <c r="Q81" s="1291">
        <f t="shared" si="7"/>
        <v>85.228971912348456</v>
      </c>
      <c r="R81" s="1284">
        <v>845</v>
      </c>
      <c r="S81" s="1285">
        <v>43.011834319526642</v>
      </c>
      <c r="T81" s="1286">
        <v>8</v>
      </c>
      <c r="U81" s="1287">
        <v>36</v>
      </c>
      <c r="V81" s="1288">
        <v>801</v>
      </c>
      <c r="W81" s="1325">
        <f t="shared" si="8"/>
        <v>0.94674556213017758</v>
      </c>
      <c r="X81" s="1293">
        <f t="shared" si="9"/>
        <v>4.2603550295857984</v>
      </c>
      <c r="Y81" s="1294">
        <f t="shared" si="10"/>
        <v>94.792899408284029</v>
      </c>
      <c r="AA81" s="1320"/>
      <c r="AB81" s="1320"/>
    </row>
    <row r="82" spans="1:28" ht="14.45" customHeight="1">
      <c r="A82" s="1271" t="s">
        <v>22</v>
      </c>
      <c r="B82" s="1272">
        <f t="shared" si="0"/>
        <v>114610</v>
      </c>
      <c r="C82" s="1273">
        <v>34.637631969287511</v>
      </c>
      <c r="D82" s="1274">
        <f t="shared" si="1"/>
        <v>22272</v>
      </c>
      <c r="E82" s="1275">
        <f t="shared" si="1"/>
        <v>40975</v>
      </c>
      <c r="F82" s="1276">
        <f t="shared" si="1"/>
        <v>51363</v>
      </c>
      <c r="G82" s="1277">
        <f t="shared" si="2"/>
        <v>19.432859261844516</v>
      </c>
      <c r="H82" s="1277">
        <f t="shared" si="3"/>
        <v>35.751679609109154</v>
      </c>
      <c r="I82" s="1278">
        <f t="shared" si="4"/>
        <v>44.815461129046327</v>
      </c>
      <c r="J82" s="1272">
        <v>106855</v>
      </c>
      <c r="K82" s="1279">
        <v>34.902849656076079</v>
      </c>
      <c r="L82" s="1274">
        <v>20056</v>
      </c>
      <c r="M82" s="1275">
        <v>37748</v>
      </c>
      <c r="N82" s="1276">
        <v>49051</v>
      </c>
      <c r="O82" s="1277">
        <f t="shared" si="5"/>
        <v>18.769360348135326</v>
      </c>
      <c r="P82" s="1277">
        <f t="shared" si="6"/>
        <v>35.326376865846242</v>
      </c>
      <c r="Q82" s="1279">
        <f t="shared" si="7"/>
        <v>45.904262786018435</v>
      </c>
      <c r="R82" s="1272">
        <v>7755</v>
      </c>
      <c r="S82" s="1273">
        <v>30.983236621534502</v>
      </c>
      <c r="T82" s="1295">
        <v>2216</v>
      </c>
      <c r="U82" s="1296">
        <v>3227</v>
      </c>
      <c r="V82" s="1297">
        <v>2312</v>
      </c>
      <c r="W82" s="1326">
        <f t="shared" si="8"/>
        <v>28.57511283043198</v>
      </c>
      <c r="X82" s="1299">
        <f t="shared" si="9"/>
        <v>41.611863313990973</v>
      </c>
      <c r="Y82" s="1282">
        <f t="shared" si="10"/>
        <v>29.813023855577047</v>
      </c>
      <c r="AA82" s="1320"/>
      <c r="AB82" s="1320"/>
    </row>
    <row r="83" spans="1:28" ht="14.45" customHeight="1" thickBot="1">
      <c r="A83" s="1283" t="s">
        <v>23</v>
      </c>
      <c r="B83" s="1300">
        <f t="shared" si="0"/>
        <v>92809</v>
      </c>
      <c r="C83" s="1301">
        <v>45.576700535507491</v>
      </c>
      <c r="D83" s="1302">
        <f t="shared" si="1"/>
        <v>1320</v>
      </c>
      <c r="E83" s="1303">
        <f t="shared" si="1"/>
        <v>2627</v>
      </c>
      <c r="F83" s="1304">
        <f t="shared" si="1"/>
        <v>88862</v>
      </c>
      <c r="G83" s="1305">
        <f t="shared" si="2"/>
        <v>1.4222758568673297</v>
      </c>
      <c r="H83" s="1305">
        <f t="shared" si="3"/>
        <v>2.8305444515079357</v>
      </c>
      <c r="I83" s="1306">
        <f t="shared" si="4"/>
        <v>95.747179691624737</v>
      </c>
      <c r="J83" s="1300">
        <v>91858</v>
      </c>
      <c r="K83" s="1327">
        <v>45.62376711881388</v>
      </c>
      <c r="L83" s="1302">
        <v>1269</v>
      </c>
      <c r="M83" s="1303">
        <v>2544</v>
      </c>
      <c r="N83" s="1304">
        <v>88045</v>
      </c>
      <c r="O83" s="1305">
        <f t="shared" si="5"/>
        <v>1.3814801106054997</v>
      </c>
      <c r="P83" s="1305">
        <f t="shared" si="6"/>
        <v>2.7694920420649263</v>
      </c>
      <c r="Q83" s="1307">
        <f t="shared" si="7"/>
        <v>95.849027847329566</v>
      </c>
      <c r="R83" s="1300">
        <v>951</v>
      </c>
      <c r="S83" s="1301">
        <v>41.030494216614137</v>
      </c>
      <c r="T83" s="1302">
        <v>51</v>
      </c>
      <c r="U83" s="1303">
        <v>83</v>
      </c>
      <c r="V83" s="1304">
        <v>817</v>
      </c>
      <c r="W83" s="1328">
        <f t="shared" si="8"/>
        <v>5.3627760252365935</v>
      </c>
      <c r="X83" s="1309">
        <f t="shared" si="9"/>
        <v>8.7276550998948466</v>
      </c>
      <c r="Y83" s="1310">
        <f t="shared" si="10"/>
        <v>85.909568874868555</v>
      </c>
      <c r="AA83" s="1320"/>
      <c r="AB83" s="1320"/>
    </row>
    <row r="84" spans="1:28" ht="14.45" customHeight="1">
      <c r="A84" s="1311" t="s">
        <v>28</v>
      </c>
      <c r="B84" s="927">
        <f>SUM(B68,B69,B72,B73,B74,B76,B77,B78,B79,B82)</f>
        <v>2685806</v>
      </c>
      <c r="C84" s="1050">
        <v>36.415709474175898</v>
      </c>
      <c r="D84" s="931">
        <f>SUM(D68,D69,D72,D73,D74,D76,D77,D78,D79,D82)</f>
        <v>340584</v>
      </c>
      <c r="E84" s="932">
        <f>SUM(E68,E69,E72,E73,E74,E76,E77,E78,E79,E82)</f>
        <v>1117740</v>
      </c>
      <c r="F84" s="929">
        <f>SUM(F68,F69,F72,F73,F74,F76,F77,F78,F79,F82)</f>
        <v>1227482</v>
      </c>
      <c r="G84" s="1062">
        <f t="shared" si="2"/>
        <v>12.680886110165812</v>
      </c>
      <c r="H84" s="1312">
        <f t="shared" si="3"/>
        <v>41.616557562236437</v>
      </c>
      <c r="I84" s="1053">
        <f t="shared" si="4"/>
        <v>45.702556327597748</v>
      </c>
      <c r="J84" s="927">
        <v>2555918</v>
      </c>
      <c r="K84" s="1074">
        <v>36.694127902379186</v>
      </c>
      <c r="L84" s="931">
        <f>SUM(L68,L69,L72,L73,L74,L76,L77,L78,L79,L82)</f>
        <v>299877</v>
      </c>
      <c r="M84" s="932">
        <f>SUM(M68,M69,M72,M73,M74,M76,M77,M78,M79,M82)</f>
        <v>1068185</v>
      </c>
      <c r="N84" s="929">
        <f>SUM(N68,N69,N72,N73,N74,N76,N77,N78,N79,N82)</f>
        <v>1187856</v>
      </c>
      <c r="O84" s="1051">
        <f t="shared" si="5"/>
        <v>11.732653394983721</v>
      </c>
      <c r="P84" s="1312">
        <f t="shared" si="6"/>
        <v>41.792616195042257</v>
      </c>
      <c r="Q84" s="1053">
        <f t="shared" si="7"/>
        <v>46.474730409974029</v>
      </c>
      <c r="R84" s="927">
        <v>129888</v>
      </c>
      <c r="S84" s="1050">
        <v>30.937030364621819</v>
      </c>
      <c r="T84" s="931">
        <f>SUM(T68,T69,T72,T73,T74,T76,T77,T78,T79,T82)</f>
        <v>40707</v>
      </c>
      <c r="U84" s="932">
        <f>SUM(U68,U69,U72,U73,U74,U76,U77,U78,U79,U82)</f>
        <v>49555</v>
      </c>
      <c r="V84" s="929">
        <f>SUM(V68,V69,V72,V73,V74,V76,V77,V78,V79,V82)</f>
        <v>39626</v>
      </c>
      <c r="W84" s="1062">
        <f t="shared" si="8"/>
        <v>31.340077605321508</v>
      </c>
      <c r="X84" s="1051">
        <f t="shared" si="9"/>
        <v>38.152100271002709</v>
      </c>
      <c r="Y84" s="1052">
        <f t="shared" si="10"/>
        <v>30.507822123675783</v>
      </c>
      <c r="AA84" s="1320"/>
      <c r="AB84" s="1320"/>
    </row>
    <row r="85" spans="1:28" ht="14.45" customHeight="1">
      <c r="A85" s="1314" t="s">
        <v>27</v>
      </c>
      <c r="B85" s="939">
        <f>SUM(B70,B71,B75,B80,B81,B83)</f>
        <v>737160</v>
      </c>
      <c r="C85" s="1054">
        <v>42.746021216559939</v>
      </c>
      <c r="D85" s="943">
        <f>SUM(D70,D71,D75,D80,D81,D83)</f>
        <v>14359</v>
      </c>
      <c r="E85" s="944">
        <f>SUM(E70,E71,E75,E80,E81,E83)</f>
        <v>146720</v>
      </c>
      <c r="F85" s="941">
        <f>SUM(F70,F71,F75,F80,F81,F83)</f>
        <v>576081</v>
      </c>
      <c r="G85" s="1063">
        <f t="shared" si="2"/>
        <v>1.9478810570296816</v>
      </c>
      <c r="H85" s="1315">
        <f t="shared" si="3"/>
        <v>19.903413098920179</v>
      </c>
      <c r="I85" s="1057">
        <f t="shared" si="4"/>
        <v>78.148705844050141</v>
      </c>
      <c r="J85" s="939">
        <v>716562</v>
      </c>
      <c r="K85" s="1077">
        <v>42.767865167284619</v>
      </c>
      <c r="L85" s="943">
        <f>SUM(L70,L71,L75,L80,L81,L83)</f>
        <v>14132</v>
      </c>
      <c r="M85" s="944">
        <f>SUM(M70,M71,M75,M80,M81,M83)</f>
        <v>142275</v>
      </c>
      <c r="N85" s="941">
        <f>SUM(N70,N71,N75,N80,N81,N83)</f>
        <v>560155</v>
      </c>
      <c r="O85" s="1055">
        <f t="shared" si="5"/>
        <v>1.9721950089454925</v>
      </c>
      <c r="P85" s="1315">
        <f t="shared" si="6"/>
        <v>19.855225367797903</v>
      </c>
      <c r="Q85" s="1057">
        <f t="shared" si="7"/>
        <v>78.17257962325661</v>
      </c>
      <c r="R85" s="939">
        <v>20598</v>
      </c>
      <c r="S85" s="1054">
        <v>41.986115156811195</v>
      </c>
      <c r="T85" s="943">
        <f>SUM(T70,T71,T75,T80,T81,T83)</f>
        <v>227</v>
      </c>
      <c r="U85" s="944">
        <f>SUM(U70,U71,U75,U80,U81,U83)</f>
        <v>4445</v>
      </c>
      <c r="V85" s="941">
        <f>SUM(V70,V71,V75,V80,V81,V83)</f>
        <v>15926</v>
      </c>
      <c r="W85" s="1063">
        <f t="shared" si="8"/>
        <v>1.1020487425963685</v>
      </c>
      <c r="X85" s="1055">
        <f t="shared" si="9"/>
        <v>21.579765025730655</v>
      </c>
      <c r="Y85" s="1056">
        <f t="shared" si="10"/>
        <v>77.318186231672982</v>
      </c>
      <c r="AA85" s="1320"/>
      <c r="AB85" s="1320"/>
    </row>
    <row r="86" spans="1:28" ht="14.45" customHeight="1">
      <c r="A86" s="1317" t="s">
        <v>26</v>
      </c>
      <c r="B86" s="951">
        <f>SUM(B68:B83)</f>
        <v>3422966</v>
      </c>
      <c r="C86" s="1058">
        <v>37.778986995489305</v>
      </c>
      <c r="D86" s="955">
        <f>SUM(D68:D83)</f>
        <v>354943</v>
      </c>
      <c r="E86" s="956">
        <f>SUM(E68:E83)</f>
        <v>1264460</v>
      </c>
      <c r="F86" s="953">
        <f>SUM(F68:F83)</f>
        <v>1803563</v>
      </c>
      <c r="G86" s="1064">
        <f t="shared" si="2"/>
        <v>10.369457365337546</v>
      </c>
      <c r="H86" s="1318">
        <f t="shared" si="3"/>
        <v>36.940477936386159</v>
      </c>
      <c r="I86" s="1061">
        <f t="shared" si="4"/>
        <v>52.690064698276295</v>
      </c>
      <c r="J86" s="951">
        <v>3272480</v>
      </c>
      <c r="K86" s="1080">
        <v>38.024070124190153</v>
      </c>
      <c r="L86" s="955">
        <f>SUM(L68:L83)</f>
        <v>314009</v>
      </c>
      <c r="M86" s="956">
        <f>SUM(M68:M83)</f>
        <v>1210460</v>
      </c>
      <c r="N86" s="953">
        <f>SUM(N68:N83)</f>
        <v>1748011</v>
      </c>
      <c r="O86" s="1059">
        <f t="shared" si="5"/>
        <v>9.5954444335794253</v>
      </c>
      <c r="P86" s="1318">
        <f t="shared" si="6"/>
        <v>36.989072507700584</v>
      </c>
      <c r="Q86" s="1061">
        <f t="shared" si="7"/>
        <v>53.415483058719992</v>
      </c>
      <c r="R86" s="951">
        <v>150486</v>
      </c>
      <c r="S86" s="1058">
        <v>32.449390640989861</v>
      </c>
      <c r="T86" s="955">
        <f>SUM(T68:T83)</f>
        <v>40934</v>
      </c>
      <c r="U86" s="956">
        <f>SUM(U68:U83)</f>
        <v>54000</v>
      </c>
      <c r="V86" s="953">
        <f>SUM(V68:V83)</f>
        <v>55552</v>
      </c>
      <c r="W86" s="1064">
        <f t="shared" si="8"/>
        <v>27.201201440665578</v>
      </c>
      <c r="X86" s="1059">
        <f t="shared" si="9"/>
        <v>35.883736693114308</v>
      </c>
      <c r="Y86" s="1060">
        <f t="shared" si="10"/>
        <v>36.915061866220114</v>
      </c>
      <c r="AA86" s="1320"/>
      <c r="AB86" s="1320"/>
    </row>
    <row r="87" spans="1:28" ht="14.45" customHeight="1">
      <c r="A87" s="1850" t="s">
        <v>470</v>
      </c>
      <c r="B87" s="1850"/>
      <c r="C87" s="1850"/>
      <c r="D87" s="1850"/>
      <c r="E87" s="1850"/>
      <c r="F87" s="1850"/>
      <c r="G87" s="1850"/>
      <c r="H87" s="1850"/>
      <c r="I87" s="1850"/>
      <c r="J87" s="1850"/>
      <c r="K87" s="1850"/>
      <c r="L87" s="1850"/>
      <c r="M87" s="1850"/>
      <c r="N87" s="1850"/>
      <c r="O87" s="1850"/>
      <c r="P87" s="1850"/>
      <c r="Q87" s="1850"/>
      <c r="R87" s="1850"/>
      <c r="S87" s="1850"/>
      <c r="T87" s="1850"/>
      <c r="U87" s="1850"/>
      <c r="V87" s="1850"/>
      <c r="W87" s="1850"/>
      <c r="X87" s="1850"/>
      <c r="Y87" s="1850"/>
      <c r="AA87" s="1320"/>
      <c r="AB87" s="1320"/>
    </row>
    <row r="88" spans="1:28" ht="14.45" customHeight="1">
      <c r="A88" s="2121" t="s">
        <v>481</v>
      </c>
      <c r="B88" s="2121"/>
      <c r="C88" s="2121"/>
      <c r="D88" s="2121"/>
      <c r="E88" s="2121"/>
      <c r="F88" s="2121"/>
      <c r="G88" s="2121"/>
      <c r="H88" s="2121"/>
      <c r="I88" s="2121"/>
      <c r="J88" s="2121"/>
      <c r="K88" s="2121"/>
      <c r="L88" s="2121"/>
      <c r="M88" s="2121"/>
      <c r="N88" s="2121"/>
      <c r="O88" s="2121"/>
      <c r="P88" s="2121"/>
      <c r="Q88" s="2121"/>
      <c r="R88" s="2121"/>
      <c r="S88" s="2121"/>
      <c r="T88" s="2121"/>
      <c r="U88" s="2121"/>
      <c r="V88" s="2121"/>
      <c r="W88" s="2121"/>
      <c r="X88" s="2121"/>
      <c r="Y88" s="2121"/>
      <c r="AA88" s="1320"/>
      <c r="AB88" s="1320"/>
    </row>
    <row r="89" spans="1:28" ht="14.45" customHeight="1">
      <c r="A89" s="1027"/>
      <c r="B89" s="1027"/>
      <c r="C89" s="1027"/>
      <c r="D89" s="1027"/>
      <c r="E89" s="1027"/>
      <c r="F89" s="1027"/>
      <c r="G89" s="1027"/>
      <c r="H89" s="1027"/>
      <c r="I89" s="1027"/>
      <c r="J89" s="1027"/>
      <c r="K89" s="1027"/>
      <c r="L89" s="1027"/>
      <c r="M89" s="1027"/>
      <c r="N89" s="1027"/>
      <c r="O89" s="1027"/>
      <c r="P89" s="1027"/>
      <c r="Q89" s="1027"/>
      <c r="R89" s="1027"/>
      <c r="S89" s="1027"/>
      <c r="T89" s="1027"/>
      <c r="U89" s="1027"/>
      <c r="V89" s="1027"/>
      <c r="W89" s="1027"/>
      <c r="X89" s="1027"/>
      <c r="Y89" s="1027"/>
      <c r="AA89" s="1320"/>
      <c r="AB89" s="1320"/>
    </row>
    <row r="90" spans="1:28" ht="24" customHeight="1">
      <c r="A90" s="1910">
        <v>2020</v>
      </c>
      <c r="B90" s="1910"/>
      <c r="C90" s="1910"/>
      <c r="D90" s="1910"/>
      <c r="E90" s="1910"/>
      <c r="F90" s="1910"/>
      <c r="G90" s="1910"/>
      <c r="H90" s="1910"/>
      <c r="I90" s="1910"/>
      <c r="J90" s="1910"/>
      <c r="K90" s="1910"/>
      <c r="L90" s="1910"/>
      <c r="M90" s="1910"/>
      <c r="N90" s="1910"/>
      <c r="O90" s="1910"/>
      <c r="P90" s="1910"/>
      <c r="Q90" s="1910"/>
      <c r="R90" s="1910"/>
      <c r="S90" s="1910"/>
      <c r="T90" s="1910"/>
      <c r="U90" s="1910"/>
      <c r="V90" s="1910"/>
      <c r="W90" s="2130"/>
      <c r="X90" s="2130"/>
      <c r="Y90" s="2130"/>
      <c r="AA90" s="1320"/>
      <c r="AB90" s="1320"/>
    </row>
    <row r="91" spans="1:28" ht="14.45" customHeight="1">
      <c r="A91" s="1027"/>
      <c r="B91" s="1027"/>
      <c r="C91" s="1027"/>
      <c r="D91" s="1027"/>
      <c r="E91" s="1027"/>
      <c r="F91" s="1027"/>
      <c r="G91" s="1027"/>
      <c r="H91" s="1027"/>
      <c r="I91" s="1027"/>
      <c r="J91" s="1027"/>
      <c r="K91" s="1027"/>
      <c r="L91" s="1027"/>
      <c r="M91" s="1027"/>
      <c r="N91" s="1027"/>
      <c r="O91" s="1027"/>
      <c r="P91" s="1027"/>
      <c r="Q91" s="1027"/>
      <c r="R91" s="1027"/>
      <c r="S91" s="1027"/>
      <c r="T91" s="1027"/>
      <c r="U91" s="1027"/>
      <c r="V91" s="1027"/>
      <c r="W91" s="1027"/>
      <c r="X91" s="1027"/>
      <c r="Y91" s="1027"/>
      <c r="AA91" s="1320"/>
      <c r="AB91" s="1320"/>
    </row>
    <row r="92" spans="1:28" ht="14.45" customHeight="1">
      <c r="A92" s="2131" t="s">
        <v>623</v>
      </c>
      <c r="B92" s="2131"/>
      <c r="C92" s="2131"/>
      <c r="D92" s="2131"/>
      <c r="E92" s="2131"/>
      <c r="F92" s="2131"/>
      <c r="G92" s="2131"/>
      <c r="H92" s="2131"/>
      <c r="I92" s="2131"/>
      <c r="J92" s="2131"/>
      <c r="K92" s="2131"/>
      <c r="L92" s="2131"/>
      <c r="M92" s="2131"/>
      <c r="N92" s="2131"/>
      <c r="O92" s="2131"/>
      <c r="P92" s="2131"/>
      <c r="Q92" s="2131"/>
      <c r="R92" s="2131"/>
      <c r="S92" s="2131"/>
      <c r="T92" s="2131"/>
      <c r="U92" s="2131"/>
      <c r="V92" s="2131"/>
      <c r="W92" s="2131"/>
      <c r="X92" s="2131"/>
      <c r="Y92" s="2131"/>
      <c r="AA92" s="1320"/>
      <c r="AB92" s="1320"/>
    </row>
    <row r="93" spans="1:28" ht="14.45" customHeight="1">
      <c r="A93" s="2132" t="s">
        <v>8</v>
      </c>
      <c r="B93" s="2134" t="s">
        <v>612</v>
      </c>
      <c r="C93" s="2135"/>
      <c r="D93" s="2135"/>
      <c r="E93" s="2135"/>
      <c r="F93" s="2135"/>
      <c r="G93" s="2135"/>
      <c r="H93" s="2135"/>
      <c r="I93" s="2135"/>
      <c r="J93" s="2135"/>
      <c r="K93" s="2135"/>
      <c r="L93" s="2135"/>
      <c r="M93" s="2135"/>
      <c r="N93" s="2135"/>
      <c r="O93" s="2135"/>
      <c r="P93" s="2135"/>
      <c r="Q93" s="2135"/>
      <c r="R93" s="2135"/>
      <c r="S93" s="2135"/>
      <c r="T93" s="2135"/>
      <c r="U93" s="2135"/>
      <c r="V93" s="2135"/>
      <c r="W93" s="2135"/>
      <c r="X93" s="2135"/>
      <c r="Y93" s="2135"/>
      <c r="AA93" s="1320"/>
      <c r="AB93" s="1320"/>
    </row>
    <row r="94" spans="1:28" ht="14.45" customHeight="1">
      <c r="A94" s="2132"/>
      <c r="B94" s="2126" t="s">
        <v>613</v>
      </c>
      <c r="C94" s="2126" t="s">
        <v>614</v>
      </c>
      <c r="D94" s="2127" t="s">
        <v>615</v>
      </c>
      <c r="E94" s="2128"/>
      <c r="F94" s="2128"/>
      <c r="G94" s="2128"/>
      <c r="H94" s="2128"/>
      <c r="I94" s="2129"/>
      <c r="J94" s="2126" t="s">
        <v>616</v>
      </c>
      <c r="K94" s="2126" t="s">
        <v>614</v>
      </c>
      <c r="L94" s="2127" t="s">
        <v>615</v>
      </c>
      <c r="M94" s="2128"/>
      <c r="N94" s="2128"/>
      <c r="O94" s="2128"/>
      <c r="P94" s="2128"/>
      <c r="Q94" s="2129"/>
      <c r="R94" s="2126" t="s">
        <v>617</v>
      </c>
      <c r="S94" s="2126" t="s">
        <v>614</v>
      </c>
      <c r="T94" s="2127" t="s">
        <v>615</v>
      </c>
      <c r="U94" s="2128"/>
      <c r="V94" s="2128"/>
      <c r="W94" s="2128"/>
      <c r="X94" s="2128"/>
      <c r="Y94" s="2128"/>
      <c r="AA94" s="1320"/>
      <c r="AB94" s="1320"/>
    </row>
    <row r="95" spans="1:28" ht="66.75" customHeight="1">
      <c r="A95" s="2132"/>
      <c r="B95" s="2126"/>
      <c r="C95" s="2126"/>
      <c r="D95" s="1267" t="s">
        <v>618</v>
      </c>
      <c r="E95" s="1268" t="s">
        <v>619</v>
      </c>
      <c r="F95" s="1269" t="s">
        <v>620</v>
      </c>
      <c r="G95" s="1267" t="s">
        <v>618</v>
      </c>
      <c r="H95" s="1268" t="s">
        <v>619</v>
      </c>
      <c r="I95" s="1269" t="s">
        <v>620</v>
      </c>
      <c r="J95" s="2126"/>
      <c r="K95" s="2126"/>
      <c r="L95" s="1267" t="s">
        <v>618</v>
      </c>
      <c r="M95" s="1268" t="s">
        <v>619</v>
      </c>
      <c r="N95" s="1269" t="s">
        <v>620</v>
      </c>
      <c r="O95" s="1267" t="s">
        <v>618</v>
      </c>
      <c r="P95" s="1268" t="s">
        <v>619</v>
      </c>
      <c r="Q95" s="1269" t="s">
        <v>620</v>
      </c>
      <c r="R95" s="2126"/>
      <c r="S95" s="2126"/>
      <c r="T95" s="1267" t="s">
        <v>618</v>
      </c>
      <c r="U95" s="1268" t="s">
        <v>619</v>
      </c>
      <c r="V95" s="1269" t="s">
        <v>620</v>
      </c>
      <c r="W95" s="1267" t="s">
        <v>618</v>
      </c>
      <c r="X95" s="1268" t="s">
        <v>619</v>
      </c>
      <c r="Y95" s="1268" t="s">
        <v>620</v>
      </c>
      <c r="AA95" s="1320"/>
      <c r="AB95" s="1320"/>
    </row>
    <row r="96" spans="1:28" ht="14.45" customHeight="1" thickBot="1">
      <c r="A96" s="2133"/>
      <c r="B96" s="2122" t="s">
        <v>1</v>
      </c>
      <c r="C96" s="2123"/>
      <c r="D96" s="2123"/>
      <c r="E96" s="2123"/>
      <c r="F96" s="2124"/>
      <c r="G96" s="2125" t="s">
        <v>469</v>
      </c>
      <c r="H96" s="2123"/>
      <c r="I96" s="2124"/>
      <c r="J96" s="2125" t="s">
        <v>1</v>
      </c>
      <c r="K96" s="2123"/>
      <c r="L96" s="1837"/>
      <c r="M96" s="1837"/>
      <c r="N96" s="1838"/>
      <c r="O96" s="2125" t="s">
        <v>469</v>
      </c>
      <c r="P96" s="2123"/>
      <c r="Q96" s="2124"/>
      <c r="R96" s="2122" t="s">
        <v>1</v>
      </c>
      <c r="S96" s="2123"/>
      <c r="T96" s="2123"/>
      <c r="U96" s="2123"/>
      <c r="V96" s="2124"/>
      <c r="W96" s="2125" t="s">
        <v>469</v>
      </c>
      <c r="X96" s="2123"/>
      <c r="Y96" s="2123"/>
      <c r="AA96" s="1320"/>
      <c r="AB96" s="1320"/>
    </row>
    <row r="97" spans="1:28" ht="14.45" customHeight="1">
      <c r="A97" s="1271" t="s">
        <v>9</v>
      </c>
      <c r="B97" s="1272">
        <v>445410</v>
      </c>
      <c r="C97" s="1273">
        <v>34.84532004220771</v>
      </c>
      <c r="D97" s="1329">
        <v>25412</v>
      </c>
      <c r="E97" s="1275">
        <v>288904</v>
      </c>
      <c r="F97" s="1276">
        <v>131094</v>
      </c>
      <c r="G97" s="1277">
        <v>5.7053052243999911</v>
      </c>
      <c r="H97" s="1277">
        <v>64.862486248624862</v>
      </c>
      <c r="I97" s="1278">
        <v>29.432208526975145</v>
      </c>
      <c r="J97" s="1272">
        <v>428602</v>
      </c>
      <c r="K97" s="1279">
        <v>35.259772469562861</v>
      </c>
      <c r="L97" s="1274">
        <v>15524</v>
      </c>
      <c r="M97" s="1275">
        <v>284371</v>
      </c>
      <c r="N97" s="1276">
        <v>128707</v>
      </c>
      <c r="O97" s="1277">
        <v>3.622008296741499</v>
      </c>
      <c r="P97" s="1277">
        <v>66.348500473632882</v>
      </c>
      <c r="Q97" s="1279">
        <v>30.02949122962562</v>
      </c>
      <c r="R97" s="1272">
        <v>16808</v>
      </c>
      <c r="S97" s="1272">
        <v>24.276832460733068</v>
      </c>
      <c r="T97" s="1274">
        <v>9888</v>
      </c>
      <c r="U97" s="1275">
        <v>4533</v>
      </c>
      <c r="V97" s="1276">
        <v>2387</v>
      </c>
      <c r="W97" s="1323">
        <v>58.829128986197055</v>
      </c>
      <c r="X97" s="1281">
        <v>26.969300333174679</v>
      </c>
      <c r="Y97" s="1282">
        <v>14.201570680628272</v>
      </c>
      <c r="AA97" s="1320"/>
      <c r="AB97" s="1320"/>
    </row>
    <row r="98" spans="1:28" ht="14.45" customHeight="1">
      <c r="A98" s="1283" t="s">
        <v>10</v>
      </c>
      <c r="B98" s="1284">
        <v>520297</v>
      </c>
      <c r="C98" s="1285">
        <v>34.102001356918585</v>
      </c>
      <c r="D98" s="1286">
        <v>105659</v>
      </c>
      <c r="E98" s="1287">
        <v>207685</v>
      </c>
      <c r="F98" s="1288">
        <v>206953</v>
      </c>
      <c r="G98" s="1289">
        <v>20.307439789197325</v>
      </c>
      <c r="H98" s="1289">
        <v>39.9166245432897</v>
      </c>
      <c r="I98" s="1290">
        <v>39.775935667512982</v>
      </c>
      <c r="J98" s="1284">
        <v>508879</v>
      </c>
      <c r="K98" s="1324">
        <v>34.203513998417208</v>
      </c>
      <c r="L98" s="1286">
        <v>101489</v>
      </c>
      <c r="M98" s="1287">
        <v>203628</v>
      </c>
      <c r="N98" s="1288">
        <v>203762</v>
      </c>
      <c r="O98" s="1289">
        <v>19.943640826208195</v>
      </c>
      <c r="P98" s="1289">
        <v>40.015013392181636</v>
      </c>
      <c r="Q98" s="1291">
        <v>40.041345781610168</v>
      </c>
      <c r="R98" s="1284">
        <v>11418</v>
      </c>
      <c r="S98" s="1284">
        <v>29.577771939043537</v>
      </c>
      <c r="T98" s="1286">
        <v>4170</v>
      </c>
      <c r="U98" s="1287">
        <v>4057</v>
      </c>
      <c r="V98" s="1288">
        <v>3191</v>
      </c>
      <c r="W98" s="1325">
        <v>36.52128218602207</v>
      </c>
      <c r="X98" s="1293">
        <v>35.531616745489579</v>
      </c>
      <c r="Y98" s="1294">
        <v>27.947101068488351</v>
      </c>
      <c r="AA98" s="1320"/>
      <c r="AB98" s="1320"/>
    </row>
    <row r="99" spans="1:28" ht="14.45" customHeight="1">
      <c r="A99" s="1271" t="s">
        <v>11</v>
      </c>
      <c r="B99" s="1272">
        <v>172836</v>
      </c>
      <c r="C99" s="1273">
        <v>43.110468883797481</v>
      </c>
      <c r="D99" s="1274">
        <v>1521</v>
      </c>
      <c r="E99" s="1275">
        <v>56202</v>
      </c>
      <c r="F99" s="1276">
        <v>115113</v>
      </c>
      <c r="G99" s="1277">
        <v>0.88002499479275154</v>
      </c>
      <c r="H99" s="1277">
        <v>32.517531069915989</v>
      </c>
      <c r="I99" s="1278">
        <v>66.602443935291262</v>
      </c>
      <c r="J99" s="1272">
        <v>167104</v>
      </c>
      <c r="K99" s="1279">
        <v>43.166483148219605</v>
      </c>
      <c r="L99" s="1274">
        <v>1477</v>
      </c>
      <c r="M99" s="1275">
        <v>54130</v>
      </c>
      <c r="N99" s="1276">
        <v>111497</v>
      </c>
      <c r="O99" s="1277">
        <v>0.88388069705093841</v>
      </c>
      <c r="P99" s="1277">
        <v>32.393000765990045</v>
      </c>
      <c r="Q99" s="1279">
        <v>66.723118536959021</v>
      </c>
      <c r="R99" s="1272">
        <v>5732</v>
      </c>
      <c r="S99" s="1272">
        <v>41.477494766224737</v>
      </c>
      <c r="T99" s="1274">
        <v>44</v>
      </c>
      <c r="U99" s="1275">
        <v>2072</v>
      </c>
      <c r="V99" s="1276">
        <v>3616</v>
      </c>
      <c r="W99" s="1323">
        <v>0.76762037683182127</v>
      </c>
      <c r="X99" s="1281">
        <v>36.147941381716677</v>
      </c>
      <c r="Y99" s="1282">
        <v>63.084438241451501</v>
      </c>
      <c r="AA99" s="1320"/>
      <c r="AB99" s="1320"/>
    </row>
    <row r="100" spans="1:28" ht="14.45" customHeight="1">
      <c r="A100" s="1283" t="s">
        <v>12</v>
      </c>
      <c r="B100" s="1284">
        <v>114573</v>
      </c>
      <c r="C100" s="1285">
        <v>39.816597278590173</v>
      </c>
      <c r="D100" s="1286">
        <v>867</v>
      </c>
      <c r="E100" s="1287">
        <v>34673</v>
      </c>
      <c r="F100" s="1288">
        <v>79033</v>
      </c>
      <c r="G100" s="1289">
        <v>0.75672278809143512</v>
      </c>
      <c r="H100" s="1289">
        <v>30.2628018817697</v>
      </c>
      <c r="I100" s="1290">
        <v>68.980475330138873</v>
      </c>
      <c r="J100" s="1284">
        <v>110483</v>
      </c>
      <c r="K100" s="1324">
        <v>39.831702614882069</v>
      </c>
      <c r="L100" s="1286">
        <v>827</v>
      </c>
      <c r="M100" s="1287">
        <v>33518</v>
      </c>
      <c r="N100" s="1288">
        <v>76138</v>
      </c>
      <c r="O100" s="1289">
        <v>0.74853144827711049</v>
      </c>
      <c r="P100" s="1289">
        <v>30.33769901251776</v>
      </c>
      <c r="Q100" s="1291">
        <v>68.913769539205134</v>
      </c>
      <c r="R100" s="1284">
        <v>4090</v>
      </c>
      <c r="S100" s="1284">
        <v>39.408557457212758</v>
      </c>
      <c r="T100" s="1286">
        <v>40</v>
      </c>
      <c r="U100" s="1287">
        <v>1155</v>
      </c>
      <c r="V100" s="1288">
        <v>2895</v>
      </c>
      <c r="W100" s="1325">
        <v>0.97799511002444983</v>
      </c>
      <c r="X100" s="1293">
        <v>28.239608801955988</v>
      </c>
      <c r="Y100" s="1294">
        <v>70.782396088019567</v>
      </c>
      <c r="AA100" s="1320"/>
      <c r="AB100" s="1320"/>
    </row>
    <row r="101" spans="1:28" ht="14.45" customHeight="1">
      <c r="A101" s="1271" t="s">
        <v>13</v>
      </c>
      <c r="B101" s="1272">
        <v>26117</v>
      </c>
      <c r="C101" s="1273">
        <v>35.273768043802853</v>
      </c>
      <c r="D101" s="1274">
        <v>1648</v>
      </c>
      <c r="E101" s="1275">
        <v>11852</v>
      </c>
      <c r="F101" s="1276">
        <v>12617</v>
      </c>
      <c r="G101" s="1277">
        <v>6.3100662403798289</v>
      </c>
      <c r="H101" s="1277">
        <v>45.380403568556879</v>
      </c>
      <c r="I101" s="1278">
        <v>48.309530191063295</v>
      </c>
      <c r="J101" s="1272">
        <v>25063</v>
      </c>
      <c r="K101" s="1279">
        <v>35.417348282328717</v>
      </c>
      <c r="L101" s="1274">
        <v>1362</v>
      </c>
      <c r="M101" s="1275">
        <v>11420</v>
      </c>
      <c r="N101" s="1276">
        <v>12281</v>
      </c>
      <c r="O101" s="1277">
        <v>5.4343055500139643</v>
      </c>
      <c r="P101" s="1277">
        <v>45.565175757092128</v>
      </c>
      <c r="Q101" s="1279">
        <v>49.000518692893905</v>
      </c>
      <c r="R101" s="1272">
        <v>1054</v>
      </c>
      <c r="S101" s="1272">
        <v>31.85958254269449</v>
      </c>
      <c r="T101" s="1274">
        <v>286</v>
      </c>
      <c r="U101" s="1275">
        <v>432</v>
      </c>
      <c r="V101" s="1276">
        <v>336</v>
      </c>
      <c r="W101" s="1323">
        <v>27.134724857685011</v>
      </c>
      <c r="X101" s="1281">
        <v>40.98671726755218</v>
      </c>
      <c r="Y101" s="1282">
        <v>31.878557874762809</v>
      </c>
      <c r="AA101" s="1320"/>
      <c r="AB101" s="1320"/>
    </row>
    <row r="102" spans="1:28" ht="14.45" customHeight="1">
      <c r="A102" s="1283" t="s">
        <v>14</v>
      </c>
      <c r="B102" s="1284">
        <v>85407</v>
      </c>
      <c r="C102" s="1285">
        <v>36.20892901050302</v>
      </c>
      <c r="D102" s="1286">
        <v>25474</v>
      </c>
      <c r="E102" s="1287">
        <v>9785</v>
      </c>
      <c r="F102" s="1288">
        <v>50148</v>
      </c>
      <c r="G102" s="1289">
        <v>29.826595009776717</v>
      </c>
      <c r="H102" s="1289">
        <v>11.456906342571452</v>
      </c>
      <c r="I102" s="1290">
        <v>58.716498647651825</v>
      </c>
      <c r="J102" s="1284">
        <v>82503</v>
      </c>
      <c r="K102" s="1324">
        <v>36.413597081317967</v>
      </c>
      <c r="L102" s="1286">
        <v>24076</v>
      </c>
      <c r="M102" s="1287">
        <v>9051</v>
      </c>
      <c r="N102" s="1288">
        <v>49376</v>
      </c>
      <c r="O102" s="1289">
        <v>29.181969140516102</v>
      </c>
      <c r="P102" s="1289">
        <v>10.970510163266791</v>
      </c>
      <c r="Q102" s="1291">
        <v>59.847520696217103</v>
      </c>
      <c r="R102" s="1284">
        <v>2904</v>
      </c>
      <c r="S102" s="1284">
        <v>30.3942837465565</v>
      </c>
      <c r="T102" s="1286">
        <v>1398</v>
      </c>
      <c r="U102" s="1287">
        <v>734</v>
      </c>
      <c r="V102" s="1288">
        <v>772</v>
      </c>
      <c r="W102" s="1325">
        <v>48.140495867768593</v>
      </c>
      <c r="X102" s="1293">
        <v>25.275482093663911</v>
      </c>
      <c r="Y102" s="1294">
        <v>26.584022038567497</v>
      </c>
      <c r="AA102" s="1320"/>
      <c r="AB102" s="1320"/>
    </row>
    <row r="103" spans="1:28" ht="14.45" customHeight="1">
      <c r="A103" s="1271" t="s">
        <v>15</v>
      </c>
      <c r="B103" s="1272">
        <v>258921</v>
      </c>
      <c r="C103" s="1273">
        <v>38.662194260024982</v>
      </c>
      <c r="D103" s="1274">
        <v>21446</v>
      </c>
      <c r="E103" s="1275">
        <v>81045</v>
      </c>
      <c r="F103" s="1276">
        <v>156430</v>
      </c>
      <c r="G103" s="1277">
        <v>8.2828353049771941</v>
      </c>
      <c r="H103" s="1277">
        <v>31.301053217004416</v>
      </c>
      <c r="I103" s="1278">
        <v>60.416111478018394</v>
      </c>
      <c r="J103" s="1272">
        <v>248634</v>
      </c>
      <c r="K103" s="1279">
        <v>38.973261903039095</v>
      </c>
      <c r="L103" s="1274">
        <v>18135</v>
      </c>
      <c r="M103" s="1275">
        <v>77457</v>
      </c>
      <c r="N103" s="1276">
        <v>153042</v>
      </c>
      <c r="O103" s="1277">
        <v>7.2938536161586907</v>
      </c>
      <c r="P103" s="1277">
        <v>31.153020101836432</v>
      </c>
      <c r="Q103" s="1279">
        <v>61.553126282004875</v>
      </c>
      <c r="R103" s="1272">
        <v>10287</v>
      </c>
      <c r="S103" s="1272">
        <v>31.143773694954834</v>
      </c>
      <c r="T103" s="1274">
        <v>3311</v>
      </c>
      <c r="U103" s="1275">
        <v>3588</v>
      </c>
      <c r="V103" s="1276">
        <v>3388</v>
      </c>
      <c r="W103" s="1323">
        <v>32.186254495965784</v>
      </c>
      <c r="X103" s="1281">
        <v>34.878973461650624</v>
      </c>
      <c r="Y103" s="1282">
        <v>32.934772042383592</v>
      </c>
      <c r="AA103" s="1320"/>
      <c r="AB103" s="1320"/>
    </row>
    <row r="104" spans="1:28" ht="14.45" customHeight="1">
      <c r="A104" s="1283" t="s">
        <v>24</v>
      </c>
      <c r="B104" s="1284">
        <v>72630</v>
      </c>
      <c r="C104" s="1285">
        <v>45.562164394878373</v>
      </c>
      <c r="D104" s="1286">
        <v>450</v>
      </c>
      <c r="E104" s="1287">
        <v>15410</v>
      </c>
      <c r="F104" s="1288">
        <v>56770</v>
      </c>
      <c r="G104" s="1289">
        <v>0.61682500344210378</v>
      </c>
      <c r="H104" s="1289">
        <v>21.2</v>
      </c>
      <c r="I104" s="1290">
        <v>78.163293404929092</v>
      </c>
      <c r="J104" s="1284">
        <v>68882</v>
      </c>
      <c r="K104" s="1324">
        <v>45.539037774744969</v>
      </c>
      <c r="L104" s="1286">
        <v>442</v>
      </c>
      <c r="M104" s="1287">
        <v>14670</v>
      </c>
      <c r="N104" s="1288">
        <v>53770</v>
      </c>
      <c r="O104" s="1289">
        <v>0.64167707093289972</v>
      </c>
      <c r="P104" s="1289">
        <v>21.29729101942452</v>
      </c>
      <c r="Q104" s="1291">
        <v>78.06103190964258</v>
      </c>
      <c r="R104" s="1284">
        <v>3748</v>
      </c>
      <c r="S104" s="1284">
        <v>45.98719316969057</v>
      </c>
      <c r="T104" s="1286" t="s">
        <v>523</v>
      </c>
      <c r="U104" s="1287" t="s">
        <v>523</v>
      </c>
      <c r="V104" s="1288">
        <v>3000</v>
      </c>
      <c r="W104" s="1325" t="s">
        <v>523</v>
      </c>
      <c r="X104" s="1293" t="s">
        <v>523</v>
      </c>
      <c r="Y104" s="1294">
        <v>80.042689434365002</v>
      </c>
      <c r="AA104" s="1320"/>
      <c r="AB104" s="1320"/>
    </row>
    <row r="105" spans="1:28" ht="14.45" customHeight="1">
      <c r="A105" s="1271" t="s">
        <v>16</v>
      </c>
      <c r="B105" s="1272">
        <v>317690</v>
      </c>
      <c r="C105" s="1273">
        <v>32.970036828354523</v>
      </c>
      <c r="D105" s="1274">
        <v>87189</v>
      </c>
      <c r="E105" s="1275">
        <v>101837</v>
      </c>
      <c r="F105" s="1276">
        <v>128664</v>
      </c>
      <c r="G105" s="1277">
        <v>27.444678774906357</v>
      </c>
      <c r="H105" s="1277">
        <v>32.05546287261167</v>
      </c>
      <c r="I105" s="1278">
        <v>40.499858352481979</v>
      </c>
      <c r="J105" s="1272">
        <v>298085</v>
      </c>
      <c r="K105" s="1279">
        <v>33.449898518878769</v>
      </c>
      <c r="L105" s="1274">
        <v>77132</v>
      </c>
      <c r="M105" s="1275">
        <v>96115</v>
      </c>
      <c r="N105" s="1276">
        <v>124838</v>
      </c>
      <c r="O105" s="1277">
        <v>25.875840783669084</v>
      </c>
      <c r="P105" s="1277">
        <v>32.244158545381353</v>
      </c>
      <c r="Q105" s="1279">
        <v>41.880000670949563</v>
      </c>
      <c r="R105" s="1272">
        <v>19605</v>
      </c>
      <c r="S105" s="1272">
        <v>25.673960724305093</v>
      </c>
      <c r="T105" s="1295">
        <v>10057</v>
      </c>
      <c r="U105" s="1296">
        <v>5722</v>
      </c>
      <c r="V105" s="1297">
        <v>3826</v>
      </c>
      <c r="W105" s="1326">
        <v>51.298138230043357</v>
      </c>
      <c r="X105" s="1299">
        <v>29.186432032644731</v>
      </c>
      <c r="Y105" s="1282">
        <v>19.515429737311909</v>
      </c>
      <c r="AA105" s="1320"/>
      <c r="AB105" s="1320"/>
    </row>
    <row r="106" spans="1:28" ht="14.45" customHeight="1">
      <c r="A106" s="1283" t="s">
        <v>17</v>
      </c>
      <c r="B106" s="1284">
        <v>686182</v>
      </c>
      <c r="C106" s="1285">
        <v>39.185283204746945</v>
      </c>
      <c r="D106" s="1286">
        <v>48401</v>
      </c>
      <c r="E106" s="1287">
        <v>282832</v>
      </c>
      <c r="F106" s="1288">
        <v>354949</v>
      </c>
      <c r="G106" s="1289">
        <v>7.0536679773004831</v>
      </c>
      <c r="H106" s="1289">
        <v>41.218219073073911</v>
      </c>
      <c r="I106" s="1290">
        <v>51.728112949625604</v>
      </c>
      <c r="J106" s="1284">
        <v>628787</v>
      </c>
      <c r="K106" s="1324">
        <v>39.706022866248226</v>
      </c>
      <c r="L106" s="1286">
        <v>34415</v>
      </c>
      <c r="M106" s="1287">
        <v>258785</v>
      </c>
      <c r="N106" s="1288">
        <v>335587</v>
      </c>
      <c r="O106" s="1289">
        <v>5.4732365650053199</v>
      </c>
      <c r="P106" s="1289">
        <v>41.156226194243843</v>
      </c>
      <c r="Q106" s="1291">
        <v>53.370537240750835</v>
      </c>
      <c r="R106" s="1284">
        <v>57395</v>
      </c>
      <c r="S106" s="1284">
        <v>33.480355431658339</v>
      </c>
      <c r="T106" s="1286">
        <v>13986</v>
      </c>
      <c r="U106" s="1287">
        <v>24047</v>
      </c>
      <c r="V106" s="1288">
        <v>19362</v>
      </c>
      <c r="W106" s="1325">
        <v>24.367976304556148</v>
      </c>
      <c r="X106" s="1293">
        <v>41.897377820367623</v>
      </c>
      <c r="Y106" s="1294">
        <v>33.734645875076225</v>
      </c>
      <c r="AA106" s="1320"/>
      <c r="AB106" s="1320"/>
    </row>
    <row r="107" spans="1:28" ht="14.45" customHeight="1">
      <c r="A107" s="1271" t="s">
        <v>18</v>
      </c>
      <c r="B107" s="1272">
        <v>162177</v>
      </c>
      <c r="C107" s="1273">
        <v>40.03453017382251</v>
      </c>
      <c r="D107" s="1274">
        <v>7617</v>
      </c>
      <c r="E107" s="1275">
        <v>53736</v>
      </c>
      <c r="F107" s="1276">
        <v>100824</v>
      </c>
      <c r="G107" s="1277">
        <v>4.6967202500971164</v>
      </c>
      <c r="H107" s="1277">
        <v>33.134168223607539</v>
      </c>
      <c r="I107" s="1278">
        <v>62.169111526295339</v>
      </c>
      <c r="J107" s="1272">
        <v>158879</v>
      </c>
      <c r="K107" s="1279">
        <v>40.297062544451876</v>
      </c>
      <c r="L107" s="1274">
        <v>6183</v>
      </c>
      <c r="M107" s="1275">
        <v>52498</v>
      </c>
      <c r="N107" s="1276">
        <v>100198</v>
      </c>
      <c r="O107" s="1277">
        <v>3.8916408084139502</v>
      </c>
      <c r="P107" s="1277">
        <v>33.042755807878954</v>
      </c>
      <c r="Q107" s="1279">
        <v>63.065603383707099</v>
      </c>
      <c r="R107" s="1272">
        <v>3298</v>
      </c>
      <c r="S107" s="1272">
        <v>27.387204366282653</v>
      </c>
      <c r="T107" s="1295">
        <v>1434</v>
      </c>
      <c r="U107" s="1296">
        <v>1238</v>
      </c>
      <c r="V107" s="1297">
        <v>626</v>
      </c>
      <c r="W107" s="1326">
        <v>43.480897513644635</v>
      </c>
      <c r="X107" s="1299">
        <v>37.537901758641603</v>
      </c>
      <c r="Y107" s="1282">
        <v>18.981200727713766</v>
      </c>
      <c r="AA107" s="1320"/>
      <c r="AB107" s="1320"/>
    </row>
    <row r="108" spans="1:28" ht="14.45" customHeight="1">
      <c r="A108" s="1283" t="s">
        <v>19</v>
      </c>
      <c r="B108" s="1284">
        <v>34700</v>
      </c>
      <c r="C108" s="1285">
        <v>42.521959654178318</v>
      </c>
      <c r="D108" s="1286">
        <v>633</v>
      </c>
      <c r="E108" s="1287">
        <v>11365</v>
      </c>
      <c r="F108" s="1288">
        <v>22702</v>
      </c>
      <c r="G108" s="1289">
        <v>1.8242074927953891</v>
      </c>
      <c r="H108" s="1289">
        <v>32.752161383285305</v>
      </c>
      <c r="I108" s="1290">
        <v>65.423631123919307</v>
      </c>
      <c r="J108" s="1284">
        <v>33808</v>
      </c>
      <c r="K108" s="1324">
        <v>42.878431140558646</v>
      </c>
      <c r="L108" s="1286">
        <v>333</v>
      </c>
      <c r="M108" s="1287">
        <v>10955</v>
      </c>
      <c r="N108" s="1288">
        <v>22520</v>
      </c>
      <c r="O108" s="1289">
        <v>0.98497397065783254</v>
      </c>
      <c r="P108" s="1289">
        <v>32.403573118788451</v>
      </c>
      <c r="Q108" s="1291">
        <v>66.611452910553709</v>
      </c>
      <c r="R108" s="1284">
        <v>892</v>
      </c>
      <c r="S108" s="1284">
        <v>29.011210762331839</v>
      </c>
      <c r="T108" s="1286">
        <v>300</v>
      </c>
      <c r="U108" s="1287">
        <v>410</v>
      </c>
      <c r="V108" s="1288">
        <v>182</v>
      </c>
      <c r="W108" s="1325">
        <v>33.632286995515699</v>
      </c>
      <c r="X108" s="1293">
        <v>45.964125560538115</v>
      </c>
      <c r="Y108" s="1294">
        <v>20.40358744394619</v>
      </c>
      <c r="AA108" s="1320"/>
      <c r="AB108" s="1320"/>
    </row>
    <row r="109" spans="1:28" ht="14.45" customHeight="1">
      <c r="A109" s="1271" t="s">
        <v>20</v>
      </c>
      <c r="B109" s="1272">
        <v>192569</v>
      </c>
      <c r="C109" s="1273">
        <v>42.793320835648721</v>
      </c>
      <c r="D109" s="1274">
        <v>4168</v>
      </c>
      <c r="E109" s="1275">
        <v>20249</v>
      </c>
      <c r="F109" s="1276">
        <v>168152</v>
      </c>
      <c r="G109" s="1277">
        <v>2.1644189874798125</v>
      </c>
      <c r="H109" s="1277">
        <v>10.515191957168598</v>
      </c>
      <c r="I109" s="1278">
        <v>87.320389055351583</v>
      </c>
      <c r="J109" s="1272">
        <v>185250</v>
      </c>
      <c r="K109" s="1279">
        <v>42.793381916329807</v>
      </c>
      <c r="L109" s="1274">
        <v>4110</v>
      </c>
      <c r="M109" s="1275">
        <v>19861</v>
      </c>
      <c r="N109" s="1276">
        <v>161279</v>
      </c>
      <c r="O109" s="1277">
        <v>2.2186234817813766</v>
      </c>
      <c r="P109" s="1277">
        <v>10.721187584345479</v>
      </c>
      <c r="Q109" s="1279">
        <v>87.060188933873135</v>
      </c>
      <c r="R109" s="1272">
        <v>7319</v>
      </c>
      <c r="S109" s="1272">
        <v>42.791774832627397</v>
      </c>
      <c r="T109" s="1295">
        <v>58</v>
      </c>
      <c r="U109" s="1296">
        <v>388</v>
      </c>
      <c r="V109" s="1297">
        <v>6873</v>
      </c>
      <c r="W109" s="1326">
        <v>0.79245798606366979</v>
      </c>
      <c r="X109" s="1299">
        <v>5.3012706653914474</v>
      </c>
      <c r="Y109" s="1282">
        <v>93.906271348544877</v>
      </c>
      <c r="AA109" s="1320"/>
      <c r="AB109" s="1320"/>
    </row>
    <row r="110" spans="1:28" ht="14.45" customHeight="1">
      <c r="A110" s="1283" t="s">
        <v>21</v>
      </c>
      <c r="B110" s="1284">
        <v>95328</v>
      </c>
      <c r="C110" s="1285">
        <v>42.881514350453436</v>
      </c>
      <c r="D110" s="1286">
        <v>5014</v>
      </c>
      <c r="E110" s="1287">
        <v>8045</v>
      </c>
      <c r="F110" s="1288">
        <v>82269</v>
      </c>
      <c r="G110" s="1289">
        <v>5.2597348103390402</v>
      </c>
      <c r="H110" s="1289">
        <v>8.4392833165491776</v>
      </c>
      <c r="I110" s="1290">
        <v>86.30098187311178</v>
      </c>
      <c r="J110" s="1284">
        <v>94485</v>
      </c>
      <c r="K110" s="1324">
        <v>42.879345927924867</v>
      </c>
      <c r="L110" s="1286">
        <v>4998</v>
      </c>
      <c r="M110" s="1287">
        <v>7996</v>
      </c>
      <c r="N110" s="1288">
        <v>81491</v>
      </c>
      <c r="O110" s="1289">
        <v>5.2897285283378315</v>
      </c>
      <c r="P110" s="1289">
        <v>8.4627189500978979</v>
      </c>
      <c r="Q110" s="1291">
        <v>86.247552521564273</v>
      </c>
      <c r="R110" s="1284">
        <v>843</v>
      </c>
      <c r="S110" s="1284">
        <v>43.124555160142393</v>
      </c>
      <c r="T110" s="1286">
        <v>16</v>
      </c>
      <c r="U110" s="1287">
        <v>49</v>
      </c>
      <c r="V110" s="1288">
        <v>778</v>
      </c>
      <c r="W110" s="1325">
        <v>1.8979833926453145</v>
      </c>
      <c r="X110" s="1293">
        <v>5.8125741399762756</v>
      </c>
      <c r="Y110" s="1294">
        <v>92.289442467378407</v>
      </c>
      <c r="AA110" s="1320"/>
      <c r="AB110" s="1320"/>
    </row>
    <row r="111" spans="1:28" ht="14.45" customHeight="1">
      <c r="A111" s="1271" t="s">
        <v>22</v>
      </c>
      <c r="B111" s="1272">
        <v>113994</v>
      </c>
      <c r="C111" s="1273">
        <v>33.889108198676801</v>
      </c>
      <c r="D111" s="1274">
        <v>26050</v>
      </c>
      <c r="E111" s="1275">
        <v>39746</v>
      </c>
      <c r="F111" s="1276">
        <v>48198</v>
      </c>
      <c r="G111" s="1277">
        <v>22.852079934031615</v>
      </c>
      <c r="H111" s="1277">
        <v>34.86674737266874</v>
      </c>
      <c r="I111" s="1278">
        <v>42.281172693299645</v>
      </c>
      <c r="J111" s="1272">
        <v>106172</v>
      </c>
      <c r="K111" s="1279">
        <v>34.232754398522431</v>
      </c>
      <c r="L111" s="1274">
        <v>23102</v>
      </c>
      <c r="M111" s="1275">
        <v>36829</v>
      </c>
      <c r="N111" s="1276">
        <v>46241</v>
      </c>
      <c r="O111" s="1277">
        <v>21.759032513280339</v>
      </c>
      <c r="P111" s="1277">
        <v>34.688053347398565</v>
      </c>
      <c r="Q111" s="1279">
        <v>43.552914139321103</v>
      </c>
      <c r="R111" s="1272">
        <v>7822</v>
      </c>
      <c r="S111" s="1272">
        <v>29.224622858603901</v>
      </c>
      <c r="T111" s="1295">
        <v>2948</v>
      </c>
      <c r="U111" s="1296">
        <v>2917</v>
      </c>
      <c r="V111" s="1297">
        <v>1957</v>
      </c>
      <c r="W111" s="1326">
        <v>37.688570698031192</v>
      </c>
      <c r="X111" s="1299">
        <v>37.292252620813095</v>
      </c>
      <c r="Y111" s="1282">
        <v>25.019176681155713</v>
      </c>
      <c r="AA111" s="1320"/>
      <c r="AB111" s="1320"/>
    </row>
    <row r="112" spans="1:28" ht="14.45" customHeight="1" thickBot="1">
      <c r="A112" s="1283" t="s">
        <v>23</v>
      </c>
      <c r="B112" s="1300">
        <v>95047</v>
      </c>
      <c r="C112" s="1301">
        <v>45.571127968268719</v>
      </c>
      <c r="D112" s="1302">
        <v>1361</v>
      </c>
      <c r="E112" s="1303">
        <v>2594</v>
      </c>
      <c r="F112" s="1304">
        <v>91092</v>
      </c>
      <c r="G112" s="1305">
        <v>1.4319231538081159</v>
      </c>
      <c r="H112" s="1305">
        <v>2.7281239807674096</v>
      </c>
      <c r="I112" s="1306">
        <v>95.838900754363635</v>
      </c>
      <c r="J112" s="1300">
        <v>94032</v>
      </c>
      <c r="K112" s="1327">
        <v>45.621628807214719</v>
      </c>
      <c r="L112" s="1302">
        <v>1319</v>
      </c>
      <c r="M112" s="1303">
        <v>2487</v>
      </c>
      <c r="N112" s="1304">
        <v>90226</v>
      </c>
      <c r="O112" s="1305">
        <v>1.4027139697124384</v>
      </c>
      <c r="P112" s="1305">
        <v>2.6448443083205717</v>
      </c>
      <c r="Q112" s="1307">
        <v>95.952441721966991</v>
      </c>
      <c r="R112" s="1300">
        <v>1015</v>
      </c>
      <c r="S112" s="1300">
        <v>40.892610837438511</v>
      </c>
      <c r="T112" s="1302" t="s">
        <v>523</v>
      </c>
      <c r="U112" s="1303" t="s">
        <v>523</v>
      </c>
      <c r="V112" s="1304">
        <v>866</v>
      </c>
      <c r="W112" s="1328" t="s">
        <v>523</v>
      </c>
      <c r="X112" s="1309" t="s">
        <v>523</v>
      </c>
      <c r="Y112" s="1310">
        <v>85.320197044334975</v>
      </c>
      <c r="AA112" s="1320"/>
      <c r="AB112" s="1320"/>
    </row>
    <row r="113" spans="1:28" ht="14.45" customHeight="1">
      <c r="A113" s="1311" t="s">
        <v>28</v>
      </c>
      <c r="B113" s="927">
        <v>2650895</v>
      </c>
      <c r="C113" s="1050">
        <v>36.395878373151405</v>
      </c>
      <c r="D113" s="931">
        <v>349529</v>
      </c>
      <c r="E113" s="932">
        <v>1088787</v>
      </c>
      <c r="F113" s="929">
        <v>1212579</v>
      </c>
      <c r="G113" s="1062">
        <v>13.185320429515315</v>
      </c>
      <c r="H113" s="1312">
        <v>41.072430254687568</v>
      </c>
      <c r="I113" s="1053">
        <v>45.742249315797118</v>
      </c>
      <c r="J113" s="927">
        <v>2519412</v>
      </c>
      <c r="K113" s="1074">
        <v>36.724413474253879</v>
      </c>
      <c r="L113" s="931">
        <v>301751</v>
      </c>
      <c r="M113" s="932">
        <v>1041109</v>
      </c>
      <c r="N113" s="929">
        <v>1176552</v>
      </c>
      <c r="O113" s="1051">
        <v>11.977040674570098</v>
      </c>
      <c r="P113" s="1312">
        <v>41.323491354331878</v>
      </c>
      <c r="Q113" s="1053">
        <v>46.699467971098017</v>
      </c>
      <c r="R113" s="927">
        <v>131483</v>
      </c>
      <c r="S113" s="927">
        <v>30.100651795289178</v>
      </c>
      <c r="T113" s="931">
        <v>47778</v>
      </c>
      <c r="U113" s="932">
        <v>47678</v>
      </c>
      <c r="V113" s="929">
        <v>36027</v>
      </c>
      <c r="W113" s="1062">
        <v>36.337777507358368</v>
      </c>
      <c r="X113" s="1051">
        <v>36.261722047717193</v>
      </c>
      <c r="Y113" s="1052">
        <v>27.400500444924443</v>
      </c>
      <c r="AA113" s="1320"/>
      <c r="AB113" s="1320"/>
    </row>
    <row r="114" spans="1:28" ht="14.45" customHeight="1">
      <c r="A114" s="1314" t="s">
        <v>27</v>
      </c>
      <c r="B114" s="939">
        <v>742983</v>
      </c>
      <c r="C114" s="1054">
        <v>43.045403461452288</v>
      </c>
      <c r="D114" s="943">
        <v>13381</v>
      </c>
      <c r="E114" s="944">
        <v>137173</v>
      </c>
      <c r="F114" s="941">
        <v>592429</v>
      </c>
      <c r="G114" s="1063">
        <v>1.8009833334006298</v>
      </c>
      <c r="H114" s="1315">
        <v>18.462468185678542</v>
      </c>
      <c r="I114" s="1057">
        <v>79.736548480920831</v>
      </c>
      <c r="J114" s="939">
        <v>720236</v>
      </c>
      <c r="K114" s="1077">
        <v>43.06874413386479</v>
      </c>
      <c r="L114" s="943">
        <v>13173</v>
      </c>
      <c r="M114" s="944">
        <v>132662</v>
      </c>
      <c r="N114" s="941">
        <v>574401</v>
      </c>
      <c r="O114" s="1055">
        <v>1.8289838330769359</v>
      </c>
      <c r="P114" s="1315">
        <v>18.41924036010419</v>
      </c>
      <c r="Q114" s="1057">
        <v>79.751775806818884</v>
      </c>
      <c r="R114" s="939">
        <v>22747</v>
      </c>
      <c r="S114" s="939">
        <v>42.3063700707783</v>
      </c>
      <c r="T114" s="943">
        <v>208</v>
      </c>
      <c r="U114" s="944">
        <v>4511</v>
      </c>
      <c r="V114" s="941">
        <v>18028</v>
      </c>
      <c r="W114" s="1063">
        <v>0.91440629533564877</v>
      </c>
      <c r="X114" s="1055">
        <v>19.83118653009188</v>
      </c>
      <c r="Y114" s="1056">
        <v>79.254407174572478</v>
      </c>
      <c r="AA114" s="1320"/>
      <c r="AB114" s="1320"/>
    </row>
    <row r="115" spans="1:28" ht="14.45" customHeight="1">
      <c r="A115" s="1317" t="s">
        <v>26</v>
      </c>
      <c r="B115" s="951">
        <v>3393878</v>
      </c>
      <c r="C115" s="1058">
        <v>37.851583056314823</v>
      </c>
      <c r="D115" s="955">
        <v>362910</v>
      </c>
      <c r="E115" s="956">
        <v>1225960</v>
      </c>
      <c r="F115" s="953">
        <v>1805008</v>
      </c>
      <c r="G115" s="1064">
        <v>10.693077358702935</v>
      </c>
      <c r="H115" s="1318">
        <v>36.12268914793048</v>
      </c>
      <c r="I115" s="1061">
        <v>53.184233493366584</v>
      </c>
      <c r="J115" s="951">
        <v>3239648</v>
      </c>
      <c r="K115" s="1080">
        <v>38.134880085738267</v>
      </c>
      <c r="L115" s="955">
        <v>314924</v>
      </c>
      <c r="M115" s="956">
        <v>1173771</v>
      </c>
      <c r="N115" s="953">
        <v>1750953</v>
      </c>
      <c r="O115" s="1059">
        <v>9.720932644534221</v>
      </c>
      <c r="P115" s="1318">
        <v>36.231436254802993</v>
      </c>
      <c r="Q115" s="1061">
        <v>54.047631100662784</v>
      </c>
      <c r="R115" s="951">
        <v>154230</v>
      </c>
      <c r="S115" s="951">
        <v>31.900842896971461</v>
      </c>
      <c r="T115" s="955">
        <v>47986</v>
      </c>
      <c r="U115" s="956">
        <v>52189</v>
      </c>
      <c r="V115" s="953">
        <v>54055</v>
      </c>
      <c r="W115" s="1064">
        <v>31.113272385398432</v>
      </c>
      <c r="X115" s="1059">
        <v>33.838423134279971</v>
      </c>
      <c r="Y115" s="1060">
        <v>35.048304480321598</v>
      </c>
      <c r="AA115" s="1320"/>
      <c r="AB115" s="1320"/>
    </row>
    <row r="116" spans="1:28" ht="14.45" customHeight="1">
      <c r="A116" s="1850" t="s">
        <v>470</v>
      </c>
      <c r="B116" s="1850"/>
      <c r="C116" s="1850"/>
      <c r="D116" s="1850"/>
      <c r="E116" s="1850"/>
      <c r="F116" s="1850"/>
      <c r="G116" s="1850"/>
      <c r="H116" s="1850"/>
      <c r="I116" s="1850"/>
      <c r="J116" s="1850"/>
      <c r="K116" s="1850"/>
      <c r="L116" s="1850"/>
      <c r="M116" s="1850"/>
      <c r="N116" s="1850"/>
      <c r="O116" s="1850"/>
      <c r="P116" s="1850"/>
      <c r="Q116" s="1850"/>
      <c r="R116" s="1850"/>
      <c r="S116" s="1850"/>
      <c r="T116" s="1850"/>
      <c r="U116" s="1850"/>
      <c r="V116" s="1850"/>
      <c r="W116" s="1850"/>
      <c r="X116" s="1850"/>
      <c r="Y116" s="1850"/>
      <c r="AA116" s="1320"/>
      <c r="AB116" s="1320"/>
    </row>
    <row r="117" spans="1:28" ht="14.45" customHeight="1">
      <c r="A117" s="2121" t="s">
        <v>524</v>
      </c>
      <c r="B117" s="2121"/>
      <c r="C117" s="2121"/>
      <c r="D117" s="2121"/>
      <c r="E117" s="2121"/>
      <c r="F117" s="2121"/>
      <c r="G117" s="2121"/>
      <c r="H117" s="2121"/>
      <c r="I117" s="2121"/>
      <c r="J117" s="2121"/>
      <c r="K117" s="2121"/>
      <c r="L117" s="2121"/>
      <c r="M117" s="2121"/>
      <c r="N117" s="2121"/>
      <c r="O117" s="2121"/>
      <c r="P117" s="2121"/>
      <c r="Q117" s="2121"/>
      <c r="R117" s="2121"/>
      <c r="S117" s="2121"/>
      <c r="T117" s="2121"/>
      <c r="U117" s="2121"/>
      <c r="V117" s="2121"/>
      <c r="W117" s="2121"/>
      <c r="X117" s="2121"/>
      <c r="Y117" s="2121"/>
      <c r="AA117" s="1320"/>
      <c r="AB117" s="1320"/>
    </row>
    <row r="118" spans="1:28" ht="14.45" customHeight="1">
      <c r="A118" s="2121" t="s">
        <v>486</v>
      </c>
      <c r="B118" s="2121"/>
      <c r="C118" s="2121"/>
      <c r="D118" s="2121"/>
      <c r="E118" s="2121"/>
      <c r="F118" s="2121"/>
      <c r="G118" s="2121"/>
      <c r="H118" s="2121"/>
      <c r="I118" s="2121"/>
      <c r="J118" s="2121"/>
      <c r="K118" s="2121"/>
      <c r="L118" s="2121"/>
      <c r="M118" s="2121"/>
      <c r="N118" s="2121"/>
      <c r="O118" s="2121"/>
      <c r="P118" s="2121"/>
      <c r="Q118" s="2121"/>
      <c r="R118" s="2121"/>
      <c r="S118" s="2121"/>
      <c r="T118" s="2121"/>
      <c r="U118" s="2121"/>
      <c r="V118" s="2121"/>
      <c r="W118" s="2121"/>
      <c r="X118" s="2121"/>
      <c r="Y118" s="2121"/>
      <c r="AA118" s="1320"/>
      <c r="AB118" s="1320"/>
    </row>
    <row r="119" spans="1:28" ht="14.45" customHeight="1">
      <c r="A119" s="1027"/>
      <c r="B119" s="1027"/>
      <c r="C119" s="1027"/>
      <c r="D119" s="1027"/>
      <c r="E119" s="1027"/>
      <c r="F119" s="1027"/>
      <c r="G119" s="1027"/>
      <c r="H119" s="1027"/>
      <c r="I119" s="1027"/>
      <c r="J119" s="1027"/>
      <c r="K119" s="1027"/>
      <c r="L119" s="1027"/>
      <c r="M119" s="1027"/>
      <c r="N119" s="1027"/>
      <c r="O119" s="1027"/>
      <c r="P119" s="1027"/>
      <c r="Q119" s="1027"/>
      <c r="R119" s="1027"/>
      <c r="S119" s="1027"/>
      <c r="T119" s="1027"/>
      <c r="U119" s="1027"/>
      <c r="V119" s="1027"/>
      <c r="W119" s="1027"/>
      <c r="X119" s="1027"/>
      <c r="Y119" s="1027"/>
      <c r="AA119" s="1320"/>
      <c r="AB119" s="1320"/>
    </row>
    <row r="120" spans="1:28" ht="23.25">
      <c r="A120" s="1910">
        <v>2019</v>
      </c>
      <c r="B120" s="1910"/>
      <c r="C120" s="1910"/>
      <c r="D120" s="1910"/>
      <c r="E120" s="1910"/>
      <c r="F120" s="1910"/>
      <c r="G120" s="1910"/>
      <c r="H120" s="1910"/>
      <c r="I120" s="1910"/>
      <c r="J120" s="1910"/>
      <c r="K120" s="1910"/>
      <c r="L120" s="1910"/>
      <c r="M120" s="1910"/>
      <c r="N120" s="1910"/>
      <c r="O120" s="1910"/>
      <c r="P120" s="1910"/>
      <c r="Q120" s="1910"/>
      <c r="R120" s="1910"/>
      <c r="S120" s="1910"/>
      <c r="T120" s="1910"/>
      <c r="U120" s="1910"/>
      <c r="V120" s="1910"/>
      <c r="W120" s="2130"/>
      <c r="X120" s="2130"/>
      <c r="Y120" s="2130"/>
      <c r="AA120" s="1320"/>
      <c r="AB120" s="1320"/>
    </row>
    <row r="121" spans="1:28" ht="14.45" customHeight="1">
      <c r="A121" s="1027"/>
      <c r="B121" s="1027"/>
      <c r="C121" s="1027"/>
      <c r="D121" s="1027"/>
      <c r="E121" s="1027"/>
      <c r="F121" s="1027"/>
      <c r="G121" s="1027"/>
      <c r="H121" s="1027"/>
      <c r="I121" s="1027"/>
      <c r="J121" s="1027"/>
      <c r="K121" s="1027"/>
      <c r="L121" s="1027"/>
      <c r="M121" s="1027"/>
      <c r="N121" s="1027"/>
      <c r="O121" s="1027"/>
      <c r="P121" s="1027"/>
      <c r="Q121" s="1027"/>
      <c r="R121" s="1027"/>
      <c r="S121" s="1027"/>
      <c r="T121" s="1027"/>
      <c r="U121" s="1027"/>
      <c r="V121" s="1027"/>
      <c r="W121" s="1027"/>
      <c r="X121" s="1027"/>
      <c r="Y121" s="1027"/>
      <c r="AA121" s="1320"/>
      <c r="AB121" s="1320"/>
    </row>
    <row r="122" spans="1:28" ht="14.45" customHeight="1">
      <c r="A122" s="2131" t="s">
        <v>624</v>
      </c>
      <c r="B122" s="2131"/>
      <c r="C122" s="2131"/>
      <c r="D122" s="2131"/>
      <c r="E122" s="2131"/>
      <c r="F122" s="2131"/>
      <c r="G122" s="2131"/>
      <c r="H122" s="2131"/>
      <c r="I122" s="2131"/>
      <c r="J122" s="2131"/>
      <c r="K122" s="2131"/>
      <c r="L122" s="2131"/>
      <c r="M122" s="2131"/>
      <c r="N122" s="2131"/>
      <c r="O122" s="2131"/>
      <c r="P122" s="2131"/>
      <c r="Q122" s="2131"/>
      <c r="R122" s="2131"/>
      <c r="S122" s="2131"/>
      <c r="T122" s="2131"/>
      <c r="U122" s="2131"/>
      <c r="V122" s="2131"/>
      <c r="W122" s="2131"/>
      <c r="X122" s="2131"/>
      <c r="Y122" s="2131"/>
      <c r="AA122" s="1320"/>
      <c r="AB122" s="1320"/>
    </row>
    <row r="123" spans="1:28" ht="14.45" customHeight="1">
      <c r="A123" s="2132" t="s">
        <v>8</v>
      </c>
      <c r="B123" s="2134" t="s">
        <v>612</v>
      </c>
      <c r="C123" s="2135"/>
      <c r="D123" s="2135"/>
      <c r="E123" s="2135"/>
      <c r="F123" s="2135"/>
      <c r="G123" s="2135"/>
      <c r="H123" s="2135"/>
      <c r="I123" s="2135"/>
      <c r="J123" s="2135"/>
      <c r="K123" s="2135"/>
      <c r="L123" s="2135"/>
      <c r="M123" s="2135"/>
      <c r="N123" s="2135"/>
      <c r="O123" s="2135"/>
      <c r="P123" s="2135"/>
      <c r="Q123" s="2135"/>
      <c r="R123" s="2135"/>
      <c r="S123" s="2135"/>
      <c r="T123" s="2135"/>
      <c r="U123" s="2135"/>
      <c r="V123" s="2135"/>
      <c r="W123" s="2135"/>
      <c r="X123" s="2135"/>
      <c r="Y123" s="2135"/>
      <c r="AA123" s="1320"/>
      <c r="AB123" s="1320"/>
    </row>
    <row r="124" spans="1:28" ht="14.45" customHeight="1">
      <c r="A124" s="2132"/>
      <c r="B124" s="2126" t="s">
        <v>613</v>
      </c>
      <c r="C124" s="2126" t="s">
        <v>614</v>
      </c>
      <c r="D124" s="2127" t="s">
        <v>615</v>
      </c>
      <c r="E124" s="2128"/>
      <c r="F124" s="2128"/>
      <c r="G124" s="2128"/>
      <c r="H124" s="2128"/>
      <c r="I124" s="2129"/>
      <c r="J124" s="2126" t="s">
        <v>616</v>
      </c>
      <c r="K124" s="2126" t="s">
        <v>614</v>
      </c>
      <c r="L124" s="2127" t="s">
        <v>615</v>
      </c>
      <c r="M124" s="2128"/>
      <c r="N124" s="2128"/>
      <c r="O124" s="2128"/>
      <c r="P124" s="2128"/>
      <c r="Q124" s="2129"/>
      <c r="R124" s="2126" t="s">
        <v>617</v>
      </c>
      <c r="S124" s="2126" t="s">
        <v>614</v>
      </c>
      <c r="T124" s="2127" t="s">
        <v>615</v>
      </c>
      <c r="U124" s="2128"/>
      <c r="V124" s="2128"/>
      <c r="W124" s="2128"/>
      <c r="X124" s="2128"/>
      <c r="Y124" s="2128"/>
      <c r="AA124" s="1320"/>
      <c r="AB124" s="1320"/>
    </row>
    <row r="125" spans="1:28" ht="63.75" customHeight="1">
      <c r="A125" s="2132"/>
      <c r="B125" s="2126"/>
      <c r="C125" s="2126"/>
      <c r="D125" s="1267" t="s">
        <v>618</v>
      </c>
      <c r="E125" s="1268" t="s">
        <v>619</v>
      </c>
      <c r="F125" s="1269" t="s">
        <v>620</v>
      </c>
      <c r="G125" s="1267" t="s">
        <v>618</v>
      </c>
      <c r="H125" s="1268" t="s">
        <v>619</v>
      </c>
      <c r="I125" s="1269" t="s">
        <v>620</v>
      </c>
      <c r="J125" s="2126"/>
      <c r="K125" s="2126"/>
      <c r="L125" s="1267" t="s">
        <v>618</v>
      </c>
      <c r="M125" s="1268" t="s">
        <v>619</v>
      </c>
      <c r="N125" s="1269" t="s">
        <v>620</v>
      </c>
      <c r="O125" s="1267" t="s">
        <v>618</v>
      </c>
      <c r="P125" s="1268" t="s">
        <v>619</v>
      </c>
      <c r="Q125" s="1269" t="s">
        <v>620</v>
      </c>
      <c r="R125" s="2126"/>
      <c r="S125" s="2126"/>
      <c r="T125" s="1267" t="s">
        <v>618</v>
      </c>
      <c r="U125" s="1268" t="s">
        <v>619</v>
      </c>
      <c r="V125" s="1269" t="s">
        <v>620</v>
      </c>
      <c r="W125" s="1267" t="s">
        <v>618</v>
      </c>
      <c r="X125" s="1268" t="s">
        <v>619</v>
      </c>
      <c r="Y125" s="1268" t="s">
        <v>620</v>
      </c>
      <c r="AA125" s="1320"/>
      <c r="AB125" s="1320"/>
    </row>
    <row r="126" spans="1:28" ht="14.45" customHeight="1" thickBot="1">
      <c r="A126" s="2133"/>
      <c r="B126" s="2122" t="s">
        <v>1</v>
      </c>
      <c r="C126" s="2123"/>
      <c r="D126" s="2123"/>
      <c r="E126" s="2123"/>
      <c r="F126" s="2124"/>
      <c r="G126" s="2125" t="s">
        <v>469</v>
      </c>
      <c r="H126" s="2123"/>
      <c r="I126" s="2124"/>
      <c r="J126" s="2125" t="s">
        <v>1</v>
      </c>
      <c r="K126" s="2123"/>
      <c r="L126" s="1837"/>
      <c r="M126" s="1837"/>
      <c r="N126" s="1838"/>
      <c r="O126" s="2125" t="s">
        <v>469</v>
      </c>
      <c r="P126" s="2123"/>
      <c r="Q126" s="2124"/>
      <c r="R126" s="2122" t="s">
        <v>1</v>
      </c>
      <c r="S126" s="2123"/>
      <c r="T126" s="2123"/>
      <c r="U126" s="2123"/>
      <c r="V126" s="2124"/>
      <c r="W126" s="2125" t="s">
        <v>469</v>
      </c>
      <c r="X126" s="2123"/>
      <c r="Y126" s="2123"/>
      <c r="AB126" s="1320"/>
    </row>
    <row r="127" spans="1:28" ht="14.45" customHeight="1">
      <c r="A127" s="1271" t="s">
        <v>9</v>
      </c>
      <c r="B127" s="1272">
        <v>434512</v>
      </c>
      <c r="C127" s="1273">
        <v>34.79837150642561</v>
      </c>
      <c r="D127" s="1329">
        <v>25410</v>
      </c>
      <c r="E127" s="1275">
        <v>281966</v>
      </c>
      <c r="F127" s="1276">
        <v>127136</v>
      </c>
      <c r="G127" s="1277">
        <v>5.8479397577052001</v>
      </c>
      <c r="H127" s="1277">
        <v>64.892569135029646</v>
      </c>
      <c r="I127" s="1278">
        <v>29.259491107265163</v>
      </c>
      <c r="J127" s="1272">
        <v>418406</v>
      </c>
      <c r="K127" s="1279">
        <v>35.219779353068986</v>
      </c>
      <c r="L127" s="1274">
        <v>15632</v>
      </c>
      <c r="M127" s="1275">
        <v>277820</v>
      </c>
      <c r="N127" s="1276">
        <v>124954</v>
      </c>
      <c r="O127" s="1277">
        <v>3.7360840905723149</v>
      </c>
      <c r="P127" s="1277">
        <v>66.399621420342925</v>
      </c>
      <c r="Q127" s="1279">
        <v>29.864294489084763</v>
      </c>
      <c r="R127" s="1272">
        <v>16106</v>
      </c>
      <c r="S127" s="1273">
        <v>23.850925121072937</v>
      </c>
      <c r="T127" s="1274">
        <v>9778</v>
      </c>
      <c r="U127" s="1275">
        <v>4146</v>
      </c>
      <c r="V127" s="1276">
        <v>2182</v>
      </c>
      <c r="W127" s="1323">
        <v>60.71029430026077</v>
      </c>
      <c r="X127" s="1281">
        <v>25.741959518191976</v>
      </c>
      <c r="Y127" s="1282">
        <v>13.547746181547248</v>
      </c>
      <c r="AA127" s="1320"/>
      <c r="AB127" s="1320"/>
    </row>
    <row r="128" spans="1:28" ht="14.45" customHeight="1">
      <c r="A128" s="1283" t="s">
        <v>10</v>
      </c>
      <c r="B128" s="1284">
        <v>500523</v>
      </c>
      <c r="C128" s="1285">
        <v>33.878285313562905</v>
      </c>
      <c r="D128" s="1286">
        <v>110628</v>
      </c>
      <c r="E128" s="1287">
        <v>196172</v>
      </c>
      <c r="F128" s="1288">
        <v>193723</v>
      </c>
      <c r="G128" s="1289">
        <v>22.102480805077889</v>
      </c>
      <c r="H128" s="1289">
        <v>39.193403699730084</v>
      </c>
      <c r="I128" s="1290">
        <v>38.704115495192035</v>
      </c>
      <c r="J128" s="1284">
        <v>489824</v>
      </c>
      <c r="K128" s="1324">
        <v>33.984024874240951</v>
      </c>
      <c r="L128" s="1286">
        <v>106340</v>
      </c>
      <c r="M128" s="1287">
        <v>192536</v>
      </c>
      <c r="N128" s="1288">
        <v>190948</v>
      </c>
      <c r="O128" s="1289">
        <v>21.709838635918207</v>
      </c>
      <c r="P128" s="1289">
        <v>39.30717972169596</v>
      </c>
      <c r="Q128" s="1291">
        <v>38.982981642385838</v>
      </c>
      <c r="R128" s="1284">
        <v>10699</v>
      </c>
      <c r="S128" s="1285">
        <v>29.037293204972418</v>
      </c>
      <c r="T128" s="1286">
        <v>4288</v>
      </c>
      <c r="U128" s="1287">
        <v>3636</v>
      </c>
      <c r="V128" s="1288">
        <v>2775</v>
      </c>
      <c r="W128" s="1325">
        <v>40.078512010468273</v>
      </c>
      <c r="X128" s="1293">
        <v>33.984484531264606</v>
      </c>
      <c r="Y128" s="1294">
        <v>25.937003458267128</v>
      </c>
      <c r="AA128" s="1320"/>
      <c r="AB128" s="1320"/>
    </row>
    <row r="129" spans="1:28" ht="14.45" customHeight="1">
      <c r="A129" s="1271" t="s">
        <v>11</v>
      </c>
      <c r="B129" s="1272">
        <v>169339</v>
      </c>
      <c r="C129" s="1273">
        <v>43.115661483768321</v>
      </c>
      <c r="D129" s="1274">
        <v>2446</v>
      </c>
      <c r="E129" s="1275">
        <v>52749</v>
      </c>
      <c r="F129" s="1276">
        <v>114144</v>
      </c>
      <c r="G129" s="1277">
        <v>1.44443985142229</v>
      </c>
      <c r="H129" s="1277">
        <v>31.149941832655209</v>
      </c>
      <c r="I129" s="1278">
        <v>67.405618315922496</v>
      </c>
      <c r="J129" s="1272">
        <v>163487</v>
      </c>
      <c r="K129" s="1279">
        <v>43.163389137973866</v>
      </c>
      <c r="L129" s="1274">
        <v>2385</v>
      </c>
      <c r="M129" s="1275">
        <v>50818</v>
      </c>
      <c r="N129" s="1276">
        <v>110284</v>
      </c>
      <c r="O129" s="1277">
        <v>1.4588315890560106</v>
      </c>
      <c r="P129" s="1277">
        <v>31.083817061907066</v>
      </c>
      <c r="Q129" s="1279">
        <v>67.457351349036927</v>
      </c>
      <c r="R129" s="1272">
        <v>5852</v>
      </c>
      <c r="S129" s="1273">
        <v>41.782296650717882</v>
      </c>
      <c r="T129" s="1274">
        <v>61</v>
      </c>
      <c r="U129" s="1275">
        <v>1931</v>
      </c>
      <c r="V129" s="1276">
        <v>3860</v>
      </c>
      <c r="W129" s="1323">
        <v>1.0423786739576213</v>
      </c>
      <c r="X129" s="1281">
        <v>32.997265892002737</v>
      </c>
      <c r="Y129" s="1282">
        <v>65.960355434039641</v>
      </c>
      <c r="AA129" s="1320"/>
      <c r="AB129" s="1320"/>
    </row>
    <row r="130" spans="1:28" ht="14.45" customHeight="1">
      <c r="A130" s="1283" t="s">
        <v>12</v>
      </c>
      <c r="B130" s="1284">
        <v>111445</v>
      </c>
      <c r="C130" s="1285">
        <v>39.736686257794638</v>
      </c>
      <c r="D130" s="1286">
        <v>968</v>
      </c>
      <c r="E130" s="1287">
        <v>34318</v>
      </c>
      <c r="F130" s="1288">
        <v>76159</v>
      </c>
      <c r="G130" s="1289">
        <v>0.86858988738839782</v>
      </c>
      <c r="H130" s="1289">
        <v>30.79366503656512</v>
      </c>
      <c r="I130" s="1290">
        <v>68.337745076046488</v>
      </c>
      <c r="J130" s="1284">
        <v>107360</v>
      </c>
      <c r="K130" s="1324">
        <v>39.742147913561851</v>
      </c>
      <c r="L130" s="1286">
        <v>915</v>
      </c>
      <c r="M130" s="1287">
        <v>33226</v>
      </c>
      <c r="N130" s="1288">
        <v>73219</v>
      </c>
      <c r="O130" s="1289">
        <v>0.85227272727272718</v>
      </c>
      <c r="P130" s="1289">
        <v>30.948211624441136</v>
      </c>
      <c r="Q130" s="1291">
        <v>68.199515648286138</v>
      </c>
      <c r="R130" s="1284">
        <v>4085</v>
      </c>
      <c r="S130" s="1285">
        <v>39.593145654834856</v>
      </c>
      <c r="T130" s="1286">
        <v>53</v>
      </c>
      <c r="U130" s="1287">
        <v>1092</v>
      </c>
      <c r="V130" s="1288">
        <v>2940</v>
      </c>
      <c r="W130" s="1325">
        <v>1.2974296205630353</v>
      </c>
      <c r="X130" s="1293">
        <v>26.731946144430847</v>
      </c>
      <c r="Y130" s="1294">
        <v>71.970624235006113</v>
      </c>
      <c r="AA130" s="1320"/>
      <c r="AB130" s="1320"/>
    </row>
    <row r="131" spans="1:28" ht="14.45" customHeight="1">
      <c r="A131" s="1271" t="s">
        <v>13</v>
      </c>
      <c r="B131" s="1272">
        <v>25453</v>
      </c>
      <c r="C131" s="1273">
        <v>34.969198129886458</v>
      </c>
      <c r="D131" s="1274">
        <v>1978</v>
      </c>
      <c r="E131" s="1275">
        <v>11615</v>
      </c>
      <c r="F131" s="1276">
        <v>11860</v>
      </c>
      <c r="G131" s="1277">
        <v>7.7711861077279689</v>
      </c>
      <c r="H131" s="1277">
        <v>45.633127725611914</v>
      </c>
      <c r="I131" s="1278">
        <v>46.595686166660116</v>
      </c>
      <c r="J131" s="1272">
        <v>24372</v>
      </c>
      <c r="K131" s="1279">
        <v>35.15546528803543</v>
      </c>
      <c r="L131" s="1274">
        <v>1624</v>
      </c>
      <c r="M131" s="1275">
        <v>11215</v>
      </c>
      <c r="N131" s="1276">
        <v>11533</v>
      </c>
      <c r="O131" s="1277">
        <v>6.6633842113901194</v>
      </c>
      <c r="P131" s="1277">
        <v>46.015919908091249</v>
      </c>
      <c r="Q131" s="1279">
        <v>47.320695880518628</v>
      </c>
      <c r="R131" s="1272">
        <v>1081</v>
      </c>
      <c r="S131" s="1273">
        <v>30.76965772432937</v>
      </c>
      <c r="T131" s="1274">
        <v>354</v>
      </c>
      <c r="U131" s="1275">
        <v>400</v>
      </c>
      <c r="V131" s="1276">
        <v>327</v>
      </c>
      <c r="W131" s="1323">
        <v>32.747456059204438</v>
      </c>
      <c r="X131" s="1281">
        <v>37.002775208140612</v>
      </c>
      <c r="Y131" s="1282">
        <v>30.249768732654946</v>
      </c>
      <c r="AA131" s="1320"/>
      <c r="AB131" s="1320"/>
    </row>
    <row r="132" spans="1:28" ht="14.45" customHeight="1">
      <c r="A132" s="1283" t="s">
        <v>14</v>
      </c>
      <c r="B132" s="1284">
        <v>83088</v>
      </c>
      <c r="C132" s="1285">
        <v>35.714423262083336</v>
      </c>
      <c r="D132" s="1286">
        <v>26114</v>
      </c>
      <c r="E132" s="1287">
        <v>9534</v>
      </c>
      <c r="F132" s="1288">
        <v>47440</v>
      </c>
      <c r="G132" s="1289">
        <v>31.429327941459658</v>
      </c>
      <c r="H132" s="1289">
        <v>11.474581166955517</v>
      </c>
      <c r="I132" s="1290">
        <v>57.096090891584829</v>
      </c>
      <c r="J132" s="1284">
        <v>80128</v>
      </c>
      <c r="K132" s="1324">
        <v>35.907984724440951</v>
      </c>
      <c r="L132" s="1286">
        <v>24706</v>
      </c>
      <c r="M132" s="1287">
        <v>8782</v>
      </c>
      <c r="N132" s="1288">
        <v>46640</v>
      </c>
      <c r="O132" s="1289">
        <v>30.833166932907346</v>
      </c>
      <c r="P132" s="1289">
        <v>10.959964057507987</v>
      </c>
      <c r="Q132" s="1291">
        <v>58.206869009584658</v>
      </c>
      <c r="R132" s="1284">
        <v>2960</v>
      </c>
      <c r="S132" s="1285">
        <v>30.474662162162154</v>
      </c>
      <c r="T132" s="1286">
        <v>1408</v>
      </c>
      <c r="U132" s="1287">
        <v>752</v>
      </c>
      <c r="V132" s="1288">
        <v>800</v>
      </c>
      <c r="W132" s="1325">
        <v>47.567567567567572</v>
      </c>
      <c r="X132" s="1293">
        <v>25.405405405405407</v>
      </c>
      <c r="Y132" s="1294">
        <v>27.027027027027028</v>
      </c>
      <c r="AA132" s="1320"/>
      <c r="AB132" s="1320"/>
    </row>
    <row r="133" spans="1:28" ht="14.45" customHeight="1">
      <c r="A133" s="1271" t="s">
        <v>15</v>
      </c>
      <c r="B133" s="1272">
        <v>252876</v>
      </c>
      <c r="C133" s="1273">
        <v>38.436775336528115</v>
      </c>
      <c r="D133" s="1274">
        <v>23521</v>
      </c>
      <c r="E133" s="1275">
        <v>79392</v>
      </c>
      <c r="F133" s="1276">
        <v>149963</v>
      </c>
      <c r="G133" s="1277">
        <v>9.3013967319951281</v>
      </c>
      <c r="H133" s="1277">
        <v>31.395624733070754</v>
      </c>
      <c r="I133" s="1278">
        <v>59.302978534934113</v>
      </c>
      <c r="J133" s="1272">
        <v>242969</v>
      </c>
      <c r="K133" s="1279">
        <v>38.765801398532588</v>
      </c>
      <c r="L133" s="1274">
        <v>19964</v>
      </c>
      <c r="M133" s="1275">
        <v>76068</v>
      </c>
      <c r="N133" s="1276">
        <v>146937</v>
      </c>
      <c r="O133" s="1277">
        <v>8.2166860792940675</v>
      </c>
      <c r="P133" s="1277">
        <v>31.307697689828746</v>
      </c>
      <c r="Q133" s="1279">
        <v>60.475616230877193</v>
      </c>
      <c r="R133" s="1272">
        <v>9907</v>
      </c>
      <c r="S133" s="1273">
        <v>30.36741697789444</v>
      </c>
      <c r="T133" s="1274">
        <v>3557</v>
      </c>
      <c r="U133" s="1275">
        <v>3324</v>
      </c>
      <c r="V133" s="1276">
        <v>3026</v>
      </c>
      <c r="W133" s="1323">
        <v>35.903906328858383</v>
      </c>
      <c r="X133" s="1281">
        <v>33.55203391541334</v>
      </c>
      <c r="Y133" s="1282">
        <v>30.544059755728277</v>
      </c>
      <c r="AA133" s="1320"/>
      <c r="AB133" s="1320"/>
    </row>
    <row r="134" spans="1:28" ht="14.45" customHeight="1">
      <c r="A134" s="1283" t="s">
        <v>24</v>
      </c>
      <c r="B134" s="1284">
        <v>72059</v>
      </c>
      <c r="C134" s="1285">
        <v>45.177132627430019</v>
      </c>
      <c r="D134" s="1286">
        <v>637</v>
      </c>
      <c r="E134" s="1287">
        <v>16398</v>
      </c>
      <c r="F134" s="1288">
        <v>55024</v>
      </c>
      <c r="G134" s="1289">
        <v>0.88399783510734253</v>
      </c>
      <c r="H134" s="1289">
        <v>22.756352433422599</v>
      </c>
      <c r="I134" s="1290">
        <v>76.359649731470043</v>
      </c>
      <c r="J134" s="1284">
        <v>67993</v>
      </c>
      <c r="K134" s="1324">
        <v>45.116541408674436</v>
      </c>
      <c r="L134" s="1286" t="s">
        <v>523</v>
      </c>
      <c r="M134" s="1287" t="s">
        <v>523</v>
      </c>
      <c r="N134" s="1288">
        <v>51727</v>
      </c>
      <c r="O134" s="1289" t="s">
        <v>523</v>
      </c>
      <c r="P134" s="1289" t="s">
        <v>523</v>
      </c>
      <c r="Q134" s="1291">
        <v>76.076949097701231</v>
      </c>
      <c r="R134" s="1284">
        <v>4066</v>
      </c>
      <c r="S134" s="1285">
        <v>46.190359075258222</v>
      </c>
      <c r="T134" s="1286" t="s">
        <v>523</v>
      </c>
      <c r="U134" s="1287" t="s">
        <v>523</v>
      </c>
      <c r="V134" s="1288">
        <v>3297</v>
      </c>
      <c r="W134" s="1325" t="s">
        <v>523</v>
      </c>
      <c r="X134" s="1293" t="s">
        <v>523</v>
      </c>
      <c r="Y134" s="1294">
        <v>81.087063453025081</v>
      </c>
      <c r="AA134" s="1320"/>
      <c r="AB134" s="1320"/>
    </row>
    <row r="135" spans="1:28" ht="14.45" customHeight="1">
      <c r="A135" s="1271" t="s">
        <v>16</v>
      </c>
      <c r="B135" s="1272">
        <v>304971</v>
      </c>
      <c r="C135" s="1273">
        <v>32.48935472553147</v>
      </c>
      <c r="D135" s="1274">
        <v>93415</v>
      </c>
      <c r="E135" s="1275">
        <v>94404</v>
      </c>
      <c r="F135" s="1276">
        <v>117152</v>
      </c>
      <c r="G135" s="1277">
        <v>30.630781287401099</v>
      </c>
      <c r="H135" s="1277">
        <v>30.955074416911771</v>
      </c>
      <c r="I135" s="1278">
        <v>38.41414429568713</v>
      </c>
      <c r="J135" s="1272">
        <v>286162</v>
      </c>
      <c r="K135" s="1279">
        <v>32.970387402939302</v>
      </c>
      <c r="L135" s="1274">
        <v>83317</v>
      </c>
      <c r="M135" s="1275">
        <v>89177</v>
      </c>
      <c r="N135" s="1276">
        <v>113668</v>
      </c>
      <c r="O135" s="1277">
        <v>29.115326283713422</v>
      </c>
      <c r="P135" s="1277">
        <v>31.163117395041969</v>
      </c>
      <c r="Q135" s="1279">
        <v>39.721556321244613</v>
      </c>
      <c r="R135" s="1272">
        <v>18809</v>
      </c>
      <c r="S135" s="1273">
        <v>25.17087564463824</v>
      </c>
      <c r="T135" s="1295">
        <v>10098</v>
      </c>
      <c r="U135" s="1296">
        <v>5227</v>
      </c>
      <c r="V135" s="1297">
        <v>3484</v>
      </c>
      <c r="W135" s="1326">
        <v>53.687064703067676</v>
      </c>
      <c r="X135" s="1299">
        <v>27.789887819660802</v>
      </c>
      <c r="Y135" s="1282">
        <v>18.523047477271518</v>
      </c>
      <c r="AA135" s="1320"/>
      <c r="AB135" s="1320"/>
    </row>
    <row r="136" spans="1:28" ht="14.45" customHeight="1">
      <c r="A136" s="1283" t="s">
        <v>17</v>
      </c>
      <c r="B136" s="1284">
        <v>665754</v>
      </c>
      <c r="C136" s="1285">
        <v>39.026948392349126</v>
      </c>
      <c r="D136" s="1286">
        <v>51980</v>
      </c>
      <c r="E136" s="1287">
        <v>274431</v>
      </c>
      <c r="F136" s="1288">
        <v>339343</v>
      </c>
      <c r="G136" s="1289">
        <v>7.8076887258657104</v>
      </c>
      <c r="H136" s="1289">
        <v>41.221081660793629</v>
      </c>
      <c r="I136" s="1290">
        <v>50.971229613340661</v>
      </c>
      <c r="J136" s="1284">
        <v>611944</v>
      </c>
      <c r="K136" s="1324">
        <v>39.590621037219108</v>
      </c>
      <c r="L136" s="1286">
        <v>35955</v>
      </c>
      <c r="M136" s="1287">
        <v>253298</v>
      </c>
      <c r="N136" s="1288">
        <v>322691</v>
      </c>
      <c r="O136" s="1289">
        <v>5.8755376308943301</v>
      </c>
      <c r="P136" s="1289">
        <v>41.392349626763227</v>
      </c>
      <c r="Q136" s="1291">
        <v>52.732112742342437</v>
      </c>
      <c r="R136" s="1284">
        <v>53810</v>
      </c>
      <c r="S136" s="1285">
        <v>32.616688347890594</v>
      </c>
      <c r="T136" s="1286">
        <v>16025</v>
      </c>
      <c r="U136" s="1287">
        <v>21133</v>
      </c>
      <c r="V136" s="1288">
        <v>16652</v>
      </c>
      <c r="W136" s="1325">
        <v>29.780709905222082</v>
      </c>
      <c r="X136" s="1293">
        <v>39.273369262218914</v>
      </c>
      <c r="Y136" s="1294">
        <v>30.945920832559004</v>
      </c>
      <c r="AA136" s="1320"/>
      <c r="AB136" s="1320"/>
    </row>
    <row r="137" spans="1:28" ht="14.45" customHeight="1">
      <c r="A137" s="1271" t="s">
        <v>18</v>
      </c>
      <c r="B137" s="1272">
        <v>158574</v>
      </c>
      <c r="C137" s="1273">
        <v>39.805522973500985</v>
      </c>
      <c r="D137" s="1274">
        <v>7893</v>
      </c>
      <c r="E137" s="1275">
        <v>53204</v>
      </c>
      <c r="F137" s="1276">
        <v>97477</v>
      </c>
      <c r="G137" s="1277">
        <v>4.9774868515645689</v>
      </c>
      <c r="H137" s="1277">
        <v>33.551527993239752</v>
      </c>
      <c r="I137" s="1278">
        <v>61.470985155195699</v>
      </c>
      <c r="J137" s="1272">
        <v>155374</v>
      </c>
      <c r="K137" s="1279">
        <v>40.062681014841814</v>
      </c>
      <c r="L137" s="1274">
        <v>6442</v>
      </c>
      <c r="M137" s="1275">
        <v>52054</v>
      </c>
      <c r="N137" s="1276">
        <v>96878</v>
      </c>
      <c r="O137" s="1277">
        <v>4.1461248342708563</v>
      </c>
      <c r="P137" s="1277">
        <v>33.502387786888413</v>
      </c>
      <c r="Q137" s="1279">
        <v>62.35148737884073</v>
      </c>
      <c r="R137" s="1272">
        <v>3200</v>
      </c>
      <c r="S137" s="1273">
        <v>27.319375000000029</v>
      </c>
      <c r="T137" s="1295">
        <v>1451</v>
      </c>
      <c r="U137" s="1296">
        <v>1150</v>
      </c>
      <c r="V137" s="1297">
        <v>599</v>
      </c>
      <c r="W137" s="1326">
        <v>45.34375</v>
      </c>
      <c r="X137" s="1299">
        <v>35.9375</v>
      </c>
      <c r="Y137" s="1282">
        <v>18.71875</v>
      </c>
      <c r="AA137" s="1320"/>
      <c r="AB137" s="1320"/>
    </row>
    <row r="138" spans="1:28" ht="14.45" customHeight="1">
      <c r="A138" s="1283" t="s">
        <v>19</v>
      </c>
      <c r="B138" s="1284">
        <v>34173</v>
      </c>
      <c r="C138" s="1285">
        <v>41.839083486963659</v>
      </c>
      <c r="D138" s="1286">
        <v>962</v>
      </c>
      <c r="E138" s="1287">
        <v>11673</v>
      </c>
      <c r="F138" s="1288">
        <v>21538</v>
      </c>
      <c r="G138" s="1289">
        <v>2.8150879349193811</v>
      </c>
      <c r="H138" s="1289">
        <v>34.158546220700551</v>
      </c>
      <c r="I138" s="1290">
        <v>63.026365844380059</v>
      </c>
      <c r="J138" s="1284">
        <v>33450</v>
      </c>
      <c r="K138" s="1324">
        <v>42.144992526158553</v>
      </c>
      <c r="L138" s="1286">
        <v>637</v>
      </c>
      <c r="M138" s="1287">
        <v>11415</v>
      </c>
      <c r="N138" s="1288">
        <v>21398</v>
      </c>
      <c r="O138" s="1289">
        <v>1.9043348281016441</v>
      </c>
      <c r="P138" s="1289">
        <v>34.125560538116588</v>
      </c>
      <c r="Q138" s="1291">
        <v>63.970104633781766</v>
      </c>
      <c r="R138" s="1284">
        <v>723</v>
      </c>
      <c r="S138" s="1285">
        <v>27.686030428769001</v>
      </c>
      <c r="T138" s="1286">
        <v>325</v>
      </c>
      <c r="U138" s="1287">
        <v>258</v>
      </c>
      <c r="V138" s="1288">
        <v>140</v>
      </c>
      <c r="W138" s="1325">
        <v>44.951590594744125</v>
      </c>
      <c r="X138" s="1293">
        <v>35.684647302904565</v>
      </c>
      <c r="Y138" s="1294">
        <v>19.363762102351316</v>
      </c>
      <c r="AA138" s="1320"/>
      <c r="AB138" s="1320"/>
    </row>
    <row r="139" spans="1:28" ht="14.45" customHeight="1">
      <c r="A139" s="1271" t="s">
        <v>20</v>
      </c>
      <c r="B139" s="1272">
        <v>191615</v>
      </c>
      <c r="C139" s="1273">
        <v>42.685817916134248</v>
      </c>
      <c r="D139" s="1274">
        <v>4274</v>
      </c>
      <c r="E139" s="1275">
        <v>21413</v>
      </c>
      <c r="F139" s="1276">
        <v>165928</v>
      </c>
      <c r="G139" s="1277">
        <v>2.2305143125538187</v>
      </c>
      <c r="H139" s="1277">
        <v>11.175012394645513</v>
      </c>
      <c r="I139" s="1278">
        <v>86.594473292800672</v>
      </c>
      <c r="J139" s="1272">
        <v>184032</v>
      </c>
      <c r="K139" s="1279">
        <v>42.681142410014346</v>
      </c>
      <c r="L139" s="1274">
        <v>4204</v>
      </c>
      <c r="M139" s="1275">
        <v>21001</v>
      </c>
      <c r="N139" s="1276">
        <v>158827</v>
      </c>
      <c r="O139" s="1277">
        <v>2.2843853242914278</v>
      </c>
      <c r="P139" s="1277">
        <v>11.411602330029561</v>
      </c>
      <c r="Q139" s="1279">
        <v>86.304012345679013</v>
      </c>
      <c r="R139" s="1272">
        <v>7583</v>
      </c>
      <c r="S139" s="1273">
        <v>42.799287880785961</v>
      </c>
      <c r="T139" s="1295">
        <v>70</v>
      </c>
      <c r="U139" s="1296">
        <v>412</v>
      </c>
      <c r="V139" s="1297">
        <v>7101</v>
      </c>
      <c r="W139" s="1326">
        <v>0.9231174996703152</v>
      </c>
      <c r="X139" s="1299">
        <v>5.4332058552024263</v>
      </c>
      <c r="Y139" s="1282">
        <v>93.643676645127258</v>
      </c>
      <c r="AA139" s="1320"/>
      <c r="AB139" s="1320"/>
    </row>
    <row r="140" spans="1:28" ht="14.45" customHeight="1">
      <c r="A140" s="1283" t="s">
        <v>21</v>
      </c>
      <c r="B140" s="1284">
        <v>95265</v>
      </c>
      <c r="C140" s="1285">
        <v>43.11651708392349</v>
      </c>
      <c r="D140" s="1286">
        <v>5670</v>
      </c>
      <c r="E140" s="1287">
        <v>7929</v>
      </c>
      <c r="F140" s="1288">
        <v>81666</v>
      </c>
      <c r="G140" s="1289">
        <v>5.9518186112423237</v>
      </c>
      <c r="H140" s="1289">
        <v>8.323098724610297</v>
      </c>
      <c r="I140" s="1290">
        <v>85.725082664147379</v>
      </c>
      <c r="J140" s="1284">
        <v>94423</v>
      </c>
      <c r="K140" s="1324">
        <v>43.11521557247697</v>
      </c>
      <c r="L140" s="1286" t="s">
        <v>523</v>
      </c>
      <c r="M140" s="1287" t="s">
        <v>523</v>
      </c>
      <c r="N140" s="1288">
        <v>80896</v>
      </c>
      <c r="O140" s="1289" t="s">
        <v>523</v>
      </c>
      <c r="P140" s="1289" t="s">
        <v>523</v>
      </c>
      <c r="Q140" s="1291">
        <v>85.67404128231469</v>
      </c>
      <c r="R140" s="1284">
        <v>842</v>
      </c>
      <c r="S140" s="1285">
        <v>43.262470308788586</v>
      </c>
      <c r="T140" s="1286" t="s">
        <v>523</v>
      </c>
      <c r="U140" s="1287" t="s">
        <v>523</v>
      </c>
      <c r="V140" s="1288">
        <v>770</v>
      </c>
      <c r="W140" s="1325" t="s">
        <v>523</v>
      </c>
      <c r="X140" s="1293" t="s">
        <v>523</v>
      </c>
      <c r="Y140" s="1294">
        <v>91.448931116389559</v>
      </c>
      <c r="AA140" s="1320"/>
      <c r="AB140" s="1320"/>
    </row>
    <row r="141" spans="1:28" ht="14.45" customHeight="1">
      <c r="A141" s="1271" t="s">
        <v>22</v>
      </c>
      <c r="B141" s="1272">
        <v>112045</v>
      </c>
      <c r="C141" s="1273">
        <v>33.598839751885251</v>
      </c>
      <c r="D141" s="1274">
        <v>27642</v>
      </c>
      <c r="E141" s="1275">
        <v>38255</v>
      </c>
      <c r="F141" s="1276">
        <v>46148</v>
      </c>
      <c r="G141" s="1277">
        <v>24.670444910527021</v>
      </c>
      <c r="H141" s="1277">
        <v>34.142532018385467</v>
      </c>
      <c r="I141" s="1278">
        <v>41.187023071087509</v>
      </c>
      <c r="J141" s="1272">
        <v>104450</v>
      </c>
      <c r="K141" s="1279">
        <v>33.980181905217833</v>
      </c>
      <c r="L141" s="1274">
        <v>24414</v>
      </c>
      <c r="M141" s="1275">
        <v>35675</v>
      </c>
      <c r="N141" s="1276">
        <v>44361</v>
      </c>
      <c r="O141" s="1277">
        <v>23.373863092388703</v>
      </c>
      <c r="P141" s="1277">
        <v>34.155098133078027</v>
      </c>
      <c r="Q141" s="1279">
        <v>42.47103877453327</v>
      </c>
      <c r="R141" s="1272">
        <v>7595</v>
      </c>
      <c r="S141" s="1273">
        <v>28.354443712969019</v>
      </c>
      <c r="T141" s="1295">
        <v>3228</v>
      </c>
      <c r="U141" s="1296">
        <v>2580</v>
      </c>
      <c r="V141" s="1297">
        <v>1787</v>
      </c>
      <c r="W141" s="1326">
        <v>42.501645819618176</v>
      </c>
      <c r="X141" s="1299">
        <v>33.969716919025672</v>
      </c>
      <c r="Y141" s="1282">
        <v>23.528637261356156</v>
      </c>
      <c r="AA141" s="1320"/>
      <c r="AB141" s="1320"/>
    </row>
    <row r="142" spans="1:28" ht="14.45" customHeight="1" thickBot="1">
      <c r="A142" s="1283" t="s">
        <v>23</v>
      </c>
      <c r="B142" s="1300">
        <v>95348</v>
      </c>
      <c r="C142" s="1301">
        <v>45.62724965389873</v>
      </c>
      <c r="D142" s="1302">
        <v>1489</v>
      </c>
      <c r="E142" s="1303">
        <v>2590</v>
      </c>
      <c r="F142" s="1304">
        <v>91269</v>
      </c>
      <c r="G142" s="1305">
        <v>1.5616478583714395</v>
      </c>
      <c r="H142" s="1305">
        <v>2.7163653144271511</v>
      </c>
      <c r="I142" s="1306">
        <v>95.721986827201405</v>
      </c>
      <c r="J142" s="1300">
        <v>94245</v>
      </c>
      <c r="K142" s="1327">
        <v>45.680195235821145</v>
      </c>
      <c r="L142" s="1302" t="s">
        <v>523</v>
      </c>
      <c r="M142" s="1303" t="s">
        <v>523</v>
      </c>
      <c r="N142" s="1304">
        <v>90305</v>
      </c>
      <c r="O142" s="1305" t="s">
        <v>523</v>
      </c>
      <c r="P142" s="1305" t="s">
        <v>523</v>
      </c>
      <c r="Q142" s="1307">
        <v>95.819406865085682</v>
      </c>
      <c r="R142" s="1300">
        <v>1103</v>
      </c>
      <c r="S142" s="1301">
        <v>41.103354487760605</v>
      </c>
      <c r="T142" s="1302" t="s">
        <v>523</v>
      </c>
      <c r="U142" s="1303" t="s">
        <v>523</v>
      </c>
      <c r="V142" s="1304">
        <v>964</v>
      </c>
      <c r="W142" s="1328" t="s">
        <v>523</v>
      </c>
      <c r="X142" s="1309" t="s">
        <v>523</v>
      </c>
      <c r="Y142" s="1310">
        <v>87.398005439709877</v>
      </c>
      <c r="AA142" s="1320"/>
      <c r="AB142" s="1320"/>
    </row>
    <row r="143" spans="1:28" ht="14.45" customHeight="1">
      <c r="A143" s="1311" t="s">
        <v>28</v>
      </c>
      <c r="B143" s="927">
        <v>2571969</v>
      </c>
      <c r="C143" s="1050">
        <v>36.179109468271527</v>
      </c>
      <c r="D143" s="931">
        <v>369543</v>
      </c>
      <c r="E143" s="932">
        <v>1050646</v>
      </c>
      <c r="F143" s="929">
        <v>1151780</v>
      </c>
      <c r="G143" s="1062">
        <v>14.368096971619797</v>
      </c>
      <c r="H143" s="1312">
        <v>40.8498702744862</v>
      </c>
      <c r="I143" s="1053">
        <v>44.782032753894001</v>
      </c>
      <c r="J143" s="927">
        <v>2447079</v>
      </c>
      <c r="K143" s="1074">
        <v>36.52562258921791</v>
      </c>
      <c r="L143" s="931">
        <v>319031</v>
      </c>
      <c r="M143" s="932">
        <v>1008040</v>
      </c>
      <c r="N143" s="929">
        <v>1120008</v>
      </c>
      <c r="O143" s="1051">
        <v>13.037217024869241</v>
      </c>
      <c r="P143" s="1312">
        <v>41.193602658516539</v>
      </c>
      <c r="Q143" s="1053">
        <v>45.769180316614218</v>
      </c>
      <c r="R143" s="927">
        <v>124890</v>
      </c>
      <c r="S143" s="1050">
        <v>29.389574825846559</v>
      </c>
      <c r="T143" s="931">
        <v>50512</v>
      </c>
      <c r="U143" s="932">
        <v>42606</v>
      </c>
      <c r="V143" s="929">
        <v>31772</v>
      </c>
      <c r="W143" s="1062">
        <v>40.445191768756509</v>
      </c>
      <c r="X143" s="1051">
        <v>34.11482104251742</v>
      </c>
      <c r="Y143" s="1052">
        <v>25.439987188726075</v>
      </c>
      <c r="AA143" s="1320"/>
      <c r="AB143" s="1320"/>
    </row>
    <row r="144" spans="1:28" ht="14.45" customHeight="1">
      <c r="A144" s="1314" t="s">
        <v>27</v>
      </c>
      <c r="B144" s="939">
        <v>735071</v>
      </c>
      <c r="C144" s="1054">
        <v>43.019302897270371</v>
      </c>
      <c r="D144" s="943">
        <v>15484</v>
      </c>
      <c r="E144" s="944">
        <v>135397</v>
      </c>
      <c r="F144" s="941">
        <v>584190</v>
      </c>
      <c r="G144" s="1063">
        <v>2.1064631851889137</v>
      </c>
      <c r="H144" s="1315">
        <v>18.419581237730778</v>
      </c>
      <c r="I144" s="1057">
        <v>79.473955577080318</v>
      </c>
      <c r="J144" s="939">
        <v>711540</v>
      </c>
      <c r="K144" s="1077">
        <v>43.036052786912705</v>
      </c>
      <c r="L144" s="943">
        <v>15226</v>
      </c>
      <c r="M144" s="944">
        <v>131056</v>
      </c>
      <c r="N144" s="941">
        <v>565258</v>
      </c>
      <c r="O144" s="1055">
        <v>2.139865643533744</v>
      </c>
      <c r="P144" s="1315">
        <v>18.418641256991876</v>
      </c>
      <c r="Q144" s="1057">
        <v>79.441493099474386</v>
      </c>
      <c r="R144" s="939">
        <v>23531</v>
      </c>
      <c r="S144" s="1054">
        <v>42.512812885130387</v>
      </c>
      <c r="T144" s="943">
        <v>258</v>
      </c>
      <c r="U144" s="944">
        <v>4341</v>
      </c>
      <c r="V144" s="941">
        <v>18932</v>
      </c>
      <c r="W144" s="1063">
        <v>1.0964259912455909</v>
      </c>
      <c r="X144" s="1055">
        <v>18.448004759678721</v>
      </c>
      <c r="Y144" s="1056">
        <v>80.455569249075694</v>
      </c>
      <c r="AA144" s="1320"/>
      <c r="AB144" s="1320"/>
    </row>
    <row r="145" spans="1:28" ht="14.45" customHeight="1">
      <c r="A145" s="1317" t="s">
        <v>26</v>
      </c>
      <c r="B145" s="951">
        <v>3307040</v>
      </c>
      <c r="C145" s="1058">
        <v>37.699510740722012</v>
      </c>
      <c r="D145" s="955">
        <v>385027</v>
      </c>
      <c r="E145" s="956">
        <v>1186043</v>
      </c>
      <c r="F145" s="953">
        <v>1735970</v>
      </c>
      <c r="G145" s="1064">
        <v>11.642647201122454</v>
      </c>
      <c r="H145" s="1318">
        <v>35.864186704726883</v>
      </c>
      <c r="I145" s="1061">
        <v>52.493166094150659</v>
      </c>
      <c r="J145" s="951">
        <v>3158619</v>
      </c>
      <c r="K145" s="1080">
        <v>37.992222867020672</v>
      </c>
      <c r="L145" s="955">
        <v>334257</v>
      </c>
      <c r="M145" s="956">
        <v>1139096</v>
      </c>
      <c r="N145" s="953">
        <v>1685266</v>
      </c>
      <c r="O145" s="1059">
        <v>10.582377931621382</v>
      </c>
      <c r="P145" s="1318">
        <v>36.063102260829808</v>
      </c>
      <c r="Q145" s="1061">
        <v>53.354519807548805</v>
      </c>
      <c r="R145" s="951">
        <v>148421</v>
      </c>
      <c r="S145" s="1058">
        <v>31.470162578071637</v>
      </c>
      <c r="T145" s="955">
        <v>50770</v>
      </c>
      <c r="U145" s="956">
        <v>46947</v>
      </c>
      <c r="V145" s="953">
        <v>50704</v>
      </c>
      <c r="W145" s="1064">
        <v>34.206749718705574</v>
      </c>
      <c r="X145" s="1059">
        <v>31.630968663464067</v>
      </c>
      <c r="Y145" s="1060">
        <v>34.162281617830359</v>
      </c>
      <c r="AA145" s="1320"/>
      <c r="AB145" s="1320"/>
    </row>
    <row r="146" spans="1:28" ht="14.45" customHeight="1">
      <c r="A146" s="1850" t="s">
        <v>470</v>
      </c>
      <c r="B146" s="1850"/>
      <c r="C146" s="1850"/>
      <c r="D146" s="1850"/>
      <c r="E146" s="1850"/>
      <c r="F146" s="1850"/>
      <c r="G146" s="1850"/>
      <c r="H146" s="1850"/>
      <c r="I146" s="1850"/>
      <c r="J146" s="1850"/>
      <c r="K146" s="1850"/>
      <c r="L146" s="1850"/>
      <c r="M146" s="1850"/>
      <c r="N146" s="1850"/>
      <c r="O146" s="1850"/>
      <c r="P146" s="1850"/>
      <c r="Q146" s="1850"/>
      <c r="R146" s="1850"/>
      <c r="S146" s="1850"/>
      <c r="T146" s="1850"/>
      <c r="U146" s="1850"/>
      <c r="V146" s="1850"/>
      <c r="W146" s="1850"/>
      <c r="X146" s="1850"/>
      <c r="Y146" s="1850"/>
      <c r="AA146" s="1320"/>
      <c r="AB146" s="1320"/>
    </row>
    <row r="147" spans="1:28" ht="14.45" customHeight="1">
      <c r="A147" s="2121" t="s">
        <v>524</v>
      </c>
      <c r="B147" s="2121"/>
      <c r="C147" s="2121"/>
      <c r="D147" s="2121"/>
      <c r="E147" s="2121"/>
      <c r="F147" s="2121"/>
      <c r="G147" s="2121"/>
      <c r="H147" s="2121"/>
      <c r="I147" s="2121"/>
      <c r="J147" s="2121"/>
      <c r="K147" s="2121"/>
      <c r="L147" s="2121"/>
      <c r="M147" s="2121"/>
      <c r="N147" s="2121"/>
      <c r="O147" s="2121"/>
      <c r="P147" s="2121"/>
      <c r="Q147" s="2121"/>
      <c r="R147" s="2121"/>
      <c r="S147" s="2121"/>
      <c r="T147" s="2121"/>
      <c r="U147" s="2121"/>
      <c r="V147" s="2121"/>
      <c r="W147" s="2121"/>
      <c r="X147" s="2121"/>
      <c r="Y147" s="2121"/>
      <c r="AA147" s="1320"/>
      <c r="AB147" s="1320"/>
    </row>
    <row r="148" spans="1:28" ht="14.45" customHeight="1">
      <c r="A148" s="2121" t="s">
        <v>490</v>
      </c>
      <c r="B148" s="2121"/>
      <c r="C148" s="2121"/>
      <c r="D148" s="2121"/>
      <c r="E148" s="2121"/>
      <c r="F148" s="2121"/>
      <c r="G148" s="2121"/>
      <c r="H148" s="2121"/>
      <c r="I148" s="2121"/>
      <c r="J148" s="2121"/>
      <c r="K148" s="2121"/>
      <c r="L148" s="2121"/>
      <c r="M148" s="2121"/>
      <c r="N148" s="2121"/>
      <c r="O148" s="2121"/>
      <c r="P148" s="2121"/>
      <c r="Q148" s="2121"/>
      <c r="R148" s="2121"/>
      <c r="S148" s="2121"/>
      <c r="T148" s="2121"/>
      <c r="U148" s="2121"/>
      <c r="V148" s="2121"/>
      <c r="W148" s="2121"/>
      <c r="X148" s="2121"/>
      <c r="Y148" s="2121"/>
      <c r="AA148" s="1320"/>
      <c r="AB148" s="1320"/>
    </row>
    <row r="149" spans="1:28" ht="14.45" customHeight="1">
      <c r="A149" s="1027"/>
      <c r="B149" s="1027"/>
      <c r="C149" s="1027"/>
      <c r="D149" s="1027"/>
      <c r="E149" s="1027"/>
      <c r="F149" s="1027"/>
      <c r="G149" s="1027"/>
      <c r="H149" s="1027"/>
      <c r="I149" s="1027"/>
      <c r="J149" s="1027"/>
      <c r="K149" s="1027"/>
      <c r="L149" s="1027"/>
      <c r="M149" s="1027"/>
      <c r="N149" s="1027"/>
      <c r="O149" s="1027"/>
      <c r="P149" s="1027"/>
      <c r="Q149" s="1027"/>
      <c r="R149" s="1027"/>
      <c r="S149" s="1027"/>
      <c r="T149" s="1027"/>
      <c r="U149" s="1027"/>
      <c r="V149" s="1027"/>
      <c r="W149" s="1027"/>
      <c r="X149" s="1027"/>
      <c r="Y149" s="1027"/>
      <c r="AA149" s="1320"/>
      <c r="AB149" s="1320"/>
    </row>
    <row r="150" spans="1:28" ht="23.25">
      <c r="A150" s="1910">
        <v>2018</v>
      </c>
      <c r="B150" s="1910"/>
      <c r="C150" s="1910"/>
      <c r="D150" s="1910"/>
      <c r="E150" s="1910"/>
      <c r="F150" s="1910"/>
      <c r="G150" s="1910"/>
      <c r="H150" s="1910"/>
      <c r="I150" s="1910"/>
      <c r="J150" s="1910"/>
      <c r="K150" s="1910"/>
      <c r="L150" s="1910"/>
      <c r="M150" s="1910"/>
      <c r="N150" s="1910"/>
      <c r="O150" s="1910"/>
      <c r="P150" s="1910"/>
      <c r="Q150" s="1910"/>
      <c r="R150" s="1910"/>
      <c r="S150" s="1910"/>
      <c r="T150" s="1910"/>
      <c r="U150" s="1910"/>
      <c r="V150" s="1910"/>
      <c r="W150" s="2130"/>
      <c r="X150" s="2130"/>
      <c r="Y150" s="2130"/>
      <c r="AA150" s="1320"/>
      <c r="AB150" s="1320"/>
    </row>
    <row r="151" spans="1:28" ht="14.45" customHeight="1">
      <c r="A151" s="1027"/>
      <c r="B151" s="1027"/>
      <c r="C151" s="1027"/>
      <c r="D151" s="1027"/>
      <c r="E151" s="1027"/>
      <c r="F151" s="1027"/>
      <c r="G151" s="1027"/>
      <c r="H151" s="1027"/>
      <c r="I151" s="1027"/>
      <c r="J151" s="1027"/>
      <c r="K151" s="1027"/>
      <c r="L151" s="1027"/>
      <c r="M151" s="1027"/>
      <c r="N151" s="1027"/>
      <c r="O151" s="1027"/>
      <c r="P151" s="1027"/>
      <c r="Q151" s="1027"/>
      <c r="R151" s="1027"/>
      <c r="S151" s="1027"/>
      <c r="T151" s="1027"/>
      <c r="U151" s="1027"/>
      <c r="V151" s="1027"/>
      <c r="W151" s="1027"/>
      <c r="X151" s="1027"/>
      <c r="Y151" s="1027"/>
      <c r="AA151" s="1320"/>
      <c r="AB151" s="1320"/>
    </row>
    <row r="152" spans="1:28" ht="14.45" customHeight="1">
      <c r="A152" s="2131" t="s">
        <v>625</v>
      </c>
      <c r="B152" s="2131"/>
      <c r="C152" s="2131"/>
      <c r="D152" s="2131"/>
      <c r="E152" s="2131"/>
      <c r="F152" s="2131"/>
      <c r="G152" s="2131"/>
      <c r="H152" s="2131"/>
      <c r="I152" s="2131"/>
      <c r="J152" s="2131"/>
      <c r="K152" s="2131"/>
      <c r="L152" s="2131"/>
      <c r="M152" s="2131"/>
      <c r="N152" s="2131"/>
      <c r="O152" s="2131"/>
      <c r="P152" s="2131"/>
      <c r="Q152" s="2131"/>
      <c r="R152" s="2131"/>
      <c r="S152" s="2131"/>
      <c r="T152" s="2131"/>
      <c r="U152" s="2131"/>
      <c r="V152" s="2131"/>
      <c r="W152" s="2131"/>
      <c r="X152" s="2131"/>
      <c r="Y152" s="2131"/>
      <c r="AA152" s="1320"/>
      <c r="AB152" s="1320"/>
    </row>
    <row r="153" spans="1:28" ht="14.45" customHeight="1">
      <c r="A153" s="2132" t="s">
        <v>8</v>
      </c>
      <c r="B153" s="2134" t="s">
        <v>612</v>
      </c>
      <c r="C153" s="2135"/>
      <c r="D153" s="2135"/>
      <c r="E153" s="2135"/>
      <c r="F153" s="2135"/>
      <c r="G153" s="2135"/>
      <c r="H153" s="2135"/>
      <c r="I153" s="2135"/>
      <c r="J153" s="2135"/>
      <c r="K153" s="2135"/>
      <c r="L153" s="2135"/>
      <c r="M153" s="2135"/>
      <c r="N153" s="2135"/>
      <c r="O153" s="2135"/>
      <c r="P153" s="2135"/>
      <c r="Q153" s="2135"/>
      <c r="R153" s="2135"/>
      <c r="S153" s="2135"/>
      <c r="T153" s="2135"/>
      <c r="U153" s="2135"/>
      <c r="V153" s="2135"/>
      <c r="W153" s="2135"/>
      <c r="X153" s="2135"/>
      <c r="Y153" s="2135"/>
      <c r="AA153" s="1320"/>
      <c r="AB153" s="1320"/>
    </row>
    <row r="154" spans="1:28" ht="14.45" customHeight="1">
      <c r="A154" s="2132"/>
      <c r="B154" s="2126" t="s">
        <v>613</v>
      </c>
      <c r="C154" s="2126" t="s">
        <v>614</v>
      </c>
      <c r="D154" s="2127" t="s">
        <v>615</v>
      </c>
      <c r="E154" s="2128"/>
      <c r="F154" s="2128"/>
      <c r="G154" s="2128"/>
      <c r="H154" s="2128"/>
      <c r="I154" s="2129"/>
      <c r="J154" s="2126" t="s">
        <v>616</v>
      </c>
      <c r="K154" s="2126" t="s">
        <v>614</v>
      </c>
      <c r="L154" s="2127" t="s">
        <v>615</v>
      </c>
      <c r="M154" s="2128"/>
      <c r="N154" s="2128"/>
      <c r="O154" s="2128"/>
      <c r="P154" s="2128"/>
      <c r="Q154" s="2129"/>
      <c r="R154" s="2126" t="s">
        <v>617</v>
      </c>
      <c r="S154" s="2126" t="s">
        <v>614</v>
      </c>
      <c r="T154" s="2127" t="s">
        <v>615</v>
      </c>
      <c r="U154" s="2128"/>
      <c r="V154" s="2128"/>
      <c r="W154" s="2128"/>
      <c r="X154" s="2128"/>
      <c r="Y154" s="2128"/>
      <c r="AA154" s="1320"/>
      <c r="AB154" s="1320"/>
    </row>
    <row r="155" spans="1:28" ht="65.25" customHeight="1">
      <c r="A155" s="2132"/>
      <c r="B155" s="2126"/>
      <c r="C155" s="2126"/>
      <c r="D155" s="1267" t="s">
        <v>618</v>
      </c>
      <c r="E155" s="1268" t="s">
        <v>619</v>
      </c>
      <c r="F155" s="1269" t="s">
        <v>620</v>
      </c>
      <c r="G155" s="1267" t="s">
        <v>618</v>
      </c>
      <c r="H155" s="1268" t="s">
        <v>619</v>
      </c>
      <c r="I155" s="1269" t="s">
        <v>620</v>
      </c>
      <c r="J155" s="2126"/>
      <c r="K155" s="2126"/>
      <c r="L155" s="1267" t="s">
        <v>618</v>
      </c>
      <c r="M155" s="1268" t="s">
        <v>619</v>
      </c>
      <c r="N155" s="1269" t="s">
        <v>620</v>
      </c>
      <c r="O155" s="1267" t="s">
        <v>618</v>
      </c>
      <c r="P155" s="1268" t="s">
        <v>619</v>
      </c>
      <c r="Q155" s="1269" t="s">
        <v>620</v>
      </c>
      <c r="R155" s="2126"/>
      <c r="S155" s="2126"/>
      <c r="T155" s="1267" t="s">
        <v>618</v>
      </c>
      <c r="U155" s="1268" t="s">
        <v>619</v>
      </c>
      <c r="V155" s="1269" t="s">
        <v>620</v>
      </c>
      <c r="W155" s="1267" t="s">
        <v>618</v>
      </c>
      <c r="X155" s="1268" t="s">
        <v>619</v>
      </c>
      <c r="Y155" s="1268" t="s">
        <v>620</v>
      </c>
      <c r="AA155" s="1320"/>
      <c r="AB155" s="1320"/>
    </row>
    <row r="156" spans="1:28" ht="14.45" customHeight="1" thickBot="1">
      <c r="A156" s="2133"/>
      <c r="B156" s="2122" t="s">
        <v>1</v>
      </c>
      <c r="C156" s="2123"/>
      <c r="D156" s="2123"/>
      <c r="E156" s="2123"/>
      <c r="F156" s="2124"/>
      <c r="G156" s="2125" t="s">
        <v>469</v>
      </c>
      <c r="H156" s="2123"/>
      <c r="I156" s="2124"/>
      <c r="J156" s="2125" t="s">
        <v>1</v>
      </c>
      <c r="K156" s="2123"/>
      <c r="L156" s="1837"/>
      <c r="M156" s="1837"/>
      <c r="N156" s="1838"/>
      <c r="O156" s="2125" t="s">
        <v>469</v>
      </c>
      <c r="P156" s="2123"/>
      <c r="Q156" s="2124"/>
      <c r="R156" s="2122" t="s">
        <v>1</v>
      </c>
      <c r="S156" s="2123"/>
      <c r="T156" s="2123"/>
      <c r="U156" s="2123"/>
      <c r="V156" s="2124"/>
      <c r="W156" s="2125" t="s">
        <v>469</v>
      </c>
      <c r="X156" s="2123"/>
      <c r="Y156" s="2123"/>
      <c r="AA156" s="1320"/>
      <c r="AB156" s="1320"/>
    </row>
    <row r="157" spans="1:28" ht="14.45" customHeight="1">
      <c r="A157" s="1271" t="s">
        <v>9</v>
      </c>
      <c r="B157" s="1272">
        <v>421518</v>
      </c>
      <c r="C157" s="1273">
        <v>34.705813274877734</v>
      </c>
      <c r="D157" s="1329">
        <v>24537</v>
      </c>
      <c r="E157" s="1275">
        <v>275856</v>
      </c>
      <c r="F157" s="1276">
        <v>121125</v>
      </c>
      <c r="G157" s="1277">
        <f>D157/B157*100</f>
        <v>5.8211037251078253</v>
      </c>
      <c r="H157" s="1277">
        <f>E157/B157*100</f>
        <v>65.443468606322867</v>
      </c>
      <c r="I157" s="1278">
        <f>F157/B157*100</f>
        <v>28.735427668569315</v>
      </c>
      <c r="J157" s="1272">
        <v>406760</v>
      </c>
      <c r="K157" s="1279">
        <v>35.100990756220007</v>
      </c>
      <c r="L157" s="1274">
        <v>15523</v>
      </c>
      <c r="M157" s="1275">
        <v>272251</v>
      </c>
      <c r="N157" s="1276">
        <v>118986</v>
      </c>
      <c r="O157" s="1277">
        <f>L157/J157*100</f>
        <v>3.816255285672141</v>
      </c>
      <c r="P157" s="1277">
        <f>M157/J157*100</f>
        <v>66.931605860949944</v>
      </c>
      <c r="Q157" s="1279">
        <f>N157/J157*100</f>
        <v>29.252138853377911</v>
      </c>
      <c r="R157" s="1272">
        <v>14758</v>
      </c>
      <c r="S157" s="1272">
        <v>23.813931427022652</v>
      </c>
      <c r="T157" s="1274">
        <v>9014</v>
      </c>
      <c r="U157" s="1275">
        <v>3605</v>
      </c>
      <c r="V157" s="1276">
        <v>2139</v>
      </c>
      <c r="W157" s="1323">
        <f>T157/R157*100</f>
        <v>61.078736956227132</v>
      </c>
      <c r="X157" s="1281">
        <f>U157/R157*100</f>
        <v>24.427429190947283</v>
      </c>
      <c r="Y157" s="1282">
        <f>V157/R157*100</f>
        <v>14.493833852825585</v>
      </c>
      <c r="AA157" s="1320"/>
      <c r="AB157" s="1320"/>
    </row>
    <row r="158" spans="1:28" ht="14.45" customHeight="1">
      <c r="A158" s="1283" t="s">
        <v>10</v>
      </c>
      <c r="B158" s="1284">
        <v>483390</v>
      </c>
      <c r="C158" s="1285">
        <v>33.852630381265172</v>
      </c>
      <c r="D158" s="1286">
        <v>109218</v>
      </c>
      <c r="E158" s="1287">
        <v>187890</v>
      </c>
      <c r="F158" s="1288">
        <v>186282</v>
      </c>
      <c r="G158" s="1289">
        <f t="shared" ref="G158:G175" si="11">D158/B158*100</f>
        <v>22.59417861354186</v>
      </c>
      <c r="H158" s="1289">
        <f t="shared" ref="H158:H175" si="12">E158/B158*100</f>
        <v>38.869236020604482</v>
      </c>
      <c r="I158" s="1290">
        <f t="shared" ref="I158:I175" si="13">F158/B158*100</f>
        <v>38.536585365853661</v>
      </c>
      <c r="J158" s="1284">
        <v>473571</v>
      </c>
      <c r="K158" s="1324">
        <v>33.955894681050836</v>
      </c>
      <c r="L158" s="1286">
        <v>105106</v>
      </c>
      <c r="M158" s="1287">
        <v>184616</v>
      </c>
      <c r="N158" s="1288">
        <v>183849</v>
      </c>
      <c r="O158" s="1289">
        <f t="shared" ref="O158:O175" si="14">L158/J158*100</f>
        <v>22.194348893830071</v>
      </c>
      <c r="P158" s="1289">
        <f t="shared" ref="P158:P175" si="15">M158/J158*100</f>
        <v>38.983806018527318</v>
      </c>
      <c r="Q158" s="1291">
        <f t="shared" ref="Q158:Q175" si="16">N158/J158*100</f>
        <v>38.821845087642615</v>
      </c>
      <c r="R158" s="1284">
        <v>9819</v>
      </c>
      <c r="S158" s="1284">
        <v>28.872186577044619</v>
      </c>
      <c r="T158" s="1286">
        <v>4112</v>
      </c>
      <c r="U158" s="1287">
        <v>3274</v>
      </c>
      <c r="V158" s="1288">
        <v>2433</v>
      </c>
      <c r="W158" s="1325">
        <f t="shared" ref="W158:W175" si="17">T158/R158*100</f>
        <v>41.877991648844073</v>
      </c>
      <c r="X158" s="1293">
        <f t="shared" ref="X158:X175" si="18">U158/R158*100</f>
        <v>33.343517669823811</v>
      </c>
      <c r="Y158" s="1294">
        <f t="shared" ref="Y158:Y175" si="19">V158/R158*100</f>
        <v>24.778490681332109</v>
      </c>
      <c r="AA158" s="1320"/>
      <c r="AB158" s="1320"/>
    </row>
    <row r="159" spans="1:28" ht="14.45" customHeight="1">
      <c r="A159" s="1271" t="s">
        <v>11</v>
      </c>
      <c r="B159" s="1272">
        <v>166276</v>
      </c>
      <c r="C159" s="1273">
        <v>42.822018812095571</v>
      </c>
      <c r="D159" s="1274">
        <v>5817</v>
      </c>
      <c r="E159" s="1275">
        <v>48424</v>
      </c>
      <c r="F159" s="1276">
        <v>112035</v>
      </c>
      <c r="G159" s="1277">
        <f t="shared" si="11"/>
        <v>3.4984002501864371</v>
      </c>
      <c r="H159" s="1277">
        <f t="shared" si="12"/>
        <v>29.122663523298613</v>
      </c>
      <c r="I159" s="1278">
        <f t="shared" si="13"/>
        <v>67.378936226514952</v>
      </c>
      <c r="J159" s="1272">
        <v>160527</v>
      </c>
      <c r="K159" s="1279">
        <v>42.859948793660777</v>
      </c>
      <c r="L159" s="1274">
        <v>5555</v>
      </c>
      <c r="M159" s="1275">
        <v>46930</v>
      </c>
      <c r="N159" s="1276">
        <v>108042</v>
      </c>
      <c r="O159" s="1277">
        <f t="shared" si="14"/>
        <v>3.460477053704361</v>
      </c>
      <c r="P159" s="1277">
        <f t="shared" si="15"/>
        <v>29.234957359198145</v>
      </c>
      <c r="Q159" s="1279">
        <f t="shared" si="16"/>
        <v>67.3045655870975</v>
      </c>
      <c r="R159" s="1272">
        <v>5749</v>
      </c>
      <c r="S159" s="1272">
        <v>41.762915289615592</v>
      </c>
      <c r="T159" s="1274">
        <v>262</v>
      </c>
      <c r="U159" s="1275">
        <v>1494</v>
      </c>
      <c r="V159" s="1276">
        <v>3993</v>
      </c>
      <c r="W159" s="1323">
        <f t="shared" si="17"/>
        <v>4.5573143155331364</v>
      </c>
      <c r="X159" s="1281">
        <f t="shared" si="18"/>
        <v>25.987128196208037</v>
      </c>
      <c r="Y159" s="1282">
        <f t="shared" si="19"/>
        <v>69.455557488258819</v>
      </c>
      <c r="AA159" s="1320"/>
      <c r="AB159" s="1320"/>
    </row>
    <row r="160" spans="1:28" ht="14.45" customHeight="1">
      <c r="A160" s="1283" t="s">
        <v>12</v>
      </c>
      <c r="B160" s="1284">
        <v>109334</v>
      </c>
      <c r="C160" s="1285">
        <v>39.529944939359929</v>
      </c>
      <c r="D160" s="1286">
        <v>1098</v>
      </c>
      <c r="E160" s="1287">
        <v>34957</v>
      </c>
      <c r="F160" s="1288">
        <v>73279</v>
      </c>
      <c r="G160" s="1289">
        <f t="shared" si="11"/>
        <v>1.0042621691331151</v>
      </c>
      <c r="H160" s="1289">
        <f t="shared" si="12"/>
        <v>31.972670898348181</v>
      </c>
      <c r="I160" s="1290">
        <f t="shared" si="13"/>
        <v>67.023066932518702</v>
      </c>
      <c r="J160" s="1284">
        <v>105091</v>
      </c>
      <c r="K160" s="1324">
        <v>39.5383429599107</v>
      </c>
      <c r="L160" s="1286">
        <v>1057</v>
      </c>
      <c r="M160" s="1287">
        <v>33727</v>
      </c>
      <c r="N160" s="1288">
        <v>70307</v>
      </c>
      <c r="O160" s="1289">
        <f t="shared" si="14"/>
        <v>1.0057949776860053</v>
      </c>
      <c r="P160" s="1289">
        <f t="shared" si="15"/>
        <v>32.093138327735012</v>
      </c>
      <c r="Q160" s="1291">
        <f t="shared" si="16"/>
        <v>66.901066694578986</v>
      </c>
      <c r="R160" s="1284">
        <v>4243</v>
      </c>
      <c r="S160" s="1284">
        <v>39.321942022154069</v>
      </c>
      <c r="T160" s="1286">
        <v>41</v>
      </c>
      <c r="U160" s="1287">
        <v>1230</v>
      </c>
      <c r="V160" s="1288">
        <v>2972</v>
      </c>
      <c r="W160" s="1325">
        <f t="shared" si="17"/>
        <v>0.9662974310629272</v>
      </c>
      <c r="X160" s="1293">
        <f t="shared" si="18"/>
        <v>28.988922931887817</v>
      </c>
      <c r="Y160" s="1294">
        <f t="shared" si="19"/>
        <v>70.04477963704926</v>
      </c>
      <c r="AA160" s="1320"/>
      <c r="AB160" s="1320"/>
    </row>
    <row r="161" spans="1:28" ht="14.45" customHeight="1">
      <c r="A161" s="1271" t="s">
        <v>13</v>
      </c>
      <c r="B161" s="1272">
        <v>24909</v>
      </c>
      <c r="C161" s="1273">
        <v>34.719699706933355</v>
      </c>
      <c r="D161" s="1274">
        <v>2265</v>
      </c>
      <c r="E161" s="1275">
        <v>11208</v>
      </c>
      <c r="F161" s="1276">
        <v>11436</v>
      </c>
      <c r="G161" s="1277">
        <f t="shared" si="11"/>
        <v>9.0930988799229198</v>
      </c>
      <c r="H161" s="1277">
        <f t="shared" si="12"/>
        <v>44.995784656148381</v>
      </c>
      <c r="I161" s="1278">
        <f t="shared" si="13"/>
        <v>45.9111164639287</v>
      </c>
      <c r="J161" s="1272">
        <v>23838</v>
      </c>
      <c r="K161" s="1279">
        <v>34.896090276030058</v>
      </c>
      <c r="L161" s="1274">
        <v>1909</v>
      </c>
      <c r="M161" s="1275">
        <v>10809</v>
      </c>
      <c r="N161" s="1276">
        <v>11120</v>
      </c>
      <c r="O161" s="1277">
        <f t="shared" si="14"/>
        <v>8.0082221662891175</v>
      </c>
      <c r="P161" s="1277">
        <f t="shared" si="15"/>
        <v>45.343569091366724</v>
      </c>
      <c r="Q161" s="1279">
        <f t="shared" si="16"/>
        <v>46.648208742344153</v>
      </c>
      <c r="R161" s="1272">
        <v>1071</v>
      </c>
      <c r="S161" s="1272">
        <v>30.793650793650801</v>
      </c>
      <c r="T161" s="1274">
        <v>356</v>
      </c>
      <c r="U161" s="1275">
        <v>399</v>
      </c>
      <c r="V161" s="1276">
        <v>316</v>
      </c>
      <c r="W161" s="1323">
        <f t="shared" si="17"/>
        <v>33.239962651727353</v>
      </c>
      <c r="X161" s="1281">
        <f t="shared" si="18"/>
        <v>37.254901960784316</v>
      </c>
      <c r="Y161" s="1282">
        <f t="shared" si="19"/>
        <v>29.50513538748833</v>
      </c>
      <c r="AA161" s="1320"/>
      <c r="AB161" s="1320"/>
    </row>
    <row r="162" spans="1:28" ht="14.45" customHeight="1">
      <c r="A162" s="1283" t="s">
        <v>14</v>
      </c>
      <c r="B162" s="1284">
        <v>80201</v>
      </c>
      <c r="C162" s="1285">
        <v>35.129524569519369</v>
      </c>
      <c r="D162" s="1286">
        <v>26816</v>
      </c>
      <c r="E162" s="1287">
        <v>9616</v>
      </c>
      <c r="F162" s="1288">
        <v>43769</v>
      </c>
      <c r="G162" s="1289">
        <f t="shared" si="11"/>
        <v>33.43599206992431</v>
      </c>
      <c r="H162" s="1289">
        <f t="shared" si="12"/>
        <v>11.989875437962121</v>
      </c>
      <c r="I162" s="1290">
        <f t="shared" si="13"/>
        <v>54.57413249211357</v>
      </c>
      <c r="J162" s="1284">
        <v>77116</v>
      </c>
      <c r="K162" s="1324">
        <v>35.324550028528705</v>
      </c>
      <c r="L162" s="1286">
        <v>25318</v>
      </c>
      <c r="M162" s="1287">
        <v>8824</v>
      </c>
      <c r="N162" s="1288">
        <v>42974</v>
      </c>
      <c r="O162" s="1289">
        <f t="shared" si="14"/>
        <v>32.831059702266714</v>
      </c>
      <c r="P162" s="1289">
        <f t="shared" si="15"/>
        <v>11.442502204471186</v>
      </c>
      <c r="Q162" s="1291">
        <f t="shared" si="16"/>
        <v>55.726438093262097</v>
      </c>
      <c r="R162" s="1284">
        <v>3085</v>
      </c>
      <c r="S162" s="1284">
        <v>30.254457050243083</v>
      </c>
      <c r="T162" s="1286">
        <v>1498</v>
      </c>
      <c r="U162" s="1287">
        <v>792</v>
      </c>
      <c r="V162" s="1288">
        <v>795</v>
      </c>
      <c r="W162" s="1325">
        <f t="shared" si="17"/>
        <v>48.557536466774714</v>
      </c>
      <c r="X162" s="1293">
        <f t="shared" si="18"/>
        <v>25.672609400324149</v>
      </c>
      <c r="Y162" s="1294">
        <f t="shared" si="19"/>
        <v>25.769854132901131</v>
      </c>
      <c r="AA162" s="1320"/>
      <c r="AB162" s="1320"/>
    </row>
    <row r="163" spans="1:28" ht="14.45" customHeight="1">
      <c r="A163" s="1271" t="s">
        <v>15</v>
      </c>
      <c r="B163" s="1272">
        <v>245104</v>
      </c>
      <c r="C163" s="1273">
        <v>37.875897578170935</v>
      </c>
      <c r="D163" s="1274">
        <v>33760</v>
      </c>
      <c r="E163" s="1275">
        <v>70339</v>
      </c>
      <c r="F163" s="1276">
        <v>141005</v>
      </c>
      <c r="G163" s="1277">
        <f t="shared" si="11"/>
        <v>13.773745022521053</v>
      </c>
      <c r="H163" s="1277">
        <f t="shared" si="12"/>
        <v>28.697614074025719</v>
      </c>
      <c r="I163" s="1278">
        <f t="shared" si="13"/>
        <v>57.52864090345323</v>
      </c>
      <c r="J163" s="1272">
        <v>235730</v>
      </c>
      <c r="K163" s="1279">
        <v>38.205807491621627</v>
      </c>
      <c r="L163" s="1274">
        <v>30084</v>
      </c>
      <c r="M163" s="1275">
        <v>67236</v>
      </c>
      <c r="N163" s="1276">
        <v>138410</v>
      </c>
      <c r="O163" s="1277">
        <f t="shared" si="14"/>
        <v>12.76205828702329</v>
      </c>
      <c r="P163" s="1277">
        <f t="shared" si="15"/>
        <v>28.522462138887711</v>
      </c>
      <c r="Q163" s="1279">
        <f t="shared" si="16"/>
        <v>58.715479574089002</v>
      </c>
      <c r="R163" s="1272">
        <v>9374</v>
      </c>
      <c r="S163" s="1272">
        <v>29.579581822060963</v>
      </c>
      <c r="T163" s="1274">
        <v>3676</v>
      </c>
      <c r="U163" s="1275">
        <v>3103</v>
      </c>
      <c r="V163" s="1276">
        <v>2595</v>
      </c>
      <c r="W163" s="1323">
        <f t="shared" si="17"/>
        <v>39.214849583955626</v>
      </c>
      <c r="X163" s="1281">
        <f t="shared" si="18"/>
        <v>33.102197567740561</v>
      </c>
      <c r="Y163" s="1282">
        <f t="shared" si="19"/>
        <v>27.68295284830382</v>
      </c>
      <c r="AA163" s="1320"/>
      <c r="AB163" s="1320"/>
    </row>
    <row r="164" spans="1:28" ht="14.45" customHeight="1">
      <c r="A164" s="1283" t="s">
        <v>24</v>
      </c>
      <c r="B164" s="1284">
        <v>71617</v>
      </c>
      <c r="C164" s="1285">
        <v>44.724227487887013</v>
      </c>
      <c r="D164" s="1286">
        <v>784</v>
      </c>
      <c r="E164" s="1287">
        <v>17701</v>
      </c>
      <c r="F164" s="1288">
        <v>53132</v>
      </c>
      <c r="G164" s="1289">
        <f t="shared" si="11"/>
        <v>1.0947121493500145</v>
      </c>
      <c r="H164" s="1289">
        <f t="shared" si="12"/>
        <v>24.716198667914043</v>
      </c>
      <c r="I164" s="1290">
        <f t="shared" si="13"/>
        <v>74.189089182735941</v>
      </c>
      <c r="J164" s="1284">
        <v>67216</v>
      </c>
      <c r="K164" s="1324">
        <v>44.675449297786365</v>
      </c>
      <c r="L164" s="1286">
        <v>762</v>
      </c>
      <c r="M164" s="1287">
        <v>16737</v>
      </c>
      <c r="N164" s="1288">
        <v>49717</v>
      </c>
      <c r="O164" s="1289">
        <f t="shared" si="14"/>
        <v>1.1336586527017376</v>
      </c>
      <c r="P164" s="1289">
        <f t="shared" si="15"/>
        <v>24.900321352059031</v>
      </c>
      <c r="Q164" s="1291">
        <f t="shared" si="16"/>
        <v>73.966019995239236</v>
      </c>
      <c r="R164" s="1284">
        <v>4401</v>
      </c>
      <c r="S164" s="1284">
        <v>45.469211542831161</v>
      </c>
      <c r="T164" s="1286">
        <v>22</v>
      </c>
      <c r="U164" s="1287">
        <v>964</v>
      </c>
      <c r="V164" s="1288">
        <v>3415</v>
      </c>
      <c r="W164" s="1325">
        <f t="shared" si="17"/>
        <v>0.49988638945694158</v>
      </c>
      <c r="X164" s="1293">
        <f t="shared" si="18"/>
        <v>21.904112701658715</v>
      </c>
      <c r="Y164" s="1294">
        <f t="shared" si="19"/>
        <v>77.596000908884349</v>
      </c>
      <c r="AA164" s="1320"/>
      <c r="AB164" s="1320"/>
    </row>
    <row r="165" spans="1:28" ht="14.45" customHeight="1">
      <c r="A165" s="1271" t="s">
        <v>16</v>
      </c>
      <c r="B165" s="1272">
        <v>293082</v>
      </c>
      <c r="C165" s="1273">
        <v>31.950962529256721</v>
      </c>
      <c r="D165" s="1274">
        <v>100998</v>
      </c>
      <c r="E165" s="1275">
        <v>87214</v>
      </c>
      <c r="F165" s="1276">
        <v>104870</v>
      </c>
      <c r="G165" s="1277">
        <f t="shared" si="11"/>
        <v>34.460662886154729</v>
      </c>
      <c r="H165" s="1277">
        <f t="shared" si="12"/>
        <v>29.757542257798157</v>
      </c>
      <c r="I165" s="1278">
        <f t="shared" si="13"/>
        <v>35.781794856047114</v>
      </c>
      <c r="J165" s="1272">
        <v>274858</v>
      </c>
      <c r="K165" s="1279">
        <v>32.323843584686102</v>
      </c>
      <c r="L165" s="1274">
        <v>91715</v>
      </c>
      <c r="M165" s="1275">
        <v>82212</v>
      </c>
      <c r="N165" s="1276">
        <v>100931</v>
      </c>
      <c r="O165" s="1277">
        <f t="shared" si="14"/>
        <v>33.36813918459714</v>
      </c>
      <c r="P165" s="1277">
        <f t="shared" si="15"/>
        <v>29.910717534144904</v>
      </c>
      <c r="Q165" s="1279">
        <f t="shared" si="16"/>
        <v>36.721143281257959</v>
      </c>
      <c r="R165" s="1272">
        <v>18224</v>
      </c>
      <c r="S165" s="1272">
        <v>26.327096136962382</v>
      </c>
      <c r="T165" s="1295">
        <v>9283</v>
      </c>
      <c r="U165" s="1296">
        <v>5002</v>
      </c>
      <c r="V165" s="1297">
        <v>3939</v>
      </c>
      <c r="W165" s="1326">
        <f t="shared" si="17"/>
        <v>50.938323090430202</v>
      </c>
      <c r="X165" s="1299">
        <f t="shared" si="18"/>
        <v>27.447322212467078</v>
      </c>
      <c r="Y165" s="1282">
        <f t="shared" si="19"/>
        <v>21.614354697102723</v>
      </c>
      <c r="AA165" s="1320"/>
      <c r="AB165" s="1320"/>
    </row>
    <row r="166" spans="1:28" ht="14.45" customHeight="1">
      <c r="A166" s="1283" t="s">
        <v>17</v>
      </c>
      <c r="B166" s="1284">
        <v>645309</v>
      </c>
      <c r="C166" s="1285">
        <v>38.867725384274507</v>
      </c>
      <c r="D166" s="1286">
        <v>53641</v>
      </c>
      <c r="E166" s="1287">
        <v>268525</v>
      </c>
      <c r="F166" s="1288">
        <v>323143</v>
      </c>
      <c r="G166" s="1289">
        <f t="shared" si="11"/>
        <v>8.3124518641457037</v>
      </c>
      <c r="H166" s="1289">
        <f t="shared" si="12"/>
        <v>41.611847967407861</v>
      </c>
      <c r="I166" s="1290">
        <f t="shared" si="13"/>
        <v>50.075700168446438</v>
      </c>
      <c r="J166" s="1284">
        <v>595383</v>
      </c>
      <c r="K166" s="1324">
        <v>39.466874264130269</v>
      </c>
      <c r="L166" s="1286">
        <v>36957</v>
      </c>
      <c r="M166" s="1287">
        <v>248959</v>
      </c>
      <c r="N166" s="1288">
        <v>309467</v>
      </c>
      <c r="O166" s="1289">
        <f t="shared" si="14"/>
        <v>6.2072649034319083</v>
      </c>
      <c r="P166" s="1289">
        <f t="shared" si="15"/>
        <v>41.81493257281447</v>
      </c>
      <c r="Q166" s="1291">
        <f t="shared" si="16"/>
        <v>51.97780252375361</v>
      </c>
      <c r="R166" s="1284">
        <v>49926</v>
      </c>
      <c r="S166" s="1284">
        <v>31.722689580579047</v>
      </c>
      <c r="T166" s="1286">
        <v>16684</v>
      </c>
      <c r="U166" s="1287">
        <v>19566</v>
      </c>
      <c r="V166" s="1288">
        <v>13676</v>
      </c>
      <c r="W166" s="1325">
        <f t="shared" si="17"/>
        <v>33.417457837599649</v>
      </c>
      <c r="X166" s="1293">
        <f t="shared" si="18"/>
        <v>39.190001201778635</v>
      </c>
      <c r="Y166" s="1294">
        <f t="shared" si="19"/>
        <v>27.392540960621719</v>
      </c>
      <c r="AA166" s="1320"/>
      <c r="AB166" s="1320"/>
    </row>
    <row r="167" spans="1:28" ht="14.45" customHeight="1">
      <c r="A167" s="1271" t="s">
        <v>18</v>
      </c>
      <c r="B167" s="1272">
        <v>154329</v>
      </c>
      <c r="C167" s="1273">
        <v>39.669018784544029</v>
      </c>
      <c r="D167" s="1274">
        <v>7742</v>
      </c>
      <c r="E167" s="1275">
        <v>51815</v>
      </c>
      <c r="F167" s="1276">
        <v>94772</v>
      </c>
      <c r="G167" s="1277">
        <f t="shared" si="11"/>
        <v>5.0165555404363404</v>
      </c>
      <c r="H167" s="1277">
        <f t="shared" si="12"/>
        <v>33.574376818355589</v>
      </c>
      <c r="I167" s="1278">
        <f t="shared" si="13"/>
        <v>61.409067641208068</v>
      </c>
      <c r="J167" s="1272">
        <v>151438</v>
      </c>
      <c r="K167" s="1279">
        <v>39.921188869371555</v>
      </c>
      <c r="L167" s="1274">
        <v>6333</v>
      </c>
      <c r="M167" s="1275">
        <v>50818</v>
      </c>
      <c r="N167" s="1276">
        <v>94287</v>
      </c>
      <c r="O167" s="1277">
        <f t="shared" si="14"/>
        <v>4.1819094282808802</v>
      </c>
      <c r="P167" s="1277">
        <f t="shared" si="15"/>
        <v>33.556967207702158</v>
      </c>
      <c r="Q167" s="1279">
        <f t="shared" si="16"/>
        <v>62.26112336401696</v>
      </c>
      <c r="R167" s="1272">
        <v>2891</v>
      </c>
      <c r="S167" s="1272">
        <v>26.459702525077866</v>
      </c>
      <c r="T167" s="1295">
        <v>1409</v>
      </c>
      <c r="U167" s="1296">
        <v>997</v>
      </c>
      <c r="V167" s="1297">
        <v>485</v>
      </c>
      <c r="W167" s="1326">
        <f t="shared" si="17"/>
        <v>48.737461086129372</v>
      </c>
      <c r="X167" s="1299">
        <f t="shared" si="18"/>
        <v>34.486336907644414</v>
      </c>
      <c r="Y167" s="1282">
        <f t="shared" si="19"/>
        <v>16.776202006226217</v>
      </c>
      <c r="AA167" s="1320"/>
      <c r="AB167" s="1320"/>
    </row>
    <row r="168" spans="1:28" ht="14.45" customHeight="1">
      <c r="A168" s="1283" t="s">
        <v>19</v>
      </c>
      <c r="B168" s="1284">
        <v>33374</v>
      </c>
      <c r="C168" s="1285">
        <v>41.225085395817182</v>
      </c>
      <c r="D168" s="1286">
        <v>1029</v>
      </c>
      <c r="E168" s="1287">
        <v>12034</v>
      </c>
      <c r="F168" s="1288">
        <v>20311</v>
      </c>
      <c r="G168" s="1289">
        <f t="shared" si="11"/>
        <v>3.0832384490921076</v>
      </c>
      <c r="H168" s="1289">
        <f t="shared" si="12"/>
        <v>36.058009228740936</v>
      </c>
      <c r="I168" s="1290">
        <f t="shared" si="13"/>
        <v>60.85875232216695</v>
      </c>
      <c r="J168" s="1284">
        <v>32706</v>
      </c>
      <c r="K168" s="1324">
        <v>41.514431602764041</v>
      </c>
      <c r="L168" s="1286">
        <v>707</v>
      </c>
      <c r="M168" s="1287">
        <v>11808</v>
      </c>
      <c r="N168" s="1288">
        <v>20191</v>
      </c>
      <c r="O168" s="1289">
        <f t="shared" si="14"/>
        <v>2.1616828716443464</v>
      </c>
      <c r="P168" s="1289">
        <f t="shared" si="15"/>
        <v>36.103467253714918</v>
      </c>
      <c r="Q168" s="1291">
        <f t="shared" si="16"/>
        <v>61.734849874640737</v>
      </c>
      <c r="R168" s="1284">
        <v>668</v>
      </c>
      <c r="S168" s="1284">
        <v>27.058383233532965</v>
      </c>
      <c r="T168" s="1286">
        <v>322</v>
      </c>
      <c r="U168" s="1287">
        <v>226</v>
      </c>
      <c r="V168" s="1288">
        <v>120</v>
      </c>
      <c r="W168" s="1325">
        <f t="shared" si="17"/>
        <v>48.203592814371262</v>
      </c>
      <c r="X168" s="1293">
        <f t="shared" si="18"/>
        <v>33.832335329341319</v>
      </c>
      <c r="Y168" s="1294">
        <f t="shared" si="19"/>
        <v>17.964071856287426</v>
      </c>
      <c r="AA168" s="1320"/>
      <c r="AB168" s="1320"/>
    </row>
    <row r="169" spans="1:28" ht="14.45" customHeight="1">
      <c r="A169" s="1271" t="s">
        <v>20</v>
      </c>
      <c r="B169" s="1272">
        <v>189820</v>
      </c>
      <c r="C169" s="1273">
        <v>42.597840059002564</v>
      </c>
      <c r="D169" s="1274">
        <v>4654</v>
      </c>
      <c r="E169" s="1275">
        <v>21575</v>
      </c>
      <c r="F169" s="1276">
        <v>163591</v>
      </c>
      <c r="G169" s="1277">
        <f t="shared" si="11"/>
        <v>2.4517964387314297</v>
      </c>
      <c r="H169" s="1277">
        <f t="shared" si="12"/>
        <v>11.366030976714782</v>
      </c>
      <c r="I169" s="1278">
        <f t="shared" si="13"/>
        <v>86.182172584553783</v>
      </c>
      <c r="J169" s="1272">
        <v>182256</v>
      </c>
      <c r="K169" s="1279">
        <v>42.587431963830625</v>
      </c>
      <c r="L169" s="1274">
        <v>4545</v>
      </c>
      <c r="M169" s="1275">
        <v>21181</v>
      </c>
      <c r="N169" s="1276">
        <v>156530</v>
      </c>
      <c r="O169" s="1277">
        <f t="shared" si="14"/>
        <v>2.4937450618909667</v>
      </c>
      <c r="P169" s="1277">
        <f t="shared" si="15"/>
        <v>11.621565270827846</v>
      </c>
      <c r="Q169" s="1279">
        <f t="shared" si="16"/>
        <v>85.884689667281194</v>
      </c>
      <c r="R169" s="1272">
        <v>7564</v>
      </c>
      <c r="S169" s="1272">
        <v>42.848625066102656</v>
      </c>
      <c r="T169" s="1295">
        <v>109</v>
      </c>
      <c r="U169" s="1296">
        <v>394</v>
      </c>
      <c r="V169" s="1297">
        <v>7061</v>
      </c>
      <c r="W169" s="1326">
        <f t="shared" si="17"/>
        <v>1.4410364886303544</v>
      </c>
      <c r="X169" s="1299">
        <f t="shared" si="18"/>
        <v>5.2088841882601802</v>
      </c>
      <c r="Y169" s="1282">
        <f t="shared" si="19"/>
        <v>93.350079323109469</v>
      </c>
    </row>
    <row r="170" spans="1:28" ht="14.45" customHeight="1">
      <c r="A170" s="1283" t="s">
        <v>21</v>
      </c>
      <c r="B170" s="1284">
        <v>94247</v>
      </c>
      <c r="C170" s="1285">
        <v>43.073360425265868</v>
      </c>
      <c r="D170" s="1286">
        <v>6227</v>
      </c>
      <c r="E170" s="1287">
        <v>7710</v>
      </c>
      <c r="F170" s="1288">
        <v>80310</v>
      </c>
      <c r="G170" s="1289">
        <f t="shared" si="11"/>
        <v>6.6071068575127052</v>
      </c>
      <c r="H170" s="1289">
        <f t="shared" si="12"/>
        <v>8.1806317442465009</v>
      </c>
      <c r="I170" s="1290">
        <f t="shared" si="13"/>
        <v>85.212261398240798</v>
      </c>
      <c r="J170" s="1284">
        <v>93402</v>
      </c>
      <c r="K170" s="1324">
        <v>43.054227960857659</v>
      </c>
      <c r="L170" s="1286">
        <v>6210</v>
      </c>
      <c r="M170" s="1287">
        <v>7664</v>
      </c>
      <c r="N170" s="1288">
        <v>79528</v>
      </c>
      <c r="O170" s="1289">
        <f t="shared" si="14"/>
        <v>6.6486798997880125</v>
      </c>
      <c r="P170" s="1289">
        <f t="shared" si="15"/>
        <v>8.2053917475000535</v>
      </c>
      <c r="Q170" s="1291">
        <f t="shared" si="16"/>
        <v>85.145928352711934</v>
      </c>
      <c r="R170" s="1284">
        <v>845</v>
      </c>
      <c r="S170" s="1284">
        <v>45.188165680473389</v>
      </c>
      <c r="T170" s="1286">
        <v>17</v>
      </c>
      <c r="U170" s="1287">
        <v>46</v>
      </c>
      <c r="V170" s="1288">
        <v>782</v>
      </c>
      <c r="W170" s="1325">
        <f t="shared" si="17"/>
        <v>2.0118343195266273</v>
      </c>
      <c r="X170" s="1293">
        <f t="shared" si="18"/>
        <v>5.4437869822485201</v>
      </c>
      <c r="Y170" s="1294">
        <f t="shared" si="19"/>
        <v>92.544378698224847</v>
      </c>
    </row>
    <row r="171" spans="1:28" ht="14.45" customHeight="1">
      <c r="A171" s="1271" t="s">
        <v>22</v>
      </c>
      <c r="B171" s="1272">
        <v>109266</v>
      </c>
      <c r="C171" s="1273">
        <v>33.318983032232978</v>
      </c>
      <c r="D171" s="1274">
        <v>28819</v>
      </c>
      <c r="E171" s="1275">
        <v>36846</v>
      </c>
      <c r="F171" s="1276">
        <v>43601</v>
      </c>
      <c r="G171" s="1277">
        <f t="shared" si="11"/>
        <v>26.375084655794119</v>
      </c>
      <c r="H171" s="1277">
        <f t="shared" si="12"/>
        <v>33.721377189610671</v>
      </c>
      <c r="I171" s="1278">
        <f t="shared" si="13"/>
        <v>39.903538154595211</v>
      </c>
      <c r="J171" s="1272">
        <v>101917</v>
      </c>
      <c r="K171" s="1279">
        <v>33.728573250782446</v>
      </c>
      <c r="L171" s="1274">
        <v>25402</v>
      </c>
      <c r="M171" s="1275">
        <v>34531</v>
      </c>
      <c r="N171" s="1276">
        <v>41984</v>
      </c>
      <c r="O171" s="1277">
        <f t="shared" si="14"/>
        <v>24.924203027954121</v>
      </c>
      <c r="P171" s="1277">
        <f t="shared" si="15"/>
        <v>33.88149180215273</v>
      </c>
      <c r="Q171" s="1279">
        <f t="shared" si="16"/>
        <v>41.194305169893148</v>
      </c>
      <c r="R171" s="1272">
        <v>7349</v>
      </c>
      <c r="S171" s="1272">
        <v>27.638726357327609</v>
      </c>
      <c r="T171" s="1295">
        <v>3417</v>
      </c>
      <c r="U171" s="1296">
        <v>2315</v>
      </c>
      <c r="V171" s="1297">
        <v>1617</v>
      </c>
      <c r="W171" s="1326">
        <f t="shared" si="17"/>
        <v>46.49612192134984</v>
      </c>
      <c r="X171" s="1299">
        <f t="shared" si="18"/>
        <v>31.500884474078106</v>
      </c>
      <c r="Y171" s="1282">
        <f t="shared" si="19"/>
        <v>22.002993604572051</v>
      </c>
    </row>
    <row r="172" spans="1:28" ht="14.45" customHeight="1" thickBot="1">
      <c r="A172" s="1283" t="s">
        <v>23</v>
      </c>
      <c r="B172" s="1300">
        <v>94721</v>
      </c>
      <c r="C172" s="1301">
        <v>45.297758680756992</v>
      </c>
      <c r="D172" s="1302">
        <v>1633</v>
      </c>
      <c r="E172" s="1303">
        <v>2866</v>
      </c>
      <c r="F172" s="1304">
        <v>90222</v>
      </c>
      <c r="G172" s="1305">
        <f t="shared" si="11"/>
        <v>1.7240105150916902</v>
      </c>
      <c r="H172" s="1305">
        <f t="shared" si="12"/>
        <v>3.0257281912141973</v>
      </c>
      <c r="I172" s="1306">
        <f t="shared" si="13"/>
        <v>95.250261293694109</v>
      </c>
      <c r="J172" s="1300">
        <v>93581</v>
      </c>
      <c r="K172" s="1327">
        <v>45.351759438347251</v>
      </c>
      <c r="L172" s="1302">
        <v>1572</v>
      </c>
      <c r="M172" s="1303">
        <v>2771</v>
      </c>
      <c r="N172" s="1304">
        <v>89238</v>
      </c>
      <c r="O172" s="1305">
        <f t="shared" si="14"/>
        <v>1.6798281702482341</v>
      </c>
      <c r="P172" s="1305">
        <f t="shared" si="15"/>
        <v>2.9610711576067792</v>
      </c>
      <c r="Q172" s="1307">
        <f t="shared" si="16"/>
        <v>95.35910067214499</v>
      </c>
      <c r="R172" s="1300">
        <v>1140</v>
      </c>
      <c r="S172" s="1300">
        <v>40.864912280701702</v>
      </c>
      <c r="T172" s="1302">
        <v>61</v>
      </c>
      <c r="U172" s="1303">
        <v>95</v>
      </c>
      <c r="V172" s="1304">
        <v>984</v>
      </c>
      <c r="W172" s="1328">
        <f t="shared" si="17"/>
        <v>5.3508771929824563</v>
      </c>
      <c r="X172" s="1309">
        <f t="shared" si="18"/>
        <v>8.3333333333333321</v>
      </c>
      <c r="Y172" s="1310">
        <f t="shared" si="19"/>
        <v>86.31578947368422</v>
      </c>
    </row>
    <row r="173" spans="1:28" ht="14.45" customHeight="1">
      <c r="A173" s="1311" t="s">
        <v>28</v>
      </c>
      <c r="B173" s="927">
        <v>2490482</v>
      </c>
      <c r="C173" s="1050">
        <v>35.954261464246017</v>
      </c>
      <c r="D173" s="931">
        <v>388825</v>
      </c>
      <c r="E173" s="932">
        <v>1011343</v>
      </c>
      <c r="F173" s="929">
        <v>1090314</v>
      </c>
      <c r="G173" s="1062">
        <f t="shared" si="11"/>
        <v>15.612439680351031</v>
      </c>
      <c r="H173" s="1312">
        <f t="shared" si="12"/>
        <v>40.608324011175348</v>
      </c>
      <c r="I173" s="1053">
        <f t="shared" si="13"/>
        <v>43.779236308473621</v>
      </c>
      <c r="J173" s="927">
        <v>2373317</v>
      </c>
      <c r="K173" s="1074">
        <v>36.296729851089289</v>
      </c>
      <c r="L173" s="931">
        <v>339054</v>
      </c>
      <c r="M173" s="932">
        <v>972064</v>
      </c>
      <c r="N173" s="929">
        <v>1062199</v>
      </c>
      <c r="O173" s="1051">
        <f t="shared" si="14"/>
        <v>14.28608146320108</v>
      </c>
      <c r="P173" s="1312">
        <f t="shared" si="15"/>
        <v>40.958034683103861</v>
      </c>
      <c r="Q173" s="1053">
        <f t="shared" si="16"/>
        <v>44.75588385369506</v>
      </c>
      <c r="R173" s="927">
        <v>117165</v>
      </c>
      <c r="S173" s="927">
        <v>29.017155293816216</v>
      </c>
      <c r="T173" s="931">
        <v>49771</v>
      </c>
      <c r="U173" s="932">
        <v>39279</v>
      </c>
      <c r="V173" s="929">
        <v>28115</v>
      </c>
      <c r="W173" s="1062">
        <f t="shared" si="17"/>
        <v>42.479409379934282</v>
      </c>
      <c r="X173" s="1051">
        <f t="shared" si="18"/>
        <v>33.524516707207788</v>
      </c>
      <c r="Y173" s="1052">
        <f t="shared" si="19"/>
        <v>23.996073912857934</v>
      </c>
    </row>
    <row r="174" spans="1:28" ht="14.45" customHeight="1">
      <c r="A174" s="1314" t="s">
        <v>27</v>
      </c>
      <c r="B174" s="939">
        <v>726015</v>
      </c>
      <c r="C174" s="1054">
        <v>42.810908865519934</v>
      </c>
      <c r="D174" s="943">
        <v>20213</v>
      </c>
      <c r="E174" s="944">
        <v>133233</v>
      </c>
      <c r="F174" s="941">
        <v>572569</v>
      </c>
      <c r="G174" s="1063">
        <f t="shared" si="11"/>
        <v>2.7841022568404235</v>
      </c>
      <c r="H174" s="1315">
        <f t="shared" si="12"/>
        <v>18.351273734013759</v>
      </c>
      <c r="I174" s="1057">
        <f t="shared" si="13"/>
        <v>78.864624009145814</v>
      </c>
      <c r="J174" s="939">
        <v>702073</v>
      </c>
      <c r="K174" s="1077">
        <v>42.823804647096019</v>
      </c>
      <c r="L174" s="943">
        <v>19701</v>
      </c>
      <c r="M174" s="944">
        <v>129010</v>
      </c>
      <c r="N174" s="941">
        <v>553362</v>
      </c>
      <c r="O174" s="1055">
        <f t="shared" si="14"/>
        <v>2.806118452069799</v>
      </c>
      <c r="P174" s="1315">
        <f t="shared" si="15"/>
        <v>18.375582026370477</v>
      </c>
      <c r="Q174" s="1057">
        <f t="shared" si="16"/>
        <v>78.818299521559723</v>
      </c>
      <c r="R174" s="939">
        <v>23942</v>
      </c>
      <c r="S174" s="939">
        <v>42.432754155876651</v>
      </c>
      <c r="T174" s="943">
        <v>512</v>
      </c>
      <c r="U174" s="944">
        <v>4223</v>
      </c>
      <c r="V174" s="941">
        <v>19207</v>
      </c>
      <c r="W174" s="1063">
        <f t="shared" si="17"/>
        <v>2.1385013783309663</v>
      </c>
      <c r="X174" s="1055">
        <f t="shared" si="18"/>
        <v>17.638459610725921</v>
      </c>
      <c r="Y174" s="1056">
        <f t="shared" si="19"/>
        <v>80.223039010943111</v>
      </c>
    </row>
    <row r="175" spans="1:28" ht="14.45" customHeight="1">
      <c r="A175" s="1317" t="s">
        <v>26</v>
      </c>
      <c r="B175" s="951">
        <v>3216497</v>
      </c>
      <c r="C175" s="1058">
        <v>37.501916836858527</v>
      </c>
      <c r="D175" s="955">
        <v>409038</v>
      </c>
      <c r="E175" s="956">
        <v>1144576</v>
      </c>
      <c r="F175" s="953">
        <v>1662883</v>
      </c>
      <c r="G175" s="1064">
        <f t="shared" si="11"/>
        <v>12.716878019783634</v>
      </c>
      <c r="H175" s="1318">
        <f t="shared" si="12"/>
        <v>35.584550521887628</v>
      </c>
      <c r="I175" s="1061">
        <f t="shared" si="13"/>
        <v>51.698571458328736</v>
      </c>
      <c r="J175" s="951">
        <v>3075390</v>
      </c>
      <c r="K175" s="1080">
        <v>37.786779237754558</v>
      </c>
      <c r="L175" s="955">
        <v>358755</v>
      </c>
      <c r="M175" s="956">
        <v>1101074</v>
      </c>
      <c r="N175" s="953">
        <v>1615561</v>
      </c>
      <c r="O175" s="1059">
        <f t="shared" si="14"/>
        <v>11.665349760518179</v>
      </c>
      <c r="P175" s="1318">
        <f t="shared" si="15"/>
        <v>35.80274371705702</v>
      </c>
      <c r="Q175" s="1061">
        <f t="shared" si="16"/>
        <v>52.531906522424798</v>
      </c>
      <c r="R175" s="951">
        <v>141107</v>
      </c>
      <c r="S175" s="951">
        <v>31.29341563494344</v>
      </c>
      <c r="T175" s="955">
        <v>50283</v>
      </c>
      <c r="U175" s="956">
        <v>43502</v>
      </c>
      <c r="V175" s="953">
        <v>47322</v>
      </c>
      <c r="W175" s="1064">
        <f t="shared" si="17"/>
        <v>35.634660222384433</v>
      </c>
      <c r="X175" s="1059">
        <f t="shared" si="18"/>
        <v>30.829087146633405</v>
      </c>
      <c r="Y175" s="1060">
        <f t="shared" si="19"/>
        <v>33.536252630982162</v>
      </c>
    </row>
    <row r="176" spans="1:28" ht="14.45" customHeight="1">
      <c r="A176" s="1850" t="s">
        <v>470</v>
      </c>
      <c r="B176" s="1850"/>
      <c r="C176" s="1850"/>
      <c r="D176" s="1850"/>
      <c r="E176" s="1850"/>
      <c r="F176" s="1850"/>
      <c r="G176" s="1850"/>
      <c r="H176" s="1850"/>
      <c r="I176" s="1850"/>
      <c r="J176" s="1850"/>
      <c r="K176" s="1850"/>
      <c r="L176" s="1850"/>
      <c r="M176" s="1850"/>
      <c r="N176" s="1850"/>
      <c r="O176" s="1850"/>
      <c r="P176" s="1850"/>
      <c r="Q176" s="1850"/>
      <c r="R176" s="1850"/>
      <c r="S176" s="1850"/>
      <c r="T176" s="1850"/>
      <c r="U176" s="1850"/>
      <c r="V176" s="1850"/>
      <c r="W176" s="1850"/>
      <c r="X176" s="1850"/>
      <c r="Y176" s="1850"/>
    </row>
    <row r="177" spans="1:25" ht="14.45" customHeight="1">
      <c r="A177" s="2121" t="s">
        <v>626</v>
      </c>
      <c r="B177" s="2121"/>
      <c r="C177" s="2121"/>
      <c r="D177" s="2121"/>
      <c r="E177" s="2121"/>
      <c r="F177" s="2121"/>
      <c r="G177" s="2121"/>
      <c r="H177" s="2121"/>
      <c r="I177" s="2121"/>
      <c r="J177" s="2121"/>
      <c r="K177" s="2121"/>
      <c r="L177" s="2121"/>
      <c r="M177" s="2121"/>
      <c r="N177" s="2121"/>
      <c r="O177" s="2121"/>
      <c r="P177" s="2121"/>
      <c r="Q177" s="2121"/>
      <c r="R177" s="2121"/>
      <c r="S177" s="2121"/>
      <c r="T177" s="2121"/>
      <c r="U177" s="2121"/>
      <c r="V177" s="2121"/>
      <c r="W177" s="2121"/>
      <c r="X177" s="2121"/>
      <c r="Y177" s="2121"/>
    </row>
  </sheetData>
  <mergeCells count="128">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29:Y29"/>
    <mergeCell ref="A30:Y30"/>
    <mergeCell ref="A32:Y32"/>
    <mergeCell ref="A34:Y34"/>
    <mergeCell ref="A35:A38"/>
    <mergeCell ref="B35:Y35"/>
    <mergeCell ref="B36:B37"/>
    <mergeCell ref="C36:C37"/>
    <mergeCell ref="D36:I36"/>
    <mergeCell ref="J36:J37"/>
    <mergeCell ref="K36:K37"/>
    <mergeCell ref="L36:Q36"/>
    <mergeCell ref="R36:R37"/>
    <mergeCell ref="S36:S37"/>
    <mergeCell ref="T36:Y36"/>
    <mergeCell ref="B38:F38"/>
    <mergeCell ref="G38:I38"/>
    <mergeCell ref="J38:N38"/>
    <mergeCell ref="O38:Q38"/>
    <mergeCell ref="R38:V38"/>
    <mergeCell ref="W38:Y38"/>
    <mergeCell ref="A58:Y58"/>
    <mergeCell ref="A59:Y59"/>
    <mergeCell ref="A61:Y61"/>
    <mergeCell ref="A63:Y63"/>
    <mergeCell ref="A64:A67"/>
    <mergeCell ref="B64:Y64"/>
    <mergeCell ref="B65:B66"/>
    <mergeCell ref="C65:C66"/>
    <mergeCell ref="D65:I65"/>
    <mergeCell ref="B67:F67"/>
    <mergeCell ref="G67:I67"/>
    <mergeCell ref="J67:N67"/>
    <mergeCell ref="O67:Q67"/>
    <mergeCell ref="R67:V67"/>
    <mergeCell ref="W67:Y67"/>
    <mergeCell ref="J65:J66"/>
    <mergeCell ref="K65:K66"/>
    <mergeCell ref="L65:Q65"/>
    <mergeCell ref="R65:R66"/>
    <mergeCell ref="S65:S66"/>
    <mergeCell ref="T65:Y65"/>
    <mergeCell ref="A87:Y87"/>
    <mergeCell ref="A88:Y88"/>
    <mergeCell ref="A90:Y90"/>
    <mergeCell ref="A92:Y92"/>
    <mergeCell ref="A93:A96"/>
    <mergeCell ref="B93:Y93"/>
    <mergeCell ref="B94:B95"/>
    <mergeCell ref="C94:C95"/>
    <mergeCell ref="D94:I94"/>
    <mergeCell ref="J94:J95"/>
    <mergeCell ref="W96:Y96"/>
    <mergeCell ref="A116:Y116"/>
    <mergeCell ref="A117:Y117"/>
    <mergeCell ref="A118:Y118"/>
    <mergeCell ref="A120:Y120"/>
    <mergeCell ref="A122:Y122"/>
    <mergeCell ref="K94:K95"/>
    <mergeCell ref="L94:Q94"/>
    <mergeCell ref="R94:R95"/>
    <mergeCell ref="S94:S95"/>
    <mergeCell ref="T94:Y94"/>
    <mergeCell ref="B96:F96"/>
    <mergeCell ref="G96:I96"/>
    <mergeCell ref="J96:N96"/>
    <mergeCell ref="O96:Q96"/>
    <mergeCell ref="R96:V96"/>
    <mergeCell ref="T124:Y124"/>
    <mergeCell ref="B126:F126"/>
    <mergeCell ref="G126:I126"/>
    <mergeCell ref="J126:N126"/>
    <mergeCell ref="O126:Q126"/>
    <mergeCell ref="R126:V126"/>
    <mergeCell ref="W126:Y126"/>
    <mergeCell ref="A123:A126"/>
    <mergeCell ref="B123:Y123"/>
    <mergeCell ref="B124:B125"/>
    <mergeCell ref="C124:C125"/>
    <mergeCell ref="D124:I124"/>
    <mergeCell ref="J124:J125"/>
    <mergeCell ref="K124:K125"/>
    <mergeCell ref="L124:Q124"/>
    <mergeCell ref="R124:R125"/>
    <mergeCell ref="S124:S125"/>
    <mergeCell ref="A146:Y146"/>
    <mergeCell ref="A147:Y147"/>
    <mergeCell ref="A148:Y148"/>
    <mergeCell ref="A150:Y150"/>
    <mergeCell ref="A152:Y152"/>
    <mergeCell ref="A153:A156"/>
    <mergeCell ref="B153:Y153"/>
    <mergeCell ref="B154:B155"/>
    <mergeCell ref="C154:C155"/>
    <mergeCell ref="D154:I154"/>
    <mergeCell ref="A176:Y176"/>
    <mergeCell ref="A177:Y177"/>
    <mergeCell ref="B156:F156"/>
    <mergeCell ref="G156:I156"/>
    <mergeCell ref="J156:N156"/>
    <mergeCell ref="O156:Q156"/>
    <mergeCell ref="R156:V156"/>
    <mergeCell ref="W156:Y156"/>
    <mergeCell ref="J154:J155"/>
    <mergeCell ref="K154:K155"/>
    <mergeCell ref="L154:Q154"/>
    <mergeCell ref="R154:R155"/>
    <mergeCell ref="S154:S155"/>
    <mergeCell ref="T154:Y154"/>
  </mergeCells>
  <hyperlinks>
    <hyperlink ref="A1" location="Inhalt!A9" display="Zurück zum Inhalt" xr:uid="{00000000-0004-0000-1300-000000000000}"/>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175"/>
  <sheetViews>
    <sheetView zoomScale="80" zoomScaleNormal="80" workbookViewId="0"/>
  </sheetViews>
  <sheetFormatPr baseColWidth="10" defaultColWidth="11" defaultRowHeight="14.45" customHeight="1"/>
  <cols>
    <col min="1" max="1" width="23.5" style="1005" customWidth="1"/>
    <col min="2" max="25" width="12.375" style="1005" customWidth="1"/>
    <col min="26" max="16384" width="11" style="1005"/>
  </cols>
  <sheetData>
    <row r="1" spans="1:25" ht="14.45" customHeight="1">
      <c r="A1" s="1528" t="s">
        <v>176</v>
      </c>
      <c r="B1" s="1004"/>
      <c r="C1" s="1004"/>
      <c r="D1" s="1004"/>
      <c r="E1" s="1004"/>
      <c r="F1" s="1004"/>
      <c r="G1" s="1004"/>
      <c r="H1" s="1004"/>
      <c r="I1" s="1004"/>
      <c r="J1" s="1004"/>
      <c r="K1" s="1004"/>
      <c r="L1" s="1004"/>
      <c r="M1" s="1004"/>
      <c r="N1" s="1004"/>
      <c r="O1" s="1004"/>
      <c r="P1" s="1004"/>
      <c r="Q1" s="1004"/>
      <c r="R1" s="1004"/>
      <c r="S1" s="1004"/>
      <c r="T1" s="1004"/>
      <c r="U1" s="1004"/>
      <c r="V1" s="1004"/>
      <c r="W1" s="1004"/>
      <c r="X1" s="1004"/>
      <c r="Y1" s="1004"/>
    </row>
    <row r="2" spans="1:25" ht="14.45" customHeight="1">
      <c r="A2" s="1002"/>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4"/>
    </row>
    <row r="3" spans="1:25" ht="24.6" customHeight="1">
      <c r="A3" s="1842">
        <v>2023</v>
      </c>
      <c r="B3" s="1842"/>
      <c r="C3" s="1842"/>
      <c r="D3" s="1842"/>
      <c r="E3" s="1842"/>
      <c r="F3" s="1842"/>
      <c r="G3" s="1842"/>
      <c r="H3" s="1842"/>
      <c r="I3" s="1842"/>
      <c r="J3" s="1842"/>
      <c r="K3" s="1842"/>
      <c r="L3" s="1842"/>
      <c r="M3" s="1842"/>
      <c r="N3" s="1842"/>
      <c r="O3" s="1842"/>
      <c r="P3" s="1842"/>
      <c r="Q3" s="1842"/>
      <c r="R3" s="1842"/>
      <c r="S3" s="1842"/>
      <c r="T3" s="1842"/>
      <c r="U3" s="1842"/>
      <c r="V3" s="1842"/>
      <c r="W3" s="1842"/>
      <c r="X3" s="1842"/>
      <c r="Y3" s="1842"/>
    </row>
    <row r="4" spans="1:25" ht="14.45" customHeight="1">
      <c r="A4" s="820"/>
      <c r="B4" s="820"/>
      <c r="C4" s="820"/>
      <c r="D4" s="820"/>
      <c r="E4" s="820"/>
      <c r="F4" s="820"/>
      <c r="G4" s="820"/>
      <c r="H4" s="820"/>
      <c r="I4" s="820"/>
      <c r="J4" s="820"/>
      <c r="K4" s="820"/>
      <c r="L4" s="820"/>
      <c r="M4" s="820"/>
      <c r="N4" s="820"/>
      <c r="O4" s="820"/>
      <c r="P4" s="820"/>
      <c r="Q4" s="820"/>
      <c r="R4" s="820"/>
      <c r="S4" s="820"/>
      <c r="T4" s="820"/>
      <c r="U4" s="820"/>
      <c r="V4" s="820"/>
      <c r="W4" s="820"/>
      <c r="X4" s="820"/>
      <c r="Y4" s="820"/>
    </row>
    <row r="5" spans="1:25" ht="14.45" customHeight="1">
      <c r="A5" s="2139" t="s">
        <v>627</v>
      </c>
      <c r="B5" s="2139"/>
      <c r="C5" s="2139"/>
      <c r="D5" s="2139"/>
      <c r="E5" s="2139"/>
      <c r="F5" s="2139"/>
      <c r="G5" s="2139"/>
      <c r="H5" s="2139"/>
      <c r="I5" s="2139"/>
      <c r="J5" s="2139"/>
      <c r="K5" s="2139"/>
      <c r="L5" s="2139"/>
      <c r="M5" s="2139"/>
      <c r="N5" s="2139"/>
      <c r="O5" s="2139"/>
      <c r="P5" s="2139"/>
      <c r="Q5" s="2139"/>
      <c r="R5" s="2139"/>
      <c r="S5" s="2139"/>
      <c r="T5" s="2139"/>
      <c r="U5" s="2139"/>
      <c r="V5" s="2139"/>
      <c r="W5" s="2139"/>
      <c r="X5" s="2139"/>
      <c r="Y5" s="2139"/>
    </row>
    <row r="6" spans="1:25" ht="14.45" customHeight="1">
      <c r="A6" s="2132" t="s">
        <v>8</v>
      </c>
      <c r="B6" s="2134" t="s">
        <v>552</v>
      </c>
      <c r="C6" s="2135"/>
      <c r="D6" s="2135"/>
      <c r="E6" s="2135"/>
      <c r="F6" s="2135"/>
      <c r="G6" s="2135"/>
      <c r="H6" s="2135"/>
      <c r="I6" s="2135"/>
      <c r="J6" s="2135"/>
      <c r="K6" s="2135"/>
      <c r="L6" s="2135"/>
      <c r="M6" s="2135"/>
      <c r="N6" s="2135"/>
      <c r="O6" s="2135"/>
      <c r="P6" s="2135"/>
      <c r="Q6" s="2135"/>
      <c r="R6" s="2135"/>
      <c r="S6" s="2135"/>
      <c r="T6" s="2135"/>
      <c r="U6" s="2135"/>
      <c r="V6" s="2135"/>
      <c r="W6" s="2135"/>
      <c r="X6" s="2135"/>
      <c r="Y6" s="2135"/>
    </row>
    <row r="7" spans="1:25" ht="14.45" customHeight="1">
      <c r="A7" s="2132"/>
      <c r="B7" s="2126" t="s">
        <v>613</v>
      </c>
      <c r="C7" s="2126" t="s">
        <v>614</v>
      </c>
      <c r="D7" s="2127" t="s">
        <v>615</v>
      </c>
      <c r="E7" s="2128"/>
      <c r="F7" s="2128"/>
      <c r="G7" s="2128"/>
      <c r="H7" s="2128"/>
      <c r="I7" s="2129"/>
      <c r="J7" s="2126" t="s">
        <v>616</v>
      </c>
      <c r="K7" s="2126" t="s">
        <v>614</v>
      </c>
      <c r="L7" s="2127" t="s">
        <v>615</v>
      </c>
      <c r="M7" s="2128"/>
      <c r="N7" s="2128"/>
      <c r="O7" s="2128"/>
      <c r="P7" s="2128"/>
      <c r="Q7" s="2129"/>
      <c r="R7" s="2126" t="s">
        <v>617</v>
      </c>
      <c r="S7" s="2126" t="s">
        <v>614</v>
      </c>
      <c r="T7" s="2127" t="s">
        <v>615</v>
      </c>
      <c r="U7" s="2128"/>
      <c r="V7" s="2128"/>
      <c r="W7" s="2128"/>
      <c r="X7" s="2128"/>
      <c r="Y7" s="2128"/>
    </row>
    <row r="8" spans="1:25" ht="63" customHeight="1">
      <c r="A8" s="2132"/>
      <c r="B8" s="2126"/>
      <c r="C8" s="2126"/>
      <c r="D8" s="1267" t="s">
        <v>618</v>
      </c>
      <c r="E8" s="1268" t="s">
        <v>619</v>
      </c>
      <c r="F8" s="1269" t="s">
        <v>620</v>
      </c>
      <c r="G8" s="1267" t="s">
        <v>618</v>
      </c>
      <c r="H8" s="1268" t="s">
        <v>619</v>
      </c>
      <c r="I8" s="1269" t="s">
        <v>620</v>
      </c>
      <c r="J8" s="2126"/>
      <c r="K8" s="2126"/>
      <c r="L8" s="1267" t="s">
        <v>618</v>
      </c>
      <c r="M8" s="1268" t="s">
        <v>619</v>
      </c>
      <c r="N8" s="1269" t="s">
        <v>620</v>
      </c>
      <c r="O8" s="1267" t="s">
        <v>618</v>
      </c>
      <c r="P8" s="1268" t="s">
        <v>619</v>
      </c>
      <c r="Q8" s="1269" t="s">
        <v>620</v>
      </c>
      <c r="R8" s="2126"/>
      <c r="S8" s="2126"/>
      <c r="T8" s="1267" t="s">
        <v>618</v>
      </c>
      <c r="U8" s="1268" t="s">
        <v>619</v>
      </c>
      <c r="V8" s="1269" t="s">
        <v>620</v>
      </c>
      <c r="W8" s="1267" t="s">
        <v>618</v>
      </c>
      <c r="X8" s="1268" t="s">
        <v>619</v>
      </c>
      <c r="Y8" s="1268" t="s">
        <v>620</v>
      </c>
    </row>
    <row r="9" spans="1:25" ht="14.45" customHeight="1" thickBot="1">
      <c r="A9" s="2133"/>
      <c r="B9" s="2122" t="s">
        <v>1</v>
      </c>
      <c r="C9" s="2123"/>
      <c r="D9" s="2123"/>
      <c r="E9" s="2123"/>
      <c r="F9" s="2124"/>
      <c r="G9" s="2125" t="s">
        <v>469</v>
      </c>
      <c r="H9" s="2123"/>
      <c r="I9" s="2124"/>
      <c r="J9" s="2125" t="s">
        <v>1</v>
      </c>
      <c r="K9" s="2123"/>
      <c r="L9" s="2123"/>
      <c r="M9" s="2123"/>
      <c r="N9" s="2124"/>
      <c r="O9" s="2125" t="s">
        <v>469</v>
      </c>
      <c r="P9" s="2123"/>
      <c r="Q9" s="2124"/>
      <c r="R9" s="2125" t="s">
        <v>1</v>
      </c>
      <c r="S9" s="2123"/>
      <c r="T9" s="2123"/>
      <c r="U9" s="2123"/>
      <c r="V9" s="2124"/>
      <c r="W9" s="2125" t="s">
        <v>469</v>
      </c>
      <c r="X9" s="2123"/>
      <c r="Y9" s="2123"/>
    </row>
    <row r="10" spans="1:25" ht="14.45" customHeight="1">
      <c r="A10" s="1271" t="s">
        <v>9</v>
      </c>
      <c r="B10" s="1272">
        <v>102765</v>
      </c>
      <c r="C10" s="1273">
        <v>33.394521481049075</v>
      </c>
      <c r="D10" s="1274">
        <v>18858</v>
      </c>
      <c r="E10" s="1275">
        <v>50788</v>
      </c>
      <c r="F10" s="1276">
        <v>33119</v>
      </c>
      <c r="G10" s="1323">
        <v>18.350605750985256</v>
      </c>
      <c r="H10" s="1282">
        <v>49.421495645404562</v>
      </c>
      <c r="I10" s="1278">
        <v>32.227898603610178</v>
      </c>
      <c r="J10" s="1272">
        <v>85421</v>
      </c>
      <c r="K10" s="1273">
        <v>35.030999402957079</v>
      </c>
      <c r="L10" s="1274">
        <v>9576</v>
      </c>
      <c r="M10" s="1275">
        <v>45072</v>
      </c>
      <c r="N10" s="1276">
        <v>30773</v>
      </c>
      <c r="O10" s="1277">
        <v>11.210358108661804</v>
      </c>
      <c r="P10" s="1277">
        <v>52.764542676859314</v>
      </c>
      <c r="Q10" s="1278">
        <v>36.025099214478871</v>
      </c>
      <c r="R10" s="1272">
        <v>17344</v>
      </c>
      <c r="S10" s="1273">
        <v>25.334697878228791</v>
      </c>
      <c r="T10" s="1274">
        <v>9282</v>
      </c>
      <c r="U10" s="1275">
        <v>5716</v>
      </c>
      <c r="V10" s="1276">
        <v>2346</v>
      </c>
      <c r="W10" s="1277">
        <v>53.517066420664207</v>
      </c>
      <c r="X10" s="1277">
        <v>32.956642066420663</v>
      </c>
      <c r="Y10" s="1277">
        <v>13.526291512915128</v>
      </c>
    </row>
    <row r="11" spans="1:25" ht="14.45" customHeight="1">
      <c r="A11" s="1283" t="s">
        <v>10</v>
      </c>
      <c r="B11" s="1284">
        <v>125377</v>
      </c>
      <c r="C11" s="1285">
        <v>32.261491342112265</v>
      </c>
      <c r="D11" s="1286">
        <v>32892</v>
      </c>
      <c r="E11" s="1287">
        <v>52715</v>
      </c>
      <c r="F11" s="1288">
        <v>39770</v>
      </c>
      <c r="G11" s="1289">
        <v>26.234476817917162</v>
      </c>
      <c r="H11" s="1289">
        <v>42.045191701827292</v>
      </c>
      <c r="I11" s="1290">
        <v>31.720331480255549</v>
      </c>
      <c r="J11" s="1284">
        <v>115974</v>
      </c>
      <c r="K11" s="1285">
        <v>32.438744891096711</v>
      </c>
      <c r="L11" s="1286">
        <v>29793</v>
      </c>
      <c r="M11" s="1287">
        <v>49146</v>
      </c>
      <c r="N11" s="1288">
        <v>37035</v>
      </c>
      <c r="O11" s="1289">
        <v>25.689378653836204</v>
      </c>
      <c r="P11" s="1289">
        <v>42.376739614051424</v>
      </c>
      <c r="Q11" s="1290">
        <v>31.933881732112368</v>
      </c>
      <c r="R11" s="1284">
        <v>9403</v>
      </c>
      <c r="S11" s="1285">
        <v>30.075295118579156</v>
      </c>
      <c r="T11" s="1286">
        <v>3099</v>
      </c>
      <c r="U11" s="1287">
        <v>3569</v>
      </c>
      <c r="V11" s="1288">
        <v>2735</v>
      </c>
      <c r="W11" s="1289">
        <v>32.957566734021057</v>
      </c>
      <c r="X11" s="1289">
        <v>37.955971498457941</v>
      </c>
      <c r="Y11" s="1289">
        <v>29.086461767521005</v>
      </c>
    </row>
    <row r="12" spans="1:25" ht="14.45" customHeight="1">
      <c r="A12" s="1271" t="s">
        <v>11</v>
      </c>
      <c r="B12" s="1272">
        <v>53231</v>
      </c>
      <c r="C12" s="1273">
        <v>41.961901899269158</v>
      </c>
      <c r="D12" s="1274">
        <v>450</v>
      </c>
      <c r="E12" s="1275">
        <v>21188</v>
      </c>
      <c r="F12" s="1276">
        <v>31593</v>
      </c>
      <c r="G12" s="1277">
        <v>0.84537205763558831</v>
      </c>
      <c r="H12" s="1277">
        <v>39.803873682628542</v>
      </c>
      <c r="I12" s="1278">
        <v>59.350754259735872</v>
      </c>
      <c r="J12" s="1272">
        <v>49825</v>
      </c>
      <c r="K12" s="1273">
        <v>42.070727546412193</v>
      </c>
      <c r="L12" s="1274">
        <v>408</v>
      </c>
      <c r="M12" s="1275">
        <v>19648</v>
      </c>
      <c r="N12" s="1276">
        <v>29769</v>
      </c>
      <c r="O12" s="1277">
        <v>0.81886603110888112</v>
      </c>
      <c r="P12" s="1277">
        <v>39.434019066733569</v>
      </c>
      <c r="Q12" s="1278">
        <v>59.747114902157548</v>
      </c>
      <c r="R12" s="1272">
        <v>3406</v>
      </c>
      <c r="S12" s="1273">
        <v>40.369935408103402</v>
      </c>
      <c r="T12" s="1274">
        <v>42</v>
      </c>
      <c r="U12" s="1275">
        <v>1540</v>
      </c>
      <c r="V12" s="1276">
        <v>1824</v>
      </c>
      <c r="W12" s="1277">
        <v>1.2331180270111568</v>
      </c>
      <c r="X12" s="1277">
        <v>45.214327657075749</v>
      </c>
      <c r="Y12" s="1277">
        <v>53.552554315913092</v>
      </c>
    </row>
    <row r="13" spans="1:25" ht="14.45" customHeight="1">
      <c r="A13" s="1283" t="s">
        <v>12</v>
      </c>
      <c r="B13" s="1284">
        <v>34278</v>
      </c>
      <c r="C13" s="1285">
        <v>39.066514965866915</v>
      </c>
      <c r="D13" s="1286">
        <v>252</v>
      </c>
      <c r="E13" s="1287">
        <v>11306</v>
      </c>
      <c r="F13" s="1288">
        <v>22720</v>
      </c>
      <c r="G13" s="1289">
        <v>0.735165412217749</v>
      </c>
      <c r="H13" s="1289">
        <v>32.983254565610601</v>
      </c>
      <c r="I13" s="1290">
        <v>66.281580022171653</v>
      </c>
      <c r="J13" s="1284">
        <v>31816</v>
      </c>
      <c r="K13" s="1285">
        <v>39.115413628362965</v>
      </c>
      <c r="L13" s="1286">
        <v>239</v>
      </c>
      <c r="M13" s="1287">
        <v>10465</v>
      </c>
      <c r="N13" s="1288">
        <v>21112</v>
      </c>
      <c r="O13" s="1289">
        <v>0.75119436761377922</v>
      </c>
      <c r="P13" s="1289">
        <v>32.892255468946438</v>
      </c>
      <c r="Q13" s="1290">
        <v>66.356550163439778</v>
      </c>
      <c r="R13" s="1284">
        <v>2462</v>
      </c>
      <c r="S13" s="1285">
        <v>38.434606011372864</v>
      </c>
      <c r="T13" s="1286">
        <v>13</v>
      </c>
      <c r="U13" s="1287">
        <v>841</v>
      </c>
      <c r="V13" s="1288">
        <v>1608</v>
      </c>
      <c r="W13" s="1289">
        <v>0.52802599512591386</v>
      </c>
      <c r="X13" s="1289">
        <v>34.159220146222587</v>
      </c>
      <c r="Y13" s="1289">
        <v>65.312753858651504</v>
      </c>
    </row>
    <row r="14" spans="1:25" ht="14.45" customHeight="1">
      <c r="A14" s="1271" t="s">
        <v>13</v>
      </c>
      <c r="B14" s="1272">
        <v>6209</v>
      </c>
      <c r="C14" s="1273">
        <v>34.8833950716703</v>
      </c>
      <c r="D14" s="1274">
        <v>410</v>
      </c>
      <c r="E14" s="1275">
        <v>2802</v>
      </c>
      <c r="F14" s="1276">
        <v>2997</v>
      </c>
      <c r="G14" s="1277">
        <v>6.603317764535352</v>
      </c>
      <c r="H14" s="1277">
        <v>45.128039942019647</v>
      </c>
      <c r="I14" s="1278">
        <v>48.268642293444998</v>
      </c>
      <c r="J14" s="1272">
        <v>5416</v>
      </c>
      <c r="K14" s="1273">
        <v>35.159342688330888</v>
      </c>
      <c r="L14" s="1274">
        <v>288</v>
      </c>
      <c r="M14" s="1275">
        <v>2384</v>
      </c>
      <c r="N14" s="1276">
        <v>2744</v>
      </c>
      <c r="O14" s="1277">
        <v>5.3175775480059082</v>
      </c>
      <c r="P14" s="1277">
        <v>44.01772525849335</v>
      </c>
      <c r="Q14" s="1278">
        <v>50.664697193500743</v>
      </c>
      <c r="R14" s="1272">
        <v>793</v>
      </c>
      <c r="S14" s="1273">
        <v>32.998738965952072</v>
      </c>
      <c r="T14" s="1274">
        <v>122</v>
      </c>
      <c r="U14" s="1275">
        <v>418</v>
      </c>
      <c r="V14" s="1276">
        <v>253</v>
      </c>
      <c r="W14" s="1277">
        <v>15.384615384615385</v>
      </c>
      <c r="X14" s="1277">
        <v>52.711223203026478</v>
      </c>
      <c r="Y14" s="1277">
        <v>31.904161412358135</v>
      </c>
    </row>
    <row r="15" spans="1:25" ht="14.45" customHeight="1">
      <c r="A15" s="1283" t="s">
        <v>14</v>
      </c>
      <c r="B15" s="1284">
        <v>29301</v>
      </c>
      <c r="C15" s="1285">
        <v>35.750622845636769</v>
      </c>
      <c r="D15" s="1286">
        <v>9200</v>
      </c>
      <c r="E15" s="1287">
        <v>3532</v>
      </c>
      <c r="F15" s="1288">
        <v>16569</v>
      </c>
      <c r="G15" s="1289">
        <v>31.398245793658919</v>
      </c>
      <c r="H15" s="1289">
        <v>12.054196102522098</v>
      </c>
      <c r="I15" s="1290">
        <v>56.547558103818986</v>
      </c>
      <c r="J15" s="1284">
        <v>27685</v>
      </c>
      <c r="K15" s="1285">
        <v>36.036806935163575</v>
      </c>
      <c r="L15" s="1286">
        <v>8443</v>
      </c>
      <c r="M15" s="1287">
        <v>3156</v>
      </c>
      <c r="N15" s="1288">
        <v>16086</v>
      </c>
      <c r="O15" s="1289">
        <v>30.496658840527363</v>
      </c>
      <c r="P15" s="1289">
        <v>11.399674914213472</v>
      </c>
      <c r="Q15" s="1290">
        <v>58.10366624525917</v>
      </c>
      <c r="R15" s="1284">
        <v>1616</v>
      </c>
      <c r="S15" s="1285">
        <v>30.847772277227747</v>
      </c>
      <c r="T15" s="1286">
        <v>757</v>
      </c>
      <c r="U15" s="1287">
        <v>376</v>
      </c>
      <c r="V15" s="1288">
        <v>483</v>
      </c>
      <c r="W15" s="1289">
        <v>46.844059405940598</v>
      </c>
      <c r="X15" s="1289">
        <v>23.267326732673268</v>
      </c>
      <c r="Y15" s="1289">
        <v>29.888613861386137</v>
      </c>
    </row>
    <row r="16" spans="1:25" ht="14.45" customHeight="1">
      <c r="A16" s="1271" t="s">
        <v>15</v>
      </c>
      <c r="B16" s="1272">
        <v>60377</v>
      </c>
      <c r="C16" s="1273">
        <v>38.033771138015844</v>
      </c>
      <c r="D16" s="1274">
        <v>6255</v>
      </c>
      <c r="E16" s="1275">
        <v>18270</v>
      </c>
      <c r="F16" s="1276">
        <v>35852</v>
      </c>
      <c r="G16" s="1277">
        <v>10.359905261937492</v>
      </c>
      <c r="H16" s="1277">
        <v>30.259867167961307</v>
      </c>
      <c r="I16" s="1278">
        <v>59.380227570101198</v>
      </c>
      <c r="J16" s="1272">
        <v>50551</v>
      </c>
      <c r="K16" s="1273">
        <v>39.257462760380207</v>
      </c>
      <c r="L16" s="1274">
        <v>3637</v>
      </c>
      <c r="M16" s="1275">
        <v>14079</v>
      </c>
      <c r="N16" s="1276">
        <v>32835</v>
      </c>
      <c r="O16" s="1277">
        <v>7.1947142489762816</v>
      </c>
      <c r="P16" s="1277">
        <v>27.85108108642757</v>
      </c>
      <c r="Q16" s="1278">
        <v>64.954204664596148</v>
      </c>
      <c r="R16" s="1272">
        <v>9826</v>
      </c>
      <c r="S16" s="1273">
        <v>31.738347242010974</v>
      </c>
      <c r="T16" s="1274">
        <v>2618</v>
      </c>
      <c r="U16" s="1275">
        <v>4191</v>
      </c>
      <c r="V16" s="1276">
        <v>3017</v>
      </c>
      <c r="W16" s="1277">
        <v>26.643598615916954</v>
      </c>
      <c r="X16" s="1277">
        <v>42.652147364135971</v>
      </c>
      <c r="Y16" s="1277">
        <v>30.704254019947079</v>
      </c>
    </row>
    <row r="17" spans="1:25" ht="14.45" customHeight="1">
      <c r="A17" s="1283" t="s">
        <v>24</v>
      </c>
      <c r="B17" s="1284">
        <v>21481</v>
      </c>
      <c r="C17" s="1285">
        <v>45.820027000605208</v>
      </c>
      <c r="D17" s="1286">
        <v>26</v>
      </c>
      <c r="E17" s="1287">
        <v>4449</v>
      </c>
      <c r="F17" s="1288">
        <v>17006</v>
      </c>
      <c r="G17" s="1289">
        <v>0.12103719566128207</v>
      </c>
      <c r="H17" s="1289">
        <v>20.711326288347841</v>
      </c>
      <c r="I17" s="1290">
        <v>79.167636515990878</v>
      </c>
      <c r="J17" s="1284">
        <v>19368</v>
      </c>
      <c r="K17" s="1285">
        <v>45.840045435770371</v>
      </c>
      <c r="L17" s="1286">
        <v>22</v>
      </c>
      <c r="M17" s="1287">
        <v>3994</v>
      </c>
      <c r="N17" s="1288">
        <v>15352</v>
      </c>
      <c r="O17" s="1289">
        <v>0.11358942585708384</v>
      </c>
      <c r="P17" s="1289">
        <v>20.621643948781497</v>
      </c>
      <c r="Q17" s="1290">
        <v>79.264766625361418</v>
      </c>
      <c r="R17" s="1284">
        <v>2113</v>
      </c>
      <c r="S17" s="1285">
        <v>45.63653573118799</v>
      </c>
      <c r="T17" s="1286">
        <v>4</v>
      </c>
      <c r="U17" s="1287">
        <v>455</v>
      </c>
      <c r="V17" s="1288">
        <v>1654</v>
      </c>
      <c r="W17" s="1289">
        <v>0.18930430667297682</v>
      </c>
      <c r="X17" s="1289">
        <v>21.533364884051114</v>
      </c>
      <c r="Y17" s="1289">
        <v>78.277330809275909</v>
      </c>
    </row>
    <row r="18" spans="1:25" ht="14.45" customHeight="1">
      <c r="A18" s="1271" t="s">
        <v>16</v>
      </c>
      <c r="B18" s="1272">
        <v>79908</v>
      </c>
      <c r="C18" s="1273">
        <v>33.399734694898982</v>
      </c>
      <c r="D18" s="1274">
        <v>16635</v>
      </c>
      <c r="E18" s="1275">
        <v>30562</v>
      </c>
      <c r="F18" s="1276">
        <v>32711</v>
      </c>
      <c r="G18" s="1277">
        <v>20.817690343895478</v>
      </c>
      <c r="H18" s="1277">
        <v>38.246483455974371</v>
      </c>
      <c r="I18" s="1278">
        <v>40.935826200130151</v>
      </c>
      <c r="J18" s="1272">
        <v>64043</v>
      </c>
      <c r="K18" s="1273">
        <v>34.485345783301383</v>
      </c>
      <c r="L18" s="1274">
        <v>10775</v>
      </c>
      <c r="M18" s="1275">
        <v>24439</v>
      </c>
      <c r="N18" s="1276">
        <v>28829</v>
      </c>
      <c r="O18" s="1277">
        <v>16.824633449401183</v>
      </c>
      <c r="P18" s="1277">
        <v>38.160298549412111</v>
      </c>
      <c r="Q18" s="1278">
        <v>45.015068001186705</v>
      </c>
      <c r="R18" s="1272">
        <v>15865</v>
      </c>
      <c r="S18" s="1273">
        <v>29.017396785376725</v>
      </c>
      <c r="T18" s="1274">
        <v>5860</v>
      </c>
      <c r="U18" s="1275">
        <v>6123</v>
      </c>
      <c r="V18" s="1276">
        <v>3882</v>
      </c>
      <c r="W18" s="1277">
        <v>36.936653009769934</v>
      </c>
      <c r="X18" s="1277">
        <v>38.594390167034355</v>
      </c>
      <c r="Y18" s="1277">
        <v>24.468956823195715</v>
      </c>
    </row>
    <row r="19" spans="1:25" ht="14.45" customHeight="1">
      <c r="A19" s="1283" t="s">
        <v>17</v>
      </c>
      <c r="B19" s="1284">
        <v>161026</v>
      </c>
      <c r="C19" s="1285">
        <v>37.917268018829958</v>
      </c>
      <c r="D19" s="1286">
        <v>14407</v>
      </c>
      <c r="E19" s="1287">
        <v>67468</v>
      </c>
      <c r="F19" s="1288">
        <v>79151</v>
      </c>
      <c r="G19" s="1289">
        <v>8.9470023474469951</v>
      </c>
      <c r="H19" s="1289">
        <v>41.898823792431031</v>
      </c>
      <c r="I19" s="1290">
        <v>49.154173860121972</v>
      </c>
      <c r="J19" s="1284">
        <v>106486</v>
      </c>
      <c r="K19" s="1285">
        <v>39.397911462539518</v>
      </c>
      <c r="L19" s="1286">
        <v>7247</v>
      </c>
      <c r="M19" s="1287">
        <v>42856</v>
      </c>
      <c r="N19" s="1288">
        <v>56383</v>
      </c>
      <c r="O19" s="1289">
        <v>6.8055894671600017</v>
      </c>
      <c r="P19" s="1289">
        <v>40.245666096951709</v>
      </c>
      <c r="Q19" s="1290">
        <v>52.948744435888287</v>
      </c>
      <c r="R19" s="1284">
        <v>54540</v>
      </c>
      <c r="S19" s="1285">
        <v>35.02640264026406</v>
      </c>
      <c r="T19" s="1286">
        <v>7160</v>
      </c>
      <c r="U19" s="1287">
        <v>24612</v>
      </c>
      <c r="V19" s="1288">
        <v>22768</v>
      </c>
      <c r="W19" s="1289">
        <v>13.12797946461313</v>
      </c>
      <c r="X19" s="1289">
        <v>45.126512651265131</v>
      </c>
      <c r="Y19" s="1289">
        <v>41.74550788412175</v>
      </c>
    </row>
    <row r="20" spans="1:25" ht="14.45" customHeight="1">
      <c r="A20" s="1271" t="s">
        <v>18</v>
      </c>
      <c r="B20" s="1272">
        <v>36742</v>
      </c>
      <c r="C20" s="1273">
        <v>40.670023406456203</v>
      </c>
      <c r="D20" s="1274">
        <v>1601</v>
      </c>
      <c r="E20" s="1275">
        <v>12547</v>
      </c>
      <c r="F20" s="1276">
        <v>22594</v>
      </c>
      <c r="G20" s="1277">
        <v>4.3574111371182838</v>
      </c>
      <c r="H20" s="1277">
        <v>34.148930379402323</v>
      </c>
      <c r="I20" s="1278">
        <v>61.493658483479393</v>
      </c>
      <c r="J20" s="1272">
        <v>33419</v>
      </c>
      <c r="K20" s="1273">
        <v>41.827403572817452</v>
      </c>
      <c r="L20" s="1274">
        <v>431</v>
      </c>
      <c r="M20" s="1275">
        <v>11015</v>
      </c>
      <c r="N20" s="1276">
        <v>21973</v>
      </c>
      <c r="O20" s="1277">
        <v>1.2896855082438132</v>
      </c>
      <c r="P20" s="1277">
        <v>32.960292049432958</v>
      </c>
      <c r="Q20" s="1278">
        <v>65.750022442323228</v>
      </c>
      <c r="R20" s="1272">
        <v>3323</v>
      </c>
      <c r="S20" s="1273">
        <v>29.030394222088489</v>
      </c>
      <c r="T20" s="1274">
        <v>1170</v>
      </c>
      <c r="U20" s="1275">
        <v>1532</v>
      </c>
      <c r="V20" s="1276">
        <v>621</v>
      </c>
      <c r="W20" s="1277">
        <v>35.209148359915737</v>
      </c>
      <c r="X20" s="1277">
        <v>46.102919049052062</v>
      </c>
      <c r="Y20" s="1277">
        <v>18.687932591032201</v>
      </c>
    </row>
    <row r="21" spans="1:25" ht="14.45" customHeight="1">
      <c r="A21" s="1283" t="s">
        <v>19</v>
      </c>
      <c r="B21" s="1284">
        <v>8363</v>
      </c>
      <c r="C21" s="1285">
        <v>45.255530312088787</v>
      </c>
      <c r="D21" s="1286">
        <v>280</v>
      </c>
      <c r="E21" s="1287">
        <v>1137</v>
      </c>
      <c r="F21" s="1288">
        <v>6946</v>
      </c>
      <c r="G21" s="1289">
        <v>3.3480808322372351</v>
      </c>
      <c r="H21" s="1289">
        <v>13.595599665191918</v>
      </c>
      <c r="I21" s="1290">
        <v>83.056319502570858</v>
      </c>
      <c r="J21" s="1284">
        <v>7379</v>
      </c>
      <c r="K21" s="1285">
        <v>46.968288385960157</v>
      </c>
      <c r="L21" s="1286">
        <v>144</v>
      </c>
      <c r="M21" s="1287">
        <v>564</v>
      </c>
      <c r="N21" s="1288">
        <v>6671</v>
      </c>
      <c r="O21" s="1289">
        <v>1.9514839409134028</v>
      </c>
      <c r="P21" s="1289">
        <v>7.6433121019108281</v>
      </c>
      <c r="Q21" s="1290">
        <v>90.405203957175772</v>
      </c>
      <c r="R21" s="1284">
        <v>984</v>
      </c>
      <c r="S21" s="1285">
        <v>32.411585365853696</v>
      </c>
      <c r="T21" s="1286">
        <v>136</v>
      </c>
      <c r="U21" s="1287">
        <v>573</v>
      </c>
      <c r="V21" s="1288">
        <v>275</v>
      </c>
      <c r="W21" s="1289">
        <v>13.821138211382115</v>
      </c>
      <c r="X21" s="1289">
        <v>58.231707317073166</v>
      </c>
      <c r="Y21" s="1289">
        <v>27.947154471544717</v>
      </c>
    </row>
    <row r="22" spans="1:25" ht="14.45" customHeight="1">
      <c r="A22" s="1271" t="s">
        <v>20</v>
      </c>
      <c r="B22" s="1272">
        <v>53288</v>
      </c>
      <c r="C22" s="1273">
        <v>42.137347995796631</v>
      </c>
      <c r="D22" s="1274">
        <v>1546</v>
      </c>
      <c r="E22" s="1275">
        <v>6278</v>
      </c>
      <c r="F22" s="1276">
        <v>45464</v>
      </c>
      <c r="G22" s="1277">
        <v>2.9012160336285842</v>
      </c>
      <c r="H22" s="1277">
        <v>11.781264074463294</v>
      </c>
      <c r="I22" s="1278">
        <v>85.31751989190812</v>
      </c>
      <c r="J22" s="1272">
        <v>47967</v>
      </c>
      <c r="K22" s="1273">
        <v>42.057685492109329</v>
      </c>
      <c r="L22" s="1274">
        <v>1519</v>
      </c>
      <c r="M22" s="1275">
        <v>5972</v>
      </c>
      <c r="N22" s="1276">
        <v>40476</v>
      </c>
      <c r="O22" s="1277">
        <v>3.1667604811641339</v>
      </c>
      <c r="P22" s="1277">
        <v>12.450226197177226</v>
      </c>
      <c r="Q22" s="1278">
        <v>84.383013321658638</v>
      </c>
      <c r="R22" s="1272">
        <v>5321</v>
      </c>
      <c r="S22" s="1273">
        <v>42.855478293553908</v>
      </c>
      <c r="T22" s="1274">
        <v>27</v>
      </c>
      <c r="U22" s="1275">
        <v>306</v>
      </c>
      <c r="V22" s="1276">
        <v>4988</v>
      </c>
      <c r="W22" s="1277">
        <v>0.50742341665100543</v>
      </c>
      <c r="X22" s="1277">
        <v>5.7507987220447285</v>
      </c>
      <c r="Y22" s="1277">
        <v>93.741777861304271</v>
      </c>
    </row>
    <row r="23" spans="1:25" ht="14.45" customHeight="1">
      <c r="A23" s="1283" t="s">
        <v>21</v>
      </c>
      <c r="B23" s="1284">
        <v>28651</v>
      </c>
      <c r="C23" s="1285">
        <v>42.166207113189891</v>
      </c>
      <c r="D23" s="1286">
        <v>2002</v>
      </c>
      <c r="E23" s="1287">
        <v>2810</v>
      </c>
      <c r="F23" s="1288">
        <v>23839</v>
      </c>
      <c r="G23" s="1289">
        <v>6.9875397019301246</v>
      </c>
      <c r="H23" s="1289">
        <v>9.8076855956162081</v>
      </c>
      <c r="I23" s="1290">
        <v>83.204774702453662</v>
      </c>
      <c r="J23" s="1284">
        <v>28075</v>
      </c>
      <c r="K23" s="1285">
        <v>42.157756010685581</v>
      </c>
      <c r="L23" s="1286">
        <v>1991</v>
      </c>
      <c r="M23" s="1287">
        <v>2784</v>
      </c>
      <c r="N23" s="1288">
        <v>23300</v>
      </c>
      <c r="O23" s="1289">
        <v>7.091718610863758</v>
      </c>
      <c r="P23" s="1289">
        <v>9.916295636687444</v>
      </c>
      <c r="Q23" s="1290">
        <v>82.991985752448798</v>
      </c>
      <c r="R23" s="1284">
        <v>576</v>
      </c>
      <c r="S23" s="1285">
        <v>42.578124999999986</v>
      </c>
      <c r="T23" s="1286">
        <v>11</v>
      </c>
      <c r="U23" s="1287">
        <v>26</v>
      </c>
      <c r="V23" s="1288">
        <v>539</v>
      </c>
      <c r="W23" s="1289">
        <v>1.9097222222222223</v>
      </c>
      <c r="X23" s="1289">
        <v>4.5138888888888884</v>
      </c>
      <c r="Y23" s="1289">
        <v>93.576388888888886</v>
      </c>
    </row>
    <row r="24" spans="1:25" ht="14.45" customHeight="1">
      <c r="A24" s="1271" t="s">
        <v>22</v>
      </c>
      <c r="B24" s="1272">
        <v>29380</v>
      </c>
      <c r="C24" s="1273">
        <v>35.69788972089885</v>
      </c>
      <c r="D24" s="1274">
        <v>3613</v>
      </c>
      <c r="E24" s="1275">
        <v>11163</v>
      </c>
      <c r="F24" s="1276">
        <v>14604</v>
      </c>
      <c r="G24" s="1277">
        <v>12.297481279782165</v>
      </c>
      <c r="H24" s="1277">
        <v>37.995234853641932</v>
      </c>
      <c r="I24" s="1278">
        <v>49.707283866575899</v>
      </c>
      <c r="J24" s="1272">
        <v>22730</v>
      </c>
      <c r="K24" s="1273">
        <v>36.527144742630945</v>
      </c>
      <c r="L24" s="1274">
        <v>2375</v>
      </c>
      <c r="M24" s="1275">
        <v>8128</v>
      </c>
      <c r="N24" s="1276">
        <v>12227</v>
      </c>
      <c r="O24" s="1277">
        <v>10.448746150461945</v>
      </c>
      <c r="P24" s="1277">
        <v>35.758908930928293</v>
      </c>
      <c r="Q24" s="1278">
        <v>53.792344918609771</v>
      </c>
      <c r="R24" s="1272">
        <v>6650</v>
      </c>
      <c r="S24" s="1273">
        <v>32.863458646616529</v>
      </c>
      <c r="T24" s="1274">
        <v>1238</v>
      </c>
      <c r="U24" s="1275">
        <v>3035</v>
      </c>
      <c r="V24" s="1276">
        <v>2377</v>
      </c>
      <c r="W24" s="1277">
        <v>18.616541353383457</v>
      </c>
      <c r="X24" s="1277">
        <v>45.639097744360903</v>
      </c>
      <c r="Y24" s="1277">
        <v>35.744360902255643</v>
      </c>
    </row>
    <row r="25" spans="1:25" ht="14.45" customHeight="1" thickBot="1">
      <c r="A25" s="1283" t="s">
        <v>23</v>
      </c>
      <c r="B25" s="1300">
        <v>26207</v>
      </c>
      <c r="C25" s="1301">
        <v>45.316900064868307</v>
      </c>
      <c r="D25" s="1302">
        <v>540</v>
      </c>
      <c r="E25" s="1303">
        <v>943</v>
      </c>
      <c r="F25" s="1304">
        <v>24724</v>
      </c>
      <c r="G25" s="1305">
        <v>2.0605181821650702</v>
      </c>
      <c r="H25" s="1305">
        <v>3.5982752699660399</v>
      </c>
      <c r="I25" s="1306">
        <v>94.341206547868893</v>
      </c>
      <c r="J25" s="1300">
        <v>25396</v>
      </c>
      <c r="K25" s="1301">
        <v>45.449322727988729</v>
      </c>
      <c r="L25" s="1302">
        <v>502</v>
      </c>
      <c r="M25" s="1303">
        <v>867</v>
      </c>
      <c r="N25" s="1304">
        <v>24027</v>
      </c>
      <c r="O25" s="1305">
        <v>1.9766892424003781</v>
      </c>
      <c r="P25" s="1305">
        <v>3.4139234525122069</v>
      </c>
      <c r="Q25" s="1306">
        <v>94.609387305087409</v>
      </c>
      <c r="R25" s="1300">
        <v>811</v>
      </c>
      <c r="S25" s="1301">
        <v>41.17016029593097</v>
      </c>
      <c r="T25" s="1302">
        <v>38</v>
      </c>
      <c r="U25" s="1303">
        <v>76</v>
      </c>
      <c r="V25" s="1304">
        <v>697</v>
      </c>
      <c r="W25" s="1305">
        <v>4.68557336621455</v>
      </c>
      <c r="X25" s="1305">
        <v>9.3711467324291</v>
      </c>
      <c r="Y25" s="1305">
        <v>85.943279901356348</v>
      </c>
    </row>
    <row r="26" spans="1:25" ht="14.45" customHeight="1">
      <c r="A26" s="1311" t="s">
        <v>28</v>
      </c>
      <c r="B26" s="927">
        <v>639448</v>
      </c>
      <c r="C26" s="1050">
        <v>35.551394327608428</v>
      </c>
      <c r="D26" s="931">
        <v>104151</v>
      </c>
      <c r="E26" s="932">
        <v>250984</v>
      </c>
      <c r="F26" s="929">
        <v>284313</v>
      </c>
      <c r="G26" s="1062">
        <v>16.28764184108794</v>
      </c>
      <c r="H26" s="1312">
        <v>39.25010321402209</v>
      </c>
      <c r="I26" s="1053">
        <v>44.46225494488997</v>
      </c>
      <c r="J26" s="927">
        <v>519104</v>
      </c>
      <c r="K26" s="1050">
        <v>36.419642306743157</v>
      </c>
      <c r="L26" s="931">
        <v>72709</v>
      </c>
      <c r="M26" s="932">
        <v>200839</v>
      </c>
      <c r="N26" s="929">
        <v>245556</v>
      </c>
      <c r="O26" s="1062">
        <v>14.006634508691901</v>
      </c>
      <c r="P26" s="1312">
        <v>38.689549685612128</v>
      </c>
      <c r="Q26" s="1053">
        <v>47.303815805695969</v>
      </c>
      <c r="R26" s="927">
        <v>120344</v>
      </c>
      <c r="S26" s="1050">
        <v>31.806205544106639</v>
      </c>
      <c r="T26" s="931">
        <v>31442</v>
      </c>
      <c r="U26" s="932">
        <v>50145</v>
      </c>
      <c r="V26" s="929">
        <v>38757</v>
      </c>
      <c r="W26" s="1051">
        <v>26.12676992621153</v>
      </c>
      <c r="X26" s="1312">
        <v>41.668051585455032</v>
      </c>
      <c r="Y26" s="1052">
        <v>32.205178488333445</v>
      </c>
    </row>
    <row r="27" spans="1:25" ht="14.45" customHeight="1">
      <c r="A27" s="1314" t="s">
        <v>27</v>
      </c>
      <c r="B27" s="939">
        <v>217136</v>
      </c>
      <c r="C27" s="1054">
        <v>42.361446282514365</v>
      </c>
      <c r="D27" s="943">
        <v>4816</v>
      </c>
      <c r="E27" s="944">
        <v>46974</v>
      </c>
      <c r="F27" s="941">
        <v>165346</v>
      </c>
      <c r="G27" s="1063">
        <v>2.2179647778350895</v>
      </c>
      <c r="H27" s="1315">
        <v>21.633446319357454</v>
      </c>
      <c r="I27" s="1057">
        <v>76.148588902807461</v>
      </c>
      <c r="J27" s="939">
        <v>202447</v>
      </c>
      <c r="K27" s="1054">
        <v>42.399694734918242</v>
      </c>
      <c r="L27" s="943">
        <v>4681</v>
      </c>
      <c r="M27" s="944">
        <v>43730</v>
      </c>
      <c r="N27" s="941">
        <v>154036</v>
      </c>
      <c r="O27" s="1063">
        <v>2.3122101093125607</v>
      </c>
      <c r="P27" s="1315">
        <v>21.600715248929351</v>
      </c>
      <c r="Q27" s="1057">
        <v>76.087074641758093</v>
      </c>
      <c r="R27" s="939">
        <v>14689</v>
      </c>
      <c r="S27" s="1054">
        <v>41.834297773844533</v>
      </c>
      <c r="T27" s="943">
        <v>135</v>
      </c>
      <c r="U27" s="944">
        <v>3244</v>
      </c>
      <c r="V27" s="941">
        <v>11310</v>
      </c>
      <c r="W27" s="1055">
        <v>0.91905507522635987</v>
      </c>
      <c r="X27" s="1315">
        <v>22.084553066920826</v>
      </c>
      <c r="Y27" s="1056">
        <v>76.996391857852814</v>
      </c>
    </row>
    <row r="28" spans="1:25" ht="14.45" customHeight="1">
      <c r="A28" s="1317" t="s">
        <v>26</v>
      </c>
      <c r="B28" s="951">
        <v>856584</v>
      </c>
      <c r="C28" s="1058">
        <v>37.277678546412574</v>
      </c>
      <c r="D28" s="955">
        <v>108967</v>
      </c>
      <c r="E28" s="956">
        <v>297958</v>
      </c>
      <c r="F28" s="953">
        <v>449659</v>
      </c>
      <c r="G28" s="1064">
        <v>12.721110830928431</v>
      </c>
      <c r="H28" s="1318">
        <v>34.784446125540519</v>
      </c>
      <c r="I28" s="1061">
        <v>52.494443043531049</v>
      </c>
      <c r="J28" s="951">
        <v>721551</v>
      </c>
      <c r="K28" s="1058">
        <v>38.097477517180785</v>
      </c>
      <c r="L28" s="955">
        <v>77390</v>
      </c>
      <c r="M28" s="956">
        <v>244569</v>
      </c>
      <c r="N28" s="953">
        <v>399592</v>
      </c>
      <c r="O28" s="1064">
        <v>10.725506582348302</v>
      </c>
      <c r="P28" s="1318">
        <v>33.894901399901045</v>
      </c>
      <c r="Q28" s="1061">
        <v>55.379592017750653</v>
      </c>
      <c r="R28" s="951">
        <v>135033</v>
      </c>
      <c r="S28" s="1058">
        <v>32.897069605207577</v>
      </c>
      <c r="T28" s="955">
        <v>31577</v>
      </c>
      <c r="U28" s="956">
        <v>53389</v>
      </c>
      <c r="V28" s="953">
        <v>50067</v>
      </c>
      <c r="W28" s="1059">
        <v>23.384654121585093</v>
      </c>
      <c r="X28" s="1318">
        <v>39.537742625876639</v>
      </c>
      <c r="Y28" s="1060">
        <v>37.077603252538267</v>
      </c>
    </row>
    <row r="29" spans="1:25" ht="14.45" customHeight="1">
      <c r="A29" s="1850" t="s">
        <v>470</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row>
    <row r="30" spans="1:25" ht="14.45" customHeight="1">
      <c r="A30" s="2121" t="s">
        <v>473</v>
      </c>
      <c r="B30" s="2121"/>
      <c r="C30" s="2121"/>
      <c r="D30" s="2121"/>
      <c r="E30" s="2121"/>
      <c r="F30" s="2121"/>
      <c r="G30" s="2121"/>
      <c r="H30" s="2121"/>
      <c r="I30" s="2121"/>
      <c r="J30" s="1918"/>
      <c r="K30" s="1918"/>
      <c r="L30" s="1918"/>
      <c r="M30" s="1918"/>
      <c r="N30" s="1918"/>
      <c r="O30" s="1918"/>
      <c r="P30" s="1918"/>
      <c r="Q30" s="1918"/>
      <c r="R30" s="1918"/>
      <c r="S30" s="1918"/>
      <c r="T30" s="1918"/>
      <c r="U30" s="1918"/>
      <c r="V30" s="1918"/>
      <c r="W30" s="1918"/>
      <c r="X30" s="1918"/>
      <c r="Y30" s="1918"/>
    </row>
    <row r="31" spans="1:25" ht="14.45" customHeight="1">
      <c r="A31" s="1027"/>
      <c r="B31" s="1027"/>
      <c r="C31" s="1027"/>
      <c r="D31" s="1027"/>
      <c r="E31" s="1027"/>
      <c r="F31" s="1027"/>
      <c r="G31" s="1027"/>
      <c r="H31" s="1027"/>
      <c r="I31" s="1027"/>
      <c r="J31" s="1027"/>
      <c r="K31" s="1027"/>
      <c r="L31" s="1027"/>
      <c r="M31" s="1027"/>
      <c r="N31" s="1027"/>
      <c r="O31" s="1027"/>
      <c r="P31" s="1027"/>
      <c r="Q31" s="1027"/>
      <c r="R31" s="1027"/>
      <c r="S31" s="1027"/>
      <c r="T31" s="1027"/>
      <c r="U31" s="1027"/>
      <c r="V31" s="1027"/>
      <c r="W31" s="1027"/>
      <c r="X31" s="1027"/>
      <c r="Y31" s="1027"/>
    </row>
    <row r="32" spans="1:25" ht="24.6" customHeight="1">
      <c r="A32" s="1910">
        <v>2022</v>
      </c>
      <c r="B32" s="1910"/>
      <c r="C32" s="1910"/>
      <c r="D32" s="1910"/>
      <c r="E32" s="1910"/>
      <c r="F32" s="1910"/>
      <c r="G32" s="1910"/>
      <c r="H32" s="1910"/>
      <c r="I32" s="1910"/>
      <c r="J32" s="1910"/>
      <c r="K32" s="1910"/>
      <c r="L32" s="1910"/>
      <c r="M32" s="1910"/>
      <c r="N32" s="1910"/>
      <c r="O32" s="1910"/>
      <c r="P32" s="1910"/>
      <c r="Q32" s="1910"/>
      <c r="R32" s="1910"/>
      <c r="S32" s="1910"/>
      <c r="T32" s="1910"/>
      <c r="U32" s="1910"/>
      <c r="V32" s="1910"/>
      <c r="W32" s="1910"/>
      <c r="X32" s="1910"/>
      <c r="Y32" s="1910"/>
    </row>
    <row r="33" spans="1:29" ht="14.45" customHeight="1">
      <c r="A33" s="1027"/>
      <c r="B33" s="1027"/>
      <c r="C33" s="1027"/>
      <c r="D33" s="1027"/>
      <c r="E33" s="1027"/>
      <c r="F33" s="1027"/>
      <c r="G33" s="1027"/>
      <c r="H33" s="1027"/>
      <c r="I33" s="1027"/>
      <c r="J33" s="1027"/>
      <c r="K33" s="1027"/>
      <c r="L33" s="1027"/>
      <c r="M33" s="1027"/>
      <c r="N33" s="1027"/>
      <c r="O33" s="1027"/>
      <c r="P33" s="1027"/>
      <c r="Q33" s="1027"/>
      <c r="R33" s="1027"/>
      <c r="S33" s="1027"/>
      <c r="T33" s="1027"/>
      <c r="U33" s="1027"/>
      <c r="V33" s="1027"/>
      <c r="W33" s="1027"/>
      <c r="X33" s="1027"/>
      <c r="Y33" s="1027"/>
    </row>
    <row r="34" spans="1:29" ht="14.45" customHeight="1">
      <c r="A34" s="2131" t="s">
        <v>628</v>
      </c>
      <c r="B34" s="2131"/>
      <c r="C34" s="2131"/>
      <c r="D34" s="2131"/>
      <c r="E34" s="2131"/>
      <c r="F34" s="2131"/>
      <c r="G34" s="2131"/>
      <c r="H34" s="2131"/>
      <c r="I34" s="2131"/>
      <c r="J34" s="2131"/>
      <c r="K34" s="2131"/>
      <c r="L34" s="2131"/>
      <c r="M34" s="2131"/>
      <c r="N34" s="2131"/>
      <c r="O34" s="2131"/>
      <c r="P34" s="2131"/>
      <c r="Q34" s="2131"/>
      <c r="R34" s="2131"/>
      <c r="S34" s="2131"/>
      <c r="T34" s="2131"/>
      <c r="U34" s="2131"/>
      <c r="V34" s="2131"/>
      <c r="W34" s="2131"/>
      <c r="X34" s="2131"/>
      <c r="Y34" s="2131"/>
    </row>
    <row r="35" spans="1:29" ht="14.45" customHeight="1">
      <c r="A35" s="2132" t="s">
        <v>8</v>
      </c>
      <c r="B35" s="2134" t="s">
        <v>552</v>
      </c>
      <c r="C35" s="2135"/>
      <c r="D35" s="2135"/>
      <c r="E35" s="2135"/>
      <c r="F35" s="2135"/>
      <c r="G35" s="2135"/>
      <c r="H35" s="2135"/>
      <c r="I35" s="2135"/>
      <c r="J35" s="2135"/>
      <c r="K35" s="2135"/>
      <c r="L35" s="2135"/>
      <c r="M35" s="2135"/>
      <c r="N35" s="2135"/>
      <c r="O35" s="2135"/>
      <c r="P35" s="2135"/>
      <c r="Q35" s="2135"/>
      <c r="R35" s="2135"/>
      <c r="S35" s="2135"/>
      <c r="T35" s="2135"/>
      <c r="U35" s="2135"/>
      <c r="V35" s="2135"/>
      <c r="W35" s="2135"/>
      <c r="X35" s="2135"/>
      <c r="Y35" s="2135"/>
    </row>
    <row r="36" spans="1:29" ht="14.45" customHeight="1">
      <c r="A36" s="2132"/>
      <c r="B36" s="2126" t="s">
        <v>613</v>
      </c>
      <c r="C36" s="2126" t="s">
        <v>614</v>
      </c>
      <c r="D36" s="2127" t="s">
        <v>615</v>
      </c>
      <c r="E36" s="2128"/>
      <c r="F36" s="2128"/>
      <c r="G36" s="2128"/>
      <c r="H36" s="2128"/>
      <c r="I36" s="2129"/>
      <c r="J36" s="2126" t="s">
        <v>616</v>
      </c>
      <c r="K36" s="2126" t="s">
        <v>614</v>
      </c>
      <c r="L36" s="2127" t="s">
        <v>615</v>
      </c>
      <c r="M36" s="2128"/>
      <c r="N36" s="2128"/>
      <c r="O36" s="2128"/>
      <c r="P36" s="2128"/>
      <c r="Q36" s="2129"/>
      <c r="R36" s="2126" t="s">
        <v>617</v>
      </c>
      <c r="S36" s="2126" t="s">
        <v>614</v>
      </c>
      <c r="T36" s="2127" t="s">
        <v>615</v>
      </c>
      <c r="U36" s="2128"/>
      <c r="V36" s="2128"/>
      <c r="W36" s="2128"/>
      <c r="X36" s="2128"/>
      <c r="Y36" s="2128"/>
    </row>
    <row r="37" spans="1:29" ht="41.45" customHeight="1">
      <c r="A37" s="2132"/>
      <c r="B37" s="2126"/>
      <c r="C37" s="2126"/>
      <c r="D37" s="1267" t="s">
        <v>618</v>
      </c>
      <c r="E37" s="1268" t="s">
        <v>619</v>
      </c>
      <c r="F37" s="1269" t="s">
        <v>620</v>
      </c>
      <c r="G37" s="1267" t="s">
        <v>618</v>
      </c>
      <c r="H37" s="1268" t="s">
        <v>619</v>
      </c>
      <c r="I37" s="1269" t="s">
        <v>620</v>
      </c>
      <c r="J37" s="2126"/>
      <c r="K37" s="2126"/>
      <c r="L37" s="1267" t="s">
        <v>618</v>
      </c>
      <c r="M37" s="1268" t="s">
        <v>619</v>
      </c>
      <c r="N37" s="1269" t="s">
        <v>620</v>
      </c>
      <c r="O37" s="1267" t="s">
        <v>618</v>
      </c>
      <c r="P37" s="1268" t="s">
        <v>619</v>
      </c>
      <c r="Q37" s="1269" t="s">
        <v>620</v>
      </c>
      <c r="R37" s="2126"/>
      <c r="S37" s="2126"/>
      <c r="T37" s="1267" t="s">
        <v>618</v>
      </c>
      <c r="U37" s="1268" t="s">
        <v>619</v>
      </c>
      <c r="V37" s="1269" t="s">
        <v>620</v>
      </c>
      <c r="W37" s="1267" t="s">
        <v>618</v>
      </c>
      <c r="X37" s="1268" t="s">
        <v>619</v>
      </c>
      <c r="Y37" s="1268" t="s">
        <v>620</v>
      </c>
    </row>
    <row r="38" spans="1:29" ht="14.45" customHeight="1" thickBot="1">
      <c r="A38" s="2133"/>
      <c r="B38" s="2122" t="s">
        <v>1</v>
      </c>
      <c r="C38" s="2123"/>
      <c r="D38" s="2123"/>
      <c r="E38" s="2123"/>
      <c r="F38" s="2124"/>
      <c r="G38" s="2125" t="s">
        <v>469</v>
      </c>
      <c r="H38" s="2123"/>
      <c r="I38" s="2124"/>
      <c r="J38" s="2125" t="s">
        <v>1</v>
      </c>
      <c r="K38" s="2123"/>
      <c r="L38" s="2123"/>
      <c r="M38" s="2123"/>
      <c r="N38" s="2124"/>
      <c r="O38" s="2125" t="s">
        <v>469</v>
      </c>
      <c r="P38" s="2123"/>
      <c r="Q38" s="2124"/>
      <c r="R38" s="2125" t="s">
        <v>1</v>
      </c>
      <c r="S38" s="2123"/>
      <c r="T38" s="2123"/>
      <c r="U38" s="2123"/>
      <c r="V38" s="2124"/>
      <c r="W38" s="2125" t="s">
        <v>469</v>
      </c>
      <c r="X38" s="2123"/>
      <c r="Y38" s="2123"/>
      <c r="AB38" s="1330"/>
    </row>
    <row r="39" spans="1:29" ht="14.45" customHeight="1">
      <c r="A39" s="1271" t="s">
        <v>9</v>
      </c>
      <c r="B39" s="1272">
        <v>99058</v>
      </c>
      <c r="C39" s="1273">
        <v>33.60765410163777</v>
      </c>
      <c r="D39" s="1274">
        <v>18268</v>
      </c>
      <c r="E39" s="1275">
        <v>47932</v>
      </c>
      <c r="F39" s="1276">
        <v>32858</v>
      </c>
      <c r="G39" s="1323">
        <v>18.441721011932401</v>
      </c>
      <c r="H39" s="1282">
        <v>48.387813200347274</v>
      </c>
      <c r="I39" s="1278">
        <v>33.170465787720325</v>
      </c>
      <c r="J39" s="1272">
        <v>83087</v>
      </c>
      <c r="K39" s="1273">
        <v>35.245224884759701</v>
      </c>
      <c r="L39" s="1274">
        <v>9482</v>
      </c>
      <c r="M39" s="1275">
        <v>42869</v>
      </c>
      <c r="N39" s="1276">
        <v>30736</v>
      </c>
      <c r="O39" s="1277">
        <v>11.412134268898864</v>
      </c>
      <c r="P39" s="1277">
        <v>51.595315753366954</v>
      </c>
      <c r="Q39" s="1278">
        <v>36.992549977734186</v>
      </c>
      <c r="R39" s="1272">
        <v>15971</v>
      </c>
      <c r="S39" s="1273">
        <v>25.088410243566379</v>
      </c>
      <c r="T39" s="1274">
        <v>8786</v>
      </c>
      <c r="U39" s="1275">
        <v>5063</v>
      </c>
      <c r="V39" s="1276">
        <v>2122</v>
      </c>
      <c r="W39" s="1277">
        <v>55.012209629954292</v>
      </c>
      <c r="X39" s="1277">
        <v>31.701208440298039</v>
      </c>
      <c r="Y39" s="1277">
        <v>13.286581929747667</v>
      </c>
      <c r="AB39" s="1330"/>
      <c r="AC39" s="1140"/>
    </row>
    <row r="40" spans="1:29" ht="14.45" customHeight="1">
      <c r="A40" s="1283" t="s">
        <v>10</v>
      </c>
      <c r="B40" s="1284">
        <v>120208</v>
      </c>
      <c r="C40" s="1285">
        <v>32.22392020497719</v>
      </c>
      <c r="D40" s="1286">
        <v>32471</v>
      </c>
      <c r="E40" s="1287">
        <v>49090</v>
      </c>
      <c r="F40" s="1288">
        <v>38647</v>
      </c>
      <c r="G40" s="1289">
        <v>27.012345268201781</v>
      </c>
      <c r="H40" s="1289">
        <v>40.837548249700518</v>
      </c>
      <c r="I40" s="1290">
        <v>32.150106482097698</v>
      </c>
      <c r="J40" s="1284">
        <v>111322</v>
      </c>
      <c r="K40" s="1285">
        <v>32.428423851528706</v>
      </c>
      <c r="L40" s="1286">
        <v>29363</v>
      </c>
      <c r="M40" s="1287">
        <v>45806</v>
      </c>
      <c r="N40" s="1288">
        <v>36153</v>
      </c>
      <c r="O40" s="1289">
        <v>26.376637142703153</v>
      </c>
      <c r="P40" s="1289">
        <v>41.147302420006824</v>
      </c>
      <c r="Q40" s="1290">
        <v>32.476060437290023</v>
      </c>
      <c r="R40" s="1284">
        <v>8886</v>
      </c>
      <c r="S40" s="1285">
        <v>29.661940130542494</v>
      </c>
      <c r="T40" s="1286">
        <v>3108</v>
      </c>
      <c r="U40" s="1287">
        <v>3284</v>
      </c>
      <c r="V40" s="1288">
        <v>2494</v>
      </c>
      <c r="W40" s="1289">
        <v>34.976367319378795</v>
      </c>
      <c r="X40" s="1289">
        <v>36.95701102858429</v>
      </c>
      <c r="Y40" s="1289">
        <v>28.066621652036911</v>
      </c>
      <c r="AB40" s="1330"/>
      <c r="AC40" s="1140"/>
    </row>
    <row r="41" spans="1:29" ht="14.45" customHeight="1">
      <c r="A41" s="1271" t="s">
        <v>11</v>
      </c>
      <c r="B41" s="1272">
        <v>52919</v>
      </c>
      <c r="C41" s="1273">
        <v>42.124133109091332</v>
      </c>
      <c r="D41" s="1274">
        <v>457</v>
      </c>
      <c r="E41" s="1275">
        <v>20653</v>
      </c>
      <c r="F41" s="1276">
        <v>31809</v>
      </c>
      <c r="G41" s="1277">
        <v>0.86358396795101944</v>
      </c>
      <c r="H41" s="1277">
        <v>39.027570437838961</v>
      </c>
      <c r="I41" s="1278">
        <v>60.108845594210017</v>
      </c>
      <c r="J41" s="1272">
        <v>49327</v>
      </c>
      <c r="K41" s="1273">
        <v>42.229184827782113</v>
      </c>
      <c r="L41" s="1274">
        <v>423</v>
      </c>
      <c r="M41" s="1275">
        <v>19100</v>
      </c>
      <c r="N41" s="1276">
        <v>29804</v>
      </c>
      <c r="O41" s="1277">
        <v>0.85754252235084227</v>
      </c>
      <c r="P41" s="1277">
        <v>38.721187179435198</v>
      </c>
      <c r="Q41" s="1278">
        <v>60.421270298213955</v>
      </c>
      <c r="R41" s="1272">
        <v>3592</v>
      </c>
      <c r="S41" s="1273">
        <v>40.681514476614694</v>
      </c>
      <c r="T41" s="1274">
        <v>34</v>
      </c>
      <c r="U41" s="1275">
        <v>1553</v>
      </c>
      <c r="V41" s="1276">
        <v>2005</v>
      </c>
      <c r="W41" s="1277">
        <v>0.94654788418708247</v>
      </c>
      <c r="X41" s="1277">
        <v>43.234966592427618</v>
      </c>
      <c r="Y41" s="1277">
        <v>55.818485523385299</v>
      </c>
      <c r="AB41" s="1330"/>
      <c r="AC41" s="1140"/>
    </row>
    <row r="42" spans="1:29" ht="14.45" customHeight="1">
      <c r="A42" s="1283" t="s">
        <v>12</v>
      </c>
      <c r="B42" s="1284">
        <v>34416</v>
      </c>
      <c r="C42" s="1285">
        <v>39.189010925151159</v>
      </c>
      <c r="D42" s="1286">
        <v>326</v>
      </c>
      <c r="E42" s="1287">
        <v>11043</v>
      </c>
      <c r="F42" s="1288">
        <v>23047</v>
      </c>
      <c r="G42" s="1289">
        <v>0.94723384472338434</v>
      </c>
      <c r="H42" s="1289">
        <v>32.086820083682014</v>
      </c>
      <c r="I42" s="1290">
        <v>66.965946071594601</v>
      </c>
      <c r="J42" s="1284">
        <v>31562</v>
      </c>
      <c r="K42" s="1285">
        <v>39.259172422533268</v>
      </c>
      <c r="L42" s="1286">
        <v>261</v>
      </c>
      <c r="M42" s="1287">
        <v>10148</v>
      </c>
      <c r="N42" s="1288">
        <v>21153</v>
      </c>
      <c r="O42" s="1289">
        <v>0.82694379316900068</v>
      </c>
      <c r="P42" s="1289">
        <v>32.152588555858308</v>
      </c>
      <c r="Q42" s="1290">
        <v>67.020467650972691</v>
      </c>
      <c r="R42" s="1284">
        <v>2854</v>
      </c>
      <c r="S42" s="1285">
        <v>38.413104414856299</v>
      </c>
      <c r="T42" s="1286">
        <v>65</v>
      </c>
      <c r="U42" s="1287">
        <v>895</v>
      </c>
      <c r="V42" s="1288">
        <v>1894</v>
      </c>
      <c r="W42" s="1289">
        <v>2.2775052557813593</v>
      </c>
      <c r="X42" s="1289">
        <v>31.359495444989488</v>
      </c>
      <c r="Y42" s="1289">
        <v>66.362999299229159</v>
      </c>
      <c r="AB42" s="1330"/>
      <c r="AC42" s="1140"/>
    </row>
    <row r="43" spans="1:29" ht="14.45" customHeight="1">
      <c r="A43" s="1271" t="s">
        <v>13</v>
      </c>
      <c r="B43" s="1272">
        <v>6191</v>
      </c>
      <c r="C43" s="1273">
        <v>35.11775157486673</v>
      </c>
      <c r="D43" s="1274">
        <v>492</v>
      </c>
      <c r="E43" s="1275">
        <v>2494</v>
      </c>
      <c r="F43" s="1276">
        <v>3205</v>
      </c>
      <c r="G43" s="1277">
        <v>7.9470198675496695</v>
      </c>
      <c r="H43" s="1277">
        <v>40.284283637538358</v>
      </c>
      <c r="I43" s="1278">
        <v>51.768696494911971</v>
      </c>
      <c r="J43" s="1272">
        <v>5347</v>
      </c>
      <c r="K43" s="1273">
        <v>35.498410323545919</v>
      </c>
      <c r="L43" s="1274">
        <v>335</v>
      </c>
      <c r="M43" s="1275">
        <v>2087</v>
      </c>
      <c r="N43" s="1276">
        <v>2925</v>
      </c>
      <c r="O43" s="1277">
        <v>6.2651954366934728</v>
      </c>
      <c r="P43" s="1277">
        <v>39.031232466803814</v>
      </c>
      <c r="Q43" s="1278">
        <v>54.703572096502718</v>
      </c>
      <c r="R43" s="1272">
        <v>844</v>
      </c>
      <c r="S43" s="1273">
        <v>32.706161137440759</v>
      </c>
      <c r="T43" s="1274">
        <v>157</v>
      </c>
      <c r="U43" s="1275">
        <v>407</v>
      </c>
      <c r="V43" s="1276">
        <v>280</v>
      </c>
      <c r="W43" s="1277">
        <v>18.601895734597157</v>
      </c>
      <c r="X43" s="1277">
        <v>48.222748815165879</v>
      </c>
      <c r="Y43" s="1277">
        <v>33.175355450236964</v>
      </c>
      <c r="AB43" s="1330"/>
      <c r="AC43" s="1140"/>
    </row>
    <row r="44" spans="1:29" ht="14.45" customHeight="1">
      <c r="A44" s="1283" t="s">
        <v>14</v>
      </c>
      <c r="B44" s="1284">
        <v>29143</v>
      </c>
      <c r="C44" s="1285">
        <v>35.138420890093563</v>
      </c>
      <c r="D44" s="1286">
        <v>9863</v>
      </c>
      <c r="E44" s="1287">
        <v>3509</v>
      </c>
      <c r="F44" s="1288">
        <v>15771</v>
      </c>
      <c r="G44" s="1289">
        <v>33.843461551659061</v>
      </c>
      <c r="H44" s="1289">
        <v>12.040627251827198</v>
      </c>
      <c r="I44" s="1290">
        <v>54.115911196513743</v>
      </c>
      <c r="J44" s="1284">
        <v>27438</v>
      </c>
      <c r="K44" s="1285">
        <v>35.417996938552214</v>
      </c>
      <c r="L44" s="1286">
        <v>9080</v>
      </c>
      <c r="M44" s="1287">
        <v>3073</v>
      </c>
      <c r="N44" s="1288">
        <v>15285</v>
      </c>
      <c r="O44" s="1289">
        <v>33.092791019753626</v>
      </c>
      <c r="P44" s="1289">
        <v>11.199795903491507</v>
      </c>
      <c r="Q44" s="1290">
        <v>55.707413076754861</v>
      </c>
      <c r="R44" s="1284">
        <v>1705</v>
      </c>
      <c r="S44" s="1285">
        <v>30.639296187683264</v>
      </c>
      <c r="T44" s="1286">
        <v>783</v>
      </c>
      <c r="U44" s="1287">
        <v>436</v>
      </c>
      <c r="V44" s="1288">
        <v>486</v>
      </c>
      <c r="W44" s="1289">
        <v>45.923753665689148</v>
      </c>
      <c r="X44" s="1289">
        <v>25.57184750733138</v>
      </c>
      <c r="Y44" s="1289">
        <v>28.504398826979472</v>
      </c>
      <c r="AB44" s="1330"/>
      <c r="AC44" s="1140"/>
    </row>
    <row r="45" spans="1:29" ht="14.45" customHeight="1">
      <c r="A45" s="1271" t="s">
        <v>15</v>
      </c>
      <c r="B45" s="1272">
        <v>58888</v>
      </c>
      <c r="C45" s="1273">
        <v>38.017694606711011</v>
      </c>
      <c r="D45" s="1274">
        <v>6416</v>
      </c>
      <c r="E45" s="1275">
        <v>17571</v>
      </c>
      <c r="F45" s="1276">
        <v>34901</v>
      </c>
      <c r="G45" s="1277">
        <v>10.89525879635919</v>
      </c>
      <c r="H45" s="1277">
        <v>29.837997554680069</v>
      </c>
      <c r="I45" s="1278">
        <v>59.266743648960741</v>
      </c>
      <c r="J45" s="1272">
        <v>49468</v>
      </c>
      <c r="K45" s="1273">
        <v>39.25056602247912</v>
      </c>
      <c r="L45" s="1274">
        <v>3737</v>
      </c>
      <c r="M45" s="1275">
        <v>13824</v>
      </c>
      <c r="N45" s="1276">
        <v>31907</v>
      </c>
      <c r="O45" s="1277">
        <v>7.5543785881782162</v>
      </c>
      <c r="P45" s="1277">
        <v>27.945338400582191</v>
      </c>
      <c r="Q45" s="1278">
        <v>64.500283011239588</v>
      </c>
      <c r="R45" s="1272">
        <v>9420</v>
      </c>
      <c r="S45" s="1273">
        <v>31.543418259023206</v>
      </c>
      <c r="T45" s="1274">
        <v>2679</v>
      </c>
      <c r="U45" s="1275">
        <v>3747</v>
      </c>
      <c r="V45" s="1276">
        <v>2994</v>
      </c>
      <c r="W45" s="1277">
        <v>28.439490445859871</v>
      </c>
      <c r="X45" s="1277">
        <v>39.777070063694268</v>
      </c>
      <c r="Y45" s="1277">
        <v>31.783439490445858</v>
      </c>
      <c r="AB45" s="1330"/>
      <c r="AC45" s="1140"/>
    </row>
    <row r="46" spans="1:29" ht="14.45" customHeight="1">
      <c r="A46" s="1283" t="s">
        <v>24</v>
      </c>
      <c r="B46" s="1284">
        <v>21910</v>
      </c>
      <c r="C46" s="1285">
        <v>45.879050661798111</v>
      </c>
      <c r="D46" s="1286">
        <v>35</v>
      </c>
      <c r="E46" s="1287">
        <v>4461</v>
      </c>
      <c r="F46" s="1288">
        <v>17414</v>
      </c>
      <c r="G46" s="1289">
        <v>0.15974440894568689</v>
      </c>
      <c r="H46" s="1289">
        <v>20.360565951620266</v>
      </c>
      <c r="I46" s="1290">
        <v>79.479689639434042</v>
      </c>
      <c r="J46" s="1284">
        <v>19490</v>
      </c>
      <c r="K46" s="1285">
        <v>45.904566444330307</v>
      </c>
      <c r="L46" s="1286">
        <v>34</v>
      </c>
      <c r="M46" s="1287">
        <v>3939</v>
      </c>
      <c r="N46" s="1288">
        <v>15517</v>
      </c>
      <c r="O46" s="1289">
        <v>0.17444843509492047</v>
      </c>
      <c r="P46" s="1289">
        <v>20.210364289379168</v>
      </c>
      <c r="Q46" s="1290">
        <v>79.615187275525912</v>
      </c>
      <c r="R46" s="1284">
        <v>2420</v>
      </c>
      <c r="S46" s="1285">
        <v>45.673553719008254</v>
      </c>
      <c r="T46" s="1286">
        <v>1</v>
      </c>
      <c r="U46" s="1287">
        <v>522</v>
      </c>
      <c r="V46" s="1288">
        <v>1897</v>
      </c>
      <c r="W46" s="1289">
        <v>4.1322314049586778E-2</v>
      </c>
      <c r="X46" s="1289">
        <v>21.5702479338843</v>
      </c>
      <c r="Y46" s="1289">
        <v>78.388429752066116</v>
      </c>
      <c r="AB46" s="1330"/>
      <c r="AC46" s="1140"/>
    </row>
    <row r="47" spans="1:29" ht="14.45" customHeight="1">
      <c r="A47" s="1271" t="s">
        <v>16</v>
      </c>
      <c r="B47" s="1272">
        <v>77199</v>
      </c>
      <c r="C47" s="1273">
        <v>32.903586834025866</v>
      </c>
      <c r="D47" s="1274">
        <v>18404</v>
      </c>
      <c r="E47" s="1275">
        <v>27385</v>
      </c>
      <c r="F47" s="1276">
        <v>31410</v>
      </c>
      <c r="G47" s="1277">
        <v>23.839687042578273</v>
      </c>
      <c r="H47" s="1277">
        <v>35.473257425614321</v>
      </c>
      <c r="I47" s="1278">
        <v>40.68705553180741</v>
      </c>
      <c r="J47" s="1272">
        <v>61095</v>
      </c>
      <c r="K47" s="1273">
        <v>34.452213765447169</v>
      </c>
      <c r="L47" s="1274">
        <v>11097</v>
      </c>
      <c r="M47" s="1275">
        <v>21861</v>
      </c>
      <c r="N47" s="1276">
        <v>28137</v>
      </c>
      <c r="O47" s="1277">
        <v>18.163515835993124</v>
      </c>
      <c r="P47" s="1277">
        <v>35.781978885342497</v>
      </c>
      <c r="Q47" s="1278">
        <v>46.054505278664379</v>
      </c>
      <c r="R47" s="1272">
        <v>16104</v>
      </c>
      <c r="S47" s="1273">
        <v>27.028440139095753</v>
      </c>
      <c r="T47" s="1274">
        <v>7307</v>
      </c>
      <c r="U47" s="1275">
        <v>5524</v>
      </c>
      <c r="V47" s="1276">
        <v>3273</v>
      </c>
      <c r="W47" s="1277">
        <v>45.373820168902135</v>
      </c>
      <c r="X47" s="1277">
        <v>34.302036761053159</v>
      </c>
      <c r="Y47" s="1277">
        <v>20.324143070044709</v>
      </c>
      <c r="AB47" s="1330"/>
      <c r="AC47" s="1140"/>
    </row>
    <row r="48" spans="1:29" ht="14.45" customHeight="1">
      <c r="A48" s="1283" t="s">
        <v>17</v>
      </c>
      <c r="B48" s="1284">
        <v>157898</v>
      </c>
      <c r="C48" s="1285">
        <v>37.795811219901424</v>
      </c>
      <c r="D48" s="1286">
        <v>15897</v>
      </c>
      <c r="E48" s="1287">
        <v>64621</v>
      </c>
      <c r="F48" s="1288">
        <v>77380</v>
      </c>
      <c r="G48" s="1289">
        <v>10.067891930233442</v>
      </c>
      <c r="H48" s="1289">
        <v>40.925787533724304</v>
      </c>
      <c r="I48" s="1290">
        <v>49.006320536042253</v>
      </c>
      <c r="J48" s="1284">
        <v>104477</v>
      </c>
      <c r="K48" s="1285">
        <v>39.393301875053297</v>
      </c>
      <c r="L48" s="1286">
        <v>7536</v>
      </c>
      <c r="M48" s="1287">
        <v>40958</v>
      </c>
      <c r="N48" s="1288">
        <v>55983</v>
      </c>
      <c r="O48" s="1289">
        <v>7.2130708194147992</v>
      </c>
      <c r="P48" s="1289">
        <v>39.202886759765306</v>
      </c>
      <c r="Q48" s="1290">
        <v>53.584042420819891</v>
      </c>
      <c r="R48" s="1284">
        <v>53421</v>
      </c>
      <c r="S48" s="1285">
        <v>34.67155238576553</v>
      </c>
      <c r="T48" s="1286">
        <v>8361</v>
      </c>
      <c r="U48" s="1287">
        <v>23663</v>
      </c>
      <c r="V48" s="1288">
        <v>21397</v>
      </c>
      <c r="W48" s="1289">
        <v>15.651148424776773</v>
      </c>
      <c r="X48" s="1289">
        <v>44.295314576664609</v>
      </c>
      <c r="Y48" s="1289">
        <v>40.05353699855862</v>
      </c>
      <c r="AB48" s="1330"/>
      <c r="AC48" s="1140"/>
    </row>
    <row r="49" spans="1:29" ht="14.45" customHeight="1">
      <c r="A49" s="1271" t="s">
        <v>18</v>
      </c>
      <c r="B49" s="1272">
        <v>35444</v>
      </c>
      <c r="C49" s="1273">
        <v>40.26853628258656</v>
      </c>
      <c r="D49" s="1274">
        <v>1930</v>
      </c>
      <c r="E49" s="1275">
        <v>12530</v>
      </c>
      <c r="F49" s="1276">
        <v>20984</v>
      </c>
      <c r="G49" s="1277">
        <v>5.4452093443177976</v>
      </c>
      <c r="H49" s="1277">
        <v>35.351540458187564</v>
      </c>
      <c r="I49" s="1278">
        <v>59.20325019749464</v>
      </c>
      <c r="J49" s="1272">
        <v>32129</v>
      </c>
      <c r="K49" s="1273">
        <v>41.474524572815731</v>
      </c>
      <c r="L49" s="1274">
        <v>660</v>
      </c>
      <c r="M49" s="1275">
        <v>11080</v>
      </c>
      <c r="N49" s="1276">
        <v>20389</v>
      </c>
      <c r="O49" s="1277">
        <v>2.0542189299386848</v>
      </c>
      <c r="P49" s="1277">
        <v>34.485978399576709</v>
      </c>
      <c r="Q49" s="1278">
        <v>63.459802670484613</v>
      </c>
      <c r="R49" s="1272">
        <v>3315</v>
      </c>
      <c r="S49" s="1273">
        <v>28.580090497737523</v>
      </c>
      <c r="T49" s="1274">
        <v>1270</v>
      </c>
      <c r="U49" s="1275">
        <v>1450</v>
      </c>
      <c r="V49" s="1276">
        <v>595</v>
      </c>
      <c r="W49" s="1277">
        <v>38.310708898944199</v>
      </c>
      <c r="X49" s="1277">
        <v>43.740573152337859</v>
      </c>
      <c r="Y49" s="1277">
        <v>17.948717948717949</v>
      </c>
      <c r="AB49" s="1330"/>
      <c r="AC49" s="1140"/>
    </row>
    <row r="50" spans="1:29" ht="14.45" customHeight="1">
      <c r="A50" s="1283" t="s">
        <v>19</v>
      </c>
      <c r="B50" s="1284">
        <v>7961</v>
      </c>
      <c r="C50" s="1285">
        <v>45.080768747644825</v>
      </c>
      <c r="D50" s="1286">
        <v>340</v>
      </c>
      <c r="E50" s="1287">
        <v>1087</v>
      </c>
      <c r="F50" s="1288">
        <v>6534</v>
      </c>
      <c r="G50" s="1289">
        <v>4.2708202487124733</v>
      </c>
      <c r="H50" s="1289">
        <v>13.65406355985429</v>
      </c>
      <c r="I50" s="1290">
        <v>82.075116191433239</v>
      </c>
      <c r="J50" s="1284">
        <v>7101</v>
      </c>
      <c r="K50" s="1285">
        <v>46.735248556541364</v>
      </c>
      <c r="L50" s="1286">
        <v>175</v>
      </c>
      <c r="M50" s="1287">
        <v>590</v>
      </c>
      <c r="N50" s="1288">
        <v>6336</v>
      </c>
      <c r="O50" s="1289">
        <v>2.4644416279397268</v>
      </c>
      <c r="P50" s="1289">
        <v>8.3086889170539351</v>
      </c>
      <c r="Q50" s="1290">
        <v>89.226869455006337</v>
      </c>
      <c r="R50" s="1284">
        <v>860</v>
      </c>
      <c r="S50" s="1285">
        <v>31.419767441860479</v>
      </c>
      <c r="T50" s="1286">
        <v>165</v>
      </c>
      <c r="U50" s="1287">
        <v>497</v>
      </c>
      <c r="V50" s="1288">
        <v>198</v>
      </c>
      <c r="W50" s="1289">
        <v>19.186046511627907</v>
      </c>
      <c r="X50" s="1289">
        <v>57.790697674418603</v>
      </c>
      <c r="Y50" s="1289">
        <v>23.02325581395349</v>
      </c>
      <c r="AB50" s="1330"/>
      <c r="AC50" s="1140"/>
    </row>
    <row r="51" spans="1:29" ht="14.45" customHeight="1">
      <c r="A51" s="1271" t="s">
        <v>20</v>
      </c>
      <c r="B51" s="1272">
        <v>53910</v>
      </c>
      <c r="C51" s="1273">
        <v>42.087108143201888</v>
      </c>
      <c r="D51" s="1274">
        <v>1611</v>
      </c>
      <c r="E51" s="1275">
        <v>6419</v>
      </c>
      <c r="F51" s="1276">
        <v>45880</v>
      </c>
      <c r="G51" s="1277">
        <v>2.988313856427379</v>
      </c>
      <c r="H51" s="1277">
        <v>11.906881840103877</v>
      </c>
      <c r="I51" s="1278">
        <v>85.10480430346874</v>
      </c>
      <c r="J51" s="1272">
        <v>48126</v>
      </c>
      <c r="K51" s="1273">
        <v>42.013568549225255</v>
      </c>
      <c r="L51" s="1274">
        <v>1559</v>
      </c>
      <c r="M51" s="1275">
        <v>6083</v>
      </c>
      <c r="N51" s="1276">
        <v>40484</v>
      </c>
      <c r="O51" s="1277">
        <v>3.2394132069982962</v>
      </c>
      <c r="P51" s="1277">
        <v>12.639737356106886</v>
      </c>
      <c r="Q51" s="1278">
        <v>84.120849436894815</v>
      </c>
      <c r="R51" s="1272">
        <v>5784</v>
      </c>
      <c r="S51" s="1273">
        <v>42.698997233748109</v>
      </c>
      <c r="T51" s="1274">
        <v>52</v>
      </c>
      <c r="U51" s="1275">
        <v>336</v>
      </c>
      <c r="V51" s="1276">
        <v>5396</v>
      </c>
      <c r="W51" s="1277">
        <v>0.89903181189488235</v>
      </c>
      <c r="X51" s="1277">
        <v>5.809128630705394</v>
      </c>
      <c r="Y51" s="1277">
        <v>93.291839557399726</v>
      </c>
      <c r="AB51" s="1330"/>
      <c r="AC51" s="1140"/>
    </row>
    <row r="52" spans="1:29" ht="14.45" customHeight="1">
      <c r="A52" s="1283" t="s">
        <v>21</v>
      </c>
      <c r="B52" s="1284">
        <v>28963</v>
      </c>
      <c r="C52" s="1285">
        <v>42.009425819148433</v>
      </c>
      <c r="D52" s="1286">
        <v>2177</v>
      </c>
      <c r="E52" s="1287">
        <v>2934</v>
      </c>
      <c r="F52" s="1288">
        <v>23852</v>
      </c>
      <c r="G52" s="1289">
        <v>7.5164865518074793</v>
      </c>
      <c r="H52" s="1289">
        <v>10.130166073956428</v>
      </c>
      <c r="I52" s="1290">
        <v>82.353347374236094</v>
      </c>
      <c r="J52" s="1284">
        <v>28335</v>
      </c>
      <c r="K52" s="1285">
        <v>41.995341450502664</v>
      </c>
      <c r="L52" s="1286">
        <v>2172</v>
      </c>
      <c r="M52" s="1287">
        <v>2911</v>
      </c>
      <c r="N52" s="1288">
        <v>23252</v>
      </c>
      <c r="O52" s="1289">
        <v>7.6654314452091059</v>
      </c>
      <c r="P52" s="1289">
        <v>10.273513322745721</v>
      </c>
      <c r="Q52" s="1290">
        <v>82.061055232045177</v>
      </c>
      <c r="R52" s="1284">
        <v>628</v>
      </c>
      <c r="S52" s="1285">
        <v>42.644904458598731</v>
      </c>
      <c r="T52" s="1286">
        <v>5</v>
      </c>
      <c r="U52" s="1287">
        <v>23</v>
      </c>
      <c r="V52" s="1288">
        <v>600</v>
      </c>
      <c r="W52" s="1289">
        <v>0.79617834394904463</v>
      </c>
      <c r="X52" s="1289">
        <v>3.6624203821656049</v>
      </c>
      <c r="Y52" s="1289">
        <v>95.541401273885356</v>
      </c>
      <c r="AB52" s="1330"/>
      <c r="AC52" s="1140"/>
    </row>
    <row r="53" spans="1:29" ht="14.45" customHeight="1">
      <c r="A53" s="1271" t="s">
        <v>22</v>
      </c>
      <c r="B53" s="1272">
        <v>27838</v>
      </c>
      <c r="C53" s="1273">
        <v>35.118902219987291</v>
      </c>
      <c r="D53" s="1274">
        <v>4293</v>
      </c>
      <c r="E53" s="1275">
        <v>10273</v>
      </c>
      <c r="F53" s="1276">
        <v>13272</v>
      </c>
      <c r="G53" s="1277">
        <v>15.42136647747683</v>
      </c>
      <c r="H53" s="1277">
        <v>36.902794741001507</v>
      </c>
      <c r="I53" s="1278">
        <v>47.675838781521662</v>
      </c>
      <c r="J53" s="1272">
        <v>21603</v>
      </c>
      <c r="K53" s="1273">
        <v>36.157015229366429</v>
      </c>
      <c r="L53" s="1274">
        <v>2731</v>
      </c>
      <c r="M53" s="1275">
        <v>7460</v>
      </c>
      <c r="N53" s="1276">
        <v>11412</v>
      </c>
      <c r="O53" s="1277">
        <v>12.641762718141001</v>
      </c>
      <c r="P53" s="1277">
        <v>34.532240892468643</v>
      </c>
      <c r="Q53" s="1278">
        <v>52.825996389390362</v>
      </c>
      <c r="R53" s="1272">
        <v>6235</v>
      </c>
      <c r="S53" s="1273">
        <v>31.522052927024802</v>
      </c>
      <c r="T53" s="1274">
        <v>1562</v>
      </c>
      <c r="U53" s="1275">
        <v>2813</v>
      </c>
      <c r="V53" s="1276">
        <v>1860</v>
      </c>
      <c r="W53" s="1277">
        <v>25.05212510024058</v>
      </c>
      <c r="X53" s="1277">
        <v>45.116279069767437</v>
      </c>
      <c r="Y53" s="1277">
        <v>29.831595829991979</v>
      </c>
      <c r="AB53" s="1330"/>
      <c r="AC53" s="1140"/>
    </row>
    <row r="54" spans="1:29" ht="14.45" customHeight="1" thickBot="1">
      <c r="A54" s="1283" t="s">
        <v>23</v>
      </c>
      <c r="B54" s="1300">
        <v>26752</v>
      </c>
      <c r="C54" s="1301">
        <v>45.338927930622141</v>
      </c>
      <c r="D54" s="1302">
        <v>516</v>
      </c>
      <c r="E54" s="1303">
        <v>946</v>
      </c>
      <c r="F54" s="1304">
        <v>25290</v>
      </c>
      <c r="G54" s="1305">
        <v>1.9288277511961722</v>
      </c>
      <c r="H54" s="1305">
        <v>3.5361842105263155</v>
      </c>
      <c r="I54" s="1306">
        <v>94.534988038277518</v>
      </c>
      <c r="J54" s="1300">
        <v>25886</v>
      </c>
      <c r="K54" s="1301">
        <v>45.48443173916413</v>
      </c>
      <c r="L54" s="1302">
        <v>478</v>
      </c>
      <c r="M54" s="1303">
        <v>854</v>
      </c>
      <c r="N54" s="1304">
        <v>24554</v>
      </c>
      <c r="O54" s="1305">
        <v>1.8465579850112028</v>
      </c>
      <c r="P54" s="1305">
        <v>3.2990805840995132</v>
      </c>
      <c r="Q54" s="1306">
        <v>94.854361430889284</v>
      </c>
      <c r="R54" s="1300">
        <v>866</v>
      </c>
      <c r="S54" s="1301">
        <v>40.989607390300272</v>
      </c>
      <c r="T54" s="1302">
        <v>38</v>
      </c>
      <c r="U54" s="1303">
        <v>92</v>
      </c>
      <c r="V54" s="1304">
        <v>736</v>
      </c>
      <c r="W54" s="1305">
        <v>4.3879907621247112</v>
      </c>
      <c r="X54" s="1305">
        <v>10.623556581986143</v>
      </c>
      <c r="Y54" s="1305">
        <v>84.988452655889148</v>
      </c>
      <c r="AB54" s="1330"/>
      <c r="AC54" s="1140"/>
    </row>
    <row r="55" spans="1:29" ht="14.45" customHeight="1">
      <c r="A55" s="1311" t="s">
        <v>28</v>
      </c>
      <c r="B55" s="927">
        <v>619828</v>
      </c>
      <c r="C55" s="1050">
        <v>35.420684447943593</v>
      </c>
      <c r="D55" s="931">
        <v>108374</v>
      </c>
      <c r="E55" s="932">
        <v>236492</v>
      </c>
      <c r="F55" s="929">
        <v>274962</v>
      </c>
      <c r="G55" s="1062">
        <v>17.484527965822778</v>
      </c>
      <c r="H55" s="1312">
        <v>38.154455752240949</v>
      </c>
      <c r="I55" s="1053">
        <v>44.36101628193628</v>
      </c>
      <c r="J55" s="927">
        <v>503067</v>
      </c>
      <c r="K55" s="1050">
        <v>36.392224097387142</v>
      </c>
      <c r="L55" s="931">
        <v>74196</v>
      </c>
      <c r="M55" s="932">
        <v>189608</v>
      </c>
      <c r="N55" s="929">
        <v>239263</v>
      </c>
      <c r="O55" s="1062">
        <v>14.748731282314283</v>
      </c>
      <c r="P55" s="1312">
        <v>37.690407043197027</v>
      </c>
      <c r="Q55" s="1053">
        <v>47.560861674488685</v>
      </c>
      <c r="R55" s="927">
        <v>116761</v>
      </c>
      <c r="S55" s="1050">
        <v>31.234787300554324</v>
      </c>
      <c r="T55" s="931">
        <v>34178</v>
      </c>
      <c r="U55" s="932">
        <v>46884</v>
      </c>
      <c r="V55" s="929">
        <v>35699</v>
      </c>
      <c r="W55" s="1051">
        <v>29.27176026241639</v>
      </c>
      <c r="X55" s="1312">
        <v>40.153818483911579</v>
      </c>
      <c r="Y55" s="1052">
        <v>30.574421253672028</v>
      </c>
      <c r="AB55" s="1330"/>
      <c r="AC55" s="1140"/>
    </row>
    <row r="56" spans="1:29" ht="14.45" customHeight="1">
      <c r="A56" s="1314" t="s">
        <v>27</v>
      </c>
      <c r="B56" s="939">
        <v>218870</v>
      </c>
      <c r="C56" s="1054">
        <v>42.40712751861831</v>
      </c>
      <c r="D56" s="943">
        <v>5122</v>
      </c>
      <c r="E56" s="944">
        <v>46456</v>
      </c>
      <c r="F56" s="941">
        <v>167292</v>
      </c>
      <c r="G56" s="1063">
        <v>2.3402019463608532</v>
      </c>
      <c r="H56" s="1315">
        <v>21.225384931694613</v>
      </c>
      <c r="I56" s="1057">
        <v>76.43441312194453</v>
      </c>
      <c r="J56" s="939">
        <v>202726</v>
      </c>
      <c r="K56" s="1054">
        <v>42.451930191490028</v>
      </c>
      <c r="L56" s="943">
        <v>4927</v>
      </c>
      <c r="M56" s="944">
        <v>43035</v>
      </c>
      <c r="N56" s="941">
        <v>154764</v>
      </c>
      <c r="O56" s="1063">
        <v>2.4303740023479969</v>
      </c>
      <c r="P56" s="1315">
        <v>21.228160176790347</v>
      </c>
      <c r="Q56" s="1057">
        <v>76.341465820861657</v>
      </c>
      <c r="R56" s="939">
        <v>16144</v>
      </c>
      <c r="S56" s="1054">
        <v>41.844524281466796</v>
      </c>
      <c r="T56" s="943">
        <v>195</v>
      </c>
      <c r="U56" s="944">
        <v>3421</v>
      </c>
      <c r="V56" s="941">
        <v>12528</v>
      </c>
      <c r="W56" s="1055">
        <v>1.2078790882061448</v>
      </c>
      <c r="X56" s="1315">
        <v>21.190535183349851</v>
      </c>
      <c r="Y56" s="1056">
        <v>77.601585728444007</v>
      </c>
      <c r="AB56" s="1330"/>
      <c r="AC56" s="1140"/>
    </row>
    <row r="57" spans="1:29" ht="14.45" customHeight="1">
      <c r="A57" s="1317" t="s">
        <v>26</v>
      </c>
      <c r="B57" s="951">
        <v>838698</v>
      </c>
      <c r="C57" s="1058">
        <v>37.24389470345713</v>
      </c>
      <c r="D57" s="955">
        <v>113496</v>
      </c>
      <c r="E57" s="956">
        <v>282948</v>
      </c>
      <c r="F57" s="953">
        <v>442254</v>
      </c>
      <c r="G57" s="1064">
        <v>13.53240379731441</v>
      </c>
      <c r="H57" s="1318">
        <v>33.736577409270083</v>
      </c>
      <c r="I57" s="1061">
        <v>52.731018793415508</v>
      </c>
      <c r="J57" s="951">
        <v>705793</v>
      </c>
      <c r="K57" s="1058">
        <v>38.132762722216228</v>
      </c>
      <c r="L57" s="955">
        <v>79123</v>
      </c>
      <c r="M57" s="956">
        <v>232643</v>
      </c>
      <c r="N57" s="953">
        <v>394027</v>
      </c>
      <c r="O57" s="1064">
        <v>11.2105107304833</v>
      </c>
      <c r="P57" s="1318">
        <v>32.961930764402595</v>
      </c>
      <c r="Q57" s="1061">
        <v>55.827558505114105</v>
      </c>
      <c r="R57" s="951">
        <v>132905</v>
      </c>
      <c r="S57" s="1058">
        <v>32.52355441856934</v>
      </c>
      <c r="T57" s="955">
        <v>34373</v>
      </c>
      <c r="U57" s="956">
        <v>50305</v>
      </c>
      <c r="V57" s="953">
        <v>48227</v>
      </c>
      <c r="W57" s="1059">
        <v>25.862834355366616</v>
      </c>
      <c r="X57" s="1318">
        <v>37.850344230841579</v>
      </c>
      <c r="Y57" s="1060">
        <v>36.286821413791806</v>
      </c>
      <c r="AB57" s="1330"/>
      <c r="AC57" s="1140"/>
    </row>
    <row r="58" spans="1:29" ht="14.45" customHeight="1">
      <c r="A58" s="1850" t="s">
        <v>470</v>
      </c>
      <c r="B58" s="1850"/>
      <c r="C58" s="1850"/>
      <c r="D58" s="1850"/>
      <c r="E58" s="1850"/>
      <c r="F58" s="1850"/>
      <c r="G58" s="1850"/>
      <c r="H58" s="1850"/>
      <c r="I58" s="1850"/>
      <c r="J58" s="1850"/>
      <c r="K58" s="1850"/>
      <c r="L58" s="1850"/>
      <c r="M58" s="1850"/>
      <c r="N58" s="1850"/>
      <c r="O58" s="1850"/>
      <c r="P58" s="1850"/>
      <c r="Q58" s="1850"/>
      <c r="R58" s="1850"/>
      <c r="S58" s="1850"/>
      <c r="T58" s="1850"/>
      <c r="U58" s="1850"/>
      <c r="V58" s="1850"/>
      <c r="W58" s="1850"/>
      <c r="X58" s="1850"/>
      <c r="Y58" s="1850"/>
      <c r="AB58" s="1330"/>
    </row>
    <row r="59" spans="1:29" ht="14.45" customHeight="1">
      <c r="A59" s="2121" t="s">
        <v>477</v>
      </c>
      <c r="B59" s="2121"/>
      <c r="C59" s="2121"/>
      <c r="D59" s="2121"/>
      <c r="E59" s="2121"/>
      <c r="F59" s="2121"/>
      <c r="G59" s="2121"/>
      <c r="H59" s="2121"/>
      <c r="I59" s="2121"/>
      <c r="J59" s="1915"/>
      <c r="K59" s="1915"/>
      <c r="L59" s="1915"/>
      <c r="M59" s="1915"/>
      <c r="N59" s="1915"/>
      <c r="O59" s="1915"/>
      <c r="P59" s="1915"/>
      <c r="Q59" s="1915"/>
      <c r="R59" s="1915"/>
      <c r="S59" s="1915"/>
      <c r="T59" s="1915"/>
      <c r="U59" s="1915"/>
      <c r="V59" s="1915"/>
      <c r="W59" s="1915"/>
      <c r="X59" s="1915"/>
      <c r="Y59" s="1915"/>
    </row>
    <row r="60" spans="1:29" ht="14.45" customHeight="1">
      <c r="A60" s="1027"/>
      <c r="B60" s="1027"/>
      <c r="C60" s="1027"/>
      <c r="D60" s="1027"/>
      <c r="E60" s="1027"/>
      <c r="F60" s="1027"/>
      <c r="G60" s="1027"/>
      <c r="H60" s="1027"/>
      <c r="I60" s="1027"/>
      <c r="J60" s="1331"/>
      <c r="K60" s="1331"/>
      <c r="L60" s="1331"/>
      <c r="M60" s="1331"/>
      <c r="N60" s="1331"/>
      <c r="O60" s="1331"/>
      <c r="P60" s="1331"/>
      <c r="Q60" s="1331"/>
      <c r="R60" s="1331"/>
      <c r="S60" s="1331"/>
      <c r="T60" s="1331"/>
      <c r="U60" s="1331"/>
      <c r="V60" s="1331"/>
      <c r="W60" s="1027"/>
      <c r="X60" s="1027"/>
      <c r="Y60" s="1027"/>
    </row>
    <row r="61" spans="1:29" ht="24" customHeight="1">
      <c r="A61" s="1910">
        <v>2021</v>
      </c>
      <c r="B61" s="1910"/>
      <c r="C61" s="1910"/>
      <c r="D61" s="1910"/>
      <c r="E61" s="1910"/>
      <c r="F61" s="1910"/>
      <c r="G61" s="1910"/>
      <c r="H61" s="1910"/>
      <c r="I61" s="1910"/>
      <c r="J61" s="1910"/>
      <c r="K61" s="1910"/>
      <c r="L61" s="1910"/>
      <c r="M61" s="1910"/>
      <c r="N61" s="1910"/>
      <c r="O61" s="1910"/>
      <c r="P61" s="1910"/>
      <c r="Q61" s="1910"/>
      <c r="R61" s="1910"/>
      <c r="S61" s="1910"/>
      <c r="T61" s="1910"/>
      <c r="U61" s="1910"/>
      <c r="V61" s="1910"/>
      <c r="W61" s="1910"/>
      <c r="X61" s="1910"/>
      <c r="Y61" s="1910"/>
    </row>
    <row r="62" spans="1:29" ht="14.45" customHeight="1">
      <c r="A62" s="1028"/>
      <c r="B62" s="1027"/>
      <c r="C62" s="1027"/>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1027"/>
    </row>
    <row r="63" spans="1:29" ht="14.45" customHeight="1">
      <c r="A63" s="2131" t="s">
        <v>629</v>
      </c>
      <c r="B63" s="2131"/>
      <c r="C63" s="2131"/>
      <c r="D63" s="2131"/>
      <c r="E63" s="2131"/>
      <c r="F63" s="2131"/>
      <c r="G63" s="2131"/>
      <c r="H63" s="2131"/>
      <c r="I63" s="2131"/>
      <c r="J63" s="2131"/>
      <c r="K63" s="2131"/>
      <c r="L63" s="2131"/>
      <c r="M63" s="2131"/>
      <c r="N63" s="2131"/>
      <c r="O63" s="2131"/>
      <c r="P63" s="2131"/>
      <c r="Q63" s="2131"/>
      <c r="R63" s="2131"/>
      <c r="S63" s="2131"/>
      <c r="T63" s="2131"/>
      <c r="U63" s="2131"/>
      <c r="V63" s="2131"/>
      <c r="W63" s="2131"/>
      <c r="X63" s="2131"/>
      <c r="Y63" s="2131"/>
    </row>
    <row r="64" spans="1:29" ht="14.45" customHeight="1">
      <c r="A64" s="2132" t="s">
        <v>8</v>
      </c>
      <c r="B64" s="2137" t="s">
        <v>552</v>
      </c>
      <c r="C64" s="2135"/>
      <c r="D64" s="2135"/>
      <c r="E64" s="2135"/>
      <c r="F64" s="2135"/>
      <c r="G64" s="2135"/>
      <c r="H64" s="2135"/>
      <c r="I64" s="2135"/>
      <c r="J64" s="2135"/>
      <c r="K64" s="2135"/>
      <c r="L64" s="2135"/>
      <c r="M64" s="2135"/>
      <c r="N64" s="2135"/>
      <c r="O64" s="2135"/>
      <c r="P64" s="2135"/>
      <c r="Q64" s="2135"/>
      <c r="R64" s="2135"/>
      <c r="S64" s="2135"/>
      <c r="T64" s="2135"/>
      <c r="U64" s="2135"/>
      <c r="V64" s="2135"/>
      <c r="W64" s="2135"/>
      <c r="X64" s="2135"/>
      <c r="Y64" s="2135"/>
    </row>
    <row r="65" spans="1:25" ht="14.45" customHeight="1">
      <c r="A65" s="2132"/>
      <c r="B65" s="2126" t="s">
        <v>613</v>
      </c>
      <c r="C65" s="2126" t="s">
        <v>614</v>
      </c>
      <c r="D65" s="2127" t="s">
        <v>615</v>
      </c>
      <c r="E65" s="2128"/>
      <c r="F65" s="2128"/>
      <c r="G65" s="2128"/>
      <c r="H65" s="2128"/>
      <c r="I65" s="2129"/>
      <c r="J65" s="2136" t="s">
        <v>616</v>
      </c>
      <c r="K65" s="2136" t="s">
        <v>614</v>
      </c>
      <c r="L65" s="2148" t="s">
        <v>615</v>
      </c>
      <c r="M65" s="2128"/>
      <c r="N65" s="2128"/>
      <c r="O65" s="2128"/>
      <c r="P65" s="2128"/>
      <c r="Q65" s="2129"/>
      <c r="R65" s="2126" t="s">
        <v>617</v>
      </c>
      <c r="S65" s="2136" t="s">
        <v>614</v>
      </c>
      <c r="T65" s="2127" t="s">
        <v>615</v>
      </c>
      <c r="U65" s="2128"/>
      <c r="V65" s="2128"/>
      <c r="W65" s="2128"/>
      <c r="X65" s="2128"/>
      <c r="Y65" s="2128"/>
    </row>
    <row r="66" spans="1:25" ht="41.45" customHeight="1">
      <c r="A66" s="2132"/>
      <c r="B66" s="2126"/>
      <c r="C66" s="2126"/>
      <c r="D66" s="1267" t="s">
        <v>618</v>
      </c>
      <c r="E66" s="1268" t="s">
        <v>619</v>
      </c>
      <c r="F66" s="1269" t="s">
        <v>620</v>
      </c>
      <c r="G66" s="1267" t="s">
        <v>618</v>
      </c>
      <c r="H66" s="1268" t="s">
        <v>619</v>
      </c>
      <c r="I66" s="1269" t="s">
        <v>620</v>
      </c>
      <c r="J66" s="2136"/>
      <c r="K66" s="2136"/>
      <c r="L66" s="1267" t="s">
        <v>618</v>
      </c>
      <c r="M66" s="1268" t="s">
        <v>619</v>
      </c>
      <c r="N66" s="1269" t="s">
        <v>620</v>
      </c>
      <c r="O66" s="1270" t="s">
        <v>618</v>
      </c>
      <c r="P66" s="1268" t="s">
        <v>619</v>
      </c>
      <c r="Q66" s="1269" t="s">
        <v>620</v>
      </c>
      <c r="R66" s="2126"/>
      <c r="S66" s="2136"/>
      <c r="T66" s="1267" t="s">
        <v>618</v>
      </c>
      <c r="U66" s="1268" t="s">
        <v>619</v>
      </c>
      <c r="V66" s="1269" t="s">
        <v>620</v>
      </c>
      <c r="W66" s="1267" t="s">
        <v>618</v>
      </c>
      <c r="X66" s="1268" t="s">
        <v>619</v>
      </c>
      <c r="Y66" s="1268" t="s">
        <v>620</v>
      </c>
    </row>
    <row r="67" spans="1:25" ht="14.45" customHeight="1">
      <c r="A67" s="2132"/>
      <c r="B67" s="2144" t="s">
        <v>1</v>
      </c>
      <c r="C67" s="2145"/>
      <c r="D67" s="2145"/>
      <c r="E67" s="2145"/>
      <c r="F67" s="2146"/>
      <c r="G67" s="2147" t="s">
        <v>469</v>
      </c>
      <c r="H67" s="2145"/>
      <c r="I67" s="2145"/>
      <c r="J67" s="2145" t="s">
        <v>1</v>
      </c>
      <c r="K67" s="2145"/>
      <c r="L67" s="2145"/>
      <c r="M67" s="2145"/>
      <c r="N67" s="2146"/>
      <c r="O67" s="2144" t="s">
        <v>469</v>
      </c>
      <c r="P67" s="2145"/>
      <c r="Q67" s="2146"/>
      <c r="R67" s="2147" t="s">
        <v>1</v>
      </c>
      <c r="S67" s="2145"/>
      <c r="T67" s="2145"/>
      <c r="U67" s="2145"/>
      <c r="V67" s="2146"/>
      <c r="W67" s="2147" t="s">
        <v>469</v>
      </c>
      <c r="X67" s="2145"/>
      <c r="Y67" s="2145"/>
    </row>
    <row r="68" spans="1:25" ht="14.45" customHeight="1">
      <c r="A68" s="1271" t="s">
        <v>9</v>
      </c>
      <c r="B68" s="1332">
        <f>SUM(J68,R68)</f>
        <v>94007</v>
      </c>
      <c r="C68" s="1333">
        <v>33.76014552107862</v>
      </c>
      <c r="D68" s="1274">
        <f>SUM(L68,T68)</f>
        <v>17475</v>
      </c>
      <c r="E68" s="1275">
        <f t="shared" ref="E68:F86" si="0">SUM(M68,U68)</f>
        <v>44340</v>
      </c>
      <c r="F68" s="1334">
        <f>SUM(N68,V68)</f>
        <v>32192</v>
      </c>
      <c r="G68" s="1323">
        <f>D68/$B68*100</f>
        <v>18.589041241609667</v>
      </c>
      <c r="H68" s="1282">
        <f>E68/$B68*100</f>
        <v>47.166700352101437</v>
      </c>
      <c r="I68" s="1335">
        <f>F68/$B68*100</f>
        <v>34.244258406288893</v>
      </c>
      <c r="J68" s="1332">
        <v>79213</v>
      </c>
      <c r="K68" s="1333">
        <v>35.399416762400307</v>
      </c>
      <c r="L68" s="1274">
        <v>9215</v>
      </c>
      <c r="M68" s="1275">
        <v>39789</v>
      </c>
      <c r="N68" s="1334">
        <v>30209</v>
      </c>
      <c r="O68" s="1336">
        <f>L68/$J68*100</f>
        <v>11.633191521593677</v>
      </c>
      <c r="P68" s="1277">
        <f t="shared" ref="P68:Q86" si="1">M68/$J68*100</f>
        <v>50.230391476146593</v>
      </c>
      <c r="Q68" s="1278">
        <f>N68/$J68*100</f>
        <v>38.136417002259734</v>
      </c>
      <c r="R68" s="1337">
        <v>14794</v>
      </c>
      <c r="S68" s="1333">
        <v>24.982830877382707</v>
      </c>
      <c r="T68" s="1274">
        <v>8260</v>
      </c>
      <c r="U68" s="1275">
        <v>4551</v>
      </c>
      <c r="V68" s="1334">
        <v>1983</v>
      </c>
      <c r="W68" s="1277">
        <f>T68/$R68*100</f>
        <v>55.833445991618227</v>
      </c>
      <c r="X68" s="1277">
        <f t="shared" ref="X68:Y86" si="2">U68/$R68*100</f>
        <v>30.762471272137354</v>
      </c>
      <c r="Y68" s="1338">
        <f t="shared" si="2"/>
        <v>13.404082736244424</v>
      </c>
    </row>
    <row r="69" spans="1:25" ht="14.45" customHeight="1">
      <c r="A69" s="1283" t="s">
        <v>10</v>
      </c>
      <c r="B69" s="1284">
        <f t="shared" ref="B69:B84" si="3">SUM(J69,R69)</f>
        <v>113298</v>
      </c>
      <c r="C69" s="1285">
        <v>32.285786156860382</v>
      </c>
      <c r="D69" s="1286">
        <f t="shared" ref="D69:D86" si="4">SUM(L69,T69)</f>
        <v>31172</v>
      </c>
      <c r="E69" s="1287">
        <f t="shared" si="0"/>
        <v>44832</v>
      </c>
      <c r="F69" s="1288">
        <f>SUM(N69,V69)</f>
        <v>37294</v>
      </c>
      <c r="G69" s="1289">
        <f>D69/$B69*100</f>
        <v>27.51328355310773</v>
      </c>
      <c r="H69" s="1289">
        <f t="shared" ref="H69:I86" si="5">E69/$B69*100</f>
        <v>39.569983583117093</v>
      </c>
      <c r="I69" s="1290">
        <f t="shared" si="5"/>
        <v>32.916732863775181</v>
      </c>
      <c r="J69" s="1284">
        <v>104590</v>
      </c>
      <c r="K69" s="1285">
        <v>32.48778085859108</v>
      </c>
      <c r="L69" s="1286">
        <v>28202</v>
      </c>
      <c r="M69" s="1287">
        <v>41560</v>
      </c>
      <c r="N69" s="1288">
        <v>34828</v>
      </c>
      <c r="O69" s="1339">
        <f t="shared" ref="O69:O86" si="6">L69/$J69*100</f>
        <v>26.964336934697393</v>
      </c>
      <c r="P69" s="1289">
        <f t="shared" si="1"/>
        <v>39.736112439047709</v>
      </c>
      <c r="Q69" s="1290">
        <f t="shared" si="1"/>
        <v>33.299550626254899</v>
      </c>
      <c r="R69" s="1340">
        <v>8708</v>
      </c>
      <c r="S69" s="1285">
        <v>29.85966926963707</v>
      </c>
      <c r="T69" s="1286">
        <v>2970</v>
      </c>
      <c r="U69" s="1287">
        <v>3272</v>
      </c>
      <c r="V69" s="1288">
        <v>2466</v>
      </c>
      <c r="W69" s="1289">
        <f t="shared" ref="W69:W86" si="7">T69/$R69*100</f>
        <v>34.106568672485068</v>
      </c>
      <c r="X69" s="1289">
        <f t="shared" si="2"/>
        <v>37.57464400551217</v>
      </c>
      <c r="Y69" s="1289">
        <f t="shared" si="2"/>
        <v>28.318787322002759</v>
      </c>
    </row>
    <row r="70" spans="1:25" ht="14.45" customHeight="1">
      <c r="A70" s="1271" t="s">
        <v>11</v>
      </c>
      <c r="B70" s="1272">
        <f t="shared" si="3"/>
        <v>51887</v>
      </c>
      <c r="C70" s="1273">
        <v>42.590533274230374</v>
      </c>
      <c r="D70" s="1274">
        <f t="shared" si="4"/>
        <v>372</v>
      </c>
      <c r="E70" s="1275">
        <f t="shared" si="0"/>
        <v>19055</v>
      </c>
      <c r="F70" s="1276">
        <f>SUM(N70,V70)</f>
        <v>32460</v>
      </c>
      <c r="G70" s="1277">
        <f t="shared" ref="G70:G86" si="8">D70/$B70*100</f>
        <v>0.71694258677510747</v>
      </c>
      <c r="H70" s="1277">
        <f t="shared" si="5"/>
        <v>36.724034922042129</v>
      </c>
      <c r="I70" s="1278">
        <f t="shared" si="5"/>
        <v>62.559022491182759</v>
      </c>
      <c r="J70" s="1272">
        <v>48040</v>
      </c>
      <c r="K70" s="1273">
        <v>42.702622814321124</v>
      </c>
      <c r="L70" s="1274">
        <v>352</v>
      </c>
      <c r="M70" s="1275">
        <v>17552</v>
      </c>
      <c r="N70" s="1276">
        <v>30136</v>
      </c>
      <c r="O70" s="1336">
        <f t="shared" si="6"/>
        <v>0.73272273105745211</v>
      </c>
      <c r="P70" s="1277">
        <f t="shared" si="1"/>
        <v>36.536219816819312</v>
      </c>
      <c r="Q70" s="1278">
        <f t="shared" si="1"/>
        <v>62.731057452123231</v>
      </c>
      <c r="R70" s="1341">
        <v>3847</v>
      </c>
      <c r="S70" s="1273">
        <v>41.190798024434578</v>
      </c>
      <c r="T70" s="1274">
        <v>20</v>
      </c>
      <c r="U70" s="1275">
        <v>1503</v>
      </c>
      <c r="V70" s="1276">
        <v>2324</v>
      </c>
      <c r="W70" s="1277">
        <f t="shared" si="7"/>
        <v>0.51988562516246428</v>
      </c>
      <c r="X70" s="1277">
        <f t="shared" si="2"/>
        <v>39.069404730959192</v>
      </c>
      <c r="Y70" s="1277">
        <f t="shared" si="2"/>
        <v>60.410709643878349</v>
      </c>
    </row>
    <row r="71" spans="1:25" ht="14.45" customHeight="1">
      <c r="A71" s="1283" t="s">
        <v>12</v>
      </c>
      <c r="B71" s="1284">
        <f t="shared" si="3"/>
        <v>34824</v>
      </c>
      <c r="C71" s="1285">
        <v>39.221312887663593</v>
      </c>
      <c r="D71" s="1286">
        <f t="shared" si="4"/>
        <v>353</v>
      </c>
      <c r="E71" s="1287">
        <f t="shared" si="0"/>
        <v>11281</v>
      </c>
      <c r="F71" s="1288">
        <f>SUM(N71,V71)</f>
        <v>23190</v>
      </c>
      <c r="G71" s="1289">
        <f t="shared" si="8"/>
        <v>1.0136687342062947</v>
      </c>
      <c r="H71" s="1289">
        <f t="shared" si="5"/>
        <v>32.394325752354696</v>
      </c>
      <c r="I71" s="1290">
        <f t="shared" si="5"/>
        <v>66.592005513439005</v>
      </c>
      <c r="J71" s="1284">
        <v>31798</v>
      </c>
      <c r="K71" s="1285">
        <v>39.309138939556014</v>
      </c>
      <c r="L71" s="1286">
        <v>302</v>
      </c>
      <c r="M71" s="1287">
        <v>10273</v>
      </c>
      <c r="N71" s="1288">
        <v>21223</v>
      </c>
      <c r="O71" s="1339">
        <f t="shared" si="6"/>
        <v>0.94974526699792439</v>
      </c>
      <c r="P71" s="1289">
        <f t="shared" si="1"/>
        <v>32.307063337316812</v>
      </c>
      <c r="Q71" s="1290">
        <f t="shared" si="1"/>
        <v>66.743191395685258</v>
      </c>
      <c r="R71" s="1340">
        <v>3026</v>
      </c>
      <c r="S71" s="1285">
        <v>38.298413747521451</v>
      </c>
      <c r="T71" s="1286">
        <v>51</v>
      </c>
      <c r="U71" s="1287">
        <v>1008</v>
      </c>
      <c r="V71" s="1288">
        <v>1967</v>
      </c>
      <c r="W71" s="1289">
        <f t="shared" si="7"/>
        <v>1.6853932584269662</v>
      </c>
      <c r="X71" s="1289">
        <f t="shared" si="2"/>
        <v>33.311302048909454</v>
      </c>
      <c r="Y71" s="1289">
        <f t="shared" si="2"/>
        <v>65.003304692663576</v>
      </c>
    </row>
    <row r="72" spans="1:25" ht="14.45" customHeight="1">
      <c r="A72" s="1271" t="s">
        <v>13</v>
      </c>
      <c r="B72" s="1272">
        <f t="shared" si="3"/>
        <v>6067</v>
      </c>
      <c r="C72" s="1273">
        <v>35.114389319268248</v>
      </c>
      <c r="D72" s="1274">
        <f t="shared" si="4"/>
        <v>656</v>
      </c>
      <c r="E72" s="1275">
        <f t="shared" si="0"/>
        <v>2159</v>
      </c>
      <c r="F72" s="1276">
        <f t="shared" si="0"/>
        <v>3252</v>
      </c>
      <c r="G72" s="1277">
        <f t="shared" si="8"/>
        <v>10.812592714686007</v>
      </c>
      <c r="H72" s="1277">
        <f t="shared" si="5"/>
        <v>35.585956815559584</v>
      </c>
      <c r="I72" s="1278">
        <f t="shared" si="5"/>
        <v>53.601450469754411</v>
      </c>
      <c r="J72" s="1272">
        <v>5193</v>
      </c>
      <c r="K72" s="1273">
        <v>35.570575775081835</v>
      </c>
      <c r="L72" s="1274">
        <v>441</v>
      </c>
      <c r="M72" s="1275">
        <v>1800</v>
      </c>
      <c r="N72" s="1276">
        <v>2952</v>
      </c>
      <c r="O72" s="1336">
        <f t="shared" si="6"/>
        <v>8.492201039861353</v>
      </c>
      <c r="P72" s="1277">
        <f t="shared" si="1"/>
        <v>34.662045060658578</v>
      </c>
      <c r="Q72" s="1278">
        <f t="shared" si="1"/>
        <v>56.845753899480066</v>
      </c>
      <c r="R72" s="1341">
        <v>874</v>
      </c>
      <c r="S72" s="1273">
        <v>32.403890160183074</v>
      </c>
      <c r="T72" s="1274">
        <v>215</v>
      </c>
      <c r="U72" s="1275">
        <v>359</v>
      </c>
      <c r="V72" s="1276">
        <v>300</v>
      </c>
      <c r="W72" s="1277">
        <f t="shared" si="7"/>
        <v>24.59954233409611</v>
      </c>
      <c r="X72" s="1277">
        <f t="shared" si="2"/>
        <v>41.075514874141881</v>
      </c>
      <c r="Y72" s="1277">
        <f t="shared" si="2"/>
        <v>34.324942791762012</v>
      </c>
    </row>
    <row r="73" spans="1:25" ht="14.45" customHeight="1">
      <c r="A73" s="1283" t="s">
        <v>14</v>
      </c>
      <c r="B73" s="1284">
        <f t="shared" si="3"/>
        <v>28184</v>
      </c>
      <c r="C73" s="1285">
        <v>35.260928186205014</v>
      </c>
      <c r="D73" s="1286">
        <f t="shared" si="4"/>
        <v>9633</v>
      </c>
      <c r="E73" s="1287">
        <f t="shared" si="0"/>
        <v>3099</v>
      </c>
      <c r="F73" s="1288">
        <f t="shared" si="0"/>
        <v>15452</v>
      </c>
      <c r="G73" s="1289">
        <f t="shared" si="8"/>
        <v>34.178966789667896</v>
      </c>
      <c r="H73" s="1289">
        <f t="shared" si="5"/>
        <v>10.995600340618791</v>
      </c>
      <c r="I73" s="1290">
        <f t="shared" si="5"/>
        <v>54.82543286971331</v>
      </c>
      <c r="J73" s="1284">
        <v>26369</v>
      </c>
      <c r="K73" s="1285">
        <v>35.566536463271127</v>
      </c>
      <c r="L73" s="1286">
        <v>8805</v>
      </c>
      <c r="M73" s="1287">
        <v>2636</v>
      </c>
      <c r="N73" s="1288">
        <v>14928</v>
      </c>
      <c r="O73" s="1339">
        <f t="shared" si="6"/>
        <v>33.391482422541621</v>
      </c>
      <c r="P73" s="1289">
        <f t="shared" si="1"/>
        <v>9.9965869012856015</v>
      </c>
      <c r="Q73" s="1290">
        <f t="shared" si="1"/>
        <v>56.611930676172783</v>
      </c>
      <c r="R73" s="1340">
        <v>1815</v>
      </c>
      <c r="S73" s="1285">
        <v>30.820936639118457</v>
      </c>
      <c r="T73" s="1286">
        <v>828</v>
      </c>
      <c r="U73" s="1287">
        <v>463</v>
      </c>
      <c r="V73" s="1288">
        <v>524</v>
      </c>
      <c r="W73" s="1289">
        <f t="shared" si="7"/>
        <v>45.619834710743802</v>
      </c>
      <c r="X73" s="1289">
        <f t="shared" si="2"/>
        <v>25.509641873278238</v>
      </c>
      <c r="Y73" s="1289">
        <f t="shared" si="2"/>
        <v>28.87052341597796</v>
      </c>
    </row>
    <row r="74" spans="1:25" ht="14.45" customHeight="1">
      <c r="A74" s="1271" t="s">
        <v>15</v>
      </c>
      <c r="B74" s="1272">
        <f t="shared" si="3"/>
        <v>56559</v>
      </c>
      <c r="C74" s="1273">
        <v>37.982708322282768</v>
      </c>
      <c r="D74" s="1274">
        <f t="shared" si="4"/>
        <v>6443</v>
      </c>
      <c r="E74" s="1275">
        <f t="shared" si="0"/>
        <v>16597</v>
      </c>
      <c r="F74" s="1276">
        <f t="shared" si="0"/>
        <v>33519</v>
      </c>
      <c r="G74" s="1277">
        <f t="shared" si="8"/>
        <v>11.391644123835288</v>
      </c>
      <c r="H74" s="1277">
        <f t="shared" si="5"/>
        <v>29.344578228045048</v>
      </c>
      <c r="I74" s="1278">
        <f t="shared" si="5"/>
        <v>59.263777648119664</v>
      </c>
      <c r="J74" s="1272">
        <v>47379</v>
      </c>
      <c r="K74" s="1273">
        <v>39.268853289431732</v>
      </c>
      <c r="L74" s="1274">
        <v>3698</v>
      </c>
      <c r="M74" s="1275">
        <v>13079</v>
      </c>
      <c r="N74" s="1276">
        <v>30602</v>
      </c>
      <c r="O74" s="1336">
        <f t="shared" si="6"/>
        <v>7.8051457396736952</v>
      </c>
      <c r="P74" s="1277">
        <f t="shared" si="1"/>
        <v>27.605057092804831</v>
      </c>
      <c r="Q74" s="1278">
        <f t="shared" si="1"/>
        <v>64.589797167521482</v>
      </c>
      <c r="R74" s="1341">
        <v>9180</v>
      </c>
      <c r="S74" s="1273">
        <v>31.344771241830063</v>
      </c>
      <c r="T74" s="1274">
        <v>2745</v>
      </c>
      <c r="U74" s="1275">
        <v>3518</v>
      </c>
      <c r="V74" s="1276">
        <v>2917</v>
      </c>
      <c r="W74" s="1277">
        <f t="shared" si="7"/>
        <v>29.901960784313726</v>
      </c>
      <c r="X74" s="1277">
        <f t="shared" si="2"/>
        <v>38.322440087145971</v>
      </c>
      <c r="Y74" s="1277">
        <f t="shared" si="2"/>
        <v>31.775599128540303</v>
      </c>
    </row>
    <row r="75" spans="1:25" ht="14.45" customHeight="1">
      <c r="A75" s="1283" t="s">
        <v>24</v>
      </c>
      <c r="B75" s="1284">
        <f t="shared" si="3"/>
        <v>22219</v>
      </c>
      <c r="C75" s="1285">
        <v>45.712678338358884</v>
      </c>
      <c r="D75" s="1286">
        <f t="shared" si="4"/>
        <v>74</v>
      </c>
      <c r="E75" s="1287">
        <f t="shared" si="0"/>
        <v>4648</v>
      </c>
      <c r="F75" s="1288">
        <f t="shared" si="0"/>
        <v>17497</v>
      </c>
      <c r="G75" s="1289">
        <f t="shared" si="8"/>
        <v>0.33304829200234032</v>
      </c>
      <c r="H75" s="1289">
        <f t="shared" si="5"/>
        <v>20.919033259822676</v>
      </c>
      <c r="I75" s="1290">
        <f t="shared" si="5"/>
        <v>78.747918448174985</v>
      </c>
      <c r="J75" s="1284">
        <v>19389</v>
      </c>
      <c r="K75" s="1285">
        <v>45.689308370725527</v>
      </c>
      <c r="L75" s="1286">
        <v>70</v>
      </c>
      <c r="M75" s="1287">
        <v>4070</v>
      </c>
      <c r="N75" s="1288">
        <v>15249</v>
      </c>
      <c r="O75" s="1339">
        <f t="shared" si="6"/>
        <v>0.36102944968796741</v>
      </c>
      <c r="P75" s="1289">
        <f t="shared" si="1"/>
        <v>20.991283717571818</v>
      </c>
      <c r="Q75" s="1290">
        <f t="shared" si="1"/>
        <v>78.64768683274022</v>
      </c>
      <c r="R75" s="1340">
        <v>2830</v>
      </c>
      <c r="S75" s="1285">
        <v>45.872791519434578</v>
      </c>
      <c r="T75" s="1286">
        <v>4</v>
      </c>
      <c r="U75" s="1287">
        <v>578</v>
      </c>
      <c r="V75" s="1288">
        <v>2248</v>
      </c>
      <c r="W75" s="1289">
        <f t="shared" si="7"/>
        <v>0.14134275618374559</v>
      </c>
      <c r="X75" s="1289">
        <f t="shared" si="2"/>
        <v>20.424028268551236</v>
      </c>
      <c r="Y75" s="1289">
        <f t="shared" si="2"/>
        <v>79.434628975265014</v>
      </c>
    </row>
    <row r="76" spans="1:25" ht="14.45" customHeight="1">
      <c r="A76" s="1271" t="s">
        <v>16</v>
      </c>
      <c r="B76" s="1272">
        <f t="shared" si="3"/>
        <v>71804</v>
      </c>
      <c r="C76" s="1273">
        <v>32.89011754219861</v>
      </c>
      <c r="D76" s="1274">
        <f t="shared" si="4"/>
        <v>17659</v>
      </c>
      <c r="E76" s="1275">
        <f t="shared" si="0"/>
        <v>24556</v>
      </c>
      <c r="F76" s="1276">
        <f t="shared" si="0"/>
        <v>29589</v>
      </c>
      <c r="G76" s="1277">
        <f t="shared" si="8"/>
        <v>24.593337418528215</v>
      </c>
      <c r="H76" s="1277">
        <f t="shared" si="5"/>
        <v>34.198651885688818</v>
      </c>
      <c r="I76" s="1278">
        <f t="shared" si="5"/>
        <v>41.208010695782967</v>
      </c>
      <c r="J76" s="1272">
        <v>56438</v>
      </c>
      <c r="K76" s="1273">
        <v>34.530387327687087</v>
      </c>
      <c r="L76" s="1274">
        <v>10576</v>
      </c>
      <c r="M76" s="1275">
        <v>19446</v>
      </c>
      <c r="N76" s="1276">
        <v>26416</v>
      </c>
      <c r="O76" s="1336">
        <f t="shared" si="6"/>
        <v>18.73914738296892</v>
      </c>
      <c r="P76" s="1277">
        <f t="shared" si="1"/>
        <v>34.455508699812185</v>
      </c>
      <c r="Q76" s="1278">
        <f t="shared" si="1"/>
        <v>46.805343917218892</v>
      </c>
      <c r="R76" s="1341">
        <v>15366</v>
      </c>
      <c r="S76" s="1273">
        <v>26.865547312247859</v>
      </c>
      <c r="T76" s="1274">
        <v>7083</v>
      </c>
      <c r="U76" s="1275">
        <v>5110</v>
      </c>
      <c r="V76" s="1276">
        <v>3173</v>
      </c>
      <c r="W76" s="1277">
        <f t="shared" si="7"/>
        <v>46.095275283092541</v>
      </c>
      <c r="X76" s="1277">
        <f t="shared" si="2"/>
        <v>33.255238838995183</v>
      </c>
      <c r="Y76" s="1277">
        <f t="shared" si="2"/>
        <v>20.649485877912273</v>
      </c>
    </row>
    <row r="77" spans="1:25" ht="14.45" customHeight="1">
      <c r="A77" s="1283" t="s">
        <v>17</v>
      </c>
      <c r="B77" s="1284">
        <f t="shared" si="3"/>
        <v>152948</v>
      </c>
      <c r="C77" s="1285">
        <v>37.651129795748226</v>
      </c>
      <c r="D77" s="1286">
        <f t="shared" si="4"/>
        <v>17145</v>
      </c>
      <c r="E77" s="1287">
        <f t="shared" si="0"/>
        <v>61303</v>
      </c>
      <c r="F77" s="1288">
        <f t="shared" si="0"/>
        <v>74500</v>
      </c>
      <c r="G77" s="1289">
        <f t="shared" si="8"/>
        <v>11.209692182964144</v>
      </c>
      <c r="H77" s="1289">
        <f t="shared" si="5"/>
        <v>40.080942542563484</v>
      </c>
      <c r="I77" s="1290">
        <f t="shared" si="5"/>
        <v>48.709365274472368</v>
      </c>
      <c r="J77" s="1284">
        <v>101851</v>
      </c>
      <c r="K77" s="1285">
        <v>39.380889731077971</v>
      </c>
      <c r="L77" s="1286">
        <v>7655</v>
      </c>
      <c r="M77" s="1287">
        <v>39130</v>
      </c>
      <c r="N77" s="1288">
        <v>55066</v>
      </c>
      <c r="O77" s="1339">
        <f t="shared" si="6"/>
        <v>7.5158810419141684</v>
      </c>
      <c r="P77" s="1289">
        <f t="shared" si="1"/>
        <v>38.418866775976674</v>
      </c>
      <c r="Q77" s="1290">
        <f t="shared" si="1"/>
        <v>54.065252182109155</v>
      </c>
      <c r="R77" s="1340">
        <v>51097</v>
      </c>
      <c r="S77" s="1285">
        <v>34.203221324148068</v>
      </c>
      <c r="T77" s="1286">
        <v>9490</v>
      </c>
      <c r="U77" s="1287">
        <v>22173</v>
      </c>
      <c r="V77" s="1288">
        <v>19434</v>
      </c>
      <c r="W77" s="1289">
        <f t="shared" si="7"/>
        <v>18.572518934575417</v>
      </c>
      <c r="X77" s="1289">
        <f t="shared" si="2"/>
        <v>43.393937021742964</v>
      </c>
      <c r="Y77" s="1289">
        <f t="shared" si="2"/>
        <v>38.03354404368163</v>
      </c>
    </row>
    <row r="78" spans="1:25" ht="14.45" customHeight="1">
      <c r="A78" s="1271" t="s">
        <v>18</v>
      </c>
      <c r="B78" s="1272">
        <f t="shared" si="3"/>
        <v>33506</v>
      </c>
      <c r="C78" s="1273">
        <v>39.400555124454897</v>
      </c>
      <c r="D78" s="1274">
        <f t="shared" si="4"/>
        <v>2453</v>
      </c>
      <c r="E78" s="1275">
        <f t="shared" si="0"/>
        <v>11194</v>
      </c>
      <c r="F78" s="1276">
        <f t="shared" si="0"/>
        <v>19859</v>
      </c>
      <c r="G78" s="1277">
        <f t="shared" si="8"/>
        <v>7.3210768220617197</v>
      </c>
      <c r="H78" s="1277">
        <f t="shared" si="5"/>
        <v>33.408941682086791</v>
      </c>
      <c r="I78" s="1278">
        <f t="shared" si="5"/>
        <v>59.269981495851489</v>
      </c>
      <c r="J78" s="1272">
        <v>30501</v>
      </c>
      <c r="K78" s="1273">
        <v>40.464017573194518</v>
      </c>
      <c r="L78" s="1274">
        <v>1317</v>
      </c>
      <c r="M78" s="1275">
        <v>9938</v>
      </c>
      <c r="N78" s="1276">
        <v>19246</v>
      </c>
      <c r="O78" s="1336">
        <f t="shared" si="6"/>
        <v>4.3178912166814198</v>
      </c>
      <c r="P78" s="1277">
        <f t="shared" si="1"/>
        <v>32.582538277433528</v>
      </c>
      <c r="Q78" s="1278">
        <f t="shared" si="1"/>
        <v>63.099570505885048</v>
      </c>
      <c r="R78" s="1341">
        <v>3005</v>
      </c>
      <c r="S78" s="1273">
        <v>28.606322795341043</v>
      </c>
      <c r="T78" s="1274">
        <v>1136</v>
      </c>
      <c r="U78" s="1275">
        <v>1256</v>
      </c>
      <c r="V78" s="1276">
        <v>613</v>
      </c>
      <c r="W78" s="1277">
        <f t="shared" si="7"/>
        <v>37.803660565723796</v>
      </c>
      <c r="X78" s="1277">
        <f t="shared" si="2"/>
        <v>41.797004991680531</v>
      </c>
      <c r="Y78" s="1277">
        <f t="shared" si="2"/>
        <v>20.399334442595674</v>
      </c>
    </row>
    <row r="79" spans="1:25" ht="14.45" customHeight="1">
      <c r="A79" s="1283" t="s">
        <v>19</v>
      </c>
      <c r="B79" s="1284">
        <f t="shared" si="3"/>
        <v>7293</v>
      </c>
      <c r="C79" s="1285">
        <v>44.843137254902132</v>
      </c>
      <c r="D79" s="1286">
        <f t="shared" si="4"/>
        <v>328</v>
      </c>
      <c r="E79" s="1287">
        <f t="shared" si="0"/>
        <v>1081</v>
      </c>
      <c r="F79" s="1288">
        <f t="shared" si="0"/>
        <v>5884</v>
      </c>
      <c r="G79" s="1289">
        <f t="shared" si="8"/>
        <v>4.4974633209927326</v>
      </c>
      <c r="H79" s="1289">
        <f t="shared" si="5"/>
        <v>14.822432469491293</v>
      </c>
      <c r="I79" s="1290">
        <f t="shared" si="5"/>
        <v>80.680104209515974</v>
      </c>
      <c r="J79" s="1284">
        <v>6600</v>
      </c>
      <c r="K79" s="1285">
        <v>46.415757575757532</v>
      </c>
      <c r="L79" s="1286">
        <v>138</v>
      </c>
      <c r="M79" s="1287">
        <v>709</v>
      </c>
      <c r="N79" s="1288">
        <v>5753</v>
      </c>
      <c r="O79" s="1339">
        <f t="shared" si="6"/>
        <v>2.0909090909090908</v>
      </c>
      <c r="P79" s="1289">
        <f t="shared" si="1"/>
        <v>10.742424242424242</v>
      </c>
      <c r="Q79" s="1290">
        <f t="shared" si="1"/>
        <v>87.166666666666671</v>
      </c>
      <c r="R79" s="1340">
        <v>693</v>
      </c>
      <c r="S79" s="1285">
        <v>29.865800865800882</v>
      </c>
      <c r="T79" s="1286">
        <v>190</v>
      </c>
      <c r="U79" s="1287">
        <v>372</v>
      </c>
      <c r="V79" s="1288">
        <v>131</v>
      </c>
      <c r="W79" s="1289">
        <f t="shared" si="7"/>
        <v>27.417027417027416</v>
      </c>
      <c r="X79" s="1289">
        <f t="shared" si="2"/>
        <v>53.679653679653683</v>
      </c>
      <c r="Y79" s="1289">
        <f t="shared" si="2"/>
        <v>18.903318903318901</v>
      </c>
    </row>
    <row r="80" spans="1:25" ht="14.45" customHeight="1">
      <c r="A80" s="1271" t="s">
        <v>20</v>
      </c>
      <c r="B80" s="1272">
        <f t="shared" si="3"/>
        <v>54620</v>
      </c>
      <c r="C80" s="1273">
        <v>41.956554375686387</v>
      </c>
      <c r="D80" s="1274">
        <f t="shared" si="4"/>
        <v>1867</v>
      </c>
      <c r="E80" s="1275">
        <f t="shared" si="0"/>
        <v>6710</v>
      </c>
      <c r="F80" s="1276">
        <f t="shared" si="0"/>
        <v>46043</v>
      </c>
      <c r="G80" s="1277">
        <f t="shared" si="8"/>
        <v>3.4181618454778468</v>
      </c>
      <c r="H80" s="1277">
        <f t="shared" si="5"/>
        <v>12.284877334309776</v>
      </c>
      <c r="I80" s="1278">
        <f t="shared" si="5"/>
        <v>84.296960820212377</v>
      </c>
      <c r="J80" s="1272">
        <v>48314</v>
      </c>
      <c r="K80" s="1273">
        <v>41.858446827006738</v>
      </c>
      <c r="L80" s="1274">
        <v>1805</v>
      </c>
      <c r="M80" s="1275">
        <v>6380</v>
      </c>
      <c r="N80" s="1276">
        <v>40129</v>
      </c>
      <c r="O80" s="1336">
        <f t="shared" si="6"/>
        <v>3.7359771494804814</v>
      </c>
      <c r="P80" s="1277">
        <f t="shared" si="1"/>
        <v>13.205282112845138</v>
      </c>
      <c r="Q80" s="1278">
        <f t="shared" si="1"/>
        <v>83.05874073767437</v>
      </c>
      <c r="R80" s="1341">
        <v>6306</v>
      </c>
      <c r="S80" s="1273">
        <v>42.708214398985028</v>
      </c>
      <c r="T80" s="1274">
        <v>62</v>
      </c>
      <c r="U80" s="1275">
        <v>330</v>
      </c>
      <c r="V80" s="1276">
        <v>5914</v>
      </c>
      <c r="W80" s="1277">
        <f t="shared" si="7"/>
        <v>0.98319061211544556</v>
      </c>
      <c r="X80" s="1277">
        <f t="shared" si="2"/>
        <v>5.233111322549953</v>
      </c>
      <c r="Y80" s="1277">
        <f t="shared" si="2"/>
        <v>93.78369806533459</v>
      </c>
    </row>
    <row r="81" spans="1:25" ht="14.45" customHeight="1">
      <c r="A81" s="1283" t="s">
        <v>21</v>
      </c>
      <c r="B81" s="1284">
        <f t="shared" si="3"/>
        <v>28866</v>
      </c>
      <c r="C81" s="1285">
        <v>41.83149726321615</v>
      </c>
      <c r="D81" s="1286">
        <f t="shared" si="4"/>
        <v>2486</v>
      </c>
      <c r="E81" s="1287">
        <f t="shared" si="0"/>
        <v>2935</v>
      </c>
      <c r="F81" s="1288">
        <f t="shared" si="0"/>
        <v>23445</v>
      </c>
      <c r="G81" s="1289">
        <f t="shared" si="8"/>
        <v>8.6122081341370471</v>
      </c>
      <c r="H81" s="1289">
        <f t="shared" si="5"/>
        <v>10.167671308806208</v>
      </c>
      <c r="I81" s="1290">
        <f t="shared" si="5"/>
        <v>81.220120557056745</v>
      </c>
      <c r="J81" s="1284">
        <v>28196</v>
      </c>
      <c r="K81" s="1285">
        <v>41.81054050219845</v>
      </c>
      <c r="L81" s="1286">
        <v>2480</v>
      </c>
      <c r="M81" s="1287">
        <v>2908</v>
      </c>
      <c r="N81" s="1288">
        <v>22808</v>
      </c>
      <c r="O81" s="1339">
        <f t="shared" si="6"/>
        <v>8.7955738402610297</v>
      </c>
      <c r="P81" s="1289">
        <f t="shared" si="1"/>
        <v>10.313519648177047</v>
      </c>
      <c r="Q81" s="1290">
        <f t="shared" si="1"/>
        <v>80.890906511561923</v>
      </c>
      <c r="R81" s="1340">
        <v>670</v>
      </c>
      <c r="S81" s="1285">
        <v>42.713432835820917</v>
      </c>
      <c r="T81" s="1286">
        <v>6</v>
      </c>
      <c r="U81" s="1287">
        <v>27</v>
      </c>
      <c r="V81" s="1288">
        <v>637</v>
      </c>
      <c r="W81" s="1289">
        <f t="shared" si="7"/>
        <v>0.89552238805970152</v>
      </c>
      <c r="X81" s="1289">
        <f t="shared" si="2"/>
        <v>4.0298507462686564</v>
      </c>
      <c r="Y81" s="1289">
        <f t="shared" si="2"/>
        <v>95.074626865671647</v>
      </c>
    </row>
    <row r="82" spans="1:25" ht="14.45" customHeight="1">
      <c r="A82" s="1271" t="s">
        <v>22</v>
      </c>
      <c r="B82" s="1272">
        <f t="shared" si="3"/>
        <v>26773</v>
      </c>
      <c r="C82" s="1273">
        <v>34.847084749561013</v>
      </c>
      <c r="D82" s="1274">
        <f t="shared" si="4"/>
        <v>4599</v>
      </c>
      <c r="E82" s="1275">
        <f t="shared" si="0"/>
        <v>9538</v>
      </c>
      <c r="F82" s="1276">
        <f t="shared" si="0"/>
        <v>12636</v>
      </c>
      <c r="G82" s="1277">
        <f t="shared" si="8"/>
        <v>17.177753707092965</v>
      </c>
      <c r="H82" s="1277">
        <f t="shared" si="5"/>
        <v>35.625443543868826</v>
      </c>
      <c r="I82" s="1278">
        <f t="shared" si="5"/>
        <v>47.196802749038206</v>
      </c>
      <c r="J82" s="1272">
        <v>20518</v>
      </c>
      <c r="K82" s="1273">
        <v>36.047421776001414</v>
      </c>
      <c r="L82" s="1274">
        <v>2804</v>
      </c>
      <c r="M82" s="1275">
        <v>6897</v>
      </c>
      <c r="N82" s="1276">
        <v>10817</v>
      </c>
      <c r="O82" s="1336">
        <f t="shared" si="6"/>
        <v>13.666049322546057</v>
      </c>
      <c r="P82" s="1277">
        <f t="shared" si="1"/>
        <v>33.614387367189785</v>
      </c>
      <c r="Q82" s="1278">
        <f t="shared" si="1"/>
        <v>52.719563310264164</v>
      </c>
      <c r="R82" s="1341">
        <v>6255</v>
      </c>
      <c r="S82" s="1273">
        <v>30.909672262190213</v>
      </c>
      <c r="T82" s="1274">
        <v>1795</v>
      </c>
      <c r="U82" s="1275">
        <v>2641</v>
      </c>
      <c r="V82" s="1276">
        <v>1819</v>
      </c>
      <c r="W82" s="1277">
        <f t="shared" si="7"/>
        <v>28.697042366107112</v>
      </c>
      <c r="X82" s="1277">
        <f t="shared" si="2"/>
        <v>42.222222222222221</v>
      </c>
      <c r="Y82" s="1277">
        <f t="shared" si="2"/>
        <v>29.080735411670666</v>
      </c>
    </row>
    <row r="83" spans="1:25" ht="14.45" customHeight="1" thickBot="1">
      <c r="A83" s="1283" t="s">
        <v>23</v>
      </c>
      <c r="B83" s="1300">
        <f t="shared" si="3"/>
        <v>27053</v>
      </c>
      <c r="C83" s="1301">
        <v>45.198905851476795</v>
      </c>
      <c r="D83" s="1302">
        <f t="shared" si="4"/>
        <v>572</v>
      </c>
      <c r="E83" s="1303">
        <f t="shared" si="0"/>
        <v>961</v>
      </c>
      <c r="F83" s="1304">
        <f t="shared" si="0"/>
        <v>25520</v>
      </c>
      <c r="G83" s="1305">
        <f t="shared" si="8"/>
        <v>2.114368092263335</v>
      </c>
      <c r="H83" s="1305">
        <f t="shared" si="5"/>
        <v>3.5522862529109522</v>
      </c>
      <c r="I83" s="1306">
        <f t="shared" si="5"/>
        <v>94.33334565482572</v>
      </c>
      <c r="J83" s="1300">
        <v>26113</v>
      </c>
      <c r="K83" s="1301">
        <v>45.34741316585621</v>
      </c>
      <c r="L83" s="1302">
        <v>522</v>
      </c>
      <c r="M83" s="1303">
        <v>881</v>
      </c>
      <c r="N83" s="1304">
        <v>24710</v>
      </c>
      <c r="O83" s="1342">
        <f t="shared" si="6"/>
        <v>1.9990043273465323</v>
      </c>
      <c r="P83" s="1305">
        <f t="shared" si="1"/>
        <v>3.3737984911729786</v>
      </c>
      <c r="Q83" s="1306">
        <f t="shared" si="1"/>
        <v>94.627197181480497</v>
      </c>
      <c r="R83" s="1343">
        <v>940</v>
      </c>
      <c r="S83" s="1301">
        <v>41.073404255319119</v>
      </c>
      <c r="T83" s="1302">
        <v>50</v>
      </c>
      <c r="U83" s="1303">
        <v>80</v>
      </c>
      <c r="V83" s="1304">
        <v>810</v>
      </c>
      <c r="W83" s="1305">
        <f t="shared" si="7"/>
        <v>5.3191489361702127</v>
      </c>
      <c r="X83" s="1305">
        <f t="shared" si="2"/>
        <v>8.5106382978723403</v>
      </c>
      <c r="Y83" s="1305">
        <f t="shared" si="2"/>
        <v>86.170212765957444</v>
      </c>
    </row>
    <row r="84" spans="1:25" ht="14.45" customHeight="1">
      <c r="A84" s="1311" t="s">
        <v>28</v>
      </c>
      <c r="B84" s="927">
        <f t="shared" si="3"/>
        <v>590439</v>
      </c>
      <c r="C84" s="1050">
        <v>35.375654385972474</v>
      </c>
      <c r="D84" s="931">
        <f t="shared" si="4"/>
        <v>107563</v>
      </c>
      <c r="E84" s="932">
        <f t="shared" si="0"/>
        <v>218699</v>
      </c>
      <c r="F84" s="929">
        <f t="shared" si="0"/>
        <v>264177</v>
      </c>
      <c r="G84" s="1062">
        <f t="shared" si="8"/>
        <v>18.217461922400112</v>
      </c>
      <c r="H84" s="1312">
        <f t="shared" si="5"/>
        <v>37.040066797755564</v>
      </c>
      <c r="I84" s="1053">
        <f t="shared" si="5"/>
        <v>44.742471279844324</v>
      </c>
      <c r="J84" s="927">
        <f>SUM(J68,J69,J72,J73,J74,J76,J77,J78,J79,J82)</f>
        <v>478652</v>
      </c>
      <c r="K84" s="1050">
        <v>36.40442116610869</v>
      </c>
      <c r="L84" s="931">
        <f>SUM(L68,L69,L72,L73,L74,L76,L77,L78,L79,L82)</f>
        <v>72851</v>
      </c>
      <c r="M84" s="932">
        <f>SUM(M68,M69,M72,M73,M74,M76,M77,M78,M79,M82)</f>
        <v>174984</v>
      </c>
      <c r="N84" s="929">
        <f>SUM(N68,N69,N72,N73,N74,N76,N77,N78,N79,N82)</f>
        <v>230817</v>
      </c>
      <c r="O84" s="1313">
        <f t="shared" si="6"/>
        <v>15.220034597160359</v>
      </c>
      <c r="P84" s="1312">
        <f t="shared" si="1"/>
        <v>36.557666112332129</v>
      </c>
      <c r="Q84" s="1053">
        <f t="shared" si="1"/>
        <v>48.222299290507507</v>
      </c>
      <c r="R84" s="930">
        <f>SUM(R68,R69,R72,R73,R74,R76,R77,R78,R79,R82)</f>
        <v>111787</v>
      </c>
      <c r="S84" s="1050">
        <v>30.970658484439326</v>
      </c>
      <c r="T84" s="931">
        <f>SUM(T68,T69,T72,T73,T74,T76,T77,T78,T79,T82)</f>
        <v>34712</v>
      </c>
      <c r="U84" s="932">
        <f>SUM(U68,U69,U72,U73,U74,U76,U77,U78,U79,U82)</f>
        <v>43715</v>
      </c>
      <c r="V84" s="929">
        <f>SUM(V68,V69,V72,V73,V74,V76,V77,V78,V79,V82)</f>
        <v>33360</v>
      </c>
      <c r="W84" s="1051">
        <f t="shared" si="7"/>
        <v>31.051911224024259</v>
      </c>
      <c r="X84" s="1312">
        <f t="shared" si="2"/>
        <v>39.105620510435024</v>
      </c>
      <c r="Y84" s="1052">
        <f t="shared" si="2"/>
        <v>29.842468265540717</v>
      </c>
    </row>
    <row r="85" spans="1:25" ht="14.45" customHeight="1">
      <c r="A85" s="1314" t="s">
        <v>27</v>
      </c>
      <c r="B85" s="939">
        <f>SUM(J85,R85)</f>
        <v>219469</v>
      </c>
      <c r="C85" s="1054">
        <v>42.435920334990577</v>
      </c>
      <c r="D85" s="943">
        <f t="shared" si="4"/>
        <v>5724</v>
      </c>
      <c r="E85" s="944">
        <f t="shared" si="0"/>
        <v>45590</v>
      </c>
      <c r="F85" s="941">
        <f t="shared" si="0"/>
        <v>168155</v>
      </c>
      <c r="G85" s="1063">
        <f t="shared" si="8"/>
        <v>2.6081132187233731</v>
      </c>
      <c r="H85" s="1315">
        <f t="shared" si="5"/>
        <v>20.772865416072428</v>
      </c>
      <c r="I85" s="1057">
        <f t="shared" si="5"/>
        <v>76.619021365204205</v>
      </c>
      <c r="J85" s="939">
        <f>SUM(J70,J71,J75,J80,J81,J83)</f>
        <v>201850</v>
      </c>
      <c r="K85" s="1054">
        <v>42.470408719345436</v>
      </c>
      <c r="L85" s="943">
        <f>SUM(L70,L71,L75,L80,L81,L83)</f>
        <v>5531</v>
      </c>
      <c r="M85" s="944">
        <f>SUM(M70,M71,M75,M80,M81,M83)</f>
        <v>42064</v>
      </c>
      <c r="N85" s="941">
        <f>SUM(N70,N71,N75,N80,N81,N83)</f>
        <v>154255</v>
      </c>
      <c r="O85" s="1316">
        <f t="shared" si="6"/>
        <v>2.7401535793906366</v>
      </c>
      <c r="P85" s="1315">
        <f t="shared" si="1"/>
        <v>20.839237057220707</v>
      </c>
      <c r="Q85" s="1057">
        <f t="shared" si="1"/>
        <v>76.420609363388664</v>
      </c>
      <c r="R85" s="942">
        <f>SUM(R70,R71,R75,R80,R81,R83)</f>
        <v>17619</v>
      </c>
      <c r="S85" s="1054">
        <v>42.040808218400585</v>
      </c>
      <c r="T85" s="943">
        <f>SUM(T70,T71,T75,T80,T81,T83)</f>
        <v>193</v>
      </c>
      <c r="U85" s="944">
        <f>SUM(U70,U71,U75,U80,U81,U83)</f>
        <v>3526</v>
      </c>
      <c r="V85" s="941">
        <f>SUM(V70,V71,V75,V80,V81,V83)</f>
        <v>13900</v>
      </c>
      <c r="W85" s="1055">
        <f t="shared" si="7"/>
        <v>1.0954083659685567</v>
      </c>
      <c r="X85" s="1315">
        <f t="shared" si="2"/>
        <v>20.012486520233839</v>
      </c>
      <c r="Y85" s="1056">
        <f t="shared" si="2"/>
        <v>78.892105113797612</v>
      </c>
    </row>
    <row r="86" spans="1:25" ht="14.45" customHeight="1">
      <c r="A86" s="1317" t="s">
        <v>26</v>
      </c>
      <c r="B86" s="951">
        <f>SUM(J86,R86)</f>
        <v>809908</v>
      </c>
      <c r="C86" s="1058">
        <v>37.2888463874922</v>
      </c>
      <c r="D86" s="955">
        <f t="shared" si="4"/>
        <v>113287</v>
      </c>
      <c r="E86" s="956">
        <f t="shared" si="0"/>
        <v>264289</v>
      </c>
      <c r="F86" s="953">
        <f t="shared" si="0"/>
        <v>432332</v>
      </c>
      <c r="G86" s="1064">
        <f t="shared" si="8"/>
        <v>13.987638102105423</v>
      </c>
      <c r="H86" s="1318">
        <f t="shared" si="5"/>
        <v>32.631977953051454</v>
      </c>
      <c r="I86" s="1061">
        <f t="shared" si="5"/>
        <v>53.380383944843111</v>
      </c>
      <c r="J86" s="951">
        <f>SUM(J68:J83)</f>
        <v>680502</v>
      </c>
      <c r="K86" s="1058">
        <v>38.203709908274313</v>
      </c>
      <c r="L86" s="955">
        <f>SUM(L68:L83)</f>
        <v>78382</v>
      </c>
      <c r="M86" s="956">
        <f>SUM(M68:M83)</f>
        <v>217048</v>
      </c>
      <c r="N86" s="953">
        <f>SUM(N68:N83)</f>
        <v>385072</v>
      </c>
      <c r="O86" s="1319">
        <f t="shared" si="6"/>
        <v>11.518261518702369</v>
      </c>
      <c r="P86" s="1318">
        <f t="shared" si="1"/>
        <v>31.895277309985865</v>
      </c>
      <c r="Q86" s="1061">
        <f t="shared" si="1"/>
        <v>56.586461171311761</v>
      </c>
      <c r="R86" s="954">
        <f>SUM(R68:R83)</f>
        <v>129406</v>
      </c>
      <c r="S86" s="1058">
        <v>32.477891287884781</v>
      </c>
      <c r="T86" s="955">
        <f>SUM(T68:T83)</f>
        <v>34905</v>
      </c>
      <c r="U86" s="956">
        <f>SUM(U68:U83)</f>
        <v>47241</v>
      </c>
      <c r="V86" s="953">
        <f>SUM(V68:V83)</f>
        <v>47260</v>
      </c>
      <c r="W86" s="1059">
        <f t="shared" si="7"/>
        <v>26.973246990093198</v>
      </c>
      <c r="X86" s="1318">
        <f t="shared" si="2"/>
        <v>36.506035268843796</v>
      </c>
      <c r="Y86" s="1060">
        <f t="shared" si="2"/>
        <v>36.520717741063017</v>
      </c>
    </row>
    <row r="87" spans="1:25" ht="14.45" customHeight="1">
      <c r="A87" s="1850" t="s">
        <v>470</v>
      </c>
      <c r="B87" s="1850"/>
      <c r="C87" s="1850"/>
      <c r="D87" s="1850"/>
      <c r="E87" s="1850"/>
      <c r="F87" s="1850"/>
      <c r="G87" s="1850"/>
      <c r="H87" s="1850"/>
      <c r="I87" s="1850"/>
      <c r="J87" s="1850"/>
      <c r="K87" s="1850"/>
      <c r="L87" s="1850"/>
      <c r="M87" s="1850"/>
      <c r="N87" s="1850"/>
      <c r="O87" s="1850"/>
      <c r="P87" s="1850"/>
      <c r="Q87" s="1850"/>
      <c r="R87" s="1850"/>
      <c r="S87" s="1850"/>
      <c r="T87" s="1850"/>
      <c r="U87" s="1850"/>
      <c r="V87" s="1850"/>
      <c r="W87" s="1850"/>
      <c r="X87" s="1850"/>
      <c r="Y87" s="1850"/>
    </row>
    <row r="88" spans="1:25" ht="14.45" customHeight="1">
      <c r="A88" s="2121" t="s">
        <v>481</v>
      </c>
      <c r="B88" s="2121"/>
      <c r="C88" s="2121"/>
      <c r="D88" s="2121"/>
      <c r="E88" s="2121"/>
      <c r="F88" s="2121"/>
      <c r="G88" s="2121"/>
      <c r="H88" s="2121"/>
      <c r="I88" s="2121"/>
      <c r="J88" s="1915"/>
      <c r="K88" s="1915"/>
      <c r="L88" s="1915"/>
      <c r="M88" s="1915"/>
      <c r="N88" s="1915"/>
      <c r="O88" s="1915"/>
      <c r="P88" s="1915"/>
      <c r="Q88" s="1915"/>
      <c r="R88" s="1915"/>
      <c r="S88" s="1915"/>
      <c r="T88" s="1915"/>
      <c r="U88" s="1915"/>
      <c r="V88" s="1915"/>
      <c r="W88" s="1915"/>
      <c r="X88" s="1915"/>
      <c r="Y88" s="1915"/>
    </row>
    <row r="89" spans="1:25" ht="14.45" customHeight="1">
      <c r="A89" s="1027"/>
      <c r="B89" s="1027"/>
      <c r="C89" s="1027"/>
      <c r="D89" s="1027"/>
      <c r="E89" s="1027"/>
      <c r="F89" s="1027"/>
      <c r="G89" s="1027"/>
      <c r="H89" s="1027"/>
      <c r="I89" s="1027"/>
      <c r="J89" s="1331"/>
      <c r="K89" s="1331"/>
      <c r="L89" s="1331"/>
      <c r="M89" s="1331"/>
      <c r="N89" s="1331"/>
      <c r="O89" s="1331"/>
      <c r="P89" s="1331"/>
      <c r="Q89" s="1331"/>
      <c r="R89" s="1331"/>
      <c r="S89" s="1331"/>
      <c r="T89" s="1331"/>
      <c r="U89" s="1331"/>
      <c r="V89" s="1331"/>
      <c r="W89" s="1027"/>
      <c r="X89" s="1027"/>
      <c r="Y89" s="1027"/>
    </row>
    <row r="90" spans="1:25" ht="24" customHeight="1">
      <c r="A90" s="1910">
        <v>2020</v>
      </c>
      <c r="B90" s="1910"/>
      <c r="C90" s="1910"/>
      <c r="D90" s="1910"/>
      <c r="E90" s="1910"/>
      <c r="F90" s="1910"/>
      <c r="G90" s="1910"/>
      <c r="H90" s="1910"/>
      <c r="I90" s="1910"/>
      <c r="J90" s="1910"/>
      <c r="K90" s="1910"/>
      <c r="L90" s="1910"/>
      <c r="M90" s="1910"/>
      <c r="N90" s="1910"/>
      <c r="O90" s="1910"/>
      <c r="P90" s="1910"/>
      <c r="Q90" s="1910"/>
      <c r="R90" s="1910"/>
      <c r="S90" s="1910"/>
      <c r="T90" s="1910"/>
      <c r="U90" s="1910"/>
      <c r="V90" s="1910"/>
      <c r="W90" s="1910"/>
      <c r="X90" s="1910"/>
      <c r="Y90" s="2143"/>
    </row>
    <row r="91" spans="1:25" ht="14.45" customHeight="1">
      <c r="A91" s="1027"/>
      <c r="B91" s="1027"/>
      <c r="C91" s="1027"/>
      <c r="D91" s="1027"/>
      <c r="E91" s="1027"/>
      <c r="F91" s="1027"/>
      <c r="G91" s="1027"/>
      <c r="H91" s="1027"/>
      <c r="I91" s="1027"/>
      <c r="J91" s="1027"/>
      <c r="K91" s="1027"/>
      <c r="L91" s="1027"/>
      <c r="M91" s="1027"/>
      <c r="N91" s="1027"/>
      <c r="O91" s="1027"/>
      <c r="P91" s="1027"/>
      <c r="Q91" s="1027"/>
      <c r="R91" s="1027"/>
      <c r="S91" s="1027"/>
      <c r="T91" s="1027"/>
      <c r="U91" s="1027"/>
      <c r="V91" s="1027"/>
      <c r="W91" s="1027"/>
      <c r="X91" s="1027"/>
      <c r="Y91" s="1027"/>
    </row>
    <row r="92" spans="1:25" ht="14.45" customHeight="1">
      <c r="A92" s="2131" t="s">
        <v>630</v>
      </c>
      <c r="B92" s="2131"/>
      <c r="C92" s="2131"/>
      <c r="D92" s="2131"/>
      <c r="E92" s="2131"/>
      <c r="F92" s="2131"/>
      <c r="G92" s="2131"/>
      <c r="H92" s="2131"/>
      <c r="I92" s="2131"/>
      <c r="J92" s="2131"/>
      <c r="K92" s="2131"/>
      <c r="L92" s="2131"/>
      <c r="M92" s="2131"/>
      <c r="N92" s="2131"/>
      <c r="O92" s="2131"/>
      <c r="P92" s="2131"/>
      <c r="Q92" s="2131"/>
      <c r="R92" s="2131"/>
      <c r="S92" s="2131"/>
      <c r="T92" s="2131"/>
      <c r="U92" s="2131"/>
      <c r="V92" s="2131"/>
      <c r="W92" s="2131"/>
      <c r="X92" s="2131"/>
      <c r="Y92" s="2131"/>
    </row>
    <row r="93" spans="1:25" ht="14.45" customHeight="1">
      <c r="A93" s="2132" t="s">
        <v>8</v>
      </c>
      <c r="B93" s="2137" t="s">
        <v>552</v>
      </c>
      <c r="C93" s="2135"/>
      <c r="D93" s="2135"/>
      <c r="E93" s="2135"/>
      <c r="F93" s="2135"/>
      <c r="G93" s="2135"/>
      <c r="H93" s="2135"/>
      <c r="I93" s="2135"/>
      <c r="J93" s="2135"/>
      <c r="K93" s="2135"/>
      <c r="L93" s="2135"/>
      <c r="M93" s="2135"/>
      <c r="N93" s="2135"/>
      <c r="O93" s="2135"/>
      <c r="P93" s="2135"/>
      <c r="Q93" s="2135"/>
      <c r="R93" s="2135"/>
      <c r="S93" s="2135"/>
      <c r="T93" s="2135"/>
      <c r="U93" s="2135"/>
      <c r="V93" s="2135"/>
      <c r="W93" s="2135"/>
      <c r="X93" s="2135"/>
      <c r="Y93" s="2135"/>
    </row>
    <row r="94" spans="1:25" ht="14.45" customHeight="1">
      <c r="A94" s="2132"/>
      <c r="B94" s="2136" t="s">
        <v>613</v>
      </c>
      <c r="C94" s="2136" t="s">
        <v>614</v>
      </c>
      <c r="D94" s="2127" t="s">
        <v>615</v>
      </c>
      <c r="E94" s="2128"/>
      <c r="F94" s="2128"/>
      <c r="G94" s="2128"/>
      <c r="H94" s="2128"/>
      <c r="I94" s="2129"/>
      <c r="J94" s="2136" t="s">
        <v>616</v>
      </c>
      <c r="K94" s="2136" t="s">
        <v>614</v>
      </c>
      <c r="L94" s="2127" t="s">
        <v>615</v>
      </c>
      <c r="M94" s="2128"/>
      <c r="N94" s="2128"/>
      <c r="O94" s="2128"/>
      <c r="P94" s="2128"/>
      <c r="Q94" s="2129"/>
      <c r="R94" s="2126" t="s">
        <v>617</v>
      </c>
      <c r="S94" s="2136" t="s">
        <v>614</v>
      </c>
      <c r="T94" s="2127" t="s">
        <v>615</v>
      </c>
      <c r="U94" s="2128"/>
      <c r="V94" s="2128"/>
      <c r="W94" s="2128"/>
      <c r="X94" s="2128"/>
      <c r="Y94" s="2128"/>
    </row>
    <row r="95" spans="1:25" ht="41.45" customHeight="1">
      <c r="A95" s="2132"/>
      <c r="B95" s="2136"/>
      <c r="C95" s="2136"/>
      <c r="D95" s="1267" t="s">
        <v>618</v>
      </c>
      <c r="E95" s="1268" t="s">
        <v>619</v>
      </c>
      <c r="F95" s="1269" t="s">
        <v>620</v>
      </c>
      <c r="G95" s="1267" t="s">
        <v>618</v>
      </c>
      <c r="H95" s="1268" t="s">
        <v>619</v>
      </c>
      <c r="I95" s="1269" t="s">
        <v>620</v>
      </c>
      <c r="J95" s="2136"/>
      <c r="K95" s="2136"/>
      <c r="L95" s="1267" t="s">
        <v>618</v>
      </c>
      <c r="M95" s="1268" t="s">
        <v>619</v>
      </c>
      <c r="N95" s="1269" t="s">
        <v>620</v>
      </c>
      <c r="O95" s="1267" t="s">
        <v>618</v>
      </c>
      <c r="P95" s="1268" t="s">
        <v>619</v>
      </c>
      <c r="Q95" s="1269" t="s">
        <v>620</v>
      </c>
      <c r="R95" s="2126"/>
      <c r="S95" s="2136"/>
      <c r="T95" s="1267" t="s">
        <v>618</v>
      </c>
      <c r="U95" s="1268" t="s">
        <v>619</v>
      </c>
      <c r="V95" s="1269" t="s">
        <v>620</v>
      </c>
      <c r="W95" s="1267" t="s">
        <v>618</v>
      </c>
      <c r="X95" s="1268" t="s">
        <v>619</v>
      </c>
      <c r="Y95" s="1268" t="s">
        <v>620</v>
      </c>
    </row>
    <row r="96" spans="1:25" ht="14.45" customHeight="1" thickBot="1">
      <c r="A96" s="2133"/>
      <c r="B96" s="2125" t="s">
        <v>1</v>
      </c>
      <c r="C96" s="2123"/>
      <c r="D96" s="2123"/>
      <c r="E96" s="2123"/>
      <c r="F96" s="2124"/>
      <c r="G96" s="2125" t="s">
        <v>469</v>
      </c>
      <c r="H96" s="2123"/>
      <c r="I96" s="2124"/>
      <c r="J96" s="2125" t="s">
        <v>1</v>
      </c>
      <c r="K96" s="2123"/>
      <c r="L96" s="2123"/>
      <c r="M96" s="2123"/>
      <c r="N96" s="2124"/>
      <c r="O96" s="2125" t="s">
        <v>469</v>
      </c>
      <c r="P96" s="2123"/>
      <c r="Q96" s="2124"/>
      <c r="R96" s="2125" t="s">
        <v>1</v>
      </c>
      <c r="S96" s="2123"/>
      <c r="T96" s="2123"/>
      <c r="U96" s="2123"/>
      <c r="V96" s="2124"/>
      <c r="W96" s="2125" t="s">
        <v>469</v>
      </c>
      <c r="X96" s="2123"/>
      <c r="Y96" s="2123"/>
    </row>
    <row r="97" spans="1:25" ht="14.45" customHeight="1">
      <c r="A97" s="1271" t="s">
        <v>9</v>
      </c>
      <c r="B97" s="1332">
        <f>SUM(J97,R97)</f>
        <v>98546</v>
      </c>
      <c r="C97" s="1333">
        <v>33.630385809672482</v>
      </c>
      <c r="D97" s="1274">
        <f>SUM(L97,T97)</f>
        <v>19319</v>
      </c>
      <c r="E97" s="1275">
        <f>SUM(M97,U97)</f>
        <v>45456</v>
      </c>
      <c r="F97" s="1334">
        <f>SUM(N97,V97)</f>
        <v>33771</v>
      </c>
      <c r="G97" s="1323">
        <f>D97/$B97*100</f>
        <v>19.604042782051025</v>
      </c>
      <c r="H97" s="1282">
        <f>E97/$B97*100</f>
        <v>46.126681955634929</v>
      </c>
      <c r="I97" s="1335">
        <f>F97/$B97*100</f>
        <v>34.269275262314046</v>
      </c>
      <c r="J97" s="1332">
        <v>83100</v>
      </c>
      <c r="K97" s="1333">
        <v>35.300914560769755</v>
      </c>
      <c r="L97" s="1274">
        <v>10380</v>
      </c>
      <c r="M97" s="1275">
        <v>41160</v>
      </c>
      <c r="N97" s="1334">
        <v>31560</v>
      </c>
      <c r="O97" s="1336">
        <f>L97/$J97*100</f>
        <v>12.490974729241877</v>
      </c>
      <c r="P97" s="1277">
        <f>M97/$J97*100</f>
        <v>49.530685920577618</v>
      </c>
      <c r="Q97" s="1278">
        <f>N97/$J97*100</f>
        <v>37.978339350180505</v>
      </c>
      <c r="R97" s="1337">
        <v>15446</v>
      </c>
      <c r="S97" s="1333">
        <v>24.642884889291626</v>
      </c>
      <c r="T97" s="1274">
        <v>8939</v>
      </c>
      <c r="U97" s="1275">
        <v>4296</v>
      </c>
      <c r="V97" s="1334">
        <v>2211</v>
      </c>
      <c r="W97" s="1277">
        <f>T97/$R97*100</f>
        <v>57.872588372394148</v>
      </c>
      <c r="X97" s="1277">
        <f>U97/$R97*100</f>
        <v>27.81302602615564</v>
      </c>
      <c r="Y97" s="1338">
        <f>V97/$R97*100</f>
        <v>14.314385601450214</v>
      </c>
    </row>
    <row r="98" spans="1:25" ht="14.45" customHeight="1">
      <c r="A98" s="1283" t="s">
        <v>10</v>
      </c>
      <c r="B98" s="1284">
        <f t="shared" ref="B98:B113" si="9">SUM(J98,R98)</f>
        <v>114186</v>
      </c>
      <c r="C98" s="1285">
        <v>32.638712276461298</v>
      </c>
      <c r="D98" s="1286">
        <f t="shared" ref="D98:F115" si="10">SUM(L98,T98)</f>
        <v>30325</v>
      </c>
      <c r="E98" s="1287">
        <f t="shared" si="10"/>
        <v>44112</v>
      </c>
      <c r="F98" s="1288">
        <f t="shared" si="10"/>
        <v>39749</v>
      </c>
      <c r="G98" s="1289">
        <f>D98/$B98*100</f>
        <v>26.557546459285724</v>
      </c>
      <c r="H98" s="1289">
        <f t="shared" ref="H98:I115" si="11">E98/$B98*100</f>
        <v>38.631706163627769</v>
      </c>
      <c r="I98" s="1290">
        <f t="shared" si="11"/>
        <v>34.810747377086507</v>
      </c>
      <c r="J98" s="1284">
        <v>104949</v>
      </c>
      <c r="K98" s="1285">
        <v>32.916778625808625</v>
      </c>
      <c r="L98" s="1286">
        <v>26945</v>
      </c>
      <c r="M98" s="1287">
        <v>40774</v>
      </c>
      <c r="N98" s="1288">
        <v>37230</v>
      </c>
      <c r="O98" s="1339">
        <f t="shared" ref="O98:Q115" si="12">L98/$J98*100</f>
        <v>25.674375172702934</v>
      </c>
      <c r="P98" s="1289">
        <f t="shared" si="12"/>
        <v>38.851251560281661</v>
      </c>
      <c r="Q98" s="1290">
        <f t="shared" si="12"/>
        <v>35.474373267015409</v>
      </c>
      <c r="R98" s="1340">
        <v>9237</v>
      </c>
      <c r="S98" s="1285">
        <v>29.479376420915948</v>
      </c>
      <c r="T98" s="1286">
        <v>3380</v>
      </c>
      <c r="U98" s="1287">
        <v>3338</v>
      </c>
      <c r="V98" s="1288">
        <v>2519</v>
      </c>
      <c r="W98" s="1289">
        <f t="shared" ref="W98:Y115" si="13">T98/$R98*100</f>
        <v>36.591967088881674</v>
      </c>
      <c r="X98" s="1289">
        <f t="shared" si="13"/>
        <v>36.137274006712133</v>
      </c>
      <c r="Y98" s="1289">
        <f t="shared" si="13"/>
        <v>27.270758904406193</v>
      </c>
    </row>
    <row r="99" spans="1:25" ht="14.45" customHeight="1">
      <c r="A99" s="1271" t="s">
        <v>11</v>
      </c>
      <c r="B99" s="1272">
        <f t="shared" si="9"/>
        <v>52407</v>
      </c>
      <c r="C99" s="1273">
        <v>43.248459175301349</v>
      </c>
      <c r="D99" s="1274">
        <f t="shared" si="10"/>
        <v>334</v>
      </c>
      <c r="E99" s="1275">
        <f t="shared" si="10"/>
        <v>17075</v>
      </c>
      <c r="F99" s="1276">
        <f t="shared" si="10"/>
        <v>34998</v>
      </c>
      <c r="G99" s="1277">
        <f t="shared" ref="G99:G115" si="14">D99/$B99*100</f>
        <v>0.63731944205926683</v>
      </c>
      <c r="H99" s="1277">
        <f t="shared" si="11"/>
        <v>32.581525368748451</v>
      </c>
      <c r="I99" s="1278">
        <f t="shared" si="11"/>
        <v>66.78115518919229</v>
      </c>
      <c r="J99" s="1272">
        <v>48329</v>
      </c>
      <c r="K99" s="1273">
        <v>43.38368267499866</v>
      </c>
      <c r="L99" s="1274">
        <v>308</v>
      </c>
      <c r="M99" s="1275">
        <v>15666</v>
      </c>
      <c r="N99" s="1276">
        <v>32355</v>
      </c>
      <c r="O99" s="1336">
        <f t="shared" si="12"/>
        <v>0.63729851641871338</v>
      </c>
      <c r="P99" s="1277">
        <f t="shared" si="12"/>
        <v>32.415319994206378</v>
      </c>
      <c r="Q99" s="1278">
        <f t="shared" si="12"/>
        <v>66.947381489374919</v>
      </c>
      <c r="R99" s="1341">
        <v>4078</v>
      </c>
      <c r="S99" s="1273">
        <v>41.645904855321227</v>
      </c>
      <c r="T99" s="1274">
        <v>26</v>
      </c>
      <c r="U99" s="1275">
        <v>1409</v>
      </c>
      <c r="V99" s="1276">
        <v>2643</v>
      </c>
      <c r="W99" s="1277">
        <f t="shared" si="13"/>
        <v>0.63756743501716528</v>
      </c>
      <c r="X99" s="1277">
        <f t="shared" si="13"/>
        <v>34.55125061304561</v>
      </c>
      <c r="Y99" s="1277">
        <f t="shared" si="13"/>
        <v>64.811181951937229</v>
      </c>
    </row>
    <row r="100" spans="1:25" ht="14.45" customHeight="1">
      <c r="A100" s="1283" t="s">
        <v>12</v>
      </c>
      <c r="B100" s="1284">
        <f t="shared" si="9"/>
        <v>36303</v>
      </c>
      <c r="C100" s="1285">
        <v>39.768090791394691</v>
      </c>
      <c r="D100" s="1286">
        <f t="shared" si="10"/>
        <v>334</v>
      </c>
      <c r="E100" s="1287">
        <f t="shared" si="10"/>
        <v>10705</v>
      </c>
      <c r="F100" s="1288">
        <f>SUM(N100,V100)</f>
        <v>25264</v>
      </c>
      <c r="G100" s="1289">
        <f t="shared" si="14"/>
        <v>0.9200341569567253</v>
      </c>
      <c r="H100" s="1289">
        <f t="shared" si="11"/>
        <v>29.48792110844834</v>
      </c>
      <c r="I100" s="1290">
        <f t="shared" si="11"/>
        <v>69.592044734594936</v>
      </c>
      <c r="J100" s="1284">
        <v>32855</v>
      </c>
      <c r="K100" s="1285">
        <v>39.829127986607766</v>
      </c>
      <c r="L100" s="1286">
        <v>305</v>
      </c>
      <c r="M100" s="1287">
        <v>9683</v>
      </c>
      <c r="N100" s="1288">
        <v>22867</v>
      </c>
      <c r="O100" s="1339">
        <f t="shared" si="12"/>
        <v>0.92832141226601739</v>
      </c>
      <c r="P100" s="1289">
        <f t="shared" si="12"/>
        <v>29.471922081874908</v>
      </c>
      <c r="Q100" s="1290">
        <f t="shared" si="12"/>
        <v>69.599756505859077</v>
      </c>
      <c r="R100" s="1340">
        <v>3448</v>
      </c>
      <c r="S100" s="1285">
        <v>39.186484918793518</v>
      </c>
      <c r="T100" s="1286">
        <v>29</v>
      </c>
      <c r="U100" s="1287">
        <v>1022</v>
      </c>
      <c r="V100" s="1288">
        <v>2397</v>
      </c>
      <c r="W100" s="1289">
        <f t="shared" si="13"/>
        <v>0.8410672853828306</v>
      </c>
      <c r="X100" s="1289">
        <f t="shared" si="13"/>
        <v>29.640371229698374</v>
      </c>
      <c r="Y100" s="1289">
        <f t="shared" si="13"/>
        <v>69.518561484918791</v>
      </c>
    </row>
    <row r="101" spans="1:25" ht="14.45" customHeight="1">
      <c r="A101" s="1271" t="s">
        <v>13</v>
      </c>
      <c r="B101" s="1272">
        <f t="shared" si="9"/>
        <v>6007</v>
      </c>
      <c r="C101" s="1273">
        <v>34.761278508406974</v>
      </c>
      <c r="D101" s="1274">
        <f t="shared" si="10"/>
        <v>772</v>
      </c>
      <c r="E101" s="1275">
        <f t="shared" si="10"/>
        <v>1974</v>
      </c>
      <c r="F101" s="1276">
        <f t="shared" si="10"/>
        <v>3261</v>
      </c>
      <c r="G101" s="1277">
        <f t="shared" si="14"/>
        <v>12.851673048110538</v>
      </c>
      <c r="H101" s="1277">
        <f t="shared" si="11"/>
        <v>32.861661395039121</v>
      </c>
      <c r="I101" s="1278">
        <f t="shared" si="11"/>
        <v>54.286665556850345</v>
      </c>
      <c r="J101" s="1272">
        <v>5102</v>
      </c>
      <c r="K101" s="1273">
        <v>35.307330458643733</v>
      </c>
      <c r="L101" s="1274">
        <v>515</v>
      </c>
      <c r="M101" s="1275">
        <v>1613</v>
      </c>
      <c r="N101" s="1276">
        <v>2974</v>
      </c>
      <c r="O101" s="1336">
        <f t="shared" si="12"/>
        <v>10.094080752646022</v>
      </c>
      <c r="P101" s="1277">
        <f t="shared" si="12"/>
        <v>31.615052920423363</v>
      </c>
      <c r="Q101" s="1278">
        <f t="shared" si="12"/>
        <v>58.290866326930612</v>
      </c>
      <c r="R101" s="1341">
        <v>905</v>
      </c>
      <c r="S101" s="1273">
        <v>31.68287292817676</v>
      </c>
      <c r="T101" s="1274">
        <v>257</v>
      </c>
      <c r="U101" s="1275">
        <v>361</v>
      </c>
      <c r="V101" s="1276">
        <v>287</v>
      </c>
      <c r="W101" s="1277">
        <f t="shared" si="13"/>
        <v>28.397790055248617</v>
      </c>
      <c r="X101" s="1277">
        <f t="shared" si="13"/>
        <v>39.889502762430936</v>
      </c>
      <c r="Y101" s="1277">
        <f t="shared" si="13"/>
        <v>31.712707182320443</v>
      </c>
    </row>
    <row r="102" spans="1:25" ht="14.45" customHeight="1">
      <c r="A102" s="1283" t="s">
        <v>14</v>
      </c>
      <c r="B102" s="1284">
        <f t="shared" si="9"/>
        <v>28429</v>
      </c>
      <c r="C102" s="1285">
        <v>36.269900453762304</v>
      </c>
      <c r="D102" s="1286">
        <f t="shared" si="10"/>
        <v>8422</v>
      </c>
      <c r="E102" s="1287">
        <f t="shared" si="10"/>
        <v>3293</v>
      </c>
      <c r="F102" s="1288">
        <f t="shared" si="10"/>
        <v>16714</v>
      </c>
      <c r="G102" s="1289">
        <f t="shared" si="14"/>
        <v>29.624679024939322</v>
      </c>
      <c r="H102" s="1289">
        <f t="shared" si="11"/>
        <v>11.583242463681453</v>
      </c>
      <c r="I102" s="1290">
        <f t="shared" si="11"/>
        <v>58.792078511379216</v>
      </c>
      <c r="J102" s="1284">
        <v>26273</v>
      </c>
      <c r="K102" s="1285">
        <v>36.718380086019977</v>
      </c>
      <c r="L102" s="1286">
        <v>7450</v>
      </c>
      <c r="M102" s="1287">
        <v>2721</v>
      </c>
      <c r="N102" s="1288">
        <v>16102</v>
      </c>
      <c r="O102" s="1339">
        <f t="shared" si="12"/>
        <v>28.356107030030831</v>
      </c>
      <c r="P102" s="1289">
        <f t="shared" si="12"/>
        <v>10.356639896471663</v>
      </c>
      <c r="Q102" s="1290">
        <f t="shared" si="12"/>
        <v>61.287253073497503</v>
      </c>
      <c r="R102" s="1340">
        <v>2156</v>
      </c>
      <c r="S102" s="1285">
        <v>30.804730983302395</v>
      </c>
      <c r="T102" s="1286">
        <v>972</v>
      </c>
      <c r="U102" s="1287">
        <v>572</v>
      </c>
      <c r="V102" s="1288">
        <v>612</v>
      </c>
      <c r="W102" s="1289">
        <f t="shared" si="13"/>
        <v>45.083487940630796</v>
      </c>
      <c r="X102" s="1289">
        <f t="shared" si="13"/>
        <v>26.530612244897959</v>
      </c>
      <c r="Y102" s="1289">
        <f t="shared" si="13"/>
        <v>28.385899814471244</v>
      </c>
    </row>
    <row r="103" spans="1:25" ht="14.45" customHeight="1">
      <c r="A103" s="1271" t="s">
        <v>15</v>
      </c>
      <c r="B103" s="1272">
        <f t="shared" si="9"/>
        <v>58423</v>
      </c>
      <c r="C103" s="1273">
        <v>38.214162230628553</v>
      </c>
      <c r="D103" s="1274">
        <f t="shared" si="10"/>
        <v>6907</v>
      </c>
      <c r="E103" s="1275">
        <f t="shared" si="10"/>
        <v>16105</v>
      </c>
      <c r="F103" s="1276">
        <f t="shared" si="10"/>
        <v>35411</v>
      </c>
      <c r="G103" s="1277">
        <f t="shared" si="14"/>
        <v>11.822398712835698</v>
      </c>
      <c r="H103" s="1277">
        <f t="shared" si="11"/>
        <v>27.566198243842322</v>
      </c>
      <c r="I103" s="1278">
        <f t="shared" si="11"/>
        <v>60.611403043321978</v>
      </c>
      <c r="J103" s="1272">
        <v>48934</v>
      </c>
      <c r="K103" s="1273">
        <v>39.571851882126879</v>
      </c>
      <c r="L103" s="1274">
        <v>3878</v>
      </c>
      <c r="M103" s="1275">
        <v>12765</v>
      </c>
      <c r="N103" s="1276">
        <v>32291</v>
      </c>
      <c r="O103" s="1336">
        <f t="shared" si="12"/>
        <v>7.9249601504066707</v>
      </c>
      <c r="P103" s="1277">
        <f t="shared" si="12"/>
        <v>26.086156864347899</v>
      </c>
      <c r="Q103" s="1278">
        <f t="shared" si="12"/>
        <v>65.988882985245439</v>
      </c>
      <c r="R103" s="1341">
        <v>9489</v>
      </c>
      <c r="S103" s="1273">
        <v>31.212667298977799</v>
      </c>
      <c r="T103" s="1274">
        <v>3029</v>
      </c>
      <c r="U103" s="1275">
        <v>3340</v>
      </c>
      <c r="V103" s="1276">
        <v>3120</v>
      </c>
      <c r="W103" s="1277">
        <f t="shared" si="13"/>
        <v>31.921171883233217</v>
      </c>
      <c r="X103" s="1277">
        <f t="shared" si="13"/>
        <v>35.198651069659604</v>
      </c>
      <c r="Y103" s="1277">
        <f t="shared" si="13"/>
        <v>32.880177047107182</v>
      </c>
    </row>
    <row r="104" spans="1:25" ht="14.45" customHeight="1">
      <c r="A104" s="1283" t="s">
        <v>24</v>
      </c>
      <c r="B104" s="1284">
        <f t="shared" si="9"/>
        <v>22674</v>
      </c>
      <c r="C104" s="1285">
        <v>45.90257563729385</v>
      </c>
      <c r="D104" s="1286">
        <f t="shared" si="10"/>
        <v>86</v>
      </c>
      <c r="E104" s="1287">
        <f t="shared" si="10"/>
        <v>4516</v>
      </c>
      <c r="F104" s="1288">
        <f t="shared" si="10"/>
        <v>18072</v>
      </c>
      <c r="G104" s="1289">
        <f t="shared" si="14"/>
        <v>0.37928905354150128</v>
      </c>
      <c r="H104" s="1289">
        <f t="shared" si="11"/>
        <v>19.917085648760697</v>
      </c>
      <c r="I104" s="1290">
        <f t="shared" si="11"/>
        <v>79.703625297697798</v>
      </c>
      <c r="J104" s="1284">
        <v>19480</v>
      </c>
      <c r="K104" s="1285">
        <v>45.851899383983437</v>
      </c>
      <c r="L104" s="1286">
        <v>80</v>
      </c>
      <c r="M104" s="1287">
        <v>3920</v>
      </c>
      <c r="N104" s="1288">
        <v>15480</v>
      </c>
      <c r="O104" s="1339">
        <f t="shared" si="12"/>
        <v>0.41067761806981523</v>
      </c>
      <c r="P104" s="1289">
        <f t="shared" si="12"/>
        <v>20.123203285420946</v>
      </c>
      <c r="Q104" s="1290">
        <f t="shared" si="12"/>
        <v>79.466119096509232</v>
      </c>
      <c r="R104" s="1340">
        <v>3194</v>
      </c>
      <c r="S104" s="1285">
        <v>46.211646837820815</v>
      </c>
      <c r="T104" s="1286">
        <v>6</v>
      </c>
      <c r="U104" s="1287">
        <v>596</v>
      </c>
      <c r="V104" s="1288">
        <v>2592</v>
      </c>
      <c r="W104" s="1289">
        <f t="shared" si="13"/>
        <v>0.18785222291797118</v>
      </c>
      <c r="X104" s="1289">
        <f t="shared" si="13"/>
        <v>18.659987476518474</v>
      </c>
      <c r="Y104" s="1289">
        <f t="shared" si="13"/>
        <v>81.152160300563565</v>
      </c>
    </row>
    <row r="105" spans="1:25" ht="14.45" customHeight="1">
      <c r="A105" s="1271" t="s">
        <v>16</v>
      </c>
      <c r="B105" s="1272">
        <f t="shared" si="9"/>
        <v>73853</v>
      </c>
      <c r="C105" s="1273">
        <v>32.654611187087077</v>
      </c>
      <c r="D105" s="1274">
        <f t="shared" si="10"/>
        <v>19195</v>
      </c>
      <c r="E105" s="1275">
        <f t="shared" si="10"/>
        <v>24339</v>
      </c>
      <c r="F105" s="1276">
        <f t="shared" si="10"/>
        <v>30319</v>
      </c>
      <c r="G105" s="1277">
        <f t="shared" si="14"/>
        <v>25.990819601099481</v>
      </c>
      <c r="H105" s="1277">
        <f t="shared" si="11"/>
        <v>32.956007203498842</v>
      </c>
      <c r="I105" s="1278">
        <f t="shared" si="11"/>
        <v>41.053173195401676</v>
      </c>
      <c r="J105" s="1272">
        <v>57616</v>
      </c>
      <c r="K105" s="1273">
        <v>34.490679672313654</v>
      </c>
      <c r="L105" s="1274">
        <v>11118</v>
      </c>
      <c r="M105" s="1275">
        <v>19396</v>
      </c>
      <c r="N105" s="1276">
        <v>27102</v>
      </c>
      <c r="O105" s="1336">
        <f t="shared" si="12"/>
        <v>19.296723132463207</v>
      </c>
      <c r="P105" s="1277">
        <f t="shared" si="12"/>
        <v>33.664259927797836</v>
      </c>
      <c r="Q105" s="1278">
        <f t="shared" si="12"/>
        <v>47.039016939738957</v>
      </c>
      <c r="R105" s="1341">
        <v>16237</v>
      </c>
      <c r="S105" s="1273">
        <v>26.139434624622812</v>
      </c>
      <c r="T105" s="1274">
        <v>8077</v>
      </c>
      <c r="U105" s="1275">
        <v>4943</v>
      </c>
      <c r="V105" s="1276">
        <v>3217</v>
      </c>
      <c r="W105" s="1277">
        <f t="shared" si="13"/>
        <v>49.744410913346059</v>
      </c>
      <c r="X105" s="1277">
        <f t="shared" si="13"/>
        <v>30.442815791094414</v>
      </c>
      <c r="Y105" s="1277">
        <f t="shared" si="13"/>
        <v>19.812773295559523</v>
      </c>
    </row>
    <row r="106" spans="1:25" ht="14.45" customHeight="1">
      <c r="A106" s="1283" t="s">
        <v>17</v>
      </c>
      <c r="B106" s="1284">
        <f t="shared" si="9"/>
        <v>151736</v>
      </c>
      <c r="C106" s="1285">
        <v>37.227427901091296</v>
      </c>
      <c r="D106" s="1286">
        <f t="shared" si="10"/>
        <v>21117</v>
      </c>
      <c r="E106" s="1287">
        <f t="shared" si="10"/>
        <v>59179</v>
      </c>
      <c r="F106" s="1288">
        <f t="shared" si="10"/>
        <v>71440</v>
      </c>
      <c r="G106" s="1289">
        <f t="shared" si="14"/>
        <v>13.916934676016238</v>
      </c>
      <c r="H106" s="1289">
        <f t="shared" si="11"/>
        <v>39.00129171719302</v>
      </c>
      <c r="I106" s="1290">
        <f t="shared" si="11"/>
        <v>47.081773606790748</v>
      </c>
      <c r="J106" s="1284">
        <v>100653</v>
      </c>
      <c r="K106" s="1285">
        <v>39.188389814511382</v>
      </c>
      <c r="L106" s="1286">
        <v>8479</v>
      </c>
      <c r="M106" s="1287">
        <v>37415</v>
      </c>
      <c r="N106" s="1288">
        <v>54759</v>
      </c>
      <c r="O106" s="1339">
        <f t="shared" si="12"/>
        <v>8.4239913365721844</v>
      </c>
      <c r="P106" s="1289">
        <f t="shared" si="12"/>
        <v>37.172265108839284</v>
      </c>
      <c r="Q106" s="1290">
        <f t="shared" si="12"/>
        <v>54.403743554588537</v>
      </c>
      <c r="R106" s="1340">
        <v>51083</v>
      </c>
      <c r="S106" s="1285">
        <v>33.363584754223702</v>
      </c>
      <c r="T106" s="1286">
        <v>12638</v>
      </c>
      <c r="U106" s="1287">
        <v>21764</v>
      </c>
      <c r="V106" s="1288">
        <v>16681</v>
      </c>
      <c r="W106" s="1289">
        <f t="shared" si="13"/>
        <v>24.740128809975921</v>
      </c>
      <c r="X106" s="1289">
        <f t="shared" si="13"/>
        <v>42.605171975021044</v>
      </c>
      <c r="Y106" s="1289">
        <f t="shared" si="13"/>
        <v>32.654699215003035</v>
      </c>
    </row>
    <row r="107" spans="1:25" ht="14.45" customHeight="1">
      <c r="A107" s="1271" t="s">
        <v>18</v>
      </c>
      <c r="B107" s="1272">
        <f t="shared" si="9"/>
        <v>35831</v>
      </c>
      <c r="C107" s="1273">
        <v>38.990511010019162</v>
      </c>
      <c r="D107" s="1274">
        <f t="shared" si="10"/>
        <v>3025</v>
      </c>
      <c r="E107" s="1275">
        <f t="shared" si="10"/>
        <v>11569</v>
      </c>
      <c r="F107" s="1276">
        <f t="shared" si="10"/>
        <v>21237</v>
      </c>
      <c r="G107" s="1277">
        <f t="shared" si="14"/>
        <v>8.4424102034551076</v>
      </c>
      <c r="H107" s="1277">
        <f t="shared" si="11"/>
        <v>32.287683849180873</v>
      </c>
      <c r="I107" s="1278">
        <f t="shared" si="11"/>
        <v>59.269905947364009</v>
      </c>
      <c r="J107" s="1272">
        <v>32829</v>
      </c>
      <c r="K107" s="1273">
        <v>40.030095342532611</v>
      </c>
      <c r="L107" s="1274">
        <v>1742</v>
      </c>
      <c r="M107" s="1275">
        <v>10418</v>
      </c>
      <c r="N107" s="1276">
        <v>20669</v>
      </c>
      <c r="O107" s="1336">
        <f t="shared" si="12"/>
        <v>5.3062840781016787</v>
      </c>
      <c r="P107" s="1277">
        <f t="shared" si="12"/>
        <v>31.734137500380761</v>
      </c>
      <c r="Q107" s="1278">
        <f t="shared" si="12"/>
        <v>62.959578421517563</v>
      </c>
      <c r="R107" s="1341">
        <v>3002</v>
      </c>
      <c r="S107" s="1273">
        <v>27.621918720852733</v>
      </c>
      <c r="T107" s="1274">
        <v>1283</v>
      </c>
      <c r="U107" s="1275">
        <v>1151</v>
      </c>
      <c r="V107" s="1276">
        <v>568</v>
      </c>
      <c r="W107" s="1277">
        <f t="shared" si="13"/>
        <v>42.738174550299803</v>
      </c>
      <c r="X107" s="1277">
        <f t="shared" si="13"/>
        <v>38.341105929380412</v>
      </c>
      <c r="Y107" s="1277">
        <f t="shared" si="13"/>
        <v>18.920719520319786</v>
      </c>
    </row>
    <row r="108" spans="1:25" ht="14.45" customHeight="1">
      <c r="A108" s="1283" t="s">
        <v>19</v>
      </c>
      <c r="B108" s="1284">
        <f t="shared" si="9"/>
        <v>7321</v>
      </c>
      <c r="C108" s="1285">
        <v>44.837590493101949</v>
      </c>
      <c r="D108" s="1286">
        <f t="shared" si="10"/>
        <v>343</v>
      </c>
      <c r="E108" s="1287">
        <f t="shared" si="10"/>
        <v>1130</v>
      </c>
      <c r="F108" s="1288">
        <f t="shared" si="10"/>
        <v>5848</v>
      </c>
      <c r="G108" s="1289">
        <f t="shared" si="14"/>
        <v>4.6851523015981424</v>
      </c>
      <c r="H108" s="1289">
        <f t="shared" si="11"/>
        <v>15.43504985657697</v>
      </c>
      <c r="I108" s="1290">
        <f t="shared" si="11"/>
        <v>79.879797841824882</v>
      </c>
      <c r="J108" s="1284">
        <v>6584</v>
      </c>
      <c r="K108" s="1285">
        <v>46.610874848116609</v>
      </c>
      <c r="L108" s="1286">
        <v>85</v>
      </c>
      <c r="M108" s="1287">
        <v>804</v>
      </c>
      <c r="N108" s="1288">
        <v>5695</v>
      </c>
      <c r="O108" s="1339">
        <f t="shared" si="12"/>
        <v>1.2910085054678007</v>
      </c>
      <c r="P108" s="1289">
        <f t="shared" si="12"/>
        <v>12.21142162818955</v>
      </c>
      <c r="Q108" s="1290">
        <f t="shared" si="12"/>
        <v>86.497569866342644</v>
      </c>
      <c r="R108" s="1340">
        <v>737</v>
      </c>
      <c r="S108" s="1285">
        <v>28.995929443690642</v>
      </c>
      <c r="T108" s="1286">
        <v>258</v>
      </c>
      <c r="U108" s="1287">
        <v>326</v>
      </c>
      <c r="V108" s="1288">
        <v>153</v>
      </c>
      <c r="W108" s="1289">
        <f t="shared" si="13"/>
        <v>35.006784260515609</v>
      </c>
      <c r="X108" s="1289">
        <f t="shared" si="13"/>
        <v>44.233378561736771</v>
      </c>
      <c r="Y108" s="1289">
        <f t="shared" si="13"/>
        <v>20.759837177747624</v>
      </c>
    </row>
    <row r="109" spans="1:25" ht="14.45" customHeight="1">
      <c r="A109" s="1271" t="s">
        <v>20</v>
      </c>
      <c r="B109" s="1272">
        <f t="shared" si="9"/>
        <v>57015</v>
      </c>
      <c r="C109" s="1273">
        <v>42.41988950276231</v>
      </c>
      <c r="D109" s="1274">
        <f t="shared" si="10"/>
        <v>1534</v>
      </c>
      <c r="E109" s="1275">
        <f t="shared" si="10"/>
        <v>6391</v>
      </c>
      <c r="F109" s="1276">
        <f t="shared" si="10"/>
        <v>49090</v>
      </c>
      <c r="G109" s="1277">
        <f t="shared" si="14"/>
        <v>2.690520038586337</v>
      </c>
      <c r="H109" s="1277">
        <f t="shared" si="11"/>
        <v>11.209330877839164</v>
      </c>
      <c r="I109" s="1278">
        <f t="shared" si="11"/>
        <v>86.100149083574493</v>
      </c>
      <c r="J109" s="1272">
        <v>50036</v>
      </c>
      <c r="K109" s="1273">
        <v>42.368754496762399</v>
      </c>
      <c r="L109" s="1274">
        <v>1479</v>
      </c>
      <c r="M109" s="1275">
        <v>6025</v>
      </c>
      <c r="N109" s="1276">
        <v>42532</v>
      </c>
      <c r="O109" s="1336">
        <f t="shared" si="12"/>
        <v>2.9558717723239267</v>
      </c>
      <c r="P109" s="1277">
        <f t="shared" si="12"/>
        <v>12.041330242225598</v>
      </c>
      <c r="Q109" s="1278">
        <f t="shared" si="12"/>
        <v>85.002797985450471</v>
      </c>
      <c r="R109" s="1341">
        <v>6979</v>
      </c>
      <c r="S109" s="1273">
        <v>42.786502364235403</v>
      </c>
      <c r="T109" s="1274">
        <v>55</v>
      </c>
      <c r="U109" s="1275">
        <v>366</v>
      </c>
      <c r="V109" s="1276">
        <v>6558</v>
      </c>
      <c r="W109" s="1277">
        <f t="shared" si="13"/>
        <v>0.78807852127812006</v>
      </c>
      <c r="X109" s="1277">
        <f t="shared" si="13"/>
        <v>5.2443043415962167</v>
      </c>
      <c r="Y109" s="1277">
        <f t="shared" si="13"/>
        <v>93.967617137125657</v>
      </c>
    </row>
    <row r="110" spans="1:25" ht="14.45" customHeight="1">
      <c r="A110" s="1283" t="s">
        <v>21</v>
      </c>
      <c r="B110" s="1284">
        <f t="shared" si="9"/>
        <v>30603</v>
      </c>
      <c r="C110" s="1285">
        <v>42.205568081560827</v>
      </c>
      <c r="D110" s="1286">
        <f t="shared" si="10"/>
        <v>2326</v>
      </c>
      <c r="E110" s="1287">
        <f t="shared" si="10"/>
        <v>2809</v>
      </c>
      <c r="F110" s="1288">
        <f t="shared" si="10"/>
        <v>25468</v>
      </c>
      <c r="G110" s="1289">
        <f t="shared" si="14"/>
        <v>7.6005620364016604</v>
      </c>
      <c r="H110" s="1289">
        <f t="shared" si="11"/>
        <v>9.1788386759468032</v>
      </c>
      <c r="I110" s="1290">
        <f t="shared" si="11"/>
        <v>83.220599287651538</v>
      </c>
      <c r="J110" s="1284">
        <v>29950</v>
      </c>
      <c r="K110" s="1285">
        <v>42.186243739565647</v>
      </c>
      <c r="L110" s="1286">
        <v>2313</v>
      </c>
      <c r="M110" s="1287">
        <v>2773</v>
      </c>
      <c r="N110" s="1288">
        <v>24864</v>
      </c>
      <c r="O110" s="1339">
        <f t="shared" si="12"/>
        <v>7.7228714524207014</v>
      </c>
      <c r="P110" s="1289">
        <f t="shared" si="12"/>
        <v>9.258764607679467</v>
      </c>
      <c r="Q110" s="1290">
        <f t="shared" si="12"/>
        <v>83.018363939899828</v>
      </c>
      <c r="R110" s="1340">
        <v>653</v>
      </c>
      <c r="S110" s="1285">
        <v>43.0918836140888</v>
      </c>
      <c r="T110" s="1286">
        <v>13</v>
      </c>
      <c r="U110" s="1287">
        <v>36</v>
      </c>
      <c r="V110" s="1288">
        <v>604</v>
      </c>
      <c r="W110" s="1289">
        <f t="shared" si="13"/>
        <v>1.9908116385911179</v>
      </c>
      <c r="X110" s="1289">
        <f t="shared" si="13"/>
        <v>5.5130168453292496</v>
      </c>
      <c r="Y110" s="1289">
        <f t="shared" si="13"/>
        <v>92.496171516079627</v>
      </c>
    </row>
    <row r="111" spans="1:25" ht="14.45" customHeight="1">
      <c r="A111" s="1271" t="s">
        <v>22</v>
      </c>
      <c r="B111" s="1272">
        <f t="shared" si="9"/>
        <v>27038</v>
      </c>
      <c r="C111" s="1273">
        <v>33.966602559360823</v>
      </c>
      <c r="D111" s="1274">
        <f t="shared" si="10"/>
        <v>5767</v>
      </c>
      <c r="E111" s="1275">
        <f t="shared" si="10"/>
        <v>9307</v>
      </c>
      <c r="F111" s="1276">
        <f t="shared" si="10"/>
        <v>11964</v>
      </c>
      <c r="G111" s="1277">
        <f t="shared" si="14"/>
        <v>21.329240328426657</v>
      </c>
      <c r="H111" s="1277">
        <f t="shared" si="11"/>
        <v>34.421924698572383</v>
      </c>
      <c r="I111" s="1278">
        <f t="shared" si="11"/>
        <v>44.24883497300096</v>
      </c>
      <c r="J111" s="1272">
        <v>20569</v>
      </c>
      <c r="K111" s="1273">
        <v>35.525256453886769</v>
      </c>
      <c r="L111" s="1274">
        <v>3278</v>
      </c>
      <c r="M111" s="1275">
        <v>6901</v>
      </c>
      <c r="N111" s="1276">
        <v>10390</v>
      </c>
      <c r="O111" s="1336">
        <f t="shared" si="12"/>
        <v>15.936603626817055</v>
      </c>
      <c r="P111" s="1277">
        <f t="shared" si="12"/>
        <v>33.550488599348533</v>
      </c>
      <c r="Q111" s="1278">
        <f t="shared" si="12"/>
        <v>50.512907773834414</v>
      </c>
      <c r="R111" s="1341">
        <v>6469</v>
      </c>
      <c r="S111" s="1273">
        <v>29.010666254444249</v>
      </c>
      <c r="T111" s="1274">
        <v>2489</v>
      </c>
      <c r="U111" s="1275">
        <v>2406</v>
      </c>
      <c r="V111" s="1276">
        <v>1574</v>
      </c>
      <c r="W111" s="1277">
        <f t="shared" si="13"/>
        <v>38.475807698253206</v>
      </c>
      <c r="X111" s="1277">
        <f t="shared" si="13"/>
        <v>37.192765496985622</v>
      </c>
      <c r="Y111" s="1277">
        <f t="shared" si="13"/>
        <v>24.331426804761168</v>
      </c>
    </row>
    <row r="112" spans="1:25" ht="14.45" customHeight="1" thickBot="1">
      <c r="A112" s="1283" t="s">
        <v>23</v>
      </c>
      <c r="B112" s="1300">
        <f t="shared" si="9"/>
        <v>28791</v>
      </c>
      <c r="C112" s="1301">
        <v>45.227084852905193</v>
      </c>
      <c r="D112" s="1302">
        <f t="shared" si="10"/>
        <v>568</v>
      </c>
      <c r="E112" s="1303">
        <f t="shared" si="10"/>
        <v>949</v>
      </c>
      <c r="F112" s="1304">
        <f t="shared" si="10"/>
        <v>27274</v>
      </c>
      <c r="G112" s="1305">
        <f t="shared" si="14"/>
        <v>1.9728387343266995</v>
      </c>
      <c r="H112" s="1305">
        <f t="shared" si="11"/>
        <v>3.296168941683165</v>
      </c>
      <c r="I112" s="1306">
        <f t="shared" si="11"/>
        <v>94.730992323990137</v>
      </c>
      <c r="J112" s="1300">
        <v>27789</v>
      </c>
      <c r="K112" s="1301">
        <v>45.384576631040972</v>
      </c>
      <c r="L112" s="1302">
        <v>526</v>
      </c>
      <c r="M112" s="1303">
        <v>843</v>
      </c>
      <c r="N112" s="1304">
        <v>26420</v>
      </c>
      <c r="O112" s="1342">
        <f t="shared" si="12"/>
        <v>1.8928352945410054</v>
      </c>
      <c r="P112" s="1305">
        <f t="shared" si="12"/>
        <v>3.0335744359278851</v>
      </c>
      <c r="Q112" s="1306">
        <f t="shared" si="12"/>
        <v>95.07359026953111</v>
      </c>
      <c r="R112" s="1343">
        <v>1002</v>
      </c>
      <c r="S112" s="1301">
        <v>40.859281437125787</v>
      </c>
      <c r="T112" s="1302">
        <v>42</v>
      </c>
      <c r="U112" s="1303">
        <v>106</v>
      </c>
      <c r="V112" s="1304">
        <v>854</v>
      </c>
      <c r="W112" s="1305">
        <f t="shared" si="13"/>
        <v>4.1916167664670656</v>
      </c>
      <c r="X112" s="1305">
        <f t="shared" si="13"/>
        <v>10.578842315369261</v>
      </c>
      <c r="Y112" s="1305">
        <f t="shared" si="13"/>
        <v>85.229540918163664</v>
      </c>
    </row>
    <row r="113" spans="1:25" ht="14.45" customHeight="1">
      <c r="A113" s="1311" t="s">
        <v>28</v>
      </c>
      <c r="B113" s="927">
        <f t="shared" si="9"/>
        <v>601370</v>
      </c>
      <c r="C113" s="1050">
        <v>35.28216239586331</v>
      </c>
      <c r="D113" s="931">
        <f t="shared" si="10"/>
        <v>115192</v>
      </c>
      <c r="E113" s="932">
        <f t="shared" si="10"/>
        <v>216464</v>
      </c>
      <c r="F113" s="929">
        <f t="shared" si="10"/>
        <v>269714</v>
      </c>
      <c r="G113" s="1062">
        <f t="shared" si="14"/>
        <v>19.154929577464788</v>
      </c>
      <c r="H113" s="1312">
        <f t="shared" si="11"/>
        <v>35.99514442024045</v>
      </c>
      <c r="I113" s="1053">
        <f t="shared" si="11"/>
        <v>44.849926002294758</v>
      </c>
      <c r="J113" s="927">
        <f>SUM(J97:J98,J101,J102,J103,J105,J106,J107,J108,J111)</f>
        <v>486609</v>
      </c>
      <c r="K113" s="1050">
        <v>36.482545534504681</v>
      </c>
      <c r="L113" s="931">
        <f>SUM(L97:L98,L101,L102,L103,L105,L106,L107,L108,L111)</f>
        <v>73870</v>
      </c>
      <c r="M113" s="932">
        <f>SUM(M97:M98,M101,M102,M103,M105,M106,M107,M108,M111)</f>
        <v>173967</v>
      </c>
      <c r="N113" s="929">
        <f>SUM(N97:N98,N101,N102,N103,N105,N106,N107,N108,N111)</f>
        <v>238772</v>
      </c>
      <c r="O113" s="1313">
        <f t="shared" si="12"/>
        <v>15.180565916372283</v>
      </c>
      <c r="P113" s="1312">
        <f t="shared" si="12"/>
        <v>35.750880070035699</v>
      </c>
      <c r="Q113" s="1053">
        <f t="shared" si="12"/>
        <v>49.068554013592021</v>
      </c>
      <c r="R113" s="930">
        <f>SUM(R97:R98,R101,R102,R103,R105,R106,R107,R108,R111)</f>
        <v>114761</v>
      </c>
      <c r="S113" s="1050">
        <v>30.192304005716405</v>
      </c>
      <c r="T113" s="931">
        <f>SUM(T97:T98,T101,T102,T103,T105,T106,T107,T108,T111)</f>
        <v>41322</v>
      </c>
      <c r="U113" s="932">
        <f>SUM(U97:U98,U101,U102,U103,U105,U106,U107,U108,U111)</f>
        <v>42497</v>
      </c>
      <c r="V113" s="929">
        <f>SUM(V97:V98,V101,V102,V103,V105,V106,V107,V108,V111)</f>
        <v>30942</v>
      </c>
      <c r="W113" s="1051">
        <f t="shared" si="13"/>
        <v>36.007005864361588</v>
      </c>
      <c r="X113" s="1312">
        <f t="shared" si="13"/>
        <v>37.030872857503851</v>
      </c>
      <c r="Y113" s="1052">
        <f t="shared" si="13"/>
        <v>26.96212127813456</v>
      </c>
    </row>
    <row r="114" spans="1:25" ht="14.45" customHeight="1">
      <c r="A114" s="1314" t="s">
        <v>27</v>
      </c>
      <c r="B114" s="939">
        <f>SUM(J114,R114)</f>
        <v>227793</v>
      </c>
      <c r="C114" s="1054">
        <v>42.860570781366746</v>
      </c>
      <c r="D114" s="943">
        <f t="shared" si="10"/>
        <v>5182</v>
      </c>
      <c r="E114" s="944">
        <f t="shared" si="10"/>
        <v>42445</v>
      </c>
      <c r="F114" s="941">
        <f t="shared" si="10"/>
        <v>180166</v>
      </c>
      <c r="G114" s="1063">
        <f t="shared" si="14"/>
        <v>2.2748723621884781</v>
      </c>
      <c r="H114" s="1315">
        <f t="shared" si="11"/>
        <v>18.633145004455802</v>
      </c>
      <c r="I114" s="1057">
        <f t="shared" si="11"/>
        <v>79.091982633355713</v>
      </c>
      <c r="J114" s="939">
        <f>SUM(J99,J100,J104,J109,J110,J112)</f>
        <v>208439</v>
      </c>
      <c r="K114" s="1054">
        <v>42.905137714151309</v>
      </c>
      <c r="L114" s="943">
        <f>SUM(L99,L100,L104,L109,L110,L112)</f>
        <v>5011</v>
      </c>
      <c r="M114" s="944">
        <f>SUM(M99,M100,M104,M109,M110,M112)</f>
        <v>38910</v>
      </c>
      <c r="N114" s="941">
        <f>SUM(N99,N100,N104,N109,N110,N112)</f>
        <v>164518</v>
      </c>
      <c r="O114" s="1316">
        <f t="shared" si="12"/>
        <v>2.4040606604330281</v>
      </c>
      <c r="P114" s="1315">
        <f t="shared" si="12"/>
        <v>18.667331929245488</v>
      </c>
      <c r="Q114" s="1057">
        <f t="shared" si="12"/>
        <v>78.92860741032149</v>
      </c>
      <c r="R114" s="942">
        <f>SUM(R99,R100,R104,R109,R110,R112)</f>
        <v>19354</v>
      </c>
      <c r="S114" s="1054">
        <v>42.380593159037012</v>
      </c>
      <c r="T114" s="943">
        <f>SUM(T99,T100,T104,T109,T110,T112)</f>
        <v>171</v>
      </c>
      <c r="U114" s="944">
        <f>SUM(U99,U100,U104,U109,U110,U112)</f>
        <v>3535</v>
      </c>
      <c r="V114" s="941">
        <f>SUM(V99,V100,V104,V109,V110,V112)</f>
        <v>15648</v>
      </c>
      <c r="W114" s="1055">
        <f t="shared" si="13"/>
        <v>0.88353828665908851</v>
      </c>
      <c r="X114" s="1315">
        <f t="shared" si="13"/>
        <v>18.264958148186423</v>
      </c>
      <c r="Y114" s="1056">
        <f t="shared" si="13"/>
        <v>80.851503565154488</v>
      </c>
    </row>
    <row r="115" spans="1:25" ht="14.45" customHeight="1">
      <c r="A115" s="1317" t="s">
        <v>26</v>
      </c>
      <c r="B115" s="951">
        <f>SUM(J115,R115)</f>
        <v>829163</v>
      </c>
      <c r="C115" s="1058">
        <v>37.364151560066325</v>
      </c>
      <c r="D115" s="955">
        <f t="shared" si="10"/>
        <v>120374</v>
      </c>
      <c r="E115" s="956">
        <f t="shared" si="10"/>
        <v>258909</v>
      </c>
      <c r="F115" s="953">
        <f t="shared" si="10"/>
        <v>449880</v>
      </c>
      <c r="G115" s="1064">
        <f t="shared" si="14"/>
        <v>14.517531534812816</v>
      </c>
      <c r="H115" s="1318">
        <f t="shared" si="11"/>
        <v>31.225344112074467</v>
      </c>
      <c r="I115" s="1061">
        <f t="shared" si="11"/>
        <v>54.257124353112715</v>
      </c>
      <c r="J115" s="951">
        <f>SUM(J97:J112)</f>
        <v>695048</v>
      </c>
      <c r="K115" s="1058">
        <v>38.408626454575582</v>
      </c>
      <c r="L115" s="955">
        <f>SUM(L97:L112)</f>
        <v>78881</v>
      </c>
      <c r="M115" s="956">
        <f>SUM(M97:M112)</f>
        <v>212877</v>
      </c>
      <c r="N115" s="953">
        <f>SUM(N97:N112)</f>
        <v>403290</v>
      </c>
      <c r="O115" s="1319">
        <f t="shared" si="12"/>
        <v>11.349000356809889</v>
      </c>
      <c r="P115" s="1318">
        <f t="shared" si="12"/>
        <v>30.627668880422647</v>
      </c>
      <c r="Q115" s="1061">
        <f t="shared" si="12"/>
        <v>58.023330762767465</v>
      </c>
      <c r="R115" s="954">
        <f>SUM(R97:R112)</f>
        <v>134115</v>
      </c>
      <c r="S115" s="1058">
        <v>31.951183685642924</v>
      </c>
      <c r="T115" s="955">
        <f>SUM(T97:T112)</f>
        <v>41493</v>
      </c>
      <c r="U115" s="956">
        <f>SUM(U97:U112)</f>
        <v>46032</v>
      </c>
      <c r="V115" s="953">
        <f>SUM(V97:V112)</f>
        <v>46590</v>
      </c>
      <c r="W115" s="1059">
        <f t="shared" si="13"/>
        <v>30.938373783693102</v>
      </c>
      <c r="X115" s="1318">
        <f t="shared" si="13"/>
        <v>34.322782686500389</v>
      </c>
      <c r="Y115" s="1060">
        <f t="shared" si="13"/>
        <v>34.738843529806509</v>
      </c>
    </row>
    <row r="116" spans="1:25" ht="14.45" customHeight="1">
      <c r="A116" s="1850" t="s">
        <v>470</v>
      </c>
      <c r="B116" s="1850"/>
      <c r="C116" s="1850"/>
      <c r="D116" s="1850"/>
      <c r="E116" s="1850"/>
      <c r="F116" s="1850"/>
      <c r="G116" s="1850"/>
      <c r="H116" s="1850"/>
      <c r="I116" s="1850"/>
      <c r="J116" s="1850"/>
      <c r="K116" s="1850"/>
      <c r="L116" s="1850"/>
      <c r="M116" s="1850"/>
      <c r="N116" s="1850"/>
      <c r="O116" s="1850"/>
      <c r="P116" s="1850"/>
      <c r="Q116" s="1850"/>
      <c r="R116" s="1850"/>
      <c r="S116" s="1850"/>
      <c r="T116" s="1850"/>
      <c r="U116" s="1850"/>
      <c r="V116" s="1850"/>
      <c r="W116" s="1027"/>
      <c r="X116" s="1027"/>
      <c r="Y116" s="1027"/>
    </row>
    <row r="117" spans="1:25" ht="14.45" customHeight="1">
      <c r="A117" s="2121" t="s">
        <v>486</v>
      </c>
      <c r="B117" s="2121"/>
      <c r="C117" s="2121"/>
      <c r="D117" s="2121"/>
      <c r="E117" s="2121"/>
      <c r="F117" s="2121"/>
      <c r="G117" s="2121"/>
      <c r="H117" s="2121"/>
      <c r="I117" s="2121"/>
      <c r="J117" s="1915"/>
      <c r="K117" s="1915"/>
      <c r="L117" s="1915"/>
      <c r="M117" s="1915"/>
      <c r="N117" s="1915"/>
      <c r="O117" s="1915"/>
      <c r="P117" s="1915"/>
      <c r="Q117" s="1915"/>
      <c r="R117" s="1915"/>
      <c r="S117" s="1915"/>
      <c r="T117" s="1915"/>
      <c r="U117" s="1915"/>
      <c r="V117" s="1915"/>
      <c r="W117" s="1915"/>
      <c r="X117" s="1915"/>
      <c r="Y117" s="1915"/>
    </row>
    <row r="118" spans="1:25" ht="14.45" customHeight="1">
      <c r="A118" s="1027"/>
      <c r="B118" s="1027"/>
      <c r="C118" s="1027"/>
      <c r="D118" s="1027"/>
      <c r="E118" s="1027"/>
      <c r="F118" s="1027"/>
      <c r="G118" s="1027"/>
      <c r="H118" s="1027"/>
      <c r="I118" s="1027"/>
      <c r="J118" s="1027"/>
      <c r="K118" s="1027"/>
      <c r="L118" s="1027"/>
      <c r="M118" s="1027"/>
      <c r="N118" s="1027"/>
      <c r="O118" s="1027"/>
      <c r="P118" s="1027"/>
      <c r="Q118" s="1027"/>
      <c r="R118" s="1027"/>
      <c r="S118" s="1027"/>
      <c r="T118" s="1027"/>
      <c r="U118" s="1027"/>
      <c r="V118" s="1027"/>
      <c r="W118" s="1027"/>
      <c r="X118" s="1027"/>
      <c r="Y118" s="1027"/>
    </row>
    <row r="119" spans="1:25" ht="24" customHeight="1">
      <c r="A119" s="1910">
        <v>2019</v>
      </c>
      <c r="B119" s="1910"/>
      <c r="C119" s="1910"/>
      <c r="D119" s="1910"/>
      <c r="E119" s="1910"/>
      <c r="F119" s="1910"/>
      <c r="G119" s="1910"/>
      <c r="H119" s="1910"/>
      <c r="I119" s="1910"/>
      <c r="J119" s="1910"/>
      <c r="K119" s="1910"/>
      <c r="L119" s="1910"/>
      <c r="M119" s="1910"/>
      <c r="N119" s="1910"/>
      <c r="O119" s="1910"/>
      <c r="P119" s="1910"/>
      <c r="Q119" s="1910"/>
      <c r="R119" s="1910"/>
      <c r="S119" s="1910"/>
      <c r="T119" s="1910"/>
      <c r="U119" s="1910"/>
      <c r="V119" s="1910"/>
      <c r="W119" s="1910"/>
      <c r="X119" s="1910"/>
      <c r="Y119" s="1910"/>
    </row>
    <row r="120" spans="1:25" ht="14.45" customHeight="1">
      <c r="A120" s="1027"/>
      <c r="B120" s="1027"/>
      <c r="C120" s="1027"/>
      <c r="D120" s="1027"/>
      <c r="E120" s="1027"/>
      <c r="F120" s="1027"/>
      <c r="G120" s="1027"/>
      <c r="H120" s="1027"/>
      <c r="I120" s="1027"/>
      <c r="J120" s="1027"/>
      <c r="K120" s="1027"/>
      <c r="L120" s="1027"/>
      <c r="M120" s="1027"/>
      <c r="N120" s="1027"/>
      <c r="O120" s="1027"/>
      <c r="P120" s="1027"/>
      <c r="Q120" s="1027"/>
      <c r="R120" s="1027"/>
      <c r="S120" s="1027"/>
      <c r="T120" s="1027"/>
      <c r="U120" s="1027"/>
      <c r="V120" s="1027"/>
      <c r="W120" s="1027"/>
      <c r="X120" s="1027"/>
      <c r="Y120" s="1027"/>
    </row>
    <row r="121" spans="1:25" ht="14.45" customHeight="1">
      <c r="A121" s="2131" t="s">
        <v>631</v>
      </c>
      <c r="B121" s="2131"/>
      <c r="C121" s="2131"/>
      <c r="D121" s="2131"/>
      <c r="E121" s="2131"/>
      <c r="F121" s="2131"/>
      <c r="G121" s="2131"/>
      <c r="H121" s="2131"/>
      <c r="I121" s="2131"/>
      <c r="J121" s="2131"/>
      <c r="K121" s="2131"/>
      <c r="L121" s="2131"/>
      <c r="M121" s="2131"/>
      <c r="N121" s="2131"/>
      <c r="O121" s="2131"/>
      <c r="P121" s="2131"/>
      <c r="Q121" s="2131"/>
      <c r="R121" s="2131"/>
      <c r="S121" s="2131"/>
      <c r="T121" s="2131"/>
      <c r="U121" s="2131"/>
      <c r="V121" s="2131"/>
      <c r="W121" s="2131"/>
      <c r="X121" s="2131"/>
      <c r="Y121" s="2131"/>
    </row>
    <row r="122" spans="1:25" ht="14.45" customHeight="1">
      <c r="A122" s="2132" t="s">
        <v>8</v>
      </c>
      <c r="B122" s="2137" t="s">
        <v>552</v>
      </c>
      <c r="C122" s="2135"/>
      <c r="D122" s="2135"/>
      <c r="E122" s="2135"/>
      <c r="F122" s="2135"/>
      <c r="G122" s="2135"/>
      <c r="H122" s="2135"/>
      <c r="I122" s="2135"/>
      <c r="J122" s="2135"/>
      <c r="K122" s="2135"/>
      <c r="L122" s="2135"/>
      <c r="M122" s="2135"/>
      <c r="N122" s="2135"/>
      <c r="O122" s="2135"/>
      <c r="P122" s="2135"/>
      <c r="Q122" s="2135"/>
      <c r="R122" s="2135"/>
      <c r="S122" s="2135"/>
      <c r="T122" s="2135"/>
      <c r="U122" s="2135"/>
      <c r="V122" s="2135"/>
      <c r="W122" s="2135"/>
      <c r="X122" s="2135"/>
      <c r="Y122" s="2135"/>
    </row>
    <row r="123" spans="1:25" ht="14.45" customHeight="1">
      <c r="A123" s="2132"/>
      <c r="B123" s="2126" t="s">
        <v>613</v>
      </c>
      <c r="C123" s="2136" t="s">
        <v>614</v>
      </c>
      <c r="D123" s="2127" t="s">
        <v>615</v>
      </c>
      <c r="E123" s="2128"/>
      <c r="F123" s="2128"/>
      <c r="G123" s="2128"/>
      <c r="H123" s="2128"/>
      <c r="I123" s="2129"/>
      <c r="J123" s="2136" t="s">
        <v>616</v>
      </c>
      <c r="K123" s="2136" t="s">
        <v>614</v>
      </c>
      <c r="L123" s="2127" t="s">
        <v>615</v>
      </c>
      <c r="M123" s="2128"/>
      <c r="N123" s="2128"/>
      <c r="O123" s="2128"/>
      <c r="P123" s="2128"/>
      <c r="Q123" s="2129"/>
      <c r="R123" s="2126" t="s">
        <v>617</v>
      </c>
      <c r="S123" s="2136" t="s">
        <v>614</v>
      </c>
      <c r="T123" s="2127" t="s">
        <v>615</v>
      </c>
      <c r="U123" s="2128"/>
      <c r="V123" s="2128"/>
      <c r="W123" s="2128"/>
      <c r="X123" s="2128"/>
      <c r="Y123" s="2128"/>
    </row>
    <row r="124" spans="1:25" ht="41.45" customHeight="1">
      <c r="A124" s="2132"/>
      <c r="B124" s="2126"/>
      <c r="C124" s="2136"/>
      <c r="D124" s="1267" t="s">
        <v>618</v>
      </c>
      <c r="E124" s="1268" t="s">
        <v>619</v>
      </c>
      <c r="F124" s="1269" t="s">
        <v>620</v>
      </c>
      <c r="G124" s="1267" t="s">
        <v>618</v>
      </c>
      <c r="H124" s="1268" t="s">
        <v>619</v>
      </c>
      <c r="I124" s="1269" t="s">
        <v>620</v>
      </c>
      <c r="J124" s="2136"/>
      <c r="K124" s="2136"/>
      <c r="L124" s="1267" t="s">
        <v>618</v>
      </c>
      <c r="M124" s="1268" t="s">
        <v>619</v>
      </c>
      <c r="N124" s="1269" t="s">
        <v>620</v>
      </c>
      <c r="O124" s="1267" t="s">
        <v>618</v>
      </c>
      <c r="P124" s="1268" t="s">
        <v>619</v>
      </c>
      <c r="Q124" s="1269" t="s">
        <v>620</v>
      </c>
      <c r="R124" s="2126"/>
      <c r="S124" s="2136"/>
      <c r="T124" s="1267" t="s">
        <v>618</v>
      </c>
      <c r="U124" s="1268" t="s">
        <v>619</v>
      </c>
      <c r="V124" s="1269" t="s">
        <v>620</v>
      </c>
      <c r="W124" s="1267" t="s">
        <v>618</v>
      </c>
      <c r="X124" s="1268" t="s">
        <v>619</v>
      </c>
      <c r="Y124" s="1268" t="s">
        <v>620</v>
      </c>
    </row>
    <row r="125" spans="1:25" ht="14.45" customHeight="1" thickBot="1">
      <c r="A125" s="2133"/>
      <c r="B125" s="2125" t="s">
        <v>1</v>
      </c>
      <c r="C125" s="2123"/>
      <c r="D125" s="2123"/>
      <c r="E125" s="2123"/>
      <c r="F125" s="2124"/>
      <c r="G125" s="2125" t="s">
        <v>469</v>
      </c>
      <c r="H125" s="2123"/>
      <c r="I125" s="2124"/>
      <c r="J125" s="2125" t="s">
        <v>1</v>
      </c>
      <c r="K125" s="2123"/>
      <c r="L125" s="1837"/>
      <c r="M125" s="1837"/>
      <c r="N125" s="1838"/>
      <c r="O125" s="2125" t="s">
        <v>469</v>
      </c>
      <c r="P125" s="1837"/>
      <c r="Q125" s="1838"/>
      <c r="R125" s="2125" t="s">
        <v>1</v>
      </c>
      <c r="S125" s="2123"/>
      <c r="T125" s="1837"/>
      <c r="U125" s="1837"/>
      <c r="V125" s="1838"/>
      <c r="W125" s="2125" t="s">
        <v>469</v>
      </c>
      <c r="X125" s="2123"/>
      <c r="Y125" s="2123"/>
    </row>
    <row r="126" spans="1:25" ht="14.45" customHeight="1">
      <c r="A126" s="1271" t="s">
        <v>9</v>
      </c>
      <c r="B126" s="1332">
        <v>96465</v>
      </c>
      <c r="C126" s="1333">
        <v>33.569180531798978</v>
      </c>
      <c r="D126" s="1274">
        <v>19394</v>
      </c>
      <c r="E126" s="1275">
        <v>43829</v>
      </c>
      <c r="F126" s="1334">
        <v>33242</v>
      </c>
      <c r="G126" s="1323">
        <v>20.104701186959002</v>
      </c>
      <c r="H126" s="1282">
        <v>45.435131913129112</v>
      </c>
      <c r="I126" s="1335">
        <v>34.46016689991189</v>
      </c>
      <c r="J126" s="1332">
        <f>SUM(L126:N126)</f>
        <v>81695</v>
      </c>
      <c r="K126" s="1333">
        <v>35.247199951036897</v>
      </c>
      <c r="L126" s="1274">
        <v>10595</v>
      </c>
      <c r="M126" s="1275">
        <v>39880</v>
      </c>
      <c r="N126" s="1334">
        <v>31220</v>
      </c>
      <c r="O126" s="1336">
        <f>L126/$J126*100</f>
        <v>12.968969949201298</v>
      </c>
      <c r="P126" s="1277">
        <f t="shared" ref="P126:Q144" si="15">M126/$J126*100</f>
        <v>48.815716996144189</v>
      </c>
      <c r="Q126" s="1278">
        <f>N126/$J126*100</f>
        <v>38.215313054654509</v>
      </c>
      <c r="R126" s="1337">
        <f>SUM(T126:V126)</f>
        <v>14770</v>
      </c>
      <c r="S126" s="1333">
        <v>24.287813134732602</v>
      </c>
      <c r="T126" s="1274">
        <v>8799</v>
      </c>
      <c r="U126" s="1275">
        <v>3949</v>
      </c>
      <c r="V126" s="1334">
        <v>2022</v>
      </c>
      <c r="W126" s="1277">
        <f>T126/$R126*100</f>
        <v>59.573459715639807</v>
      </c>
      <c r="X126" s="1277">
        <f t="shared" ref="X126:Y144" si="16">U126/$R126*100</f>
        <v>26.736628300609343</v>
      </c>
      <c r="Y126" s="1338">
        <f t="shared" si="16"/>
        <v>13.689911983750847</v>
      </c>
    </row>
    <row r="127" spans="1:25" ht="14.45" customHeight="1">
      <c r="A127" s="1283" t="s">
        <v>10</v>
      </c>
      <c r="B127" s="1284">
        <v>109549</v>
      </c>
      <c r="C127" s="1285">
        <v>32.678445261937483</v>
      </c>
      <c r="D127" s="1286">
        <v>29491</v>
      </c>
      <c r="E127" s="1287">
        <v>41521</v>
      </c>
      <c r="F127" s="1288">
        <v>38537</v>
      </c>
      <c r="G127" s="1289">
        <v>26.920373531479065</v>
      </c>
      <c r="H127" s="1289">
        <v>37.901760855872709</v>
      </c>
      <c r="I127" s="1290">
        <v>35.177865612648226</v>
      </c>
      <c r="J127" s="1284">
        <f t="shared" ref="J127:J141" si="17">SUM(L127:N127)</f>
        <v>100607</v>
      </c>
      <c r="K127" s="1285">
        <v>33.010426709871133</v>
      </c>
      <c r="L127" s="1286">
        <v>25898</v>
      </c>
      <c r="M127" s="1287">
        <v>38460</v>
      </c>
      <c r="N127" s="1288">
        <v>36249</v>
      </c>
      <c r="O127" s="1339">
        <f t="shared" ref="O127:O144" si="18">L127/$J127*100</f>
        <v>25.741747592115853</v>
      </c>
      <c r="P127" s="1289">
        <f t="shared" si="15"/>
        <v>38.227956305227274</v>
      </c>
      <c r="Q127" s="1290">
        <f t="shared" si="15"/>
        <v>36.03029610265687</v>
      </c>
      <c r="R127" s="1340">
        <f t="shared" ref="R127:R141" si="19">SUM(T127:V127)</f>
        <v>8942</v>
      </c>
      <c r="S127" s="1285">
        <v>28.943301274882543</v>
      </c>
      <c r="T127" s="1286">
        <v>3593</v>
      </c>
      <c r="U127" s="1287">
        <v>3061</v>
      </c>
      <c r="V127" s="1288">
        <v>2288</v>
      </c>
      <c r="W127" s="1289">
        <f t="shared" ref="W127:W144" si="20">T127/$R127*100</f>
        <v>40.181167524043836</v>
      </c>
      <c r="X127" s="1289">
        <f t="shared" si="16"/>
        <v>34.231715499888168</v>
      </c>
      <c r="Y127" s="1289">
        <f t="shared" si="16"/>
        <v>25.587116976067993</v>
      </c>
    </row>
    <row r="128" spans="1:25" ht="14.45" customHeight="1">
      <c r="A128" s="1271" t="s">
        <v>11</v>
      </c>
      <c r="B128" s="1272">
        <v>51951</v>
      </c>
      <c r="C128" s="1273">
        <v>43.391965505957558</v>
      </c>
      <c r="D128" s="1274">
        <v>735</v>
      </c>
      <c r="E128" s="1275">
        <v>15339</v>
      </c>
      <c r="F128" s="1276">
        <v>35877</v>
      </c>
      <c r="G128" s="1277">
        <v>1.4147947104001848</v>
      </c>
      <c r="H128" s="1277">
        <v>29.525899405208754</v>
      </c>
      <c r="I128" s="1278">
        <v>69.059305884391065</v>
      </c>
      <c r="J128" s="1272">
        <f t="shared" si="17"/>
        <v>47692</v>
      </c>
      <c r="K128" s="1273">
        <v>43.517990438647843</v>
      </c>
      <c r="L128" s="1274">
        <v>697</v>
      </c>
      <c r="M128" s="1275">
        <v>14007</v>
      </c>
      <c r="N128" s="1276">
        <v>32988</v>
      </c>
      <c r="O128" s="1336">
        <f t="shared" si="18"/>
        <v>1.4614610416841398</v>
      </c>
      <c r="P128" s="1277">
        <f t="shared" si="15"/>
        <v>29.369705611003944</v>
      </c>
      <c r="Q128" s="1278">
        <f t="shared" si="15"/>
        <v>69.168833347311917</v>
      </c>
      <c r="R128" s="1341">
        <f t="shared" si="19"/>
        <v>4259</v>
      </c>
      <c r="S128" s="1273">
        <v>41.980746654144127</v>
      </c>
      <c r="T128" s="1274">
        <v>38</v>
      </c>
      <c r="U128" s="1275">
        <v>1332</v>
      </c>
      <c r="V128" s="1276">
        <v>2889</v>
      </c>
      <c r="W128" s="1277">
        <f t="shared" si="20"/>
        <v>0.89222822258746182</v>
      </c>
      <c r="X128" s="1277">
        <f t="shared" si="16"/>
        <v>31.274947170697349</v>
      </c>
      <c r="Y128" s="1277">
        <f t="shared" si="16"/>
        <v>67.832824606715192</v>
      </c>
    </row>
    <row r="129" spans="1:25" ht="14.45" customHeight="1">
      <c r="A129" s="1283" t="s">
        <v>12</v>
      </c>
      <c r="B129" s="1284">
        <v>36529</v>
      </c>
      <c r="C129" s="1285">
        <v>39.797667606559372</v>
      </c>
      <c r="D129" s="1286">
        <v>391</v>
      </c>
      <c r="E129" s="1287">
        <v>10725</v>
      </c>
      <c r="F129" s="1288">
        <v>25413</v>
      </c>
      <c r="G129" s="1289">
        <v>1.0703824358728682</v>
      </c>
      <c r="H129" s="1289">
        <v>29.360234334364478</v>
      </c>
      <c r="I129" s="1290">
        <v>69.56938322976265</v>
      </c>
      <c r="J129" s="1284">
        <f t="shared" si="17"/>
        <v>32907</v>
      </c>
      <c r="K129" s="1285">
        <v>39.831920260126893</v>
      </c>
      <c r="L129" s="1286">
        <v>348</v>
      </c>
      <c r="M129" s="1287">
        <v>9729</v>
      </c>
      <c r="N129" s="1288">
        <v>22830</v>
      </c>
      <c r="O129" s="1339">
        <f t="shared" si="18"/>
        <v>1.0575257543987602</v>
      </c>
      <c r="P129" s="1289">
        <f t="shared" si="15"/>
        <v>29.565138116510166</v>
      </c>
      <c r="Q129" s="1290">
        <f t="shared" si="15"/>
        <v>69.377336129091077</v>
      </c>
      <c r="R129" s="1340">
        <f t="shared" si="19"/>
        <v>3622</v>
      </c>
      <c r="S129" s="1285">
        <v>39.486471562672577</v>
      </c>
      <c r="T129" s="1286">
        <v>43</v>
      </c>
      <c r="U129" s="1287">
        <v>996</v>
      </c>
      <c r="V129" s="1288">
        <v>2583</v>
      </c>
      <c r="W129" s="1289">
        <f t="shared" si="20"/>
        <v>1.1871893981225841</v>
      </c>
      <c r="X129" s="1289">
        <f t="shared" si="16"/>
        <v>27.498619547211483</v>
      </c>
      <c r="Y129" s="1289">
        <f t="shared" si="16"/>
        <v>71.314191054665926</v>
      </c>
    </row>
    <row r="130" spans="1:25" ht="14.45" customHeight="1">
      <c r="A130" s="1271" t="s">
        <v>13</v>
      </c>
      <c r="B130" s="1272">
        <v>5851</v>
      </c>
      <c r="C130" s="1273">
        <v>34.572551700564077</v>
      </c>
      <c r="D130" s="1274">
        <v>854</v>
      </c>
      <c r="E130" s="1275">
        <v>1839</v>
      </c>
      <c r="F130" s="1276">
        <v>3158</v>
      </c>
      <c r="G130" s="1277">
        <v>14.595795590497351</v>
      </c>
      <c r="H130" s="1277">
        <v>31.430524696633057</v>
      </c>
      <c r="I130" s="1278">
        <v>53.973679712869597</v>
      </c>
      <c r="J130" s="1272">
        <f t="shared" si="17"/>
        <v>4906</v>
      </c>
      <c r="K130" s="1273">
        <v>35.280676722380782</v>
      </c>
      <c r="L130" s="1274">
        <v>548</v>
      </c>
      <c r="M130" s="1275">
        <v>1496</v>
      </c>
      <c r="N130" s="1276">
        <v>2862</v>
      </c>
      <c r="O130" s="1336">
        <f t="shared" si="18"/>
        <v>11.169995923359153</v>
      </c>
      <c r="P130" s="1277">
        <f t="shared" si="15"/>
        <v>30.493273542600896</v>
      </c>
      <c r="Q130" s="1278">
        <f t="shared" si="15"/>
        <v>58.336730534039951</v>
      </c>
      <c r="R130" s="1341">
        <f t="shared" si="19"/>
        <v>945</v>
      </c>
      <c r="S130" s="1273">
        <v>30.896296296296267</v>
      </c>
      <c r="T130" s="1274">
        <v>306</v>
      </c>
      <c r="U130" s="1275">
        <v>343</v>
      </c>
      <c r="V130" s="1276">
        <v>296</v>
      </c>
      <c r="W130" s="1277">
        <f t="shared" si="20"/>
        <v>32.38095238095238</v>
      </c>
      <c r="X130" s="1277">
        <f t="shared" si="16"/>
        <v>36.296296296296298</v>
      </c>
      <c r="Y130" s="1277">
        <f t="shared" si="16"/>
        <v>31.322751322751323</v>
      </c>
    </row>
    <row r="131" spans="1:25" ht="14.45" customHeight="1">
      <c r="A131" s="1283" t="s">
        <v>14</v>
      </c>
      <c r="B131" s="1284">
        <v>28699</v>
      </c>
      <c r="C131" s="1285">
        <v>36.088818425729102</v>
      </c>
      <c r="D131" s="1286">
        <v>8536</v>
      </c>
      <c r="E131" s="1287">
        <v>3421</v>
      </c>
      <c r="F131" s="1288">
        <v>16742</v>
      </c>
      <c r="G131" s="1289">
        <v>29.743196627060176</v>
      </c>
      <c r="H131" s="1289">
        <v>11.920275967803756</v>
      </c>
      <c r="I131" s="1290">
        <v>58.33652740513606</v>
      </c>
      <c r="J131" s="1284">
        <f t="shared" si="17"/>
        <v>26442</v>
      </c>
      <c r="K131" s="1285">
        <v>36.54103320474988</v>
      </c>
      <c r="L131" s="1286">
        <v>7524</v>
      </c>
      <c r="M131" s="1287">
        <v>2823</v>
      </c>
      <c r="N131" s="1288">
        <v>16095</v>
      </c>
      <c r="O131" s="1339">
        <f t="shared" si="18"/>
        <v>28.454731109598363</v>
      </c>
      <c r="P131" s="1289">
        <f t="shared" si="15"/>
        <v>10.6761969593828</v>
      </c>
      <c r="Q131" s="1290">
        <f t="shared" si="15"/>
        <v>60.869071931018837</v>
      </c>
      <c r="R131" s="1340">
        <f t="shared" si="19"/>
        <v>2257</v>
      </c>
      <c r="S131" s="1285">
        <v>30.790872840053172</v>
      </c>
      <c r="T131" s="1286">
        <v>1012</v>
      </c>
      <c r="U131" s="1287">
        <v>598</v>
      </c>
      <c r="V131" s="1288">
        <v>647</v>
      </c>
      <c r="W131" s="1289">
        <f t="shared" si="20"/>
        <v>44.838280903854674</v>
      </c>
      <c r="X131" s="1289">
        <f t="shared" si="16"/>
        <v>26.495347806823215</v>
      </c>
      <c r="Y131" s="1289">
        <f t="shared" si="16"/>
        <v>28.666371289322107</v>
      </c>
    </row>
    <row r="132" spans="1:25" ht="14.45" customHeight="1">
      <c r="A132" s="1271" t="s">
        <v>15</v>
      </c>
      <c r="B132" s="1272">
        <v>57749</v>
      </c>
      <c r="C132" s="1273">
        <v>38.028779719129084</v>
      </c>
      <c r="D132" s="1274">
        <v>7222</v>
      </c>
      <c r="E132" s="1275">
        <v>16045</v>
      </c>
      <c r="F132" s="1276">
        <v>34482</v>
      </c>
      <c r="G132" s="1277">
        <v>12.50584425704341</v>
      </c>
      <c r="H132" s="1277">
        <v>27.784030892309826</v>
      </c>
      <c r="I132" s="1278">
        <v>59.710124850646764</v>
      </c>
      <c r="J132" s="1272">
        <f t="shared" si="17"/>
        <v>48581</v>
      </c>
      <c r="K132" s="1273">
        <v>39.455363207837998</v>
      </c>
      <c r="L132" s="1274">
        <v>3969</v>
      </c>
      <c r="M132" s="1275">
        <v>12929</v>
      </c>
      <c r="N132" s="1276">
        <v>31683</v>
      </c>
      <c r="O132" s="1336">
        <f t="shared" si="18"/>
        <v>8.1698606451081695</v>
      </c>
      <c r="P132" s="1277">
        <f t="shared" si="15"/>
        <v>26.613285029126615</v>
      </c>
      <c r="Q132" s="1278">
        <f t="shared" si="15"/>
        <v>65.216854325765212</v>
      </c>
      <c r="R132" s="1341">
        <f t="shared" si="19"/>
        <v>9168</v>
      </c>
      <c r="S132" s="1273">
        <v>30.46934991273994</v>
      </c>
      <c r="T132" s="1274">
        <v>3253</v>
      </c>
      <c r="U132" s="1275">
        <v>3116</v>
      </c>
      <c r="V132" s="1276">
        <v>2799</v>
      </c>
      <c r="W132" s="1277">
        <f t="shared" si="20"/>
        <v>35.482111692844676</v>
      </c>
      <c r="X132" s="1277">
        <f t="shared" si="16"/>
        <v>33.987783595113434</v>
      </c>
      <c r="Y132" s="1277">
        <f t="shared" si="16"/>
        <v>30.530104712041883</v>
      </c>
    </row>
    <row r="133" spans="1:25" ht="14.45" customHeight="1">
      <c r="A133" s="1283" t="s">
        <v>24</v>
      </c>
      <c r="B133" s="1284">
        <v>22825</v>
      </c>
      <c r="C133" s="1285">
        <v>45.623176341730591</v>
      </c>
      <c r="D133" s="1286">
        <v>163</v>
      </c>
      <c r="E133" s="1287">
        <v>4749</v>
      </c>
      <c r="F133" s="1288">
        <v>17913</v>
      </c>
      <c r="G133" s="1289">
        <v>0.71412924424972613</v>
      </c>
      <c r="H133" s="1289">
        <v>20.806133625410734</v>
      </c>
      <c r="I133" s="1290">
        <v>78.479737130339544</v>
      </c>
      <c r="J133" s="1284">
        <f t="shared" si="17"/>
        <v>19327</v>
      </c>
      <c r="K133" s="1285">
        <v>45.457598178713873</v>
      </c>
      <c r="L133" s="1286">
        <v>154</v>
      </c>
      <c r="M133" s="1287">
        <v>4157</v>
      </c>
      <c r="N133" s="1288">
        <v>15016</v>
      </c>
      <c r="O133" s="1339">
        <f t="shared" si="18"/>
        <v>0.79681274900398402</v>
      </c>
      <c r="P133" s="1289">
        <f t="shared" si="15"/>
        <v>21.508770114347804</v>
      </c>
      <c r="Q133" s="1290">
        <f t="shared" si="15"/>
        <v>77.694417136648212</v>
      </c>
      <c r="R133" s="1340">
        <f t="shared" si="19"/>
        <v>3498</v>
      </c>
      <c r="S133" s="1285">
        <v>46.538021726700848</v>
      </c>
      <c r="T133" s="1286">
        <v>9</v>
      </c>
      <c r="U133" s="1287">
        <v>592</v>
      </c>
      <c r="V133" s="1288">
        <v>2897</v>
      </c>
      <c r="W133" s="1289">
        <f t="shared" si="20"/>
        <v>0.25728987993138941</v>
      </c>
      <c r="X133" s="1289">
        <f t="shared" si="16"/>
        <v>16.923956546598056</v>
      </c>
      <c r="Y133" s="1289">
        <f t="shared" si="16"/>
        <v>82.818753573470545</v>
      </c>
    </row>
    <row r="134" spans="1:25" ht="14.45" customHeight="1">
      <c r="A134" s="1271" t="s">
        <v>16</v>
      </c>
      <c r="B134" s="1272">
        <v>72011</v>
      </c>
      <c r="C134" s="1273">
        <v>32.359792253960848</v>
      </c>
      <c r="D134" s="1274">
        <v>20040</v>
      </c>
      <c r="E134" s="1275">
        <v>22820</v>
      </c>
      <c r="F134" s="1276">
        <v>29151</v>
      </c>
      <c r="G134" s="1277">
        <v>27.829081668078487</v>
      </c>
      <c r="H134" s="1277">
        <v>31.689602977322913</v>
      </c>
      <c r="I134" s="1278">
        <v>40.4813153545986</v>
      </c>
      <c r="J134" s="1272">
        <f t="shared" si="17"/>
        <v>56239</v>
      </c>
      <c r="K134" s="1273">
        <v>34.256761322214011</v>
      </c>
      <c r="L134" s="1274">
        <v>11839</v>
      </c>
      <c r="M134" s="1275">
        <v>18229</v>
      </c>
      <c r="N134" s="1276">
        <v>26171</v>
      </c>
      <c r="O134" s="1336">
        <f t="shared" si="18"/>
        <v>21.051227795657816</v>
      </c>
      <c r="P134" s="1277">
        <f t="shared" si="15"/>
        <v>32.41344974128274</v>
      </c>
      <c r="Q134" s="1278">
        <f t="shared" si="15"/>
        <v>46.535322463059444</v>
      </c>
      <c r="R134" s="1341">
        <f t="shared" si="19"/>
        <v>15772</v>
      </c>
      <c r="S134" s="1273">
        <v>25.595675881308644</v>
      </c>
      <c r="T134" s="1274">
        <v>8201</v>
      </c>
      <c r="U134" s="1275">
        <v>4591</v>
      </c>
      <c r="V134" s="1276">
        <v>2980</v>
      </c>
      <c r="W134" s="1277">
        <f t="shared" si="20"/>
        <v>51.997210246005579</v>
      </c>
      <c r="X134" s="1277">
        <f t="shared" si="16"/>
        <v>29.108546791782906</v>
      </c>
      <c r="Y134" s="1277">
        <f t="shared" si="16"/>
        <v>18.894242962211514</v>
      </c>
    </row>
    <row r="135" spans="1:25" ht="14.45" customHeight="1">
      <c r="A135" s="1283" t="s">
        <v>17</v>
      </c>
      <c r="B135" s="1284">
        <v>147171</v>
      </c>
      <c r="C135" s="1285">
        <v>36.898003003309306</v>
      </c>
      <c r="D135" s="1286">
        <v>23617</v>
      </c>
      <c r="E135" s="1287">
        <v>55350</v>
      </c>
      <c r="F135" s="1288">
        <v>68204</v>
      </c>
      <c r="G135" s="1289">
        <v>16.047319104986716</v>
      </c>
      <c r="H135" s="1289">
        <v>37.609311617098477</v>
      </c>
      <c r="I135" s="1290">
        <v>46.34336927791481</v>
      </c>
      <c r="J135" s="1284">
        <f t="shared" si="17"/>
        <v>98458</v>
      </c>
      <c r="K135" s="1285">
        <v>39.046029779194939</v>
      </c>
      <c r="L135" s="1286">
        <v>9027</v>
      </c>
      <c r="M135" s="1287">
        <v>35966</v>
      </c>
      <c r="N135" s="1288">
        <v>53465</v>
      </c>
      <c r="O135" s="1339">
        <f t="shared" si="18"/>
        <v>9.1683763635255637</v>
      </c>
      <c r="P135" s="1289">
        <f t="shared" si="15"/>
        <v>36.529281521054664</v>
      </c>
      <c r="Q135" s="1290">
        <f t="shared" si="15"/>
        <v>54.302342115419776</v>
      </c>
      <c r="R135" s="1340">
        <f t="shared" si="19"/>
        <v>48713</v>
      </c>
      <c r="S135" s="1285">
        <v>32.556442838667159</v>
      </c>
      <c r="T135" s="1286">
        <v>14590</v>
      </c>
      <c r="U135" s="1287">
        <v>19384</v>
      </c>
      <c r="V135" s="1288">
        <v>14739</v>
      </c>
      <c r="W135" s="1289">
        <f t="shared" si="20"/>
        <v>29.950937121507604</v>
      </c>
      <c r="X135" s="1289">
        <f t="shared" si="16"/>
        <v>39.792252581446434</v>
      </c>
      <c r="Y135" s="1289">
        <f t="shared" si="16"/>
        <v>30.256810297045959</v>
      </c>
    </row>
    <row r="136" spans="1:25" ht="14.45" customHeight="1">
      <c r="A136" s="1271" t="s">
        <v>18</v>
      </c>
      <c r="B136" s="1272">
        <v>35933</v>
      </c>
      <c r="C136" s="1273">
        <v>38.773578604625655</v>
      </c>
      <c r="D136" s="1274">
        <v>3261</v>
      </c>
      <c r="E136" s="1275">
        <v>11738</v>
      </c>
      <c r="F136" s="1276">
        <v>20934</v>
      </c>
      <c r="G136" s="1277">
        <v>9.0752233323129161</v>
      </c>
      <c r="H136" s="1277">
        <v>32.666351264854029</v>
      </c>
      <c r="I136" s="1278">
        <v>58.258425402833048</v>
      </c>
      <c r="J136" s="1272">
        <f t="shared" si="17"/>
        <v>32979</v>
      </c>
      <c r="K136" s="1273">
        <v>39.776585099608496</v>
      </c>
      <c r="L136" s="1274">
        <v>1946</v>
      </c>
      <c r="M136" s="1275">
        <v>10652</v>
      </c>
      <c r="N136" s="1276">
        <v>20381</v>
      </c>
      <c r="O136" s="1336">
        <f t="shared" si="18"/>
        <v>5.90072470359926</v>
      </c>
      <c r="P136" s="1277">
        <f t="shared" si="15"/>
        <v>32.29934200551866</v>
      </c>
      <c r="Q136" s="1278">
        <f t="shared" si="15"/>
        <v>61.79993329088208</v>
      </c>
      <c r="R136" s="1341">
        <f t="shared" si="19"/>
        <v>2954</v>
      </c>
      <c r="S136" s="1273">
        <v>27.575829383886237</v>
      </c>
      <c r="T136" s="1274">
        <v>1315</v>
      </c>
      <c r="U136" s="1275">
        <v>1086</v>
      </c>
      <c r="V136" s="1276">
        <v>553</v>
      </c>
      <c r="W136" s="1277">
        <f t="shared" si="20"/>
        <v>44.515910629654705</v>
      </c>
      <c r="X136" s="1277">
        <f t="shared" si="16"/>
        <v>36.763710223425861</v>
      </c>
      <c r="Y136" s="1277">
        <f t="shared" si="16"/>
        <v>18.720379146919431</v>
      </c>
    </row>
    <row r="137" spans="1:25" ht="14.45" customHeight="1">
      <c r="A137" s="1283" t="s">
        <v>19</v>
      </c>
      <c r="B137" s="1284">
        <v>7415</v>
      </c>
      <c r="C137" s="1285">
        <v>44.466756574511102</v>
      </c>
      <c r="D137" s="1286">
        <v>454</v>
      </c>
      <c r="E137" s="1287">
        <v>1131</v>
      </c>
      <c r="F137" s="1288">
        <v>5830</v>
      </c>
      <c r="G137" s="1289">
        <v>6.1227242076871207</v>
      </c>
      <c r="H137" s="1289">
        <v>15.252865812542144</v>
      </c>
      <c r="I137" s="1290">
        <v>78.624409979770732</v>
      </c>
      <c r="J137" s="1284">
        <f t="shared" si="17"/>
        <v>6800</v>
      </c>
      <c r="K137" s="1285">
        <v>45.998970588235117</v>
      </c>
      <c r="L137" s="1286">
        <v>167</v>
      </c>
      <c r="M137" s="1287">
        <v>920</v>
      </c>
      <c r="N137" s="1288">
        <v>5713</v>
      </c>
      <c r="O137" s="1339">
        <f t="shared" si="18"/>
        <v>2.4558823529411766</v>
      </c>
      <c r="P137" s="1289">
        <f t="shared" si="15"/>
        <v>13.529411764705882</v>
      </c>
      <c r="Q137" s="1290">
        <f t="shared" si="15"/>
        <v>84.014705882352942</v>
      </c>
      <c r="R137" s="1340">
        <f t="shared" si="19"/>
        <v>615</v>
      </c>
      <c r="S137" s="1285">
        <v>27.525203252032508</v>
      </c>
      <c r="T137" s="1286">
        <v>287</v>
      </c>
      <c r="U137" s="1287">
        <v>211</v>
      </c>
      <c r="V137" s="1288">
        <v>117</v>
      </c>
      <c r="W137" s="1289">
        <f t="shared" si="20"/>
        <v>46.666666666666664</v>
      </c>
      <c r="X137" s="1289">
        <f t="shared" si="16"/>
        <v>34.30894308943089</v>
      </c>
      <c r="Y137" s="1289">
        <f t="shared" si="16"/>
        <v>19.024390243902438</v>
      </c>
    </row>
    <row r="138" spans="1:25" ht="14.45" customHeight="1">
      <c r="A138" s="1271" t="s">
        <v>20</v>
      </c>
      <c r="B138" s="1272">
        <v>58186</v>
      </c>
      <c r="C138" s="1273">
        <v>42.341198913827668</v>
      </c>
      <c r="D138" s="1274">
        <v>1643</v>
      </c>
      <c r="E138" s="1275">
        <v>6703</v>
      </c>
      <c r="F138" s="1276">
        <v>49840</v>
      </c>
      <c r="G138" s="1277">
        <v>2.8237032963255766</v>
      </c>
      <c r="H138" s="1277">
        <v>11.519953253359914</v>
      </c>
      <c r="I138" s="1278">
        <v>85.656343450314509</v>
      </c>
      <c r="J138" s="1272">
        <f t="shared" si="17"/>
        <v>50905</v>
      </c>
      <c r="K138" s="1273">
        <v>42.274963166683108</v>
      </c>
      <c r="L138" s="1274">
        <v>1573</v>
      </c>
      <c r="M138" s="1275">
        <v>6315</v>
      </c>
      <c r="N138" s="1276">
        <v>43017</v>
      </c>
      <c r="O138" s="1336">
        <f t="shared" si="18"/>
        <v>3.0900697377467834</v>
      </c>
      <c r="P138" s="1277">
        <f t="shared" si="15"/>
        <v>12.405461153128376</v>
      </c>
      <c r="Q138" s="1278">
        <f t="shared" si="15"/>
        <v>84.504469109124841</v>
      </c>
      <c r="R138" s="1341">
        <f t="shared" si="19"/>
        <v>7281</v>
      </c>
      <c r="S138" s="1273">
        <v>42.80428512566953</v>
      </c>
      <c r="T138" s="1274">
        <v>70</v>
      </c>
      <c r="U138" s="1275">
        <v>388</v>
      </c>
      <c r="V138" s="1276">
        <v>6823</v>
      </c>
      <c r="W138" s="1277">
        <f t="shared" si="20"/>
        <v>0.9614064002197501</v>
      </c>
      <c r="X138" s="1277">
        <f t="shared" si="16"/>
        <v>5.3289383326466142</v>
      </c>
      <c r="Y138" s="1277">
        <f t="shared" si="16"/>
        <v>93.709655267133641</v>
      </c>
    </row>
    <row r="139" spans="1:25" ht="14.45" customHeight="1">
      <c r="A139" s="1283" t="s">
        <v>21</v>
      </c>
      <c r="B139" s="1284">
        <v>31488</v>
      </c>
      <c r="C139" s="1285">
        <v>42.370109247967441</v>
      </c>
      <c r="D139" s="1286">
        <v>2536</v>
      </c>
      <c r="E139" s="1287">
        <v>2902</v>
      </c>
      <c r="F139" s="1288">
        <v>26050</v>
      </c>
      <c r="G139" s="1289">
        <v>8.0538617886178852</v>
      </c>
      <c r="H139" s="1289">
        <v>9.2162093495934965</v>
      </c>
      <c r="I139" s="1290">
        <v>82.729928861788622</v>
      </c>
      <c r="J139" s="1284">
        <f t="shared" si="17"/>
        <v>30779</v>
      </c>
      <c r="K139" s="1285">
        <v>42.352967932681338</v>
      </c>
      <c r="L139" s="1286">
        <v>2523</v>
      </c>
      <c r="M139" s="1287">
        <v>2859</v>
      </c>
      <c r="N139" s="1288">
        <v>25397</v>
      </c>
      <c r="O139" s="1339">
        <f t="shared" si="18"/>
        <v>8.1971474056986899</v>
      </c>
      <c r="P139" s="1289">
        <f t="shared" si="15"/>
        <v>9.2888008057441773</v>
      </c>
      <c r="Q139" s="1290">
        <f t="shared" si="15"/>
        <v>82.514051788557126</v>
      </c>
      <c r="R139" s="1340">
        <f t="shared" si="19"/>
        <v>709</v>
      </c>
      <c r="S139" s="1285">
        <v>43.114245416078987</v>
      </c>
      <c r="T139" s="1286">
        <v>13</v>
      </c>
      <c r="U139" s="1287">
        <v>43</v>
      </c>
      <c r="V139" s="1288">
        <v>653</v>
      </c>
      <c r="W139" s="1289">
        <f t="shared" si="20"/>
        <v>1.8335684062059237</v>
      </c>
      <c r="X139" s="1289">
        <f t="shared" si="16"/>
        <v>6.0648801128349792</v>
      </c>
      <c r="Y139" s="1289">
        <f t="shared" si="16"/>
        <v>92.101551480959102</v>
      </c>
    </row>
    <row r="140" spans="1:25" ht="14.45" customHeight="1">
      <c r="A140" s="1271" t="s">
        <v>22</v>
      </c>
      <c r="B140" s="1272">
        <v>26860</v>
      </c>
      <c r="C140" s="1273">
        <v>33.666455696202355</v>
      </c>
      <c r="D140" s="1274">
        <v>6250</v>
      </c>
      <c r="E140" s="1275">
        <v>8890</v>
      </c>
      <c r="F140" s="1276">
        <v>11720</v>
      </c>
      <c r="G140" s="1277">
        <v>23.26880119136262</v>
      </c>
      <c r="H140" s="1277">
        <v>33.097542814594192</v>
      </c>
      <c r="I140" s="1278">
        <v>43.633655994043188</v>
      </c>
      <c r="J140" s="1272">
        <f t="shared" si="17"/>
        <v>20448</v>
      </c>
      <c r="K140" s="1273">
        <v>35.396664710485204</v>
      </c>
      <c r="L140" s="1274">
        <v>3491</v>
      </c>
      <c r="M140" s="1275">
        <v>6717</v>
      </c>
      <c r="N140" s="1276">
        <v>10240</v>
      </c>
      <c r="O140" s="1336">
        <f t="shared" si="18"/>
        <v>17.072574334898277</v>
      </c>
      <c r="P140" s="1277">
        <f t="shared" si="15"/>
        <v>32.849178403755872</v>
      </c>
      <c r="Q140" s="1278">
        <f t="shared" si="15"/>
        <v>50.078247261345851</v>
      </c>
      <c r="R140" s="1341">
        <f t="shared" si="19"/>
        <v>6412</v>
      </c>
      <c r="S140" s="1273">
        <v>28.148783530879591</v>
      </c>
      <c r="T140" s="1274">
        <v>2759</v>
      </c>
      <c r="U140" s="1275">
        <v>2173</v>
      </c>
      <c r="V140" s="1276">
        <v>1480</v>
      </c>
      <c r="W140" s="1277">
        <f t="shared" si="20"/>
        <v>43.02869619463506</v>
      </c>
      <c r="X140" s="1277">
        <f t="shared" si="16"/>
        <v>33.889582033686835</v>
      </c>
      <c r="Y140" s="1277">
        <f t="shared" si="16"/>
        <v>23.081721771678104</v>
      </c>
    </row>
    <row r="141" spans="1:25" ht="14.45" customHeight="1" thickBot="1">
      <c r="A141" s="1283" t="s">
        <v>23</v>
      </c>
      <c r="B141" s="1300">
        <v>29745</v>
      </c>
      <c r="C141" s="1301">
        <v>45.26915447974428</v>
      </c>
      <c r="D141" s="1302">
        <v>659</v>
      </c>
      <c r="E141" s="1303">
        <v>947</v>
      </c>
      <c r="F141" s="1304">
        <v>28139</v>
      </c>
      <c r="G141" s="1305">
        <v>2.2154984030929565</v>
      </c>
      <c r="H141" s="1305">
        <v>3.183728357707178</v>
      </c>
      <c r="I141" s="1306">
        <v>94.600773239199867</v>
      </c>
      <c r="J141" s="1300">
        <f t="shared" si="17"/>
        <v>28662</v>
      </c>
      <c r="K141" s="1301">
        <v>45.421882632056416</v>
      </c>
      <c r="L141" s="1302">
        <v>616</v>
      </c>
      <c r="M141" s="1303">
        <v>858</v>
      </c>
      <c r="N141" s="1304">
        <v>27188</v>
      </c>
      <c r="O141" s="1342">
        <f t="shared" si="18"/>
        <v>2.1491870769660175</v>
      </c>
      <c r="P141" s="1305">
        <f t="shared" si="15"/>
        <v>2.9935105714883821</v>
      </c>
      <c r="Q141" s="1306">
        <f t="shared" si="15"/>
        <v>94.857302351545599</v>
      </c>
      <c r="R141" s="1343">
        <f t="shared" si="19"/>
        <v>1083</v>
      </c>
      <c r="S141" s="1301">
        <v>41.227146814404456</v>
      </c>
      <c r="T141" s="1302">
        <v>43</v>
      </c>
      <c r="U141" s="1303">
        <v>89</v>
      </c>
      <c r="V141" s="1304">
        <v>951</v>
      </c>
      <c r="W141" s="1305">
        <f t="shared" si="20"/>
        <v>3.9704524469067408</v>
      </c>
      <c r="X141" s="1305">
        <f t="shared" si="16"/>
        <v>8.2179132040627891</v>
      </c>
      <c r="Y141" s="1305">
        <f t="shared" si="16"/>
        <v>87.81163434903047</v>
      </c>
    </row>
    <row r="142" spans="1:25" ht="14.45" customHeight="1">
      <c r="A142" s="1311" t="s">
        <v>28</v>
      </c>
      <c r="B142" s="927">
        <v>587703</v>
      </c>
      <c r="C142" s="1050">
        <v>35.119938132016166</v>
      </c>
      <c r="D142" s="931">
        <v>119119</v>
      </c>
      <c r="E142" s="932">
        <v>206584</v>
      </c>
      <c r="F142" s="929">
        <v>262000</v>
      </c>
      <c r="G142" s="1062">
        <v>20.268571029924978</v>
      </c>
      <c r="H142" s="1312">
        <v>35.151088219730028</v>
      </c>
      <c r="I142" s="1053">
        <v>44.580340750344988</v>
      </c>
      <c r="J142" s="927">
        <f>SUM(J126:J127,J130,J131,J132,J134,J135,J136,J137,J140)</f>
        <v>477155</v>
      </c>
      <c r="K142" s="1050">
        <v>36.415885823265398</v>
      </c>
      <c r="L142" s="931">
        <f>SUM(L126:L127,L130,L131,L132,L134,L135,L136,L137,L140)</f>
        <v>75004</v>
      </c>
      <c r="M142" s="932">
        <f>SUM(M126:M127,M130,M131,M132,M134,M135,M136,M137,M140)</f>
        <v>168072</v>
      </c>
      <c r="N142" s="929">
        <f>SUM(N126:N127,N130,N131,N132,N134,N135,N136,N137,N140)</f>
        <v>234079</v>
      </c>
      <c r="O142" s="1313">
        <f t="shared" si="18"/>
        <v>15.719001163144053</v>
      </c>
      <c r="P142" s="1312">
        <f t="shared" si="15"/>
        <v>35.223774245266213</v>
      </c>
      <c r="Q142" s="1053">
        <f t="shared" si="15"/>
        <v>49.057224591589737</v>
      </c>
      <c r="R142" s="930">
        <f>SUM(R126:R127,R130,R131,R132,R134,R135,R136,R137,R140)</f>
        <v>110548</v>
      </c>
      <c r="S142" s="1050">
        <v>29.526278177804876</v>
      </c>
      <c r="T142" s="931">
        <f>SUM(T126:T127,T130,T131,T132,T134,T135,T136,T137,T140)</f>
        <v>44115</v>
      </c>
      <c r="U142" s="932">
        <f>SUM(U126:U127,U130,U131,U132,U134,U135,U136,U137,U140)</f>
        <v>38512</v>
      </c>
      <c r="V142" s="929">
        <f>SUM(V126:V127,V130,V131,V132,V134,V135,V136,V137,V140)</f>
        <v>27921</v>
      </c>
      <c r="W142" s="1051">
        <f t="shared" si="20"/>
        <v>39.905742301986471</v>
      </c>
      <c r="X142" s="1312">
        <f t="shared" si="16"/>
        <v>34.837355718782788</v>
      </c>
      <c r="Y142" s="1052">
        <f t="shared" si="16"/>
        <v>25.25690197923074</v>
      </c>
    </row>
    <row r="143" spans="1:25" ht="14.45" customHeight="1">
      <c r="A143" s="1314" t="s">
        <v>27</v>
      </c>
      <c r="B143" s="939">
        <v>230724</v>
      </c>
      <c r="C143" s="1054">
        <v>42.881191380177135</v>
      </c>
      <c r="D143" s="943">
        <v>6127</v>
      </c>
      <c r="E143" s="944">
        <v>41365</v>
      </c>
      <c r="F143" s="941">
        <v>183232</v>
      </c>
      <c r="G143" s="1063">
        <v>2.6555538218824224</v>
      </c>
      <c r="H143" s="1315">
        <v>17.928347289402055</v>
      </c>
      <c r="I143" s="1057">
        <v>79.416098888715524</v>
      </c>
      <c r="J143" s="939">
        <f>SUM(J128,J129,J133,J138,J139,J141)</f>
        <v>210272</v>
      </c>
      <c r="K143" s="1054">
        <v>42.907467470704873</v>
      </c>
      <c r="L143" s="943">
        <f>SUM(L128,L129,L133,L138,L139,L141)</f>
        <v>5911</v>
      </c>
      <c r="M143" s="944">
        <f>SUM(M128,M129,M133,M138,M139,M141)</f>
        <v>37925</v>
      </c>
      <c r="N143" s="941">
        <f>SUM(N128,N129,N133,N138,N139,N141)</f>
        <v>166436</v>
      </c>
      <c r="O143" s="1316">
        <f t="shared" si="18"/>
        <v>2.8111208339674327</v>
      </c>
      <c r="P143" s="1315">
        <f t="shared" si="15"/>
        <v>18.036162684522907</v>
      </c>
      <c r="Q143" s="1057">
        <f t="shared" si="15"/>
        <v>79.152716481509671</v>
      </c>
      <c r="R143" s="942">
        <f>SUM(R128,R129,R133,R138,R139,R141)</f>
        <v>20452</v>
      </c>
      <c r="S143" s="1054">
        <v>42.611040485037954</v>
      </c>
      <c r="T143" s="943">
        <f>SUM(T128,T129,T133,T138,T139,T141)</f>
        <v>216</v>
      </c>
      <c r="U143" s="944">
        <f>SUM(U128,U129,U133,U138,U139,U141)</f>
        <v>3440</v>
      </c>
      <c r="V143" s="941">
        <f>SUM(V128,V129,V133,V138,V139,V141)</f>
        <v>16796</v>
      </c>
      <c r="W143" s="1055">
        <f t="shared" si="20"/>
        <v>1.0561314296890281</v>
      </c>
      <c r="X143" s="1315">
        <f t="shared" si="16"/>
        <v>16.819870917269704</v>
      </c>
      <c r="Y143" s="1056">
        <f t="shared" si="16"/>
        <v>82.123997653041272</v>
      </c>
    </row>
    <row r="144" spans="1:25" ht="14.45" customHeight="1">
      <c r="A144" s="1317" t="s">
        <v>26</v>
      </c>
      <c r="B144" s="951">
        <v>818427</v>
      </c>
      <c r="C144" s="1058">
        <v>37.307924836302426</v>
      </c>
      <c r="D144" s="955">
        <v>125246</v>
      </c>
      <c r="E144" s="956">
        <v>247949</v>
      </c>
      <c r="F144" s="953">
        <v>445232</v>
      </c>
      <c r="G144" s="1064">
        <v>15.303258567960246</v>
      </c>
      <c r="H144" s="1318">
        <v>30.295799136636496</v>
      </c>
      <c r="I144" s="1061">
        <v>54.400942295403254</v>
      </c>
      <c r="J144" s="951">
        <f>SUM(J126:J141)</f>
        <v>687427</v>
      </c>
      <c r="K144" s="1058">
        <v>38.401548091651627</v>
      </c>
      <c r="L144" s="955">
        <f>SUM(L126:L141)</f>
        <v>80915</v>
      </c>
      <c r="M144" s="956">
        <f>SUM(M126:M141)</f>
        <v>205997</v>
      </c>
      <c r="N144" s="953">
        <f>SUM(N126:N141)</f>
        <v>400515</v>
      </c>
      <c r="O144" s="1319">
        <f t="shared" si="18"/>
        <v>11.770704380246922</v>
      </c>
      <c r="P144" s="1318">
        <f t="shared" si="15"/>
        <v>29.966381884912867</v>
      </c>
      <c r="Q144" s="1061">
        <f t="shared" si="15"/>
        <v>58.262913734840204</v>
      </c>
      <c r="R144" s="954">
        <f>SUM(R126:R141)</f>
        <v>131000</v>
      </c>
      <c r="S144" s="1058">
        <v>31.56909923664109</v>
      </c>
      <c r="T144" s="955">
        <f>SUM(T126:T141)</f>
        <v>44331</v>
      </c>
      <c r="U144" s="956">
        <f>SUM(U126:U141)</f>
        <v>41952</v>
      </c>
      <c r="V144" s="953">
        <f>SUM(V126:V141)</f>
        <v>44717</v>
      </c>
      <c r="W144" s="1059">
        <f t="shared" si="20"/>
        <v>33.840458015267174</v>
      </c>
      <c r="X144" s="1318">
        <f t="shared" si="16"/>
        <v>32.024427480916032</v>
      </c>
      <c r="Y144" s="1060">
        <f t="shared" si="16"/>
        <v>34.135114503816794</v>
      </c>
    </row>
    <row r="145" spans="1:25" ht="14.45" customHeight="1">
      <c r="A145" s="1850" t="s">
        <v>470</v>
      </c>
      <c r="B145" s="1850"/>
      <c r="C145" s="1850"/>
      <c r="D145" s="1850"/>
      <c r="E145" s="1850"/>
      <c r="F145" s="1850"/>
      <c r="G145" s="1850"/>
      <c r="H145" s="1850"/>
      <c r="I145" s="1850"/>
      <c r="J145" s="1850"/>
      <c r="K145" s="1850"/>
      <c r="L145" s="1850"/>
      <c r="M145" s="1850"/>
      <c r="N145" s="1850"/>
      <c r="O145" s="1850"/>
      <c r="P145" s="1850"/>
      <c r="Q145" s="1850"/>
      <c r="R145" s="1850"/>
      <c r="S145" s="1850"/>
      <c r="T145" s="1850"/>
      <c r="U145" s="1850"/>
      <c r="V145" s="1850"/>
      <c r="W145" s="1850"/>
      <c r="X145" s="1850"/>
      <c r="Y145" s="1850"/>
    </row>
    <row r="146" spans="1:25" ht="14.45" customHeight="1">
      <c r="A146" s="2121" t="s">
        <v>490</v>
      </c>
      <c r="B146" s="2121"/>
      <c r="C146" s="2121"/>
      <c r="D146" s="2121"/>
      <c r="E146" s="2121"/>
      <c r="F146" s="2121"/>
      <c r="G146" s="2121"/>
      <c r="H146" s="2121"/>
      <c r="I146" s="2121"/>
      <c r="J146" s="2121"/>
      <c r="K146" s="2121"/>
      <c r="L146" s="2121"/>
      <c r="M146" s="2121"/>
      <c r="N146" s="2121"/>
      <c r="O146" s="2121"/>
      <c r="P146" s="2121"/>
      <c r="Q146" s="2121"/>
      <c r="R146" s="2121"/>
      <c r="S146" s="2121"/>
      <c r="T146" s="2121"/>
      <c r="U146" s="2121"/>
      <c r="V146" s="2121"/>
      <c r="W146" s="1915"/>
      <c r="X146" s="1915"/>
      <c r="Y146" s="1915"/>
    </row>
    <row r="147" spans="1:25" ht="14.45" customHeight="1">
      <c r="A147" s="1027"/>
      <c r="B147" s="1027"/>
      <c r="C147" s="1027"/>
      <c r="D147" s="1027"/>
      <c r="E147" s="1027"/>
      <c r="F147" s="1027"/>
      <c r="G147" s="1027"/>
      <c r="H147" s="1027"/>
      <c r="I147" s="1027"/>
      <c r="J147" s="1027"/>
      <c r="K147" s="1027"/>
      <c r="L147" s="1027"/>
      <c r="M147" s="1027"/>
      <c r="N147" s="1027"/>
      <c r="O147" s="1027"/>
      <c r="P147" s="1027"/>
      <c r="Q147" s="1027"/>
      <c r="R147" s="1027"/>
      <c r="S147" s="1027"/>
      <c r="T147" s="1027"/>
      <c r="U147" s="1027"/>
      <c r="V147" s="1027"/>
      <c r="W147" s="1027"/>
      <c r="X147" s="1027"/>
      <c r="Y147" s="1027"/>
    </row>
    <row r="148" spans="1:25" ht="24" customHeight="1">
      <c r="A148" s="1910">
        <v>2018</v>
      </c>
      <c r="B148" s="1910"/>
      <c r="C148" s="1910"/>
      <c r="D148" s="1910"/>
      <c r="E148" s="1910"/>
      <c r="F148" s="1910"/>
      <c r="G148" s="1910"/>
      <c r="H148" s="1910"/>
      <c r="I148" s="1910"/>
      <c r="J148" s="1910"/>
      <c r="K148" s="1910"/>
      <c r="L148" s="1910"/>
      <c r="M148" s="1910"/>
      <c r="N148" s="1910"/>
      <c r="O148" s="1910"/>
      <c r="P148" s="1910"/>
      <c r="Q148" s="1910"/>
      <c r="R148" s="1910"/>
      <c r="S148" s="1910"/>
      <c r="T148" s="1910"/>
      <c r="U148" s="1910"/>
      <c r="V148" s="1910"/>
      <c r="W148" s="1910"/>
      <c r="X148" s="1910"/>
      <c r="Y148" s="1910"/>
    </row>
    <row r="149" spans="1:25" ht="14.45" customHeight="1">
      <c r="A149" s="1027"/>
      <c r="B149" s="1027"/>
      <c r="C149" s="1027"/>
      <c r="D149" s="1027"/>
      <c r="E149" s="1027"/>
      <c r="F149" s="1027"/>
      <c r="G149" s="1027"/>
      <c r="H149" s="1027"/>
      <c r="I149" s="1027"/>
      <c r="J149" s="1027"/>
      <c r="K149" s="1027"/>
      <c r="L149" s="1027"/>
      <c r="M149" s="1027"/>
      <c r="N149" s="1027"/>
      <c r="O149" s="1027"/>
      <c r="P149" s="1027"/>
      <c r="Q149" s="1027"/>
      <c r="R149" s="1027"/>
      <c r="S149" s="1027"/>
      <c r="T149" s="1027"/>
      <c r="U149" s="1027"/>
      <c r="V149" s="1027"/>
      <c r="W149" s="1027"/>
      <c r="X149" s="1027"/>
      <c r="Y149" s="1027"/>
    </row>
    <row r="150" spans="1:25" ht="14.45" customHeight="1">
      <c r="A150" s="2131" t="s">
        <v>632</v>
      </c>
      <c r="B150" s="2131"/>
      <c r="C150" s="2131"/>
      <c r="D150" s="2131"/>
      <c r="E150" s="2131"/>
      <c r="F150" s="2131"/>
      <c r="G150" s="2131"/>
      <c r="H150" s="2131"/>
      <c r="I150" s="2131"/>
      <c r="J150" s="2131"/>
      <c r="K150" s="2131"/>
      <c r="L150" s="2131"/>
      <c r="M150" s="2131"/>
      <c r="N150" s="2131"/>
      <c r="O150" s="2131"/>
      <c r="P150" s="2131"/>
      <c r="Q150" s="2131"/>
      <c r="R150" s="2131"/>
      <c r="S150" s="2131"/>
      <c r="T150" s="2131"/>
      <c r="U150" s="2131"/>
      <c r="V150" s="2131"/>
      <c r="W150" s="2131"/>
      <c r="X150" s="2131"/>
      <c r="Y150" s="2131"/>
    </row>
    <row r="151" spans="1:25" ht="14.45" customHeight="1">
      <c r="A151" s="2132" t="s">
        <v>8</v>
      </c>
      <c r="B151" s="2137" t="s">
        <v>552</v>
      </c>
      <c r="C151" s="2135"/>
      <c r="D151" s="2135"/>
      <c r="E151" s="2135"/>
      <c r="F151" s="2135"/>
      <c r="G151" s="2135"/>
      <c r="H151" s="2135"/>
      <c r="I151" s="2135"/>
      <c r="J151" s="2135"/>
      <c r="K151" s="2135"/>
      <c r="L151" s="2135"/>
      <c r="M151" s="2135"/>
      <c r="N151" s="2135"/>
      <c r="O151" s="2135"/>
      <c r="P151" s="2135"/>
      <c r="Q151" s="2135"/>
      <c r="R151" s="2135"/>
      <c r="S151" s="2135"/>
      <c r="T151" s="2135"/>
      <c r="U151" s="2135"/>
      <c r="V151" s="2135"/>
      <c r="W151" s="2135"/>
      <c r="X151" s="2135"/>
      <c r="Y151" s="2135"/>
    </row>
    <row r="152" spans="1:25" ht="14.45" customHeight="1">
      <c r="A152" s="2132"/>
      <c r="B152" s="2126" t="s">
        <v>613</v>
      </c>
      <c r="C152" s="2136" t="s">
        <v>614</v>
      </c>
      <c r="D152" s="2127" t="s">
        <v>615</v>
      </c>
      <c r="E152" s="2128"/>
      <c r="F152" s="2128"/>
      <c r="G152" s="2128"/>
      <c r="H152" s="2128"/>
      <c r="I152" s="2129"/>
      <c r="J152" s="2136" t="s">
        <v>616</v>
      </c>
      <c r="K152" s="2136" t="s">
        <v>614</v>
      </c>
      <c r="L152" s="2127" t="s">
        <v>615</v>
      </c>
      <c r="M152" s="2128"/>
      <c r="N152" s="2128"/>
      <c r="O152" s="2128"/>
      <c r="P152" s="2128"/>
      <c r="Q152" s="2129"/>
      <c r="R152" s="2126" t="s">
        <v>617</v>
      </c>
      <c r="S152" s="2136" t="s">
        <v>614</v>
      </c>
      <c r="T152" s="2127" t="s">
        <v>615</v>
      </c>
      <c r="U152" s="2128"/>
      <c r="V152" s="2128"/>
      <c r="W152" s="2128"/>
      <c r="X152" s="2128"/>
      <c r="Y152" s="2128"/>
    </row>
    <row r="153" spans="1:25" ht="41.45" customHeight="1">
      <c r="A153" s="2132"/>
      <c r="B153" s="2126"/>
      <c r="C153" s="2136"/>
      <c r="D153" s="1267" t="s">
        <v>618</v>
      </c>
      <c r="E153" s="1268" t="s">
        <v>619</v>
      </c>
      <c r="F153" s="1269" t="s">
        <v>620</v>
      </c>
      <c r="G153" s="1267" t="s">
        <v>618</v>
      </c>
      <c r="H153" s="1268" t="s">
        <v>619</v>
      </c>
      <c r="I153" s="1269" t="s">
        <v>620</v>
      </c>
      <c r="J153" s="2136"/>
      <c r="K153" s="2136"/>
      <c r="L153" s="1267" t="s">
        <v>618</v>
      </c>
      <c r="M153" s="1268" t="s">
        <v>619</v>
      </c>
      <c r="N153" s="1269" t="s">
        <v>620</v>
      </c>
      <c r="O153" s="1267" t="s">
        <v>618</v>
      </c>
      <c r="P153" s="1268" t="s">
        <v>619</v>
      </c>
      <c r="Q153" s="1269" t="s">
        <v>620</v>
      </c>
      <c r="R153" s="2126"/>
      <c r="S153" s="2136"/>
      <c r="T153" s="1267" t="s">
        <v>618</v>
      </c>
      <c r="U153" s="1268" t="s">
        <v>619</v>
      </c>
      <c r="V153" s="1269" t="s">
        <v>620</v>
      </c>
      <c r="W153" s="1267" t="s">
        <v>618</v>
      </c>
      <c r="X153" s="1268" t="s">
        <v>619</v>
      </c>
      <c r="Y153" s="1268" t="s">
        <v>620</v>
      </c>
    </row>
    <row r="154" spans="1:25" ht="14.45" customHeight="1" thickBot="1">
      <c r="A154" s="2133"/>
      <c r="B154" s="2125" t="s">
        <v>1</v>
      </c>
      <c r="C154" s="2123"/>
      <c r="D154" s="2123"/>
      <c r="E154" s="2123"/>
      <c r="F154" s="2124"/>
      <c r="G154" s="2125" t="s">
        <v>469</v>
      </c>
      <c r="H154" s="2123"/>
      <c r="I154" s="2124"/>
      <c r="J154" s="2125" t="s">
        <v>1</v>
      </c>
      <c r="K154" s="2123"/>
      <c r="L154" s="1837"/>
      <c r="M154" s="1837"/>
      <c r="N154" s="1838"/>
      <c r="O154" s="2125" t="s">
        <v>469</v>
      </c>
      <c r="P154" s="1837"/>
      <c r="Q154" s="1838"/>
      <c r="R154" s="2125" t="s">
        <v>1</v>
      </c>
      <c r="S154" s="2123"/>
      <c r="T154" s="1837"/>
      <c r="U154" s="1837"/>
      <c r="V154" s="1838"/>
      <c r="W154" s="2125" t="s">
        <v>469</v>
      </c>
      <c r="X154" s="2123"/>
      <c r="Y154" s="2123"/>
    </row>
    <row r="155" spans="1:25" ht="14.45" customHeight="1">
      <c r="A155" s="1271" t="s">
        <v>9</v>
      </c>
      <c r="B155" s="1332">
        <v>93412</v>
      </c>
      <c r="C155" s="1333">
        <v>33.493352031858805</v>
      </c>
      <c r="D155" s="1274">
        <v>19001</v>
      </c>
      <c r="E155" s="1275">
        <v>42294</v>
      </c>
      <c r="F155" s="1334">
        <v>32117</v>
      </c>
      <c r="G155" s="1323">
        <v>20.341069669849698</v>
      </c>
      <c r="H155" s="1282">
        <v>45.27683809360682</v>
      </c>
      <c r="I155" s="1335">
        <v>34.382092236543485</v>
      </c>
      <c r="J155" s="1332">
        <f>SUM(L155:N155)</f>
        <v>79807</v>
      </c>
      <c r="K155" s="1333">
        <v>35.090631147643755</v>
      </c>
      <c r="L155" s="1274">
        <v>10800</v>
      </c>
      <c r="M155" s="1275">
        <v>38879</v>
      </c>
      <c r="N155" s="1334">
        <v>30128</v>
      </c>
      <c r="O155" s="1336">
        <f t="shared" ref="O155:Q173" si="21">L155/$J155*100</f>
        <v>13.532647512122997</v>
      </c>
      <c r="P155" s="1277">
        <f t="shared" si="21"/>
        <v>48.716278020724999</v>
      </c>
      <c r="Q155" s="1278">
        <f t="shared" si="21"/>
        <v>37.751074467152002</v>
      </c>
      <c r="R155" s="1337">
        <f>SUM(T155:V155)</f>
        <v>13605</v>
      </c>
      <c r="S155" s="1333">
        <v>24.123704520397077</v>
      </c>
      <c r="T155" s="1274">
        <v>8201</v>
      </c>
      <c r="U155" s="1275">
        <v>3415</v>
      </c>
      <c r="V155" s="1334">
        <v>1989</v>
      </c>
      <c r="W155" s="1277">
        <f t="shared" ref="W155:Y173" si="22">T155/$R155*100</f>
        <v>60.279309077545015</v>
      </c>
      <c r="X155" s="1277">
        <f t="shared" si="22"/>
        <v>25.101065784637999</v>
      </c>
      <c r="Y155" s="1338">
        <f t="shared" si="22"/>
        <v>14.61962513781698</v>
      </c>
    </row>
    <row r="156" spans="1:25" ht="14.45" customHeight="1">
      <c r="A156" s="1283" t="s">
        <v>10</v>
      </c>
      <c r="B156" s="1284">
        <v>103194</v>
      </c>
      <c r="C156" s="1285">
        <v>32.781605519700911</v>
      </c>
      <c r="D156" s="1286">
        <v>27656</v>
      </c>
      <c r="E156" s="1287">
        <v>39056</v>
      </c>
      <c r="F156" s="1288">
        <v>36482</v>
      </c>
      <c r="G156" s="1289">
        <v>26.800007752388705</v>
      </c>
      <c r="H156" s="1289">
        <v>37.847161656685472</v>
      </c>
      <c r="I156" s="1290">
        <v>35.352830590925826</v>
      </c>
      <c r="J156" s="1284">
        <f t="shared" ref="J156:J170" si="23">SUM(L156:N156)</f>
        <v>95064</v>
      </c>
      <c r="K156" s="1285">
        <v>33.11611125136757</v>
      </c>
      <c r="L156" s="1286">
        <v>24303</v>
      </c>
      <c r="M156" s="1287">
        <v>36285</v>
      </c>
      <c r="N156" s="1288">
        <v>34476</v>
      </c>
      <c r="O156" s="1339">
        <f t="shared" si="21"/>
        <v>25.564882605402676</v>
      </c>
      <c r="P156" s="1289">
        <f t="shared" si="21"/>
        <v>38.169022973996462</v>
      </c>
      <c r="Q156" s="1290">
        <f t="shared" si="21"/>
        <v>36.266094420600858</v>
      </c>
      <c r="R156" s="1340">
        <f t="shared" ref="R156:R170" si="24">SUM(T156:V156)</f>
        <v>8130</v>
      </c>
      <c r="S156" s="1285">
        <v>28.870233702337018</v>
      </c>
      <c r="T156" s="1286">
        <v>3353</v>
      </c>
      <c r="U156" s="1287">
        <v>2771</v>
      </c>
      <c r="V156" s="1288">
        <v>2006</v>
      </c>
      <c r="W156" s="1289">
        <f t="shared" si="22"/>
        <v>41.242312423124233</v>
      </c>
      <c r="X156" s="1289">
        <f t="shared" si="22"/>
        <v>34.083640836408364</v>
      </c>
      <c r="Y156" s="1289">
        <f t="shared" si="22"/>
        <v>24.674046740467404</v>
      </c>
    </row>
    <row r="157" spans="1:25" ht="14.45" customHeight="1">
      <c r="A157" s="1271" t="s">
        <v>11</v>
      </c>
      <c r="B157" s="1272">
        <v>51809</v>
      </c>
      <c r="C157" s="1273">
        <v>42.871296492887446</v>
      </c>
      <c r="D157" s="1274">
        <v>3529</v>
      </c>
      <c r="E157" s="1275">
        <v>11602</v>
      </c>
      <c r="F157" s="1276">
        <v>36678</v>
      </c>
      <c r="G157" s="1277">
        <v>6.8115578374413719</v>
      </c>
      <c r="H157" s="1277">
        <v>22.393792584300027</v>
      </c>
      <c r="I157" s="1278">
        <v>70.7946495782586</v>
      </c>
      <c r="J157" s="1272">
        <f t="shared" si="23"/>
        <v>47557</v>
      </c>
      <c r="K157" s="1273">
        <v>42.95218369535516</v>
      </c>
      <c r="L157" s="1274">
        <v>3295</v>
      </c>
      <c r="M157" s="1275">
        <v>10669</v>
      </c>
      <c r="N157" s="1276">
        <v>33593</v>
      </c>
      <c r="O157" s="1336">
        <f t="shared" si="21"/>
        <v>6.9285278718169776</v>
      </c>
      <c r="P157" s="1277">
        <f t="shared" si="21"/>
        <v>22.434131673570661</v>
      </c>
      <c r="Q157" s="1278">
        <f t="shared" si="21"/>
        <v>70.637340454612357</v>
      </c>
      <c r="R157" s="1341">
        <f t="shared" si="24"/>
        <v>4252</v>
      </c>
      <c r="S157" s="1273">
        <v>41.966603951081744</v>
      </c>
      <c r="T157" s="1274">
        <v>234</v>
      </c>
      <c r="U157" s="1275">
        <v>933</v>
      </c>
      <c r="V157" s="1276">
        <v>3085</v>
      </c>
      <c r="W157" s="1277">
        <f t="shared" si="22"/>
        <v>5.5032925682031983</v>
      </c>
      <c r="X157" s="1277">
        <f t="shared" si="22"/>
        <v>21.942615239887111</v>
      </c>
      <c r="Y157" s="1277">
        <f t="shared" si="22"/>
        <v>72.554092191909689</v>
      </c>
    </row>
    <row r="158" spans="1:25" ht="14.45" customHeight="1">
      <c r="A158" s="1283" t="s">
        <v>12</v>
      </c>
      <c r="B158" s="1284">
        <v>36063</v>
      </c>
      <c r="C158" s="1285">
        <v>39.632116019188899</v>
      </c>
      <c r="D158" s="1286">
        <v>405</v>
      </c>
      <c r="E158" s="1287">
        <v>10981</v>
      </c>
      <c r="F158" s="1288">
        <v>24677</v>
      </c>
      <c r="G158" s="1289">
        <v>1.123034689293736</v>
      </c>
      <c r="H158" s="1289">
        <v>30.449491168233365</v>
      </c>
      <c r="I158" s="1290">
        <v>68.427474142472903</v>
      </c>
      <c r="J158" s="1284">
        <f t="shared" si="23"/>
        <v>32269</v>
      </c>
      <c r="K158" s="1285">
        <v>39.678050141002586</v>
      </c>
      <c r="L158" s="1286">
        <v>371</v>
      </c>
      <c r="M158" s="1287">
        <v>9876</v>
      </c>
      <c r="N158" s="1288">
        <v>22022</v>
      </c>
      <c r="O158" s="1339">
        <f t="shared" si="21"/>
        <v>1.1497102482258514</v>
      </c>
      <c r="P158" s="1289">
        <f t="shared" si="21"/>
        <v>30.605224828783044</v>
      </c>
      <c r="Q158" s="1290">
        <f t="shared" si="21"/>
        <v>68.245064922991105</v>
      </c>
      <c r="R158" s="1340">
        <f t="shared" si="24"/>
        <v>3794</v>
      </c>
      <c r="S158" s="1285">
        <v>39.241433842909956</v>
      </c>
      <c r="T158" s="1286">
        <v>34</v>
      </c>
      <c r="U158" s="1287">
        <v>1105</v>
      </c>
      <c r="V158" s="1288">
        <v>2655</v>
      </c>
      <c r="W158" s="1289">
        <f t="shared" si="22"/>
        <v>0.89615181866104376</v>
      </c>
      <c r="X158" s="1289">
        <f t="shared" si="22"/>
        <v>29.124934106483924</v>
      </c>
      <c r="Y158" s="1289">
        <f t="shared" si="22"/>
        <v>69.978914074855041</v>
      </c>
    </row>
    <row r="159" spans="1:25" ht="14.45" customHeight="1">
      <c r="A159" s="1271" t="s">
        <v>13</v>
      </c>
      <c r="B159" s="1272">
        <v>5783</v>
      </c>
      <c r="C159" s="1273">
        <v>34.205775549023038</v>
      </c>
      <c r="D159" s="1274">
        <v>972</v>
      </c>
      <c r="E159" s="1275">
        <v>1666</v>
      </c>
      <c r="F159" s="1276">
        <v>3145</v>
      </c>
      <c r="G159" s="1277">
        <v>16.807885180702058</v>
      </c>
      <c r="H159" s="1277">
        <v>28.808576863219781</v>
      </c>
      <c r="I159" s="1278">
        <v>54.383537956078165</v>
      </c>
      <c r="J159" s="1272">
        <f t="shared" si="23"/>
        <v>4860</v>
      </c>
      <c r="K159" s="1273">
        <v>34.910493827160558</v>
      </c>
      <c r="L159" s="1274">
        <v>659</v>
      </c>
      <c r="M159" s="1275">
        <v>1316</v>
      </c>
      <c r="N159" s="1276">
        <v>2885</v>
      </c>
      <c r="O159" s="1336">
        <f t="shared" si="21"/>
        <v>13.559670781893004</v>
      </c>
      <c r="P159" s="1277">
        <f t="shared" si="21"/>
        <v>27.07818930041152</v>
      </c>
      <c r="Q159" s="1278">
        <f t="shared" si="21"/>
        <v>59.36213991769548</v>
      </c>
      <c r="R159" s="1341">
        <f t="shared" si="24"/>
        <v>923</v>
      </c>
      <c r="S159" s="1273">
        <v>30.495124593716117</v>
      </c>
      <c r="T159" s="1274">
        <v>313</v>
      </c>
      <c r="U159" s="1275">
        <v>350</v>
      </c>
      <c r="V159" s="1276">
        <v>260</v>
      </c>
      <c r="W159" s="1277">
        <f t="shared" si="22"/>
        <v>33.911159263271941</v>
      </c>
      <c r="X159" s="1277">
        <f t="shared" si="22"/>
        <v>37.919826652221019</v>
      </c>
      <c r="Y159" s="1277">
        <f t="shared" si="22"/>
        <v>28.169014084507044</v>
      </c>
    </row>
    <row r="160" spans="1:25" ht="14.45" customHeight="1">
      <c r="A160" s="1283" t="s">
        <v>14</v>
      </c>
      <c r="B160" s="1284">
        <v>26785</v>
      </c>
      <c r="C160" s="1285">
        <v>35.470711218965995</v>
      </c>
      <c r="D160" s="1286">
        <v>8476</v>
      </c>
      <c r="E160" s="1287">
        <v>3427</v>
      </c>
      <c r="F160" s="1288">
        <v>14882</v>
      </c>
      <c r="G160" s="1289">
        <v>31.64457718872503</v>
      </c>
      <c r="H160" s="1289">
        <v>12.794474519320515</v>
      </c>
      <c r="I160" s="1290">
        <v>55.560948291954446</v>
      </c>
      <c r="J160" s="1284">
        <f t="shared" si="23"/>
        <v>24428</v>
      </c>
      <c r="K160" s="1285">
        <v>35.955379073194891</v>
      </c>
      <c r="L160" s="1286">
        <v>7391</v>
      </c>
      <c r="M160" s="1287">
        <v>2778</v>
      </c>
      <c r="N160" s="1288">
        <v>14259</v>
      </c>
      <c r="O160" s="1339">
        <f t="shared" si="21"/>
        <v>30.256263304404779</v>
      </c>
      <c r="P160" s="1289">
        <f t="shared" si="21"/>
        <v>11.372195840838382</v>
      </c>
      <c r="Q160" s="1290">
        <f t="shared" si="21"/>
        <v>58.37154085475683</v>
      </c>
      <c r="R160" s="1340">
        <f t="shared" si="24"/>
        <v>2357</v>
      </c>
      <c r="S160" s="1285">
        <v>30.447602885023308</v>
      </c>
      <c r="T160" s="1286">
        <v>1085</v>
      </c>
      <c r="U160" s="1287">
        <v>649</v>
      </c>
      <c r="V160" s="1288">
        <v>623</v>
      </c>
      <c r="W160" s="1289">
        <f t="shared" si="22"/>
        <v>46.033092914722104</v>
      </c>
      <c r="X160" s="1289">
        <f t="shared" si="22"/>
        <v>27.535002121340685</v>
      </c>
      <c r="Y160" s="1289">
        <f t="shared" si="22"/>
        <v>26.431904963937207</v>
      </c>
    </row>
    <row r="161" spans="1:25" ht="14.45" customHeight="1">
      <c r="A161" s="1271" t="s">
        <v>15</v>
      </c>
      <c r="B161" s="1272">
        <v>55523</v>
      </c>
      <c r="C161" s="1273">
        <v>37.793220827404859</v>
      </c>
      <c r="D161" s="1274">
        <v>7750</v>
      </c>
      <c r="E161" s="1275">
        <v>15209</v>
      </c>
      <c r="F161" s="1276">
        <v>32564</v>
      </c>
      <c r="G161" s="1277">
        <v>13.958179493183003</v>
      </c>
      <c r="H161" s="1277">
        <v>27.392251859589717</v>
      </c>
      <c r="I161" s="1278">
        <v>58.649568647227277</v>
      </c>
      <c r="J161" s="1272">
        <f t="shared" si="23"/>
        <v>46769</v>
      </c>
      <c r="K161" s="1273">
        <v>39.315657807521887</v>
      </c>
      <c r="L161" s="1274">
        <v>4361</v>
      </c>
      <c r="M161" s="1275">
        <v>12255</v>
      </c>
      <c r="N161" s="1276">
        <v>30153</v>
      </c>
      <c r="O161" s="1336">
        <f t="shared" si="21"/>
        <v>9.324552588252903</v>
      </c>
      <c r="P161" s="1277">
        <f t="shared" si="21"/>
        <v>26.203254292373153</v>
      </c>
      <c r="Q161" s="1278">
        <f t="shared" si="21"/>
        <v>64.472193119373941</v>
      </c>
      <c r="R161" s="1341">
        <f t="shared" si="24"/>
        <v>8754</v>
      </c>
      <c r="S161" s="1273">
        <v>29.659469956591174</v>
      </c>
      <c r="T161" s="1274">
        <v>3389</v>
      </c>
      <c r="U161" s="1275">
        <v>2954</v>
      </c>
      <c r="V161" s="1276">
        <v>2411</v>
      </c>
      <c r="W161" s="1277">
        <f t="shared" si="22"/>
        <v>38.713730865889879</v>
      </c>
      <c r="X161" s="1277">
        <f t="shared" si="22"/>
        <v>33.744573909070141</v>
      </c>
      <c r="Y161" s="1277">
        <f t="shared" si="22"/>
        <v>27.54169522503998</v>
      </c>
    </row>
    <row r="162" spans="1:25" ht="14.45" customHeight="1">
      <c r="A162" s="1283" t="s">
        <v>24</v>
      </c>
      <c r="B162" s="1284">
        <v>22995</v>
      </c>
      <c r="C162" s="1285">
        <v>45.171732985431277</v>
      </c>
      <c r="D162" s="1286">
        <v>190</v>
      </c>
      <c r="E162" s="1287">
        <v>5269</v>
      </c>
      <c r="F162" s="1288">
        <v>17536</v>
      </c>
      <c r="G162" s="1289">
        <v>0.82626657969123718</v>
      </c>
      <c r="H162" s="1289">
        <v>22.913676886279628</v>
      </c>
      <c r="I162" s="1290">
        <v>76.260056534029147</v>
      </c>
      <c r="J162" s="1284">
        <f t="shared" si="23"/>
        <v>19187</v>
      </c>
      <c r="K162" s="1285">
        <v>45.056235993120211</v>
      </c>
      <c r="L162" s="1286">
        <v>177</v>
      </c>
      <c r="M162" s="1287">
        <v>4480</v>
      </c>
      <c r="N162" s="1288">
        <v>14530</v>
      </c>
      <c r="O162" s="1339">
        <f t="shared" si="21"/>
        <v>0.92249960911033513</v>
      </c>
      <c r="P162" s="1289">
        <f t="shared" si="21"/>
        <v>23.349142648668369</v>
      </c>
      <c r="Q162" s="1290">
        <f t="shared" si="21"/>
        <v>75.728357742221291</v>
      </c>
      <c r="R162" s="1340">
        <f t="shared" si="24"/>
        <v>3808</v>
      </c>
      <c r="S162" s="1285">
        <v>45.753676470588161</v>
      </c>
      <c r="T162" s="1286">
        <v>13</v>
      </c>
      <c r="U162" s="1287">
        <v>789</v>
      </c>
      <c r="V162" s="1288">
        <v>3006</v>
      </c>
      <c r="W162" s="1289">
        <f t="shared" si="22"/>
        <v>0.34138655462184875</v>
      </c>
      <c r="X162" s="1289">
        <f t="shared" si="22"/>
        <v>20.719537815126053</v>
      </c>
      <c r="Y162" s="1289">
        <f t="shared" si="22"/>
        <v>78.939075630252091</v>
      </c>
    </row>
    <row r="163" spans="1:25" ht="14.45" customHeight="1">
      <c r="A163" s="1271" t="s">
        <v>16</v>
      </c>
      <c r="B163" s="1272">
        <v>68176</v>
      </c>
      <c r="C163" s="1273">
        <v>32.379811077212132</v>
      </c>
      <c r="D163" s="1274">
        <v>19685</v>
      </c>
      <c r="E163" s="1275">
        <v>21081</v>
      </c>
      <c r="F163" s="1276">
        <v>27410</v>
      </c>
      <c r="G163" s="1277">
        <v>28.873797230697019</v>
      </c>
      <c r="H163" s="1277">
        <v>30.921438629429709</v>
      </c>
      <c r="I163" s="1278">
        <v>40.204764139873269</v>
      </c>
      <c r="J163" s="1272">
        <f t="shared" si="23"/>
        <v>53082</v>
      </c>
      <c r="K163" s="1273">
        <v>33.921404619267832</v>
      </c>
      <c r="L163" s="1274">
        <v>12320</v>
      </c>
      <c r="M163" s="1275">
        <v>16741</v>
      </c>
      <c r="N163" s="1276">
        <v>24021</v>
      </c>
      <c r="O163" s="1336">
        <f t="shared" si="21"/>
        <v>23.209374175803475</v>
      </c>
      <c r="P163" s="1277">
        <f t="shared" si="21"/>
        <v>31.537997814701786</v>
      </c>
      <c r="Q163" s="1278">
        <f t="shared" si="21"/>
        <v>45.252628009494742</v>
      </c>
      <c r="R163" s="1341">
        <f t="shared" si="24"/>
        <v>15094</v>
      </c>
      <c r="S163" s="1273">
        <v>26.958394063866525</v>
      </c>
      <c r="T163" s="1274">
        <v>7365</v>
      </c>
      <c r="U163" s="1275">
        <v>4340</v>
      </c>
      <c r="V163" s="1276">
        <v>3389</v>
      </c>
      <c r="W163" s="1277">
        <f t="shared" si="22"/>
        <v>48.794222870014572</v>
      </c>
      <c r="X163" s="1277">
        <f t="shared" si="22"/>
        <v>28.753146945806279</v>
      </c>
      <c r="Y163" s="1277">
        <f t="shared" si="22"/>
        <v>22.452630184179146</v>
      </c>
    </row>
    <row r="164" spans="1:25" ht="14.45" customHeight="1">
      <c r="A164" s="1283" t="s">
        <v>17</v>
      </c>
      <c r="B164" s="1284">
        <v>139784</v>
      </c>
      <c r="C164" s="1285">
        <v>36.514994563040574</v>
      </c>
      <c r="D164" s="1286">
        <v>24588</v>
      </c>
      <c r="E164" s="1287">
        <v>52270</v>
      </c>
      <c r="F164" s="1288">
        <v>62926</v>
      </c>
      <c r="G164" s="1289">
        <v>17.589995993819034</v>
      </c>
      <c r="H164" s="1289">
        <v>37.393406970754874</v>
      </c>
      <c r="I164" s="1290">
        <v>45.016597035426088</v>
      </c>
      <c r="J164" s="1284">
        <f t="shared" si="23"/>
        <v>94620</v>
      </c>
      <c r="K164" s="1285">
        <v>38.819932361023888</v>
      </c>
      <c r="L164" s="1286">
        <v>9406</v>
      </c>
      <c r="M164" s="1287">
        <v>34420</v>
      </c>
      <c r="N164" s="1288">
        <v>50794</v>
      </c>
      <c r="O164" s="1339">
        <f t="shared" si="21"/>
        <v>9.9408158951595862</v>
      </c>
      <c r="P164" s="1289">
        <f t="shared" si="21"/>
        <v>36.377087296554642</v>
      </c>
      <c r="Q164" s="1290">
        <f t="shared" si="21"/>
        <v>53.68209680828577</v>
      </c>
      <c r="R164" s="1340">
        <f t="shared" si="24"/>
        <v>45164</v>
      </c>
      <c r="S164" s="1285">
        <v>31.686077406784179</v>
      </c>
      <c r="T164" s="1286">
        <v>15182</v>
      </c>
      <c r="U164" s="1287">
        <v>17850</v>
      </c>
      <c r="V164" s="1288">
        <v>12132</v>
      </c>
      <c r="W164" s="1289">
        <f t="shared" si="22"/>
        <v>33.615268798157828</v>
      </c>
      <c r="X164" s="1289">
        <f t="shared" si="22"/>
        <v>39.522628642281468</v>
      </c>
      <c r="Y164" s="1289">
        <f t="shared" si="22"/>
        <v>26.862102559560714</v>
      </c>
    </row>
    <row r="165" spans="1:25" ht="14.45" customHeight="1">
      <c r="A165" s="1271" t="s">
        <v>18</v>
      </c>
      <c r="B165" s="1272">
        <v>34877</v>
      </c>
      <c r="C165" s="1273">
        <v>38.6044097829515</v>
      </c>
      <c r="D165" s="1274">
        <v>3288</v>
      </c>
      <c r="E165" s="1275">
        <v>11279</v>
      </c>
      <c r="F165" s="1276">
        <v>20310</v>
      </c>
      <c r="G165" s="1277">
        <v>9.4274163488832183</v>
      </c>
      <c r="H165" s="1277">
        <v>32.33936405080712</v>
      </c>
      <c r="I165" s="1278">
        <v>58.23321960030966</v>
      </c>
      <c r="J165" s="1272">
        <f t="shared" si="23"/>
        <v>32186</v>
      </c>
      <c r="K165" s="1273">
        <v>39.604890324985959</v>
      </c>
      <c r="L165" s="1274">
        <v>1989</v>
      </c>
      <c r="M165" s="1275">
        <v>10338</v>
      </c>
      <c r="N165" s="1276">
        <v>19859</v>
      </c>
      <c r="O165" s="1336">
        <f t="shared" si="21"/>
        <v>6.1797054620021132</v>
      </c>
      <c r="P165" s="1277">
        <f t="shared" si="21"/>
        <v>32.119555086062263</v>
      </c>
      <c r="Q165" s="1278">
        <f t="shared" si="21"/>
        <v>61.700739451935625</v>
      </c>
      <c r="R165" s="1341">
        <f t="shared" si="24"/>
        <v>2691</v>
      </c>
      <c r="S165" s="1273">
        <v>26.638052768487576</v>
      </c>
      <c r="T165" s="1274">
        <v>1299</v>
      </c>
      <c r="U165" s="1275">
        <v>941</v>
      </c>
      <c r="V165" s="1276">
        <v>451</v>
      </c>
      <c r="W165" s="1277">
        <f t="shared" si="22"/>
        <v>48.272017837235225</v>
      </c>
      <c r="X165" s="1277">
        <f t="shared" si="22"/>
        <v>34.968413229282795</v>
      </c>
      <c r="Y165" s="1277">
        <f t="shared" si="22"/>
        <v>16.759568933481976</v>
      </c>
    </row>
    <row r="166" spans="1:25" ht="14.45" customHeight="1">
      <c r="A166" s="1283" t="s">
        <v>19</v>
      </c>
      <c r="B166" s="1284">
        <v>7003</v>
      </c>
      <c r="C166" s="1285">
        <v>43.984578037983653</v>
      </c>
      <c r="D166" s="1286">
        <v>472</v>
      </c>
      <c r="E166" s="1287">
        <v>1068</v>
      </c>
      <c r="F166" s="1288">
        <v>5463</v>
      </c>
      <c r="G166" s="1289">
        <v>6.7399685848921891</v>
      </c>
      <c r="H166" s="1289">
        <v>15.250606882764531</v>
      </c>
      <c r="I166" s="1290">
        <v>78.009424532343289</v>
      </c>
      <c r="J166" s="1284">
        <f t="shared" si="23"/>
        <v>6425</v>
      </c>
      <c r="K166" s="1285">
        <v>45.502723735408473</v>
      </c>
      <c r="L166" s="1286">
        <v>182</v>
      </c>
      <c r="M166" s="1287">
        <v>888</v>
      </c>
      <c r="N166" s="1288">
        <v>5355</v>
      </c>
      <c r="O166" s="1339">
        <f t="shared" si="21"/>
        <v>2.8326848249027239</v>
      </c>
      <c r="P166" s="1289">
        <f t="shared" si="21"/>
        <v>13.821011673151752</v>
      </c>
      <c r="Q166" s="1290">
        <f t="shared" si="21"/>
        <v>83.346303501945528</v>
      </c>
      <c r="R166" s="1340">
        <f t="shared" si="24"/>
        <v>578</v>
      </c>
      <c r="S166" s="1285">
        <v>27.108996539792383</v>
      </c>
      <c r="T166" s="1286">
        <v>290</v>
      </c>
      <c r="U166" s="1287">
        <v>180</v>
      </c>
      <c r="V166" s="1288">
        <v>108</v>
      </c>
      <c r="W166" s="1289">
        <f t="shared" si="22"/>
        <v>50.173010380622841</v>
      </c>
      <c r="X166" s="1289">
        <f t="shared" si="22"/>
        <v>31.141868512110726</v>
      </c>
      <c r="Y166" s="1289">
        <f t="shared" si="22"/>
        <v>18.685121107266436</v>
      </c>
    </row>
    <row r="167" spans="1:25" ht="14.45" customHeight="1">
      <c r="A167" s="1271" t="s">
        <v>20</v>
      </c>
      <c r="B167" s="1272">
        <v>57382</v>
      </c>
      <c r="C167" s="1273">
        <v>42.260499808302072</v>
      </c>
      <c r="D167" s="1274">
        <v>1734</v>
      </c>
      <c r="E167" s="1275">
        <v>6853</v>
      </c>
      <c r="F167" s="1276">
        <v>48795</v>
      </c>
      <c r="G167" s="1277">
        <v>3.0218535429228677</v>
      </c>
      <c r="H167" s="1277">
        <v>11.942769509602314</v>
      </c>
      <c r="I167" s="1278">
        <v>85.035376947474816</v>
      </c>
      <c r="J167" s="1272">
        <f t="shared" si="23"/>
        <v>50203</v>
      </c>
      <c r="K167" s="1273">
        <v>42.175467601537576</v>
      </c>
      <c r="L167" s="1274">
        <v>1629</v>
      </c>
      <c r="M167" s="1275">
        <v>6493</v>
      </c>
      <c r="N167" s="1276">
        <v>42081</v>
      </c>
      <c r="O167" s="1336">
        <f t="shared" si="21"/>
        <v>3.2448260064139598</v>
      </c>
      <c r="P167" s="1277">
        <f t="shared" si="21"/>
        <v>12.933490030476266</v>
      </c>
      <c r="Q167" s="1278">
        <f t="shared" si="21"/>
        <v>83.821683963109777</v>
      </c>
      <c r="R167" s="1341">
        <f t="shared" si="24"/>
        <v>7179</v>
      </c>
      <c r="S167" s="1273">
        <v>42.855133026883863</v>
      </c>
      <c r="T167" s="1274">
        <v>105</v>
      </c>
      <c r="U167" s="1275">
        <v>360</v>
      </c>
      <c r="V167" s="1276">
        <v>6714</v>
      </c>
      <c r="W167" s="1277">
        <f t="shared" si="22"/>
        <v>1.4625992478061012</v>
      </c>
      <c r="X167" s="1277">
        <f t="shared" si="22"/>
        <v>5.0146259924780612</v>
      </c>
      <c r="Y167" s="1277">
        <f t="shared" si="22"/>
        <v>93.522774759715844</v>
      </c>
    </row>
    <row r="168" spans="1:25" ht="14.45" customHeight="1">
      <c r="A168" s="1283" t="s">
        <v>21</v>
      </c>
      <c r="B168" s="1284">
        <v>31222</v>
      </c>
      <c r="C168" s="1285">
        <v>42.333258599705054</v>
      </c>
      <c r="D168" s="1286">
        <v>2789</v>
      </c>
      <c r="E168" s="1287">
        <v>2835</v>
      </c>
      <c r="F168" s="1288">
        <v>25598</v>
      </c>
      <c r="G168" s="1289">
        <v>8.9328037921978094</v>
      </c>
      <c r="H168" s="1289">
        <v>9.0801358016783027</v>
      </c>
      <c r="I168" s="1290">
        <v>81.987060406123888</v>
      </c>
      <c r="J168" s="1284">
        <f t="shared" si="23"/>
        <v>30516</v>
      </c>
      <c r="K168" s="1285">
        <v>42.26772840477107</v>
      </c>
      <c r="L168" s="1286">
        <v>2775</v>
      </c>
      <c r="M168" s="1287">
        <v>2797</v>
      </c>
      <c r="N168" s="1288">
        <v>24944</v>
      </c>
      <c r="O168" s="1339">
        <f t="shared" si="21"/>
        <v>9.0935902477388897</v>
      </c>
      <c r="P168" s="1289">
        <f t="shared" si="21"/>
        <v>9.1656835758290729</v>
      </c>
      <c r="Q168" s="1290">
        <f t="shared" si="21"/>
        <v>81.740726176432034</v>
      </c>
      <c r="R168" s="1340">
        <f t="shared" si="24"/>
        <v>706</v>
      </c>
      <c r="S168" s="1285">
        <v>45.165722379603466</v>
      </c>
      <c r="T168" s="1286">
        <v>14</v>
      </c>
      <c r="U168" s="1287">
        <v>38</v>
      </c>
      <c r="V168" s="1288">
        <v>654</v>
      </c>
      <c r="W168" s="1289">
        <f t="shared" si="22"/>
        <v>1.9830028328611897</v>
      </c>
      <c r="X168" s="1289">
        <f t="shared" si="22"/>
        <v>5.382436260623229</v>
      </c>
      <c r="Y168" s="1289">
        <f t="shared" si="22"/>
        <v>92.634560906515588</v>
      </c>
    </row>
    <row r="169" spans="1:25" ht="14.45" customHeight="1">
      <c r="A169" s="1271" t="s">
        <v>22</v>
      </c>
      <c r="B169" s="1272">
        <v>25648</v>
      </c>
      <c r="C169" s="1273">
        <v>33.495204304429087</v>
      </c>
      <c r="D169" s="1274">
        <v>6343</v>
      </c>
      <c r="E169" s="1275">
        <v>8159</v>
      </c>
      <c r="F169" s="1276">
        <v>11146</v>
      </c>
      <c r="G169" s="1277">
        <v>24.73097317529632</v>
      </c>
      <c r="H169" s="1277">
        <v>31.811447286338119</v>
      </c>
      <c r="I169" s="1278">
        <v>43.457579538365565</v>
      </c>
      <c r="J169" s="1272">
        <f t="shared" si="23"/>
        <v>19553</v>
      </c>
      <c r="K169" s="1273">
        <v>35.35304045415014</v>
      </c>
      <c r="L169" s="1274">
        <v>3496</v>
      </c>
      <c r="M169" s="1275">
        <v>6238</v>
      </c>
      <c r="N169" s="1276">
        <v>9819</v>
      </c>
      <c r="O169" s="1336">
        <f t="shared" si="21"/>
        <v>17.879609267120138</v>
      </c>
      <c r="P169" s="1277">
        <f t="shared" si="21"/>
        <v>31.903032782693192</v>
      </c>
      <c r="Q169" s="1278">
        <f t="shared" si="21"/>
        <v>50.217357950186667</v>
      </c>
      <c r="R169" s="1341">
        <f t="shared" si="24"/>
        <v>6095</v>
      </c>
      <c r="S169" s="1273">
        <v>27.535192780967961</v>
      </c>
      <c r="T169" s="1274">
        <v>2847</v>
      </c>
      <c r="U169" s="1275">
        <v>1921</v>
      </c>
      <c r="V169" s="1276">
        <v>1327</v>
      </c>
      <c r="W169" s="1277">
        <f t="shared" si="22"/>
        <v>46.710418375717801</v>
      </c>
      <c r="X169" s="1277">
        <f t="shared" si="22"/>
        <v>31.517637407711241</v>
      </c>
      <c r="Y169" s="1277">
        <f t="shared" si="22"/>
        <v>21.771944216570958</v>
      </c>
    </row>
    <row r="170" spans="1:25" ht="14.45" customHeight="1" thickBot="1">
      <c r="A170" s="1283" t="s">
        <v>23</v>
      </c>
      <c r="B170" s="1300">
        <v>29903</v>
      </c>
      <c r="C170" s="1301">
        <v>44.969133531752426</v>
      </c>
      <c r="D170" s="1302">
        <v>682</v>
      </c>
      <c r="E170" s="1303">
        <v>1035</v>
      </c>
      <c r="F170" s="1304">
        <v>28186</v>
      </c>
      <c r="G170" s="1305">
        <v>2.2807076213088986</v>
      </c>
      <c r="H170" s="1305">
        <v>3.4611911848309536</v>
      </c>
      <c r="I170" s="1306">
        <v>94.258101193860142</v>
      </c>
      <c r="J170" s="1300">
        <f t="shared" si="23"/>
        <v>28776</v>
      </c>
      <c r="K170" s="1301">
        <v>45.127050319710605</v>
      </c>
      <c r="L170" s="1302">
        <v>626</v>
      </c>
      <c r="M170" s="1303">
        <v>940</v>
      </c>
      <c r="N170" s="1304">
        <v>27210</v>
      </c>
      <c r="O170" s="1342">
        <f t="shared" si="21"/>
        <v>2.1754239644147901</v>
      </c>
      <c r="P170" s="1305">
        <f t="shared" si="21"/>
        <v>3.2666110647762023</v>
      </c>
      <c r="Q170" s="1306">
        <f t="shared" si="21"/>
        <v>94.55796497080901</v>
      </c>
      <c r="R170" s="1343">
        <f t="shared" si="24"/>
        <v>1127</v>
      </c>
      <c r="S170" s="1301">
        <v>40.937000887311427</v>
      </c>
      <c r="T170" s="1302">
        <v>56</v>
      </c>
      <c r="U170" s="1303">
        <v>95</v>
      </c>
      <c r="V170" s="1304">
        <v>976</v>
      </c>
      <c r="W170" s="1305">
        <f t="shared" si="22"/>
        <v>4.9689440993788816</v>
      </c>
      <c r="X170" s="1305">
        <f t="shared" si="22"/>
        <v>8.429458740017747</v>
      </c>
      <c r="Y170" s="1305">
        <f t="shared" si="22"/>
        <v>86.601597160603376</v>
      </c>
    </row>
    <row r="171" spans="1:25" ht="14.45" customHeight="1">
      <c r="A171" s="1311" t="s">
        <v>28</v>
      </c>
      <c r="B171" s="927">
        <v>560185</v>
      </c>
      <c r="C171" s="1050">
        <v>34.958249506860199</v>
      </c>
      <c r="D171" s="931">
        <v>118231</v>
      </c>
      <c r="E171" s="932">
        <v>195509</v>
      </c>
      <c r="F171" s="929">
        <v>246445</v>
      </c>
      <c r="G171" s="1062">
        <v>21.105706150646661</v>
      </c>
      <c r="H171" s="1312">
        <v>34.90079170274106</v>
      </c>
      <c r="I171" s="1053">
        <v>43.993502146612279</v>
      </c>
      <c r="J171" s="927">
        <f>SUM(J155:J156,J159,J160,J161,J163,J164,J165,J166,J169)</f>
        <v>456794</v>
      </c>
      <c r="K171" s="1050">
        <v>36.268994338805449</v>
      </c>
      <c r="L171" s="931">
        <f>SUM(L155:L156,L159,L160,L161,L163,L164,L165,L166,L169)</f>
        <v>74907</v>
      </c>
      <c r="M171" s="932">
        <f>SUM(M155:M156,M159,M160,M161,M163,M164,M165,M166,M169)</f>
        <v>160138</v>
      </c>
      <c r="N171" s="929">
        <f>SUM(N155:N156,N159,N160,N161,N163,N164,N165,N166,N169)</f>
        <v>221749</v>
      </c>
      <c r="O171" s="1313">
        <f t="shared" si="21"/>
        <v>16.398420294487231</v>
      </c>
      <c r="P171" s="1312">
        <f t="shared" si="21"/>
        <v>35.05694032758749</v>
      </c>
      <c r="Q171" s="1053">
        <f t="shared" si="21"/>
        <v>48.544639377925279</v>
      </c>
      <c r="R171" s="930">
        <f>SUM(R155:R156,R159,R160,R161,R163,R164,R165,R166,R169)</f>
        <v>103391</v>
      </c>
      <c r="S171" s="1050">
        <v>29.167219583909656</v>
      </c>
      <c r="T171" s="931">
        <f>SUM(T155:T156,T159,T160,T161,T163,T164,T165,T166,T169)</f>
        <v>43324</v>
      </c>
      <c r="U171" s="932">
        <f>SUM(U155:U156,U159,U160,U161,U163,U164,U165,U166,U169)</f>
        <v>35371</v>
      </c>
      <c r="V171" s="929">
        <f>SUM(V155:V156,V159,V160,V161,V163,V164,V165,V166,V169)</f>
        <v>24696</v>
      </c>
      <c r="W171" s="1051">
        <f t="shared" si="22"/>
        <v>41.903066998094616</v>
      </c>
      <c r="X171" s="1312">
        <f t="shared" si="22"/>
        <v>34.210908106121423</v>
      </c>
      <c r="Y171" s="1052">
        <f t="shared" si="22"/>
        <v>23.886024895783965</v>
      </c>
    </row>
    <row r="172" spans="1:25" ht="14.45" customHeight="1">
      <c r="A172" s="1314" t="s">
        <v>27</v>
      </c>
      <c r="B172" s="939">
        <v>229374</v>
      </c>
      <c r="C172" s="1054">
        <v>42.640094343735775</v>
      </c>
      <c r="D172" s="943">
        <v>9329</v>
      </c>
      <c r="E172" s="944">
        <v>38575</v>
      </c>
      <c r="F172" s="941">
        <v>181470</v>
      </c>
      <c r="G172" s="1063">
        <v>4.0671566960509908</v>
      </c>
      <c r="H172" s="1315">
        <v>16.817512010951546</v>
      </c>
      <c r="I172" s="1057">
        <v>79.115331292997453</v>
      </c>
      <c r="J172" s="939">
        <f>SUM(J157,J158,J162,J167,J168,J170)</f>
        <v>208508</v>
      </c>
      <c r="K172" s="1054">
        <v>42.652056515817172</v>
      </c>
      <c r="L172" s="943">
        <f>SUM(L157,L158,L162,L167,L168,L170)</f>
        <v>8873</v>
      </c>
      <c r="M172" s="944">
        <f>SUM(M157,M158,M162,M167,M168,M170)</f>
        <v>35255</v>
      </c>
      <c r="N172" s="941">
        <f>SUM(N157,N158,N162,N167,N168,N170)</f>
        <v>164380</v>
      </c>
      <c r="O172" s="1316">
        <f t="shared" si="21"/>
        <v>4.2554722120973771</v>
      </c>
      <c r="P172" s="1315">
        <f t="shared" si="21"/>
        <v>16.908224144876936</v>
      </c>
      <c r="Q172" s="1057">
        <f t="shared" si="21"/>
        <v>78.836303643025687</v>
      </c>
      <c r="R172" s="942">
        <f>SUM(R157,R158,R162,R167,R168,R170)</f>
        <v>20866</v>
      </c>
      <c r="S172" s="1054">
        <v>42.52055976229282</v>
      </c>
      <c r="T172" s="943">
        <f>SUM(T157,T158,T162,T167,T168,T170)</f>
        <v>456</v>
      </c>
      <c r="U172" s="944">
        <f>SUM(U157,U158,U162,U167,U168,U170)</f>
        <v>3320</v>
      </c>
      <c r="V172" s="941">
        <f>SUM(V157,V158,V162,V167,V168,V170)</f>
        <v>17090</v>
      </c>
      <c r="W172" s="1055">
        <f t="shared" si="22"/>
        <v>2.1853733346113295</v>
      </c>
      <c r="X172" s="1315">
        <f t="shared" si="22"/>
        <v>15.91105147129301</v>
      </c>
      <c r="Y172" s="1056">
        <f t="shared" si="22"/>
        <v>81.903575194095652</v>
      </c>
    </row>
    <row r="173" spans="1:25" ht="14.45" customHeight="1">
      <c r="A173" s="1317" t="s">
        <v>26</v>
      </c>
      <c r="B173" s="951">
        <v>789559</v>
      </c>
      <c r="C173" s="1058">
        <v>37.189894612056015</v>
      </c>
      <c r="D173" s="955">
        <v>127560</v>
      </c>
      <c r="E173" s="956">
        <v>234084</v>
      </c>
      <c r="F173" s="953">
        <v>427915</v>
      </c>
      <c r="G173" s="1064">
        <v>16.155854090701265</v>
      </c>
      <c r="H173" s="1318">
        <v>29.647436100405418</v>
      </c>
      <c r="I173" s="1061">
        <v>54.196709808893317</v>
      </c>
      <c r="J173" s="951">
        <f>SUM(J155:J170)</f>
        <v>665302</v>
      </c>
      <c r="K173" s="1058">
        <v>38.269468602228564</v>
      </c>
      <c r="L173" s="955">
        <f>SUM(L155:L170)</f>
        <v>83780</v>
      </c>
      <c r="M173" s="956">
        <f>SUM(M155:M170)</f>
        <v>195393</v>
      </c>
      <c r="N173" s="953">
        <f>SUM(N155:N170)</f>
        <v>386129</v>
      </c>
      <c r="O173" s="1319">
        <f t="shared" si="21"/>
        <v>12.592777415369261</v>
      </c>
      <c r="P173" s="1318">
        <f t="shared" si="21"/>
        <v>29.369068483185078</v>
      </c>
      <c r="Q173" s="1061">
        <f t="shared" si="21"/>
        <v>58.038154101445663</v>
      </c>
      <c r="R173" s="954">
        <f>SUM(R155:R170)</f>
        <v>124257</v>
      </c>
      <c r="S173" s="1058">
        <v>31.40959463048322</v>
      </c>
      <c r="T173" s="955">
        <f>SUM(T155:T170)</f>
        <v>43780</v>
      </c>
      <c r="U173" s="956">
        <f>SUM(U155:U170)</f>
        <v>38691</v>
      </c>
      <c r="V173" s="953">
        <f>SUM(V155:V170)</f>
        <v>41786</v>
      </c>
      <c r="W173" s="1059">
        <f t="shared" si="22"/>
        <v>35.233427493018503</v>
      </c>
      <c r="X173" s="1318">
        <f t="shared" si="22"/>
        <v>31.137883579999514</v>
      </c>
      <c r="Y173" s="1060">
        <f t="shared" si="22"/>
        <v>33.62868892698198</v>
      </c>
    </row>
    <row r="174" spans="1:25" ht="14.45" customHeight="1">
      <c r="A174" s="1850" t="s">
        <v>470</v>
      </c>
      <c r="B174" s="1850"/>
      <c r="C174" s="1850"/>
      <c r="D174" s="1850"/>
      <c r="E174" s="1850"/>
      <c r="F174" s="1850"/>
      <c r="G174" s="1850"/>
      <c r="H174" s="1850"/>
      <c r="I174" s="1850"/>
      <c r="J174" s="1850"/>
      <c r="K174" s="1850"/>
      <c r="L174" s="1850"/>
      <c r="M174" s="1850"/>
      <c r="N174" s="1850"/>
      <c r="O174" s="1850"/>
      <c r="P174" s="1850"/>
      <c r="Q174" s="1850"/>
      <c r="R174" s="1850"/>
      <c r="S174" s="1850"/>
      <c r="T174" s="1850"/>
      <c r="U174" s="1850"/>
      <c r="V174" s="1850"/>
      <c r="W174" s="1850"/>
      <c r="X174" s="1850"/>
      <c r="Y174" s="1850"/>
    </row>
    <row r="175" spans="1:25" ht="14.45" customHeight="1">
      <c r="A175" s="2121" t="s">
        <v>493</v>
      </c>
      <c r="B175" s="2121"/>
      <c r="C175" s="2121"/>
      <c r="D175" s="2121"/>
      <c r="E175" s="2121"/>
      <c r="F175" s="2121"/>
      <c r="G175" s="2121"/>
      <c r="H175" s="2121"/>
      <c r="I175" s="2121"/>
      <c r="J175" s="2121"/>
      <c r="K175" s="2121"/>
      <c r="L175" s="2121"/>
      <c r="M175" s="2121"/>
      <c r="N175" s="2121"/>
      <c r="O175" s="2121"/>
      <c r="P175" s="2121"/>
      <c r="Q175" s="2121"/>
      <c r="R175" s="2121"/>
      <c r="S175" s="2121"/>
      <c r="T175" s="2121"/>
      <c r="U175" s="2121"/>
      <c r="V175" s="2121"/>
      <c r="W175" s="1915"/>
      <c r="X175" s="1915"/>
      <c r="Y175" s="1915"/>
    </row>
  </sheetData>
  <mergeCells count="126">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29:Y29"/>
    <mergeCell ref="A30:Y30"/>
    <mergeCell ref="A32:Y32"/>
    <mergeCell ref="A34:Y34"/>
    <mergeCell ref="A35:A38"/>
    <mergeCell ref="B35:Y35"/>
    <mergeCell ref="B36:B37"/>
    <mergeCell ref="C36:C37"/>
    <mergeCell ref="D36:I36"/>
    <mergeCell ref="J36:J37"/>
    <mergeCell ref="K36:K37"/>
    <mergeCell ref="L36:Q36"/>
    <mergeCell ref="R36:R37"/>
    <mergeCell ref="S36:S37"/>
    <mergeCell ref="T36:Y36"/>
    <mergeCell ref="B38:F38"/>
    <mergeCell ref="G38:I38"/>
    <mergeCell ref="J38:N38"/>
    <mergeCell ref="O38:Q38"/>
    <mergeCell ref="R38:V38"/>
    <mergeCell ref="W38:Y38"/>
    <mergeCell ref="A58:Y58"/>
    <mergeCell ref="A59:Y59"/>
    <mergeCell ref="A61:Y61"/>
    <mergeCell ref="A63:Y63"/>
    <mergeCell ref="A64:A67"/>
    <mergeCell ref="B64:Y64"/>
    <mergeCell ref="B65:B66"/>
    <mergeCell ref="C65:C66"/>
    <mergeCell ref="D65:I65"/>
    <mergeCell ref="B67:F67"/>
    <mergeCell ref="G67:I67"/>
    <mergeCell ref="J67:N67"/>
    <mergeCell ref="O67:Q67"/>
    <mergeCell ref="R67:V67"/>
    <mergeCell ref="W67:Y67"/>
    <mergeCell ref="J65:J66"/>
    <mergeCell ref="K65:K66"/>
    <mergeCell ref="L65:Q65"/>
    <mergeCell ref="R65:R66"/>
    <mergeCell ref="S65:S66"/>
    <mergeCell ref="T65:Y65"/>
    <mergeCell ref="A87:Y87"/>
    <mergeCell ref="A88:Y88"/>
    <mergeCell ref="A90:Y90"/>
    <mergeCell ref="A92:Y92"/>
    <mergeCell ref="A93:A96"/>
    <mergeCell ref="B93:Y93"/>
    <mergeCell ref="B94:B95"/>
    <mergeCell ref="C94:C95"/>
    <mergeCell ref="D94:I94"/>
    <mergeCell ref="J94:J95"/>
    <mergeCell ref="K94:K95"/>
    <mergeCell ref="L94:Q94"/>
    <mergeCell ref="R94:R95"/>
    <mergeCell ref="S94:S95"/>
    <mergeCell ref="T94:Y94"/>
    <mergeCell ref="B96:F96"/>
    <mergeCell ref="G96:I96"/>
    <mergeCell ref="J96:N96"/>
    <mergeCell ref="O96:Q96"/>
    <mergeCell ref="R96:V96"/>
    <mergeCell ref="W96:Y96"/>
    <mergeCell ref="A116:V116"/>
    <mergeCell ref="A117:Y117"/>
    <mergeCell ref="A119:Y119"/>
    <mergeCell ref="A121:Y121"/>
    <mergeCell ref="A122:A125"/>
    <mergeCell ref="B122:Y122"/>
    <mergeCell ref="B123:B124"/>
    <mergeCell ref="C123:C124"/>
    <mergeCell ref="D123:I123"/>
    <mergeCell ref="B125:F125"/>
    <mergeCell ref="G125:I125"/>
    <mergeCell ref="J125:N125"/>
    <mergeCell ref="O125:Q125"/>
    <mergeCell ref="R125:V125"/>
    <mergeCell ref="W125:Y125"/>
    <mergeCell ref="J123:J124"/>
    <mergeCell ref="K123:K124"/>
    <mergeCell ref="L123:Q123"/>
    <mergeCell ref="R123:R124"/>
    <mergeCell ref="S123:S124"/>
    <mergeCell ref="T123:Y123"/>
    <mergeCell ref="A145:Y145"/>
    <mergeCell ref="A146:Y146"/>
    <mergeCell ref="A148:Y148"/>
    <mergeCell ref="A150:Y150"/>
    <mergeCell ref="A151:A154"/>
    <mergeCell ref="B151:Y151"/>
    <mergeCell ref="B152:B153"/>
    <mergeCell ref="C152:C153"/>
    <mergeCell ref="D152:I152"/>
    <mergeCell ref="J152:J153"/>
    <mergeCell ref="W154:Y154"/>
    <mergeCell ref="A174:Y174"/>
    <mergeCell ref="A175:Y175"/>
    <mergeCell ref="K152:K153"/>
    <mergeCell ref="L152:Q152"/>
    <mergeCell ref="R152:R153"/>
    <mergeCell ref="S152:S153"/>
    <mergeCell ref="T152:Y152"/>
    <mergeCell ref="B154:F154"/>
    <mergeCell ref="G154:I154"/>
    <mergeCell ref="J154:N154"/>
    <mergeCell ref="O154:Q154"/>
    <mergeCell ref="R154:V154"/>
  </mergeCells>
  <hyperlinks>
    <hyperlink ref="A1" location="Inhalt!A9" display="Zurück zum Inhalt" xr:uid="{00000000-0004-0000-1400-000000000000}"/>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76"/>
  <sheetViews>
    <sheetView zoomScale="80" zoomScaleNormal="80" workbookViewId="0"/>
  </sheetViews>
  <sheetFormatPr baseColWidth="10" defaultColWidth="10.625" defaultRowHeight="14.45" customHeight="1"/>
  <cols>
    <col min="1" max="1" width="23.5" style="1005" customWidth="1"/>
    <col min="2" max="25" width="12.375" style="1005" customWidth="1"/>
    <col min="26" max="16384" width="10.625" style="1005"/>
  </cols>
  <sheetData>
    <row r="1" spans="1:25" ht="14.45" customHeight="1">
      <c r="A1" s="1528" t="s">
        <v>176</v>
      </c>
      <c r="B1" s="1004"/>
      <c r="C1" s="1004"/>
      <c r="D1" s="1004"/>
      <c r="E1" s="1004"/>
      <c r="F1" s="1004"/>
      <c r="G1" s="1004"/>
      <c r="H1" s="1004"/>
      <c r="I1" s="1004"/>
      <c r="J1" s="1004"/>
      <c r="K1" s="1004"/>
      <c r="L1" s="1004"/>
      <c r="M1" s="1004"/>
      <c r="N1" s="1004"/>
      <c r="O1" s="1004"/>
      <c r="P1" s="1004"/>
      <c r="Q1" s="1004"/>
      <c r="R1" s="1004"/>
      <c r="S1" s="1004"/>
      <c r="T1" s="1004"/>
      <c r="U1" s="1004"/>
      <c r="V1" s="1004"/>
      <c r="W1" s="1004"/>
      <c r="X1" s="1004"/>
      <c r="Y1" s="1004"/>
    </row>
    <row r="2" spans="1:25" ht="14.45" customHeight="1">
      <c r="A2" s="1002"/>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4"/>
    </row>
    <row r="3" spans="1:25" ht="24.75" customHeight="1">
      <c r="A3" s="1842">
        <v>2023</v>
      </c>
      <c r="B3" s="1842"/>
      <c r="C3" s="1842"/>
      <c r="D3" s="1842"/>
      <c r="E3" s="1842"/>
      <c r="F3" s="1842"/>
      <c r="G3" s="1842"/>
      <c r="H3" s="1842"/>
      <c r="I3" s="1842"/>
      <c r="J3" s="1842"/>
      <c r="K3" s="1842"/>
      <c r="L3" s="1842"/>
      <c r="M3" s="1842"/>
      <c r="N3" s="1842"/>
      <c r="O3" s="1842"/>
      <c r="P3" s="1842"/>
      <c r="Q3" s="1842"/>
      <c r="R3" s="1842"/>
      <c r="S3" s="1842"/>
      <c r="T3" s="1842"/>
      <c r="U3" s="1842"/>
      <c r="V3" s="1842"/>
      <c r="W3" s="2138"/>
      <c r="X3" s="2138"/>
      <c r="Y3" s="2138"/>
    </row>
    <row r="4" spans="1:25" ht="14.45" customHeight="1">
      <c r="A4" s="5"/>
      <c r="B4" s="820"/>
      <c r="C4" s="820"/>
      <c r="D4" s="820"/>
      <c r="E4" s="820"/>
      <c r="F4" s="820"/>
      <c r="G4" s="820"/>
      <c r="H4" s="820"/>
      <c r="I4" s="820"/>
      <c r="J4" s="820"/>
      <c r="K4" s="820"/>
      <c r="L4" s="820"/>
      <c r="M4" s="820"/>
      <c r="N4" s="820"/>
      <c r="O4" s="820"/>
      <c r="P4" s="820"/>
      <c r="Q4" s="820"/>
      <c r="R4" s="820"/>
      <c r="S4" s="820"/>
      <c r="T4" s="820"/>
      <c r="U4" s="820"/>
      <c r="V4" s="820"/>
      <c r="W4" s="820"/>
      <c r="X4" s="820"/>
      <c r="Y4" s="820"/>
    </row>
    <row r="5" spans="1:25" ht="14.45" customHeight="1">
      <c r="A5" s="2139" t="s">
        <v>633</v>
      </c>
      <c r="B5" s="2139"/>
      <c r="C5" s="2139"/>
      <c r="D5" s="2139"/>
      <c r="E5" s="2139"/>
      <c r="F5" s="2139"/>
      <c r="G5" s="2139"/>
      <c r="H5" s="2139"/>
      <c r="I5" s="2139"/>
      <c r="J5" s="2139"/>
      <c r="K5" s="2139"/>
      <c r="L5" s="2139"/>
      <c r="M5" s="2139"/>
      <c r="N5" s="2139"/>
      <c r="O5" s="2139"/>
      <c r="P5" s="2139"/>
      <c r="Q5" s="2139"/>
      <c r="R5" s="2139"/>
      <c r="S5" s="2139"/>
      <c r="T5" s="2139"/>
      <c r="U5" s="2139"/>
      <c r="V5" s="2139"/>
      <c r="W5" s="2139"/>
      <c r="X5" s="2139"/>
      <c r="Y5" s="2139"/>
    </row>
    <row r="6" spans="1:25" ht="14.45" customHeight="1">
      <c r="A6" s="2132" t="s">
        <v>8</v>
      </c>
      <c r="B6" s="2134" t="s">
        <v>634</v>
      </c>
      <c r="C6" s="2135"/>
      <c r="D6" s="2135"/>
      <c r="E6" s="2135"/>
      <c r="F6" s="2135"/>
      <c r="G6" s="2135"/>
      <c r="H6" s="2135"/>
      <c r="I6" s="2135"/>
      <c r="J6" s="2135"/>
      <c r="K6" s="2135"/>
      <c r="L6" s="2135"/>
      <c r="M6" s="2135"/>
      <c r="N6" s="2135"/>
      <c r="O6" s="2135"/>
      <c r="P6" s="2135"/>
      <c r="Q6" s="2135"/>
      <c r="R6" s="2135"/>
      <c r="S6" s="2135"/>
      <c r="T6" s="2135"/>
      <c r="U6" s="2135"/>
      <c r="V6" s="2135"/>
      <c r="W6" s="2135"/>
      <c r="X6" s="2135"/>
      <c r="Y6" s="2135"/>
    </row>
    <row r="7" spans="1:25" ht="14.45" customHeight="1">
      <c r="A7" s="2132"/>
      <c r="B7" s="2126" t="s">
        <v>613</v>
      </c>
      <c r="C7" s="2126" t="s">
        <v>614</v>
      </c>
      <c r="D7" s="2127" t="s">
        <v>615</v>
      </c>
      <c r="E7" s="2128"/>
      <c r="F7" s="2128"/>
      <c r="G7" s="2128"/>
      <c r="H7" s="2128"/>
      <c r="I7" s="2129"/>
      <c r="J7" s="2126" t="s">
        <v>616</v>
      </c>
      <c r="K7" s="2126" t="s">
        <v>614</v>
      </c>
      <c r="L7" s="2127" t="s">
        <v>615</v>
      </c>
      <c r="M7" s="2128"/>
      <c r="N7" s="2128"/>
      <c r="O7" s="2128"/>
      <c r="P7" s="2128"/>
      <c r="Q7" s="2129"/>
      <c r="R7" s="2126" t="s">
        <v>617</v>
      </c>
      <c r="S7" s="2126" t="s">
        <v>614</v>
      </c>
      <c r="T7" s="2127" t="s">
        <v>615</v>
      </c>
      <c r="U7" s="2128"/>
      <c r="V7" s="2128"/>
      <c r="W7" s="2128"/>
      <c r="X7" s="2128"/>
      <c r="Y7" s="2128"/>
    </row>
    <row r="8" spans="1:25" ht="69" customHeight="1">
      <c r="A8" s="2132"/>
      <c r="B8" s="2126"/>
      <c r="C8" s="2126"/>
      <c r="D8" s="1267" t="s">
        <v>618</v>
      </c>
      <c r="E8" s="1268" t="s">
        <v>619</v>
      </c>
      <c r="F8" s="1269" t="s">
        <v>620</v>
      </c>
      <c r="G8" s="1267" t="s">
        <v>618</v>
      </c>
      <c r="H8" s="1268" t="s">
        <v>619</v>
      </c>
      <c r="I8" s="1269" t="s">
        <v>620</v>
      </c>
      <c r="J8" s="2126"/>
      <c r="K8" s="2126"/>
      <c r="L8" s="1267" t="s">
        <v>618</v>
      </c>
      <c r="M8" s="1268" t="s">
        <v>619</v>
      </c>
      <c r="N8" s="1269" t="s">
        <v>620</v>
      </c>
      <c r="O8" s="1267" t="s">
        <v>618</v>
      </c>
      <c r="P8" s="1268" t="s">
        <v>619</v>
      </c>
      <c r="Q8" s="1269" t="s">
        <v>620</v>
      </c>
      <c r="R8" s="2126"/>
      <c r="S8" s="2126"/>
      <c r="T8" s="1267" t="s">
        <v>618</v>
      </c>
      <c r="U8" s="1268" t="s">
        <v>619</v>
      </c>
      <c r="V8" s="1269" t="s">
        <v>620</v>
      </c>
      <c r="W8" s="1267" t="s">
        <v>618</v>
      </c>
      <c r="X8" s="1268" t="s">
        <v>619</v>
      </c>
      <c r="Y8" s="1268" t="s">
        <v>620</v>
      </c>
    </row>
    <row r="9" spans="1:25" ht="14.45" customHeight="1" thickBot="1">
      <c r="A9" s="2133"/>
      <c r="B9" s="2122" t="s">
        <v>1</v>
      </c>
      <c r="C9" s="2123"/>
      <c r="D9" s="2123"/>
      <c r="E9" s="2123"/>
      <c r="F9" s="2124"/>
      <c r="G9" s="2125" t="s">
        <v>469</v>
      </c>
      <c r="H9" s="2123"/>
      <c r="I9" s="2124"/>
      <c r="J9" s="2125" t="s">
        <v>1</v>
      </c>
      <c r="K9" s="2123"/>
      <c r="L9" s="2123"/>
      <c r="M9" s="2123"/>
      <c r="N9" s="2124"/>
      <c r="O9" s="2125" t="s">
        <v>469</v>
      </c>
      <c r="P9" s="2123"/>
      <c r="Q9" s="2124"/>
      <c r="R9" s="2125" t="s">
        <v>1</v>
      </c>
      <c r="S9" s="2123"/>
      <c r="T9" s="2123"/>
      <c r="U9" s="2123"/>
      <c r="V9" s="2124"/>
      <c r="W9" s="2125" t="s">
        <v>469</v>
      </c>
      <c r="X9" s="2123"/>
      <c r="Y9" s="2123"/>
    </row>
    <row r="10" spans="1:25" ht="14.45" customHeight="1">
      <c r="A10" s="1271" t="s">
        <v>9</v>
      </c>
      <c r="B10" s="1272">
        <v>377789</v>
      </c>
      <c r="C10" s="1273">
        <v>34.87226202986345</v>
      </c>
      <c r="D10" s="1274">
        <v>8023</v>
      </c>
      <c r="E10" s="1275">
        <v>269010</v>
      </c>
      <c r="F10" s="1276">
        <v>100756</v>
      </c>
      <c r="G10" s="1323">
        <v>2.1236722085608633</v>
      </c>
      <c r="H10" s="1282">
        <v>71.206414162402822</v>
      </c>
      <c r="I10" s="1278">
        <v>26.669913629036312</v>
      </c>
      <c r="J10" s="1272">
        <v>375976</v>
      </c>
      <c r="K10" s="1273">
        <v>34.92392333553147</v>
      </c>
      <c r="L10" s="1274">
        <v>6961</v>
      </c>
      <c r="M10" s="1275">
        <v>268617</v>
      </c>
      <c r="N10" s="1276">
        <v>100398</v>
      </c>
      <c r="O10" s="1277">
        <v>1.8514479647637083</v>
      </c>
      <c r="P10" s="1277">
        <v>71.445251824584545</v>
      </c>
      <c r="Q10" s="1278">
        <v>26.703300210651744</v>
      </c>
      <c r="R10" s="1272">
        <v>1813</v>
      </c>
      <c r="S10" s="1273">
        <v>24.158852730281325</v>
      </c>
      <c r="T10" s="1274">
        <v>1062</v>
      </c>
      <c r="U10" s="1275">
        <v>393</v>
      </c>
      <c r="V10" s="1276">
        <v>358</v>
      </c>
      <c r="W10" s="1277">
        <v>58.576944291230006</v>
      </c>
      <c r="X10" s="1277">
        <v>21.67677881963596</v>
      </c>
      <c r="Y10" s="1277">
        <v>19.74627688913403</v>
      </c>
    </row>
    <row r="11" spans="1:25" ht="14.45" customHeight="1">
      <c r="A11" s="1283" t="s">
        <v>10</v>
      </c>
      <c r="B11" s="1284">
        <v>435517</v>
      </c>
      <c r="C11" s="1285">
        <v>34.075542401329209</v>
      </c>
      <c r="D11" s="1286">
        <v>77357</v>
      </c>
      <c r="E11" s="1287">
        <v>191679</v>
      </c>
      <c r="F11" s="1288">
        <v>166481</v>
      </c>
      <c r="G11" s="1289">
        <v>17.762108023337781</v>
      </c>
      <c r="H11" s="1289">
        <v>44.011829618591236</v>
      </c>
      <c r="I11" s="1290">
        <v>38.226062358070983</v>
      </c>
      <c r="J11" s="1284">
        <v>433311</v>
      </c>
      <c r="K11" s="1285">
        <v>34.087267574560286</v>
      </c>
      <c r="L11" s="1286">
        <v>76736</v>
      </c>
      <c r="M11" s="1287">
        <v>190960</v>
      </c>
      <c r="N11" s="1288">
        <v>165615</v>
      </c>
      <c r="O11" s="1289">
        <v>17.709220398282067</v>
      </c>
      <c r="P11" s="1289">
        <v>44.069963605816611</v>
      </c>
      <c r="Q11" s="1290">
        <v>38.220815995901326</v>
      </c>
      <c r="R11" s="1284">
        <v>2206</v>
      </c>
      <c r="S11" s="1285">
        <v>31.772438803263825</v>
      </c>
      <c r="T11" s="1286">
        <v>621</v>
      </c>
      <c r="U11" s="1287">
        <v>719</v>
      </c>
      <c r="V11" s="1288">
        <v>866</v>
      </c>
      <c r="W11" s="1289">
        <v>28.150498640072531</v>
      </c>
      <c r="X11" s="1289">
        <v>32.592928377153221</v>
      </c>
      <c r="Y11" s="1289">
        <v>39.256572982774252</v>
      </c>
    </row>
    <row r="12" spans="1:25" ht="14.45" customHeight="1">
      <c r="A12" s="1271" t="s">
        <v>11</v>
      </c>
      <c r="B12" s="1272">
        <v>123542</v>
      </c>
      <c r="C12" s="1273">
        <v>42.257936572178401</v>
      </c>
      <c r="D12" s="1274">
        <v>1046</v>
      </c>
      <c r="E12" s="1275">
        <v>47934</v>
      </c>
      <c r="F12" s="1276">
        <v>74562</v>
      </c>
      <c r="G12" s="1277">
        <v>0.84667562448398126</v>
      </c>
      <c r="H12" s="1277">
        <v>38.799760405368218</v>
      </c>
      <c r="I12" s="1278">
        <v>60.353563970147803</v>
      </c>
      <c r="J12" s="1272">
        <v>121861</v>
      </c>
      <c r="K12" s="1273">
        <v>42.285349701709201</v>
      </c>
      <c r="L12" s="1274">
        <v>1035</v>
      </c>
      <c r="M12" s="1275">
        <v>47122</v>
      </c>
      <c r="N12" s="1276">
        <v>73704</v>
      </c>
      <c r="O12" s="1277">
        <v>0.84932833310082811</v>
      </c>
      <c r="P12" s="1277">
        <v>38.66864706509876</v>
      </c>
      <c r="Q12" s="1278">
        <v>60.482024601800411</v>
      </c>
      <c r="R12" s="1272">
        <v>1681</v>
      </c>
      <c r="S12" s="1273">
        <v>40.270672218917355</v>
      </c>
      <c r="T12" s="1274">
        <v>11</v>
      </c>
      <c r="U12" s="1275">
        <v>812</v>
      </c>
      <c r="V12" s="1276">
        <v>858</v>
      </c>
      <c r="W12" s="1277">
        <v>0.65437239738251041</v>
      </c>
      <c r="X12" s="1277">
        <v>48.304580606781677</v>
      </c>
      <c r="Y12" s="1277">
        <v>51.041046995835814</v>
      </c>
    </row>
    <row r="13" spans="1:25" ht="14.45" customHeight="1">
      <c r="A13" s="1283" t="s">
        <v>12</v>
      </c>
      <c r="B13" s="1284">
        <v>80907</v>
      </c>
      <c r="C13" s="1285">
        <v>39.326992720036358</v>
      </c>
      <c r="D13" s="1286">
        <v>393</v>
      </c>
      <c r="E13" s="1287">
        <v>26422</v>
      </c>
      <c r="F13" s="1288">
        <v>54092</v>
      </c>
      <c r="G13" s="1289">
        <v>0.48574288998479737</v>
      </c>
      <c r="H13" s="1289">
        <v>32.657248445746347</v>
      </c>
      <c r="I13" s="1290">
        <v>66.857008664268847</v>
      </c>
      <c r="J13" s="1284">
        <v>80412</v>
      </c>
      <c r="K13" s="1285">
        <v>39.321581356016402</v>
      </c>
      <c r="L13" s="1286">
        <v>392</v>
      </c>
      <c r="M13" s="1287">
        <v>26304</v>
      </c>
      <c r="N13" s="1288">
        <v>53716</v>
      </c>
      <c r="O13" s="1289">
        <v>0.4874894294383923</v>
      </c>
      <c r="P13" s="1289">
        <v>32.711535591702727</v>
      </c>
      <c r="Q13" s="1290">
        <v>66.800974978858875</v>
      </c>
      <c r="R13" s="1284">
        <v>495</v>
      </c>
      <c r="S13" s="1285">
        <v>40.206060606060646</v>
      </c>
      <c r="T13" s="1286">
        <v>1</v>
      </c>
      <c r="U13" s="1287">
        <v>118</v>
      </c>
      <c r="V13" s="1288">
        <v>376</v>
      </c>
      <c r="W13" s="1289">
        <v>0.20202020202020202</v>
      </c>
      <c r="X13" s="1289">
        <v>23.838383838383841</v>
      </c>
      <c r="Y13" s="1289">
        <v>75.959595959595958</v>
      </c>
    </row>
    <row r="14" spans="1:25" ht="14.45" customHeight="1">
      <c r="A14" s="1271" t="s">
        <v>13</v>
      </c>
      <c r="B14" s="1272">
        <v>22275</v>
      </c>
      <c r="C14" s="1273">
        <v>35.079057239057498</v>
      </c>
      <c r="D14" s="1274">
        <v>592</v>
      </c>
      <c r="E14" s="1275">
        <v>11629</v>
      </c>
      <c r="F14" s="1276">
        <v>10054</v>
      </c>
      <c r="G14" s="1277">
        <v>2.6576879910213242</v>
      </c>
      <c r="H14" s="1277">
        <v>52.20650953984287</v>
      </c>
      <c r="I14" s="1278">
        <v>45.135802469135804</v>
      </c>
      <c r="J14" s="1272">
        <v>22137</v>
      </c>
      <c r="K14" s="1273">
        <v>35.087003659032263</v>
      </c>
      <c r="L14" s="1274">
        <v>569</v>
      </c>
      <c r="M14" s="1275">
        <v>11576</v>
      </c>
      <c r="N14" s="1276">
        <v>9992</v>
      </c>
      <c r="O14" s="1277">
        <v>2.5703573203234407</v>
      </c>
      <c r="P14" s="1277">
        <v>52.292541898179522</v>
      </c>
      <c r="Q14" s="1278">
        <v>45.13710078149704</v>
      </c>
      <c r="R14" s="1272">
        <v>138</v>
      </c>
      <c r="S14" s="1273">
        <v>33.804347826086953</v>
      </c>
      <c r="T14" s="1274">
        <v>23</v>
      </c>
      <c r="U14" s="1275">
        <v>53</v>
      </c>
      <c r="V14" s="1276">
        <v>62</v>
      </c>
      <c r="W14" s="1277">
        <v>16.666666666666664</v>
      </c>
      <c r="X14" s="1277">
        <v>38.405797101449274</v>
      </c>
      <c r="Y14" s="1277">
        <v>44.927536231884055</v>
      </c>
    </row>
    <row r="15" spans="1:25" ht="14.45" customHeight="1">
      <c r="A15" s="1283" t="s">
        <v>14</v>
      </c>
      <c r="B15" s="1284">
        <v>57757</v>
      </c>
      <c r="C15" s="1285">
        <v>36.076717973578688</v>
      </c>
      <c r="D15" s="1286">
        <v>16962</v>
      </c>
      <c r="E15" s="1287">
        <v>6783</v>
      </c>
      <c r="F15" s="1288">
        <v>34012</v>
      </c>
      <c r="G15" s="1289">
        <v>29.367868829752236</v>
      </c>
      <c r="H15" s="1289">
        <v>11.744031026542237</v>
      </c>
      <c r="I15" s="1290">
        <v>58.888100143705522</v>
      </c>
      <c r="J15" s="1284">
        <v>57065</v>
      </c>
      <c r="K15" s="1285">
        <v>36.154437921668453</v>
      </c>
      <c r="L15" s="1286">
        <v>16589</v>
      </c>
      <c r="M15" s="1287">
        <v>6624</v>
      </c>
      <c r="N15" s="1288">
        <v>33852</v>
      </c>
      <c r="O15" s="1289">
        <v>29.070358363269953</v>
      </c>
      <c r="P15" s="1289">
        <v>11.60781564882152</v>
      </c>
      <c r="Q15" s="1290">
        <v>59.321825987908525</v>
      </c>
      <c r="R15" s="1284">
        <v>692</v>
      </c>
      <c r="S15" s="1285">
        <v>29.667630057803471</v>
      </c>
      <c r="T15" s="1286">
        <v>373</v>
      </c>
      <c r="U15" s="1287">
        <v>159</v>
      </c>
      <c r="V15" s="1288">
        <v>160</v>
      </c>
      <c r="W15" s="1289">
        <v>53.901734104046241</v>
      </c>
      <c r="X15" s="1289">
        <v>22.976878612716764</v>
      </c>
      <c r="Y15" s="1289">
        <v>23.121387283236995</v>
      </c>
    </row>
    <row r="16" spans="1:25" ht="14.45" customHeight="1">
      <c r="A16" s="1271" t="s">
        <v>15</v>
      </c>
      <c r="B16" s="1272">
        <v>208529</v>
      </c>
      <c r="C16" s="1273">
        <v>38.6041222084216</v>
      </c>
      <c r="D16" s="1274">
        <v>13086</v>
      </c>
      <c r="E16" s="1275">
        <v>70072</v>
      </c>
      <c r="F16" s="1276">
        <v>125371</v>
      </c>
      <c r="G16" s="1277">
        <v>6.2753861573210443</v>
      </c>
      <c r="H16" s="1277">
        <v>33.603000062341451</v>
      </c>
      <c r="I16" s="1278">
        <v>60.121613780337505</v>
      </c>
      <c r="J16" s="1272">
        <v>207731</v>
      </c>
      <c r="K16" s="1273">
        <v>38.618978390321828</v>
      </c>
      <c r="L16" s="1274">
        <v>12949</v>
      </c>
      <c r="M16" s="1275">
        <v>69779</v>
      </c>
      <c r="N16" s="1276">
        <v>125003</v>
      </c>
      <c r="O16" s="1277">
        <v>6.2335424178384544</v>
      </c>
      <c r="P16" s="1277">
        <v>33.59103841025172</v>
      </c>
      <c r="Q16" s="1278">
        <v>60.17541917190983</v>
      </c>
      <c r="R16" s="1272">
        <v>798</v>
      </c>
      <c r="S16" s="1273">
        <v>34.736842105263108</v>
      </c>
      <c r="T16" s="1274">
        <v>137</v>
      </c>
      <c r="U16" s="1275">
        <v>293</v>
      </c>
      <c r="V16" s="1276">
        <v>368</v>
      </c>
      <c r="W16" s="1277">
        <v>17.167919799498748</v>
      </c>
      <c r="X16" s="1277">
        <v>36.716791979949875</v>
      </c>
      <c r="Y16" s="1277">
        <v>46.115288220551378</v>
      </c>
    </row>
    <row r="17" spans="1:25" ht="14.45" customHeight="1">
      <c r="A17" s="1283" t="s">
        <v>24</v>
      </c>
      <c r="B17" s="1284">
        <v>49919</v>
      </c>
      <c r="C17" s="1285">
        <v>45.682966405576757</v>
      </c>
      <c r="D17" s="1286">
        <v>108</v>
      </c>
      <c r="E17" s="1287">
        <v>10574</v>
      </c>
      <c r="F17" s="1288">
        <v>39237</v>
      </c>
      <c r="G17" s="1289">
        <v>0.21635048779022015</v>
      </c>
      <c r="H17" s="1289">
        <v>21.182315350868407</v>
      </c>
      <c r="I17" s="1290">
        <v>78.60133416134137</v>
      </c>
      <c r="J17" s="1284">
        <v>49453</v>
      </c>
      <c r="K17" s="1285">
        <v>45.6910197561321</v>
      </c>
      <c r="L17" s="1286">
        <v>105</v>
      </c>
      <c r="M17" s="1287">
        <v>10458</v>
      </c>
      <c r="N17" s="1288">
        <v>38890</v>
      </c>
      <c r="O17" s="1289">
        <v>0.21232281155844943</v>
      </c>
      <c r="P17" s="1289">
        <v>21.147352031221565</v>
      </c>
      <c r="Q17" s="1290">
        <v>78.640325157219976</v>
      </c>
      <c r="R17" s="1284">
        <v>466</v>
      </c>
      <c r="S17" s="1285">
        <v>44.828326180257513</v>
      </c>
      <c r="T17" s="1286">
        <v>3</v>
      </c>
      <c r="U17" s="1287">
        <v>116</v>
      </c>
      <c r="V17" s="1288">
        <v>347</v>
      </c>
      <c r="W17" s="1289">
        <v>0.64377682403433478</v>
      </c>
      <c r="X17" s="1289">
        <v>24.892703862660944</v>
      </c>
      <c r="Y17" s="1289">
        <v>74.463519313304715</v>
      </c>
    </row>
    <row r="18" spans="1:25" ht="14.45" customHeight="1">
      <c r="A18" s="1271" t="s">
        <v>16</v>
      </c>
      <c r="B18" s="1272">
        <v>261855</v>
      </c>
      <c r="C18" s="1273">
        <v>33.775119818219842</v>
      </c>
      <c r="D18" s="1274">
        <v>57600</v>
      </c>
      <c r="E18" s="1275">
        <v>91911</v>
      </c>
      <c r="F18" s="1276">
        <v>112344</v>
      </c>
      <c r="G18" s="1277">
        <v>21.996906684997423</v>
      </c>
      <c r="H18" s="1277">
        <v>35.099959901472189</v>
      </c>
      <c r="I18" s="1278">
        <v>42.903133413530384</v>
      </c>
      <c r="J18" s="1272">
        <v>258765</v>
      </c>
      <c r="K18" s="1273">
        <v>33.84788901126376</v>
      </c>
      <c r="L18" s="1274">
        <v>56283</v>
      </c>
      <c r="M18" s="1275">
        <v>90896</v>
      </c>
      <c r="N18" s="1276">
        <v>111586</v>
      </c>
      <c r="O18" s="1277">
        <v>21.750623152281026</v>
      </c>
      <c r="P18" s="1277">
        <v>35.126852549610646</v>
      </c>
      <c r="Q18" s="1278">
        <v>43.122524298108324</v>
      </c>
      <c r="R18" s="1272">
        <v>3090</v>
      </c>
      <c r="S18" s="1273">
        <v>27.681229773462725</v>
      </c>
      <c r="T18" s="1274">
        <v>1317</v>
      </c>
      <c r="U18" s="1275">
        <v>1015</v>
      </c>
      <c r="V18" s="1276">
        <v>758</v>
      </c>
      <c r="W18" s="1277">
        <v>42.621359223300971</v>
      </c>
      <c r="X18" s="1277">
        <v>32.847896440129446</v>
      </c>
      <c r="Y18" s="1277">
        <v>24.53074433656958</v>
      </c>
    </row>
    <row r="19" spans="1:25" ht="14.45" customHeight="1">
      <c r="A19" s="1283" t="s">
        <v>17</v>
      </c>
      <c r="B19" s="1284">
        <v>559201</v>
      </c>
      <c r="C19" s="1285">
        <v>40.116525185041247</v>
      </c>
      <c r="D19" s="1286">
        <v>22076</v>
      </c>
      <c r="E19" s="1287">
        <v>225877</v>
      </c>
      <c r="F19" s="1288">
        <v>311248</v>
      </c>
      <c r="G19" s="1289">
        <v>3.9477754868106461</v>
      </c>
      <c r="H19" s="1289">
        <v>40.39281045634754</v>
      </c>
      <c r="I19" s="1290">
        <v>55.659414056841818</v>
      </c>
      <c r="J19" s="1284">
        <v>552709</v>
      </c>
      <c r="K19" s="1285">
        <v>40.166756828638107</v>
      </c>
      <c r="L19" s="1286">
        <v>21293</v>
      </c>
      <c r="M19" s="1287">
        <v>223403</v>
      </c>
      <c r="N19" s="1288">
        <v>308013</v>
      </c>
      <c r="O19" s="1289">
        <v>3.8524793336095486</v>
      </c>
      <c r="P19" s="1289">
        <v>40.419642162512282</v>
      </c>
      <c r="Q19" s="1290">
        <v>55.727878503878173</v>
      </c>
      <c r="R19" s="1284">
        <v>6492</v>
      </c>
      <c r="S19" s="1285">
        <v>35.839956869993884</v>
      </c>
      <c r="T19" s="1286">
        <v>783</v>
      </c>
      <c r="U19" s="1287">
        <v>2474</v>
      </c>
      <c r="V19" s="1288">
        <v>3235</v>
      </c>
      <c r="W19" s="1289">
        <v>12.060998151571164</v>
      </c>
      <c r="X19" s="1289">
        <v>38.108441158348739</v>
      </c>
      <c r="Y19" s="1289">
        <v>49.830560690080098</v>
      </c>
    </row>
    <row r="20" spans="1:25" ht="14.45" customHeight="1">
      <c r="A20" s="1271" t="s">
        <v>18</v>
      </c>
      <c r="B20" s="1272">
        <v>131387</v>
      </c>
      <c r="C20" s="1273">
        <v>41.346510689793746</v>
      </c>
      <c r="D20" s="1274">
        <v>1585</v>
      </c>
      <c r="E20" s="1275">
        <v>48749</v>
      </c>
      <c r="F20" s="1276">
        <v>81053</v>
      </c>
      <c r="G20" s="1277">
        <v>1.2063598377312823</v>
      </c>
      <c r="H20" s="1277">
        <v>37.103366390891033</v>
      </c>
      <c r="I20" s="1278">
        <v>61.69027377137769</v>
      </c>
      <c r="J20" s="1272">
        <v>130820</v>
      </c>
      <c r="K20" s="1273">
        <v>41.404127809203494</v>
      </c>
      <c r="L20" s="1274">
        <v>1374</v>
      </c>
      <c r="M20" s="1275">
        <v>48488</v>
      </c>
      <c r="N20" s="1276">
        <v>80958</v>
      </c>
      <c r="O20" s="1277">
        <v>1.0502981195535852</v>
      </c>
      <c r="P20" s="1277">
        <v>37.064669010854615</v>
      </c>
      <c r="Q20" s="1278">
        <v>61.885032869591804</v>
      </c>
      <c r="R20" s="1272">
        <v>567</v>
      </c>
      <c r="S20" s="1273">
        <v>28.052910052910065</v>
      </c>
      <c r="T20" s="1274">
        <v>211</v>
      </c>
      <c r="U20" s="1275">
        <v>261</v>
      </c>
      <c r="V20" s="1276">
        <v>95</v>
      </c>
      <c r="W20" s="1277">
        <v>37.213403880070544</v>
      </c>
      <c r="X20" s="1277">
        <v>46.031746031746032</v>
      </c>
      <c r="Y20" s="1277">
        <v>16.754850088183421</v>
      </c>
    </row>
    <row r="21" spans="1:25" ht="14.45" customHeight="1">
      <c r="A21" s="1283" t="s">
        <v>19</v>
      </c>
      <c r="B21" s="1284">
        <v>28302</v>
      </c>
      <c r="C21" s="1285">
        <v>43.023991237368158</v>
      </c>
      <c r="D21" s="1286">
        <v>455</v>
      </c>
      <c r="E21" s="1287">
        <v>8562</v>
      </c>
      <c r="F21" s="1288">
        <v>19285</v>
      </c>
      <c r="G21" s="1289">
        <v>1.6076602360257226</v>
      </c>
      <c r="H21" s="1289">
        <v>30.252278990884037</v>
      </c>
      <c r="I21" s="1290">
        <v>68.140060773090241</v>
      </c>
      <c r="J21" s="1284">
        <v>28142</v>
      </c>
      <c r="K21" s="1285">
        <v>43.099246677563848</v>
      </c>
      <c r="L21" s="1286">
        <v>413</v>
      </c>
      <c r="M21" s="1287">
        <v>8485</v>
      </c>
      <c r="N21" s="1288">
        <v>19244</v>
      </c>
      <c r="O21" s="1289">
        <v>1.4675573875346457</v>
      </c>
      <c r="P21" s="1289">
        <v>30.150664487243269</v>
      </c>
      <c r="Q21" s="1290">
        <v>68.381778125222098</v>
      </c>
      <c r="R21" s="1284">
        <v>160</v>
      </c>
      <c r="S21" s="1285">
        <v>29.787500000000012</v>
      </c>
      <c r="T21" s="1286">
        <v>42</v>
      </c>
      <c r="U21" s="1287">
        <v>77</v>
      </c>
      <c r="V21" s="1288">
        <v>41</v>
      </c>
      <c r="W21" s="1289">
        <v>26.25</v>
      </c>
      <c r="X21" s="1289">
        <v>48.125</v>
      </c>
      <c r="Y21" s="1289">
        <v>25.624999999999996</v>
      </c>
    </row>
    <row r="22" spans="1:25" ht="14.45" customHeight="1">
      <c r="A22" s="1271" t="s">
        <v>20</v>
      </c>
      <c r="B22" s="1272">
        <v>133948</v>
      </c>
      <c r="C22" s="1273">
        <v>42.711597037656453</v>
      </c>
      <c r="D22" s="1274">
        <v>2675</v>
      </c>
      <c r="E22" s="1275">
        <v>13664</v>
      </c>
      <c r="F22" s="1276">
        <v>117609</v>
      </c>
      <c r="G22" s="1277">
        <v>1.997043628870905</v>
      </c>
      <c r="H22" s="1277">
        <v>10.200973512109176</v>
      </c>
      <c r="I22" s="1278">
        <v>87.801982859019915</v>
      </c>
      <c r="J22" s="1272">
        <v>133712</v>
      </c>
      <c r="K22" s="1273">
        <v>42.712494016991599</v>
      </c>
      <c r="L22" s="1274">
        <v>2672</v>
      </c>
      <c r="M22" s="1275">
        <v>13636</v>
      </c>
      <c r="N22" s="1276">
        <v>117404</v>
      </c>
      <c r="O22" s="1277">
        <v>1.9983247576881655</v>
      </c>
      <c r="P22" s="1277">
        <v>10.198037573291852</v>
      </c>
      <c r="Q22" s="1278">
        <v>87.803637669019992</v>
      </c>
      <c r="R22" s="1272">
        <v>236</v>
      </c>
      <c r="S22" s="1273">
        <v>42.203389830508499</v>
      </c>
      <c r="T22" s="1274">
        <v>3</v>
      </c>
      <c r="U22" s="1275">
        <v>28</v>
      </c>
      <c r="V22" s="1276">
        <v>205</v>
      </c>
      <c r="W22" s="1277">
        <v>1.2711864406779663</v>
      </c>
      <c r="X22" s="1277">
        <v>11.864406779661017</v>
      </c>
      <c r="Y22" s="1277">
        <v>86.864406779661024</v>
      </c>
    </row>
    <row r="23" spans="1:25" ht="14.45" customHeight="1">
      <c r="A23" s="1283" t="s">
        <v>21</v>
      </c>
      <c r="B23" s="1284">
        <v>64949</v>
      </c>
      <c r="C23" s="1285">
        <v>43.021478390737599</v>
      </c>
      <c r="D23" s="1286">
        <v>2568</v>
      </c>
      <c r="E23" s="1287">
        <v>5520</v>
      </c>
      <c r="F23" s="1288">
        <v>56861</v>
      </c>
      <c r="G23" s="1289">
        <v>3.9538714991762767</v>
      </c>
      <c r="H23" s="1289">
        <v>8.4989761197247073</v>
      </c>
      <c r="I23" s="1290">
        <v>87.547152381099011</v>
      </c>
      <c r="J23" s="1284">
        <v>64777</v>
      </c>
      <c r="K23" s="1285">
        <v>43.018694907142716</v>
      </c>
      <c r="L23" s="1286">
        <v>2567</v>
      </c>
      <c r="M23" s="1287">
        <v>5517</v>
      </c>
      <c r="N23" s="1288">
        <v>56693</v>
      </c>
      <c r="O23" s="1289">
        <v>3.9628263118082034</v>
      </c>
      <c r="P23" s="1289">
        <v>8.5169118668663266</v>
      </c>
      <c r="Q23" s="1290">
        <v>87.520261821325477</v>
      </c>
      <c r="R23" s="1284">
        <v>172</v>
      </c>
      <c r="S23" s="1285">
        <v>44.069767441860449</v>
      </c>
      <c r="T23" s="1286">
        <v>1</v>
      </c>
      <c r="U23" s="1287">
        <v>3</v>
      </c>
      <c r="V23" s="1288">
        <v>168</v>
      </c>
      <c r="W23" s="1289">
        <v>0.58139534883720934</v>
      </c>
      <c r="X23" s="1289">
        <v>1.7441860465116279</v>
      </c>
      <c r="Y23" s="1289">
        <v>97.674418604651152</v>
      </c>
    </row>
    <row r="24" spans="1:25" ht="14.45" customHeight="1">
      <c r="A24" s="1271" t="s">
        <v>22</v>
      </c>
      <c r="B24" s="1272">
        <v>90933</v>
      </c>
      <c r="C24" s="1273">
        <v>35.48822759614221</v>
      </c>
      <c r="D24" s="1274">
        <v>13552</v>
      </c>
      <c r="E24" s="1275">
        <v>33969</v>
      </c>
      <c r="F24" s="1276">
        <v>43412</v>
      </c>
      <c r="G24" s="1277">
        <v>14.903280437245003</v>
      </c>
      <c r="H24" s="1277">
        <v>37.35607535218238</v>
      </c>
      <c r="I24" s="1278">
        <v>47.740644210572619</v>
      </c>
      <c r="J24" s="1272">
        <v>89393</v>
      </c>
      <c r="K24" s="1273">
        <v>35.520409875493321</v>
      </c>
      <c r="L24" s="1274">
        <v>13284</v>
      </c>
      <c r="M24" s="1275">
        <v>33295</v>
      </c>
      <c r="N24" s="1276">
        <v>42814</v>
      </c>
      <c r="O24" s="1277">
        <v>14.860223954895796</v>
      </c>
      <c r="P24" s="1277">
        <v>37.245645632208344</v>
      </c>
      <c r="Q24" s="1278">
        <v>47.894130412895862</v>
      </c>
      <c r="R24" s="1272">
        <v>1540</v>
      </c>
      <c r="S24" s="1273">
        <v>33.62012987012988</v>
      </c>
      <c r="T24" s="1274">
        <v>268</v>
      </c>
      <c r="U24" s="1275">
        <v>674</v>
      </c>
      <c r="V24" s="1276">
        <v>598</v>
      </c>
      <c r="W24" s="1277">
        <v>17.402597402597404</v>
      </c>
      <c r="X24" s="1277">
        <v>43.766233766233768</v>
      </c>
      <c r="Y24" s="1277">
        <v>38.831168831168831</v>
      </c>
    </row>
    <row r="25" spans="1:25" ht="14.45" customHeight="1" thickBot="1">
      <c r="A25" s="1283" t="s">
        <v>23</v>
      </c>
      <c r="B25" s="1300">
        <v>64115</v>
      </c>
      <c r="C25" s="1301">
        <v>45.9711300007802</v>
      </c>
      <c r="D25" s="1302">
        <v>604</v>
      </c>
      <c r="E25" s="1303">
        <v>1675</v>
      </c>
      <c r="F25" s="1304">
        <v>61836</v>
      </c>
      <c r="G25" s="1305">
        <v>0.94205724089526632</v>
      </c>
      <c r="H25" s="1305">
        <v>2.6124931763237931</v>
      </c>
      <c r="I25" s="1306">
        <v>96.445449582780938</v>
      </c>
      <c r="J25" s="1300">
        <v>64102</v>
      </c>
      <c r="K25" s="1301">
        <v>45.971794951795772</v>
      </c>
      <c r="L25" s="1302">
        <v>604</v>
      </c>
      <c r="M25" s="1303">
        <v>1674</v>
      </c>
      <c r="N25" s="1304">
        <v>61824</v>
      </c>
      <c r="O25" s="1305">
        <v>0.94224829178496772</v>
      </c>
      <c r="P25" s="1305">
        <v>2.6114629808742316</v>
      </c>
      <c r="Q25" s="1306">
        <v>96.4462887273408</v>
      </c>
      <c r="R25" s="1300">
        <v>13</v>
      </c>
      <c r="S25" s="1301">
        <v>42.692307692307693</v>
      </c>
      <c r="T25" s="1302">
        <v>0</v>
      </c>
      <c r="U25" s="1303">
        <v>1</v>
      </c>
      <c r="V25" s="1304">
        <v>12</v>
      </c>
      <c r="W25" s="1305">
        <v>0</v>
      </c>
      <c r="X25" s="1305">
        <v>7.6923076923076925</v>
      </c>
      <c r="Y25" s="1305">
        <v>92.307692307692307</v>
      </c>
    </row>
    <row r="26" spans="1:25" ht="14.45" customHeight="1">
      <c r="A26" s="1311" t="s">
        <v>28</v>
      </c>
      <c r="B26" s="927">
        <v>2173545</v>
      </c>
      <c r="C26" s="1050">
        <v>36.845097755050197</v>
      </c>
      <c r="D26" s="931">
        <v>211288</v>
      </c>
      <c r="E26" s="932">
        <v>958241</v>
      </c>
      <c r="F26" s="929">
        <v>1004016</v>
      </c>
      <c r="G26" s="1062">
        <v>9.7208937473114201</v>
      </c>
      <c r="H26" s="1312">
        <v>44.086549852890094</v>
      </c>
      <c r="I26" s="1053">
        <v>46.192556399798484</v>
      </c>
      <c r="J26" s="927">
        <v>2156049</v>
      </c>
      <c r="K26" s="1050">
        <v>36.885533677572141</v>
      </c>
      <c r="L26" s="931">
        <v>206451</v>
      </c>
      <c r="M26" s="932">
        <v>952123</v>
      </c>
      <c r="N26" s="929">
        <v>997475</v>
      </c>
      <c r="O26" s="1062">
        <v>9.5754317272010052</v>
      </c>
      <c r="P26" s="1312">
        <v>44.160545516358859</v>
      </c>
      <c r="Q26" s="1053">
        <v>46.264022756440134</v>
      </c>
      <c r="R26" s="927">
        <v>17496</v>
      </c>
      <c r="S26" s="1050">
        <v>31.862139917695519</v>
      </c>
      <c r="T26" s="931">
        <v>4837</v>
      </c>
      <c r="U26" s="932">
        <v>6118</v>
      </c>
      <c r="V26" s="929">
        <v>6541</v>
      </c>
      <c r="W26" s="1051">
        <v>27.646319158664838</v>
      </c>
      <c r="X26" s="1312">
        <v>34.967992684042066</v>
      </c>
      <c r="Y26" s="1052">
        <v>37.385688157293096</v>
      </c>
    </row>
    <row r="27" spans="1:25" ht="14.45" customHeight="1">
      <c r="A27" s="1314" t="s">
        <v>27</v>
      </c>
      <c r="B27" s="939">
        <v>517380</v>
      </c>
      <c r="C27" s="1054">
        <v>42.803511925471511</v>
      </c>
      <c r="D27" s="943">
        <v>7394</v>
      </c>
      <c r="E27" s="944">
        <v>105789</v>
      </c>
      <c r="F27" s="941">
        <v>404197</v>
      </c>
      <c r="G27" s="1063">
        <v>1.429123661525378</v>
      </c>
      <c r="H27" s="1315">
        <v>20.447060187869649</v>
      </c>
      <c r="I27" s="1057">
        <v>78.123816150604981</v>
      </c>
      <c r="J27" s="939">
        <v>514317</v>
      </c>
      <c r="K27" s="1054">
        <v>42.812310306679372</v>
      </c>
      <c r="L27" s="943">
        <v>7375</v>
      </c>
      <c r="M27" s="944">
        <v>104711</v>
      </c>
      <c r="N27" s="941">
        <v>402231</v>
      </c>
      <c r="O27" s="1063">
        <v>1.4339405463945389</v>
      </c>
      <c r="P27" s="1315">
        <v>20.359233702172006</v>
      </c>
      <c r="Q27" s="1057">
        <v>78.206825751433456</v>
      </c>
      <c r="R27" s="939">
        <v>3063</v>
      </c>
      <c r="S27" s="1054">
        <v>41.32615083251715</v>
      </c>
      <c r="T27" s="943">
        <v>19</v>
      </c>
      <c r="U27" s="944">
        <v>1078</v>
      </c>
      <c r="V27" s="941">
        <v>1966</v>
      </c>
      <c r="W27" s="1055">
        <v>0.6203068886712374</v>
      </c>
      <c r="X27" s="1315">
        <v>35.194253999347048</v>
      </c>
      <c r="Y27" s="1056">
        <v>64.185439111981708</v>
      </c>
    </row>
    <row r="28" spans="1:25" ht="14.45" customHeight="1">
      <c r="A28" s="1317" t="s">
        <v>26</v>
      </c>
      <c r="B28" s="951">
        <v>2690925</v>
      </c>
      <c r="C28" s="1058">
        <v>37.990712858959817</v>
      </c>
      <c r="D28" s="955">
        <v>218682</v>
      </c>
      <c r="E28" s="956">
        <v>1064030</v>
      </c>
      <c r="F28" s="953">
        <v>1408213</v>
      </c>
      <c r="G28" s="1064">
        <v>8.126647899885727</v>
      </c>
      <c r="H28" s="1318">
        <v>39.541421630108609</v>
      </c>
      <c r="I28" s="1061">
        <v>52.331930470005673</v>
      </c>
      <c r="J28" s="951">
        <v>2670366</v>
      </c>
      <c r="K28" s="1058">
        <v>38.027040862559502</v>
      </c>
      <c r="L28" s="955">
        <v>213826</v>
      </c>
      <c r="M28" s="956">
        <v>1056834</v>
      </c>
      <c r="N28" s="953">
        <v>1399706</v>
      </c>
      <c r="O28" s="1064">
        <v>8.0073667804338431</v>
      </c>
      <c r="P28" s="1318">
        <v>39.576372677003825</v>
      </c>
      <c r="Q28" s="1061">
        <v>52.416260542562334</v>
      </c>
      <c r="R28" s="951">
        <v>20559</v>
      </c>
      <c r="S28" s="1058">
        <v>33.27214358675014</v>
      </c>
      <c r="T28" s="955">
        <v>4856</v>
      </c>
      <c r="U28" s="956">
        <v>7196</v>
      </c>
      <c r="V28" s="953">
        <v>8507</v>
      </c>
      <c r="W28" s="1059">
        <v>23.619825867016878</v>
      </c>
      <c r="X28" s="1318">
        <v>35.001702417432753</v>
      </c>
      <c r="Y28" s="1060">
        <v>41.378471715550369</v>
      </c>
    </row>
    <row r="29" spans="1:25" ht="14.45" customHeight="1">
      <c r="A29" s="1850" t="s">
        <v>470</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row>
    <row r="30" spans="1:25" ht="14.45" customHeight="1">
      <c r="A30" s="2121" t="s">
        <v>473</v>
      </c>
      <c r="B30" s="2121"/>
      <c r="C30" s="2121"/>
      <c r="D30" s="2121"/>
      <c r="E30" s="2121"/>
      <c r="F30" s="2121"/>
      <c r="G30" s="2121"/>
      <c r="H30" s="2121"/>
      <c r="I30" s="2121"/>
      <c r="J30" s="1918"/>
      <c r="K30" s="1918"/>
      <c r="L30" s="1918"/>
      <c r="M30" s="1918"/>
      <c r="N30" s="1918"/>
      <c r="O30" s="1918"/>
      <c r="P30" s="1918"/>
      <c r="Q30" s="1918"/>
      <c r="R30" s="1918"/>
      <c r="S30" s="1918"/>
      <c r="T30" s="1918"/>
      <c r="U30" s="1918"/>
      <c r="V30" s="1918"/>
      <c r="W30" s="1918"/>
      <c r="X30" s="1918"/>
      <c r="Y30" s="1918"/>
    </row>
    <row r="31" spans="1:25" ht="14.45" customHeight="1">
      <c r="A31" s="1027"/>
      <c r="B31" s="1027"/>
      <c r="C31" s="1027"/>
      <c r="D31" s="1027"/>
      <c r="E31" s="1027"/>
      <c r="F31" s="1027"/>
      <c r="G31" s="1027"/>
      <c r="H31" s="1027"/>
      <c r="I31" s="1027"/>
      <c r="J31" s="1027"/>
      <c r="K31" s="1027"/>
      <c r="L31" s="1027"/>
      <c r="M31" s="1027"/>
      <c r="N31" s="1027"/>
      <c r="O31" s="1027"/>
      <c r="P31" s="1027"/>
      <c r="Q31" s="1027"/>
      <c r="R31" s="1027"/>
      <c r="S31" s="1027"/>
      <c r="T31" s="1027"/>
      <c r="U31" s="1027"/>
      <c r="V31" s="1027"/>
      <c r="W31" s="1027"/>
      <c r="X31" s="1027"/>
      <c r="Y31" s="1027"/>
    </row>
    <row r="32" spans="1:25" ht="24" customHeight="1">
      <c r="A32" s="1910">
        <v>2022</v>
      </c>
      <c r="B32" s="1910"/>
      <c r="C32" s="1910"/>
      <c r="D32" s="1910"/>
      <c r="E32" s="1910"/>
      <c r="F32" s="1910"/>
      <c r="G32" s="1910"/>
      <c r="H32" s="1910"/>
      <c r="I32" s="1910"/>
      <c r="J32" s="1910"/>
      <c r="K32" s="1910"/>
      <c r="L32" s="1910"/>
      <c r="M32" s="1910"/>
      <c r="N32" s="1910"/>
      <c r="O32" s="1910"/>
      <c r="P32" s="1910"/>
      <c r="Q32" s="1910"/>
      <c r="R32" s="1910"/>
      <c r="S32" s="1910"/>
      <c r="T32" s="1910"/>
      <c r="U32" s="1910"/>
      <c r="V32" s="1910"/>
      <c r="W32" s="1910"/>
      <c r="X32" s="1910"/>
      <c r="Y32" s="1910"/>
    </row>
    <row r="33" spans="1:29" ht="14.45" customHeight="1">
      <c r="A33" s="1027"/>
      <c r="B33" s="1027"/>
      <c r="C33" s="1027"/>
      <c r="D33" s="1027"/>
      <c r="E33" s="1027"/>
      <c r="F33" s="1027"/>
      <c r="G33" s="1027"/>
      <c r="H33" s="1027"/>
      <c r="I33" s="1027"/>
      <c r="J33" s="1027"/>
      <c r="K33" s="1027"/>
      <c r="L33" s="1027"/>
      <c r="M33" s="1027"/>
      <c r="N33" s="1027"/>
      <c r="O33" s="1027"/>
      <c r="P33" s="1027"/>
      <c r="Q33" s="1027"/>
      <c r="R33" s="1027"/>
      <c r="S33" s="1027"/>
      <c r="T33" s="1027"/>
      <c r="U33" s="1027"/>
      <c r="V33" s="1027"/>
      <c r="W33" s="1027"/>
      <c r="X33" s="1027"/>
      <c r="Y33" s="1027"/>
    </row>
    <row r="34" spans="1:29" ht="15" customHeight="1">
      <c r="A34" s="2131" t="s">
        <v>635</v>
      </c>
      <c r="B34" s="2131"/>
      <c r="C34" s="2131"/>
      <c r="D34" s="2131"/>
      <c r="E34" s="2131"/>
      <c r="F34" s="2131"/>
      <c r="G34" s="2131"/>
      <c r="H34" s="2131"/>
      <c r="I34" s="2131"/>
      <c r="J34" s="2131"/>
      <c r="K34" s="2131"/>
      <c r="L34" s="2131"/>
      <c r="M34" s="2131"/>
      <c r="N34" s="2131"/>
      <c r="O34" s="2131"/>
      <c r="P34" s="2131"/>
      <c r="Q34" s="2131"/>
      <c r="R34" s="2131"/>
      <c r="S34" s="2131"/>
      <c r="T34" s="2131"/>
      <c r="U34" s="2131"/>
      <c r="V34" s="2131"/>
      <c r="W34" s="2131"/>
      <c r="X34" s="2131"/>
      <c r="Y34" s="2131"/>
    </row>
    <row r="35" spans="1:29" ht="14.45" customHeight="1">
      <c r="A35" s="2132" t="s">
        <v>8</v>
      </c>
      <c r="B35" s="2134" t="s">
        <v>634</v>
      </c>
      <c r="C35" s="2135"/>
      <c r="D35" s="2135"/>
      <c r="E35" s="2135"/>
      <c r="F35" s="2135"/>
      <c r="G35" s="2135"/>
      <c r="H35" s="2135"/>
      <c r="I35" s="2135"/>
      <c r="J35" s="2135"/>
      <c r="K35" s="2135"/>
      <c r="L35" s="2135"/>
      <c r="M35" s="2135"/>
      <c r="N35" s="2135"/>
      <c r="O35" s="2135"/>
      <c r="P35" s="2135"/>
      <c r="Q35" s="2135"/>
      <c r="R35" s="2135"/>
      <c r="S35" s="2135"/>
      <c r="T35" s="2135"/>
      <c r="U35" s="2135"/>
      <c r="V35" s="2135"/>
      <c r="W35" s="2135"/>
      <c r="X35" s="2135"/>
      <c r="Y35" s="2135"/>
    </row>
    <row r="36" spans="1:29" ht="14.45" customHeight="1">
      <c r="A36" s="2132"/>
      <c r="B36" s="2126" t="s">
        <v>613</v>
      </c>
      <c r="C36" s="2126" t="s">
        <v>614</v>
      </c>
      <c r="D36" s="2127" t="s">
        <v>615</v>
      </c>
      <c r="E36" s="2128"/>
      <c r="F36" s="2128"/>
      <c r="G36" s="2128"/>
      <c r="H36" s="2128"/>
      <c r="I36" s="2129"/>
      <c r="J36" s="2126" t="s">
        <v>616</v>
      </c>
      <c r="K36" s="2126" t="s">
        <v>614</v>
      </c>
      <c r="L36" s="2127" t="s">
        <v>615</v>
      </c>
      <c r="M36" s="2128"/>
      <c r="N36" s="2128"/>
      <c r="O36" s="2128"/>
      <c r="P36" s="2128"/>
      <c r="Q36" s="2129"/>
      <c r="R36" s="2126" t="s">
        <v>617</v>
      </c>
      <c r="S36" s="2126" t="s">
        <v>614</v>
      </c>
      <c r="T36" s="2127" t="s">
        <v>615</v>
      </c>
      <c r="U36" s="2128"/>
      <c r="V36" s="2128"/>
      <c r="W36" s="2128"/>
      <c r="X36" s="2128"/>
      <c r="Y36" s="2128"/>
    </row>
    <row r="37" spans="1:29" ht="66.75" customHeight="1">
      <c r="A37" s="2132"/>
      <c r="B37" s="2126"/>
      <c r="C37" s="2126"/>
      <c r="D37" s="1267" t="s">
        <v>618</v>
      </c>
      <c r="E37" s="1268" t="s">
        <v>619</v>
      </c>
      <c r="F37" s="1269" t="s">
        <v>620</v>
      </c>
      <c r="G37" s="1267" t="s">
        <v>618</v>
      </c>
      <c r="H37" s="1268" t="s">
        <v>619</v>
      </c>
      <c r="I37" s="1269" t="s">
        <v>620</v>
      </c>
      <c r="J37" s="2126"/>
      <c r="K37" s="2126"/>
      <c r="L37" s="1267" t="s">
        <v>618</v>
      </c>
      <c r="M37" s="1268" t="s">
        <v>619</v>
      </c>
      <c r="N37" s="1269" t="s">
        <v>620</v>
      </c>
      <c r="O37" s="1267" t="s">
        <v>618</v>
      </c>
      <c r="P37" s="1268" t="s">
        <v>619</v>
      </c>
      <c r="Q37" s="1269" t="s">
        <v>620</v>
      </c>
      <c r="R37" s="2126"/>
      <c r="S37" s="2126"/>
      <c r="T37" s="1267" t="s">
        <v>618</v>
      </c>
      <c r="U37" s="1268" t="s">
        <v>619</v>
      </c>
      <c r="V37" s="1269" t="s">
        <v>620</v>
      </c>
      <c r="W37" s="1267" t="s">
        <v>618</v>
      </c>
      <c r="X37" s="1268" t="s">
        <v>619</v>
      </c>
      <c r="Y37" s="1268" t="s">
        <v>620</v>
      </c>
    </row>
    <row r="38" spans="1:29" ht="14.45" customHeight="1" thickBot="1">
      <c r="A38" s="2133"/>
      <c r="B38" s="2122" t="s">
        <v>1</v>
      </c>
      <c r="C38" s="2123"/>
      <c r="D38" s="2123"/>
      <c r="E38" s="2123"/>
      <c r="F38" s="2124"/>
      <c r="G38" s="2125" t="s">
        <v>469</v>
      </c>
      <c r="H38" s="2123"/>
      <c r="I38" s="2124"/>
      <c r="J38" s="2125" t="s">
        <v>1</v>
      </c>
      <c r="K38" s="2123"/>
      <c r="L38" s="2123"/>
      <c r="M38" s="2123"/>
      <c r="N38" s="2124"/>
      <c r="O38" s="2125" t="s">
        <v>469</v>
      </c>
      <c r="P38" s="2123"/>
      <c r="Q38" s="2124"/>
      <c r="R38" s="2125" t="s">
        <v>1</v>
      </c>
      <c r="S38" s="2123"/>
      <c r="T38" s="2123"/>
      <c r="U38" s="2123"/>
      <c r="V38" s="2124"/>
      <c r="W38" s="2125" t="s">
        <v>469</v>
      </c>
      <c r="X38" s="2123"/>
      <c r="Y38" s="2123"/>
    </row>
    <row r="39" spans="1:29" ht="14.45" customHeight="1">
      <c r="A39" s="1271" t="s">
        <v>9</v>
      </c>
      <c r="B39" s="1272">
        <v>365000</v>
      </c>
      <c r="C39" s="1273">
        <v>35.014194520547768</v>
      </c>
      <c r="D39" s="1274">
        <v>7109</v>
      </c>
      <c r="E39" s="1275">
        <v>258874</v>
      </c>
      <c r="F39" s="1276">
        <v>99017</v>
      </c>
      <c r="G39" s="1323">
        <v>1.9476712328767125</v>
      </c>
      <c r="H39" s="1282">
        <v>70.924383561643836</v>
      </c>
      <c r="I39" s="1278">
        <v>27.127945205479453</v>
      </c>
      <c r="J39" s="1272">
        <v>363463</v>
      </c>
      <c r="K39" s="1273">
        <v>35.064386196118768</v>
      </c>
      <c r="L39" s="1274">
        <v>6179</v>
      </c>
      <c r="M39" s="1275">
        <v>258533</v>
      </c>
      <c r="N39" s="1276">
        <v>98751</v>
      </c>
      <c r="O39" s="1277">
        <v>1.7000354919207732</v>
      </c>
      <c r="P39" s="1277">
        <v>71.130486459419529</v>
      </c>
      <c r="Q39" s="1278">
        <v>27.169478048659702</v>
      </c>
      <c r="R39" s="1272">
        <v>1537</v>
      </c>
      <c r="S39" s="1273">
        <v>23.145087833441753</v>
      </c>
      <c r="T39" s="1274">
        <v>930</v>
      </c>
      <c r="U39" s="1275">
        <v>341</v>
      </c>
      <c r="V39" s="1276">
        <v>266</v>
      </c>
      <c r="W39" s="1277">
        <v>60.507482108002598</v>
      </c>
      <c r="X39" s="1277">
        <v>22.186076772934289</v>
      </c>
      <c r="Y39" s="1277">
        <v>17.306441119063109</v>
      </c>
      <c r="Z39" s="1344"/>
      <c r="AB39" s="1330"/>
      <c r="AC39" s="1140"/>
    </row>
    <row r="40" spans="1:29" ht="14.45" customHeight="1">
      <c r="A40" s="1283" t="s">
        <v>10</v>
      </c>
      <c r="B40" s="1284">
        <v>427584</v>
      </c>
      <c r="C40" s="1285">
        <v>34.166194244873985</v>
      </c>
      <c r="D40" s="1286">
        <v>77065</v>
      </c>
      <c r="E40" s="1287">
        <v>183974</v>
      </c>
      <c r="F40" s="1288">
        <v>166545</v>
      </c>
      <c r="G40" s="1289">
        <v>18.023359152821435</v>
      </c>
      <c r="H40" s="1289">
        <v>43.026399491094146</v>
      </c>
      <c r="I40" s="1290">
        <v>38.950241356084419</v>
      </c>
      <c r="J40" s="1284">
        <v>425514</v>
      </c>
      <c r="K40" s="1285">
        <v>34.179803719736974</v>
      </c>
      <c r="L40" s="1286">
        <v>76436</v>
      </c>
      <c r="M40" s="1287">
        <v>183300</v>
      </c>
      <c r="N40" s="1288">
        <v>165778</v>
      </c>
      <c r="O40" s="1289">
        <v>17.963216251404184</v>
      </c>
      <c r="P40" s="1289">
        <v>43.077313554900662</v>
      </c>
      <c r="Q40" s="1290">
        <v>38.959470193695154</v>
      </c>
      <c r="R40" s="1284">
        <v>2070</v>
      </c>
      <c r="S40" s="1285">
        <v>31.36859903381642</v>
      </c>
      <c r="T40" s="1286">
        <v>629</v>
      </c>
      <c r="U40" s="1287">
        <v>674</v>
      </c>
      <c r="V40" s="1288">
        <v>767</v>
      </c>
      <c r="W40" s="1289">
        <v>30.386473429951689</v>
      </c>
      <c r="X40" s="1289">
        <v>32.560386473429951</v>
      </c>
      <c r="Y40" s="1289">
        <v>37.053140096618357</v>
      </c>
      <c r="AB40" s="1330"/>
      <c r="AC40" s="1140"/>
    </row>
    <row r="41" spans="1:29" ht="14.45" customHeight="1">
      <c r="A41" s="1271" t="s">
        <v>11</v>
      </c>
      <c r="B41" s="1272">
        <v>122986</v>
      </c>
      <c r="C41" s="1273">
        <v>42.498056689378494</v>
      </c>
      <c r="D41" s="1274">
        <v>1000</v>
      </c>
      <c r="E41" s="1275">
        <v>45384</v>
      </c>
      <c r="F41" s="1276">
        <v>76602</v>
      </c>
      <c r="G41" s="1277">
        <v>0.81310067812596554</v>
      </c>
      <c r="H41" s="1277">
        <v>36.901761176068817</v>
      </c>
      <c r="I41" s="1278">
        <v>62.28513814580522</v>
      </c>
      <c r="J41" s="1272">
        <v>121360</v>
      </c>
      <c r="K41" s="1273">
        <v>42.523187211601062</v>
      </c>
      <c r="L41" s="1274">
        <v>992</v>
      </c>
      <c r="M41" s="1275">
        <v>44649</v>
      </c>
      <c r="N41" s="1276">
        <v>75719</v>
      </c>
      <c r="O41" s="1277">
        <v>0.81740276862228078</v>
      </c>
      <c r="P41" s="1277">
        <v>36.79054054054054</v>
      </c>
      <c r="Q41" s="1278">
        <v>62.39205669083718</v>
      </c>
      <c r="R41" s="1272">
        <v>1626</v>
      </c>
      <c r="S41" s="1273">
        <v>40.622386223862236</v>
      </c>
      <c r="T41" s="1274">
        <v>8</v>
      </c>
      <c r="U41" s="1275">
        <v>735</v>
      </c>
      <c r="V41" s="1276">
        <v>883</v>
      </c>
      <c r="W41" s="1277">
        <v>0.49200492004920049</v>
      </c>
      <c r="X41" s="1277">
        <v>45.20295202952029</v>
      </c>
      <c r="Y41" s="1277">
        <v>54.305043050430498</v>
      </c>
      <c r="AB41" s="1330"/>
      <c r="AC41" s="1140"/>
    </row>
    <row r="42" spans="1:29" ht="14.45" customHeight="1">
      <c r="A42" s="1283" t="s">
        <v>12</v>
      </c>
      <c r="B42" s="1284">
        <v>80475</v>
      </c>
      <c r="C42" s="1285">
        <v>39.486287666977468</v>
      </c>
      <c r="D42" s="1286">
        <v>436</v>
      </c>
      <c r="E42" s="1287">
        <v>25765</v>
      </c>
      <c r="F42" s="1288">
        <v>54274</v>
      </c>
      <c r="G42" s="1289">
        <v>0.54178316247281766</v>
      </c>
      <c r="H42" s="1289">
        <v>32.016154085119602</v>
      </c>
      <c r="I42" s="1290">
        <v>67.44206275240758</v>
      </c>
      <c r="J42" s="1284">
        <v>80075</v>
      </c>
      <c r="K42" s="1285">
        <v>39.4861317514831</v>
      </c>
      <c r="L42" s="1286">
        <v>425</v>
      </c>
      <c r="M42" s="1287">
        <v>25669</v>
      </c>
      <c r="N42" s="1288">
        <v>53981</v>
      </c>
      <c r="O42" s="1289">
        <v>0.53075241960661879</v>
      </c>
      <c r="P42" s="1289">
        <v>32.056197315017172</v>
      </c>
      <c r="Q42" s="1290">
        <v>67.413050265376199</v>
      </c>
      <c r="R42" s="1284">
        <v>400</v>
      </c>
      <c r="S42" s="1285">
        <v>39.51750000000002</v>
      </c>
      <c r="T42" s="1286">
        <v>11</v>
      </c>
      <c r="U42" s="1287">
        <v>96</v>
      </c>
      <c r="V42" s="1288">
        <v>293</v>
      </c>
      <c r="W42" s="1289">
        <v>2.75</v>
      </c>
      <c r="X42" s="1289">
        <v>24</v>
      </c>
      <c r="Y42" s="1289">
        <v>73.25</v>
      </c>
      <c r="AB42" s="1330"/>
      <c r="AC42" s="1140"/>
    </row>
    <row r="43" spans="1:29" ht="14.45" customHeight="1">
      <c r="A43" s="1271" t="s">
        <v>13</v>
      </c>
      <c r="B43" s="1272">
        <v>21794</v>
      </c>
      <c r="C43" s="1273">
        <v>35.221666513719391</v>
      </c>
      <c r="D43" s="1274">
        <v>654</v>
      </c>
      <c r="E43" s="1275">
        <v>10876</v>
      </c>
      <c r="F43" s="1276">
        <v>10264</v>
      </c>
      <c r="G43" s="1277">
        <v>3.0008259153895569</v>
      </c>
      <c r="H43" s="1277">
        <v>49.903643204551713</v>
      </c>
      <c r="I43" s="1278">
        <v>47.095530880058732</v>
      </c>
      <c r="J43" s="1272">
        <v>21647</v>
      </c>
      <c r="K43" s="1273">
        <v>35.22460387120622</v>
      </c>
      <c r="L43" s="1274">
        <v>630</v>
      </c>
      <c r="M43" s="1275">
        <v>10823</v>
      </c>
      <c r="N43" s="1276">
        <v>10194</v>
      </c>
      <c r="O43" s="1277">
        <v>2.910333995472814</v>
      </c>
      <c r="P43" s="1277">
        <v>49.997690211114701</v>
      </c>
      <c r="Q43" s="1278">
        <v>47.09197579341248</v>
      </c>
      <c r="R43" s="1272">
        <v>147</v>
      </c>
      <c r="S43" s="1273">
        <v>34.78911564625853</v>
      </c>
      <c r="T43" s="1274">
        <v>24</v>
      </c>
      <c r="U43" s="1275">
        <v>53</v>
      </c>
      <c r="V43" s="1276">
        <v>70</v>
      </c>
      <c r="W43" s="1277">
        <v>16.326530612244898</v>
      </c>
      <c r="X43" s="1277">
        <v>36.054421768707485</v>
      </c>
      <c r="Y43" s="1277">
        <v>47.619047619047613</v>
      </c>
      <c r="AB43" s="1330"/>
      <c r="AC43" s="1140"/>
    </row>
    <row r="44" spans="1:29" ht="14.45" customHeight="1">
      <c r="A44" s="1283" t="s">
        <v>14</v>
      </c>
      <c r="B44" s="1284">
        <v>57612</v>
      </c>
      <c r="C44" s="1285">
        <v>35.287978198986771</v>
      </c>
      <c r="D44" s="1286">
        <v>18655</v>
      </c>
      <c r="E44" s="1287">
        <v>6440</v>
      </c>
      <c r="F44" s="1288">
        <v>32517</v>
      </c>
      <c r="G44" s="1289">
        <v>32.380406859682012</v>
      </c>
      <c r="H44" s="1289">
        <v>11.17822675831424</v>
      </c>
      <c r="I44" s="1290">
        <v>56.441366382003743</v>
      </c>
      <c r="J44" s="1284">
        <v>56899</v>
      </c>
      <c r="K44" s="1285">
        <v>35.362062602155135</v>
      </c>
      <c r="L44" s="1286">
        <v>18236</v>
      </c>
      <c r="M44" s="1287">
        <v>6304</v>
      </c>
      <c r="N44" s="1288">
        <v>32359</v>
      </c>
      <c r="O44" s="1289">
        <v>32.049772403732931</v>
      </c>
      <c r="P44" s="1289">
        <v>11.079280830946061</v>
      </c>
      <c r="Q44" s="1290">
        <v>56.870946765321008</v>
      </c>
      <c r="R44" s="1284">
        <v>713</v>
      </c>
      <c r="S44" s="1285">
        <v>29.375876577840138</v>
      </c>
      <c r="T44" s="1286">
        <v>419</v>
      </c>
      <c r="U44" s="1287">
        <v>136</v>
      </c>
      <c r="V44" s="1288">
        <v>158</v>
      </c>
      <c r="W44" s="1289">
        <v>58.765778401122013</v>
      </c>
      <c r="X44" s="1289">
        <v>19.074333800841515</v>
      </c>
      <c r="Y44" s="1289">
        <v>22.159887798036465</v>
      </c>
      <c r="AB44" s="1330"/>
      <c r="AC44" s="1140"/>
    </row>
    <row r="45" spans="1:29" ht="14.45" customHeight="1">
      <c r="A45" s="1271" t="s">
        <v>15</v>
      </c>
      <c r="B45" s="1272">
        <v>206274</v>
      </c>
      <c r="C45" s="1273">
        <v>38.564118599533174</v>
      </c>
      <c r="D45" s="1274">
        <v>14214</v>
      </c>
      <c r="E45" s="1275">
        <v>69252</v>
      </c>
      <c r="F45" s="1276">
        <v>122808</v>
      </c>
      <c r="G45" s="1277">
        <v>6.8908345210739119</v>
      </c>
      <c r="H45" s="1277">
        <v>33.572820617237262</v>
      </c>
      <c r="I45" s="1278">
        <v>59.536344861688818</v>
      </c>
      <c r="J45" s="1272">
        <v>205459</v>
      </c>
      <c r="K45" s="1273">
        <v>38.587226648626292</v>
      </c>
      <c r="L45" s="1274">
        <v>13998</v>
      </c>
      <c r="M45" s="1275">
        <v>68971</v>
      </c>
      <c r="N45" s="1276">
        <v>122490</v>
      </c>
      <c r="O45" s="1277">
        <v>6.8130381243946481</v>
      </c>
      <c r="P45" s="1277">
        <v>33.569227923819348</v>
      </c>
      <c r="Q45" s="1278">
        <v>59.617733951786001</v>
      </c>
      <c r="R45" s="1272">
        <v>815</v>
      </c>
      <c r="S45" s="1273">
        <v>32.738650306748404</v>
      </c>
      <c r="T45" s="1274">
        <v>216</v>
      </c>
      <c r="U45" s="1275">
        <v>281</v>
      </c>
      <c r="V45" s="1276">
        <v>318</v>
      </c>
      <c r="W45" s="1277">
        <v>26.50306748466258</v>
      </c>
      <c r="X45" s="1277">
        <v>34.478527607361961</v>
      </c>
      <c r="Y45" s="1277">
        <v>39.018404907975466</v>
      </c>
      <c r="AB45" s="1330"/>
      <c r="AC45" s="1140"/>
    </row>
    <row r="46" spans="1:29" ht="14.45" customHeight="1">
      <c r="A46" s="1283" t="s">
        <v>24</v>
      </c>
      <c r="B46" s="1284">
        <v>49848</v>
      </c>
      <c r="C46" s="1285">
        <v>45.606162734713671</v>
      </c>
      <c r="D46" s="1286">
        <v>164</v>
      </c>
      <c r="E46" s="1287">
        <v>10660</v>
      </c>
      <c r="F46" s="1288">
        <v>39024</v>
      </c>
      <c r="G46" s="1289">
        <v>0.32900016048788316</v>
      </c>
      <c r="H46" s="1289">
        <v>21.385010431712406</v>
      </c>
      <c r="I46" s="1290">
        <v>78.285989407799718</v>
      </c>
      <c r="J46" s="1284">
        <v>49361</v>
      </c>
      <c r="K46" s="1285">
        <v>45.623184295293981</v>
      </c>
      <c r="L46" s="1286">
        <v>162</v>
      </c>
      <c r="M46" s="1287">
        <v>10514</v>
      </c>
      <c r="N46" s="1288">
        <v>38685</v>
      </c>
      <c r="O46" s="1289">
        <v>0.32819432345373878</v>
      </c>
      <c r="P46" s="1289">
        <v>21.300216770324752</v>
      </c>
      <c r="Q46" s="1290">
        <v>78.371588906221518</v>
      </c>
      <c r="R46" s="1284">
        <v>487</v>
      </c>
      <c r="S46" s="1285">
        <v>43.880903490759735</v>
      </c>
      <c r="T46" s="1286">
        <v>2</v>
      </c>
      <c r="U46" s="1287">
        <v>146</v>
      </c>
      <c r="V46" s="1288">
        <v>339</v>
      </c>
      <c r="W46" s="1289">
        <v>0.41067761806981523</v>
      </c>
      <c r="X46" s="1289">
        <v>29.979466119096511</v>
      </c>
      <c r="Y46" s="1289">
        <v>69.609856262833674</v>
      </c>
      <c r="AB46" s="1330"/>
      <c r="AC46" s="1140"/>
    </row>
    <row r="47" spans="1:29" ht="14.45" customHeight="1">
      <c r="A47" s="1271" t="s">
        <v>16</v>
      </c>
      <c r="B47" s="1272">
        <v>255990</v>
      </c>
      <c r="C47" s="1273">
        <v>33.510508222977393</v>
      </c>
      <c r="D47" s="1274">
        <v>61935</v>
      </c>
      <c r="E47" s="1275">
        <v>86031</v>
      </c>
      <c r="F47" s="1276">
        <v>108024</v>
      </c>
      <c r="G47" s="1277">
        <v>24.194304465018167</v>
      </c>
      <c r="H47" s="1277">
        <v>33.60717215516231</v>
      </c>
      <c r="I47" s="1278">
        <v>42.198523379819527</v>
      </c>
      <c r="J47" s="1272">
        <v>252475</v>
      </c>
      <c r="K47" s="1273">
        <v>33.62158233488455</v>
      </c>
      <c r="L47" s="1274">
        <v>60129</v>
      </c>
      <c r="M47" s="1275">
        <v>85064</v>
      </c>
      <c r="N47" s="1276">
        <v>107282</v>
      </c>
      <c r="O47" s="1277">
        <v>23.815823348846422</v>
      </c>
      <c r="P47" s="1277">
        <v>33.692048717694824</v>
      </c>
      <c r="Q47" s="1278">
        <v>42.492127933458754</v>
      </c>
      <c r="R47" s="1272">
        <v>3515</v>
      </c>
      <c r="S47" s="1273">
        <v>25.532290184921781</v>
      </c>
      <c r="T47" s="1274">
        <v>1806</v>
      </c>
      <c r="U47" s="1275">
        <v>967</v>
      </c>
      <c r="V47" s="1276">
        <v>742</v>
      </c>
      <c r="W47" s="1277">
        <v>51.379800853485072</v>
      </c>
      <c r="X47" s="1277">
        <v>27.510668563300143</v>
      </c>
      <c r="Y47" s="1277">
        <v>21.109530583214795</v>
      </c>
      <c r="AB47" s="1330"/>
      <c r="AC47" s="1140"/>
    </row>
    <row r="48" spans="1:29" ht="14.45" customHeight="1">
      <c r="A48" s="1283" t="s">
        <v>17</v>
      </c>
      <c r="B48" s="1284">
        <v>553206</v>
      </c>
      <c r="C48" s="1285">
        <v>40.077421430714232</v>
      </c>
      <c r="D48" s="1286">
        <v>23045</v>
      </c>
      <c r="E48" s="1287">
        <v>223454</v>
      </c>
      <c r="F48" s="1288">
        <v>306707</v>
      </c>
      <c r="G48" s="1289">
        <v>4.1657176530984845</v>
      </c>
      <c r="H48" s="1289">
        <v>40.392548164698141</v>
      </c>
      <c r="I48" s="1290">
        <v>55.441734182203376</v>
      </c>
      <c r="J48" s="1284">
        <v>546851</v>
      </c>
      <c r="K48" s="1285">
        <v>40.129644089523111</v>
      </c>
      <c r="L48" s="1286">
        <v>22193</v>
      </c>
      <c r="M48" s="1287">
        <v>220964</v>
      </c>
      <c r="N48" s="1288">
        <v>303694</v>
      </c>
      <c r="O48" s="1289">
        <v>4.0583266739934638</v>
      </c>
      <c r="P48" s="1289">
        <v>40.406618987621854</v>
      </c>
      <c r="Q48" s="1290">
        <v>55.535054338384683</v>
      </c>
      <c r="R48" s="1284">
        <v>6355</v>
      </c>
      <c r="S48" s="1285">
        <v>35.583634933123641</v>
      </c>
      <c r="T48" s="1286">
        <v>852</v>
      </c>
      <c r="U48" s="1287">
        <v>2490</v>
      </c>
      <c r="V48" s="1288">
        <v>3013</v>
      </c>
      <c r="W48" s="1289">
        <v>13.406766325727773</v>
      </c>
      <c r="X48" s="1289">
        <v>39.181746656176244</v>
      </c>
      <c r="Y48" s="1289">
        <v>47.41148701809599</v>
      </c>
      <c r="AB48" s="1330"/>
      <c r="AC48" s="1140"/>
    </row>
    <row r="49" spans="1:29" ht="14.45" customHeight="1">
      <c r="A49" s="1271" t="s">
        <v>18</v>
      </c>
      <c r="B49" s="1272">
        <v>129721</v>
      </c>
      <c r="C49" s="1273">
        <v>41.08954602570077</v>
      </c>
      <c r="D49" s="1274">
        <v>2281</v>
      </c>
      <c r="E49" s="1275">
        <v>49544</v>
      </c>
      <c r="F49" s="1276">
        <v>77896</v>
      </c>
      <c r="G49" s="1277">
        <v>1.7583891582704421</v>
      </c>
      <c r="H49" s="1277">
        <v>38.192736719575088</v>
      </c>
      <c r="I49" s="1278">
        <v>60.048874122154473</v>
      </c>
      <c r="J49" s="1272">
        <v>129327</v>
      </c>
      <c r="K49" s="1273">
        <v>41.13658400797933</v>
      </c>
      <c r="L49" s="1274">
        <v>2104</v>
      </c>
      <c r="M49" s="1275">
        <v>49385</v>
      </c>
      <c r="N49" s="1276">
        <v>77838</v>
      </c>
      <c r="O49" s="1277">
        <v>1.6268837907010909</v>
      </c>
      <c r="P49" s="1277">
        <v>38.186148290766816</v>
      </c>
      <c r="Q49" s="1278">
        <v>60.186967918532098</v>
      </c>
      <c r="R49" s="1272">
        <v>394</v>
      </c>
      <c r="S49" s="1273">
        <v>25.649746192893392</v>
      </c>
      <c r="T49" s="1274">
        <v>177</v>
      </c>
      <c r="U49" s="1275">
        <v>159</v>
      </c>
      <c r="V49" s="1276">
        <v>58</v>
      </c>
      <c r="W49" s="1277">
        <v>44.923857868020306</v>
      </c>
      <c r="X49" s="1277">
        <v>40.35532994923858</v>
      </c>
      <c r="Y49" s="1277">
        <v>14.720812182741117</v>
      </c>
      <c r="AB49" s="1330"/>
      <c r="AC49" s="1140"/>
    </row>
    <row r="50" spans="1:29" ht="14.45" customHeight="1">
      <c r="A50" s="1283" t="s">
        <v>19</v>
      </c>
      <c r="B50" s="1284">
        <v>27759</v>
      </c>
      <c r="C50" s="1285">
        <v>42.464966317230669</v>
      </c>
      <c r="D50" s="1286">
        <v>591</v>
      </c>
      <c r="E50" s="1287">
        <v>8889</v>
      </c>
      <c r="F50" s="1288">
        <v>18279</v>
      </c>
      <c r="G50" s="1289">
        <v>2.1290392305198313</v>
      </c>
      <c r="H50" s="1289">
        <v>32.022046903706908</v>
      </c>
      <c r="I50" s="1290">
        <v>65.848913865773255</v>
      </c>
      <c r="J50" s="1284">
        <v>27602</v>
      </c>
      <c r="K50" s="1285">
        <v>42.53130207955968</v>
      </c>
      <c r="L50" s="1286">
        <v>558</v>
      </c>
      <c r="M50" s="1287">
        <v>8803</v>
      </c>
      <c r="N50" s="1288">
        <v>18241</v>
      </c>
      <c r="O50" s="1289">
        <v>2.0215926382146221</v>
      </c>
      <c r="P50" s="1289">
        <v>31.892616477066881</v>
      </c>
      <c r="Q50" s="1290">
        <v>66.085790884718492</v>
      </c>
      <c r="R50" s="1284">
        <v>157</v>
      </c>
      <c r="S50" s="1285">
        <v>30.802547770700645</v>
      </c>
      <c r="T50" s="1286">
        <v>33</v>
      </c>
      <c r="U50" s="1287">
        <v>86</v>
      </c>
      <c r="V50" s="1288">
        <v>38</v>
      </c>
      <c r="W50" s="1289">
        <v>21.019108280254777</v>
      </c>
      <c r="X50" s="1289">
        <v>54.777070063694268</v>
      </c>
      <c r="Y50" s="1289">
        <v>24.203821656050955</v>
      </c>
      <c r="AB50" s="1330"/>
      <c r="AC50" s="1140"/>
    </row>
    <row r="51" spans="1:29" ht="14.45" customHeight="1">
      <c r="A51" s="1271" t="s">
        <v>20</v>
      </c>
      <c r="B51" s="1272">
        <v>134862</v>
      </c>
      <c r="C51" s="1273">
        <v>42.67023327549677</v>
      </c>
      <c r="D51" s="1274">
        <v>2938</v>
      </c>
      <c r="E51" s="1275">
        <v>14179</v>
      </c>
      <c r="F51" s="1276">
        <v>117745</v>
      </c>
      <c r="G51" s="1277">
        <v>2.1785232311548102</v>
      </c>
      <c r="H51" s="1277">
        <v>10.513710311281162</v>
      </c>
      <c r="I51" s="1278">
        <v>87.307766457564028</v>
      </c>
      <c r="J51" s="1272">
        <v>134627</v>
      </c>
      <c r="K51" s="1273">
        <v>42.670756980397961</v>
      </c>
      <c r="L51" s="1274">
        <v>2936</v>
      </c>
      <c r="M51" s="1275">
        <v>14158</v>
      </c>
      <c r="N51" s="1276">
        <v>117533</v>
      </c>
      <c r="O51" s="1277">
        <v>2.1808403960572544</v>
      </c>
      <c r="P51" s="1277">
        <v>10.516464007962742</v>
      </c>
      <c r="Q51" s="1278">
        <v>87.302695595980012</v>
      </c>
      <c r="R51" s="1272">
        <v>235</v>
      </c>
      <c r="S51" s="1273">
        <v>42.37021276595744</v>
      </c>
      <c r="T51" s="1274">
        <v>2</v>
      </c>
      <c r="U51" s="1275">
        <v>21</v>
      </c>
      <c r="V51" s="1276">
        <v>212</v>
      </c>
      <c r="W51" s="1277">
        <v>0.85106382978723405</v>
      </c>
      <c r="X51" s="1277">
        <v>8.9361702127659584</v>
      </c>
      <c r="Y51" s="1277">
        <v>90.212765957446805</v>
      </c>
      <c r="AB51" s="1330"/>
      <c r="AC51" s="1140"/>
    </row>
    <row r="52" spans="1:29" ht="14.45" customHeight="1">
      <c r="A52" s="1283" t="s">
        <v>21</v>
      </c>
      <c r="B52" s="1284">
        <v>64652</v>
      </c>
      <c r="C52" s="1285">
        <v>43.016441873414678</v>
      </c>
      <c r="D52" s="1286">
        <v>2722</v>
      </c>
      <c r="E52" s="1287">
        <v>5563</v>
      </c>
      <c r="F52" s="1288">
        <v>56367</v>
      </c>
      <c r="G52" s="1289">
        <v>4.2102332487780734</v>
      </c>
      <c r="H52" s="1289">
        <v>8.6045288622161724</v>
      </c>
      <c r="I52" s="1290">
        <v>87.185237889005748</v>
      </c>
      <c r="J52" s="1284">
        <v>64489</v>
      </c>
      <c r="K52" s="1285">
        <v>43.013831816278866</v>
      </c>
      <c r="L52" s="1286">
        <v>2720</v>
      </c>
      <c r="M52" s="1287">
        <v>5559</v>
      </c>
      <c r="N52" s="1288">
        <v>56210</v>
      </c>
      <c r="O52" s="1289">
        <v>4.2177735737877784</v>
      </c>
      <c r="P52" s="1289">
        <v>8.6200747414287715</v>
      </c>
      <c r="Q52" s="1290">
        <v>87.162151684783453</v>
      </c>
      <c r="R52" s="1284">
        <v>163</v>
      </c>
      <c r="S52" s="1285">
        <v>44.049079754601202</v>
      </c>
      <c r="T52" s="1286">
        <v>2</v>
      </c>
      <c r="U52" s="1287">
        <v>4</v>
      </c>
      <c r="V52" s="1288">
        <v>157</v>
      </c>
      <c r="W52" s="1289">
        <v>1.2269938650306749</v>
      </c>
      <c r="X52" s="1289">
        <v>2.4539877300613497</v>
      </c>
      <c r="Y52" s="1289">
        <v>96.319018404907979</v>
      </c>
      <c r="AB52" s="1330"/>
      <c r="AC52" s="1140"/>
    </row>
    <row r="53" spans="1:29" ht="14.45" customHeight="1">
      <c r="A53" s="1271" t="s">
        <v>22</v>
      </c>
      <c r="B53" s="1272">
        <v>89166</v>
      </c>
      <c r="C53" s="1273">
        <v>35.071720162393888</v>
      </c>
      <c r="D53" s="1274">
        <v>15392</v>
      </c>
      <c r="E53" s="1275">
        <v>32904</v>
      </c>
      <c r="F53" s="1276">
        <v>40870</v>
      </c>
      <c r="G53" s="1277">
        <v>17.262185137832805</v>
      </c>
      <c r="H53" s="1277">
        <v>36.901958145481458</v>
      </c>
      <c r="I53" s="1278">
        <v>45.835856716685733</v>
      </c>
      <c r="J53" s="1272">
        <v>87646</v>
      </c>
      <c r="K53" s="1273">
        <v>35.126702872920781</v>
      </c>
      <c r="L53" s="1274">
        <v>15018</v>
      </c>
      <c r="M53" s="1275">
        <v>32236</v>
      </c>
      <c r="N53" s="1276">
        <v>40392</v>
      </c>
      <c r="O53" s="1277">
        <v>17.13483787052461</v>
      </c>
      <c r="P53" s="1277">
        <v>36.779773178467927</v>
      </c>
      <c r="Q53" s="1278">
        <v>46.085388951007459</v>
      </c>
      <c r="R53" s="1272">
        <v>1520</v>
      </c>
      <c r="S53" s="1273">
        <v>31.901315789473681</v>
      </c>
      <c r="T53" s="1274">
        <v>374</v>
      </c>
      <c r="U53" s="1275">
        <v>668</v>
      </c>
      <c r="V53" s="1276">
        <v>478</v>
      </c>
      <c r="W53" s="1277">
        <v>24.605263157894736</v>
      </c>
      <c r="X53" s="1277">
        <v>43.94736842105263</v>
      </c>
      <c r="Y53" s="1277">
        <v>31.44736842105263</v>
      </c>
      <c r="AB53" s="1330"/>
      <c r="AC53" s="1140"/>
    </row>
    <row r="54" spans="1:29" ht="14.45" customHeight="1" thickBot="1">
      <c r="A54" s="1283" t="s">
        <v>23</v>
      </c>
      <c r="B54" s="1300">
        <v>64682</v>
      </c>
      <c r="C54" s="1301">
        <v>45.914999536192553</v>
      </c>
      <c r="D54" s="1302">
        <v>678</v>
      </c>
      <c r="E54" s="1303">
        <v>1631</v>
      </c>
      <c r="F54" s="1304">
        <v>62373</v>
      </c>
      <c r="G54" s="1305">
        <v>1.0482050647784547</v>
      </c>
      <c r="H54" s="1305">
        <v>2.521567051111592</v>
      </c>
      <c r="I54" s="1306">
        <v>96.430227884109954</v>
      </c>
      <c r="J54" s="1300">
        <v>64671</v>
      </c>
      <c r="K54" s="1301">
        <v>45.915850999675378</v>
      </c>
      <c r="L54" s="1302">
        <v>677</v>
      </c>
      <c r="M54" s="1303">
        <v>1631</v>
      </c>
      <c r="N54" s="1304">
        <v>62363</v>
      </c>
      <c r="O54" s="1305">
        <v>1.0468370676191801</v>
      </c>
      <c r="P54" s="1305">
        <v>2.5219959487250856</v>
      </c>
      <c r="Q54" s="1306">
        <v>96.431166983655743</v>
      </c>
      <c r="R54" s="1300">
        <v>11</v>
      </c>
      <c r="S54" s="1301">
        <v>40.909090909090907</v>
      </c>
      <c r="T54" s="1302">
        <v>1</v>
      </c>
      <c r="U54" s="1303">
        <v>0</v>
      </c>
      <c r="V54" s="1304">
        <v>10</v>
      </c>
      <c r="W54" s="1305">
        <v>9.0909090909090917</v>
      </c>
      <c r="X54" s="1305">
        <v>0</v>
      </c>
      <c r="Y54" s="1305">
        <v>90.909090909090907</v>
      </c>
      <c r="AB54" s="1330"/>
      <c r="AC54" s="1140"/>
    </row>
    <row r="55" spans="1:29" ht="14.45" customHeight="1">
      <c r="A55" s="1311" t="s">
        <v>28</v>
      </c>
      <c r="B55" s="927">
        <v>2134106</v>
      </c>
      <c r="C55" s="1050">
        <v>36.797655786545953</v>
      </c>
      <c r="D55" s="931">
        <v>220941</v>
      </c>
      <c r="E55" s="932">
        <v>930238</v>
      </c>
      <c r="F55" s="929">
        <v>982927</v>
      </c>
      <c r="G55" s="1062">
        <v>10.352859698627903</v>
      </c>
      <c r="H55" s="1312">
        <v>43.589118816028822</v>
      </c>
      <c r="I55" s="1053">
        <v>46.058021485343275</v>
      </c>
      <c r="J55" s="927">
        <v>2116883</v>
      </c>
      <c r="K55" s="1050">
        <v>36.845464770608949</v>
      </c>
      <c r="L55" s="931">
        <v>215481</v>
      </c>
      <c r="M55" s="932">
        <v>924383</v>
      </c>
      <c r="N55" s="929">
        <v>977019</v>
      </c>
      <c r="O55" s="1062">
        <v>10.179164365720732</v>
      </c>
      <c r="P55" s="1312">
        <v>43.667174803709038</v>
      </c>
      <c r="Q55" s="1053">
        <v>46.153660830570232</v>
      </c>
      <c r="R55" s="927">
        <v>17223</v>
      </c>
      <c r="S55" s="1050">
        <v>30.921442257446511</v>
      </c>
      <c r="T55" s="931">
        <v>5460</v>
      </c>
      <c r="U55" s="932">
        <v>5855</v>
      </c>
      <c r="V55" s="929">
        <v>5908</v>
      </c>
      <c r="W55" s="1051">
        <v>31.701794112523952</v>
      </c>
      <c r="X55" s="1312">
        <v>33.995238924693723</v>
      </c>
      <c r="Y55" s="1052">
        <v>34.302966962782328</v>
      </c>
      <c r="AC55" s="1140"/>
    </row>
    <row r="56" spans="1:29" ht="14.45" customHeight="1">
      <c r="A56" s="1314" t="s">
        <v>27</v>
      </c>
      <c r="B56" s="939">
        <v>517505</v>
      </c>
      <c r="C56" s="1054">
        <v>42.865802262780306</v>
      </c>
      <c r="D56" s="943">
        <v>7938</v>
      </c>
      <c r="E56" s="944">
        <v>103182</v>
      </c>
      <c r="F56" s="941">
        <v>406385</v>
      </c>
      <c r="G56" s="1063">
        <v>1.5338982232055729</v>
      </c>
      <c r="H56" s="1315">
        <v>19.938358083496777</v>
      </c>
      <c r="I56" s="1057">
        <v>78.527743693297651</v>
      </c>
      <c r="J56" s="939">
        <v>514583</v>
      </c>
      <c r="K56" s="1054">
        <v>42.874426477361595</v>
      </c>
      <c r="L56" s="943">
        <v>7912</v>
      </c>
      <c r="M56" s="944">
        <v>102180</v>
      </c>
      <c r="N56" s="941">
        <v>404491</v>
      </c>
      <c r="O56" s="1063">
        <v>1.5375556518579121</v>
      </c>
      <c r="P56" s="1315">
        <v>19.856854968003219</v>
      </c>
      <c r="Q56" s="1057">
        <v>78.605589380138881</v>
      </c>
      <c r="R56" s="939">
        <v>2922</v>
      </c>
      <c r="S56" s="1054">
        <v>41.347022587269059</v>
      </c>
      <c r="T56" s="943">
        <v>26</v>
      </c>
      <c r="U56" s="944">
        <v>1002</v>
      </c>
      <c r="V56" s="941">
        <v>1894</v>
      </c>
      <c r="W56" s="1055">
        <v>0.88980150581793294</v>
      </c>
      <c r="X56" s="1315">
        <v>34.291581108829568</v>
      </c>
      <c r="Y56" s="1056">
        <v>64.818617385352496</v>
      </c>
      <c r="AB56" s="1330"/>
      <c r="AC56" s="1140"/>
    </row>
    <row r="57" spans="1:29" ht="14.45" customHeight="1">
      <c r="A57" s="1317" t="s">
        <v>26</v>
      </c>
      <c r="B57" s="951">
        <v>2651611</v>
      </c>
      <c r="C57" s="1058">
        <v>37.981953235221383</v>
      </c>
      <c r="D57" s="955">
        <v>228879</v>
      </c>
      <c r="E57" s="956">
        <v>1033420</v>
      </c>
      <c r="F57" s="953">
        <v>1389312</v>
      </c>
      <c r="G57" s="1064">
        <v>8.6316959765214438</v>
      </c>
      <c r="H57" s="1318">
        <v>38.973288314160712</v>
      </c>
      <c r="I57" s="1061">
        <v>52.395015709317846</v>
      </c>
      <c r="J57" s="951">
        <v>2631466</v>
      </c>
      <c r="K57" s="1058">
        <v>38.024427828442157</v>
      </c>
      <c r="L57" s="955">
        <v>223393</v>
      </c>
      <c r="M57" s="956">
        <v>1026563</v>
      </c>
      <c r="N57" s="953">
        <v>1381510</v>
      </c>
      <c r="O57" s="1064">
        <v>8.4892983606856411</v>
      </c>
      <c r="P57" s="1318">
        <v>39.011068355053794</v>
      </c>
      <c r="Q57" s="1061">
        <v>52.499633284260561</v>
      </c>
      <c r="R57" s="951">
        <v>20145</v>
      </c>
      <c r="S57" s="1058">
        <v>32.433655994043491</v>
      </c>
      <c r="T57" s="955">
        <v>5486</v>
      </c>
      <c r="U57" s="956">
        <v>6857</v>
      </c>
      <c r="V57" s="953">
        <v>7802</v>
      </c>
      <c r="W57" s="1059">
        <v>27.232563911640607</v>
      </c>
      <c r="X57" s="1318">
        <v>34.038222884090345</v>
      </c>
      <c r="Y57" s="1060">
        <v>38.729213204269044</v>
      </c>
      <c r="AB57" s="1330"/>
      <c r="AC57" s="1140"/>
    </row>
    <row r="58" spans="1:29" ht="14.45" customHeight="1">
      <c r="A58" s="1850" t="s">
        <v>470</v>
      </c>
      <c r="B58" s="1850"/>
      <c r="C58" s="1850"/>
      <c r="D58" s="1850"/>
      <c r="E58" s="1850"/>
      <c r="F58" s="1850"/>
      <c r="G58" s="1850"/>
      <c r="H58" s="1850"/>
      <c r="I58" s="1850"/>
      <c r="J58" s="1850"/>
      <c r="K58" s="1850"/>
      <c r="L58" s="1850"/>
      <c r="M58" s="1850"/>
      <c r="N58" s="1850"/>
      <c r="O58" s="1850"/>
      <c r="P58" s="1850"/>
      <c r="Q58" s="1850"/>
      <c r="R58" s="1850"/>
      <c r="S58" s="1850"/>
      <c r="T58" s="1850"/>
      <c r="U58" s="1850"/>
      <c r="V58" s="1850"/>
      <c r="W58" s="1850"/>
      <c r="X58" s="1850"/>
      <c r="Y58" s="1850"/>
      <c r="AB58" s="1330"/>
    </row>
    <row r="59" spans="1:29" ht="14.45" customHeight="1">
      <c r="A59" s="2121" t="s">
        <v>477</v>
      </c>
      <c r="B59" s="2121"/>
      <c r="C59" s="2121"/>
      <c r="D59" s="2121"/>
      <c r="E59" s="2121"/>
      <c r="F59" s="2121"/>
      <c r="G59" s="2121"/>
      <c r="H59" s="2121"/>
      <c r="I59" s="2121"/>
      <c r="J59" s="1915"/>
      <c r="K59" s="1915"/>
      <c r="L59" s="1915"/>
      <c r="M59" s="1915"/>
      <c r="N59" s="1915"/>
      <c r="O59" s="1915"/>
      <c r="P59" s="1915"/>
      <c r="Q59" s="1915"/>
      <c r="R59" s="1915"/>
      <c r="S59" s="1915"/>
      <c r="T59" s="1915"/>
      <c r="U59" s="1915"/>
      <c r="V59" s="1915"/>
      <c r="W59" s="1915"/>
      <c r="X59" s="1915"/>
      <c r="Y59" s="1915"/>
    </row>
    <row r="60" spans="1:29" ht="14.45" customHeight="1">
      <c r="A60" s="1027"/>
      <c r="B60" s="1027"/>
      <c r="C60" s="1027"/>
      <c r="D60" s="1027"/>
      <c r="E60" s="1027"/>
      <c r="F60" s="1027"/>
      <c r="G60" s="1027"/>
      <c r="H60" s="1027"/>
      <c r="I60" s="1027"/>
      <c r="J60" s="1331"/>
      <c r="K60" s="1331"/>
      <c r="L60" s="1331"/>
      <c r="M60" s="1331"/>
      <c r="N60" s="1331"/>
      <c r="O60" s="1331"/>
      <c r="P60" s="1331"/>
      <c r="Q60" s="1331"/>
      <c r="R60" s="1331"/>
      <c r="S60" s="1331"/>
      <c r="T60" s="1331"/>
      <c r="U60" s="1331"/>
      <c r="V60" s="1331"/>
      <c r="W60" s="1027"/>
      <c r="X60" s="1027"/>
      <c r="Y60" s="1027"/>
    </row>
    <row r="61" spans="1:29" ht="24" customHeight="1">
      <c r="A61" s="1910">
        <v>2021</v>
      </c>
      <c r="B61" s="1910"/>
      <c r="C61" s="1910"/>
      <c r="D61" s="1910"/>
      <c r="E61" s="1910"/>
      <c r="F61" s="1910"/>
      <c r="G61" s="1910"/>
      <c r="H61" s="1910"/>
      <c r="I61" s="1910"/>
      <c r="J61" s="1910"/>
      <c r="K61" s="1910"/>
      <c r="L61" s="1910"/>
      <c r="M61" s="1910"/>
      <c r="N61" s="1910"/>
      <c r="O61" s="1910"/>
      <c r="P61" s="1910"/>
      <c r="Q61" s="1910"/>
      <c r="R61" s="1910"/>
      <c r="S61" s="1910"/>
      <c r="T61" s="1910"/>
      <c r="U61" s="1910"/>
      <c r="V61" s="1910"/>
      <c r="W61" s="1910"/>
      <c r="X61" s="1910"/>
      <c r="Y61" s="1910"/>
    </row>
    <row r="62" spans="1:29" ht="14.45" customHeight="1">
      <c r="A62" s="1028"/>
      <c r="B62" s="1027"/>
      <c r="C62" s="1027"/>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1027"/>
    </row>
    <row r="63" spans="1:29" ht="14.45" customHeight="1">
      <c r="A63" s="2131" t="s">
        <v>636</v>
      </c>
      <c r="B63" s="2131"/>
      <c r="C63" s="2131"/>
      <c r="D63" s="2131"/>
      <c r="E63" s="2131"/>
      <c r="F63" s="2131"/>
      <c r="G63" s="2131"/>
      <c r="H63" s="2131"/>
      <c r="I63" s="2131"/>
      <c r="J63" s="2131"/>
      <c r="K63" s="2131"/>
      <c r="L63" s="2131"/>
      <c r="M63" s="2131"/>
      <c r="N63" s="2131"/>
      <c r="O63" s="2131"/>
      <c r="P63" s="2131"/>
      <c r="Q63" s="2131"/>
      <c r="R63" s="2131"/>
      <c r="S63" s="2131"/>
      <c r="T63" s="2131"/>
      <c r="U63" s="2131"/>
      <c r="V63" s="2131"/>
      <c r="W63" s="2131"/>
      <c r="X63" s="2131"/>
      <c r="Y63" s="2131"/>
    </row>
    <row r="64" spans="1:29" ht="14.45" customHeight="1">
      <c r="A64" s="2132" t="s">
        <v>8</v>
      </c>
      <c r="B64" s="2137" t="s">
        <v>634</v>
      </c>
      <c r="C64" s="2135"/>
      <c r="D64" s="2135"/>
      <c r="E64" s="2135"/>
      <c r="F64" s="2135"/>
      <c r="G64" s="2135"/>
      <c r="H64" s="2135"/>
      <c r="I64" s="2135"/>
      <c r="J64" s="2135"/>
      <c r="K64" s="2135"/>
      <c r="L64" s="2135"/>
      <c r="M64" s="2135"/>
      <c r="N64" s="2135"/>
      <c r="O64" s="2135"/>
      <c r="P64" s="2135"/>
      <c r="Q64" s="2135"/>
      <c r="R64" s="2135"/>
      <c r="S64" s="2135"/>
      <c r="T64" s="2135"/>
      <c r="U64" s="2135"/>
      <c r="V64" s="2135"/>
      <c r="W64" s="2135"/>
      <c r="X64" s="2135"/>
      <c r="Y64" s="2135"/>
    </row>
    <row r="65" spans="1:25" ht="14.45" customHeight="1">
      <c r="A65" s="2132"/>
      <c r="B65" s="2126" t="s">
        <v>613</v>
      </c>
      <c r="C65" s="2126" t="s">
        <v>614</v>
      </c>
      <c r="D65" s="2127" t="s">
        <v>615</v>
      </c>
      <c r="E65" s="2128"/>
      <c r="F65" s="2128"/>
      <c r="G65" s="2128"/>
      <c r="H65" s="2128"/>
      <c r="I65" s="2129"/>
      <c r="J65" s="2136" t="s">
        <v>616</v>
      </c>
      <c r="K65" s="2136" t="s">
        <v>614</v>
      </c>
      <c r="L65" s="2148" t="s">
        <v>615</v>
      </c>
      <c r="M65" s="2128"/>
      <c r="N65" s="2128"/>
      <c r="O65" s="2128"/>
      <c r="P65" s="2128"/>
      <c r="Q65" s="2129"/>
      <c r="R65" s="2126" t="s">
        <v>617</v>
      </c>
      <c r="S65" s="2136" t="s">
        <v>614</v>
      </c>
      <c r="T65" s="2127" t="s">
        <v>615</v>
      </c>
      <c r="U65" s="2128"/>
      <c r="V65" s="2128"/>
      <c r="W65" s="2128"/>
      <c r="X65" s="2128"/>
      <c r="Y65" s="2128"/>
    </row>
    <row r="66" spans="1:25" ht="66" customHeight="1">
      <c r="A66" s="2132"/>
      <c r="B66" s="2126"/>
      <c r="C66" s="2126"/>
      <c r="D66" s="1267" t="s">
        <v>618</v>
      </c>
      <c r="E66" s="1268" t="s">
        <v>619</v>
      </c>
      <c r="F66" s="1269" t="s">
        <v>620</v>
      </c>
      <c r="G66" s="1267" t="s">
        <v>618</v>
      </c>
      <c r="H66" s="1268" t="s">
        <v>619</v>
      </c>
      <c r="I66" s="1269" t="s">
        <v>620</v>
      </c>
      <c r="J66" s="2136"/>
      <c r="K66" s="2136"/>
      <c r="L66" s="1267" t="s">
        <v>618</v>
      </c>
      <c r="M66" s="1268" t="s">
        <v>619</v>
      </c>
      <c r="N66" s="1269" t="s">
        <v>620</v>
      </c>
      <c r="O66" s="1270" t="s">
        <v>618</v>
      </c>
      <c r="P66" s="1268" t="s">
        <v>619</v>
      </c>
      <c r="Q66" s="1269" t="s">
        <v>620</v>
      </c>
      <c r="R66" s="2126"/>
      <c r="S66" s="2136"/>
      <c r="T66" s="1267" t="s">
        <v>618</v>
      </c>
      <c r="U66" s="1268" t="s">
        <v>619</v>
      </c>
      <c r="V66" s="1269" t="s">
        <v>620</v>
      </c>
      <c r="W66" s="1267" t="s">
        <v>618</v>
      </c>
      <c r="X66" s="1268" t="s">
        <v>619</v>
      </c>
      <c r="Y66" s="1268" t="s">
        <v>620</v>
      </c>
    </row>
    <row r="67" spans="1:25" ht="14.45" customHeight="1">
      <c r="A67" s="2132"/>
      <c r="B67" s="2144" t="s">
        <v>1</v>
      </c>
      <c r="C67" s="2145"/>
      <c r="D67" s="2145"/>
      <c r="E67" s="2145"/>
      <c r="F67" s="2146"/>
      <c r="G67" s="2147" t="s">
        <v>469</v>
      </c>
      <c r="H67" s="2145"/>
      <c r="I67" s="2145"/>
      <c r="J67" s="2145" t="s">
        <v>1</v>
      </c>
      <c r="K67" s="2145"/>
      <c r="L67" s="2145"/>
      <c r="M67" s="2145"/>
      <c r="N67" s="2146"/>
      <c r="O67" s="2144" t="s">
        <v>469</v>
      </c>
      <c r="P67" s="2145"/>
      <c r="Q67" s="2146"/>
      <c r="R67" s="2147" t="s">
        <v>1</v>
      </c>
      <c r="S67" s="2145"/>
      <c r="T67" s="2145"/>
      <c r="U67" s="2145"/>
      <c r="V67" s="2146"/>
      <c r="W67" s="2147" t="s">
        <v>469</v>
      </c>
      <c r="X67" s="2145"/>
      <c r="Y67" s="2145"/>
    </row>
    <row r="68" spans="1:25" ht="14.45" customHeight="1">
      <c r="A68" s="1271" t="s">
        <v>9</v>
      </c>
      <c r="B68" s="1272">
        <f t="shared" ref="B68:B86" si="0">SUM(J68,R68)</f>
        <v>353798</v>
      </c>
      <c r="C68" s="1273">
        <v>35.071998711127954</v>
      </c>
      <c r="D68" s="1274">
        <f>SUM(L68,T68)</f>
        <v>6824</v>
      </c>
      <c r="E68" s="1275">
        <f>SUM(M68,U68)</f>
        <v>249963</v>
      </c>
      <c r="F68" s="1276">
        <f>SUM(N68,V68)</f>
        <v>97011</v>
      </c>
      <c r="G68" s="1323">
        <f>D68/$B68*100</f>
        <v>1.9287842215049267</v>
      </c>
      <c r="H68" s="1282">
        <f>E68/$B68*100</f>
        <v>70.651332116066229</v>
      </c>
      <c r="I68" s="1278">
        <f>F68/$B68*100</f>
        <v>27.419883662428845</v>
      </c>
      <c r="J68" s="1272">
        <v>352314</v>
      </c>
      <c r="K68" s="1273">
        <v>35.124303888009642</v>
      </c>
      <c r="L68" s="1274">
        <v>5881</v>
      </c>
      <c r="M68" s="1275">
        <v>249653</v>
      </c>
      <c r="N68" s="1276">
        <v>96780</v>
      </c>
      <c r="O68" s="1277">
        <f>L68/$J68*100</f>
        <v>1.669249589854505</v>
      </c>
      <c r="P68" s="1277">
        <f t="shared" ref="P68:Q86" si="1">M68/$J68*100</f>
        <v>70.860936550917657</v>
      </c>
      <c r="Q68" s="1278">
        <f>N68/$J68*100</f>
        <v>27.469813859227848</v>
      </c>
      <c r="R68" s="1272">
        <v>1484</v>
      </c>
      <c r="S68" s="1273">
        <v>22.654312668463586</v>
      </c>
      <c r="T68" s="1274">
        <v>943</v>
      </c>
      <c r="U68" s="1275">
        <v>310</v>
      </c>
      <c r="V68" s="1276">
        <v>231</v>
      </c>
      <c r="W68" s="1277">
        <f>T68/$R68*100</f>
        <v>63.54447439353099</v>
      </c>
      <c r="X68" s="1277">
        <f t="shared" ref="X68:Y86" si="2">U68/$R68*100</f>
        <v>20.889487870619945</v>
      </c>
      <c r="Y68" s="1277">
        <f t="shared" si="2"/>
        <v>15.566037735849056</v>
      </c>
    </row>
    <row r="69" spans="1:25" ht="14.45" customHeight="1">
      <c r="A69" s="1283" t="s">
        <v>10</v>
      </c>
      <c r="B69" s="1284">
        <f t="shared" si="0"/>
        <v>418789</v>
      </c>
      <c r="C69" s="1285">
        <v>34.231899596214674</v>
      </c>
      <c r="D69" s="1286">
        <f t="shared" ref="D69:F84" si="3">SUM(L69,T69)</f>
        <v>78796</v>
      </c>
      <c r="E69" s="1287">
        <f t="shared" si="3"/>
        <v>174059</v>
      </c>
      <c r="F69" s="1288">
        <f t="shared" si="3"/>
        <v>165934</v>
      </c>
      <c r="G69" s="1289">
        <f>D69/$B69*100</f>
        <v>18.815202882597205</v>
      </c>
      <c r="H69" s="1289">
        <f t="shared" ref="H69:I86" si="4">E69/$B69*100</f>
        <v>41.562457466647885</v>
      </c>
      <c r="I69" s="1290">
        <f t="shared" si="4"/>
        <v>39.622339650754917</v>
      </c>
      <c r="J69" s="1284">
        <v>416571</v>
      </c>
      <c r="K69" s="1285">
        <v>34.250447102655208</v>
      </c>
      <c r="L69" s="1286">
        <v>78060</v>
      </c>
      <c r="M69" s="1287">
        <v>173338</v>
      </c>
      <c r="N69" s="1288">
        <v>165173</v>
      </c>
      <c r="O69" s="1289">
        <f t="shared" ref="O69:O86" si="5">L69/$J69*100</f>
        <v>18.738702406072434</v>
      </c>
      <c r="P69" s="1289">
        <f t="shared" si="1"/>
        <v>41.610673810706942</v>
      </c>
      <c r="Q69" s="1290">
        <f t="shared" si="1"/>
        <v>39.650623783220631</v>
      </c>
      <c r="R69" s="1284">
        <v>2218</v>
      </c>
      <c r="S69" s="1285">
        <v>30.748422001803419</v>
      </c>
      <c r="T69" s="1286">
        <v>736</v>
      </c>
      <c r="U69" s="1287">
        <v>721</v>
      </c>
      <c r="V69" s="1288">
        <v>761</v>
      </c>
      <c r="W69" s="1289">
        <f t="shared" ref="W69:W86" si="6">T69/$R69*100</f>
        <v>33.183047790802519</v>
      </c>
      <c r="X69" s="1289">
        <f t="shared" si="2"/>
        <v>32.506762849413882</v>
      </c>
      <c r="Y69" s="1289">
        <f t="shared" si="2"/>
        <v>34.310189359783585</v>
      </c>
    </row>
    <row r="70" spans="1:25" ht="14.45" customHeight="1">
      <c r="A70" s="1271" t="s">
        <v>11</v>
      </c>
      <c r="B70" s="1272">
        <f t="shared" si="0"/>
        <v>121972</v>
      </c>
      <c r="C70" s="1273">
        <v>42.772357590267063</v>
      </c>
      <c r="D70" s="1274">
        <f t="shared" si="3"/>
        <v>1057</v>
      </c>
      <c r="E70" s="1275">
        <f t="shared" si="3"/>
        <v>42294</v>
      </c>
      <c r="F70" s="1276">
        <f t="shared" si="3"/>
        <v>78621</v>
      </c>
      <c r="G70" s="1277">
        <f t="shared" ref="G70:G86" si="7">D70/$B70*100</f>
        <v>0.8665923326665137</v>
      </c>
      <c r="H70" s="1277">
        <f t="shared" si="4"/>
        <v>34.675171350801826</v>
      </c>
      <c r="I70" s="1278">
        <f t="shared" si="4"/>
        <v>64.458236316531654</v>
      </c>
      <c r="J70" s="1272">
        <v>120430</v>
      </c>
      <c r="K70" s="1273">
        <v>42.793855351656518</v>
      </c>
      <c r="L70" s="1274">
        <v>1050</v>
      </c>
      <c r="M70" s="1275">
        <v>41665</v>
      </c>
      <c r="N70" s="1276">
        <v>77715</v>
      </c>
      <c r="O70" s="1277">
        <f t="shared" si="5"/>
        <v>0.87187577846051645</v>
      </c>
      <c r="P70" s="1277">
        <f t="shared" si="1"/>
        <v>34.596861247197538</v>
      </c>
      <c r="Q70" s="1278">
        <f t="shared" si="1"/>
        <v>64.531262974341942</v>
      </c>
      <c r="R70" s="1272">
        <v>1542</v>
      </c>
      <c r="S70" s="1273">
        <v>41.093385214007832</v>
      </c>
      <c r="T70" s="1274">
        <v>7</v>
      </c>
      <c r="U70" s="1275">
        <v>629</v>
      </c>
      <c r="V70" s="1276">
        <v>906</v>
      </c>
      <c r="W70" s="1277">
        <f t="shared" si="6"/>
        <v>0.4539559014267186</v>
      </c>
      <c r="X70" s="1277">
        <f t="shared" si="2"/>
        <v>40.791180285343707</v>
      </c>
      <c r="Y70" s="1277">
        <f t="shared" si="2"/>
        <v>58.754863813229576</v>
      </c>
    </row>
    <row r="71" spans="1:25" ht="14.45" customHeight="1">
      <c r="A71" s="1283" t="s">
        <v>12</v>
      </c>
      <c r="B71" s="1284">
        <f t="shared" si="0"/>
        <v>79385</v>
      </c>
      <c r="C71" s="1285">
        <v>39.489676891099556</v>
      </c>
      <c r="D71" s="1286">
        <f t="shared" si="3"/>
        <v>534</v>
      </c>
      <c r="E71" s="1287">
        <f t="shared" si="3"/>
        <v>25624</v>
      </c>
      <c r="F71" s="1288">
        <f t="shared" si="3"/>
        <v>53227</v>
      </c>
      <c r="G71" s="1289">
        <f t="shared" si="7"/>
        <v>0.67267115953895573</v>
      </c>
      <c r="H71" s="1289">
        <f t="shared" si="4"/>
        <v>32.278138187314987</v>
      </c>
      <c r="I71" s="1290">
        <f t="shared" si="4"/>
        <v>67.049190653146056</v>
      </c>
      <c r="J71" s="1284">
        <v>78959</v>
      </c>
      <c r="K71" s="1285">
        <v>39.488570017350547</v>
      </c>
      <c r="L71" s="1286">
        <v>524</v>
      </c>
      <c r="M71" s="1287">
        <v>25520</v>
      </c>
      <c r="N71" s="1288">
        <v>52915</v>
      </c>
      <c r="O71" s="1289">
        <f t="shared" si="5"/>
        <v>0.66363555769449967</v>
      </c>
      <c r="P71" s="1289">
        <f t="shared" si="1"/>
        <v>32.320571435808461</v>
      </c>
      <c r="Q71" s="1290">
        <f t="shared" si="1"/>
        <v>67.015793006497034</v>
      </c>
      <c r="R71" s="1284">
        <v>426</v>
      </c>
      <c r="S71" s="1285">
        <v>39.694835680751183</v>
      </c>
      <c r="T71" s="1286">
        <v>10</v>
      </c>
      <c r="U71" s="1287">
        <v>104</v>
      </c>
      <c r="V71" s="1288">
        <v>312</v>
      </c>
      <c r="W71" s="1289">
        <f t="shared" si="6"/>
        <v>2.3474178403755865</v>
      </c>
      <c r="X71" s="1289">
        <f t="shared" si="2"/>
        <v>24.413145539906104</v>
      </c>
      <c r="Y71" s="1289">
        <f t="shared" si="2"/>
        <v>73.239436619718319</v>
      </c>
    </row>
    <row r="72" spans="1:25" ht="14.45" customHeight="1">
      <c r="A72" s="1271" t="s">
        <v>13</v>
      </c>
      <c r="B72" s="1272">
        <f t="shared" si="0"/>
        <v>20972</v>
      </c>
      <c r="C72" s="1273">
        <v>35.6600228876597</v>
      </c>
      <c r="D72" s="1274">
        <f t="shared" si="3"/>
        <v>733</v>
      </c>
      <c r="E72" s="1275">
        <f t="shared" si="3"/>
        <v>10118</v>
      </c>
      <c r="F72" s="1276">
        <f t="shared" si="3"/>
        <v>10121</v>
      </c>
      <c r="G72" s="1277">
        <f t="shared" si="7"/>
        <v>3.4951363723059319</v>
      </c>
      <c r="H72" s="1277">
        <f t="shared" si="4"/>
        <v>48.245279420179287</v>
      </c>
      <c r="I72" s="1278">
        <f t="shared" si="4"/>
        <v>48.259584207514784</v>
      </c>
      <c r="J72" s="1272">
        <v>20839</v>
      </c>
      <c r="K72" s="1273">
        <v>35.668794088007914</v>
      </c>
      <c r="L72" s="1274">
        <v>709</v>
      </c>
      <c r="M72" s="1275">
        <v>10061</v>
      </c>
      <c r="N72" s="1276">
        <v>10069</v>
      </c>
      <c r="O72" s="1277">
        <f t="shared" si="5"/>
        <v>3.4022745813138826</v>
      </c>
      <c r="P72" s="1277">
        <f t="shared" si="1"/>
        <v>48.279667930322951</v>
      </c>
      <c r="Q72" s="1278">
        <f t="shared" si="1"/>
        <v>48.318057488363166</v>
      </c>
      <c r="R72" s="1272">
        <v>133</v>
      </c>
      <c r="S72" s="1273">
        <v>34.285714285714285</v>
      </c>
      <c r="T72" s="1274">
        <v>24</v>
      </c>
      <c r="U72" s="1275">
        <v>57</v>
      </c>
      <c r="V72" s="1276">
        <v>52</v>
      </c>
      <c r="W72" s="1277">
        <f t="shared" si="6"/>
        <v>18.045112781954884</v>
      </c>
      <c r="X72" s="1277">
        <f t="shared" si="2"/>
        <v>42.857142857142854</v>
      </c>
      <c r="Y72" s="1277">
        <f t="shared" si="2"/>
        <v>39.097744360902254</v>
      </c>
    </row>
    <row r="73" spans="1:25" ht="14.45" customHeight="1">
      <c r="A73" s="1283" t="s">
        <v>14</v>
      </c>
      <c r="B73" s="1284">
        <f t="shared" si="0"/>
        <v>57569</v>
      </c>
      <c r="C73" s="1285">
        <v>35.306605985860713</v>
      </c>
      <c r="D73" s="1286">
        <f t="shared" si="3"/>
        <v>19393</v>
      </c>
      <c r="E73" s="1287">
        <f t="shared" si="3"/>
        <v>5931</v>
      </c>
      <c r="F73" s="1288">
        <f t="shared" si="3"/>
        <v>32245</v>
      </c>
      <c r="G73" s="1289">
        <f t="shared" si="7"/>
        <v>33.686532682520102</v>
      </c>
      <c r="H73" s="1289">
        <f t="shared" si="4"/>
        <v>10.302419705049592</v>
      </c>
      <c r="I73" s="1290">
        <f t="shared" si="4"/>
        <v>56.011047612430296</v>
      </c>
      <c r="J73" s="1284">
        <v>56815</v>
      </c>
      <c r="K73" s="1285">
        <v>35.38732729032823</v>
      </c>
      <c r="L73" s="1286">
        <v>18951</v>
      </c>
      <c r="M73" s="1287">
        <v>5777</v>
      </c>
      <c r="N73" s="1288">
        <v>32087</v>
      </c>
      <c r="O73" s="1289">
        <f t="shared" si="5"/>
        <v>33.355627915163247</v>
      </c>
      <c r="P73" s="1289">
        <f t="shared" si="1"/>
        <v>10.168089413007127</v>
      </c>
      <c r="Q73" s="1290">
        <f t="shared" si="1"/>
        <v>56.476282671829622</v>
      </c>
      <c r="R73" s="1284">
        <v>754</v>
      </c>
      <c r="S73" s="1285">
        <v>29.22413793103447</v>
      </c>
      <c r="T73" s="1286">
        <v>442</v>
      </c>
      <c r="U73" s="1287">
        <v>154</v>
      </c>
      <c r="V73" s="1288">
        <v>158</v>
      </c>
      <c r="W73" s="1289">
        <f t="shared" si="6"/>
        <v>58.620689655172406</v>
      </c>
      <c r="X73" s="1289">
        <f t="shared" si="2"/>
        <v>20.424403183023873</v>
      </c>
      <c r="Y73" s="1289">
        <f t="shared" si="2"/>
        <v>20.954907161803714</v>
      </c>
    </row>
    <row r="74" spans="1:25" ht="14.45" customHeight="1">
      <c r="A74" s="1271" t="s">
        <v>15</v>
      </c>
      <c r="B74" s="1272">
        <f t="shared" si="0"/>
        <v>203675</v>
      </c>
      <c r="C74" s="1273">
        <v>38.439582668467345</v>
      </c>
      <c r="D74" s="1274">
        <f t="shared" si="3"/>
        <v>15070</v>
      </c>
      <c r="E74" s="1275">
        <f t="shared" si="3"/>
        <v>69084</v>
      </c>
      <c r="F74" s="1276">
        <f t="shared" si="3"/>
        <v>119521</v>
      </c>
      <c r="G74" s="1277">
        <f t="shared" si="7"/>
        <v>7.3990425923652872</v>
      </c>
      <c r="H74" s="1277">
        <f t="shared" si="4"/>
        <v>33.918743095618019</v>
      </c>
      <c r="I74" s="1278">
        <f t="shared" si="4"/>
        <v>58.68221431201669</v>
      </c>
      <c r="J74" s="1272">
        <v>202727</v>
      </c>
      <c r="K74" s="1273">
        <v>38.470514534324543</v>
      </c>
      <c r="L74" s="1274">
        <v>14789</v>
      </c>
      <c r="M74" s="1275">
        <v>68768</v>
      </c>
      <c r="N74" s="1276">
        <v>119170</v>
      </c>
      <c r="O74" s="1277">
        <f t="shared" si="5"/>
        <v>7.2950322354693746</v>
      </c>
      <c r="P74" s="1277">
        <f t="shared" si="1"/>
        <v>33.921480611857326</v>
      </c>
      <c r="Q74" s="1278">
        <f t="shared" si="1"/>
        <v>58.783487152673295</v>
      </c>
      <c r="R74" s="1272">
        <v>948</v>
      </c>
      <c r="S74" s="1273">
        <v>31.824894514767919</v>
      </c>
      <c r="T74" s="1274">
        <v>281</v>
      </c>
      <c r="U74" s="1275">
        <v>316</v>
      </c>
      <c r="V74" s="1276">
        <v>351</v>
      </c>
      <c r="W74" s="1277">
        <f t="shared" si="6"/>
        <v>29.641350210970462</v>
      </c>
      <c r="X74" s="1277">
        <f t="shared" si="2"/>
        <v>33.333333333333329</v>
      </c>
      <c r="Y74" s="1277">
        <f t="shared" si="2"/>
        <v>37.025316455696199</v>
      </c>
    </row>
    <row r="75" spans="1:25" ht="14.45" customHeight="1">
      <c r="A75" s="1283" t="s">
        <v>24</v>
      </c>
      <c r="B75" s="1284">
        <f t="shared" si="0"/>
        <v>50049</v>
      </c>
      <c r="C75" s="1285">
        <v>45.339527263282285</v>
      </c>
      <c r="D75" s="1286">
        <f t="shared" si="3"/>
        <v>255</v>
      </c>
      <c r="E75" s="1287">
        <f t="shared" si="3"/>
        <v>11234</v>
      </c>
      <c r="F75" s="1288">
        <f t="shared" si="3"/>
        <v>38560</v>
      </c>
      <c r="G75" s="1289">
        <f t="shared" si="7"/>
        <v>0.50950068932446202</v>
      </c>
      <c r="H75" s="1289">
        <f t="shared" si="4"/>
        <v>22.446002917141204</v>
      </c>
      <c r="I75" s="1290">
        <f t="shared" si="4"/>
        <v>77.044496393534331</v>
      </c>
      <c r="J75" s="1284">
        <v>49524</v>
      </c>
      <c r="K75" s="1285">
        <v>45.349285195056837</v>
      </c>
      <c r="L75" s="1286">
        <v>254</v>
      </c>
      <c r="M75" s="1287">
        <v>11089</v>
      </c>
      <c r="N75" s="1288">
        <v>38181</v>
      </c>
      <c r="O75" s="1289">
        <f t="shared" si="5"/>
        <v>0.51288264275906625</v>
      </c>
      <c r="P75" s="1289">
        <f t="shared" si="1"/>
        <v>22.391163880138922</v>
      </c>
      <c r="Q75" s="1290">
        <f t="shared" si="1"/>
        <v>77.095953477102015</v>
      </c>
      <c r="R75" s="1284">
        <v>525</v>
      </c>
      <c r="S75" s="1285">
        <v>44.419047619047653</v>
      </c>
      <c r="T75" s="1286">
        <v>1</v>
      </c>
      <c r="U75" s="1287">
        <v>145</v>
      </c>
      <c r="V75" s="1288">
        <v>379</v>
      </c>
      <c r="W75" s="1289">
        <f t="shared" si="6"/>
        <v>0.19047619047619047</v>
      </c>
      <c r="X75" s="1289">
        <f t="shared" si="2"/>
        <v>27.61904761904762</v>
      </c>
      <c r="Y75" s="1289">
        <f t="shared" si="2"/>
        <v>72.19047619047619</v>
      </c>
    </row>
    <row r="76" spans="1:25" ht="14.45" customHeight="1">
      <c r="A76" s="1271" t="s">
        <v>16</v>
      </c>
      <c r="B76" s="1272">
        <f t="shared" si="0"/>
        <v>249636</v>
      </c>
      <c r="C76" s="1273">
        <v>33.297513179188705</v>
      </c>
      <c r="D76" s="1274">
        <f t="shared" si="3"/>
        <v>65295</v>
      </c>
      <c r="E76" s="1275">
        <f t="shared" si="3"/>
        <v>80394</v>
      </c>
      <c r="F76" s="1276">
        <f t="shared" si="3"/>
        <v>103947</v>
      </c>
      <c r="G76" s="1277">
        <f t="shared" si="7"/>
        <v>26.156083257222519</v>
      </c>
      <c r="H76" s="1277">
        <f t="shared" si="4"/>
        <v>32.204489737057159</v>
      </c>
      <c r="I76" s="1278">
        <f t="shared" si="4"/>
        <v>41.639427005720329</v>
      </c>
      <c r="J76" s="1272">
        <v>246117</v>
      </c>
      <c r="K76" s="1273">
        <v>33.423778121787059</v>
      </c>
      <c r="L76" s="1274">
        <v>63365</v>
      </c>
      <c r="M76" s="1275">
        <v>79504</v>
      </c>
      <c r="N76" s="1276">
        <v>103248</v>
      </c>
      <c r="O76" s="1277">
        <f t="shared" si="5"/>
        <v>25.745885087173985</v>
      </c>
      <c r="P76" s="1277">
        <f t="shared" si="1"/>
        <v>32.30333540551851</v>
      </c>
      <c r="Q76" s="1278">
        <f t="shared" si="1"/>
        <v>41.950779507307502</v>
      </c>
      <c r="R76" s="1272">
        <v>3519</v>
      </c>
      <c r="S76" s="1273">
        <v>24.46660983233874</v>
      </c>
      <c r="T76" s="1274">
        <v>1930</v>
      </c>
      <c r="U76" s="1275">
        <v>890</v>
      </c>
      <c r="V76" s="1276">
        <v>699</v>
      </c>
      <c r="W76" s="1277">
        <f t="shared" si="6"/>
        <v>54.845126456379653</v>
      </c>
      <c r="X76" s="1277">
        <f t="shared" si="2"/>
        <v>25.29127593066212</v>
      </c>
      <c r="Y76" s="1277">
        <f t="shared" si="2"/>
        <v>19.863597612958227</v>
      </c>
    </row>
    <row r="77" spans="1:25" ht="14.45" customHeight="1">
      <c r="A77" s="1283" t="s">
        <v>17</v>
      </c>
      <c r="B77" s="1284">
        <f t="shared" si="0"/>
        <v>547106</v>
      </c>
      <c r="C77" s="1285">
        <v>39.941731584009311</v>
      </c>
      <c r="D77" s="1286">
        <f t="shared" si="3"/>
        <v>24913</v>
      </c>
      <c r="E77" s="1287">
        <f t="shared" si="3"/>
        <v>223945</v>
      </c>
      <c r="F77" s="1288">
        <f t="shared" si="3"/>
        <v>298248</v>
      </c>
      <c r="G77" s="1289">
        <f t="shared" si="7"/>
        <v>4.5535965608127134</v>
      </c>
      <c r="H77" s="1289">
        <f t="shared" si="4"/>
        <v>40.932652904555972</v>
      </c>
      <c r="I77" s="1290">
        <f t="shared" si="4"/>
        <v>54.513750534631313</v>
      </c>
      <c r="J77" s="1284">
        <v>540077</v>
      </c>
      <c r="K77" s="1285">
        <v>39.99837800906149</v>
      </c>
      <c r="L77" s="1286">
        <v>23880</v>
      </c>
      <c r="M77" s="1287">
        <v>221356</v>
      </c>
      <c r="N77" s="1288">
        <v>294841</v>
      </c>
      <c r="O77" s="1289">
        <f t="shared" si="5"/>
        <v>4.4215917359932009</v>
      </c>
      <c r="P77" s="1289">
        <f t="shared" si="1"/>
        <v>40.986007550775163</v>
      </c>
      <c r="Q77" s="1290">
        <f t="shared" si="1"/>
        <v>54.59240071323164</v>
      </c>
      <c r="R77" s="1284">
        <v>7029</v>
      </c>
      <c r="S77" s="1285">
        <v>35.589273011808316</v>
      </c>
      <c r="T77" s="1286">
        <v>1033</v>
      </c>
      <c r="U77" s="1287">
        <v>2589</v>
      </c>
      <c r="V77" s="1288">
        <v>3407</v>
      </c>
      <c r="W77" s="1289">
        <f t="shared" si="6"/>
        <v>14.696258358230189</v>
      </c>
      <c r="X77" s="1289">
        <f t="shared" si="2"/>
        <v>36.833119931711487</v>
      </c>
      <c r="Y77" s="1289">
        <f t="shared" si="2"/>
        <v>48.470621710058332</v>
      </c>
    </row>
    <row r="78" spans="1:25" ht="14.45" customHeight="1">
      <c r="A78" s="1271" t="s">
        <v>18</v>
      </c>
      <c r="B78" s="1272">
        <f t="shared" si="0"/>
        <v>128396</v>
      </c>
      <c r="C78" s="1273">
        <v>40.535998006168285</v>
      </c>
      <c r="D78" s="1274">
        <f t="shared" si="3"/>
        <v>3873</v>
      </c>
      <c r="E78" s="1275">
        <f t="shared" si="3"/>
        <v>44299</v>
      </c>
      <c r="F78" s="1276">
        <f t="shared" si="3"/>
        <v>80224</v>
      </c>
      <c r="G78" s="1277">
        <f t="shared" si="7"/>
        <v>3.0164491105641922</v>
      </c>
      <c r="H78" s="1277">
        <f t="shared" si="4"/>
        <v>34.501853640300325</v>
      </c>
      <c r="I78" s="1278">
        <f t="shared" si="4"/>
        <v>62.481697249135479</v>
      </c>
      <c r="J78" s="1272">
        <v>128041</v>
      </c>
      <c r="K78" s="1273">
        <v>40.572582219757336</v>
      </c>
      <c r="L78" s="1274">
        <v>3725</v>
      </c>
      <c r="M78" s="1275">
        <v>44178</v>
      </c>
      <c r="N78" s="1276">
        <v>80138</v>
      </c>
      <c r="O78" s="1277">
        <f t="shared" si="5"/>
        <v>2.9092243890628784</v>
      </c>
      <c r="P78" s="1277">
        <f t="shared" si="1"/>
        <v>34.503010754367743</v>
      </c>
      <c r="Q78" s="1278">
        <f t="shared" si="1"/>
        <v>62.587764856569386</v>
      </c>
      <c r="R78" s="1272">
        <v>355</v>
      </c>
      <c r="S78" s="1273">
        <v>27.340845070422549</v>
      </c>
      <c r="T78" s="1274">
        <v>148</v>
      </c>
      <c r="U78" s="1275">
        <v>121</v>
      </c>
      <c r="V78" s="1276">
        <v>86</v>
      </c>
      <c r="W78" s="1277">
        <f t="shared" si="6"/>
        <v>41.690140845070424</v>
      </c>
      <c r="X78" s="1277">
        <f t="shared" si="2"/>
        <v>34.08450704225352</v>
      </c>
      <c r="Y78" s="1277">
        <f t="shared" si="2"/>
        <v>24.225352112676056</v>
      </c>
    </row>
    <row r="79" spans="1:25" ht="14.45" customHeight="1">
      <c r="A79" s="1283" t="s">
        <v>19</v>
      </c>
      <c r="B79" s="1284">
        <f t="shared" si="0"/>
        <v>27589</v>
      </c>
      <c r="C79" s="1285">
        <v>41.983109210192602</v>
      </c>
      <c r="D79" s="1286">
        <f t="shared" si="3"/>
        <v>451</v>
      </c>
      <c r="E79" s="1287">
        <f t="shared" si="3"/>
        <v>9811</v>
      </c>
      <c r="F79" s="1288">
        <f t="shared" si="3"/>
        <v>17327</v>
      </c>
      <c r="G79" s="1289">
        <f t="shared" si="7"/>
        <v>1.6347094856645765</v>
      </c>
      <c r="H79" s="1289">
        <f t="shared" si="4"/>
        <v>35.561274420964878</v>
      </c>
      <c r="I79" s="1290">
        <f t="shared" si="4"/>
        <v>62.804016093370549</v>
      </c>
      <c r="J79" s="1284">
        <v>27428</v>
      </c>
      <c r="K79" s="1285">
        <v>42.056292839434057</v>
      </c>
      <c r="L79" s="1286">
        <v>414</v>
      </c>
      <c r="M79" s="1287">
        <v>9715</v>
      </c>
      <c r="N79" s="1288">
        <v>17299</v>
      </c>
      <c r="O79" s="1289">
        <f t="shared" si="5"/>
        <v>1.5094064459676244</v>
      </c>
      <c r="P79" s="1289">
        <f t="shared" si="1"/>
        <v>35.420008750182298</v>
      </c>
      <c r="Q79" s="1290">
        <f t="shared" si="1"/>
        <v>63.070584803850082</v>
      </c>
      <c r="R79" s="1284">
        <v>161</v>
      </c>
      <c r="S79" s="1285">
        <v>29.51552795031056</v>
      </c>
      <c r="T79" s="1286">
        <v>37</v>
      </c>
      <c r="U79" s="1287">
        <v>96</v>
      </c>
      <c r="V79" s="1288">
        <v>28</v>
      </c>
      <c r="W79" s="1289">
        <f t="shared" si="6"/>
        <v>22.981366459627328</v>
      </c>
      <c r="X79" s="1289">
        <f t="shared" si="2"/>
        <v>59.627329192546583</v>
      </c>
      <c r="Y79" s="1289">
        <f t="shared" si="2"/>
        <v>17.391304347826086</v>
      </c>
    </row>
    <row r="80" spans="1:25" ht="14.45" customHeight="1">
      <c r="A80" s="1271" t="s">
        <v>20</v>
      </c>
      <c r="B80" s="1272">
        <f t="shared" si="0"/>
        <v>135591</v>
      </c>
      <c r="C80" s="1273">
        <v>42.60829996091222</v>
      </c>
      <c r="D80" s="1274">
        <f t="shared" si="3"/>
        <v>3078</v>
      </c>
      <c r="E80" s="1275">
        <f t="shared" si="3"/>
        <v>14921</v>
      </c>
      <c r="F80" s="1276">
        <f t="shared" si="3"/>
        <v>117592</v>
      </c>
      <c r="G80" s="1277">
        <f t="shared" si="7"/>
        <v>2.2700621722680707</v>
      </c>
      <c r="H80" s="1277">
        <f t="shared" si="4"/>
        <v>11.004417697339793</v>
      </c>
      <c r="I80" s="1278">
        <f t="shared" si="4"/>
        <v>86.725520130392127</v>
      </c>
      <c r="J80" s="1272">
        <v>135291</v>
      </c>
      <c r="K80" s="1273">
        <v>42.611282346941252</v>
      </c>
      <c r="L80" s="1274">
        <v>3065</v>
      </c>
      <c r="M80" s="1275">
        <v>14892</v>
      </c>
      <c r="N80" s="1276">
        <v>117334</v>
      </c>
      <c r="O80" s="1277">
        <f t="shared" si="5"/>
        <v>2.2654869873088379</v>
      </c>
      <c r="P80" s="1277">
        <f t="shared" si="1"/>
        <v>11.007384083198438</v>
      </c>
      <c r="Q80" s="1278">
        <f t="shared" si="1"/>
        <v>86.727128929492721</v>
      </c>
      <c r="R80" s="1272">
        <v>300</v>
      </c>
      <c r="S80" s="1273">
        <v>41.263333333333343</v>
      </c>
      <c r="T80" s="1274">
        <v>13</v>
      </c>
      <c r="U80" s="1275">
        <v>29</v>
      </c>
      <c r="V80" s="1276">
        <v>258</v>
      </c>
      <c r="W80" s="1277">
        <f t="shared" si="6"/>
        <v>4.3333333333333339</v>
      </c>
      <c r="X80" s="1277">
        <f t="shared" si="2"/>
        <v>9.6666666666666661</v>
      </c>
      <c r="Y80" s="1277">
        <f t="shared" si="2"/>
        <v>86</v>
      </c>
    </row>
    <row r="81" spans="1:25" ht="14.45" customHeight="1">
      <c r="A81" s="1283" t="s">
        <v>21</v>
      </c>
      <c r="B81" s="1284">
        <f t="shared" si="0"/>
        <v>64938</v>
      </c>
      <c r="C81" s="1285">
        <v>42.990360035726248</v>
      </c>
      <c r="D81" s="1286">
        <f t="shared" si="3"/>
        <v>2963</v>
      </c>
      <c r="E81" s="1287">
        <f t="shared" si="3"/>
        <v>5391</v>
      </c>
      <c r="F81" s="1288">
        <f t="shared" si="3"/>
        <v>56584</v>
      </c>
      <c r="G81" s="1289">
        <f t="shared" si="7"/>
        <v>4.5628137608180106</v>
      </c>
      <c r="H81" s="1289">
        <f t="shared" si="4"/>
        <v>8.3017647602328388</v>
      </c>
      <c r="I81" s="1290">
        <f t="shared" si="4"/>
        <v>87.135421478949155</v>
      </c>
      <c r="J81" s="1284">
        <v>64763</v>
      </c>
      <c r="K81" s="1285">
        <v>42.987214922100399</v>
      </c>
      <c r="L81" s="1286">
        <v>2961</v>
      </c>
      <c r="M81" s="1287">
        <v>5382</v>
      </c>
      <c r="N81" s="1288">
        <v>56420</v>
      </c>
      <c r="O81" s="1289">
        <f t="shared" si="5"/>
        <v>4.5720550314222628</v>
      </c>
      <c r="P81" s="1289">
        <f t="shared" si="1"/>
        <v>8.3103006346216208</v>
      </c>
      <c r="Q81" s="1290">
        <f t="shared" si="1"/>
        <v>87.117644333956108</v>
      </c>
      <c r="R81" s="1284">
        <v>175</v>
      </c>
      <c r="S81" s="1285">
        <v>44.154285714285699</v>
      </c>
      <c r="T81" s="1286">
        <v>2</v>
      </c>
      <c r="U81" s="1287">
        <v>9</v>
      </c>
      <c r="V81" s="1288">
        <v>164</v>
      </c>
      <c r="W81" s="1289">
        <f t="shared" si="6"/>
        <v>1.1428571428571428</v>
      </c>
      <c r="X81" s="1289">
        <f t="shared" si="2"/>
        <v>5.1428571428571423</v>
      </c>
      <c r="Y81" s="1289">
        <f t="shared" si="2"/>
        <v>93.714285714285722</v>
      </c>
    </row>
    <row r="82" spans="1:25" ht="14.45" customHeight="1">
      <c r="A82" s="1271" t="s">
        <v>22</v>
      </c>
      <c r="B82" s="1272">
        <f t="shared" si="0"/>
        <v>87837</v>
      </c>
      <c r="C82" s="1273">
        <v>34.573790088459674</v>
      </c>
      <c r="D82" s="1274">
        <f t="shared" si="3"/>
        <v>17673</v>
      </c>
      <c r="E82" s="1275">
        <f t="shared" si="3"/>
        <v>31437</v>
      </c>
      <c r="F82" s="1276">
        <f t="shared" si="3"/>
        <v>38727</v>
      </c>
      <c r="G82" s="1277">
        <f t="shared" si="7"/>
        <v>20.120222685200996</v>
      </c>
      <c r="H82" s="1277">
        <f t="shared" si="4"/>
        <v>35.790156767649165</v>
      </c>
      <c r="I82" s="1278">
        <f t="shared" si="4"/>
        <v>44.089620547149835</v>
      </c>
      <c r="J82" s="1272">
        <v>86337</v>
      </c>
      <c r="K82" s="1273">
        <v>34.630841933353814</v>
      </c>
      <c r="L82" s="1274">
        <v>17252</v>
      </c>
      <c r="M82" s="1275">
        <v>30851</v>
      </c>
      <c r="N82" s="1276">
        <v>38234</v>
      </c>
      <c r="O82" s="1277">
        <f t="shared" si="5"/>
        <v>19.982162919721556</v>
      </c>
      <c r="P82" s="1277">
        <f t="shared" si="1"/>
        <v>35.733231407160318</v>
      </c>
      <c r="Q82" s="1278">
        <f t="shared" si="1"/>
        <v>44.284605673118129</v>
      </c>
      <c r="R82" s="1272">
        <v>1500</v>
      </c>
      <c r="S82" s="1273">
        <v>31.290000000000017</v>
      </c>
      <c r="T82" s="1274">
        <v>421</v>
      </c>
      <c r="U82" s="1275">
        <v>586</v>
      </c>
      <c r="V82" s="1276">
        <v>493</v>
      </c>
      <c r="W82" s="1277">
        <f t="shared" si="6"/>
        <v>28.066666666666666</v>
      </c>
      <c r="X82" s="1277">
        <f t="shared" si="2"/>
        <v>39.066666666666663</v>
      </c>
      <c r="Y82" s="1277">
        <f t="shared" si="2"/>
        <v>32.866666666666667</v>
      </c>
    </row>
    <row r="83" spans="1:25" ht="14.45" customHeight="1" thickBot="1">
      <c r="A83" s="1283" t="s">
        <v>23</v>
      </c>
      <c r="B83" s="1300">
        <f t="shared" si="0"/>
        <v>65756</v>
      </c>
      <c r="C83" s="1301">
        <v>45.732130908205818</v>
      </c>
      <c r="D83" s="1302">
        <f t="shared" si="3"/>
        <v>748</v>
      </c>
      <c r="E83" s="1303">
        <f t="shared" si="3"/>
        <v>1666</v>
      </c>
      <c r="F83" s="1304">
        <f t="shared" si="3"/>
        <v>63342</v>
      </c>
      <c r="G83" s="1305">
        <f t="shared" si="7"/>
        <v>1.1375387797311272</v>
      </c>
      <c r="H83" s="1305">
        <f t="shared" si="4"/>
        <v>2.5336091003102377</v>
      </c>
      <c r="I83" s="1306">
        <f t="shared" si="4"/>
        <v>96.328852119958626</v>
      </c>
      <c r="J83" s="1300">
        <v>65745</v>
      </c>
      <c r="K83" s="1301">
        <v>45.733531067001081</v>
      </c>
      <c r="L83" s="1302">
        <v>747</v>
      </c>
      <c r="M83" s="1303">
        <v>1663</v>
      </c>
      <c r="N83" s="1304">
        <v>63335</v>
      </c>
      <c r="O83" s="1305">
        <f t="shared" si="5"/>
        <v>1.1362080766598222</v>
      </c>
      <c r="P83" s="1305">
        <f t="shared" si="1"/>
        <v>2.5294699216670469</v>
      </c>
      <c r="Q83" s="1306">
        <f t="shared" si="1"/>
        <v>96.334322001673129</v>
      </c>
      <c r="R83" s="1300">
        <v>11</v>
      </c>
      <c r="S83" s="1301">
        <v>37.363636363636367</v>
      </c>
      <c r="T83" s="1302">
        <v>1</v>
      </c>
      <c r="U83" s="1303">
        <v>3</v>
      </c>
      <c r="V83" s="1304">
        <v>7</v>
      </c>
      <c r="W83" s="1305">
        <f t="shared" si="6"/>
        <v>9.0909090909090917</v>
      </c>
      <c r="X83" s="1305">
        <f t="shared" si="2"/>
        <v>27.27272727272727</v>
      </c>
      <c r="Y83" s="1305">
        <f t="shared" si="2"/>
        <v>63.636363636363633</v>
      </c>
    </row>
    <row r="84" spans="1:25" ht="14.45" customHeight="1">
      <c r="A84" s="1311" t="s">
        <v>28</v>
      </c>
      <c r="B84" s="927">
        <f t="shared" si="0"/>
        <v>2095367</v>
      </c>
      <c r="C84" s="1050">
        <v>36.708779416686255</v>
      </c>
      <c r="D84" s="931">
        <f t="shared" si="3"/>
        <v>233021</v>
      </c>
      <c r="E84" s="932">
        <f t="shared" si="3"/>
        <v>899041</v>
      </c>
      <c r="F84" s="929">
        <f t="shared" si="3"/>
        <v>963305</v>
      </c>
      <c r="G84" s="1062">
        <f t="shared" si="7"/>
        <v>11.120772637919755</v>
      </c>
      <c r="H84" s="1312">
        <f t="shared" si="4"/>
        <v>42.906135297539763</v>
      </c>
      <c r="I84" s="1053">
        <f t="shared" si="4"/>
        <v>45.973092064540481</v>
      </c>
      <c r="J84" s="927">
        <f>SUM(J68,J69,J72,J73,J74,J76,J77,J78,J79,J82)</f>
        <v>2077266</v>
      </c>
      <c r="K84" s="1050">
        <v>36.76088329563607</v>
      </c>
      <c r="L84" s="931">
        <f>SUM(L68,L69,L72,L73,L74,L76,L77,L78,L79,L82)</f>
        <v>227026</v>
      </c>
      <c r="M84" s="932">
        <f>SUM(M68,M69,M72,M73,M74,M76,M77,M78,M79,M82)</f>
        <v>893201</v>
      </c>
      <c r="N84" s="929">
        <f>SUM(N68,N69,N72,N73,N74,N76,N77,N78,N79,N82)</f>
        <v>957039</v>
      </c>
      <c r="O84" s="1062">
        <f t="shared" si="5"/>
        <v>10.929076969439638</v>
      </c>
      <c r="P84" s="1312">
        <f t="shared" si="1"/>
        <v>42.998874482131804</v>
      </c>
      <c r="Q84" s="1053">
        <f t="shared" si="1"/>
        <v>46.072048548428555</v>
      </c>
      <c r="R84" s="927">
        <f>SUM(R68,R69,R72,R73,R74,R76,R77,R78,R79,R82)</f>
        <v>18101</v>
      </c>
      <c r="S84" s="1050">
        <v>30.729351969504425</v>
      </c>
      <c r="T84" s="931">
        <f>SUM(T68,T69,T72,T73,T74,T76,T77,T78,T79,T82)</f>
        <v>5995</v>
      </c>
      <c r="U84" s="932">
        <f>SUM(U68,U69,U72,U73,U74,U76,U77,U78,U79,U82)</f>
        <v>5840</v>
      </c>
      <c r="V84" s="929">
        <f>SUM(V68,V69,V72,V73,V74,V76,V77,V78,V79,V82)</f>
        <v>6266</v>
      </c>
      <c r="W84" s="1051">
        <f t="shared" si="6"/>
        <v>33.119717142699301</v>
      </c>
      <c r="X84" s="1312">
        <f t="shared" si="2"/>
        <v>32.263410861278381</v>
      </c>
      <c r="Y84" s="1052">
        <f t="shared" si="2"/>
        <v>34.616871996022319</v>
      </c>
    </row>
    <row r="85" spans="1:25" ht="14.45" customHeight="1">
      <c r="A85" s="1314" t="s">
        <v>27</v>
      </c>
      <c r="B85" s="939">
        <f t="shared" si="0"/>
        <v>517691</v>
      </c>
      <c r="C85" s="1054">
        <v>42.877484831685734</v>
      </c>
      <c r="D85" s="943">
        <f>SUM(L85,T85)</f>
        <v>8635</v>
      </c>
      <c r="E85" s="944">
        <f t="shared" ref="E85:F86" si="8">SUM(M85,U85)</f>
        <v>101130</v>
      </c>
      <c r="F85" s="941">
        <f t="shared" si="8"/>
        <v>407926</v>
      </c>
      <c r="G85" s="1063">
        <f t="shared" si="7"/>
        <v>1.6679834109536384</v>
      </c>
      <c r="H85" s="1315">
        <f t="shared" si="4"/>
        <v>19.534819032975271</v>
      </c>
      <c r="I85" s="1057">
        <f t="shared" si="4"/>
        <v>78.797197556071097</v>
      </c>
      <c r="J85" s="939">
        <f>SUM(J70,J71,J75,J80,J81,J83)</f>
        <v>514712</v>
      </c>
      <c r="K85" s="1054">
        <v>42.884516001180423</v>
      </c>
      <c r="L85" s="943">
        <f>SUM(L70,L71,L75,L80,L81,L83)</f>
        <v>8601</v>
      </c>
      <c r="M85" s="944">
        <f>SUM(M70,M71,M75,M80,M81,M83)</f>
        <v>100211</v>
      </c>
      <c r="N85" s="941">
        <f>SUM(N70,N71,N75,N80,N81,N83)</f>
        <v>405900</v>
      </c>
      <c r="O85" s="1063">
        <f t="shared" si="5"/>
        <v>1.671031567167659</v>
      </c>
      <c r="P85" s="1315">
        <f t="shared" si="1"/>
        <v>19.469334307340805</v>
      </c>
      <c r="Q85" s="1057">
        <f t="shared" si="1"/>
        <v>78.859634125491539</v>
      </c>
      <c r="R85" s="939">
        <f>SUM(R70,R71,R75,R80,R81,R83)</f>
        <v>2979</v>
      </c>
      <c r="S85" s="1054">
        <v>41.662638469285021</v>
      </c>
      <c r="T85" s="943">
        <f>SUM(T70,T71,T75,T80,T81,T83)</f>
        <v>34</v>
      </c>
      <c r="U85" s="944">
        <f>SUM(U70,U71,U75,U80,U81,U83)</f>
        <v>919</v>
      </c>
      <c r="V85" s="941">
        <f>SUM(V70,V71,V75,V80,V81,V83)</f>
        <v>2026</v>
      </c>
      <c r="W85" s="1055">
        <f t="shared" si="6"/>
        <v>1.1413225914736489</v>
      </c>
      <c r="X85" s="1315">
        <f t="shared" si="2"/>
        <v>30.84927828130245</v>
      </c>
      <c r="Y85" s="1056">
        <f t="shared" si="2"/>
        <v>68.009399127223901</v>
      </c>
    </row>
    <row r="86" spans="1:25" ht="14.45" customHeight="1">
      <c r="A86" s="1317" t="s">
        <v>26</v>
      </c>
      <c r="B86" s="951">
        <f t="shared" si="0"/>
        <v>2613058</v>
      </c>
      <c r="C86" s="1058">
        <v>37.930904327422013</v>
      </c>
      <c r="D86" s="955">
        <f>SUM(L86,T86)</f>
        <v>241656</v>
      </c>
      <c r="E86" s="956">
        <f t="shared" si="8"/>
        <v>1000171</v>
      </c>
      <c r="F86" s="953">
        <f t="shared" si="8"/>
        <v>1371231</v>
      </c>
      <c r="G86" s="1064">
        <f t="shared" si="7"/>
        <v>9.2480151607809695</v>
      </c>
      <c r="H86" s="1318">
        <f t="shared" si="4"/>
        <v>38.275882127377194</v>
      </c>
      <c r="I86" s="1061">
        <f t="shared" si="4"/>
        <v>52.476102711841833</v>
      </c>
      <c r="J86" s="951">
        <f>SUM(J68:J83)</f>
        <v>2591978</v>
      </c>
      <c r="K86" s="1058">
        <v>37.976907211405013</v>
      </c>
      <c r="L86" s="955">
        <f>SUM(L68:L83)</f>
        <v>235627</v>
      </c>
      <c r="M86" s="956">
        <f>SUM(M68:M83)</f>
        <v>993412</v>
      </c>
      <c r="N86" s="953">
        <f>SUM(N68:N83)</f>
        <v>1362939</v>
      </c>
      <c r="O86" s="1064">
        <f t="shared" si="5"/>
        <v>9.0906249975887139</v>
      </c>
      <c r="P86" s="1318">
        <f t="shared" si="1"/>
        <v>38.32640554819524</v>
      </c>
      <c r="Q86" s="1061">
        <f t="shared" si="1"/>
        <v>52.582969454216041</v>
      </c>
      <c r="R86" s="951">
        <f>SUM(R68:R83)</f>
        <v>21080</v>
      </c>
      <c r="S86" s="1058">
        <v>32.274430740038078</v>
      </c>
      <c r="T86" s="955">
        <f>SUM(T68:T83)</f>
        <v>6029</v>
      </c>
      <c r="U86" s="956">
        <f>SUM(U68:U83)</f>
        <v>6759</v>
      </c>
      <c r="V86" s="953">
        <f>SUM(V68:V83)</f>
        <v>8292</v>
      </c>
      <c r="W86" s="1059">
        <f t="shared" si="6"/>
        <v>28.60056925996205</v>
      </c>
      <c r="X86" s="1318">
        <f t="shared" si="2"/>
        <v>32.063567362428842</v>
      </c>
      <c r="Y86" s="1060">
        <f t="shared" si="2"/>
        <v>39.335863377609108</v>
      </c>
    </row>
    <row r="87" spans="1:25" ht="14.45" customHeight="1">
      <c r="A87" s="1850" t="s">
        <v>470</v>
      </c>
      <c r="B87" s="1850"/>
      <c r="C87" s="1850"/>
      <c r="D87" s="1850"/>
      <c r="E87" s="1850"/>
      <c r="F87" s="1850"/>
      <c r="G87" s="1850"/>
      <c r="H87" s="1850"/>
      <c r="I87" s="1850"/>
      <c r="J87" s="1850"/>
      <c r="K87" s="1850"/>
      <c r="L87" s="1850"/>
      <c r="M87" s="1850"/>
      <c r="N87" s="1850"/>
      <c r="O87" s="1850"/>
      <c r="P87" s="1850"/>
      <c r="Q87" s="1850"/>
      <c r="R87" s="1850"/>
      <c r="S87" s="1850"/>
      <c r="T87" s="1850"/>
      <c r="U87" s="1850"/>
      <c r="V87" s="1850"/>
      <c r="W87" s="1850"/>
      <c r="X87" s="1850"/>
      <c r="Y87" s="1850"/>
    </row>
    <row r="88" spans="1:25" ht="14.45" customHeight="1">
      <c r="A88" s="2121" t="s">
        <v>481</v>
      </c>
      <c r="B88" s="2121"/>
      <c r="C88" s="2121"/>
      <c r="D88" s="2121"/>
      <c r="E88" s="2121"/>
      <c r="F88" s="2121"/>
      <c r="G88" s="2121"/>
      <c r="H88" s="2121"/>
      <c r="I88" s="2121"/>
      <c r="J88" s="1915"/>
      <c r="K88" s="1915"/>
      <c r="L88" s="1915"/>
      <c r="M88" s="1915"/>
      <c r="N88" s="1915"/>
      <c r="O88" s="1915"/>
      <c r="P88" s="1915"/>
      <c r="Q88" s="1915"/>
      <c r="R88" s="1915"/>
      <c r="S88" s="1915"/>
      <c r="T88" s="1915"/>
      <c r="U88" s="1915"/>
      <c r="V88" s="1915"/>
      <c r="W88" s="1915"/>
      <c r="X88" s="1915"/>
      <c r="Y88" s="1915"/>
    </row>
    <row r="89" spans="1:25" ht="14.45" customHeight="1">
      <c r="A89" s="1027"/>
      <c r="B89" s="1027"/>
      <c r="C89" s="1027"/>
      <c r="D89" s="1027"/>
      <c r="E89" s="1027"/>
      <c r="F89" s="1027"/>
      <c r="G89" s="1027"/>
      <c r="H89" s="1027"/>
      <c r="I89" s="1027"/>
      <c r="J89" s="1331"/>
      <c r="K89" s="1331"/>
      <c r="L89" s="1331"/>
      <c r="M89" s="1331"/>
      <c r="N89" s="1331"/>
      <c r="O89" s="1331"/>
      <c r="P89" s="1331"/>
      <c r="Q89" s="1331"/>
      <c r="R89" s="1331"/>
      <c r="S89" s="1331"/>
      <c r="T89" s="1331"/>
      <c r="U89" s="1331"/>
      <c r="V89" s="1331"/>
      <c r="W89" s="1027"/>
      <c r="X89" s="1027"/>
      <c r="Y89" s="1027"/>
    </row>
    <row r="90" spans="1:25" ht="24" customHeight="1">
      <c r="A90" s="1910">
        <v>2020</v>
      </c>
      <c r="B90" s="1910"/>
      <c r="C90" s="1910"/>
      <c r="D90" s="1910"/>
      <c r="E90" s="1910"/>
      <c r="F90" s="1910"/>
      <c r="G90" s="1910"/>
      <c r="H90" s="1910"/>
      <c r="I90" s="1910"/>
      <c r="J90" s="1910"/>
      <c r="K90" s="1910"/>
      <c r="L90" s="1910"/>
      <c r="M90" s="1910"/>
      <c r="N90" s="1910"/>
      <c r="O90" s="1910"/>
      <c r="P90" s="1910"/>
      <c r="Q90" s="1910"/>
      <c r="R90" s="1910"/>
      <c r="S90" s="1910"/>
      <c r="T90" s="1910"/>
      <c r="U90" s="1910"/>
      <c r="V90" s="1910"/>
      <c r="W90" s="1910"/>
      <c r="X90" s="1910"/>
      <c r="Y90" s="2143"/>
    </row>
    <row r="91" spans="1:25" ht="14.45" customHeight="1">
      <c r="A91" s="1027"/>
      <c r="B91" s="1027"/>
      <c r="C91" s="1027"/>
      <c r="D91" s="1027"/>
      <c r="E91" s="1027"/>
      <c r="F91" s="1027"/>
      <c r="G91" s="1027"/>
      <c r="H91" s="1027"/>
      <c r="I91" s="1027"/>
      <c r="J91" s="1027"/>
      <c r="K91" s="1027"/>
      <c r="L91" s="1027"/>
      <c r="M91" s="1027"/>
      <c r="N91" s="1027"/>
      <c r="O91" s="1027"/>
      <c r="P91" s="1027"/>
      <c r="Q91" s="1027"/>
      <c r="R91" s="1027"/>
      <c r="S91" s="1027"/>
      <c r="T91" s="1027"/>
      <c r="U91" s="1027"/>
      <c r="V91" s="1027"/>
      <c r="W91" s="1027"/>
      <c r="X91" s="1027"/>
      <c r="Y91" s="1027"/>
    </row>
    <row r="92" spans="1:25" ht="14.45" customHeight="1">
      <c r="A92" s="2131" t="s">
        <v>637</v>
      </c>
      <c r="B92" s="2131"/>
      <c r="C92" s="2131"/>
      <c r="D92" s="2131"/>
      <c r="E92" s="2131"/>
      <c r="F92" s="2131"/>
      <c r="G92" s="2131"/>
      <c r="H92" s="2131"/>
      <c r="I92" s="2131"/>
      <c r="J92" s="2131"/>
      <c r="K92" s="2131"/>
      <c r="L92" s="2131"/>
      <c r="M92" s="2131"/>
      <c r="N92" s="2131"/>
      <c r="O92" s="2131"/>
      <c r="P92" s="2131"/>
      <c r="Q92" s="2131"/>
      <c r="R92" s="2131"/>
      <c r="S92" s="2131"/>
      <c r="T92" s="2131"/>
      <c r="U92" s="2131"/>
      <c r="V92" s="2131"/>
      <c r="W92" s="2131"/>
      <c r="X92" s="2131"/>
      <c r="Y92" s="2131"/>
    </row>
    <row r="93" spans="1:25" ht="14.45" customHeight="1">
      <c r="A93" s="2132" t="s">
        <v>8</v>
      </c>
      <c r="B93" s="2137" t="s">
        <v>634</v>
      </c>
      <c r="C93" s="2135"/>
      <c r="D93" s="2135"/>
      <c r="E93" s="2135"/>
      <c r="F93" s="2135"/>
      <c r="G93" s="2135"/>
      <c r="H93" s="2135"/>
      <c r="I93" s="2135"/>
      <c r="J93" s="2135"/>
      <c r="K93" s="2135"/>
      <c r="L93" s="2135"/>
      <c r="M93" s="2135"/>
      <c r="N93" s="2135"/>
      <c r="O93" s="2135"/>
      <c r="P93" s="2135"/>
      <c r="Q93" s="2135"/>
      <c r="R93" s="2135"/>
      <c r="S93" s="2135"/>
      <c r="T93" s="2135"/>
      <c r="U93" s="2135"/>
      <c r="V93" s="2135"/>
      <c r="W93" s="2135"/>
      <c r="X93" s="2135"/>
      <c r="Y93" s="2135"/>
    </row>
    <row r="94" spans="1:25" ht="14.45" customHeight="1">
      <c r="A94" s="2132"/>
      <c r="B94" s="2136" t="s">
        <v>613</v>
      </c>
      <c r="C94" s="2136" t="s">
        <v>614</v>
      </c>
      <c r="D94" s="2127" t="s">
        <v>615</v>
      </c>
      <c r="E94" s="2128"/>
      <c r="F94" s="2128"/>
      <c r="G94" s="2128"/>
      <c r="H94" s="2128"/>
      <c r="I94" s="2129"/>
      <c r="J94" s="2136" t="s">
        <v>616</v>
      </c>
      <c r="K94" s="2136" t="s">
        <v>614</v>
      </c>
      <c r="L94" s="2127" t="s">
        <v>615</v>
      </c>
      <c r="M94" s="2128"/>
      <c r="N94" s="2128"/>
      <c r="O94" s="2128"/>
      <c r="P94" s="2128"/>
      <c r="Q94" s="2129"/>
      <c r="R94" s="2126" t="s">
        <v>617</v>
      </c>
      <c r="S94" s="2136" t="s">
        <v>614</v>
      </c>
      <c r="T94" s="2127" t="s">
        <v>615</v>
      </c>
      <c r="U94" s="2128"/>
      <c r="V94" s="2128"/>
      <c r="W94" s="2128"/>
      <c r="X94" s="2128"/>
      <c r="Y94" s="2128"/>
    </row>
    <row r="95" spans="1:25" ht="68.25" customHeight="1">
      <c r="A95" s="2132"/>
      <c r="B95" s="2136"/>
      <c r="C95" s="2136"/>
      <c r="D95" s="1267" t="s">
        <v>618</v>
      </c>
      <c r="E95" s="1268" t="s">
        <v>619</v>
      </c>
      <c r="F95" s="1269" t="s">
        <v>620</v>
      </c>
      <c r="G95" s="1267" t="s">
        <v>618</v>
      </c>
      <c r="H95" s="1268" t="s">
        <v>619</v>
      </c>
      <c r="I95" s="1269" t="s">
        <v>620</v>
      </c>
      <c r="J95" s="2136"/>
      <c r="K95" s="2136"/>
      <c r="L95" s="1267" t="s">
        <v>618</v>
      </c>
      <c r="M95" s="1268" t="s">
        <v>619</v>
      </c>
      <c r="N95" s="1269" t="s">
        <v>620</v>
      </c>
      <c r="O95" s="1267" t="s">
        <v>618</v>
      </c>
      <c r="P95" s="1268" t="s">
        <v>619</v>
      </c>
      <c r="Q95" s="1269" t="s">
        <v>620</v>
      </c>
      <c r="R95" s="2126"/>
      <c r="S95" s="2136"/>
      <c r="T95" s="1267" t="s">
        <v>618</v>
      </c>
      <c r="U95" s="1268" t="s">
        <v>619</v>
      </c>
      <c r="V95" s="1269" t="s">
        <v>620</v>
      </c>
      <c r="W95" s="1267" t="s">
        <v>618</v>
      </c>
      <c r="X95" s="1268" t="s">
        <v>619</v>
      </c>
      <c r="Y95" s="1268" t="s">
        <v>620</v>
      </c>
    </row>
    <row r="96" spans="1:25" ht="14.45" customHeight="1" thickBot="1">
      <c r="A96" s="2133"/>
      <c r="B96" s="2125" t="s">
        <v>1</v>
      </c>
      <c r="C96" s="2123"/>
      <c r="D96" s="2123"/>
      <c r="E96" s="2123"/>
      <c r="F96" s="2124"/>
      <c r="G96" s="2125" t="s">
        <v>469</v>
      </c>
      <c r="H96" s="2123"/>
      <c r="I96" s="2124"/>
      <c r="J96" s="2125" t="s">
        <v>1</v>
      </c>
      <c r="K96" s="2123"/>
      <c r="L96" s="2123"/>
      <c r="M96" s="2123"/>
      <c r="N96" s="2124"/>
      <c r="O96" s="2125" t="s">
        <v>469</v>
      </c>
      <c r="P96" s="2123"/>
      <c r="Q96" s="2124"/>
      <c r="R96" s="2125" t="s">
        <v>1</v>
      </c>
      <c r="S96" s="2123"/>
      <c r="T96" s="2123"/>
      <c r="U96" s="2123"/>
      <c r="V96" s="2124"/>
      <c r="W96" s="2125" t="s">
        <v>469</v>
      </c>
      <c r="X96" s="2123"/>
      <c r="Y96" s="2123"/>
    </row>
    <row r="97" spans="1:25" ht="14.45" customHeight="1">
      <c r="A97" s="1271" t="s">
        <v>9</v>
      </c>
      <c r="B97" s="1272">
        <f t="shared" ref="B97:B115" si="9">SUM(J97,R97)</f>
        <v>346864</v>
      </c>
      <c r="C97" s="1273">
        <v>35.190489644356205</v>
      </c>
      <c r="D97" s="1274">
        <f t="shared" ref="D97:F115" si="10">SUM(L97,T97)</f>
        <v>6093</v>
      </c>
      <c r="E97" s="1275">
        <f t="shared" si="10"/>
        <v>243448</v>
      </c>
      <c r="F97" s="1276">
        <f t="shared" si="10"/>
        <v>97323</v>
      </c>
      <c r="G97" s="1323">
        <f>D97/$B97*100</f>
        <v>1.7565962452142627</v>
      </c>
      <c r="H97" s="1282">
        <f>E97/$B97*100</f>
        <v>70.185432907421927</v>
      </c>
      <c r="I97" s="1278">
        <f>F97/$B97*100</f>
        <v>28.057970847363805</v>
      </c>
      <c r="J97" s="1272">
        <v>345502</v>
      </c>
      <c r="K97" s="1273">
        <v>35.249876990582166</v>
      </c>
      <c r="L97" s="1274">
        <v>5144</v>
      </c>
      <c r="M97" s="1275">
        <v>243211</v>
      </c>
      <c r="N97" s="1276">
        <v>97147</v>
      </c>
      <c r="O97" s="1277">
        <f t="shared" ref="O97:Q115" si="11">L97/$J97*100</f>
        <v>1.4888481108647706</v>
      </c>
      <c r="P97" s="1277">
        <f t="shared" si="11"/>
        <v>70.393514364605707</v>
      </c>
      <c r="Q97" s="1278">
        <f>N97/$J97*100</f>
        <v>28.117637524529528</v>
      </c>
      <c r="R97" s="1272">
        <v>1362</v>
      </c>
      <c r="S97" s="1273">
        <v>20.125550660792928</v>
      </c>
      <c r="T97" s="1274">
        <v>949</v>
      </c>
      <c r="U97" s="1275">
        <v>237</v>
      </c>
      <c r="V97" s="1276">
        <v>176</v>
      </c>
      <c r="W97" s="1277">
        <f>T97/$R97*100</f>
        <v>69.67694566813509</v>
      </c>
      <c r="X97" s="1277">
        <f t="shared" ref="X97:Y111" si="12">U97/$R97*100</f>
        <v>17.400881057268723</v>
      </c>
      <c r="Y97" s="1277">
        <f t="shared" si="12"/>
        <v>12.922173274596183</v>
      </c>
    </row>
    <row r="98" spans="1:25" ht="14.45" customHeight="1">
      <c r="A98" s="1283" t="s">
        <v>10</v>
      </c>
      <c r="B98" s="1284">
        <f t="shared" si="9"/>
        <v>406111</v>
      </c>
      <c r="C98" s="1285">
        <v>34.513433519407357</v>
      </c>
      <c r="D98" s="1286">
        <f t="shared" si="10"/>
        <v>75334</v>
      </c>
      <c r="E98" s="1287">
        <f t="shared" si="10"/>
        <v>163573</v>
      </c>
      <c r="F98" s="1288">
        <f t="shared" si="10"/>
        <v>167204</v>
      </c>
      <c r="G98" s="1289">
        <f>D98/$B98*100</f>
        <v>18.550100834500913</v>
      </c>
      <c r="H98" s="1289">
        <f t="shared" ref="H98:I115" si="13">E98/$B98*100</f>
        <v>40.27790431680009</v>
      </c>
      <c r="I98" s="1290">
        <f t="shared" si="13"/>
        <v>41.171994848699001</v>
      </c>
      <c r="J98" s="1284">
        <v>403930</v>
      </c>
      <c r="K98" s="1285">
        <v>34.537833287945176</v>
      </c>
      <c r="L98" s="1286">
        <v>74544</v>
      </c>
      <c r="M98" s="1287">
        <v>162854</v>
      </c>
      <c r="N98" s="1288">
        <v>166532</v>
      </c>
      <c r="O98" s="1289">
        <f t="shared" si="11"/>
        <v>18.454682742059266</v>
      </c>
      <c r="P98" s="1289">
        <f t="shared" si="11"/>
        <v>40.317381724556235</v>
      </c>
      <c r="Q98" s="1290">
        <f t="shared" si="11"/>
        <v>41.227935533384496</v>
      </c>
      <c r="R98" s="1284">
        <v>2181</v>
      </c>
      <c r="S98" s="1285">
        <v>29.994497936726283</v>
      </c>
      <c r="T98" s="1286">
        <v>790</v>
      </c>
      <c r="U98" s="1287">
        <v>719</v>
      </c>
      <c r="V98" s="1288">
        <v>672</v>
      </c>
      <c r="W98" s="1289">
        <f t="shared" ref="W98:W111" si="14">T98/$R98*100</f>
        <v>36.221916552040348</v>
      </c>
      <c r="X98" s="1289">
        <f t="shared" si="12"/>
        <v>32.966529115084825</v>
      </c>
      <c r="Y98" s="1289">
        <f t="shared" si="12"/>
        <v>30.811554332874831</v>
      </c>
    </row>
    <row r="99" spans="1:25" ht="14.45" customHeight="1">
      <c r="A99" s="1271" t="s">
        <v>11</v>
      </c>
      <c r="B99" s="1272">
        <f t="shared" si="9"/>
        <v>120429</v>
      </c>
      <c r="C99" s="1273">
        <v>43.050419749394749</v>
      </c>
      <c r="D99" s="1274">
        <f t="shared" si="10"/>
        <v>1187</v>
      </c>
      <c r="E99" s="1275">
        <f t="shared" si="10"/>
        <v>39127</v>
      </c>
      <c r="F99" s="1276">
        <f t="shared" si="10"/>
        <v>80115</v>
      </c>
      <c r="G99" s="1277">
        <f t="shared" ref="G99:G115" si="15">D99/$B99*100</f>
        <v>0.98564299296681024</v>
      </c>
      <c r="H99" s="1277">
        <f t="shared" si="13"/>
        <v>32.489682717617853</v>
      </c>
      <c r="I99" s="1278">
        <f t="shared" si="13"/>
        <v>66.524674289415344</v>
      </c>
      <c r="J99" s="1272">
        <v>118775</v>
      </c>
      <c r="K99" s="1273">
        <v>43.078105661966056</v>
      </c>
      <c r="L99" s="1274">
        <v>1169</v>
      </c>
      <c r="M99" s="1275">
        <v>38464</v>
      </c>
      <c r="N99" s="1276">
        <v>79142</v>
      </c>
      <c r="O99" s="1277">
        <f t="shared" si="11"/>
        <v>0.98421384971584935</v>
      </c>
      <c r="P99" s="1277">
        <f t="shared" si="11"/>
        <v>32.383919174910545</v>
      </c>
      <c r="Q99" s="1278">
        <f t="shared" si="11"/>
        <v>66.631866975373612</v>
      </c>
      <c r="R99" s="1272">
        <v>1654</v>
      </c>
      <c r="S99" s="1273">
        <v>41.06227327690452</v>
      </c>
      <c r="T99" s="1274">
        <v>18</v>
      </c>
      <c r="U99" s="1275">
        <v>663</v>
      </c>
      <c r="V99" s="1276">
        <v>973</v>
      </c>
      <c r="W99" s="1277">
        <f t="shared" si="14"/>
        <v>1.0882708585247884</v>
      </c>
      <c r="X99" s="1277">
        <f t="shared" si="12"/>
        <v>40.084643288996375</v>
      </c>
      <c r="Y99" s="1277">
        <f t="shared" si="12"/>
        <v>58.827085852478845</v>
      </c>
    </row>
    <row r="100" spans="1:25" ht="14.45" customHeight="1">
      <c r="A100" s="1283" t="s">
        <v>12</v>
      </c>
      <c r="B100" s="1284">
        <f t="shared" si="9"/>
        <v>78270</v>
      </c>
      <c r="C100" s="1285">
        <v>39.83909543886562</v>
      </c>
      <c r="D100" s="1286">
        <f t="shared" si="10"/>
        <v>533</v>
      </c>
      <c r="E100" s="1287">
        <f t="shared" si="10"/>
        <v>23968</v>
      </c>
      <c r="F100" s="1288">
        <f t="shared" si="10"/>
        <v>53769</v>
      </c>
      <c r="G100" s="1289">
        <f t="shared" si="15"/>
        <v>0.68097610834291555</v>
      </c>
      <c r="H100" s="1289">
        <f t="shared" si="13"/>
        <v>30.622205187172607</v>
      </c>
      <c r="I100" s="1290">
        <f t="shared" si="13"/>
        <v>68.696818704484471</v>
      </c>
      <c r="J100" s="1284">
        <v>77628</v>
      </c>
      <c r="K100" s="1285">
        <v>39.832792291440917</v>
      </c>
      <c r="L100" s="1286">
        <v>522</v>
      </c>
      <c r="M100" s="1287">
        <v>23835</v>
      </c>
      <c r="N100" s="1288">
        <v>53271</v>
      </c>
      <c r="O100" s="1289">
        <f t="shared" si="11"/>
        <v>0.67243778018240841</v>
      </c>
      <c r="P100" s="1289">
        <f t="shared" si="11"/>
        <v>30.704127376719743</v>
      </c>
      <c r="Q100" s="1290">
        <f t="shared" si="11"/>
        <v>68.623434843097854</v>
      </c>
      <c r="R100" s="1284">
        <v>642</v>
      </c>
      <c r="S100" s="1285">
        <v>40.601246105919024</v>
      </c>
      <c r="T100" s="1286">
        <v>11</v>
      </c>
      <c r="U100" s="1287">
        <v>133</v>
      </c>
      <c r="V100" s="1288">
        <v>498</v>
      </c>
      <c r="W100" s="1289">
        <f t="shared" si="14"/>
        <v>1.7133956386292832</v>
      </c>
      <c r="X100" s="1289">
        <f t="shared" si="12"/>
        <v>20.716510903426791</v>
      </c>
      <c r="Y100" s="1289">
        <f t="shared" si="12"/>
        <v>77.570093457943926</v>
      </c>
    </row>
    <row r="101" spans="1:25" ht="14.45" customHeight="1">
      <c r="A101" s="1271" t="s">
        <v>13</v>
      </c>
      <c r="B101" s="1272">
        <f t="shared" si="9"/>
        <v>20110</v>
      </c>
      <c r="C101" s="1273">
        <v>35.426852312282648</v>
      </c>
      <c r="D101" s="1274">
        <f t="shared" si="10"/>
        <v>876</v>
      </c>
      <c r="E101" s="1275">
        <f t="shared" si="10"/>
        <v>9878</v>
      </c>
      <c r="F101" s="1276">
        <f t="shared" si="10"/>
        <v>9356</v>
      </c>
      <c r="G101" s="1277">
        <f t="shared" si="15"/>
        <v>4.3560417702635501</v>
      </c>
      <c r="H101" s="1277">
        <f t="shared" si="13"/>
        <v>49.119840875186476</v>
      </c>
      <c r="I101" s="1278">
        <f t="shared" si="13"/>
        <v>46.524117354549979</v>
      </c>
      <c r="J101" s="1272">
        <v>19961</v>
      </c>
      <c r="K101" s="1273">
        <v>35.445468663894687</v>
      </c>
      <c r="L101" s="1274">
        <v>847</v>
      </c>
      <c r="M101" s="1275">
        <v>9807</v>
      </c>
      <c r="N101" s="1276">
        <v>9307</v>
      </c>
      <c r="O101" s="1277">
        <f t="shared" si="11"/>
        <v>4.2432743850508494</v>
      </c>
      <c r="P101" s="1277">
        <f t="shared" si="11"/>
        <v>49.130805069886279</v>
      </c>
      <c r="Q101" s="1278">
        <f t="shared" si="11"/>
        <v>46.625920545062868</v>
      </c>
      <c r="R101" s="1272">
        <v>149</v>
      </c>
      <c r="S101" s="1273">
        <v>32.932885906040248</v>
      </c>
      <c r="T101" s="1274">
        <v>29</v>
      </c>
      <c r="U101" s="1275">
        <v>71</v>
      </c>
      <c r="V101" s="1276">
        <v>49</v>
      </c>
      <c r="W101" s="1277">
        <f t="shared" si="14"/>
        <v>19.463087248322147</v>
      </c>
      <c r="X101" s="1277">
        <f t="shared" si="12"/>
        <v>47.651006711409394</v>
      </c>
      <c r="Y101" s="1277">
        <f t="shared" si="12"/>
        <v>32.885906040268459</v>
      </c>
    </row>
    <row r="102" spans="1:25" ht="14.45" customHeight="1">
      <c r="A102" s="1283" t="s">
        <v>14</v>
      </c>
      <c r="B102" s="1284">
        <f t="shared" si="9"/>
        <v>56978</v>
      </c>
      <c r="C102" s="1285">
        <v>36.178507494120737</v>
      </c>
      <c r="D102" s="1286">
        <f t="shared" si="10"/>
        <v>17052</v>
      </c>
      <c r="E102" s="1287">
        <f t="shared" si="10"/>
        <v>6492</v>
      </c>
      <c r="F102" s="1288">
        <f t="shared" si="10"/>
        <v>33434</v>
      </c>
      <c r="G102" s="1289">
        <f t="shared" si="15"/>
        <v>29.927340376987608</v>
      </c>
      <c r="H102" s="1289">
        <f t="shared" si="13"/>
        <v>11.393871318754607</v>
      </c>
      <c r="I102" s="1290">
        <f t="shared" si="13"/>
        <v>58.678788304257779</v>
      </c>
      <c r="J102" s="1284">
        <v>56230</v>
      </c>
      <c r="K102" s="1285">
        <v>36.271189756357217</v>
      </c>
      <c r="L102" s="1286">
        <v>16626</v>
      </c>
      <c r="M102" s="1287">
        <v>6330</v>
      </c>
      <c r="N102" s="1288">
        <v>33274</v>
      </c>
      <c r="O102" s="1289">
        <f t="shared" si="11"/>
        <v>29.567846345367244</v>
      </c>
      <c r="P102" s="1289">
        <f t="shared" si="11"/>
        <v>11.257335941668149</v>
      </c>
      <c r="Q102" s="1290">
        <f t="shared" si="11"/>
        <v>59.174817712964611</v>
      </c>
      <c r="R102" s="1284">
        <v>748</v>
      </c>
      <c r="S102" s="1285">
        <v>29.21122994652405</v>
      </c>
      <c r="T102" s="1286">
        <v>426</v>
      </c>
      <c r="U102" s="1287">
        <v>162</v>
      </c>
      <c r="V102" s="1288">
        <v>160</v>
      </c>
      <c r="W102" s="1289">
        <f t="shared" si="14"/>
        <v>56.951871657754005</v>
      </c>
      <c r="X102" s="1289">
        <f t="shared" si="12"/>
        <v>21.657754010695189</v>
      </c>
      <c r="Y102" s="1289">
        <f t="shared" si="12"/>
        <v>21.390374331550802</v>
      </c>
    </row>
    <row r="103" spans="1:25" ht="14.45" customHeight="1">
      <c r="A103" s="1271" t="s">
        <v>15</v>
      </c>
      <c r="B103" s="1272">
        <f t="shared" si="9"/>
        <v>200498</v>
      </c>
      <c r="C103" s="1273">
        <v>38.792746062305461</v>
      </c>
      <c r="D103" s="1274">
        <f t="shared" si="10"/>
        <v>14539</v>
      </c>
      <c r="E103" s="1275">
        <f t="shared" si="10"/>
        <v>64940</v>
      </c>
      <c r="F103" s="1276">
        <f t="shared" si="10"/>
        <v>121019</v>
      </c>
      <c r="G103" s="1277">
        <f t="shared" si="15"/>
        <v>7.2514439046773527</v>
      </c>
      <c r="H103" s="1277">
        <f t="shared" si="13"/>
        <v>32.389350517212137</v>
      </c>
      <c r="I103" s="1278">
        <f t="shared" si="13"/>
        <v>60.359205578110512</v>
      </c>
      <c r="J103" s="1272">
        <v>199700</v>
      </c>
      <c r="K103" s="1273">
        <v>38.826584877315952</v>
      </c>
      <c r="L103" s="1274">
        <v>14257</v>
      </c>
      <c r="M103" s="1275">
        <v>64692</v>
      </c>
      <c r="N103" s="1276">
        <v>120751</v>
      </c>
      <c r="O103" s="1277">
        <f t="shared" si="11"/>
        <v>7.1392088132198301</v>
      </c>
      <c r="P103" s="1277">
        <f t="shared" si="11"/>
        <v>32.394591887831744</v>
      </c>
      <c r="Q103" s="1278">
        <f t="shared" si="11"/>
        <v>60.466199298948418</v>
      </c>
      <c r="R103" s="1272">
        <v>798</v>
      </c>
      <c r="S103" s="1273">
        <v>30.324561403508778</v>
      </c>
      <c r="T103" s="1274">
        <v>282</v>
      </c>
      <c r="U103" s="1275">
        <v>248</v>
      </c>
      <c r="V103" s="1276">
        <v>268</v>
      </c>
      <c r="W103" s="1277">
        <f t="shared" si="14"/>
        <v>35.338345864661655</v>
      </c>
      <c r="X103" s="1277">
        <f t="shared" si="12"/>
        <v>31.077694235588972</v>
      </c>
      <c r="Y103" s="1277">
        <f t="shared" si="12"/>
        <v>33.583959899749374</v>
      </c>
    </row>
    <row r="104" spans="1:25" ht="14.45" customHeight="1">
      <c r="A104" s="1283" t="s">
        <v>24</v>
      </c>
      <c r="B104" s="1284">
        <f t="shared" si="9"/>
        <v>49956</v>
      </c>
      <c r="C104" s="1285">
        <v>45.407658739690653</v>
      </c>
      <c r="D104" s="1286">
        <f t="shared" si="10"/>
        <v>364</v>
      </c>
      <c r="E104" s="1287">
        <f t="shared" si="10"/>
        <v>10864</v>
      </c>
      <c r="F104" s="1288">
        <f t="shared" si="10"/>
        <v>38698</v>
      </c>
      <c r="G104" s="1289">
        <f t="shared" si="15"/>
        <v>0.72864120425974854</v>
      </c>
      <c r="H104" s="1289">
        <f t="shared" si="13"/>
        <v>21.747137480983262</v>
      </c>
      <c r="I104" s="1290">
        <f t="shared" si="13"/>
        <v>77.464168468252055</v>
      </c>
      <c r="J104" s="1284">
        <v>49402</v>
      </c>
      <c r="K104" s="1285">
        <v>45.41567143030673</v>
      </c>
      <c r="L104" s="1286">
        <v>362</v>
      </c>
      <c r="M104" s="1287">
        <v>10750</v>
      </c>
      <c r="N104" s="1288">
        <v>38290</v>
      </c>
      <c r="O104" s="1289">
        <f t="shared" si="11"/>
        <v>0.73276385571434355</v>
      </c>
      <c r="P104" s="1289">
        <f t="shared" si="11"/>
        <v>21.760252621351363</v>
      </c>
      <c r="Q104" s="1290">
        <f t="shared" si="11"/>
        <v>77.506983522934291</v>
      </c>
      <c r="R104" s="1284">
        <v>554</v>
      </c>
      <c r="S104" s="1285">
        <v>44.693140794223837</v>
      </c>
      <c r="T104" s="1286">
        <v>2</v>
      </c>
      <c r="U104" s="1287">
        <v>114</v>
      </c>
      <c r="V104" s="1288">
        <v>408</v>
      </c>
      <c r="W104" s="1289">
        <f>T104/$R104*100</f>
        <v>0.36101083032490977</v>
      </c>
      <c r="X104" s="1289">
        <f>U104/$R104*100</f>
        <v>20.577617328519857</v>
      </c>
      <c r="Y104" s="1289">
        <f>V104/$R104*100</f>
        <v>73.646209386281598</v>
      </c>
    </row>
    <row r="105" spans="1:25" ht="14.45" customHeight="1">
      <c r="A105" s="1271" t="s">
        <v>16</v>
      </c>
      <c r="B105" s="1272">
        <f t="shared" si="9"/>
        <v>243837</v>
      </c>
      <c r="C105" s="1273">
        <v>33.065572493099729</v>
      </c>
      <c r="D105" s="1274">
        <f t="shared" si="10"/>
        <v>67994</v>
      </c>
      <c r="E105" s="1275">
        <f t="shared" si="10"/>
        <v>77498</v>
      </c>
      <c r="F105" s="1276">
        <f t="shared" si="10"/>
        <v>98345</v>
      </c>
      <c r="G105" s="1277">
        <f t="shared" si="15"/>
        <v>27.885021551282207</v>
      </c>
      <c r="H105" s="1277">
        <f t="shared" si="13"/>
        <v>31.782707300368688</v>
      </c>
      <c r="I105" s="1278">
        <f t="shared" si="13"/>
        <v>40.332271148349101</v>
      </c>
      <c r="J105" s="1272">
        <v>240469</v>
      </c>
      <c r="K105" s="1273">
        <v>33.200528966311794</v>
      </c>
      <c r="L105" s="1274">
        <v>66014</v>
      </c>
      <c r="M105" s="1275">
        <v>76719</v>
      </c>
      <c r="N105" s="1276">
        <v>97736</v>
      </c>
      <c r="O105" s="1277">
        <f t="shared" si="11"/>
        <v>27.452187184210853</v>
      </c>
      <c r="P105" s="1277">
        <f t="shared" si="11"/>
        <v>31.903904453380683</v>
      </c>
      <c r="Q105" s="1278">
        <f t="shared" si="11"/>
        <v>40.64390836240846</v>
      </c>
      <c r="R105" s="1272">
        <v>3368</v>
      </c>
      <c r="S105" s="1273">
        <v>23.429928741092613</v>
      </c>
      <c r="T105" s="1274">
        <v>1980</v>
      </c>
      <c r="U105" s="1275">
        <v>779</v>
      </c>
      <c r="V105" s="1276">
        <v>609</v>
      </c>
      <c r="W105" s="1277">
        <f t="shared" si="14"/>
        <v>58.788598574821847</v>
      </c>
      <c r="X105" s="1277">
        <f t="shared" si="12"/>
        <v>23.129453681710213</v>
      </c>
      <c r="Y105" s="1277">
        <f t="shared" si="12"/>
        <v>18.081947743467932</v>
      </c>
    </row>
    <row r="106" spans="1:25" ht="14.45" customHeight="1">
      <c r="A106" s="1283" t="s">
        <v>17</v>
      </c>
      <c r="B106" s="1284">
        <f t="shared" si="9"/>
        <v>534446</v>
      </c>
      <c r="C106" s="1285">
        <v>39.741143165072309</v>
      </c>
      <c r="D106" s="1286">
        <f t="shared" si="10"/>
        <v>27284</v>
      </c>
      <c r="E106" s="1287">
        <f t="shared" si="10"/>
        <v>223653</v>
      </c>
      <c r="F106" s="1288">
        <f t="shared" si="10"/>
        <v>283509</v>
      </c>
      <c r="G106" s="1289">
        <f t="shared" si="15"/>
        <v>5.105099486196921</v>
      </c>
      <c r="H106" s="1289">
        <f t="shared" si="13"/>
        <v>41.84763287591263</v>
      </c>
      <c r="I106" s="1290">
        <f t="shared" si="13"/>
        <v>53.04726763789045</v>
      </c>
      <c r="J106" s="1284">
        <v>528134</v>
      </c>
      <c r="K106" s="1285">
        <v>39.804674571225355</v>
      </c>
      <c r="L106" s="1286">
        <v>25936</v>
      </c>
      <c r="M106" s="1287">
        <v>221370</v>
      </c>
      <c r="N106" s="1288">
        <v>280828</v>
      </c>
      <c r="O106" s="1289">
        <f t="shared" si="11"/>
        <v>4.9108748915994802</v>
      </c>
      <c r="P106" s="1289">
        <f t="shared" si="11"/>
        <v>41.915498718128354</v>
      </c>
      <c r="Q106" s="1290">
        <f t="shared" si="11"/>
        <v>53.173626390272169</v>
      </c>
      <c r="R106" s="1284">
        <v>6312</v>
      </c>
      <c r="S106" s="1285">
        <v>34.425380228136873</v>
      </c>
      <c r="T106" s="1286">
        <v>1348</v>
      </c>
      <c r="U106" s="1287">
        <v>2283</v>
      </c>
      <c r="V106" s="1288">
        <v>2681</v>
      </c>
      <c r="W106" s="1289">
        <f t="shared" si="14"/>
        <v>21.356147021546263</v>
      </c>
      <c r="X106" s="1289">
        <f t="shared" si="12"/>
        <v>36.169201520912544</v>
      </c>
      <c r="Y106" s="1289">
        <f t="shared" si="12"/>
        <v>42.474651457541192</v>
      </c>
    </row>
    <row r="107" spans="1:25" ht="14.45" customHeight="1">
      <c r="A107" s="1271" t="s">
        <v>18</v>
      </c>
      <c r="B107" s="1272">
        <f t="shared" si="9"/>
        <v>126346</v>
      </c>
      <c r="C107" s="1273">
        <v>40.330608012917203</v>
      </c>
      <c r="D107" s="1274">
        <f t="shared" si="10"/>
        <v>4592</v>
      </c>
      <c r="E107" s="1275">
        <f t="shared" si="10"/>
        <v>42167</v>
      </c>
      <c r="F107" s="1276">
        <f t="shared" si="10"/>
        <v>79587</v>
      </c>
      <c r="G107" s="1277">
        <f t="shared" si="15"/>
        <v>3.6344640906716479</v>
      </c>
      <c r="H107" s="1277">
        <f t="shared" si="13"/>
        <v>33.374226330869199</v>
      </c>
      <c r="I107" s="1278">
        <f t="shared" si="13"/>
        <v>62.991309578459152</v>
      </c>
      <c r="J107" s="1272">
        <v>126050</v>
      </c>
      <c r="K107" s="1273">
        <v>40.366592621975812</v>
      </c>
      <c r="L107" s="1274">
        <v>4441</v>
      </c>
      <c r="M107" s="1275">
        <v>42080</v>
      </c>
      <c r="N107" s="1276">
        <v>79529</v>
      </c>
      <c r="O107" s="1277">
        <f t="shared" si="11"/>
        <v>3.5232050773502577</v>
      </c>
      <c r="P107" s="1277">
        <f t="shared" si="11"/>
        <v>33.383577945259816</v>
      </c>
      <c r="Q107" s="1278">
        <f t="shared" si="11"/>
        <v>63.093216977389922</v>
      </c>
      <c r="R107" s="1272">
        <v>296</v>
      </c>
      <c r="S107" s="1273">
        <v>25.006756756756761</v>
      </c>
      <c r="T107" s="1274">
        <v>151</v>
      </c>
      <c r="U107" s="1275">
        <v>87</v>
      </c>
      <c r="V107" s="1276">
        <v>58</v>
      </c>
      <c r="W107" s="1277">
        <f t="shared" si="14"/>
        <v>51.013513513513509</v>
      </c>
      <c r="X107" s="1277">
        <f t="shared" si="12"/>
        <v>29.391891891891891</v>
      </c>
      <c r="Y107" s="1277">
        <f t="shared" si="12"/>
        <v>19.594594594594593</v>
      </c>
    </row>
    <row r="108" spans="1:25" ht="14.45" customHeight="1">
      <c r="A108" s="1283" t="s">
        <v>19</v>
      </c>
      <c r="B108" s="1284">
        <f t="shared" si="9"/>
        <v>27379</v>
      </c>
      <c r="C108" s="1285">
        <v>41.90277219766979</v>
      </c>
      <c r="D108" s="1286">
        <f t="shared" si="10"/>
        <v>290</v>
      </c>
      <c r="E108" s="1287">
        <f t="shared" si="10"/>
        <v>10235</v>
      </c>
      <c r="F108" s="1288">
        <f t="shared" si="10"/>
        <v>16854</v>
      </c>
      <c r="G108" s="1289">
        <f t="shared" si="15"/>
        <v>1.059205960772855</v>
      </c>
      <c r="H108" s="1289">
        <f t="shared" si="13"/>
        <v>37.3826655465868</v>
      </c>
      <c r="I108" s="1290">
        <f t="shared" si="13"/>
        <v>61.558128492640343</v>
      </c>
      <c r="J108" s="1284">
        <v>27224</v>
      </c>
      <c r="K108" s="1285">
        <v>41.97575668527778</v>
      </c>
      <c r="L108" s="1286">
        <v>248</v>
      </c>
      <c r="M108" s="1287">
        <v>10151</v>
      </c>
      <c r="N108" s="1288">
        <v>16825</v>
      </c>
      <c r="O108" s="1289">
        <f t="shared" si="11"/>
        <v>0.910960916838084</v>
      </c>
      <c r="P108" s="1289">
        <f t="shared" si="11"/>
        <v>37.286952688804</v>
      </c>
      <c r="Q108" s="1290">
        <f t="shared" si="11"/>
        <v>61.802086394357922</v>
      </c>
      <c r="R108" s="1284">
        <v>155</v>
      </c>
      <c r="S108" s="1285">
        <v>29.083870967741941</v>
      </c>
      <c r="T108" s="1286">
        <v>42</v>
      </c>
      <c r="U108" s="1287">
        <v>84</v>
      </c>
      <c r="V108" s="1288">
        <v>29</v>
      </c>
      <c r="W108" s="1289">
        <f t="shared" si="14"/>
        <v>27.096774193548391</v>
      </c>
      <c r="X108" s="1289">
        <f t="shared" si="12"/>
        <v>54.193548387096783</v>
      </c>
      <c r="Y108" s="1289">
        <f t="shared" si="12"/>
        <v>18.70967741935484</v>
      </c>
    </row>
    <row r="109" spans="1:25" ht="14.45" customHeight="1">
      <c r="A109" s="1271" t="s">
        <v>20</v>
      </c>
      <c r="B109" s="1272">
        <f t="shared" si="9"/>
        <v>135554</v>
      </c>
      <c r="C109" s="1273">
        <v>42.950388774953211</v>
      </c>
      <c r="D109" s="1274">
        <f t="shared" si="10"/>
        <v>2634</v>
      </c>
      <c r="E109" s="1275">
        <f t="shared" si="10"/>
        <v>13858</v>
      </c>
      <c r="F109" s="1276">
        <f t="shared" si="10"/>
        <v>119062</v>
      </c>
      <c r="G109" s="1277">
        <f t="shared" si="15"/>
        <v>1.9431370523924048</v>
      </c>
      <c r="H109" s="1277">
        <f t="shared" si="13"/>
        <v>10.223232069876213</v>
      </c>
      <c r="I109" s="1278">
        <f t="shared" si="13"/>
        <v>87.83363087773138</v>
      </c>
      <c r="J109" s="1272">
        <v>135214</v>
      </c>
      <c r="K109" s="1273">
        <v>42.950515479166356</v>
      </c>
      <c r="L109" s="1274">
        <v>2631</v>
      </c>
      <c r="M109" s="1275">
        <v>13836</v>
      </c>
      <c r="N109" s="1276">
        <v>118747</v>
      </c>
      <c r="O109" s="1277">
        <f t="shared" si="11"/>
        <v>1.9458044285355067</v>
      </c>
      <c r="P109" s="1277">
        <f t="shared" si="11"/>
        <v>10.232668214829825</v>
      </c>
      <c r="Q109" s="1278">
        <f t="shared" si="11"/>
        <v>87.821527356634661</v>
      </c>
      <c r="R109" s="1272">
        <v>340</v>
      </c>
      <c r="S109" s="1273">
        <v>42.900000000000013</v>
      </c>
      <c r="T109" s="1274">
        <v>3</v>
      </c>
      <c r="U109" s="1275">
        <v>22</v>
      </c>
      <c r="V109" s="1276">
        <v>315</v>
      </c>
      <c r="W109" s="1277">
        <f t="shared" si="14"/>
        <v>0.88235294117647056</v>
      </c>
      <c r="X109" s="1277">
        <f t="shared" si="12"/>
        <v>6.4705882352941186</v>
      </c>
      <c r="Y109" s="1277">
        <f t="shared" si="12"/>
        <v>92.64705882352942</v>
      </c>
    </row>
    <row r="110" spans="1:25" ht="14.45" customHeight="1">
      <c r="A110" s="1283" t="s">
        <v>21</v>
      </c>
      <c r="B110" s="1284">
        <f t="shared" si="9"/>
        <v>64725</v>
      </c>
      <c r="C110" s="1285">
        <v>43.201112398609112</v>
      </c>
      <c r="D110" s="1286">
        <f t="shared" si="10"/>
        <v>2688</v>
      </c>
      <c r="E110" s="1287">
        <f t="shared" si="10"/>
        <v>5236</v>
      </c>
      <c r="F110" s="1288">
        <f t="shared" si="10"/>
        <v>56801</v>
      </c>
      <c r="G110" s="1289">
        <f t="shared" si="15"/>
        <v>4.1529548088064887</v>
      </c>
      <c r="H110" s="1289">
        <f t="shared" si="13"/>
        <v>8.0896098879876401</v>
      </c>
      <c r="I110" s="1290">
        <f t="shared" si="13"/>
        <v>87.757435303205867</v>
      </c>
      <c r="J110" s="1284">
        <v>64535</v>
      </c>
      <c r="K110" s="1285">
        <v>43.201007205392401</v>
      </c>
      <c r="L110" s="1286">
        <v>2685</v>
      </c>
      <c r="M110" s="1287">
        <v>5223</v>
      </c>
      <c r="N110" s="1288">
        <v>56627</v>
      </c>
      <c r="O110" s="1289">
        <f t="shared" si="11"/>
        <v>4.1605330440846053</v>
      </c>
      <c r="P110" s="1289">
        <f t="shared" si="11"/>
        <v>8.0932827148059197</v>
      </c>
      <c r="Q110" s="1290">
        <f t="shared" si="11"/>
        <v>87.746184241109475</v>
      </c>
      <c r="R110" s="1284">
        <v>190</v>
      </c>
      <c r="S110" s="1285">
        <v>43.236842105263158</v>
      </c>
      <c r="T110" s="1286">
        <v>3</v>
      </c>
      <c r="U110" s="1287">
        <v>13</v>
      </c>
      <c r="V110" s="1288">
        <v>174</v>
      </c>
      <c r="W110" s="1289">
        <f t="shared" si="14"/>
        <v>1.5789473684210527</v>
      </c>
      <c r="X110" s="1289">
        <f t="shared" si="12"/>
        <v>6.8421052631578956</v>
      </c>
      <c r="Y110" s="1289">
        <f t="shared" si="12"/>
        <v>91.578947368421055</v>
      </c>
    </row>
    <row r="111" spans="1:25" ht="14.45" customHeight="1">
      <c r="A111" s="1271" t="s">
        <v>22</v>
      </c>
      <c r="B111" s="1272">
        <f t="shared" si="9"/>
        <v>86956</v>
      </c>
      <c r="C111" s="1273">
        <v>33.865012190073351</v>
      </c>
      <c r="D111" s="1274">
        <f t="shared" si="10"/>
        <v>20283</v>
      </c>
      <c r="E111" s="1275">
        <f t="shared" si="10"/>
        <v>30439</v>
      </c>
      <c r="F111" s="1276">
        <f t="shared" si="10"/>
        <v>36234</v>
      </c>
      <c r="G111" s="1277">
        <f t="shared" si="15"/>
        <v>23.325589953539723</v>
      </c>
      <c r="H111" s="1277">
        <f t="shared" si="13"/>
        <v>35.005060030360177</v>
      </c>
      <c r="I111" s="1278">
        <f t="shared" si="13"/>
        <v>41.669350016100097</v>
      </c>
      <c r="J111" s="1272">
        <v>85603</v>
      </c>
      <c r="K111" s="1273">
        <v>33.922187306519426</v>
      </c>
      <c r="L111" s="1274">
        <v>19824</v>
      </c>
      <c r="M111" s="1275">
        <v>29928</v>
      </c>
      <c r="N111" s="1276">
        <v>35851</v>
      </c>
      <c r="O111" s="1277">
        <f t="shared" si="11"/>
        <v>23.158066890179082</v>
      </c>
      <c r="P111" s="1277">
        <f t="shared" si="11"/>
        <v>34.961391540016123</v>
      </c>
      <c r="Q111" s="1278">
        <f t="shared" si="11"/>
        <v>41.880541569804798</v>
      </c>
      <c r="R111" s="1272">
        <v>1353</v>
      </c>
      <c r="S111" s="1273">
        <v>30.247597930524762</v>
      </c>
      <c r="T111" s="1274">
        <v>459</v>
      </c>
      <c r="U111" s="1275">
        <v>511</v>
      </c>
      <c r="V111" s="1276">
        <v>383</v>
      </c>
      <c r="W111" s="1277">
        <f t="shared" si="14"/>
        <v>33.924611973392459</v>
      </c>
      <c r="X111" s="1277">
        <f t="shared" si="12"/>
        <v>37.76792313377679</v>
      </c>
      <c r="Y111" s="1277">
        <f t="shared" si="12"/>
        <v>28.307464892830748</v>
      </c>
    </row>
    <row r="112" spans="1:25" ht="14.45" customHeight="1" thickBot="1">
      <c r="A112" s="1283" t="s">
        <v>23</v>
      </c>
      <c r="B112" s="1300">
        <f t="shared" si="9"/>
        <v>66256</v>
      </c>
      <c r="C112" s="1301">
        <v>45.720629075103282</v>
      </c>
      <c r="D112" s="1302">
        <f t="shared" si="10"/>
        <v>793</v>
      </c>
      <c r="E112" s="1303">
        <f t="shared" si="10"/>
        <v>1645</v>
      </c>
      <c r="F112" s="1304">
        <f t="shared" si="10"/>
        <v>63818</v>
      </c>
      <c r="G112" s="1305">
        <f t="shared" si="15"/>
        <v>1.1968727360540932</v>
      </c>
      <c r="H112" s="1305">
        <f t="shared" si="13"/>
        <v>2.4827940111084281</v>
      </c>
      <c r="I112" s="1306">
        <f t="shared" si="13"/>
        <v>96.320333252837472</v>
      </c>
      <c r="J112" s="1300">
        <v>66243</v>
      </c>
      <c r="K112" s="1301">
        <v>45.721072415198115</v>
      </c>
      <c r="L112" s="1302">
        <v>793</v>
      </c>
      <c r="M112" s="1303">
        <v>1644</v>
      </c>
      <c r="N112" s="1304">
        <v>63806</v>
      </c>
      <c r="O112" s="1305">
        <f t="shared" si="11"/>
        <v>1.1971076189182255</v>
      </c>
      <c r="P112" s="1305">
        <f t="shared" si="11"/>
        <v>2.48177165889226</v>
      </c>
      <c r="Q112" s="1306">
        <f t="shared" si="11"/>
        <v>96.321120722189519</v>
      </c>
      <c r="R112" s="1300">
        <v>13</v>
      </c>
      <c r="S112" s="1301">
        <v>43.46153846153846</v>
      </c>
      <c r="T112" s="1302">
        <v>0</v>
      </c>
      <c r="U112" s="1303">
        <v>1</v>
      </c>
      <c r="V112" s="1304">
        <v>12</v>
      </c>
      <c r="W112" s="1305">
        <f>T112/$R112*100</f>
        <v>0</v>
      </c>
      <c r="X112" s="1305">
        <f>U112/$R112*100</f>
        <v>7.6923076923076925</v>
      </c>
      <c r="Y112" s="1305">
        <f>V112/$R112*100</f>
        <v>92.307692307692307</v>
      </c>
    </row>
    <row r="113" spans="1:25" ht="14.45" customHeight="1">
      <c r="A113" s="1311" t="s">
        <v>28</v>
      </c>
      <c r="B113" s="927">
        <f t="shared" si="9"/>
        <v>2049525</v>
      </c>
      <c r="C113" s="1050">
        <v>36.722664031910604</v>
      </c>
      <c r="D113" s="931">
        <f t="shared" si="10"/>
        <v>234337</v>
      </c>
      <c r="E113" s="932">
        <f t="shared" si="10"/>
        <v>872323</v>
      </c>
      <c r="F113" s="929">
        <f t="shared" si="10"/>
        <v>942865</v>
      </c>
      <c r="G113" s="1062">
        <f t="shared" si="15"/>
        <v>11.433722447884266</v>
      </c>
      <c r="H113" s="1312">
        <f t="shared" si="13"/>
        <v>42.562203437381832</v>
      </c>
      <c r="I113" s="1053">
        <f t="shared" si="13"/>
        <v>46.004074114733903</v>
      </c>
      <c r="J113" s="927">
        <f>SUM(J97:J98,J101,J102,J103,J105,J106,J107,J108,J111)</f>
        <v>2032803</v>
      </c>
      <c r="K113" s="1050">
        <v>36.782311419255876</v>
      </c>
      <c r="L113" s="931">
        <f>SUM(L97:L98,L101,L102,L103,L105,L106,L107,L108,L111)</f>
        <v>227881</v>
      </c>
      <c r="M113" s="932">
        <f>SUM(M97:M98,M101,M102,M103,M105,M106,M107,M108,M111)</f>
        <v>867142</v>
      </c>
      <c r="N113" s="929">
        <f>SUM(N97:N98,N101,N102,N103,N105,N106,N107,N108,N111)</f>
        <v>937780</v>
      </c>
      <c r="O113" s="1062">
        <f t="shared" si="11"/>
        <v>11.210186132153485</v>
      </c>
      <c r="P113" s="1312">
        <f t="shared" si="11"/>
        <v>42.657453771959212</v>
      </c>
      <c r="Q113" s="1053">
        <f t="shared" si="11"/>
        <v>46.132360095887307</v>
      </c>
      <c r="R113" s="927">
        <v>16722</v>
      </c>
      <c r="S113" s="1050">
        <v>29.471654108360127</v>
      </c>
      <c r="T113" s="931">
        <v>6456</v>
      </c>
      <c r="U113" s="932">
        <v>5181</v>
      </c>
      <c r="V113" s="929">
        <v>5085</v>
      </c>
      <c r="W113" s="1051">
        <v>38.607822030857555</v>
      </c>
      <c r="X113" s="1312">
        <v>30.983135988518118</v>
      </c>
      <c r="Y113" s="1052">
        <v>30.40904198062433</v>
      </c>
    </row>
    <row r="114" spans="1:25" ht="14.45" customHeight="1">
      <c r="A114" s="1314" t="s">
        <v>27</v>
      </c>
      <c r="B114" s="939">
        <f t="shared" si="9"/>
        <v>515190</v>
      </c>
      <c r="C114" s="1054">
        <v>43.127127855742799</v>
      </c>
      <c r="D114" s="943">
        <f t="shared" si="10"/>
        <v>8199</v>
      </c>
      <c r="E114" s="944">
        <f t="shared" si="10"/>
        <v>94728</v>
      </c>
      <c r="F114" s="941">
        <f t="shared" si="10"/>
        <v>412263</v>
      </c>
      <c r="G114" s="1063">
        <f t="shared" si="15"/>
        <v>1.5914516974320152</v>
      </c>
      <c r="H114" s="1315">
        <f t="shared" si="13"/>
        <v>18.387002853316254</v>
      </c>
      <c r="I114" s="1057">
        <f t="shared" si="13"/>
        <v>80.021545449251732</v>
      </c>
      <c r="J114" s="939">
        <f>SUM(J99,J100,J104,J109,J110,J112)</f>
        <v>511797</v>
      </c>
      <c r="K114" s="1054">
        <v>43.135375940070553</v>
      </c>
      <c r="L114" s="943">
        <f>SUM(L99,L100,L104,L109,L110,L112)</f>
        <v>8162</v>
      </c>
      <c r="M114" s="944">
        <f>SUM(M99,M100,M104,M109,M110,M112)</f>
        <v>93752</v>
      </c>
      <c r="N114" s="941">
        <f>SUM(N99,N100,N104,N109,N110,N112)</f>
        <v>409883</v>
      </c>
      <c r="O114" s="1063">
        <f t="shared" si="11"/>
        <v>1.5947729275474456</v>
      </c>
      <c r="P114" s="1315">
        <f t="shared" si="11"/>
        <v>18.31820038022888</v>
      </c>
      <c r="Q114" s="1057">
        <f t="shared" si="11"/>
        <v>80.087026692223674</v>
      </c>
      <c r="R114" s="939">
        <v>3393</v>
      </c>
      <c r="S114" s="1054">
        <v>41.882994400235859</v>
      </c>
      <c r="T114" s="943">
        <v>37</v>
      </c>
      <c r="U114" s="944">
        <v>976</v>
      </c>
      <c r="V114" s="941">
        <v>2380</v>
      </c>
      <c r="W114" s="1055">
        <v>1.0904804008252285</v>
      </c>
      <c r="X114" s="1315">
        <v>28.765104627173592</v>
      </c>
      <c r="Y114" s="1056">
        <v>70.144414972001172</v>
      </c>
    </row>
    <row r="115" spans="1:25" ht="14.45" customHeight="1">
      <c r="A115" s="1317" t="s">
        <v>26</v>
      </c>
      <c r="B115" s="951">
        <f t="shared" si="9"/>
        <v>2564715</v>
      </c>
      <c r="C115" s="1058">
        <v>38.009167880250878</v>
      </c>
      <c r="D115" s="955">
        <f t="shared" si="10"/>
        <v>242536</v>
      </c>
      <c r="E115" s="956">
        <f t="shared" si="10"/>
        <v>967051</v>
      </c>
      <c r="F115" s="953">
        <f t="shared" si="10"/>
        <v>1355128</v>
      </c>
      <c r="G115" s="1064">
        <f t="shared" si="15"/>
        <v>9.456645280274806</v>
      </c>
      <c r="H115" s="1318">
        <f t="shared" si="13"/>
        <v>37.705982925978134</v>
      </c>
      <c r="I115" s="1061">
        <f t="shared" si="13"/>
        <v>52.837371793747067</v>
      </c>
      <c r="J115" s="951">
        <f>SUM(J97:J112)</f>
        <v>2544600</v>
      </c>
      <c r="K115" s="1058">
        <v>38.060107286014947</v>
      </c>
      <c r="L115" s="955">
        <f>SUM(L97:L112)</f>
        <v>236043</v>
      </c>
      <c r="M115" s="956">
        <f>SUM(M97:M112)</f>
        <v>960894</v>
      </c>
      <c r="N115" s="953">
        <f>SUM(N97:N112)</f>
        <v>1347663</v>
      </c>
      <c r="O115" s="1064">
        <f t="shared" si="11"/>
        <v>9.2762320207498234</v>
      </c>
      <c r="P115" s="1318">
        <f t="shared" si="11"/>
        <v>37.762084414053291</v>
      </c>
      <c r="Q115" s="1061">
        <f t="shared" si="11"/>
        <v>52.961683565196878</v>
      </c>
      <c r="R115" s="951">
        <v>20115</v>
      </c>
      <c r="S115" s="1058">
        <v>31.565200099428225</v>
      </c>
      <c r="T115" s="955">
        <v>6493</v>
      </c>
      <c r="U115" s="956">
        <v>6157</v>
      </c>
      <c r="V115" s="953">
        <v>7465</v>
      </c>
      <c r="W115" s="1059">
        <v>32.27939348744718</v>
      </c>
      <c r="X115" s="1318">
        <v>30.60899826000497</v>
      </c>
      <c r="Y115" s="1060">
        <v>37.111608252547853</v>
      </c>
    </row>
    <row r="116" spans="1:25" ht="14.45" customHeight="1">
      <c r="A116" s="1850" t="s">
        <v>470</v>
      </c>
      <c r="B116" s="1850"/>
      <c r="C116" s="1850"/>
      <c r="D116" s="1850"/>
      <c r="E116" s="1850"/>
      <c r="F116" s="1850"/>
      <c r="G116" s="1850"/>
      <c r="H116" s="1850"/>
      <c r="I116" s="1850"/>
      <c r="J116" s="1850"/>
      <c r="K116" s="1850"/>
      <c r="L116" s="1850"/>
      <c r="M116" s="1850"/>
      <c r="N116" s="1850"/>
      <c r="O116" s="1850"/>
      <c r="P116" s="1850"/>
      <c r="Q116" s="1850"/>
      <c r="R116" s="1850"/>
      <c r="S116" s="1850"/>
      <c r="T116" s="1850"/>
      <c r="U116" s="1850"/>
      <c r="V116" s="1850"/>
      <c r="W116" s="1850"/>
      <c r="X116" s="1850"/>
      <c r="Y116" s="1850"/>
    </row>
    <row r="117" spans="1:25" ht="14.45" customHeight="1">
      <c r="A117" s="2121" t="s">
        <v>486</v>
      </c>
      <c r="B117" s="2121"/>
      <c r="C117" s="2121"/>
      <c r="D117" s="2121"/>
      <c r="E117" s="2121"/>
      <c r="F117" s="2121"/>
      <c r="G117" s="2121"/>
      <c r="H117" s="2121"/>
      <c r="I117" s="2121"/>
      <c r="J117" s="1915"/>
      <c r="K117" s="1915"/>
      <c r="L117" s="1915"/>
      <c r="M117" s="1915"/>
      <c r="N117" s="1915"/>
      <c r="O117" s="1915"/>
      <c r="P117" s="1915"/>
      <c r="Q117" s="1915"/>
      <c r="R117" s="1915"/>
      <c r="S117" s="1915"/>
      <c r="T117" s="1915"/>
      <c r="U117" s="1915"/>
      <c r="V117" s="1915"/>
      <c r="W117" s="1915"/>
      <c r="X117" s="1915"/>
      <c r="Y117" s="1915"/>
    </row>
    <row r="118" spans="1:25" ht="14.45" customHeight="1">
      <c r="A118" s="1027"/>
      <c r="B118" s="1027"/>
      <c r="C118" s="1027"/>
      <c r="D118" s="1027"/>
      <c r="E118" s="1027"/>
      <c r="F118" s="1027"/>
      <c r="G118" s="1027"/>
      <c r="H118" s="1027"/>
      <c r="I118" s="1027"/>
      <c r="J118" s="1027"/>
      <c r="K118" s="1027"/>
      <c r="L118" s="1027"/>
      <c r="M118" s="1027"/>
      <c r="N118" s="1027"/>
      <c r="O118" s="1027"/>
      <c r="P118" s="1027"/>
      <c r="Q118" s="1027"/>
      <c r="R118" s="1027"/>
      <c r="S118" s="1027"/>
      <c r="T118" s="1027"/>
      <c r="U118" s="1027"/>
      <c r="V118" s="1027"/>
      <c r="W118" s="1027"/>
      <c r="X118" s="1027"/>
      <c r="Y118" s="1027"/>
    </row>
    <row r="119" spans="1:25" ht="24" customHeight="1">
      <c r="A119" s="1910">
        <v>2019</v>
      </c>
      <c r="B119" s="1910"/>
      <c r="C119" s="1910"/>
      <c r="D119" s="1910"/>
      <c r="E119" s="1910"/>
      <c r="F119" s="1910"/>
      <c r="G119" s="1910"/>
      <c r="H119" s="1910"/>
      <c r="I119" s="1910"/>
      <c r="J119" s="1910"/>
      <c r="K119" s="1910"/>
      <c r="L119" s="1910"/>
      <c r="M119" s="1910"/>
      <c r="N119" s="1910"/>
      <c r="O119" s="1910"/>
      <c r="P119" s="1910"/>
      <c r="Q119" s="1910"/>
      <c r="R119" s="1910"/>
      <c r="S119" s="1910"/>
      <c r="T119" s="1910"/>
      <c r="U119" s="1910"/>
      <c r="V119" s="1910"/>
      <c r="W119" s="1910"/>
      <c r="X119" s="1910"/>
      <c r="Y119" s="1910"/>
    </row>
    <row r="120" spans="1:25" ht="14.45" customHeight="1">
      <c r="A120" s="1027"/>
      <c r="B120" s="1027"/>
      <c r="C120" s="1027"/>
      <c r="D120" s="1027"/>
      <c r="E120" s="1027"/>
      <c r="F120" s="1027"/>
      <c r="G120" s="1027"/>
      <c r="H120" s="1027"/>
      <c r="I120" s="1027"/>
      <c r="J120" s="1027"/>
      <c r="K120" s="1027"/>
      <c r="L120" s="1027"/>
      <c r="M120" s="1027"/>
      <c r="N120" s="1027"/>
      <c r="O120" s="1027"/>
      <c r="P120" s="1027"/>
      <c r="Q120" s="1027"/>
      <c r="R120" s="1027"/>
      <c r="S120" s="1027"/>
      <c r="T120" s="1027"/>
      <c r="U120" s="1027"/>
      <c r="V120" s="1027"/>
      <c r="W120" s="1027"/>
      <c r="X120" s="1027"/>
      <c r="Y120" s="1027"/>
    </row>
    <row r="121" spans="1:25" ht="14.45" customHeight="1">
      <c r="A121" s="2131" t="s">
        <v>638</v>
      </c>
      <c r="B121" s="2131"/>
      <c r="C121" s="2131"/>
      <c r="D121" s="2131"/>
      <c r="E121" s="2131"/>
      <c r="F121" s="2131"/>
      <c r="G121" s="2131"/>
      <c r="H121" s="2131"/>
      <c r="I121" s="2131"/>
      <c r="J121" s="2131"/>
      <c r="K121" s="2131"/>
      <c r="L121" s="2131"/>
      <c r="M121" s="2131"/>
      <c r="N121" s="2131"/>
      <c r="O121" s="2131"/>
      <c r="P121" s="2131"/>
      <c r="Q121" s="2131"/>
      <c r="R121" s="2131"/>
      <c r="S121" s="2131"/>
      <c r="T121" s="2131"/>
      <c r="U121" s="2131"/>
      <c r="V121" s="2131"/>
      <c r="W121" s="2131"/>
      <c r="X121" s="2131"/>
      <c r="Y121" s="2131"/>
    </row>
    <row r="122" spans="1:25" ht="14.45" customHeight="1">
      <c r="A122" s="2132" t="s">
        <v>8</v>
      </c>
      <c r="B122" s="2137" t="s">
        <v>634</v>
      </c>
      <c r="C122" s="2135"/>
      <c r="D122" s="2135"/>
      <c r="E122" s="2135"/>
      <c r="F122" s="2135"/>
      <c r="G122" s="2135"/>
      <c r="H122" s="2135"/>
      <c r="I122" s="2135"/>
      <c r="J122" s="2135"/>
      <c r="K122" s="2135"/>
      <c r="L122" s="2135"/>
      <c r="M122" s="2135"/>
      <c r="N122" s="2135"/>
      <c r="O122" s="2135"/>
      <c r="P122" s="2135"/>
      <c r="Q122" s="2135"/>
      <c r="R122" s="2135"/>
      <c r="S122" s="2135"/>
      <c r="T122" s="2135"/>
      <c r="U122" s="2135"/>
      <c r="V122" s="2135"/>
      <c r="W122" s="2135"/>
      <c r="X122" s="2135"/>
      <c r="Y122" s="2135"/>
    </row>
    <row r="123" spans="1:25" ht="14.45" customHeight="1">
      <c r="A123" s="2132"/>
      <c r="B123" s="2126" t="s">
        <v>613</v>
      </c>
      <c r="C123" s="2136" t="s">
        <v>614</v>
      </c>
      <c r="D123" s="2127" t="s">
        <v>615</v>
      </c>
      <c r="E123" s="2128"/>
      <c r="F123" s="2128"/>
      <c r="G123" s="2128"/>
      <c r="H123" s="2128"/>
      <c r="I123" s="2129"/>
      <c r="J123" s="2136" t="s">
        <v>616</v>
      </c>
      <c r="K123" s="2136" t="s">
        <v>614</v>
      </c>
      <c r="L123" s="2127" t="s">
        <v>615</v>
      </c>
      <c r="M123" s="2128"/>
      <c r="N123" s="2128"/>
      <c r="O123" s="2128"/>
      <c r="P123" s="2128"/>
      <c r="Q123" s="2129"/>
      <c r="R123" s="2126" t="s">
        <v>617</v>
      </c>
      <c r="S123" s="2136" t="s">
        <v>614</v>
      </c>
      <c r="T123" s="2127" t="s">
        <v>615</v>
      </c>
      <c r="U123" s="2128"/>
      <c r="V123" s="2128"/>
      <c r="W123" s="2128"/>
      <c r="X123" s="2128"/>
      <c r="Y123" s="2128"/>
    </row>
    <row r="124" spans="1:25" ht="67.5" customHeight="1">
      <c r="A124" s="2132"/>
      <c r="B124" s="2126"/>
      <c r="C124" s="2136"/>
      <c r="D124" s="1267" t="s">
        <v>618</v>
      </c>
      <c r="E124" s="1268" t="s">
        <v>619</v>
      </c>
      <c r="F124" s="1269" t="s">
        <v>620</v>
      </c>
      <c r="G124" s="1267" t="s">
        <v>618</v>
      </c>
      <c r="H124" s="1268" t="s">
        <v>619</v>
      </c>
      <c r="I124" s="1269" t="s">
        <v>620</v>
      </c>
      <c r="J124" s="2136"/>
      <c r="K124" s="2136"/>
      <c r="L124" s="1267" t="s">
        <v>618</v>
      </c>
      <c r="M124" s="1268" t="s">
        <v>619</v>
      </c>
      <c r="N124" s="1269" t="s">
        <v>620</v>
      </c>
      <c r="O124" s="1267" t="s">
        <v>618</v>
      </c>
      <c r="P124" s="1268" t="s">
        <v>619</v>
      </c>
      <c r="Q124" s="1269" t="s">
        <v>620</v>
      </c>
      <c r="R124" s="2126"/>
      <c r="S124" s="2136"/>
      <c r="T124" s="1267" t="s">
        <v>618</v>
      </c>
      <c r="U124" s="1268" t="s">
        <v>619</v>
      </c>
      <c r="V124" s="1269" t="s">
        <v>620</v>
      </c>
      <c r="W124" s="1267" t="s">
        <v>618</v>
      </c>
      <c r="X124" s="1268" t="s">
        <v>619</v>
      </c>
      <c r="Y124" s="1268" t="s">
        <v>620</v>
      </c>
    </row>
    <row r="125" spans="1:25" ht="14.45" customHeight="1" thickBot="1">
      <c r="A125" s="2133"/>
      <c r="B125" s="2125" t="s">
        <v>1</v>
      </c>
      <c r="C125" s="2123"/>
      <c r="D125" s="2123"/>
      <c r="E125" s="2123"/>
      <c r="F125" s="2124"/>
      <c r="G125" s="2125" t="s">
        <v>469</v>
      </c>
      <c r="H125" s="2123"/>
      <c r="I125" s="2124"/>
      <c r="J125" s="2125" t="s">
        <v>1</v>
      </c>
      <c r="K125" s="2123"/>
      <c r="L125" s="1837"/>
      <c r="M125" s="1837"/>
      <c r="N125" s="1838"/>
      <c r="O125" s="2125" t="s">
        <v>469</v>
      </c>
      <c r="P125" s="1837"/>
      <c r="Q125" s="1838"/>
      <c r="R125" s="2125" t="s">
        <v>1</v>
      </c>
      <c r="S125" s="2123"/>
      <c r="T125" s="1837"/>
      <c r="U125" s="1837"/>
      <c r="V125" s="1838"/>
      <c r="W125" s="2125" t="s">
        <v>469</v>
      </c>
      <c r="X125" s="2123"/>
      <c r="Y125" s="2123"/>
    </row>
    <row r="126" spans="1:25" ht="14.45" customHeight="1">
      <c r="A126" s="1271" t="s">
        <v>9</v>
      </c>
      <c r="B126" s="1272">
        <v>338047</v>
      </c>
      <c r="C126" s="1273">
        <v>35.149133108708952</v>
      </c>
      <c r="D126" s="1274">
        <v>6016</v>
      </c>
      <c r="E126" s="1275">
        <v>238137</v>
      </c>
      <c r="F126" s="1276">
        <v>93894</v>
      </c>
      <c r="G126" s="1323">
        <f>D126/$B126*100</f>
        <v>1.7796341928785049</v>
      </c>
      <c r="H126" s="1282">
        <f t="shared" ref="H126:I144" si="16">E126/$B126*100</f>
        <v>70.444938129905012</v>
      </c>
      <c r="I126" s="1278">
        <f t="shared" si="16"/>
        <v>27.775427677216481</v>
      </c>
      <c r="J126" s="1272">
        <v>336711</v>
      </c>
      <c r="K126" s="1273">
        <v>35.213126390285758</v>
      </c>
      <c r="L126" s="1274">
        <v>5037</v>
      </c>
      <c r="M126" s="1275">
        <v>237940</v>
      </c>
      <c r="N126" s="1276">
        <v>93734</v>
      </c>
      <c r="O126" s="1277">
        <v>1.4959416235287828</v>
      </c>
      <c r="P126" s="1277">
        <v>70.665942009616558</v>
      </c>
      <c r="Q126" s="1278">
        <v>27.83811636685466</v>
      </c>
      <c r="R126" s="1272">
        <v>1336</v>
      </c>
      <c r="S126" s="1273">
        <v>19.02095808383234</v>
      </c>
      <c r="T126" s="1274">
        <v>979</v>
      </c>
      <c r="U126" s="1275">
        <v>197</v>
      </c>
      <c r="V126" s="1276">
        <v>160</v>
      </c>
      <c r="W126" s="1277">
        <v>73.278443113772454</v>
      </c>
      <c r="X126" s="1277">
        <v>14.745508982035929</v>
      </c>
      <c r="Y126" s="1277">
        <v>11.976047904191617</v>
      </c>
    </row>
    <row r="127" spans="1:25" ht="14.45" customHeight="1">
      <c r="A127" s="1283" t="s">
        <v>10</v>
      </c>
      <c r="B127" s="1284">
        <v>390974</v>
      </c>
      <c r="C127" s="1285">
        <v>34.214474619796093</v>
      </c>
      <c r="D127" s="1286">
        <v>81137</v>
      </c>
      <c r="E127" s="1287">
        <v>154651</v>
      </c>
      <c r="F127" s="1288">
        <v>155186</v>
      </c>
      <c r="G127" s="1289">
        <f t="shared" ref="G127:G144" si="17">D127/$B127*100</f>
        <v>20.752530858829488</v>
      </c>
      <c r="H127" s="1289">
        <f t="shared" si="16"/>
        <v>39.555315698742113</v>
      </c>
      <c r="I127" s="1290">
        <f t="shared" si="16"/>
        <v>39.692153442428399</v>
      </c>
      <c r="J127" s="1284">
        <v>389217</v>
      </c>
      <c r="K127" s="1285">
        <v>34.235686005493498</v>
      </c>
      <c r="L127" s="1286">
        <v>80442</v>
      </c>
      <c r="M127" s="1287">
        <v>154076</v>
      </c>
      <c r="N127" s="1288">
        <v>154699</v>
      </c>
      <c r="O127" s="1289">
        <v>20.667648124311118</v>
      </c>
      <c r="P127" s="1289">
        <v>39.586143462387305</v>
      </c>
      <c r="Q127" s="1290">
        <v>39.746208413301574</v>
      </c>
      <c r="R127" s="1284">
        <v>1757</v>
      </c>
      <c r="S127" s="1285">
        <v>29.515651678998331</v>
      </c>
      <c r="T127" s="1286">
        <v>695</v>
      </c>
      <c r="U127" s="1287">
        <v>575</v>
      </c>
      <c r="V127" s="1288">
        <v>487</v>
      </c>
      <c r="W127" s="1289">
        <v>39.556061468412068</v>
      </c>
      <c r="X127" s="1289">
        <v>32.726237905520769</v>
      </c>
      <c r="Y127" s="1289">
        <v>27.71770062606716</v>
      </c>
    </row>
    <row r="128" spans="1:25" ht="14.45" customHeight="1">
      <c r="A128" s="1271" t="s">
        <v>11</v>
      </c>
      <c r="B128" s="1272">
        <v>117388</v>
      </c>
      <c r="C128" s="1273">
        <v>42.993380924796099</v>
      </c>
      <c r="D128" s="1274">
        <v>1711</v>
      </c>
      <c r="E128" s="1275">
        <v>37410</v>
      </c>
      <c r="F128" s="1276">
        <v>78267</v>
      </c>
      <c r="G128" s="1277">
        <f t="shared" si="17"/>
        <v>1.4575595461205575</v>
      </c>
      <c r="H128" s="1277">
        <f t="shared" si="16"/>
        <v>31.868674821957953</v>
      </c>
      <c r="I128" s="1278">
        <f t="shared" si="16"/>
        <v>66.673765631921484</v>
      </c>
      <c r="J128" s="1272">
        <v>115795</v>
      </c>
      <c r="K128" s="1273">
        <v>43.017340990543289</v>
      </c>
      <c r="L128" s="1274">
        <v>1688</v>
      </c>
      <c r="M128" s="1275">
        <v>36811</v>
      </c>
      <c r="N128" s="1276">
        <v>77296</v>
      </c>
      <c r="O128" s="1277">
        <v>1.4577486074528261</v>
      </c>
      <c r="P128" s="1277">
        <v>31.789800941318706</v>
      </c>
      <c r="Q128" s="1278">
        <v>66.752450451228469</v>
      </c>
      <c r="R128" s="1272">
        <v>1593</v>
      </c>
      <c r="S128" s="1273">
        <v>41.251726302573765</v>
      </c>
      <c r="T128" s="1274">
        <v>23</v>
      </c>
      <c r="U128" s="1275">
        <v>599</v>
      </c>
      <c r="V128" s="1276">
        <v>971</v>
      </c>
      <c r="W128" s="1277">
        <v>1.4438166980539862</v>
      </c>
      <c r="X128" s="1277">
        <v>37.602008788449467</v>
      </c>
      <c r="Y128" s="1277">
        <v>60.954174513496554</v>
      </c>
    </row>
    <row r="129" spans="1:25" ht="14.45" customHeight="1">
      <c r="A129" s="1283" t="s">
        <v>12</v>
      </c>
      <c r="B129" s="1284">
        <v>74916</v>
      </c>
      <c r="C129" s="1285">
        <v>39.706951786000459</v>
      </c>
      <c r="D129" s="1286">
        <v>577</v>
      </c>
      <c r="E129" s="1287">
        <v>23593</v>
      </c>
      <c r="F129" s="1288">
        <v>50746</v>
      </c>
      <c r="G129" s="1289">
        <f t="shared" si="17"/>
        <v>0.77019595280046982</v>
      </c>
      <c r="H129" s="1289">
        <f t="shared" si="16"/>
        <v>31.492605050990441</v>
      </c>
      <c r="I129" s="1290">
        <f t="shared" si="16"/>
        <v>67.737198996209088</v>
      </c>
      <c r="J129" s="1284">
        <v>74453</v>
      </c>
      <c r="K129" s="1285">
        <v>39.702470014640397</v>
      </c>
      <c r="L129" s="1286">
        <v>567</v>
      </c>
      <c r="M129" s="1287">
        <v>23497</v>
      </c>
      <c r="N129" s="1288">
        <v>50389</v>
      </c>
      <c r="O129" s="1289">
        <v>0.76155426913623359</v>
      </c>
      <c r="P129" s="1289">
        <v>31.559507340201197</v>
      </c>
      <c r="Q129" s="1290">
        <v>67.678938390662566</v>
      </c>
      <c r="R129" s="1284">
        <v>463</v>
      </c>
      <c r="S129" s="1285">
        <v>40.427645788336896</v>
      </c>
      <c r="T129" s="1286">
        <v>10</v>
      </c>
      <c r="U129" s="1287">
        <v>96</v>
      </c>
      <c r="V129" s="1288">
        <v>357</v>
      </c>
      <c r="W129" s="1289">
        <v>2.159827213822894</v>
      </c>
      <c r="X129" s="1289">
        <v>20.734341252699785</v>
      </c>
      <c r="Y129" s="1289">
        <v>77.105831533477314</v>
      </c>
    </row>
    <row r="130" spans="1:25" ht="14.45" customHeight="1">
      <c r="A130" s="1271" t="s">
        <v>13</v>
      </c>
      <c r="B130" s="1272">
        <v>19602</v>
      </c>
      <c r="C130" s="1273">
        <v>35.087593102744236</v>
      </c>
      <c r="D130" s="1274">
        <v>1124</v>
      </c>
      <c r="E130" s="1275">
        <v>9776</v>
      </c>
      <c r="F130" s="1276">
        <v>8702</v>
      </c>
      <c r="G130" s="1277">
        <f t="shared" si="17"/>
        <v>5.7341087644117943</v>
      </c>
      <c r="H130" s="1277">
        <f t="shared" si="16"/>
        <v>49.872461993674115</v>
      </c>
      <c r="I130" s="1278">
        <f t="shared" si="16"/>
        <v>44.393429241914092</v>
      </c>
      <c r="J130" s="1272">
        <v>19466</v>
      </c>
      <c r="K130" s="1273">
        <v>35.123908353025939</v>
      </c>
      <c r="L130" s="1274">
        <v>1076</v>
      </c>
      <c r="M130" s="1275">
        <v>9719</v>
      </c>
      <c r="N130" s="1276">
        <v>8671</v>
      </c>
      <c r="O130" s="1277">
        <v>5.5275865611836021</v>
      </c>
      <c r="P130" s="1277">
        <v>49.928079728757837</v>
      </c>
      <c r="Q130" s="1278">
        <v>44.544333710058567</v>
      </c>
      <c r="R130" s="1272">
        <v>136</v>
      </c>
      <c r="S130" s="1273">
        <v>29.889705882352928</v>
      </c>
      <c r="T130" s="1274">
        <v>48</v>
      </c>
      <c r="U130" s="1275">
        <v>57</v>
      </c>
      <c r="V130" s="1276">
        <v>31</v>
      </c>
      <c r="W130" s="1277">
        <v>35.294117647058826</v>
      </c>
      <c r="X130" s="1277">
        <v>41.911764705882355</v>
      </c>
      <c r="Y130" s="1277">
        <v>22.794117647058822</v>
      </c>
    </row>
    <row r="131" spans="1:25" ht="14.45" customHeight="1">
      <c r="A131" s="1283" t="s">
        <v>14</v>
      </c>
      <c r="B131" s="1284">
        <v>54389</v>
      </c>
      <c r="C131" s="1285">
        <v>35.516869219878913</v>
      </c>
      <c r="D131" s="1286">
        <v>17578</v>
      </c>
      <c r="E131" s="1287">
        <v>6113</v>
      </c>
      <c r="F131" s="1288">
        <v>30698</v>
      </c>
      <c r="G131" s="1289">
        <f t="shared" si="17"/>
        <v>32.319035099008993</v>
      </c>
      <c r="H131" s="1289">
        <f t="shared" si="16"/>
        <v>11.239405026751733</v>
      </c>
      <c r="I131" s="1290">
        <f t="shared" si="16"/>
        <v>56.441559874239275</v>
      </c>
      <c r="J131" s="1284">
        <v>53686</v>
      </c>
      <c r="K131" s="1285">
        <v>35.596188950564233</v>
      </c>
      <c r="L131" s="1286">
        <v>17182</v>
      </c>
      <c r="M131" s="1287">
        <v>5959</v>
      </c>
      <c r="N131" s="1288">
        <v>30545</v>
      </c>
      <c r="O131" s="1289">
        <v>32.004619453861345</v>
      </c>
      <c r="P131" s="1289">
        <v>11.099728048280744</v>
      </c>
      <c r="Q131" s="1290">
        <v>56.895652497857917</v>
      </c>
      <c r="R131" s="1284">
        <v>703</v>
      </c>
      <c r="S131" s="1285">
        <v>29.459459459459474</v>
      </c>
      <c r="T131" s="1286">
        <v>396</v>
      </c>
      <c r="U131" s="1287">
        <v>154</v>
      </c>
      <c r="V131" s="1288">
        <v>153</v>
      </c>
      <c r="W131" s="1289">
        <v>56.330014224751068</v>
      </c>
      <c r="X131" s="1289">
        <v>21.906116642958747</v>
      </c>
      <c r="Y131" s="1289">
        <v>21.763869132290186</v>
      </c>
    </row>
    <row r="132" spans="1:25" ht="14.45" customHeight="1">
      <c r="A132" s="1271" t="s">
        <v>15</v>
      </c>
      <c r="B132" s="1272">
        <v>195127</v>
      </c>
      <c r="C132" s="1273">
        <v>38.557524074064865</v>
      </c>
      <c r="D132" s="1274">
        <v>16299</v>
      </c>
      <c r="E132" s="1275">
        <v>63347</v>
      </c>
      <c r="F132" s="1276">
        <v>115481</v>
      </c>
      <c r="G132" s="1277">
        <f t="shared" si="17"/>
        <v>8.3530213655721663</v>
      </c>
      <c r="H132" s="1277">
        <f t="shared" si="16"/>
        <v>32.464497481127673</v>
      </c>
      <c r="I132" s="1278">
        <f t="shared" si="16"/>
        <v>59.182481153300159</v>
      </c>
      <c r="J132" s="1272">
        <v>194388</v>
      </c>
      <c r="K132" s="1273">
        <v>38.593467703767423</v>
      </c>
      <c r="L132" s="1274">
        <v>15995</v>
      </c>
      <c r="M132" s="1275">
        <v>63139</v>
      </c>
      <c r="N132" s="1276">
        <v>115254</v>
      </c>
      <c r="O132" s="1277">
        <v>8.2283885836574271</v>
      </c>
      <c r="P132" s="1277">
        <v>32.480914459740312</v>
      </c>
      <c r="Q132" s="1278">
        <v>59.290696956602261</v>
      </c>
      <c r="R132" s="1272">
        <v>739</v>
      </c>
      <c r="S132" s="1273">
        <v>29.102841677943168</v>
      </c>
      <c r="T132" s="1274">
        <v>304</v>
      </c>
      <c r="U132" s="1275">
        <v>208</v>
      </c>
      <c r="V132" s="1276">
        <v>227</v>
      </c>
      <c r="W132" s="1277">
        <v>41.136671177266578</v>
      </c>
      <c r="X132" s="1277">
        <v>28.146143437077132</v>
      </c>
      <c r="Y132" s="1277">
        <v>30.717185385656293</v>
      </c>
    </row>
    <row r="133" spans="1:25" ht="14.45" customHeight="1">
      <c r="A133" s="1283" t="s">
        <v>24</v>
      </c>
      <c r="B133" s="1284">
        <v>49234</v>
      </c>
      <c r="C133" s="1285">
        <v>44.970345696063518</v>
      </c>
      <c r="D133" s="1286">
        <v>474</v>
      </c>
      <c r="E133" s="1287">
        <v>11649</v>
      </c>
      <c r="F133" s="1288">
        <v>37111</v>
      </c>
      <c r="G133" s="1289">
        <f t="shared" si="17"/>
        <v>0.96274931957590282</v>
      </c>
      <c r="H133" s="1289">
        <f t="shared" si="16"/>
        <v>23.660478531096395</v>
      </c>
      <c r="I133" s="1290">
        <f t="shared" si="16"/>
        <v>75.376772149327692</v>
      </c>
      <c r="J133" s="1284">
        <v>48666</v>
      </c>
      <c r="K133" s="1285">
        <v>44.981095631446919</v>
      </c>
      <c r="L133" s="1286" t="s">
        <v>523</v>
      </c>
      <c r="M133" s="1287" t="s">
        <v>523</v>
      </c>
      <c r="N133" s="1288">
        <v>36711</v>
      </c>
      <c r="O133" s="1289" t="s">
        <v>523</v>
      </c>
      <c r="P133" s="1289" t="s">
        <v>523</v>
      </c>
      <c r="Q133" s="1290">
        <v>75.43459499445197</v>
      </c>
      <c r="R133" s="1284">
        <v>568</v>
      </c>
      <c r="S133" s="1285">
        <v>44.04929577464786</v>
      </c>
      <c r="T133" s="1286" t="s">
        <v>523</v>
      </c>
      <c r="U133" s="1287" t="s">
        <v>523</v>
      </c>
      <c r="V133" s="1288">
        <v>400</v>
      </c>
      <c r="W133" s="1289" t="s">
        <v>523</v>
      </c>
      <c r="X133" s="1289" t="s">
        <v>523</v>
      </c>
      <c r="Y133" s="1289">
        <v>70.422535211267601</v>
      </c>
    </row>
    <row r="134" spans="1:25" ht="14.45" customHeight="1">
      <c r="A134" s="1271" t="s">
        <v>16</v>
      </c>
      <c r="B134" s="1272">
        <v>232960</v>
      </c>
      <c r="C134" s="1273">
        <v>32.529404189561127</v>
      </c>
      <c r="D134" s="1274">
        <v>73375</v>
      </c>
      <c r="E134" s="1275">
        <v>71584</v>
      </c>
      <c r="F134" s="1276">
        <v>88001</v>
      </c>
      <c r="G134" s="1277">
        <f t="shared" si="17"/>
        <v>31.496823489010989</v>
      </c>
      <c r="H134" s="1277">
        <f t="shared" si="16"/>
        <v>30.728021978021978</v>
      </c>
      <c r="I134" s="1278">
        <f t="shared" si="16"/>
        <v>37.775154532967029</v>
      </c>
      <c r="J134" s="1272">
        <v>229923</v>
      </c>
      <c r="K134" s="1273">
        <v>32.655741269903679</v>
      </c>
      <c r="L134" s="1274">
        <v>71478</v>
      </c>
      <c r="M134" s="1275">
        <v>70948</v>
      </c>
      <c r="N134" s="1276">
        <v>87497</v>
      </c>
      <c r="O134" s="1277">
        <v>31.087798958781853</v>
      </c>
      <c r="P134" s="1277">
        <v>30.85728700477986</v>
      </c>
      <c r="Q134" s="1278">
        <v>38.054914036438284</v>
      </c>
      <c r="R134" s="1272">
        <v>3037</v>
      </c>
      <c r="S134" s="1273">
        <v>22.964767863022693</v>
      </c>
      <c r="T134" s="1274">
        <v>1897</v>
      </c>
      <c r="U134" s="1275">
        <v>636</v>
      </c>
      <c r="V134" s="1276">
        <v>504</v>
      </c>
      <c r="W134" s="1277">
        <v>62.462956865327627</v>
      </c>
      <c r="X134" s="1277">
        <v>20.941718801448797</v>
      </c>
      <c r="Y134" s="1277">
        <v>16.595324333223576</v>
      </c>
    </row>
    <row r="135" spans="1:25" ht="14.45" customHeight="1">
      <c r="A135" s="1283" t="s">
        <v>17</v>
      </c>
      <c r="B135" s="1284">
        <v>518583</v>
      </c>
      <c r="C135" s="1285">
        <v>39.63113137144876</v>
      </c>
      <c r="D135" s="1286">
        <v>28363</v>
      </c>
      <c r="E135" s="1287">
        <v>219081</v>
      </c>
      <c r="F135" s="1288">
        <v>271139</v>
      </c>
      <c r="G135" s="1289">
        <f t="shared" si="17"/>
        <v>5.4693269929789441</v>
      </c>
      <c r="H135" s="1289">
        <f t="shared" si="16"/>
        <v>42.24608211221733</v>
      </c>
      <c r="I135" s="1290">
        <f t="shared" si="16"/>
        <v>52.284590894803728</v>
      </c>
      <c r="J135" s="1284">
        <v>513486</v>
      </c>
      <c r="K135" s="1285">
        <v>39.6950432923176</v>
      </c>
      <c r="L135" s="1286">
        <v>26928</v>
      </c>
      <c r="M135" s="1287">
        <v>217332</v>
      </c>
      <c r="N135" s="1288">
        <v>269226</v>
      </c>
      <c r="O135" s="1289">
        <v>5.3</v>
      </c>
      <c r="P135" s="1289">
        <v>42.324815087461005</v>
      </c>
      <c r="Q135" s="1290">
        <v>52.431030252041921</v>
      </c>
      <c r="R135" s="1284">
        <v>5097</v>
      </c>
      <c r="S135" s="1285">
        <v>33.192466156562723</v>
      </c>
      <c r="T135" s="1286">
        <v>1435</v>
      </c>
      <c r="U135" s="1287">
        <v>1749</v>
      </c>
      <c r="V135" s="1288">
        <v>1913</v>
      </c>
      <c r="W135" s="1289">
        <v>28.153815970178535</v>
      </c>
      <c r="X135" s="1289">
        <v>34.314302530900534</v>
      </c>
      <c r="Y135" s="1289">
        <v>37.531881498920932</v>
      </c>
    </row>
    <row r="136" spans="1:25" ht="14.45" customHeight="1">
      <c r="A136" s="1271" t="s">
        <v>18</v>
      </c>
      <c r="B136" s="1272">
        <v>122641</v>
      </c>
      <c r="C136" s="1273">
        <v>40.107875832714797</v>
      </c>
      <c r="D136" s="1274">
        <v>4632</v>
      </c>
      <c r="E136" s="1275">
        <v>41466</v>
      </c>
      <c r="F136" s="1276">
        <v>76543</v>
      </c>
      <c r="G136" s="1277">
        <f t="shared" si="17"/>
        <v>3.7768772270284816</v>
      </c>
      <c r="H136" s="1277">
        <f t="shared" si="16"/>
        <v>33.810878906727766</v>
      </c>
      <c r="I136" s="1278">
        <f t="shared" si="16"/>
        <v>62.412243866243756</v>
      </c>
      <c r="J136" s="1272">
        <v>122395</v>
      </c>
      <c r="K136" s="1273">
        <v>40.139768781404207</v>
      </c>
      <c r="L136" s="1274">
        <v>4496</v>
      </c>
      <c r="M136" s="1275">
        <v>41402</v>
      </c>
      <c r="N136" s="1276">
        <v>76497</v>
      </c>
      <c r="O136" s="1277">
        <v>3.6733526696351979</v>
      </c>
      <c r="P136" s="1277">
        <v>33.826545202009882</v>
      </c>
      <c r="Q136" s="1278">
        <v>62.500102128354918</v>
      </c>
      <c r="R136" s="1272">
        <v>246</v>
      </c>
      <c r="S136" s="1273">
        <v>24.239837398373979</v>
      </c>
      <c r="T136" s="1274">
        <v>136</v>
      </c>
      <c r="U136" s="1275">
        <v>64</v>
      </c>
      <c r="V136" s="1276">
        <v>46</v>
      </c>
      <c r="W136" s="1277">
        <v>55.284552845528459</v>
      </c>
      <c r="X136" s="1277">
        <v>26.016260162601629</v>
      </c>
      <c r="Y136" s="1277">
        <v>18.699186991869919</v>
      </c>
    </row>
    <row r="137" spans="1:25" ht="14.45" customHeight="1">
      <c r="A137" s="1283" t="s">
        <v>19</v>
      </c>
      <c r="B137" s="1284">
        <v>26758</v>
      </c>
      <c r="C137" s="1285">
        <v>41.110920098662149</v>
      </c>
      <c r="D137" s="1286">
        <v>508</v>
      </c>
      <c r="E137" s="1287">
        <v>10542</v>
      </c>
      <c r="F137" s="1288">
        <v>15708</v>
      </c>
      <c r="G137" s="1289">
        <f t="shared" si="17"/>
        <v>1.8984976455639437</v>
      </c>
      <c r="H137" s="1289">
        <f t="shared" si="16"/>
        <v>39.397563345541521</v>
      </c>
      <c r="I137" s="1290">
        <f t="shared" si="16"/>
        <v>58.703939008894537</v>
      </c>
      <c r="J137" s="1284">
        <v>26650</v>
      </c>
      <c r="K137" s="1285">
        <v>41.16161350844294</v>
      </c>
      <c r="L137" s="1286">
        <v>470</v>
      </c>
      <c r="M137" s="1287">
        <v>10495</v>
      </c>
      <c r="N137" s="1288">
        <v>15685</v>
      </c>
      <c r="O137" s="1289">
        <v>1.7636022514071295</v>
      </c>
      <c r="P137" s="1289">
        <v>39.380863039399628</v>
      </c>
      <c r="Q137" s="1290">
        <v>58.85553470919325</v>
      </c>
      <c r="R137" s="1284">
        <v>108</v>
      </c>
      <c r="S137" s="1285">
        <v>28.601851851851851</v>
      </c>
      <c r="T137" s="1286">
        <v>38</v>
      </c>
      <c r="U137" s="1287">
        <v>47</v>
      </c>
      <c r="V137" s="1288">
        <v>23</v>
      </c>
      <c r="W137" s="1289">
        <v>35.185185185185183</v>
      </c>
      <c r="X137" s="1289">
        <v>43.518518518518519</v>
      </c>
      <c r="Y137" s="1289">
        <v>21.296296296296298</v>
      </c>
    </row>
    <row r="138" spans="1:25" ht="14.45" customHeight="1">
      <c r="A138" s="1271" t="s">
        <v>20</v>
      </c>
      <c r="B138" s="1272">
        <v>133429</v>
      </c>
      <c r="C138" s="1273">
        <v>42.836100098179571</v>
      </c>
      <c r="D138" s="1274">
        <v>2631</v>
      </c>
      <c r="E138" s="1275">
        <v>14710</v>
      </c>
      <c r="F138" s="1276">
        <v>116088</v>
      </c>
      <c r="G138" s="1277">
        <f t="shared" si="17"/>
        <v>1.9718352082380892</v>
      </c>
      <c r="H138" s="1277">
        <f t="shared" si="16"/>
        <v>11.024589856777762</v>
      </c>
      <c r="I138" s="1278">
        <f t="shared" si="16"/>
        <v>87.003574934984158</v>
      </c>
      <c r="J138" s="1272">
        <v>133127</v>
      </c>
      <c r="K138" s="1273">
        <v>42.83645691707919</v>
      </c>
      <c r="L138" s="1274">
        <v>2631</v>
      </c>
      <c r="M138" s="1275">
        <v>14686</v>
      </c>
      <c r="N138" s="1276">
        <v>115810</v>
      </c>
      <c r="O138" s="1277">
        <v>1.9763083371517423</v>
      </c>
      <c r="P138" s="1277">
        <v>11.031571356674453</v>
      </c>
      <c r="Q138" s="1278">
        <v>86.992120306173803</v>
      </c>
      <c r="R138" s="1272">
        <v>302</v>
      </c>
      <c r="S138" s="1273">
        <v>42.67880794701987</v>
      </c>
      <c r="T138" s="1274">
        <v>0</v>
      </c>
      <c r="U138" s="1275">
        <v>24</v>
      </c>
      <c r="V138" s="1276">
        <v>278</v>
      </c>
      <c r="W138" s="1277">
        <v>0</v>
      </c>
      <c r="X138" s="1277">
        <v>7.9470198675496695</v>
      </c>
      <c r="Y138" s="1277">
        <v>92.05298013245033</v>
      </c>
    </row>
    <row r="139" spans="1:25" ht="14.45" customHeight="1">
      <c r="A139" s="1283" t="s">
        <v>21</v>
      </c>
      <c r="B139" s="1284">
        <v>63777</v>
      </c>
      <c r="C139" s="1285">
        <v>43.485033789610867</v>
      </c>
      <c r="D139" s="1286">
        <v>3134</v>
      </c>
      <c r="E139" s="1287">
        <v>5027</v>
      </c>
      <c r="F139" s="1288">
        <v>55616</v>
      </c>
      <c r="G139" s="1289">
        <f t="shared" si="17"/>
        <v>4.9139972090251973</v>
      </c>
      <c r="H139" s="1289">
        <f t="shared" si="16"/>
        <v>7.8821518729322486</v>
      </c>
      <c r="I139" s="1290">
        <f t="shared" si="16"/>
        <v>87.203850918042562</v>
      </c>
      <c r="J139" s="1284">
        <v>63644</v>
      </c>
      <c r="K139" s="1285">
        <v>43.483847652567142</v>
      </c>
      <c r="L139" s="1286" t="s">
        <v>523</v>
      </c>
      <c r="M139" s="1287" t="s">
        <v>523</v>
      </c>
      <c r="N139" s="1288">
        <v>55499</v>
      </c>
      <c r="O139" s="1289" t="s">
        <v>523</v>
      </c>
      <c r="P139" s="1289" t="s">
        <v>523</v>
      </c>
      <c r="Q139" s="1290">
        <v>87.202250015712394</v>
      </c>
      <c r="R139" s="1284">
        <v>133</v>
      </c>
      <c r="S139" s="1285">
        <v>44.052631578947356</v>
      </c>
      <c r="T139" s="1286" t="s">
        <v>523</v>
      </c>
      <c r="U139" s="1287" t="s">
        <v>523</v>
      </c>
      <c r="V139" s="1288">
        <v>117</v>
      </c>
      <c r="W139" s="1289" t="s">
        <v>523</v>
      </c>
      <c r="X139" s="1289" t="s">
        <v>523</v>
      </c>
      <c r="Y139" s="1289">
        <v>87.969924812030072</v>
      </c>
    </row>
    <row r="140" spans="1:25" ht="14.45" customHeight="1">
      <c r="A140" s="1271" t="s">
        <v>22</v>
      </c>
      <c r="B140" s="1272">
        <v>85185</v>
      </c>
      <c r="C140" s="1273">
        <v>33.577519516346882</v>
      </c>
      <c r="D140" s="1274">
        <v>21392</v>
      </c>
      <c r="E140" s="1275">
        <v>29365</v>
      </c>
      <c r="F140" s="1276">
        <v>34428</v>
      </c>
      <c r="G140" s="1277">
        <f t="shared" si="17"/>
        <v>25.112402418266129</v>
      </c>
      <c r="H140" s="1277">
        <f t="shared" si="16"/>
        <v>34.472031460937956</v>
      </c>
      <c r="I140" s="1278">
        <f t="shared" si="16"/>
        <v>40.415566120795916</v>
      </c>
      <c r="J140" s="1272">
        <v>84002</v>
      </c>
      <c r="K140" s="1273">
        <v>33.635377729101165</v>
      </c>
      <c r="L140" s="1274">
        <v>20923</v>
      </c>
      <c r="M140" s="1275">
        <v>28958</v>
      </c>
      <c r="N140" s="1276">
        <v>34121</v>
      </c>
      <c r="O140" s="1277">
        <v>24.907740291897813</v>
      </c>
      <c r="P140" s="1277">
        <v>34.472988738363377</v>
      </c>
      <c r="Q140" s="1278">
        <v>40.619270969738814</v>
      </c>
      <c r="R140" s="1272">
        <v>1183</v>
      </c>
      <c r="S140" s="1273">
        <v>29.469146238376997</v>
      </c>
      <c r="T140" s="1274">
        <v>469</v>
      </c>
      <c r="U140" s="1275">
        <v>407</v>
      </c>
      <c r="V140" s="1276">
        <v>307</v>
      </c>
      <c r="W140" s="1277">
        <v>39.644970414201183</v>
      </c>
      <c r="X140" s="1277">
        <v>34.404057480980562</v>
      </c>
      <c r="Y140" s="1277">
        <v>25.950972104818259</v>
      </c>
    </row>
    <row r="141" spans="1:25" ht="14.45" customHeight="1" thickBot="1">
      <c r="A141" s="1283" t="s">
        <v>23</v>
      </c>
      <c r="B141" s="1300">
        <v>65603</v>
      </c>
      <c r="C141" s="1301">
        <v>45.789613279880285</v>
      </c>
      <c r="D141" s="1302">
        <v>830</v>
      </c>
      <c r="E141" s="1303">
        <v>1643</v>
      </c>
      <c r="F141" s="1304">
        <v>63130</v>
      </c>
      <c r="G141" s="1305">
        <f t="shared" si="17"/>
        <v>1.2651860433211897</v>
      </c>
      <c r="H141" s="1305">
        <f t="shared" si="16"/>
        <v>2.5044586375623066</v>
      </c>
      <c r="I141" s="1306">
        <f t="shared" si="16"/>
        <v>96.230355319116498</v>
      </c>
      <c r="J141" s="1300">
        <v>65583</v>
      </c>
      <c r="K141" s="1301">
        <v>45.793086623058272</v>
      </c>
      <c r="L141" s="1302" t="s">
        <v>523</v>
      </c>
      <c r="M141" s="1303" t="s">
        <v>523</v>
      </c>
      <c r="N141" s="1304">
        <v>63117</v>
      </c>
      <c r="O141" s="1305" t="s">
        <v>523</v>
      </c>
      <c r="P141" s="1305" t="s">
        <v>523</v>
      </c>
      <c r="Q141" s="1306">
        <v>96.239879236997396</v>
      </c>
      <c r="R141" s="1300">
        <v>20</v>
      </c>
      <c r="S141" s="1301">
        <v>34.400000000000006</v>
      </c>
      <c r="T141" s="1302" t="s">
        <v>523</v>
      </c>
      <c r="U141" s="1303" t="s">
        <v>523</v>
      </c>
      <c r="V141" s="1304">
        <v>13</v>
      </c>
      <c r="W141" s="1305" t="s">
        <v>523</v>
      </c>
      <c r="X141" s="1305" t="s">
        <v>523</v>
      </c>
      <c r="Y141" s="1305">
        <v>65</v>
      </c>
    </row>
    <row r="142" spans="1:25" ht="14.45" customHeight="1">
      <c r="A142" s="1311" t="s">
        <v>28</v>
      </c>
      <c r="B142" s="927">
        <v>1984266</v>
      </c>
      <c r="C142" s="1050">
        <v>36.492816487302612</v>
      </c>
      <c r="D142" s="931">
        <v>250424</v>
      </c>
      <c r="E142" s="932">
        <v>844062</v>
      </c>
      <c r="F142" s="929">
        <v>889780</v>
      </c>
      <c r="G142" s="1062">
        <f t="shared" si="17"/>
        <v>12.620485358313854</v>
      </c>
      <c r="H142" s="1312">
        <f t="shared" si="16"/>
        <v>42.537744435473876</v>
      </c>
      <c r="I142" s="1053">
        <f t="shared" si="16"/>
        <v>44.841770206212274</v>
      </c>
      <c r="J142" s="927">
        <v>1969924</v>
      </c>
      <c r="K142" s="1050">
        <v>36.552203029152672</v>
      </c>
      <c r="L142" s="931">
        <v>244027</v>
      </c>
      <c r="M142" s="932">
        <v>839968</v>
      </c>
      <c r="N142" s="929">
        <v>885929</v>
      </c>
      <c r="O142" s="1062">
        <v>12.387635259025222</v>
      </c>
      <c r="P142" s="1312">
        <v>42.639614523199882</v>
      </c>
      <c r="Q142" s="1053">
        <v>44.972750217774902</v>
      </c>
      <c r="R142" s="927">
        <v>14342</v>
      </c>
      <c r="S142" s="1050">
        <v>28.335866685259987</v>
      </c>
      <c r="T142" s="931">
        <v>6397</v>
      </c>
      <c r="U142" s="932">
        <v>4094</v>
      </c>
      <c r="V142" s="929">
        <f>SUM(V126:V127,V130,V131,V132,V134,V135,V136,V137,V140)</f>
        <v>3851</v>
      </c>
      <c r="W142" s="1051">
        <v>44.603263143215734</v>
      </c>
      <c r="X142" s="1312">
        <v>28.545530609398966</v>
      </c>
      <c r="Y142" s="1052">
        <v>26.851206247385299</v>
      </c>
    </row>
    <row r="143" spans="1:25" ht="14.45" customHeight="1">
      <c r="A143" s="1314" t="s">
        <v>27</v>
      </c>
      <c r="B143" s="939">
        <v>504347</v>
      </c>
      <c r="C143" s="1054">
        <v>43.082484876484678</v>
      </c>
      <c r="D143" s="943">
        <v>9357</v>
      </c>
      <c r="E143" s="944">
        <v>94032</v>
      </c>
      <c r="F143" s="941">
        <v>400958</v>
      </c>
      <c r="G143" s="1063">
        <f t="shared" si="17"/>
        <v>1.8552702801840797</v>
      </c>
      <c r="H143" s="1315">
        <f t="shared" si="16"/>
        <v>18.644306400157035</v>
      </c>
      <c r="I143" s="1057">
        <f t="shared" si="16"/>
        <v>79.500423319658893</v>
      </c>
      <c r="J143" s="939">
        <v>501268</v>
      </c>
      <c r="K143" s="1054">
        <v>43.089991780843576</v>
      </c>
      <c r="L143" s="943">
        <v>9315</v>
      </c>
      <c r="M143" s="944">
        <v>93131</v>
      </c>
      <c r="N143" s="941">
        <v>398822</v>
      </c>
      <c r="O143" s="1063">
        <v>1.8582873831962146</v>
      </c>
      <c r="P143" s="1315">
        <v>18.579083444385038</v>
      </c>
      <c r="Q143" s="1057">
        <v>79.562629172418738</v>
      </c>
      <c r="R143" s="939">
        <v>3079</v>
      </c>
      <c r="S143" s="1054">
        <v>41.860344267619489</v>
      </c>
      <c r="T143" s="943">
        <v>42</v>
      </c>
      <c r="U143" s="944">
        <v>901</v>
      </c>
      <c r="V143" s="941">
        <f>SUM(V128,V129,V133,V138,V139,V141)</f>
        <v>2136</v>
      </c>
      <c r="W143" s="1055">
        <v>1.3640792465086067</v>
      </c>
      <c r="X143" s="1315">
        <v>29.262747645339399</v>
      </c>
      <c r="Y143" s="1056">
        <v>69.373173108152002</v>
      </c>
    </row>
    <row r="144" spans="1:25" ht="14.45" customHeight="1">
      <c r="A144" s="1317" t="s">
        <v>26</v>
      </c>
      <c r="B144" s="951">
        <v>2488613</v>
      </c>
      <c r="C144" s="1058">
        <v>37.828291100302309</v>
      </c>
      <c r="D144" s="955">
        <v>259781</v>
      </c>
      <c r="E144" s="956">
        <v>938094</v>
      </c>
      <c r="F144" s="953">
        <v>1290738</v>
      </c>
      <c r="G144" s="1064">
        <f t="shared" si="17"/>
        <v>10.438786585137986</v>
      </c>
      <c r="H144" s="1318">
        <f t="shared" si="16"/>
        <v>37.695455259616502</v>
      </c>
      <c r="I144" s="1061">
        <f t="shared" si="16"/>
        <v>51.865758155245508</v>
      </c>
      <c r="J144" s="951">
        <v>2471192</v>
      </c>
      <c r="K144" s="1058">
        <v>37.878358298342356</v>
      </c>
      <c r="L144" s="955">
        <v>253342</v>
      </c>
      <c r="M144" s="956">
        <v>933099</v>
      </c>
      <c r="N144" s="953">
        <v>1284751</v>
      </c>
      <c r="O144" s="1064">
        <v>10.251813699623503</v>
      </c>
      <c r="P144" s="1318">
        <v>37.759065260813408</v>
      </c>
      <c r="Q144" s="1061">
        <v>51.989121039563088</v>
      </c>
      <c r="R144" s="951">
        <v>17421</v>
      </c>
      <c r="S144" s="1058">
        <v>30.726192526261471</v>
      </c>
      <c r="T144" s="955">
        <v>6439</v>
      </c>
      <c r="U144" s="956">
        <v>4995</v>
      </c>
      <c r="V144" s="953">
        <f>SUM(V126:V141)</f>
        <v>5987</v>
      </c>
      <c r="W144" s="1059">
        <v>36.9611388554044</v>
      </c>
      <c r="X144" s="1318">
        <v>28.67229206130532</v>
      </c>
      <c r="Y144" s="1060">
        <v>34.36656908329028</v>
      </c>
    </row>
    <row r="145" spans="1:25" ht="14.45" customHeight="1">
      <c r="A145" s="1850" t="s">
        <v>470</v>
      </c>
      <c r="B145" s="1850"/>
      <c r="C145" s="1850"/>
      <c r="D145" s="1850"/>
      <c r="E145" s="1850"/>
      <c r="F145" s="1850"/>
      <c r="G145" s="1850"/>
      <c r="H145" s="1850"/>
      <c r="I145" s="1850"/>
      <c r="J145" s="1850"/>
      <c r="K145" s="1850"/>
      <c r="L145" s="1850"/>
      <c r="M145" s="1850"/>
      <c r="N145" s="1850"/>
      <c r="O145" s="1850"/>
      <c r="P145" s="1850"/>
      <c r="Q145" s="1850"/>
      <c r="R145" s="1850"/>
      <c r="S145" s="1850"/>
      <c r="T145" s="1850"/>
      <c r="U145" s="1850"/>
      <c r="V145" s="1850"/>
      <c r="W145" s="1850"/>
      <c r="X145" s="1850"/>
      <c r="Y145" s="1850"/>
    </row>
    <row r="146" spans="1:25" ht="14.45" customHeight="1">
      <c r="A146" s="2121" t="s">
        <v>524</v>
      </c>
      <c r="B146" s="2121"/>
      <c r="C146" s="2121"/>
      <c r="D146" s="2121"/>
      <c r="E146" s="2121"/>
      <c r="F146" s="2121"/>
      <c r="G146" s="2121"/>
      <c r="H146" s="2121"/>
      <c r="I146" s="2121"/>
      <c r="J146" s="2121"/>
      <c r="K146" s="2121"/>
      <c r="L146" s="2121"/>
      <c r="M146" s="2121"/>
      <c r="N146" s="2121"/>
      <c r="O146" s="2121"/>
      <c r="P146" s="2121"/>
      <c r="Q146" s="2121"/>
      <c r="R146" s="2121"/>
      <c r="S146" s="2121"/>
      <c r="T146" s="2121"/>
      <c r="U146" s="2121"/>
      <c r="V146" s="2121"/>
      <c r="W146" s="1915"/>
      <c r="X146" s="1915"/>
      <c r="Y146" s="1915"/>
    </row>
    <row r="147" spans="1:25" ht="14.45" customHeight="1">
      <c r="A147" s="2121" t="s">
        <v>490</v>
      </c>
      <c r="B147" s="2121"/>
      <c r="C147" s="2121"/>
      <c r="D147" s="2121"/>
      <c r="E147" s="2121"/>
      <c r="F147" s="2121"/>
      <c r="G147" s="2121"/>
      <c r="H147" s="2121"/>
      <c r="I147" s="2121"/>
      <c r="J147" s="2121"/>
      <c r="K147" s="2121"/>
      <c r="L147" s="2121"/>
      <c r="M147" s="2121"/>
      <c r="N147" s="2121"/>
      <c r="O147" s="2121"/>
      <c r="P147" s="2121"/>
      <c r="Q147" s="2121"/>
      <c r="R147" s="2121"/>
      <c r="S147" s="2121"/>
      <c r="T147" s="2121"/>
      <c r="U147" s="2121"/>
      <c r="V147" s="2121"/>
      <c r="W147" s="1915"/>
      <c r="X147" s="1915"/>
      <c r="Y147" s="1915"/>
    </row>
    <row r="148" spans="1:25" ht="14.45" customHeight="1">
      <c r="A148" s="1027"/>
      <c r="B148" s="1027"/>
      <c r="C148" s="1027"/>
      <c r="D148" s="1027"/>
      <c r="E148" s="1027"/>
      <c r="F148" s="1027"/>
      <c r="G148" s="1027"/>
      <c r="H148" s="1027"/>
      <c r="I148" s="1027"/>
      <c r="J148" s="1027"/>
      <c r="K148" s="1027"/>
      <c r="L148" s="1027"/>
      <c r="M148" s="1027"/>
      <c r="N148" s="1027"/>
      <c r="O148" s="1027"/>
      <c r="P148" s="1027"/>
      <c r="Q148" s="1027"/>
      <c r="R148" s="1027"/>
      <c r="S148" s="1027"/>
      <c r="T148" s="1027"/>
      <c r="U148" s="1027"/>
      <c r="V148" s="1027"/>
      <c r="W148" s="1027"/>
      <c r="X148" s="1027"/>
      <c r="Y148" s="1027"/>
    </row>
    <row r="149" spans="1:25" ht="24" customHeight="1">
      <c r="A149" s="1910">
        <v>2018</v>
      </c>
      <c r="B149" s="1910"/>
      <c r="C149" s="1910"/>
      <c r="D149" s="1910"/>
      <c r="E149" s="1910"/>
      <c r="F149" s="1910"/>
      <c r="G149" s="1910"/>
      <c r="H149" s="1910"/>
      <c r="I149" s="1910"/>
      <c r="J149" s="1910"/>
      <c r="K149" s="1910"/>
      <c r="L149" s="1910"/>
      <c r="M149" s="1910"/>
      <c r="N149" s="1910"/>
      <c r="O149" s="1910"/>
      <c r="P149" s="1910"/>
      <c r="Q149" s="1910"/>
      <c r="R149" s="1910"/>
      <c r="S149" s="1910"/>
      <c r="T149" s="1910"/>
      <c r="U149" s="1910"/>
      <c r="V149" s="1910"/>
      <c r="W149" s="1910"/>
      <c r="X149" s="1910"/>
      <c r="Y149" s="1910"/>
    </row>
    <row r="150" spans="1:25" ht="14.45" customHeight="1">
      <c r="A150" s="1027"/>
      <c r="B150" s="1027"/>
      <c r="C150" s="1027"/>
      <c r="D150" s="1027"/>
      <c r="E150" s="1027"/>
      <c r="F150" s="1027"/>
      <c r="G150" s="1027"/>
      <c r="H150" s="1027"/>
      <c r="I150" s="1027"/>
      <c r="J150" s="1027"/>
      <c r="K150" s="1027"/>
      <c r="L150" s="1027"/>
      <c r="M150" s="1027"/>
      <c r="N150" s="1027"/>
      <c r="O150" s="1027"/>
      <c r="P150" s="1027"/>
      <c r="Q150" s="1027"/>
      <c r="R150" s="1027"/>
      <c r="S150" s="1027"/>
      <c r="T150" s="1027"/>
      <c r="U150" s="1027"/>
      <c r="V150" s="1027"/>
      <c r="W150" s="1027"/>
      <c r="X150" s="1027"/>
      <c r="Y150" s="1027"/>
    </row>
    <row r="151" spans="1:25" ht="14.45" customHeight="1">
      <c r="A151" s="2131" t="s">
        <v>639</v>
      </c>
      <c r="B151" s="2131"/>
      <c r="C151" s="2131"/>
      <c r="D151" s="2131"/>
      <c r="E151" s="2131"/>
      <c r="F151" s="2131"/>
      <c r="G151" s="2131"/>
      <c r="H151" s="2131"/>
      <c r="I151" s="2131"/>
      <c r="J151" s="2131"/>
      <c r="K151" s="2131"/>
      <c r="L151" s="2131"/>
      <c r="M151" s="2131"/>
      <c r="N151" s="2131"/>
      <c r="O151" s="2131"/>
      <c r="P151" s="2131"/>
      <c r="Q151" s="2131"/>
      <c r="R151" s="2131"/>
      <c r="S151" s="2131"/>
      <c r="T151" s="2131"/>
      <c r="U151" s="2131"/>
      <c r="V151" s="2131"/>
      <c r="W151" s="2131"/>
      <c r="X151" s="2131"/>
      <c r="Y151" s="2131"/>
    </row>
    <row r="152" spans="1:25" ht="14.45" customHeight="1">
      <c r="A152" s="2132" t="s">
        <v>8</v>
      </c>
      <c r="B152" s="2137" t="s">
        <v>634</v>
      </c>
      <c r="C152" s="2135"/>
      <c r="D152" s="2135"/>
      <c r="E152" s="2135"/>
      <c r="F152" s="2135"/>
      <c r="G152" s="2135"/>
      <c r="H152" s="2135"/>
      <c r="I152" s="2135"/>
      <c r="J152" s="2135"/>
      <c r="K152" s="2135"/>
      <c r="L152" s="2135"/>
      <c r="M152" s="2135"/>
      <c r="N152" s="2135"/>
      <c r="O152" s="2135"/>
      <c r="P152" s="2135"/>
      <c r="Q152" s="2135"/>
      <c r="R152" s="2135"/>
      <c r="S152" s="2135"/>
      <c r="T152" s="2135"/>
      <c r="U152" s="2135"/>
      <c r="V152" s="2135"/>
      <c r="W152" s="2135"/>
      <c r="X152" s="2135"/>
      <c r="Y152" s="2135"/>
    </row>
    <row r="153" spans="1:25" ht="14.45" customHeight="1">
      <c r="A153" s="2132"/>
      <c r="B153" s="2126" t="s">
        <v>613</v>
      </c>
      <c r="C153" s="2136" t="s">
        <v>614</v>
      </c>
      <c r="D153" s="2127" t="s">
        <v>615</v>
      </c>
      <c r="E153" s="2128"/>
      <c r="F153" s="2128"/>
      <c r="G153" s="2128"/>
      <c r="H153" s="2128"/>
      <c r="I153" s="2129"/>
      <c r="J153" s="2136" t="s">
        <v>616</v>
      </c>
      <c r="K153" s="2136" t="s">
        <v>614</v>
      </c>
      <c r="L153" s="2127" t="s">
        <v>615</v>
      </c>
      <c r="M153" s="2128"/>
      <c r="N153" s="2128"/>
      <c r="O153" s="2128"/>
      <c r="P153" s="2128"/>
      <c r="Q153" s="2129"/>
      <c r="R153" s="2126" t="s">
        <v>617</v>
      </c>
      <c r="S153" s="2136" t="s">
        <v>614</v>
      </c>
      <c r="T153" s="2127" t="s">
        <v>615</v>
      </c>
      <c r="U153" s="2128"/>
      <c r="V153" s="2128"/>
      <c r="W153" s="2128"/>
      <c r="X153" s="2128"/>
      <c r="Y153" s="2128"/>
    </row>
    <row r="154" spans="1:25" ht="60.75" customHeight="1">
      <c r="A154" s="2132"/>
      <c r="B154" s="2126"/>
      <c r="C154" s="2136"/>
      <c r="D154" s="1267" t="s">
        <v>618</v>
      </c>
      <c r="E154" s="1268" t="s">
        <v>619</v>
      </c>
      <c r="F154" s="1269" t="s">
        <v>620</v>
      </c>
      <c r="G154" s="1267" t="s">
        <v>618</v>
      </c>
      <c r="H154" s="1268" t="s">
        <v>619</v>
      </c>
      <c r="I154" s="1269" t="s">
        <v>620</v>
      </c>
      <c r="J154" s="2136"/>
      <c r="K154" s="2136"/>
      <c r="L154" s="1267" t="s">
        <v>618</v>
      </c>
      <c r="M154" s="1268" t="s">
        <v>619</v>
      </c>
      <c r="N154" s="1269" t="s">
        <v>620</v>
      </c>
      <c r="O154" s="1267" t="s">
        <v>618</v>
      </c>
      <c r="P154" s="1268" t="s">
        <v>619</v>
      </c>
      <c r="Q154" s="1269" t="s">
        <v>620</v>
      </c>
      <c r="R154" s="2126"/>
      <c r="S154" s="2136"/>
      <c r="T154" s="1267" t="s">
        <v>618</v>
      </c>
      <c r="U154" s="1268" t="s">
        <v>619</v>
      </c>
      <c r="V154" s="1269" t="s">
        <v>620</v>
      </c>
      <c r="W154" s="1267" t="s">
        <v>618</v>
      </c>
      <c r="X154" s="1268" t="s">
        <v>619</v>
      </c>
      <c r="Y154" s="1268" t="s">
        <v>620</v>
      </c>
    </row>
    <row r="155" spans="1:25" ht="14.45" customHeight="1" thickBot="1">
      <c r="A155" s="2133"/>
      <c r="B155" s="2125" t="s">
        <v>1</v>
      </c>
      <c r="C155" s="2123"/>
      <c r="D155" s="2123"/>
      <c r="E155" s="2123"/>
      <c r="F155" s="2124"/>
      <c r="G155" s="2125" t="s">
        <v>469</v>
      </c>
      <c r="H155" s="2123"/>
      <c r="I155" s="2124"/>
      <c r="J155" s="2125" t="s">
        <v>1</v>
      </c>
      <c r="K155" s="2123"/>
      <c r="L155" s="1837"/>
      <c r="M155" s="1837"/>
      <c r="N155" s="1838"/>
      <c r="O155" s="2125" t="s">
        <v>469</v>
      </c>
      <c r="P155" s="1837"/>
      <c r="Q155" s="1838"/>
      <c r="R155" s="2125" t="s">
        <v>1</v>
      </c>
      <c r="S155" s="2123"/>
      <c r="T155" s="1837"/>
      <c r="U155" s="1837"/>
      <c r="V155" s="1838"/>
      <c r="W155" s="2125" t="s">
        <v>469</v>
      </c>
      <c r="X155" s="2123"/>
      <c r="Y155" s="2123"/>
    </row>
    <row r="156" spans="1:25" ht="14.45" customHeight="1">
      <c r="A156" s="1271" t="s">
        <v>9</v>
      </c>
      <c r="B156" s="1272">
        <f>SUM(D156:F156)</f>
        <v>328106</v>
      </c>
      <c r="C156" s="1273">
        <v>35.051001810390417</v>
      </c>
      <c r="D156" s="1274">
        <f>SUM(L156,T156)</f>
        <v>5536</v>
      </c>
      <c r="E156" s="1275">
        <f>SUM(M156,U156)</f>
        <v>233562</v>
      </c>
      <c r="F156" s="1276">
        <f>SUM(N156,V156)</f>
        <v>89008</v>
      </c>
      <c r="G156" s="1323">
        <f>D156/B156*100</f>
        <v>1.6872596051276112</v>
      </c>
      <c r="H156" s="1282">
        <f>E156/B156*100</f>
        <v>71.184921945956489</v>
      </c>
      <c r="I156" s="1278">
        <f>F156/B156*100</f>
        <v>27.127818448915896</v>
      </c>
      <c r="J156" s="1272">
        <f>SUM(L156:N156)</f>
        <v>326953</v>
      </c>
      <c r="K156" s="1273">
        <v>35.103519466100472</v>
      </c>
      <c r="L156" s="1274">
        <v>4723</v>
      </c>
      <c r="M156" s="1275">
        <v>233372</v>
      </c>
      <c r="N156" s="1276">
        <v>88858</v>
      </c>
      <c r="O156" s="1277">
        <f t="shared" ref="O156:Q174" si="18">L156/$J156*100</f>
        <v>1.4445501341171361</v>
      </c>
      <c r="P156" s="1277">
        <f t="shared" si="18"/>
        <v>71.377843298578085</v>
      </c>
      <c r="Q156" s="1278">
        <f t="shared" si="18"/>
        <v>27.177606567304778</v>
      </c>
      <c r="R156" s="1272">
        <f>SUM(T156:V156)</f>
        <v>1153</v>
      </c>
      <c r="S156" s="1273">
        <v>20.158716392020782</v>
      </c>
      <c r="T156" s="1274">
        <v>813</v>
      </c>
      <c r="U156" s="1275">
        <v>190</v>
      </c>
      <c r="V156" s="1276">
        <v>150</v>
      </c>
      <c r="W156" s="1277">
        <f t="shared" ref="W156:Y174" si="19">T156/$R156*100</f>
        <v>70.511708586296621</v>
      </c>
      <c r="X156" s="1277">
        <f t="shared" si="19"/>
        <v>16.478751084128358</v>
      </c>
      <c r="Y156" s="1277">
        <f t="shared" si="19"/>
        <v>13.009540329575023</v>
      </c>
    </row>
    <row r="157" spans="1:25" ht="14.45" customHeight="1">
      <c r="A157" s="1283" t="s">
        <v>10</v>
      </c>
      <c r="B157" s="1284">
        <f t="shared" ref="B157:B174" si="20">SUM(D157:F157)</f>
        <v>380196</v>
      </c>
      <c r="C157" s="1285">
        <v>34.143331334363772</v>
      </c>
      <c r="D157" s="1286">
        <f t="shared" ref="D157:F174" si="21">SUM(L157,T157)</f>
        <v>81562</v>
      </c>
      <c r="E157" s="1287">
        <f t="shared" si="21"/>
        <v>148834</v>
      </c>
      <c r="F157" s="1288">
        <f t="shared" si="21"/>
        <v>149800</v>
      </c>
      <c r="G157" s="1289">
        <f t="shared" ref="G157:G174" si="22">D157/B157*100</f>
        <v>21.452619175372703</v>
      </c>
      <c r="H157" s="1289">
        <f t="shared" ref="H157:H174" si="23">E157/B157*100</f>
        <v>39.146650674915044</v>
      </c>
      <c r="I157" s="1290">
        <f t="shared" ref="I157:I174" si="24">F157/B157*100</f>
        <v>39.400730149712253</v>
      </c>
      <c r="J157" s="1284">
        <f t="shared" ref="J157:J171" si="25">SUM(L157:N157)</f>
        <v>378507</v>
      </c>
      <c r="K157" s="1285">
        <v>34.166810653435157</v>
      </c>
      <c r="L157" s="1286">
        <v>80803</v>
      </c>
      <c r="M157" s="1287">
        <v>148331</v>
      </c>
      <c r="N157" s="1288">
        <v>149373</v>
      </c>
      <c r="O157" s="1289">
        <f t="shared" si="18"/>
        <v>21.34782183684846</v>
      </c>
      <c r="P157" s="1289">
        <f t="shared" si="18"/>
        <v>39.188443014263932</v>
      </c>
      <c r="Q157" s="1290">
        <f t="shared" si="18"/>
        <v>39.463735148887601</v>
      </c>
      <c r="R157" s="1284">
        <f t="shared" ref="R157:R171" si="26">SUM(T157:V157)</f>
        <v>1689</v>
      </c>
      <c r="S157" s="1285">
        <v>28.88158673771462</v>
      </c>
      <c r="T157" s="1286">
        <v>759</v>
      </c>
      <c r="U157" s="1287">
        <v>503</v>
      </c>
      <c r="V157" s="1288">
        <v>427</v>
      </c>
      <c r="W157" s="1289">
        <f t="shared" si="19"/>
        <v>44.93783303730018</v>
      </c>
      <c r="X157" s="1289">
        <f t="shared" si="19"/>
        <v>29.780935464772057</v>
      </c>
      <c r="Y157" s="1289">
        <f t="shared" si="19"/>
        <v>25.28123149792777</v>
      </c>
    </row>
    <row r="158" spans="1:25" ht="14.45" customHeight="1">
      <c r="A158" s="1271" t="s">
        <v>11</v>
      </c>
      <c r="B158" s="1272">
        <f t="shared" si="20"/>
        <v>114467</v>
      </c>
      <c r="C158" s="1273">
        <v>42.799715201761195</v>
      </c>
      <c r="D158" s="1274">
        <f t="shared" si="21"/>
        <v>2288</v>
      </c>
      <c r="E158" s="1275">
        <f t="shared" si="21"/>
        <v>36822</v>
      </c>
      <c r="F158" s="1276">
        <f t="shared" si="21"/>
        <v>75357</v>
      </c>
      <c r="G158" s="1277">
        <f t="shared" si="22"/>
        <v>1.9988293569325657</v>
      </c>
      <c r="H158" s="1277">
        <f t="shared" si="23"/>
        <v>32.168223156018769</v>
      </c>
      <c r="I158" s="1278">
        <f t="shared" si="24"/>
        <v>65.832947487048671</v>
      </c>
      <c r="J158" s="1272">
        <f t="shared" si="25"/>
        <v>112970</v>
      </c>
      <c r="K158" s="1273">
        <v>42.821120651500166</v>
      </c>
      <c r="L158" s="1274">
        <v>2260</v>
      </c>
      <c r="M158" s="1275">
        <v>36261</v>
      </c>
      <c r="N158" s="1276">
        <v>74449</v>
      </c>
      <c r="O158" s="1277">
        <f t="shared" si="18"/>
        <v>2.000531114455165</v>
      </c>
      <c r="P158" s="1277">
        <f t="shared" si="18"/>
        <v>32.0979020979021</v>
      </c>
      <c r="Q158" s="1278">
        <f t="shared" si="18"/>
        <v>65.901566787642736</v>
      </c>
      <c r="R158" s="1272">
        <f t="shared" si="26"/>
        <v>1497</v>
      </c>
      <c r="S158" s="1273">
        <v>41.184368737474955</v>
      </c>
      <c r="T158" s="1274">
        <v>28</v>
      </c>
      <c r="U158" s="1275">
        <v>561</v>
      </c>
      <c r="V158" s="1276">
        <v>908</v>
      </c>
      <c r="W158" s="1277">
        <f t="shared" si="19"/>
        <v>1.8704074816299265</v>
      </c>
      <c r="X158" s="1277">
        <f t="shared" si="19"/>
        <v>37.474949899799597</v>
      </c>
      <c r="Y158" s="1277">
        <f t="shared" si="19"/>
        <v>60.654642618570477</v>
      </c>
    </row>
    <row r="159" spans="1:25" ht="14.45" customHeight="1">
      <c r="A159" s="1283" t="s">
        <v>12</v>
      </c>
      <c r="B159" s="1284">
        <f t="shared" si="20"/>
        <v>73271</v>
      </c>
      <c r="C159" s="1285">
        <v>39.479657709052972</v>
      </c>
      <c r="D159" s="1286">
        <f t="shared" si="21"/>
        <v>693</v>
      </c>
      <c r="E159" s="1287">
        <f t="shared" si="21"/>
        <v>23976</v>
      </c>
      <c r="F159" s="1288">
        <f t="shared" si="21"/>
        <v>48602</v>
      </c>
      <c r="G159" s="1289">
        <f t="shared" si="22"/>
        <v>0.94580393334334179</v>
      </c>
      <c r="H159" s="1289">
        <f t="shared" si="23"/>
        <v>32.72235946008653</v>
      </c>
      <c r="I159" s="1290">
        <f t="shared" si="24"/>
        <v>66.331836606570121</v>
      </c>
      <c r="J159" s="1284">
        <f t="shared" si="25"/>
        <v>72822</v>
      </c>
      <c r="K159" s="1285">
        <v>39.476435692510833</v>
      </c>
      <c r="L159" s="1286">
        <v>686</v>
      </c>
      <c r="M159" s="1287">
        <v>23851</v>
      </c>
      <c r="N159" s="1288">
        <v>48285</v>
      </c>
      <c r="O159" s="1289">
        <f t="shared" si="18"/>
        <v>0.94202301502293273</v>
      </c>
      <c r="P159" s="1289">
        <f t="shared" si="18"/>
        <v>32.752464914448929</v>
      </c>
      <c r="Q159" s="1290">
        <f t="shared" si="18"/>
        <v>66.305512070528138</v>
      </c>
      <c r="R159" s="1284">
        <f t="shared" si="26"/>
        <v>449</v>
      </c>
      <c r="S159" s="1285">
        <v>40.00222717149218</v>
      </c>
      <c r="T159" s="1286">
        <v>7</v>
      </c>
      <c r="U159" s="1287">
        <v>125</v>
      </c>
      <c r="V159" s="1288">
        <v>317</v>
      </c>
      <c r="W159" s="1289">
        <f t="shared" si="19"/>
        <v>1.5590200445434299</v>
      </c>
      <c r="X159" s="1289">
        <f t="shared" si="19"/>
        <v>27.839643652561247</v>
      </c>
      <c r="Y159" s="1289">
        <f t="shared" si="19"/>
        <v>70.601336302895319</v>
      </c>
    </row>
    <row r="160" spans="1:25" ht="14.45" customHeight="1">
      <c r="A160" s="1271" t="s">
        <v>13</v>
      </c>
      <c r="B160" s="1272">
        <f t="shared" si="20"/>
        <v>19126</v>
      </c>
      <c r="C160" s="1273">
        <v>34.875091498483691</v>
      </c>
      <c r="D160" s="1274">
        <f t="shared" si="21"/>
        <v>1293</v>
      </c>
      <c r="E160" s="1275">
        <f t="shared" si="21"/>
        <v>9542</v>
      </c>
      <c r="F160" s="1276">
        <f t="shared" si="21"/>
        <v>8291</v>
      </c>
      <c r="G160" s="1277">
        <f t="shared" si="22"/>
        <v>6.7604308271462923</v>
      </c>
      <c r="H160" s="1277">
        <f t="shared" si="23"/>
        <v>49.890201819512704</v>
      </c>
      <c r="I160" s="1278">
        <f t="shared" si="24"/>
        <v>43.349367353341002</v>
      </c>
      <c r="J160" s="1272">
        <f t="shared" si="25"/>
        <v>18978</v>
      </c>
      <c r="K160" s="1273">
        <v>34.892401728316976</v>
      </c>
      <c r="L160" s="1274">
        <v>1250</v>
      </c>
      <c r="M160" s="1275">
        <v>9493</v>
      </c>
      <c r="N160" s="1276">
        <v>8235</v>
      </c>
      <c r="O160" s="1277">
        <f t="shared" si="18"/>
        <v>6.5865739277057651</v>
      </c>
      <c r="P160" s="1277">
        <f t="shared" si="18"/>
        <v>50.021077036568663</v>
      </c>
      <c r="Q160" s="1278">
        <f t="shared" si="18"/>
        <v>43.392349035725573</v>
      </c>
      <c r="R160" s="1272">
        <f t="shared" si="26"/>
        <v>148</v>
      </c>
      <c r="S160" s="1273">
        <v>32.655405405405396</v>
      </c>
      <c r="T160" s="1274">
        <v>43</v>
      </c>
      <c r="U160" s="1275">
        <v>49</v>
      </c>
      <c r="V160" s="1276">
        <v>56</v>
      </c>
      <c r="W160" s="1277">
        <f t="shared" si="19"/>
        <v>29.054054054054053</v>
      </c>
      <c r="X160" s="1277">
        <f t="shared" si="19"/>
        <v>33.108108108108105</v>
      </c>
      <c r="Y160" s="1277">
        <f t="shared" si="19"/>
        <v>37.837837837837839</v>
      </c>
    </row>
    <row r="161" spans="1:25" ht="14.45" customHeight="1">
      <c r="A161" s="1283" t="s">
        <v>14</v>
      </c>
      <c r="B161" s="1284">
        <f t="shared" si="20"/>
        <v>53416</v>
      </c>
      <c r="C161" s="1285">
        <v>34.95843941890093</v>
      </c>
      <c r="D161" s="1286">
        <f t="shared" si="21"/>
        <v>18340</v>
      </c>
      <c r="E161" s="1287">
        <f t="shared" si="21"/>
        <v>6189</v>
      </c>
      <c r="F161" s="1288">
        <f t="shared" si="21"/>
        <v>28887</v>
      </c>
      <c r="G161" s="1289">
        <f t="shared" si="22"/>
        <v>34.334281863112174</v>
      </c>
      <c r="H161" s="1289">
        <f t="shared" si="23"/>
        <v>11.586416055114572</v>
      </c>
      <c r="I161" s="1290">
        <f t="shared" si="24"/>
        <v>54.07930208177325</v>
      </c>
      <c r="J161" s="1284">
        <f t="shared" si="25"/>
        <v>52688</v>
      </c>
      <c r="K161" s="1285">
        <v>35.032075614941029</v>
      </c>
      <c r="L161" s="1286">
        <v>17927</v>
      </c>
      <c r="M161" s="1287">
        <v>6046</v>
      </c>
      <c r="N161" s="1288">
        <v>28715</v>
      </c>
      <c r="O161" s="1289">
        <f t="shared" si="18"/>
        <v>34.02482538718494</v>
      </c>
      <c r="P161" s="1289">
        <f t="shared" si="18"/>
        <v>11.475098694199817</v>
      </c>
      <c r="Q161" s="1290">
        <f t="shared" si="18"/>
        <v>54.500075918615245</v>
      </c>
      <c r="R161" s="1284">
        <f t="shared" si="26"/>
        <v>728</v>
      </c>
      <c r="S161" s="1285">
        <v>29.629120879120865</v>
      </c>
      <c r="T161" s="1286">
        <v>413</v>
      </c>
      <c r="U161" s="1287">
        <v>143</v>
      </c>
      <c r="V161" s="1288">
        <v>172</v>
      </c>
      <c r="W161" s="1289">
        <f t="shared" si="19"/>
        <v>56.730769230769226</v>
      </c>
      <c r="X161" s="1289">
        <f t="shared" si="19"/>
        <v>19.642857142857142</v>
      </c>
      <c r="Y161" s="1289">
        <f t="shared" si="19"/>
        <v>23.626373626373624</v>
      </c>
    </row>
    <row r="162" spans="1:25" ht="14.45" customHeight="1">
      <c r="A162" s="1271" t="s">
        <v>15</v>
      </c>
      <c r="B162" s="1272">
        <f t="shared" si="20"/>
        <v>189581</v>
      </c>
      <c r="C162" s="1273">
        <v>37.900111298072424</v>
      </c>
      <c r="D162" s="1274">
        <f t="shared" si="21"/>
        <v>26010</v>
      </c>
      <c r="E162" s="1275">
        <f t="shared" si="21"/>
        <v>55130</v>
      </c>
      <c r="F162" s="1276">
        <f t="shared" si="21"/>
        <v>108441</v>
      </c>
      <c r="G162" s="1277">
        <f t="shared" si="22"/>
        <v>13.719729297767181</v>
      </c>
      <c r="H162" s="1277">
        <f t="shared" si="23"/>
        <v>29.07991834624778</v>
      </c>
      <c r="I162" s="1278">
        <f t="shared" si="24"/>
        <v>57.200352355985039</v>
      </c>
      <c r="J162" s="1272">
        <f t="shared" si="25"/>
        <v>188961</v>
      </c>
      <c r="K162" s="1273">
        <v>37.931112769300853</v>
      </c>
      <c r="L162" s="1274">
        <v>25723</v>
      </c>
      <c r="M162" s="1275">
        <v>54981</v>
      </c>
      <c r="N162" s="1276">
        <v>108257</v>
      </c>
      <c r="O162" s="1277">
        <f t="shared" si="18"/>
        <v>13.61286191330486</v>
      </c>
      <c r="P162" s="1277">
        <f t="shared" si="18"/>
        <v>29.096480226078398</v>
      </c>
      <c r="Q162" s="1278">
        <f t="shared" si="18"/>
        <v>57.290657860616747</v>
      </c>
      <c r="R162" s="1272">
        <f t="shared" si="26"/>
        <v>620</v>
      </c>
      <c r="S162" s="1273">
        <v>28.451612903225808</v>
      </c>
      <c r="T162" s="1274">
        <v>287</v>
      </c>
      <c r="U162" s="1275">
        <v>149</v>
      </c>
      <c r="V162" s="1276">
        <v>184</v>
      </c>
      <c r="W162" s="1277">
        <f t="shared" si="19"/>
        <v>46.29032258064516</v>
      </c>
      <c r="X162" s="1277">
        <f t="shared" si="19"/>
        <v>24.032258064516128</v>
      </c>
      <c r="Y162" s="1277">
        <f t="shared" si="19"/>
        <v>29.677419354838708</v>
      </c>
    </row>
    <row r="163" spans="1:25" ht="14.45" customHeight="1">
      <c r="A163" s="1283" t="s">
        <v>24</v>
      </c>
      <c r="B163" s="1284">
        <f t="shared" si="20"/>
        <v>48622</v>
      </c>
      <c r="C163" s="1285">
        <v>44.51258689482102</v>
      </c>
      <c r="D163" s="1286">
        <f t="shared" si="21"/>
        <v>594</v>
      </c>
      <c r="E163" s="1287">
        <f t="shared" si="21"/>
        <v>12432</v>
      </c>
      <c r="F163" s="1288">
        <f t="shared" si="21"/>
        <v>35596</v>
      </c>
      <c r="G163" s="1289">
        <f t="shared" si="22"/>
        <v>1.2216692032413312</v>
      </c>
      <c r="H163" s="1289">
        <f t="shared" si="23"/>
        <v>25.568672617333714</v>
      </c>
      <c r="I163" s="1290">
        <f t="shared" si="24"/>
        <v>73.209658179424949</v>
      </c>
      <c r="J163" s="1284">
        <f t="shared" si="25"/>
        <v>48029</v>
      </c>
      <c r="K163" s="1285">
        <v>44.523329654999792</v>
      </c>
      <c r="L163" s="1286">
        <v>585</v>
      </c>
      <c r="M163" s="1287">
        <v>12257</v>
      </c>
      <c r="N163" s="1288">
        <v>35187</v>
      </c>
      <c r="O163" s="1289">
        <f t="shared" si="18"/>
        <v>1.2180141164712988</v>
      </c>
      <c r="P163" s="1289">
        <f t="shared" si="18"/>
        <v>25.519998334339672</v>
      </c>
      <c r="Q163" s="1290">
        <f t="shared" si="18"/>
        <v>73.26198754918903</v>
      </c>
      <c r="R163" s="1284">
        <f t="shared" si="26"/>
        <v>593</v>
      </c>
      <c r="S163" s="1285">
        <v>43.642495784148359</v>
      </c>
      <c r="T163" s="1286">
        <v>9</v>
      </c>
      <c r="U163" s="1287">
        <v>175</v>
      </c>
      <c r="V163" s="1288">
        <v>409</v>
      </c>
      <c r="W163" s="1289">
        <f t="shared" si="19"/>
        <v>1.5177065767284992</v>
      </c>
      <c r="X163" s="1289">
        <f t="shared" si="19"/>
        <v>29.51096121416526</v>
      </c>
      <c r="Y163" s="1289">
        <f t="shared" si="19"/>
        <v>68.971332209106237</v>
      </c>
    </row>
    <row r="164" spans="1:25" ht="14.45" customHeight="1">
      <c r="A164" s="1271" t="s">
        <v>16</v>
      </c>
      <c r="B164" s="1272">
        <f t="shared" si="20"/>
        <v>224906</v>
      </c>
      <c r="C164" s="1273">
        <v>31.820965203240743</v>
      </c>
      <c r="D164" s="1274">
        <f t="shared" si="21"/>
        <v>81313</v>
      </c>
      <c r="E164" s="1275">
        <f t="shared" si="21"/>
        <v>66133</v>
      </c>
      <c r="F164" s="1276">
        <f t="shared" si="21"/>
        <v>77460</v>
      </c>
      <c r="G164" s="1277">
        <f t="shared" si="22"/>
        <v>36.15421553893627</v>
      </c>
      <c r="H164" s="1277">
        <f t="shared" si="23"/>
        <v>29.404729086818492</v>
      </c>
      <c r="I164" s="1278">
        <f t="shared" si="24"/>
        <v>34.441055374245238</v>
      </c>
      <c r="J164" s="1272">
        <f t="shared" si="25"/>
        <v>221776</v>
      </c>
      <c r="K164" s="1273">
        <v>31.941467967679316</v>
      </c>
      <c r="L164" s="1274">
        <v>79395</v>
      </c>
      <c r="M164" s="1275">
        <v>65471</v>
      </c>
      <c r="N164" s="1276">
        <v>76910</v>
      </c>
      <c r="O164" s="1277">
        <f t="shared" si="18"/>
        <v>35.799635668422191</v>
      </c>
      <c r="P164" s="1277">
        <f t="shared" si="18"/>
        <v>29.521228627083186</v>
      </c>
      <c r="Q164" s="1278">
        <f t="shared" si="18"/>
        <v>34.679135704494627</v>
      </c>
      <c r="R164" s="1272">
        <f t="shared" si="26"/>
        <v>3130</v>
      </c>
      <c r="S164" s="1273">
        <v>23.282747603833869</v>
      </c>
      <c r="T164" s="1274">
        <v>1918</v>
      </c>
      <c r="U164" s="1275">
        <v>662</v>
      </c>
      <c r="V164" s="1276">
        <v>550</v>
      </c>
      <c r="W164" s="1277">
        <f t="shared" si="19"/>
        <v>61.277955271565496</v>
      </c>
      <c r="X164" s="1277">
        <f t="shared" si="19"/>
        <v>21.150159744408946</v>
      </c>
      <c r="Y164" s="1277">
        <f t="shared" si="19"/>
        <v>17.571884984025559</v>
      </c>
    </row>
    <row r="165" spans="1:25" ht="14.45" customHeight="1">
      <c r="A165" s="1283" t="s">
        <v>17</v>
      </c>
      <c r="B165" s="1284">
        <f t="shared" si="20"/>
        <v>505525</v>
      </c>
      <c r="C165" s="1285">
        <v>39.518284951289175</v>
      </c>
      <c r="D165" s="1286">
        <f t="shared" si="21"/>
        <v>29053</v>
      </c>
      <c r="E165" s="1287">
        <f t="shared" si="21"/>
        <v>216255</v>
      </c>
      <c r="F165" s="1288">
        <f t="shared" si="21"/>
        <v>260217</v>
      </c>
      <c r="G165" s="1289">
        <f t="shared" si="22"/>
        <v>5.7470946046189599</v>
      </c>
      <c r="H165" s="1289">
        <f t="shared" si="23"/>
        <v>42.778299787349781</v>
      </c>
      <c r="I165" s="1290">
        <f t="shared" si="24"/>
        <v>51.474605608031254</v>
      </c>
      <c r="J165" s="1284">
        <f t="shared" si="25"/>
        <v>500763</v>
      </c>
      <c r="K165" s="1285">
        <v>39.589115010495085</v>
      </c>
      <c r="L165" s="1286">
        <v>27551</v>
      </c>
      <c r="M165" s="1287">
        <v>214539</v>
      </c>
      <c r="N165" s="1288">
        <v>258673</v>
      </c>
      <c r="O165" s="1289">
        <f t="shared" si="18"/>
        <v>5.5018042467195061</v>
      </c>
      <c r="P165" s="1289">
        <f t="shared" si="18"/>
        <v>42.842422463320972</v>
      </c>
      <c r="Q165" s="1290">
        <f t="shared" si="18"/>
        <v>51.655773289959519</v>
      </c>
      <c r="R165" s="1284">
        <f t="shared" si="26"/>
        <v>4762</v>
      </c>
      <c r="S165" s="1285">
        <v>32.069928601427819</v>
      </c>
      <c r="T165" s="1286">
        <v>1502</v>
      </c>
      <c r="U165" s="1287">
        <v>1716</v>
      </c>
      <c r="V165" s="1288">
        <v>1544</v>
      </c>
      <c r="W165" s="1289">
        <f t="shared" si="19"/>
        <v>31.541369172616545</v>
      </c>
      <c r="X165" s="1289">
        <f t="shared" si="19"/>
        <v>36.03527929441411</v>
      </c>
      <c r="Y165" s="1289">
        <f t="shared" si="19"/>
        <v>32.423351532969342</v>
      </c>
    </row>
    <row r="166" spans="1:25" ht="14.45" customHeight="1">
      <c r="A166" s="1271" t="s">
        <v>18</v>
      </c>
      <c r="B166" s="1272">
        <f t="shared" si="20"/>
        <v>119452</v>
      </c>
      <c r="C166" s="1273">
        <v>39.979858018283416</v>
      </c>
      <c r="D166" s="1274">
        <f t="shared" si="21"/>
        <v>4454</v>
      </c>
      <c r="E166" s="1275">
        <f t="shared" si="21"/>
        <v>40536</v>
      </c>
      <c r="F166" s="1276">
        <f t="shared" si="21"/>
        <v>74462</v>
      </c>
      <c r="G166" s="1277">
        <f t="shared" si="22"/>
        <v>3.7286943709607208</v>
      </c>
      <c r="H166" s="1277">
        <f t="shared" si="23"/>
        <v>33.934969694940229</v>
      </c>
      <c r="I166" s="1278">
        <f t="shared" si="24"/>
        <v>62.336335934099054</v>
      </c>
      <c r="J166" s="1272">
        <f t="shared" si="25"/>
        <v>119252</v>
      </c>
      <c r="K166" s="1273">
        <v>40.006557542011855</v>
      </c>
      <c r="L166" s="1274">
        <v>4344</v>
      </c>
      <c r="M166" s="1275">
        <v>40480</v>
      </c>
      <c r="N166" s="1276">
        <v>74428</v>
      </c>
      <c r="O166" s="1277">
        <f t="shared" si="18"/>
        <v>3.6427062019924197</v>
      </c>
      <c r="P166" s="1277">
        <f t="shared" si="18"/>
        <v>33.944923355583136</v>
      </c>
      <c r="Q166" s="1278">
        <f t="shared" si="18"/>
        <v>62.412370442424447</v>
      </c>
      <c r="R166" s="1272">
        <f t="shared" si="26"/>
        <v>200</v>
      </c>
      <c r="S166" s="1273">
        <v>24.059999999999992</v>
      </c>
      <c r="T166" s="1274">
        <v>110</v>
      </c>
      <c r="U166" s="1275">
        <v>56</v>
      </c>
      <c r="V166" s="1276">
        <v>34</v>
      </c>
      <c r="W166" s="1277">
        <f t="shared" si="19"/>
        <v>55.000000000000007</v>
      </c>
      <c r="X166" s="1277">
        <f t="shared" si="19"/>
        <v>28.000000000000004</v>
      </c>
      <c r="Y166" s="1277">
        <f t="shared" si="19"/>
        <v>17</v>
      </c>
    </row>
    <row r="167" spans="1:25" ht="14.45" customHeight="1">
      <c r="A167" s="1283" t="s">
        <v>19</v>
      </c>
      <c r="B167" s="1284">
        <f t="shared" si="20"/>
        <v>26371</v>
      </c>
      <c r="C167" s="1285">
        <v>40.492283189868225</v>
      </c>
      <c r="D167" s="1286">
        <f t="shared" si="21"/>
        <v>557</v>
      </c>
      <c r="E167" s="1287">
        <f t="shared" si="21"/>
        <v>10966</v>
      </c>
      <c r="F167" s="1288">
        <f t="shared" si="21"/>
        <v>14848</v>
      </c>
      <c r="G167" s="1289">
        <f t="shared" si="22"/>
        <v>2.112168670130067</v>
      </c>
      <c r="H167" s="1289">
        <f t="shared" si="23"/>
        <v>41.583557695953886</v>
      </c>
      <c r="I167" s="1290">
        <f t="shared" si="24"/>
        <v>56.304273633916047</v>
      </c>
      <c r="J167" s="1284">
        <f t="shared" si="25"/>
        <v>26281</v>
      </c>
      <c r="K167" s="1285">
        <v>40.539401088239195</v>
      </c>
      <c r="L167" s="1286">
        <v>525</v>
      </c>
      <c r="M167" s="1287">
        <v>10920</v>
      </c>
      <c r="N167" s="1288">
        <v>14836</v>
      </c>
      <c r="O167" s="1289">
        <f t="shared" si="18"/>
        <v>1.9976408812450059</v>
      </c>
      <c r="P167" s="1289">
        <f t="shared" si="18"/>
        <v>41.550930329896126</v>
      </c>
      <c r="Q167" s="1290">
        <f t="shared" si="18"/>
        <v>56.45142878885887</v>
      </c>
      <c r="R167" s="1284">
        <f t="shared" si="26"/>
        <v>90</v>
      </c>
      <c r="S167" s="1285">
        <v>26.733333333333331</v>
      </c>
      <c r="T167" s="1286">
        <v>32</v>
      </c>
      <c r="U167" s="1287">
        <v>46</v>
      </c>
      <c r="V167" s="1288">
        <v>12</v>
      </c>
      <c r="W167" s="1289">
        <f t="shared" si="19"/>
        <v>35.555555555555557</v>
      </c>
      <c r="X167" s="1289">
        <f t="shared" si="19"/>
        <v>51.111111111111107</v>
      </c>
      <c r="Y167" s="1289">
        <f t="shared" si="19"/>
        <v>13.333333333333334</v>
      </c>
    </row>
    <row r="168" spans="1:25" ht="14.45" customHeight="1">
      <c r="A168" s="1271" t="s">
        <v>20</v>
      </c>
      <c r="B168" s="1272">
        <f t="shared" si="20"/>
        <v>132438</v>
      </c>
      <c r="C168" s="1273">
        <v>42.744000966490518</v>
      </c>
      <c r="D168" s="1274">
        <f t="shared" si="21"/>
        <v>2920</v>
      </c>
      <c r="E168" s="1275">
        <f t="shared" si="21"/>
        <v>14722</v>
      </c>
      <c r="F168" s="1276">
        <f t="shared" si="21"/>
        <v>114796</v>
      </c>
      <c r="G168" s="1277">
        <f t="shared" si="22"/>
        <v>2.204805267370392</v>
      </c>
      <c r="H168" s="1277">
        <f t="shared" si="23"/>
        <v>11.116144913091409</v>
      </c>
      <c r="I168" s="1278">
        <f t="shared" si="24"/>
        <v>86.679049819538207</v>
      </c>
      <c r="J168" s="1272">
        <f t="shared" si="25"/>
        <v>132053</v>
      </c>
      <c r="K168" s="1273">
        <v>42.744049737605934</v>
      </c>
      <c r="L168" s="1274">
        <v>2916</v>
      </c>
      <c r="M168" s="1275">
        <v>14688</v>
      </c>
      <c r="N168" s="1276">
        <v>114449</v>
      </c>
      <c r="O168" s="1277">
        <f t="shared" si="18"/>
        <v>2.2082042816142002</v>
      </c>
      <c r="P168" s="1277">
        <f t="shared" si="18"/>
        <v>11.12280675183449</v>
      </c>
      <c r="Q168" s="1278">
        <f t="shared" si="18"/>
        <v>86.668988966551311</v>
      </c>
      <c r="R168" s="1272">
        <f t="shared" si="26"/>
        <v>385</v>
      </c>
      <c r="S168" s="1273">
        <v>42.727272727272748</v>
      </c>
      <c r="T168" s="1274">
        <v>4</v>
      </c>
      <c r="U168" s="1275">
        <v>34</v>
      </c>
      <c r="V168" s="1276">
        <v>347</v>
      </c>
      <c r="W168" s="1277">
        <f t="shared" si="19"/>
        <v>1.0389610389610389</v>
      </c>
      <c r="X168" s="1277">
        <f t="shared" si="19"/>
        <v>8.8311688311688314</v>
      </c>
      <c r="Y168" s="1277">
        <f t="shared" si="19"/>
        <v>90.129870129870127</v>
      </c>
    </row>
    <row r="169" spans="1:25" ht="14.45" customHeight="1">
      <c r="A169" s="1283" t="s">
        <v>21</v>
      </c>
      <c r="B169" s="1284">
        <f t="shared" si="20"/>
        <v>63025</v>
      </c>
      <c r="C169" s="1285">
        <v>43.440000000000566</v>
      </c>
      <c r="D169" s="1286">
        <f t="shared" si="21"/>
        <v>3438</v>
      </c>
      <c r="E169" s="1287">
        <f t="shared" si="21"/>
        <v>4875</v>
      </c>
      <c r="F169" s="1288">
        <f t="shared" si="21"/>
        <v>54712</v>
      </c>
      <c r="G169" s="1289">
        <f t="shared" si="22"/>
        <v>5.4549781832606108</v>
      </c>
      <c r="H169" s="1289">
        <f t="shared" si="23"/>
        <v>7.7350257834192773</v>
      </c>
      <c r="I169" s="1290">
        <f t="shared" si="24"/>
        <v>86.809996033320118</v>
      </c>
      <c r="J169" s="1284">
        <f t="shared" si="25"/>
        <v>62886</v>
      </c>
      <c r="K169" s="1285">
        <v>43.435883980536758</v>
      </c>
      <c r="L169" s="1286">
        <v>3435</v>
      </c>
      <c r="M169" s="1287">
        <v>4867</v>
      </c>
      <c r="N169" s="1288">
        <v>54584</v>
      </c>
      <c r="O169" s="1289">
        <f t="shared" si="18"/>
        <v>5.4622650510447475</v>
      </c>
      <c r="P169" s="1289">
        <f t="shared" si="18"/>
        <v>7.7394014566040141</v>
      </c>
      <c r="Q169" s="1290">
        <f t="shared" si="18"/>
        <v>86.798333492351247</v>
      </c>
      <c r="R169" s="1284">
        <f t="shared" si="26"/>
        <v>139</v>
      </c>
      <c r="S169" s="1285">
        <v>45.302158273381302</v>
      </c>
      <c r="T169" s="1286">
        <v>3</v>
      </c>
      <c r="U169" s="1287">
        <v>8</v>
      </c>
      <c r="V169" s="1288">
        <v>128</v>
      </c>
      <c r="W169" s="1289">
        <f t="shared" si="19"/>
        <v>2.1582733812949639</v>
      </c>
      <c r="X169" s="1289">
        <f t="shared" si="19"/>
        <v>5.755395683453238</v>
      </c>
      <c r="Y169" s="1289">
        <f t="shared" si="19"/>
        <v>92.086330935251809</v>
      </c>
    </row>
    <row r="170" spans="1:25" ht="14.45" customHeight="1">
      <c r="A170" s="1271" t="s">
        <v>22</v>
      </c>
      <c r="B170" s="1272">
        <f t="shared" si="20"/>
        <v>83618</v>
      </c>
      <c r="C170" s="1273">
        <v>33.264930995718544</v>
      </c>
      <c r="D170" s="1274">
        <f t="shared" si="21"/>
        <v>22476</v>
      </c>
      <c r="E170" s="1275">
        <f t="shared" si="21"/>
        <v>28687</v>
      </c>
      <c r="F170" s="1276">
        <f t="shared" si="21"/>
        <v>32455</v>
      </c>
      <c r="G170" s="1277">
        <f t="shared" si="22"/>
        <v>26.879380037790906</v>
      </c>
      <c r="H170" s="1277">
        <f t="shared" si="23"/>
        <v>34.307206582314812</v>
      </c>
      <c r="I170" s="1278">
        <f t="shared" si="24"/>
        <v>38.813413379894278</v>
      </c>
      <c r="J170" s="1272">
        <f t="shared" si="25"/>
        <v>82364</v>
      </c>
      <c r="K170" s="1273">
        <v>33.342928949541054</v>
      </c>
      <c r="L170" s="1274">
        <v>21906</v>
      </c>
      <c r="M170" s="1275">
        <v>28293</v>
      </c>
      <c r="N170" s="1276">
        <v>32165</v>
      </c>
      <c r="O170" s="1277">
        <f t="shared" si="18"/>
        <v>26.596571317565925</v>
      </c>
      <c r="P170" s="1277">
        <f t="shared" si="18"/>
        <v>34.351172842504006</v>
      </c>
      <c r="Q170" s="1278">
        <f t="shared" si="18"/>
        <v>39.052255839930069</v>
      </c>
      <c r="R170" s="1272">
        <f t="shared" si="26"/>
        <v>1254</v>
      </c>
      <c r="S170" s="1273">
        <v>28.141945773524725</v>
      </c>
      <c r="T170" s="1274">
        <v>570</v>
      </c>
      <c r="U170" s="1275">
        <v>394</v>
      </c>
      <c r="V170" s="1276">
        <v>290</v>
      </c>
      <c r="W170" s="1277">
        <f t="shared" si="19"/>
        <v>45.454545454545453</v>
      </c>
      <c r="X170" s="1277">
        <f t="shared" si="19"/>
        <v>31.419457735247207</v>
      </c>
      <c r="Y170" s="1277">
        <f t="shared" si="19"/>
        <v>23.125996810207337</v>
      </c>
    </row>
    <row r="171" spans="1:25" ht="14.45" customHeight="1" thickBot="1">
      <c r="A171" s="1283" t="s">
        <v>23</v>
      </c>
      <c r="B171" s="1300">
        <f t="shared" si="20"/>
        <v>64818</v>
      </c>
      <c r="C171" s="1301">
        <v>45.449365916875053</v>
      </c>
      <c r="D171" s="1302">
        <f t="shared" si="21"/>
        <v>951</v>
      </c>
      <c r="E171" s="1303">
        <f t="shared" si="21"/>
        <v>1831</v>
      </c>
      <c r="F171" s="1304">
        <f t="shared" si="21"/>
        <v>62036</v>
      </c>
      <c r="G171" s="1305">
        <f t="shared" si="22"/>
        <v>1.4671850411922613</v>
      </c>
      <c r="H171" s="1305">
        <f t="shared" si="23"/>
        <v>2.8248326082261102</v>
      </c>
      <c r="I171" s="1306">
        <f t="shared" si="24"/>
        <v>95.707982350581631</v>
      </c>
      <c r="J171" s="1300">
        <f t="shared" si="25"/>
        <v>64805</v>
      </c>
      <c r="K171" s="1301">
        <v>45.451539233083977</v>
      </c>
      <c r="L171" s="1302">
        <v>946</v>
      </c>
      <c r="M171" s="1303">
        <v>1831</v>
      </c>
      <c r="N171" s="1304">
        <v>62028</v>
      </c>
      <c r="O171" s="1305">
        <f t="shared" si="18"/>
        <v>1.4597639071059332</v>
      </c>
      <c r="P171" s="1305">
        <f t="shared" si="18"/>
        <v>2.8253992747473191</v>
      </c>
      <c r="Q171" s="1306">
        <f t="shared" si="18"/>
        <v>95.71483681814675</v>
      </c>
      <c r="R171" s="1300">
        <f t="shared" si="26"/>
        <v>13</v>
      </c>
      <c r="S171" s="1301">
        <v>34.615384615384613</v>
      </c>
      <c r="T171" s="1302">
        <v>5</v>
      </c>
      <c r="U171" s="1303">
        <v>0</v>
      </c>
      <c r="V171" s="1304">
        <v>8</v>
      </c>
      <c r="W171" s="1305">
        <f t="shared" si="19"/>
        <v>38.461538461538467</v>
      </c>
      <c r="X171" s="1305">
        <f t="shared" si="19"/>
        <v>0</v>
      </c>
      <c r="Y171" s="1305">
        <f t="shared" si="19"/>
        <v>61.53846153846154</v>
      </c>
    </row>
    <row r="172" spans="1:25" ht="14.45" customHeight="1">
      <c r="A172" s="1311" t="s">
        <v>28</v>
      </c>
      <c r="B172" s="927">
        <f t="shared" si="20"/>
        <v>1930297</v>
      </c>
      <c r="C172" s="1050">
        <v>36.243310744409591</v>
      </c>
      <c r="D172" s="931">
        <f t="shared" si="21"/>
        <v>270594</v>
      </c>
      <c r="E172" s="932">
        <f t="shared" si="21"/>
        <v>815834</v>
      </c>
      <c r="F172" s="929">
        <f t="shared" si="21"/>
        <v>843869</v>
      </c>
      <c r="G172" s="1062">
        <f t="shared" si="22"/>
        <v>14.018257294084796</v>
      </c>
      <c r="H172" s="1312">
        <f t="shared" si="23"/>
        <v>42.264687765665073</v>
      </c>
      <c r="I172" s="1053">
        <f t="shared" si="24"/>
        <v>43.717054940250129</v>
      </c>
      <c r="J172" s="927">
        <f t="shared" ref="J172:V172" si="27">SUM(J156:J157,J160,J161,J162,J164,J165,J166,J167,J170)</f>
        <v>1916523</v>
      </c>
      <c r="K172" s="1050">
        <v>36.303340476478127</v>
      </c>
      <c r="L172" s="931">
        <f t="shared" si="27"/>
        <v>264147</v>
      </c>
      <c r="M172" s="932">
        <f t="shared" si="27"/>
        <v>811926</v>
      </c>
      <c r="N172" s="929">
        <f t="shared" si="27"/>
        <v>840450</v>
      </c>
      <c r="O172" s="1062">
        <f t="shared" si="18"/>
        <v>13.782615705629414</v>
      </c>
      <c r="P172" s="1312">
        <f t="shared" si="18"/>
        <v>42.364532019704434</v>
      </c>
      <c r="Q172" s="1053">
        <f t="shared" si="18"/>
        <v>43.852852274666155</v>
      </c>
      <c r="R172" s="927">
        <f t="shared" si="27"/>
        <v>13774</v>
      </c>
      <c r="S172" s="1050">
        <v>27.89073616959487</v>
      </c>
      <c r="T172" s="931">
        <f t="shared" si="27"/>
        <v>6447</v>
      </c>
      <c r="U172" s="932">
        <f t="shared" si="27"/>
        <v>3908</v>
      </c>
      <c r="V172" s="929">
        <f t="shared" si="27"/>
        <v>3419</v>
      </c>
      <c r="W172" s="1051">
        <f t="shared" si="19"/>
        <v>46.805575722375494</v>
      </c>
      <c r="X172" s="1312">
        <f t="shared" si="19"/>
        <v>28.372295629446786</v>
      </c>
      <c r="Y172" s="1052">
        <f t="shared" si="19"/>
        <v>24.822128648177728</v>
      </c>
    </row>
    <row r="173" spans="1:25" ht="14.45" customHeight="1">
      <c r="A173" s="1314" t="s">
        <v>27</v>
      </c>
      <c r="B173" s="939">
        <f t="shared" si="20"/>
        <v>496641</v>
      </c>
      <c r="C173" s="1054">
        <v>42.889799674211062</v>
      </c>
      <c r="D173" s="943">
        <f t="shared" si="21"/>
        <v>10884</v>
      </c>
      <c r="E173" s="944">
        <f t="shared" si="21"/>
        <v>94658</v>
      </c>
      <c r="F173" s="941">
        <f t="shared" si="21"/>
        <v>391099</v>
      </c>
      <c r="G173" s="1063">
        <f t="shared" si="22"/>
        <v>2.191522649157037</v>
      </c>
      <c r="H173" s="1315">
        <f t="shared" si="23"/>
        <v>19.059642679521023</v>
      </c>
      <c r="I173" s="1057">
        <f t="shared" si="24"/>
        <v>78.748834671321944</v>
      </c>
      <c r="J173" s="939">
        <f t="shared" ref="J173:V173" si="28">SUM(J158,J159,J163,J168,J169,J171)</f>
        <v>493565</v>
      </c>
      <c r="K173" s="1054">
        <v>42.896360155197129</v>
      </c>
      <c r="L173" s="943">
        <f t="shared" si="28"/>
        <v>10828</v>
      </c>
      <c r="M173" s="944">
        <f t="shared" si="28"/>
        <v>93755</v>
      </c>
      <c r="N173" s="941">
        <f t="shared" si="28"/>
        <v>388982</v>
      </c>
      <c r="O173" s="1063">
        <f t="shared" si="18"/>
        <v>2.1938346519708651</v>
      </c>
      <c r="P173" s="1315">
        <f t="shared" si="18"/>
        <v>18.99547172104991</v>
      </c>
      <c r="Q173" s="1057">
        <f t="shared" si="18"/>
        <v>78.810693626979216</v>
      </c>
      <c r="R173" s="939">
        <f t="shared" si="28"/>
        <v>3076</v>
      </c>
      <c r="S173" s="1054">
        <v>41.837126137841373</v>
      </c>
      <c r="T173" s="943">
        <f t="shared" si="28"/>
        <v>56</v>
      </c>
      <c r="U173" s="944">
        <f t="shared" si="28"/>
        <v>903</v>
      </c>
      <c r="V173" s="941">
        <f t="shared" si="28"/>
        <v>2117</v>
      </c>
      <c r="W173" s="1055">
        <f t="shared" si="19"/>
        <v>1.8205461638491547</v>
      </c>
      <c r="X173" s="1315">
        <f t="shared" si="19"/>
        <v>29.356306892067618</v>
      </c>
      <c r="Y173" s="1056">
        <f t="shared" si="19"/>
        <v>68.82314694408322</v>
      </c>
    </row>
    <row r="174" spans="1:25" ht="14.45" customHeight="1">
      <c r="A174" s="1317" t="s">
        <v>26</v>
      </c>
      <c r="B174" s="951">
        <f t="shared" si="20"/>
        <v>2426938</v>
      </c>
      <c r="C174" s="1058">
        <v>37.603427446435887</v>
      </c>
      <c r="D174" s="955">
        <f t="shared" si="21"/>
        <v>281478</v>
      </c>
      <c r="E174" s="956">
        <f t="shared" si="21"/>
        <v>910492</v>
      </c>
      <c r="F174" s="953">
        <f t="shared" si="21"/>
        <v>1234968</v>
      </c>
      <c r="G174" s="1064">
        <f t="shared" si="22"/>
        <v>11.598071314553565</v>
      </c>
      <c r="H174" s="1318">
        <f t="shared" si="23"/>
        <v>37.516079932820702</v>
      </c>
      <c r="I174" s="1061">
        <f t="shared" si="24"/>
        <v>50.885848752625741</v>
      </c>
      <c r="J174" s="951">
        <f>SUM(J156:J171)</f>
        <v>2410088</v>
      </c>
      <c r="K174" s="1058">
        <v>37.653533397950056</v>
      </c>
      <c r="L174" s="955">
        <f>SUM(L156:L171)</f>
        <v>274975</v>
      </c>
      <c r="M174" s="956">
        <f>SUM(M156:M171)</f>
        <v>905681</v>
      </c>
      <c r="N174" s="953">
        <f>SUM(N156:N171)</f>
        <v>1229432</v>
      </c>
      <c r="O174" s="1064">
        <f t="shared" si="18"/>
        <v>11.409334430941941</v>
      </c>
      <c r="P174" s="1318">
        <f t="shared" si="18"/>
        <v>37.578752311118926</v>
      </c>
      <c r="Q174" s="1061">
        <f t="shared" si="18"/>
        <v>51.011913257939135</v>
      </c>
      <c r="R174" s="951">
        <f>SUM(R156:R171)</f>
        <v>16850</v>
      </c>
      <c r="S174" s="1058">
        <v>30.436676557863443</v>
      </c>
      <c r="T174" s="955">
        <f>SUM(T156:T171)</f>
        <v>6503</v>
      </c>
      <c r="U174" s="956">
        <f>SUM(U156:U171)</f>
        <v>4811</v>
      </c>
      <c r="V174" s="953">
        <f>SUM(V156:V171)</f>
        <v>5536</v>
      </c>
      <c r="W174" s="1059">
        <f t="shared" si="19"/>
        <v>38.593471810089021</v>
      </c>
      <c r="X174" s="1318">
        <f t="shared" si="19"/>
        <v>28.551928783382792</v>
      </c>
      <c r="Y174" s="1060">
        <f t="shared" si="19"/>
        <v>32.854599406528187</v>
      </c>
    </row>
    <row r="175" spans="1:25" ht="14.45" customHeight="1">
      <c r="A175" s="1850" t="s">
        <v>470</v>
      </c>
      <c r="B175" s="1850"/>
      <c r="C175" s="1850"/>
      <c r="D175" s="1850"/>
      <c r="E175" s="1850"/>
      <c r="F175" s="1850"/>
      <c r="G175" s="1850"/>
      <c r="H175" s="1850"/>
      <c r="I175" s="1850"/>
      <c r="J175" s="1850"/>
      <c r="K175" s="1850"/>
      <c r="L175" s="1850"/>
      <c r="M175" s="1850"/>
      <c r="N175" s="1850"/>
      <c r="O175" s="1850"/>
      <c r="P175" s="1850"/>
      <c r="Q175" s="1850"/>
      <c r="R175" s="1850"/>
      <c r="S175" s="1850"/>
      <c r="T175" s="1850"/>
      <c r="U175" s="1850"/>
      <c r="V175" s="1850"/>
      <c r="W175" s="1850"/>
      <c r="X175" s="1850"/>
      <c r="Y175" s="1850"/>
    </row>
    <row r="176" spans="1:25" ht="14.45" customHeight="1">
      <c r="A176" s="2121" t="s">
        <v>493</v>
      </c>
      <c r="B176" s="2121"/>
      <c r="C176" s="2121"/>
      <c r="D176" s="2121"/>
      <c r="E176" s="2121"/>
      <c r="F176" s="2121"/>
      <c r="G176" s="2121"/>
      <c r="H176" s="2121"/>
      <c r="I176" s="2121"/>
      <c r="J176" s="2121"/>
      <c r="K176" s="2121"/>
      <c r="L176" s="2121"/>
      <c r="M176" s="2121"/>
      <c r="N176" s="2121"/>
      <c r="O176" s="2121"/>
      <c r="P176" s="2121"/>
      <c r="Q176" s="2121"/>
      <c r="R176" s="2121"/>
      <c r="S176" s="2121"/>
      <c r="T176" s="2121"/>
      <c r="U176" s="2121"/>
      <c r="V176" s="2121"/>
      <c r="W176" s="1915"/>
      <c r="X176" s="1915"/>
      <c r="Y176" s="1915"/>
    </row>
  </sheetData>
  <mergeCells count="127">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29:Y29"/>
    <mergeCell ref="A30:Y30"/>
    <mergeCell ref="A32:Y32"/>
    <mergeCell ref="A34:Y34"/>
    <mergeCell ref="A35:A38"/>
    <mergeCell ref="B35:Y35"/>
    <mergeCell ref="B36:B37"/>
    <mergeCell ref="C36:C37"/>
    <mergeCell ref="D36:I36"/>
    <mergeCell ref="J36:J37"/>
    <mergeCell ref="K36:K37"/>
    <mergeCell ref="L36:Q36"/>
    <mergeCell ref="R36:R37"/>
    <mergeCell ref="S36:S37"/>
    <mergeCell ref="T36:Y36"/>
    <mergeCell ref="B38:F38"/>
    <mergeCell ref="G38:I38"/>
    <mergeCell ref="J38:N38"/>
    <mergeCell ref="O38:Q38"/>
    <mergeCell ref="R38:V38"/>
    <mergeCell ref="W38:Y38"/>
    <mergeCell ref="A58:Y58"/>
    <mergeCell ref="A59:Y59"/>
    <mergeCell ref="A61:Y61"/>
    <mergeCell ref="A63:Y63"/>
    <mergeCell ref="A64:A67"/>
    <mergeCell ref="B64:Y64"/>
    <mergeCell ref="B65:B66"/>
    <mergeCell ref="C65:C66"/>
    <mergeCell ref="D65:I65"/>
    <mergeCell ref="B67:F67"/>
    <mergeCell ref="G67:I67"/>
    <mergeCell ref="J67:N67"/>
    <mergeCell ref="O67:Q67"/>
    <mergeCell ref="R67:V67"/>
    <mergeCell ref="W67:Y67"/>
    <mergeCell ref="J65:J66"/>
    <mergeCell ref="K65:K66"/>
    <mergeCell ref="L65:Q65"/>
    <mergeCell ref="R65:R66"/>
    <mergeCell ref="S65:S66"/>
    <mergeCell ref="T65:Y65"/>
    <mergeCell ref="A87:Y87"/>
    <mergeCell ref="A88:Y88"/>
    <mergeCell ref="A90:Y90"/>
    <mergeCell ref="A92:Y92"/>
    <mergeCell ref="A93:A96"/>
    <mergeCell ref="B93:Y93"/>
    <mergeCell ref="B94:B95"/>
    <mergeCell ref="C94:C95"/>
    <mergeCell ref="D94:I94"/>
    <mergeCell ref="J94:J95"/>
    <mergeCell ref="K94:K95"/>
    <mergeCell ref="L94:Q94"/>
    <mergeCell ref="R94:R95"/>
    <mergeCell ref="S94:S95"/>
    <mergeCell ref="T94:Y94"/>
    <mergeCell ref="B96:F96"/>
    <mergeCell ref="G96:I96"/>
    <mergeCell ref="J96:N96"/>
    <mergeCell ref="O96:Q96"/>
    <mergeCell ref="R96:V96"/>
    <mergeCell ref="W96:Y96"/>
    <mergeCell ref="A116:Y116"/>
    <mergeCell ref="A117:Y117"/>
    <mergeCell ref="A119:Y119"/>
    <mergeCell ref="A121:Y121"/>
    <mergeCell ref="A122:A125"/>
    <mergeCell ref="B122:Y122"/>
    <mergeCell ref="B123:B124"/>
    <mergeCell ref="C123:C124"/>
    <mergeCell ref="D123:I123"/>
    <mergeCell ref="B125:F125"/>
    <mergeCell ref="G125:I125"/>
    <mergeCell ref="J125:N125"/>
    <mergeCell ref="O125:Q125"/>
    <mergeCell ref="R125:V125"/>
    <mergeCell ref="W125:Y125"/>
    <mergeCell ref="J123:J124"/>
    <mergeCell ref="K123:K124"/>
    <mergeCell ref="L123:Q123"/>
    <mergeCell ref="R123:R124"/>
    <mergeCell ref="S123:S124"/>
    <mergeCell ref="T123:Y123"/>
    <mergeCell ref="A145:Y145"/>
    <mergeCell ref="A146:Y146"/>
    <mergeCell ref="A147:Y147"/>
    <mergeCell ref="A149:Y149"/>
    <mergeCell ref="A151:Y151"/>
    <mergeCell ref="A152:A155"/>
    <mergeCell ref="B152:Y152"/>
    <mergeCell ref="B153:B154"/>
    <mergeCell ref="C153:C154"/>
    <mergeCell ref="D153:I153"/>
    <mergeCell ref="A175:Y175"/>
    <mergeCell ref="A176:Y176"/>
    <mergeCell ref="B155:F155"/>
    <mergeCell ref="G155:I155"/>
    <mergeCell ref="J155:N155"/>
    <mergeCell ref="O155:Q155"/>
    <mergeCell ref="R155:V155"/>
    <mergeCell ref="W155:Y155"/>
    <mergeCell ref="J153:J154"/>
    <mergeCell ref="K153:K154"/>
    <mergeCell ref="L153:Q153"/>
    <mergeCell ref="R153:R154"/>
    <mergeCell ref="S153:S154"/>
    <mergeCell ref="T153:Y153"/>
  </mergeCells>
  <hyperlinks>
    <hyperlink ref="A1" location="Inhalt!A9" display="Zurück zum Inhalt" xr:uid="{00000000-0004-0000-1500-000000000000}"/>
  </hyperlink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198"/>
  <sheetViews>
    <sheetView zoomScale="80" zoomScaleNormal="80" workbookViewId="0"/>
  </sheetViews>
  <sheetFormatPr baseColWidth="10" defaultColWidth="11" defaultRowHeight="14.25"/>
  <cols>
    <col min="1" max="1" width="23.5" customWidth="1"/>
    <col min="10" max="10" width="23.5" customWidth="1"/>
    <col min="16" max="16" width="11.25" customWidth="1"/>
  </cols>
  <sheetData>
    <row r="1" spans="1:17" ht="15">
      <c r="A1" s="1527" t="s">
        <v>176</v>
      </c>
      <c r="B1" s="110"/>
      <c r="C1" s="110"/>
      <c r="D1" s="7"/>
      <c r="E1" s="7"/>
      <c r="F1" s="7"/>
      <c r="G1" s="309"/>
      <c r="H1" s="7"/>
      <c r="I1" s="7"/>
      <c r="J1" s="7"/>
      <c r="K1" s="7"/>
      <c r="L1" s="7"/>
      <c r="M1" s="7"/>
      <c r="N1" s="7"/>
      <c r="O1" s="7"/>
      <c r="P1" s="7"/>
      <c r="Q1" s="7"/>
    </row>
    <row r="2" spans="1:17" s="529" customFormat="1"/>
    <row r="3" spans="1:17" ht="23.25">
      <c r="A3" s="1842">
        <v>2023</v>
      </c>
      <c r="B3" s="1842"/>
      <c r="C3" s="1842"/>
      <c r="D3" s="1842"/>
      <c r="E3" s="1842"/>
      <c r="F3" s="1842"/>
      <c r="G3" s="1842"/>
      <c r="H3" s="1842"/>
      <c r="I3" s="1842"/>
      <c r="J3" s="1842"/>
      <c r="K3" s="1842"/>
      <c r="L3" s="1842"/>
      <c r="M3" s="1842"/>
      <c r="N3" s="1842"/>
      <c r="O3" s="1842"/>
      <c r="P3" s="1842"/>
      <c r="Q3" s="1842"/>
    </row>
    <row r="4" spans="1:17" ht="15">
      <c r="E4" s="461"/>
    </row>
    <row r="5" spans="1:17" ht="15">
      <c r="A5" s="2083" t="s">
        <v>370</v>
      </c>
      <c r="B5" s="2090"/>
      <c r="C5" s="2090"/>
      <c r="D5" s="2090"/>
      <c r="E5" s="2090"/>
      <c r="F5" s="2090"/>
      <c r="G5" s="2090"/>
      <c r="H5" s="2090"/>
      <c r="J5" s="2083" t="s">
        <v>373</v>
      </c>
      <c r="K5" s="2090"/>
      <c r="L5" s="2090"/>
      <c r="M5" s="2090"/>
      <c r="N5" s="2090"/>
      <c r="O5" s="2090"/>
      <c r="P5" s="2090"/>
      <c r="Q5" s="2090"/>
    </row>
    <row r="6" spans="1:17" ht="15.75" thickBot="1">
      <c r="A6" s="2085" t="s">
        <v>8</v>
      </c>
      <c r="B6" s="2164" t="s">
        <v>140</v>
      </c>
      <c r="C6" s="2113"/>
      <c r="D6" s="2113"/>
      <c r="E6" s="2113"/>
      <c r="F6" s="2113"/>
      <c r="G6" s="2113"/>
      <c r="H6" s="2114"/>
      <c r="I6" s="77"/>
      <c r="J6" s="2085" t="s">
        <v>8</v>
      </c>
      <c r="K6" s="2164" t="s">
        <v>140</v>
      </c>
      <c r="L6" s="2113"/>
      <c r="M6" s="2113"/>
      <c r="N6" s="2113"/>
      <c r="O6" s="2113"/>
      <c r="P6" s="2113"/>
      <c r="Q6" s="2114"/>
    </row>
    <row r="7" spans="1:17" ht="15">
      <c r="A7" s="2162"/>
      <c r="B7" s="2165" t="s">
        <v>371</v>
      </c>
      <c r="C7" s="2166"/>
      <c r="D7" s="2165" t="s">
        <v>197</v>
      </c>
      <c r="E7" s="2166"/>
      <c r="F7" s="2165" t="s">
        <v>143</v>
      </c>
      <c r="G7" s="2166"/>
      <c r="H7" s="541"/>
      <c r="I7" s="77"/>
      <c r="J7" s="2162"/>
      <c r="K7" s="2165" t="s">
        <v>371</v>
      </c>
      <c r="L7" s="2166"/>
      <c r="M7" s="2165" t="s">
        <v>197</v>
      </c>
      <c r="N7" s="2166"/>
      <c r="O7" s="2165" t="s">
        <v>143</v>
      </c>
      <c r="P7" s="2166"/>
      <c r="Q7" s="541"/>
    </row>
    <row r="8" spans="1:17" ht="15" thickBot="1">
      <c r="A8" s="2163"/>
      <c r="B8" s="458" t="s">
        <v>46</v>
      </c>
      <c r="C8" s="459" t="s">
        <v>69</v>
      </c>
      <c r="D8" s="458" t="s">
        <v>46</v>
      </c>
      <c r="E8" s="459" t="s">
        <v>69</v>
      </c>
      <c r="F8" s="458" t="s">
        <v>46</v>
      </c>
      <c r="G8" s="459" t="s">
        <v>69</v>
      </c>
      <c r="H8" s="458" t="s">
        <v>77</v>
      </c>
      <c r="I8" s="77"/>
      <c r="J8" s="2163"/>
      <c r="K8" s="458" t="s">
        <v>46</v>
      </c>
      <c r="L8" s="459" t="s">
        <v>69</v>
      </c>
      <c r="M8" s="458" t="s">
        <v>46</v>
      </c>
      <c r="N8" s="459" t="s">
        <v>69</v>
      </c>
      <c r="O8" s="458" t="s">
        <v>46</v>
      </c>
      <c r="P8" s="459" t="s">
        <v>69</v>
      </c>
      <c r="Q8" s="458" t="s">
        <v>77</v>
      </c>
    </row>
    <row r="9" spans="1:17">
      <c r="A9" s="488" t="s">
        <v>9</v>
      </c>
      <c r="B9" s="112">
        <v>27.826045845734161</v>
      </c>
      <c r="C9" s="195">
        <v>1.9030597136244389</v>
      </c>
      <c r="D9" s="112">
        <v>45.814737646301943</v>
      </c>
      <c r="E9" s="195">
        <v>2.0530988345140009</v>
      </c>
      <c r="F9" s="112">
        <v>26.35921650796389</v>
      </c>
      <c r="G9" s="195">
        <v>1.7500380025094679</v>
      </c>
      <c r="H9" s="513">
        <v>749</v>
      </c>
      <c r="I9" s="77"/>
      <c r="J9" s="488" t="s">
        <v>9</v>
      </c>
      <c r="K9" s="112">
        <v>28.46058334913841</v>
      </c>
      <c r="L9" s="195">
        <v>1.2818322821707371</v>
      </c>
      <c r="M9" s="112">
        <v>45.708884474579719</v>
      </c>
      <c r="N9" s="195">
        <v>1.378940427756763</v>
      </c>
      <c r="O9" s="112">
        <v>25.83053217628186</v>
      </c>
      <c r="P9" s="195">
        <v>1.147218514793807</v>
      </c>
      <c r="Q9" s="513">
        <v>1377</v>
      </c>
    </row>
    <row r="10" spans="1:17">
      <c r="A10" s="510" t="s">
        <v>10</v>
      </c>
      <c r="B10" s="115">
        <v>32.720913585882933</v>
      </c>
      <c r="C10" s="198">
        <v>1.846288897140848</v>
      </c>
      <c r="D10" s="115">
        <v>42.212194783979221</v>
      </c>
      <c r="E10" s="198">
        <v>1.9199233384094949</v>
      </c>
      <c r="F10" s="115">
        <v>25.066891630137849</v>
      </c>
      <c r="G10" s="198">
        <v>1.667991834446626</v>
      </c>
      <c r="H10" s="514">
        <v>766</v>
      </c>
      <c r="I10" s="77"/>
      <c r="J10" s="510" t="s">
        <v>10</v>
      </c>
      <c r="K10" s="213">
        <v>21.36673385404006</v>
      </c>
      <c r="L10" s="198">
        <v>0.99798719855122264</v>
      </c>
      <c r="M10" s="115">
        <v>46.185570026378883</v>
      </c>
      <c r="N10" s="198">
        <v>1.246796213271131</v>
      </c>
      <c r="O10" s="115">
        <v>32.447696119581053</v>
      </c>
      <c r="P10" s="198">
        <v>1.20248454936641</v>
      </c>
      <c r="Q10" s="514">
        <v>1634</v>
      </c>
    </row>
    <row r="11" spans="1:17">
      <c r="A11" s="488" t="s">
        <v>11</v>
      </c>
      <c r="B11" s="112">
        <v>12.025641200841321</v>
      </c>
      <c r="C11" s="195">
        <v>2.6479872386692378</v>
      </c>
      <c r="D11" s="112">
        <v>40.589734572768371</v>
      </c>
      <c r="E11" s="195">
        <v>3.525468065209616</v>
      </c>
      <c r="F11" s="112">
        <v>47.384624226390322</v>
      </c>
      <c r="G11" s="195">
        <v>3.5755249852145501</v>
      </c>
      <c r="H11" s="513">
        <v>241</v>
      </c>
      <c r="I11" s="77"/>
      <c r="J11" s="488" t="s">
        <v>11</v>
      </c>
      <c r="K11" s="112">
        <v>5.7943267949145163</v>
      </c>
      <c r="L11" s="195">
        <v>1.544073117799585</v>
      </c>
      <c r="M11" s="112">
        <v>46.474041599998387</v>
      </c>
      <c r="N11" s="195">
        <v>2.6979322127120549</v>
      </c>
      <c r="O11" s="112">
        <v>47.731631605087102</v>
      </c>
      <c r="P11" s="195">
        <v>2.6188823754541319</v>
      </c>
      <c r="Q11" s="513">
        <v>504</v>
      </c>
    </row>
    <row r="12" spans="1:17">
      <c r="A12" s="510" t="s">
        <v>12</v>
      </c>
      <c r="B12" s="115">
        <v>3.492155150242406</v>
      </c>
      <c r="C12" s="198">
        <v>1.3066467323687441</v>
      </c>
      <c r="D12" s="115">
        <v>30.631231678334611</v>
      </c>
      <c r="E12" s="198">
        <v>3.4486705989634512</v>
      </c>
      <c r="F12" s="115">
        <v>65.876613171422989</v>
      </c>
      <c r="G12" s="198">
        <v>3.535552981438622</v>
      </c>
      <c r="H12" s="514">
        <v>213</v>
      </c>
      <c r="I12" s="77"/>
      <c r="J12" s="510" t="s">
        <v>12</v>
      </c>
      <c r="K12" s="115">
        <v>3.9910707726999188</v>
      </c>
      <c r="L12" s="198">
        <v>1.104419190244744</v>
      </c>
      <c r="M12" s="115">
        <v>33.302661015803757</v>
      </c>
      <c r="N12" s="198">
        <v>2.4777017349680031</v>
      </c>
      <c r="O12" s="115">
        <v>62.706268211496329</v>
      </c>
      <c r="P12" s="198">
        <v>2.5265688583051982</v>
      </c>
      <c r="Q12" s="514">
        <v>421</v>
      </c>
    </row>
    <row r="13" spans="1:17">
      <c r="A13" s="488" t="s">
        <v>13</v>
      </c>
      <c r="B13" s="112">
        <v>14.132889854967271</v>
      </c>
      <c r="C13" s="195">
        <v>3.1099840402765091</v>
      </c>
      <c r="D13" s="112">
        <v>59.539297313058597</v>
      </c>
      <c r="E13" s="195">
        <v>4.2121534639442801</v>
      </c>
      <c r="F13" s="112">
        <v>26.327812831974128</v>
      </c>
      <c r="G13" s="195">
        <v>3.7323745811917379</v>
      </c>
      <c r="H13" s="513">
        <v>185</v>
      </c>
      <c r="I13" s="77"/>
      <c r="J13" s="488" t="s">
        <v>13</v>
      </c>
      <c r="K13" s="112">
        <v>8.2015637022762125</v>
      </c>
      <c r="L13" s="195">
        <v>1.744800807131931</v>
      </c>
      <c r="M13" s="112">
        <v>59.622502466990348</v>
      </c>
      <c r="N13" s="195">
        <v>2.738165924425509</v>
      </c>
      <c r="O13" s="112">
        <v>32.175933830733442</v>
      </c>
      <c r="P13" s="195">
        <v>2.5128564398156672</v>
      </c>
      <c r="Q13" s="513">
        <v>361</v>
      </c>
    </row>
    <row r="14" spans="1:17">
      <c r="A14" s="510" t="s">
        <v>14</v>
      </c>
      <c r="B14" s="115">
        <v>13.49084573393322</v>
      </c>
      <c r="C14" s="198">
        <v>2.5117593093316328</v>
      </c>
      <c r="D14" s="115">
        <v>43.934298083919778</v>
      </c>
      <c r="E14" s="198">
        <v>4.0604901021581856</v>
      </c>
      <c r="F14" s="115">
        <v>42.574856182147002</v>
      </c>
      <c r="G14" s="198">
        <v>3.9697452033052492</v>
      </c>
      <c r="H14" s="514">
        <v>191</v>
      </c>
      <c r="I14" s="77"/>
      <c r="J14" s="510" t="s">
        <v>14</v>
      </c>
      <c r="K14" s="115">
        <v>16.16765619710241</v>
      </c>
      <c r="L14" s="198">
        <v>2.0472099806072861</v>
      </c>
      <c r="M14" s="115">
        <v>47.036690219909723</v>
      </c>
      <c r="N14" s="198">
        <v>2.4936692610041482</v>
      </c>
      <c r="O14" s="115">
        <v>36.795653582987867</v>
      </c>
      <c r="P14" s="198">
        <v>2.292429145889912</v>
      </c>
      <c r="Q14" s="514">
        <v>451</v>
      </c>
    </row>
    <row r="15" spans="1:17">
      <c r="A15" s="488" t="s">
        <v>15</v>
      </c>
      <c r="B15" s="112">
        <v>22.227489866765762</v>
      </c>
      <c r="C15" s="195">
        <v>2.501696101540738</v>
      </c>
      <c r="D15" s="112">
        <v>42.450776590530779</v>
      </c>
      <c r="E15" s="195">
        <v>2.847593685212829</v>
      </c>
      <c r="F15" s="112">
        <v>35.321733542703463</v>
      </c>
      <c r="G15" s="195">
        <v>2.7503142689285438</v>
      </c>
      <c r="H15" s="513">
        <v>411</v>
      </c>
      <c r="I15" s="77"/>
      <c r="J15" s="488" t="s">
        <v>15</v>
      </c>
      <c r="K15" s="112">
        <v>17.572665719608281</v>
      </c>
      <c r="L15" s="195">
        <v>1.493152654660918</v>
      </c>
      <c r="M15" s="112">
        <v>47.013190841062752</v>
      </c>
      <c r="N15" s="195">
        <v>1.9340681229158501</v>
      </c>
      <c r="O15" s="112">
        <v>35.414143439328967</v>
      </c>
      <c r="P15" s="195">
        <v>1.8435198225200651</v>
      </c>
      <c r="Q15" s="513">
        <v>677</v>
      </c>
    </row>
    <row r="16" spans="1:17">
      <c r="A16" s="510" t="s">
        <v>24</v>
      </c>
      <c r="B16" s="115">
        <v>2.423603648487799</v>
      </c>
      <c r="C16" s="198">
        <v>1.380843119460569</v>
      </c>
      <c r="D16" s="115">
        <v>24.17589262075553</v>
      </c>
      <c r="E16" s="198">
        <v>3.4720065529106119</v>
      </c>
      <c r="F16" s="115">
        <v>73.400503730756668</v>
      </c>
      <c r="G16" s="198">
        <v>3.6084202033057058</v>
      </c>
      <c r="H16" s="514">
        <v>172</v>
      </c>
      <c r="I16" s="77"/>
      <c r="J16" s="510" t="s">
        <v>24</v>
      </c>
      <c r="K16" s="115">
        <v>3.1827284438709018</v>
      </c>
      <c r="L16" s="198">
        <v>1.201991210436498</v>
      </c>
      <c r="M16" s="115">
        <v>26.08896151764786</v>
      </c>
      <c r="N16" s="198">
        <v>2.7015403281973689</v>
      </c>
      <c r="O16" s="115">
        <v>70.72831003848124</v>
      </c>
      <c r="P16" s="198">
        <v>2.798282975122997</v>
      </c>
      <c r="Q16" s="514">
        <v>334</v>
      </c>
    </row>
    <row r="17" spans="1:17">
      <c r="A17" s="488" t="s">
        <v>16</v>
      </c>
      <c r="B17" s="112">
        <v>25.096993734240421</v>
      </c>
      <c r="C17" s="195">
        <v>2.2156976333961378</v>
      </c>
      <c r="D17" s="112">
        <v>45.822119343200939</v>
      </c>
      <c r="E17" s="195">
        <v>2.5042163159319388</v>
      </c>
      <c r="F17" s="112">
        <v>29.08088692255863</v>
      </c>
      <c r="G17" s="195">
        <v>2.2639015248356831</v>
      </c>
      <c r="H17" s="513">
        <v>514</v>
      </c>
      <c r="I17" s="77"/>
      <c r="J17" s="488" t="s">
        <v>16</v>
      </c>
      <c r="K17" s="112">
        <v>19.711091392790621</v>
      </c>
      <c r="L17" s="195">
        <v>1.4538572329013471</v>
      </c>
      <c r="M17" s="203">
        <v>53.90931145624527</v>
      </c>
      <c r="N17" s="195">
        <v>1.7431517364118461</v>
      </c>
      <c r="O17" s="203">
        <v>26.379597150964109</v>
      </c>
      <c r="P17" s="195">
        <v>1.4802526916658429</v>
      </c>
      <c r="Q17" s="513">
        <v>858</v>
      </c>
    </row>
    <row r="18" spans="1:17">
      <c r="A18" s="510" t="s">
        <v>17</v>
      </c>
      <c r="B18" s="115">
        <v>17.752865307083731</v>
      </c>
      <c r="C18" s="198">
        <v>1.347803383411722</v>
      </c>
      <c r="D18" s="115">
        <v>49.309540110990113</v>
      </c>
      <c r="E18" s="198">
        <v>1.6864449020539869</v>
      </c>
      <c r="F18" s="115">
        <v>32.937594581926163</v>
      </c>
      <c r="G18" s="198">
        <v>1.577294598364412</v>
      </c>
      <c r="H18" s="514">
        <v>1073</v>
      </c>
      <c r="I18" s="77"/>
      <c r="J18" s="510" t="s">
        <v>17</v>
      </c>
      <c r="K18" s="115">
        <v>14.891791508772799</v>
      </c>
      <c r="L18" s="198">
        <v>0.89608998137153295</v>
      </c>
      <c r="M18" s="115">
        <v>50.076308097112857</v>
      </c>
      <c r="N18" s="198">
        <v>1.183662611796295</v>
      </c>
      <c r="O18" s="115">
        <v>35.031900394114338</v>
      </c>
      <c r="P18" s="198">
        <v>1.098816613177795</v>
      </c>
      <c r="Q18" s="514">
        <v>1893</v>
      </c>
    </row>
    <row r="19" spans="1:17">
      <c r="A19" s="488" t="s">
        <v>18</v>
      </c>
      <c r="B19" s="112">
        <v>27.384579101957218</v>
      </c>
      <c r="C19" s="195">
        <v>3.0229368160160668</v>
      </c>
      <c r="D19" s="112">
        <v>35.679859974875399</v>
      </c>
      <c r="E19" s="195">
        <v>3.1821091185783259</v>
      </c>
      <c r="F19" s="112">
        <v>36.93556092316738</v>
      </c>
      <c r="G19" s="195">
        <v>3.212593620170471</v>
      </c>
      <c r="H19" s="513">
        <v>290</v>
      </c>
      <c r="I19" s="77"/>
      <c r="J19" s="488" t="s">
        <v>18</v>
      </c>
      <c r="K19" s="112">
        <v>18.45090287928744</v>
      </c>
      <c r="L19" s="195">
        <v>1.6800994716367439</v>
      </c>
      <c r="M19" s="112">
        <v>48.254721995309623</v>
      </c>
      <c r="N19" s="195">
        <v>2.09586837115656</v>
      </c>
      <c r="O19" s="112">
        <v>33.294375125402937</v>
      </c>
      <c r="P19" s="195">
        <v>1.9486219626551811</v>
      </c>
      <c r="Q19" s="513">
        <v>579</v>
      </c>
    </row>
    <row r="20" spans="1:17">
      <c r="A20" s="510" t="s">
        <v>19</v>
      </c>
      <c r="B20" s="115">
        <v>9.1008787758309833</v>
      </c>
      <c r="C20" s="198">
        <v>2.618790035699917</v>
      </c>
      <c r="D20" s="115">
        <v>41.666783336988331</v>
      </c>
      <c r="E20" s="198">
        <v>4.2247560770339918</v>
      </c>
      <c r="F20" s="115">
        <v>49.232337887180677</v>
      </c>
      <c r="G20" s="198">
        <v>4.27864652841272</v>
      </c>
      <c r="H20" s="514">
        <v>186</v>
      </c>
      <c r="I20" s="77"/>
      <c r="J20" s="510" t="s">
        <v>19</v>
      </c>
      <c r="K20" s="115">
        <v>16.033906026984891</v>
      </c>
      <c r="L20" s="198">
        <v>2.4427389623985398</v>
      </c>
      <c r="M20" s="115">
        <v>43.822702784614798</v>
      </c>
      <c r="N20" s="198">
        <v>2.9095869402308292</v>
      </c>
      <c r="O20" s="115">
        <v>40.143391188400322</v>
      </c>
      <c r="P20" s="198">
        <v>2.7802014244369619</v>
      </c>
      <c r="Q20" s="514">
        <v>336</v>
      </c>
    </row>
    <row r="21" spans="1:17">
      <c r="A21" s="488" t="s">
        <v>20</v>
      </c>
      <c r="B21" s="112">
        <v>3.9359732003452632</v>
      </c>
      <c r="C21" s="195">
        <v>1.1372672708577869</v>
      </c>
      <c r="D21" s="112">
        <v>25.853277256494358</v>
      </c>
      <c r="E21" s="195">
        <v>2.7303444157959911</v>
      </c>
      <c r="F21" s="112">
        <v>70.210749543160375</v>
      </c>
      <c r="G21" s="195">
        <v>2.8257963282823439</v>
      </c>
      <c r="H21" s="513">
        <v>330</v>
      </c>
      <c r="I21" s="77"/>
      <c r="J21" s="488" t="s">
        <v>20</v>
      </c>
      <c r="K21" s="112">
        <v>5.1741913792438377</v>
      </c>
      <c r="L21" s="195">
        <v>0.9794389672670456</v>
      </c>
      <c r="M21" s="112">
        <v>24.68336563113866</v>
      </c>
      <c r="N21" s="195">
        <v>1.764113919711064</v>
      </c>
      <c r="O21" s="112">
        <v>70.142442989617493</v>
      </c>
      <c r="P21" s="195">
        <v>1.876418823639346</v>
      </c>
      <c r="Q21" s="513">
        <v>669</v>
      </c>
    </row>
    <row r="22" spans="1:17">
      <c r="A22" s="510" t="s">
        <v>21</v>
      </c>
      <c r="B22" s="115">
        <v>7.9155560927079014</v>
      </c>
      <c r="C22" s="198">
        <v>2.8264882532251581</v>
      </c>
      <c r="D22" s="115">
        <v>19.879510767700989</v>
      </c>
      <c r="E22" s="198">
        <v>2.987146204593063</v>
      </c>
      <c r="F22" s="115">
        <v>72.204933139591105</v>
      </c>
      <c r="G22" s="198">
        <v>3.671000865117799</v>
      </c>
      <c r="H22" s="514">
        <v>207</v>
      </c>
      <c r="I22" s="77"/>
      <c r="J22" s="510" t="s">
        <v>21</v>
      </c>
      <c r="K22" s="115">
        <v>7.5325428120817817</v>
      </c>
      <c r="L22" s="198">
        <v>1.528543432287937</v>
      </c>
      <c r="M22" s="115">
        <v>19.165096958001708</v>
      </c>
      <c r="N22" s="198">
        <v>2.0773234364162492</v>
      </c>
      <c r="O22" s="115">
        <v>73.302360229916502</v>
      </c>
      <c r="P22" s="198">
        <v>2.367912826782963</v>
      </c>
      <c r="Q22" s="514">
        <v>391</v>
      </c>
    </row>
    <row r="23" spans="1:17">
      <c r="A23" s="488" t="s">
        <v>22</v>
      </c>
      <c r="B23" s="112">
        <v>15.01612870969752</v>
      </c>
      <c r="C23" s="195">
        <v>3.371352779737701</v>
      </c>
      <c r="D23" s="112">
        <v>53.659361608871791</v>
      </c>
      <c r="E23" s="195">
        <v>4.3764459093063541</v>
      </c>
      <c r="F23" s="112">
        <v>31.32450968143069</v>
      </c>
      <c r="G23" s="195">
        <v>3.934091540799904</v>
      </c>
      <c r="H23" s="513">
        <v>178</v>
      </c>
      <c r="I23" s="77"/>
      <c r="J23" s="488" t="s">
        <v>22</v>
      </c>
      <c r="K23" s="112">
        <v>14.76616554884858</v>
      </c>
      <c r="L23" s="195">
        <v>1.8869379588754931</v>
      </c>
      <c r="M23" s="112">
        <v>55.170737124060622</v>
      </c>
      <c r="N23" s="195">
        <v>2.5210367111230201</v>
      </c>
      <c r="O23" s="112">
        <v>30.063097327090802</v>
      </c>
      <c r="P23" s="195">
        <v>2.2655112255763168</v>
      </c>
      <c r="Q23" s="513">
        <v>429</v>
      </c>
    </row>
    <row r="24" spans="1:17" ht="15" thickBot="1">
      <c r="A24" s="537" t="s">
        <v>23</v>
      </c>
      <c r="B24" s="413">
        <v>5.3199308096477971</v>
      </c>
      <c r="C24" s="460">
        <v>1.7320402913684461</v>
      </c>
      <c r="D24" s="413">
        <v>19.9603334120619</v>
      </c>
      <c r="E24" s="460">
        <v>3.1365619848328521</v>
      </c>
      <c r="F24" s="413">
        <v>74.719735778290314</v>
      </c>
      <c r="G24" s="460">
        <v>3.404002515312047</v>
      </c>
      <c r="H24" s="515">
        <v>184</v>
      </c>
      <c r="I24" s="77"/>
      <c r="J24" s="537" t="s">
        <v>23</v>
      </c>
      <c r="K24" s="413">
        <v>2.0727153503505389</v>
      </c>
      <c r="L24" s="460">
        <v>0.83834710071732077</v>
      </c>
      <c r="M24" s="413">
        <v>19.416266902183619</v>
      </c>
      <c r="N24" s="460">
        <v>2.1254680291033812</v>
      </c>
      <c r="O24" s="413">
        <v>78.511017747465843</v>
      </c>
      <c r="P24" s="460">
        <v>2.2240844927107548</v>
      </c>
      <c r="Q24" s="515">
        <v>350</v>
      </c>
    </row>
    <row r="25" spans="1:17">
      <c r="A25" s="511" t="s">
        <v>28</v>
      </c>
      <c r="B25" s="124">
        <v>23.59265417821528</v>
      </c>
      <c r="C25" s="204">
        <v>0.74187316278005344</v>
      </c>
      <c r="D25" s="124">
        <v>45.527803738741888</v>
      </c>
      <c r="E25" s="204">
        <v>0.846979484936628</v>
      </c>
      <c r="F25" s="124">
        <v>30.879542083042828</v>
      </c>
      <c r="G25" s="204">
        <v>0.77662749328055192</v>
      </c>
      <c r="H25" s="516">
        <v>4543</v>
      </c>
      <c r="I25" s="77"/>
      <c r="J25" s="511" t="s">
        <v>28</v>
      </c>
      <c r="K25" s="124">
        <v>19.5524601018545</v>
      </c>
      <c r="L25" s="204">
        <v>0.46502314573329612</v>
      </c>
      <c r="M25" s="209">
        <v>48.729818651820537</v>
      </c>
      <c r="N25" s="204">
        <v>0.56972228022967764</v>
      </c>
      <c r="O25" s="124">
        <v>31.71772124632496</v>
      </c>
      <c r="P25" s="204">
        <v>0.52013001313999097</v>
      </c>
      <c r="Q25" s="516">
        <v>8595</v>
      </c>
    </row>
    <row r="26" spans="1:17">
      <c r="A26" s="511" t="s">
        <v>27</v>
      </c>
      <c r="B26" s="124">
        <v>6.6021261756752381</v>
      </c>
      <c r="C26" s="204">
        <v>0.92562288164877804</v>
      </c>
      <c r="D26" s="124">
        <v>29.10235547597636</v>
      </c>
      <c r="E26" s="204">
        <v>1.4460643549173371</v>
      </c>
      <c r="F26" s="124">
        <v>64.295518348348409</v>
      </c>
      <c r="G26" s="204">
        <v>1.539257353860517</v>
      </c>
      <c r="H26" s="516">
        <v>1347</v>
      </c>
      <c r="I26" s="77"/>
      <c r="J26" s="511" t="s">
        <v>27</v>
      </c>
      <c r="K26" s="124">
        <v>4.8622510899982183</v>
      </c>
      <c r="L26" s="204">
        <v>0.54054920179796973</v>
      </c>
      <c r="M26" s="124">
        <v>29.94474512466088</v>
      </c>
      <c r="N26" s="204">
        <v>1.0444438578184321</v>
      </c>
      <c r="O26" s="124">
        <v>65.193003785340906</v>
      </c>
      <c r="P26" s="204">
        <v>1.0757230506415389</v>
      </c>
      <c r="Q26" s="516">
        <v>2669</v>
      </c>
    </row>
    <row r="27" spans="1:17">
      <c r="A27" s="517" t="s">
        <v>26</v>
      </c>
      <c r="B27" s="518">
        <v>20.017259180611379</v>
      </c>
      <c r="C27" s="524">
        <v>0.62435850527964254</v>
      </c>
      <c r="D27" s="518">
        <v>42.071321071263043</v>
      </c>
      <c r="E27" s="524">
        <v>0.73877527174470448</v>
      </c>
      <c r="F27" s="518">
        <v>37.911419748125581</v>
      </c>
      <c r="G27" s="524">
        <v>0.714370250599903</v>
      </c>
      <c r="H27" s="520">
        <v>5890</v>
      </c>
      <c r="I27" s="77"/>
      <c r="J27" s="517" t="s">
        <v>26</v>
      </c>
      <c r="K27" s="518">
        <v>16.768957835635099</v>
      </c>
      <c r="L27" s="524">
        <v>0.39416716107904609</v>
      </c>
      <c r="M27" s="538">
        <v>45.170421049530077</v>
      </c>
      <c r="N27" s="524">
        <v>0.50320946166774072</v>
      </c>
      <c r="O27" s="518">
        <v>38.060621114834817</v>
      </c>
      <c r="P27" s="524">
        <v>0.4766060100125441</v>
      </c>
      <c r="Q27" s="520">
        <v>11264</v>
      </c>
    </row>
    <row r="28" spans="1:17">
      <c r="A28" s="1968" t="s">
        <v>217</v>
      </c>
      <c r="B28" s="2093"/>
      <c r="C28" s="2093"/>
      <c r="D28" s="2093"/>
      <c r="E28" s="2093"/>
      <c r="F28" s="2093"/>
      <c r="G28" s="2093"/>
      <c r="H28" s="2093"/>
      <c r="I28" s="756"/>
      <c r="J28" s="1968" t="s">
        <v>217</v>
      </c>
      <c r="K28" s="2093"/>
      <c r="L28" s="2093"/>
      <c r="M28" s="2093"/>
      <c r="N28" s="2093"/>
      <c r="O28" s="2093"/>
      <c r="P28" s="2093"/>
      <c r="Q28" s="2093"/>
    </row>
    <row r="29" spans="1:17">
      <c r="A29" s="2082" t="s">
        <v>372</v>
      </c>
      <c r="B29" s="2092"/>
      <c r="C29" s="2092"/>
      <c r="D29" s="2092"/>
      <c r="E29" s="2092"/>
      <c r="F29" s="2092"/>
      <c r="G29" s="2092"/>
      <c r="H29" s="2092"/>
      <c r="I29" s="756"/>
      <c r="J29" s="2082" t="s">
        <v>372</v>
      </c>
      <c r="K29" s="2092"/>
      <c r="L29" s="2092"/>
      <c r="M29" s="2092"/>
      <c r="N29" s="2092"/>
      <c r="O29" s="2092"/>
      <c r="P29" s="2092"/>
      <c r="Q29" s="2092"/>
    </row>
    <row r="30" spans="1:17">
      <c r="A30" s="1968" t="s">
        <v>413</v>
      </c>
      <c r="B30" s="2093"/>
      <c r="C30" s="2093"/>
      <c r="D30" s="2093"/>
      <c r="E30" s="2093"/>
      <c r="F30" s="2093"/>
      <c r="G30" s="2093"/>
      <c r="H30" s="2093"/>
      <c r="I30" s="756"/>
      <c r="J30" s="1968" t="s">
        <v>413</v>
      </c>
      <c r="K30" s="2093"/>
      <c r="L30" s="2093"/>
      <c r="M30" s="2093"/>
      <c r="N30" s="2093"/>
      <c r="O30" s="2093"/>
      <c r="P30" s="2093"/>
      <c r="Q30" s="2093"/>
    </row>
    <row r="32" spans="1:17" ht="23.25">
      <c r="A32" s="1842">
        <v>2022</v>
      </c>
      <c r="B32" s="1842"/>
      <c r="C32" s="1842"/>
      <c r="D32" s="1842"/>
      <c r="E32" s="1842"/>
      <c r="F32" s="1842"/>
      <c r="G32" s="1842"/>
      <c r="H32" s="1842"/>
      <c r="I32" s="1842"/>
      <c r="J32" s="1842"/>
      <c r="K32" s="1842"/>
      <c r="L32" s="1842"/>
      <c r="M32" s="1842"/>
      <c r="N32" s="1842"/>
      <c r="O32" s="1842"/>
      <c r="P32" s="1842"/>
      <c r="Q32" s="1842"/>
    </row>
    <row r="33" spans="1:17">
      <c r="A33" s="5"/>
      <c r="B33" s="110"/>
      <c r="C33" s="110"/>
      <c r="D33" s="7"/>
      <c r="E33" s="7"/>
      <c r="F33" s="7"/>
      <c r="G33" s="7"/>
      <c r="H33" s="7"/>
      <c r="I33" s="7"/>
      <c r="J33" s="7"/>
      <c r="K33" s="7"/>
      <c r="L33" s="7"/>
      <c r="M33" s="7"/>
      <c r="N33" s="7"/>
      <c r="O33" s="7"/>
      <c r="P33" s="7"/>
      <c r="Q33" s="7"/>
    </row>
    <row r="34" spans="1:17" ht="15">
      <c r="A34" s="2083" t="s">
        <v>374</v>
      </c>
      <c r="B34" s="2083"/>
      <c r="C34" s="2083"/>
      <c r="D34" s="2083"/>
      <c r="E34" s="2083"/>
      <c r="F34" s="2083"/>
      <c r="G34" s="2083"/>
      <c r="H34" s="585"/>
      <c r="J34" s="2167" t="s">
        <v>375</v>
      </c>
      <c r="K34" s="2167"/>
      <c r="L34" s="2167"/>
      <c r="M34" s="2167"/>
      <c r="N34" s="2167"/>
      <c r="O34" s="2167"/>
      <c r="P34" s="2167"/>
    </row>
    <row r="35" spans="1:17" ht="15.75" thickBot="1">
      <c r="A35" s="2149" t="s">
        <v>8</v>
      </c>
      <c r="B35" s="2151" t="s">
        <v>140</v>
      </c>
      <c r="C35" s="2152"/>
      <c r="D35" s="2152"/>
      <c r="E35" s="2152"/>
      <c r="F35" s="2152"/>
      <c r="G35" s="2152"/>
      <c r="H35" s="2152"/>
      <c r="I35" s="77"/>
      <c r="J35" s="1865" t="s">
        <v>8</v>
      </c>
      <c r="K35" s="2169" t="s">
        <v>140</v>
      </c>
      <c r="L35" s="2170"/>
      <c r="M35" s="2170"/>
      <c r="N35" s="2170"/>
      <c r="O35" s="2170"/>
      <c r="P35" s="2170"/>
      <c r="Q35" s="2160"/>
    </row>
    <row r="36" spans="1:17" ht="15">
      <c r="A36" s="2149"/>
      <c r="B36" s="2155" t="s">
        <v>141</v>
      </c>
      <c r="C36" s="2156"/>
      <c r="D36" s="2157" t="s">
        <v>142</v>
      </c>
      <c r="E36" s="2156"/>
      <c r="F36" s="2155" t="s">
        <v>143</v>
      </c>
      <c r="G36" s="2156"/>
      <c r="H36" s="650"/>
      <c r="I36" s="77"/>
      <c r="J36" s="1866"/>
      <c r="K36" s="2171" t="s">
        <v>141</v>
      </c>
      <c r="L36" s="2172"/>
      <c r="M36" s="2171" t="s">
        <v>142</v>
      </c>
      <c r="N36" s="2172"/>
      <c r="O36" s="2171" t="s">
        <v>143</v>
      </c>
      <c r="P36" s="2172"/>
      <c r="Q36" s="650"/>
    </row>
    <row r="37" spans="1:17" ht="15" customHeight="1" thickBot="1">
      <c r="A37" s="2150"/>
      <c r="B37" s="193" t="s">
        <v>46</v>
      </c>
      <c r="C37" s="194" t="s">
        <v>69</v>
      </c>
      <c r="D37" s="193" t="s">
        <v>46</v>
      </c>
      <c r="E37" s="194" t="s">
        <v>69</v>
      </c>
      <c r="F37" s="193" t="s">
        <v>46</v>
      </c>
      <c r="G37" s="194" t="s">
        <v>69</v>
      </c>
      <c r="H37" s="206" t="s">
        <v>77</v>
      </c>
      <c r="I37" s="77"/>
      <c r="J37" s="2168"/>
      <c r="K37" s="193" t="s">
        <v>46</v>
      </c>
      <c r="L37" s="194" t="s">
        <v>69</v>
      </c>
      <c r="M37" s="193" t="s">
        <v>46</v>
      </c>
      <c r="N37" s="194" t="s">
        <v>69</v>
      </c>
      <c r="O37" s="193" t="s">
        <v>46</v>
      </c>
      <c r="P37" s="194" t="s">
        <v>69</v>
      </c>
      <c r="Q37" s="193" t="s">
        <v>77</v>
      </c>
    </row>
    <row r="38" spans="1:17">
      <c r="A38" s="488" t="s">
        <v>9</v>
      </c>
      <c r="B38" s="112">
        <v>29.556173386633478</v>
      </c>
      <c r="C38" s="195">
        <v>1.9911075237582321</v>
      </c>
      <c r="D38" s="112">
        <v>41.003759817834357</v>
      </c>
      <c r="E38" s="195">
        <v>2.135553710908709</v>
      </c>
      <c r="F38" s="119">
        <v>29.44006679553215</v>
      </c>
      <c r="G38" s="196">
        <v>1.9498623195442439</v>
      </c>
      <c r="H38" s="651">
        <v>681</v>
      </c>
      <c r="I38" s="77"/>
      <c r="J38" s="488" t="s">
        <v>9</v>
      </c>
      <c r="K38" s="112">
        <v>27.764890784712669</v>
      </c>
      <c r="L38" s="195">
        <v>1.259222965443703</v>
      </c>
      <c r="M38" s="112">
        <v>45.801048006327811</v>
      </c>
      <c r="N38" s="195">
        <v>1.360058640760849</v>
      </c>
      <c r="O38" s="112">
        <v>26.43406120895952</v>
      </c>
      <c r="P38" s="197">
        <v>1.139992413548879</v>
      </c>
      <c r="Q38" s="658">
        <v>1427</v>
      </c>
    </row>
    <row r="39" spans="1:17">
      <c r="A39" s="510" t="s">
        <v>10</v>
      </c>
      <c r="B39" s="115">
        <v>32.275825097729118</v>
      </c>
      <c r="C39" s="198">
        <v>1.842415878219998</v>
      </c>
      <c r="D39" s="115">
        <v>43.803065258852413</v>
      </c>
      <c r="E39" s="198">
        <v>1.9325497654233661</v>
      </c>
      <c r="F39" s="121">
        <v>23.921109643418468</v>
      </c>
      <c r="G39" s="199">
        <v>1.634800706742253</v>
      </c>
      <c r="H39" s="652">
        <v>793</v>
      </c>
      <c r="I39" s="77"/>
      <c r="J39" s="510" t="s">
        <v>10</v>
      </c>
      <c r="K39" s="115">
        <v>24.831553461662249</v>
      </c>
      <c r="L39" s="198">
        <v>1.053912812544644</v>
      </c>
      <c r="M39" s="115">
        <v>42.939453825762747</v>
      </c>
      <c r="N39" s="198">
        <v>1.2273629323527859</v>
      </c>
      <c r="O39" s="115">
        <v>32.228992712575</v>
      </c>
      <c r="P39" s="200">
        <v>1.1843570533602139</v>
      </c>
      <c r="Q39" s="652">
        <v>1637</v>
      </c>
    </row>
    <row r="40" spans="1:17">
      <c r="A40" s="488" t="s">
        <v>11</v>
      </c>
      <c r="B40" s="112">
        <v>8.9122329751992737</v>
      </c>
      <c r="C40" s="195">
        <v>2.2968827431065471</v>
      </c>
      <c r="D40" s="112">
        <v>38.307843803525813</v>
      </c>
      <c r="E40" s="195">
        <v>3.491324497777732</v>
      </c>
      <c r="F40" s="119">
        <v>52.779923221274913</v>
      </c>
      <c r="G40" s="201">
        <v>3.5991224944828542</v>
      </c>
      <c r="H40" s="651">
        <v>242</v>
      </c>
      <c r="I40" s="77"/>
      <c r="J40" s="488" t="s">
        <v>11</v>
      </c>
      <c r="K40" s="112">
        <v>5.3782338701000052</v>
      </c>
      <c r="L40" s="195">
        <v>1.3944539257091539</v>
      </c>
      <c r="M40" s="112">
        <v>44.244920550745498</v>
      </c>
      <c r="N40" s="195">
        <v>3.0365260169370401</v>
      </c>
      <c r="O40" s="112">
        <v>50.376845579154491</v>
      </c>
      <c r="P40" s="202">
        <v>2.945339454468419</v>
      </c>
      <c r="Q40" s="651">
        <v>504</v>
      </c>
    </row>
    <row r="41" spans="1:17">
      <c r="A41" s="510" t="s">
        <v>12</v>
      </c>
      <c r="B41" s="115">
        <v>2.9709860166954121</v>
      </c>
      <c r="C41" s="198">
        <v>1.330101321742825</v>
      </c>
      <c r="D41" s="115">
        <v>27.726232586781489</v>
      </c>
      <c r="E41" s="198">
        <v>3.6872749129391051</v>
      </c>
      <c r="F41" s="121">
        <v>69.302781396523102</v>
      </c>
      <c r="G41" s="199">
        <v>3.7709607106352609</v>
      </c>
      <c r="H41" s="652">
        <v>200</v>
      </c>
      <c r="I41" s="77"/>
      <c r="J41" s="510" t="s">
        <v>12</v>
      </c>
      <c r="K41" s="115">
        <v>3.2532608559210048</v>
      </c>
      <c r="L41" s="198">
        <v>0.94281634556685567</v>
      </c>
      <c r="M41" s="115">
        <v>37.670887441145311</v>
      </c>
      <c r="N41" s="198">
        <v>2.341927989805229</v>
      </c>
      <c r="O41" s="115">
        <v>59.07585170293369</v>
      </c>
      <c r="P41" s="200">
        <v>2.3609111532809308</v>
      </c>
      <c r="Q41" s="652">
        <v>498</v>
      </c>
    </row>
    <row r="42" spans="1:17">
      <c r="A42" s="488" t="s">
        <v>13</v>
      </c>
      <c r="B42" s="112">
        <v>15.53545734857963</v>
      </c>
      <c r="C42" s="195">
        <v>3.1980132006110522</v>
      </c>
      <c r="D42" s="112">
        <v>54.726930183868497</v>
      </c>
      <c r="E42" s="195">
        <v>4.1540404244133446</v>
      </c>
      <c r="F42" s="119">
        <v>29.737612467551859</v>
      </c>
      <c r="G42" s="201">
        <v>3.647055884544208</v>
      </c>
      <c r="H42" s="651">
        <v>183</v>
      </c>
      <c r="I42" s="77"/>
      <c r="J42" s="488" t="s">
        <v>13</v>
      </c>
      <c r="K42" s="112">
        <v>8.9160645070994597</v>
      </c>
      <c r="L42" s="195">
        <v>1.824067196725738</v>
      </c>
      <c r="M42" s="112">
        <v>58.182021367319713</v>
      </c>
      <c r="N42" s="195">
        <v>2.6808578140493879</v>
      </c>
      <c r="O42" s="112">
        <v>32.901914125580831</v>
      </c>
      <c r="P42" s="202">
        <v>2.4275018785788149</v>
      </c>
      <c r="Q42" s="651">
        <v>383</v>
      </c>
    </row>
    <row r="43" spans="1:17">
      <c r="A43" s="510" t="s">
        <v>14</v>
      </c>
      <c r="B43" s="115">
        <v>17.74700576869747</v>
      </c>
      <c r="C43" s="198">
        <v>2.9878405613421002</v>
      </c>
      <c r="D43" s="115">
        <v>44.754890941231359</v>
      </c>
      <c r="E43" s="198">
        <v>3.5398344619057931</v>
      </c>
      <c r="F43" s="121">
        <v>37.498103290071157</v>
      </c>
      <c r="G43" s="199">
        <v>3.4172946531095518</v>
      </c>
      <c r="H43" s="652">
        <v>233</v>
      </c>
      <c r="I43" s="77"/>
      <c r="J43" s="510" t="s">
        <v>14</v>
      </c>
      <c r="K43" s="115">
        <v>14.864934152519689</v>
      </c>
      <c r="L43" s="198">
        <v>1.66203669095436</v>
      </c>
      <c r="M43" s="115">
        <v>47.719053729695702</v>
      </c>
      <c r="N43" s="198">
        <v>2.14426221453818</v>
      </c>
      <c r="O43" s="115">
        <v>37.416012117784611</v>
      </c>
      <c r="P43" s="200">
        <v>2.028945218667372</v>
      </c>
      <c r="Q43" s="652">
        <v>581</v>
      </c>
    </row>
    <row r="44" spans="1:17">
      <c r="A44" s="488" t="s">
        <v>15</v>
      </c>
      <c r="B44" s="112">
        <v>25.498383400652411</v>
      </c>
      <c r="C44" s="195">
        <v>2.5479449582660609</v>
      </c>
      <c r="D44" s="112">
        <v>44.769357269899572</v>
      </c>
      <c r="E44" s="195">
        <v>2.8313748208369378</v>
      </c>
      <c r="F44" s="119">
        <v>29.732259329448009</v>
      </c>
      <c r="G44" s="201">
        <v>2.5654848238562762</v>
      </c>
      <c r="H44" s="651">
        <v>401</v>
      </c>
      <c r="I44" s="77"/>
      <c r="J44" s="488" t="s">
        <v>15</v>
      </c>
      <c r="K44" s="112">
        <v>17.87753763151089</v>
      </c>
      <c r="L44" s="195">
        <v>1.378789634905587</v>
      </c>
      <c r="M44" s="112">
        <v>43.007981469131153</v>
      </c>
      <c r="N44" s="195">
        <v>1.7543428310867839</v>
      </c>
      <c r="O44" s="112">
        <v>39.114480899357957</v>
      </c>
      <c r="P44" s="202">
        <v>1.726705521554377</v>
      </c>
      <c r="Q44" s="651">
        <v>808</v>
      </c>
    </row>
    <row r="45" spans="1:17">
      <c r="A45" s="510" t="s">
        <v>24</v>
      </c>
      <c r="B45" s="115">
        <v>3.221422258274794</v>
      </c>
      <c r="C45" s="198">
        <v>1.3270572739494531</v>
      </c>
      <c r="D45" s="115">
        <v>17.650183723446549</v>
      </c>
      <c r="E45" s="198">
        <v>3.1304179226623772</v>
      </c>
      <c r="F45" s="121">
        <v>79.128394018278655</v>
      </c>
      <c r="G45" s="199">
        <v>3.3033247461327711</v>
      </c>
      <c r="H45" s="652">
        <v>184</v>
      </c>
      <c r="I45" s="77"/>
      <c r="J45" s="510" t="s">
        <v>24</v>
      </c>
      <c r="K45" s="115">
        <v>4.677294515622088</v>
      </c>
      <c r="L45" s="198">
        <v>1.203470231181381</v>
      </c>
      <c r="M45" s="115">
        <v>24.956403226676681</v>
      </c>
      <c r="N45" s="198">
        <v>2.300351507628172</v>
      </c>
      <c r="O45" s="115">
        <v>70.366302257701236</v>
      </c>
      <c r="P45" s="200">
        <v>2.418639511334951</v>
      </c>
      <c r="Q45" s="652">
        <v>425</v>
      </c>
    </row>
    <row r="46" spans="1:17">
      <c r="A46" s="488" t="s">
        <v>16</v>
      </c>
      <c r="B46" s="112">
        <v>28.15305383844554</v>
      </c>
      <c r="C46" s="195">
        <v>2.5673831516779049</v>
      </c>
      <c r="D46" s="112">
        <v>39.685703083613568</v>
      </c>
      <c r="E46" s="195">
        <v>2.5554501213171661</v>
      </c>
      <c r="F46" s="203">
        <v>32.161243077940881</v>
      </c>
      <c r="G46" s="201">
        <v>2.4609062556661012</v>
      </c>
      <c r="H46" s="651">
        <v>474</v>
      </c>
      <c r="I46" s="77"/>
      <c r="J46" s="488" t="s">
        <v>16</v>
      </c>
      <c r="K46" s="112">
        <v>21.13348446716704</v>
      </c>
      <c r="L46" s="195">
        <v>1.4200325968030789</v>
      </c>
      <c r="M46" s="112">
        <v>48.241537727047493</v>
      </c>
      <c r="N46" s="195">
        <v>1.662719196492277</v>
      </c>
      <c r="O46" s="112">
        <v>30.62497780578547</v>
      </c>
      <c r="P46" s="202">
        <v>1.4793461866436119</v>
      </c>
      <c r="Q46" s="651">
        <v>942</v>
      </c>
    </row>
    <row r="47" spans="1:17">
      <c r="A47" s="510" t="s">
        <v>17</v>
      </c>
      <c r="B47" s="115">
        <v>17.92948899906272</v>
      </c>
      <c r="C47" s="198">
        <v>1.3670607174938849</v>
      </c>
      <c r="D47" s="115">
        <v>47.498147731636053</v>
      </c>
      <c r="E47" s="198">
        <v>1.7552745979981881</v>
      </c>
      <c r="F47" s="121">
        <v>34.572363269301228</v>
      </c>
      <c r="G47" s="199">
        <v>1.662268220797849</v>
      </c>
      <c r="H47" s="652">
        <v>993</v>
      </c>
      <c r="I47" s="77"/>
      <c r="J47" s="510" t="s">
        <v>17</v>
      </c>
      <c r="K47" s="115">
        <v>15.29005626959025</v>
      </c>
      <c r="L47" s="198">
        <v>0.91106939194454251</v>
      </c>
      <c r="M47" s="115">
        <v>49.055187117552173</v>
      </c>
      <c r="N47" s="198">
        <v>1.2082221989618349</v>
      </c>
      <c r="O47" s="115">
        <v>35.654756612857582</v>
      </c>
      <c r="P47" s="200">
        <v>1.1316446780913729</v>
      </c>
      <c r="Q47" s="652">
        <v>1797</v>
      </c>
    </row>
    <row r="48" spans="1:17">
      <c r="A48" s="488" t="s">
        <v>18</v>
      </c>
      <c r="B48" s="112">
        <v>21.422442580792019</v>
      </c>
      <c r="C48" s="195">
        <v>2.606845193901127</v>
      </c>
      <c r="D48" s="112">
        <v>41.031787076229968</v>
      </c>
      <c r="E48" s="195">
        <v>3.0220777089790909</v>
      </c>
      <c r="F48" s="119">
        <v>37.54577034297801</v>
      </c>
      <c r="G48" s="201">
        <v>2.9914649797471271</v>
      </c>
      <c r="H48" s="651">
        <v>337</v>
      </c>
      <c r="I48" s="77"/>
      <c r="J48" s="488" t="s">
        <v>18</v>
      </c>
      <c r="K48" s="112">
        <v>21.749497817217499</v>
      </c>
      <c r="L48" s="195">
        <v>1.7538832818693431</v>
      </c>
      <c r="M48" s="112">
        <v>43.986839074840972</v>
      </c>
      <c r="N48" s="195">
        <v>2.044660432725407</v>
      </c>
      <c r="O48" s="112">
        <v>34.263663107941532</v>
      </c>
      <c r="P48" s="202">
        <v>1.926109440872857</v>
      </c>
      <c r="Q48" s="651">
        <v>597</v>
      </c>
    </row>
    <row r="49" spans="1:28">
      <c r="A49" s="510" t="s">
        <v>19</v>
      </c>
      <c r="B49" s="115">
        <v>12.28308965907447</v>
      </c>
      <c r="C49" s="198">
        <v>2.7403553848164091</v>
      </c>
      <c r="D49" s="115">
        <v>41.821458660090059</v>
      </c>
      <c r="E49" s="198">
        <v>3.8514053684779008</v>
      </c>
      <c r="F49" s="121">
        <v>45.895451680835478</v>
      </c>
      <c r="G49" s="199">
        <v>3.9533147497638552</v>
      </c>
      <c r="H49" s="652">
        <v>203</v>
      </c>
      <c r="I49" s="77"/>
      <c r="J49" s="510" t="s">
        <v>19</v>
      </c>
      <c r="K49" s="115">
        <v>19.67003358178771</v>
      </c>
      <c r="L49" s="198">
        <v>2.1755543080186812</v>
      </c>
      <c r="M49" s="115">
        <v>42.263133215877843</v>
      </c>
      <c r="N49" s="198">
        <v>2.4728584348496359</v>
      </c>
      <c r="O49" s="115">
        <v>38.066833202334443</v>
      </c>
      <c r="P49" s="200">
        <v>2.3785022761490082</v>
      </c>
      <c r="Q49" s="652">
        <v>435</v>
      </c>
    </row>
    <row r="50" spans="1:28">
      <c r="A50" s="488" t="s">
        <v>20</v>
      </c>
      <c r="B50" s="112">
        <v>4.4103747945670184</v>
      </c>
      <c r="C50" s="195">
        <v>1.3007976115040909</v>
      </c>
      <c r="D50" s="112">
        <v>23.704815867785999</v>
      </c>
      <c r="E50" s="195">
        <v>2.7594227142737981</v>
      </c>
      <c r="F50" s="119">
        <v>71.884809337646985</v>
      </c>
      <c r="G50" s="201">
        <v>2.9039176042687229</v>
      </c>
      <c r="H50" s="651">
        <v>283</v>
      </c>
      <c r="I50" s="77"/>
      <c r="J50" s="488" t="s">
        <v>20</v>
      </c>
      <c r="K50" s="112">
        <v>4.4387394605645554</v>
      </c>
      <c r="L50" s="195">
        <v>0.83045705819990612</v>
      </c>
      <c r="M50" s="112">
        <v>23.403784237423849</v>
      </c>
      <c r="N50" s="195">
        <v>1.6552520435723601</v>
      </c>
      <c r="O50" s="112">
        <v>72.157476302011602</v>
      </c>
      <c r="P50" s="202">
        <v>1.7522998759185919</v>
      </c>
      <c r="Q50" s="651">
        <v>693</v>
      </c>
    </row>
    <row r="51" spans="1:28">
      <c r="A51" s="510" t="s">
        <v>21</v>
      </c>
      <c r="B51" s="115">
        <v>7.2279161475164608</v>
      </c>
      <c r="C51" s="198">
        <v>2.1922906147603318</v>
      </c>
      <c r="D51" s="115">
        <v>19.82550343193488</v>
      </c>
      <c r="E51" s="198">
        <v>3.144513940504563</v>
      </c>
      <c r="F51" s="121">
        <v>72.946580420548656</v>
      </c>
      <c r="G51" s="199">
        <v>3.5428709944177492</v>
      </c>
      <c r="H51" s="652">
        <v>186</v>
      </c>
      <c r="I51" s="77"/>
      <c r="J51" s="510" t="s">
        <v>21</v>
      </c>
      <c r="K51" s="115">
        <v>5.5867180029874124</v>
      </c>
      <c r="L51" s="198">
        <v>1.1881609164293481</v>
      </c>
      <c r="M51" s="115">
        <v>20.42790925937371</v>
      </c>
      <c r="N51" s="198">
        <v>2.0452084267712252</v>
      </c>
      <c r="O51" s="115">
        <v>73.985372737638883</v>
      </c>
      <c r="P51" s="200">
        <v>2.210429020172707</v>
      </c>
      <c r="Q51" s="652">
        <v>461</v>
      </c>
    </row>
    <row r="52" spans="1:28">
      <c r="A52" s="488" t="s">
        <v>22</v>
      </c>
      <c r="B52" s="112">
        <v>24.692357614812419</v>
      </c>
      <c r="C52" s="195">
        <v>4.4941153952685102</v>
      </c>
      <c r="D52" s="112">
        <v>49.649707087859419</v>
      </c>
      <c r="E52" s="195">
        <v>4.6643490709494122</v>
      </c>
      <c r="F52" s="119">
        <v>25.657935297328169</v>
      </c>
      <c r="G52" s="201">
        <v>3.7488645910437088</v>
      </c>
      <c r="H52" s="651">
        <v>161</v>
      </c>
      <c r="I52" s="77"/>
      <c r="J52" s="488" t="s">
        <v>22</v>
      </c>
      <c r="K52" s="112">
        <v>15.53696797625431</v>
      </c>
      <c r="L52" s="195">
        <v>1.8599052560174449</v>
      </c>
      <c r="M52" s="123">
        <v>56.479361343868121</v>
      </c>
      <c r="N52" s="195">
        <v>2.3618573945225858</v>
      </c>
      <c r="O52" s="112">
        <v>27.983670679877569</v>
      </c>
      <c r="P52" s="202">
        <v>2.007840706592424</v>
      </c>
      <c r="Q52" s="651">
        <v>486</v>
      </c>
    </row>
    <row r="53" spans="1:28" ht="15" thickBot="1">
      <c r="A53" s="537" t="s">
        <v>23</v>
      </c>
      <c r="B53" s="413">
        <v>6.5840787443501858</v>
      </c>
      <c r="C53" s="460">
        <v>1.9589711489854771</v>
      </c>
      <c r="D53" s="413">
        <v>16.046573483587821</v>
      </c>
      <c r="E53" s="460">
        <v>2.941152454533035</v>
      </c>
      <c r="F53" s="416">
        <v>77.369347772061985</v>
      </c>
      <c r="G53" s="653">
        <v>3.340431578552117</v>
      </c>
      <c r="H53" s="654">
        <v>184</v>
      </c>
      <c r="I53" s="77"/>
      <c r="J53" s="537" t="s">
        <v>23</v>
      </c>
      <c r="K53" s="413">
        <v>2.4652308164834911</v>
      </c>
      <c r="L53" s="460">
        <v>0.72390511598598417</v>
      </c>
      <c r="M53" s="413">
        <v>20.655323648392731</v>
      </c>
      <c r="N53" s="460">
        <v>1.905644964583219</v>
      </c>
      <c r="O53" s="413">
        <v>76.879445535123779</v>
      </c>
      <c r="P53" s="512">
        <v>1.9829386752404321</v>
      </c>
      <c r="Q53" s="654">
        <v>456</v>
      </c>
    </row>
    <row r="54" spans="1:28">
      <c r="A54" s="511" t="s">
        <v>28</v>
      </c>
      <c r="B54" s="124">
        <v>24.805523082511272</v>
      </c>
      <c r="C54" s="204">
        <v>0.77406535285013645</v>
      </c>
      <c r="D54" s="124">
        <v>44.15177653881242</v>
      </c>
      <c r="E54" s="204">
        <v>0.86073125014797336</v>
      </c>
      <c r="F54" s="124">
        <v>31.042700378676312</v>
      </c>
      <c r="G54" s="205">
        <v>0.79256121927106027</v>
      </c>
      <c r="H54" s="655">
        <v>4459</v>
      </c>
      <c r="I54" s="77"/>
      <c r="J54" s="511" t="s">
        <v>28</v>
      </c>
      <c r="K54" s="127">
        <v>20.65236813089853</v>
      </c>
      <c r="L54" s="204">
        <v>0.46383553958091611</v>
      </c>
      <c r="M54" s="124">
        <v>46.560977116694829</v>
      </c>
      <c r="N54" s="204">
        <v>0.55797667183588562</v>
      </c>
      <c r="O54" s="124">
        <v>32.786654752406641</v>
      </c>
      <c r="P54" s="205">
        <v>0.51554197306484717</v>
      </c>
      <c r="Q54" s="655">
        <v>9093</v>
      </c>
    </row>
    <row r="55" spans="1:28">
      <c r="A55" s="511" t="s">
        <v>27</v>
      </c>
      <c r="B55" s="124">
        <v>5.8937536013733691</v>
      </c>
      <c r="C55" s="204">
        <v>0.82112776927453168</v>
      </c>
      <c r="D55" s="124">
        <v>26.270759022547409</v>
      </c>
      <c r="E55" s="204">
        <v>1.4385000290899259</v>
      </c>
      <c r="F55" s="124">
        <v>67.835487376079215</v>
      </c>
      <c r="G55" s="205">
        <v>1.526304446147084</v>
      </c>
      <c r="H55" s="655">
        <v>1279</v>
      </c>
      <c r="I55" s="77"/>
      <c r="J55" s="511" t="s">
        <v>27</v>
      </c>
      <c r="K55" s="124">
        <v>4.3976934105699712</v>
      </c>
      <c r="L55" s="204">
        <v>0.4728234103535402</v>
      </c>
      <c r="M55" s="124">
        <v>30.04654666146881</v>
      </c>
      <c r="N55" s="204">
        <v>1.0823236501328359</v>
      </c>
      <c r="O55" s="124">
        <v>65.555759927961219</v>
      </c>
      <c r="P55" s="205">
        <v>1.0953120806741601</v>
      </c>
      <c r="Q55" s="655">
        <v>3037</v>
      </c>
    </row>
    <row r="56" spans="1:28">
      <c r="A56" s="517" t="s">
        <v>26</v>
      </c>
      <c r="B56" s="518">
        <v>20.702698558135371</v>
      </c>
      <c r="C56" s="524">
        <v>0.64367340898219993</v>
      </c>
      <c r="D56" s="518">
        <v>40.272569082328928</v>
      </c>
      <c r="E56" s="524">
        <v>0.74749782324651759</v>
      </c>
      <c r="F56" s="518">
        <v>39.024732359535697</v>
      </c>
      <c r="G56" s="656">
        <v>0.73411702318263161</v>
      </c>
      <c r="H56" s="657">
        <v>5738</v>
      </c>
      <c r="I56" s="77"/>
      <c r="J56" s="517" t="s">
        <v>26</v>
      </c>
      <c r="K56" s="525">
        <v>17.54524853486145</v>
      </c>
      <c r="L56" s="524">
        <v>0.3909352741419741</v>
      </c>
      <c r="M56" s="518">
        <v>43.404204596316333</v>
      </c>
      <c r="N56" s="524">
        <v>0.49459199286908467</v>
      </c>
      <c r="O56" s="518">
        <v>39.050546868822231</v>
      </c>
      <c r="P56" s="656">
        <v>0.47105018556837891</v>
      </c>
      <c r="Q56" s="657">
        <v>12130</v>
      </c>
    </row>
    <row r="57" spans="1:28" ht="14.25" customHeight="1">
      <c r="A57" s="2018" t="s">
        <v>217</v>
      </c>
      <c r="B57" s="2018" t="s">
        <v>106</v>
      </c>
      <c r="C57" s="2018" t="s">
        <v>106</v>
      </c>
      <c r="D57" s="2018" t="s">
        <v>106</v>
      </c>
      <c r="E57" s="2018" t="s">
        <v>106</v>
      </c>
      <c r="F57" s="2018" t="s">
        <v>106</v>
      </c>
      <c r="G57" s="2018" t="s">
        <v>106</v>
      </c>
      <c r="H57" s="2018" t="s">
        <v>106</v>
      </c>
      <c r="I57" s="760"/>
      <c r="J57" s="2018" t="s">
        <v>217</v>
      </c>
      <c r="K57" s="2018" t="s">
        <v>106</v>
      </c>
      <c r="L57" s="2018" t="s">
        <v>106</v>
      </c>
      <c r="M57" s="2018" t="s">
        <v>106</v>
      </c>
      <c r="N57" s="2018" t="s">
        <v>106</v>
      </c>
      <c r="O57" s="2018" t="s">
        <v>106</v>
      </c>
      <c r="P57" s="2018" t="s">
        <v>106</v>
      </c>
      <c r="Q57" s="2018" t="s">
        <v>106</v>
      </c>
    </row>
    <row r="58" spans="1:28" ht="23.25" customHeight="1">
      <c r="A58" s="2082" t="s">
        <v>144</v>
      </c>
      <c r="B58" s="2082" t="s">
        <v>108</v>
      </c>
      <c r="C58" s="2082" t="s">
        <v>108</v>
      </c>
      <c r="D58" s="2082" t="s">
        <v>108</v>
      </c>
      <c r="E58" s="2082" t="s">
        <v>108</v>
      </c>
      <c r="F58" s="2082" t="s">
        <v>108</v>
      </c>
      <c r="G58" s="2082" t="s">
        <v>108</v>
      </c>
      <c r="H58" s="2082" t="s">
        <v>108</v>
      </c>
      <c r="I58" s="760"/>
      <c r="J58" s="2082" t="s">
        <v>144</v>
      </c>
      <c r="K58" s="2082" t="s">
        <v>108</v>
      </c>
      <c r="L58" s="2082" t="s">
        <v>108</v>
      </c>
      <c r="M58" s="2082" t="s">
        <v>108</v>
      </c>
      <c r="N58" s="2082" t="s">
        <v>108</v>
      </c>
      <c r="O58" s="2082" t="s">
        <v>108</v>
      </c>
      <c r="P58" s="2082" t="s">
        <v>108</v>
      </c>
      <c r="Q58" s="2082" t="s">
        <v>108</v>
      </c>
    </row>
    <row r="59" spans="1:28" ht="14.25" customHeight="1">
      <c r="A59" s="1968" t="s">
        <v>414</v>
      </c>
      <c r="B59" s="1968" t="s">
        <v>145</v>
      </c>
      <c r="C59" s="1968" t="s">
        <v>145</v>
      </c>
      <c r="D59" s="1968" t="s">
        <v>145</v>
      </c>
      <c r="E59" s="1968" t="s">
        <v>145</v>
      </c>
      <c r="F59" s="1968" t="s">
        <v>145</v>
      </c>
      <c r="G59" s="1968" t="s">
        <v>145</v>
      </c>
      <c r="H59" s="1968" t="s">
        <v>145</v>
      </c>
      <c r="I59" s="760"/>
      <c r="J59" s="2161" t="s">
        <v>414</v>
      </c>
      <c r="K59" s="2161"/>
      <c r="L59" s="2161"/>
      <c r="M59" s="2161"/>
      <c r="N59" s="2161"/>
      <c r="O59" s="2161"/>
      <c r="P59" s="2161"/>
      <c r="Q59" s="2161"/>
    </row>
    <row r="61" spans="1:28" ht="23.25">
      <c r="A61" s="1842">
        <v>2021</v>
      </c>
      <c r="B61" s="1842"/>
      <c r="C61" s="1842"/>
      <c r="D61" s="1842"/>
      <c r="E61" s="1842"/>
      <c r="F61" s="1842"/>
      <c r="G61" s="1842"/>
      <c r="H61" s="1842"/>
      <c r="I61" s="1842"/>
      <c r="J61" s="1842"/>
      <c r="K61" s="1842"/>
      <c r="L61" s="1842"/>
      <c r="M61" s="1842"/>
      <c r="N61" s="1842"/>
      <c r="O61" s="1842"/>
      <c r="P61" s="1842"/>
      <c r="Q61" s="1842"/>
      <c r="R61" s="14"/>
      <c r="S61" s="14"/>
      <c r="T61" s="70"/>
      <c r="U61" s="70"/>
      <c r="V61" s="70"/>
      <c r="W61" s="70"/>
      <c r="X61" s="70"/>
      <c r="Y61" s="70"/>
      <c r="Z61" s="70"/>
      <c r="AA61" s="70"/>
      <c r="AB61" s="70"/>
    </row>
    <row r="62" spans="1:28" s="1" customFormat="1" ht="12.75">
      <c r="A62" s="5"/>
      <c r="B62" s="110"/>
      <c r="C62" s="110"/>
      <c r="D62" s="7"/>
      <c r="E62" s="7"/>
      <c r="F62" s="7"/>
      <c r="G62" s="7"/>
      <c r="H62" s="7"/>
      <c r="I62" s="7"/>
      <c r="J62" s="7"/>
      <c r="K62" s="7"/>
      <c r="L62" s="7"/>
      <c r="M62" s="7"/>
      <c r="N62" s="7"/>
      <c r="O62" s="7"/>
      <c r="P62" s="7"/>
      <c r="Q62" s="7"/>
      <c r="R62" s="7"/>
      <c r="S62" s="7"/>
      <c r="T62" s="7"/>
      <c r="U62" s="7"/>
      <c r="V62" s="7"/>
      <c r="W62" s="7"/>
      <c r="X62" s="7"/>
      <c r="Y62" s="7"/>
      <c r="Z62" s="7"/>
      <c r="AA62" s="7"/>
      <c r="AB62" s="7"/>
    </row>
    <row r="63" spans="1:28" ht="15">
      <c r="A63" s="659" t="s">
        <v>377</v>
      </c>
      <c r="B63" s="70"/>
      <c r="C63" s="70"/>
      <c r="D63" s="70"/>
      <c r="E63" s="70"/>
      <c r="F63" s="70"/>
      <c r="G63" s="70"/>
      <c r="H63" s="70"/>
      <c r="I63" s="70"/>
      <c r="J63" s="659" t="s">
        <v>376</v>
      </c>
      <c r="K63" s="614"/>
      <c r="L63" s="614"/>
      <c r="M63" s="614"/>
      <c r="N63" s="614"/>
      <c r="O63" s="614"/>
      <c r="P63" s="614"/>
      <c r="Q63" s="614"/>
      <c r="R63" s="70"/>
      <c r="S63" s="70"/>
      <c r="T63" s="70"/>
      <c r="U63" s="70"/>
      <c r="V63" s="70"/>
      <c r="W63" s="70"/>
      <c r="X63" s="70"/>
      <c r="Y63" s="70"/>
      <c r="Z63" s="70"/>
      <c r="AA63" s="70"/>
      <c r="AB63" s="70"/>
    </row>
    <row r="64" spans="1:28" ht="20.100000000000001" customHeight="1" thickBot="1">
      <c r="A64" s="2149" t="s">
        <v>8</v>
      </c>
      <c r="B64" s="2151" t="s">
        <v>140</v>
      </c>
      <c r="C64" s="2152"/>
      <c r="D64" s="2152"/>
      <c r="E64" s="2152"/>
      <c r="F64" s="2152"/>
      <c r="G64" s="2152"/>
      <c r="H64" s="2152"/>
      <c r="I64" s="70"/>
      <c r="J64" s="2149" t="s">
        <v>8</v>
      </c>
      <c r="K64" s="2160" t="s">
        <v>140</v>
      </c>
      <c r="L64" s="2152"/>
      <c r="M64" s="2152"/>
      <c r="N64" s="2152"/>
      <c r="O64" s="2152"/>
      <c r="P64" s="2152"/>
      <c r="Q64" s="2152"/>
      <c r="R64" s="70"/>
      <c r="S64" s="70"/>
      <c r="T64" s="70"/>
      <c r="U64" s="70"/>
      <c r="V64" s="70"/>
      <c r="W64" s="70"/>
      <c r="X64" s="70"/>
      <c r="Y64" s="70"/>
      <c r="Z64" s="70"/>
      <c r="AA64" s="70"/>
      <c r="AB64" s="70"/>
    </row>
    <row r="65" spans="1:28" ht="20.100000000000001" customHeight="1">
      <c r="A65" s="2149"/>
      <c r="B65" s="2155" t="s">
        <v>141</v>
      </c>
      <c r="C65" s="2156"/>
      <c r="D65" s="2157" t="s">
        <v>142</v>
      </c>
      <c r="E65" s="2156"/>
      <c r="F65" s="2155" t="s">
        <v>143</v>
      </c>
      <c r="G65" s="2156"/>
      <c r="H65" s="650"/>
      <c r="I65" s="111"/>
      <c r="J65" s="2149"/>
      <c r="K65" s="2155" t="s">
        <v>141</v>
      </c>
      <c r="L65" s="2156"/>
      <c r="M65" s="2157" t="s">
        <v>142</v>
      </c>
      <c r="N65" s="2156"/>
      <c r="O65" s="2155" t="s">
        <v>143</v>
      </c>
      <c r="P65" s="2156"/>
      <c r="Q65" s="650"/>
      <c r="R65" s="70"/>
      <c r="S65" s="70"/>
      <c r="T65" s="70"/>
      <c r="U65" s="70"/>
      <c r="V65" s="70"/>
      <c r="W65" s="70"/>
      <c r="X65" s="70"/>
      <c r="Y65" s="70"/>
      <c r="Z65" s="70"/>
      <c r="AA65" s="70"/>
      <c r="AB65" s="70"/>
    </row>
    <row r="66" spans="1:28" ht="15.75" thickBot="1">
      <c r="A66" s="2150"/>
      <c r="B66" s="206" t="s">
        <v>46</v>
      </c>
      <c r="C66" s="194" t="s">
        <v>69</v>
      </c>
      <c r="D66" s="193" t="s">
        <v>46</v>
      </c>
      <c r="E66" s="194" t="s">
        <v>69</v>
      </c>
      <c r="F66" s="193" t="s">
        <v>46</v>
      </c>
      <c r="G66" s="194" t="s">
        <v>69</v>
      </c>
      <c r="H66" s="193" t="s">
        <v>77</v>
      </c>
      <c r="I66" s="111"/>
      <c r="J66" s="2150"/>
      <c r="K66" s="193" t="s">
        <v>46</v>
      </c>
      <c r="L66" s="194" t="s">
        <v>69</v>
      </c>
      <c r="M66" s="193" t="s">
        <v>46</v>
      </c>
      <c r="N66" s="194" t="s">
        <v>69</v>
      </c>
      <c r="O66" s="193" t="s">
        <v>46</v>
      </c>
      <c r="P66" s="194" t="s">
        <v>69</v>
      </c>
      <c r="Q66" s="193" t="s">
        <v>77</v>
      </c>
      <c r="R66" s="70"/>
      <c r="S66" s="70"/>
      <c r="T66" s="70"/>
      <c r="U66" s="70"/>
      <c r="V66" s="70"/>
      <c r="W66" s="70"/>
      <c r="X66" s="70"/>
      <c r="Y66" s="70"/>
      <c r="Z66" s="70"/>
      <c r="AA66" s="70"/>
      <c r="AB66" s="70"/>
    </row>
    <row r="67" spans="1:28" ht="15">
      <c r="A67" s="488" t="s">
        <v>9</v>
      </c>
      <c r="B67" s="112">
        <v>32.650003690797597</v>
      </c>
      <c r="C67" s="195">
        <v>2.295450677064538</v>
      </c>
      <c r="D67" s="112">
        <v>40.091819776358577</v>
      </c>
      <c r="E67" s="195">
        <v>2.3543616692552871</v>
      </c>
      <c r="F67" s="112">
        <v>27.258176532843819</v>
      </c>
      <c r="G67" s="195">
        <v>2.0843023931732101</v>
      </c>
      <c r="H67" s="660">
        <v>529</v>
      </c>
      <c r="I67" s="111"/>
      <c r="J67" s="488" t="s">
        <v>9</v>
      </c>
      <c r="K67" s="112">
        <v>31.196541036573159</v>
      </c>
      <c r="L67" s="195">
        <v>1.3493153235113491</v>
      </c>
      <c r="M67" s="112">
        <v>43.192064294080772</v>
      </c>
      <c r="N67" s="195">
        <v>1.4123725064217989</v>
      </c>
      <c r="O67" s="112">
        <v>25.61139466934608</v>
      </c>
      <c r="P67" s="197">
        <v>1.174660397900946</v>
      </c>
      <c r="Q67" s="660">
        <v>1297</v>
      </c>
      <c r="R67" s="70"/>
      <c r="S67" s="70"/>
      <c r="T67" s="70"/>
      <c r="U67" s="70"/>
      <c r="V67" s="70"/>
      <c r="W67" s="70"/>
      <c r="X67" s="70"/>
      <c r="Y67" s="70"/>
      <c r="Z67" s="70"/>
      <c r="AA67" s="70"/>
      <c r="AB67" s="70"/>
    </row>
    <row r="68" spans="1:28" ht="15">
      <c r="A68" s="510" t="s">
        <v>10</v>
      </c>
      <c r="B68" s="115">
        <v>33.543657152453569</v>
      </c>
      <c r="C68" s="198">
        <v>2.1445758747770691</v>
      </c>
      <c r="D68" s="115">
        <v>40.813116543535763</v>
      </c>
      <c r="E68" s="198">
        <v>2.2240553580791071</v>
      </c>
      <c r="F68" s="115">
        <v>25.643226304010671</v>
      </c>
      <c r="G68" s="198">
        <v>1.9639418403781861</v>
      </c>
      <c r="H68" s="661">
        <v>537</v>
      </c>
      <c r="I68" s="111"/>
      <c r="J68" s="510" t="s">
        <v>10</v>
      </c>
      <c r="K68" s="115">
        <v>25.568083680961141</v>
      </c>
      <c r="L68" s="198">
        <v>1.139088828435717</v>
      </c>
      <c r="M68" s="115">
        <v>42.901782091481863</v>
      </c>
      <c r="N68" s="198">
        <v>1.3107334146271761</v>
      </c>
      <c r="O68" s="115">
        <v>31.53013422755701</v>
      </c>
      <c r="P68" s="200">
        <v>1.2601698227809781</v>
      </c>
      <c r="Q68" s="661">
        <v>1448</v>
      </c>
      <c r="R68" s="70"/>
      <c r="S68" s="70"/>
      <c r="T68" s="70"/>
      <c r="U68" s="70"/>
      <c r="V68" s="70"/>
      <c r="W68" s="70"/>
      <c r="X68" s="70"/>
      <c r="Y68" s="70"/>
      <c r="Z68" s="70"/>
      <c r="AA68" s="70"/>
      <c r="AB68" s="70"/>
    </row>
    <row r="69" spans="1:28" ht="15">
      <c r="A69" s="488" t="s">
        <v>11</v>
      </c>
      <c r="B69" s="112">
        <v>8.9996695822200827</v>
      </c>
      <c r="C69" s="195">
        <v>2.0463782790439828</v>
      </c>
      <c r="D69" s="112">
        <v>42.230025570525108</v>
      </c>
      <c r="E69" s="195">
        <v>3.1870437125039168</v>
      </c>
      <c r="F69" s="112">
        <v>48.770304847254813</v>
      </c>
      <c r="G69" s="195">
        <v>3.2062449694563639</v>
      </c>
      <c r="H69" s="660">
        <v>293</v>
      </c>
      <c r="I69" s="111"/>
      <c r="J69" s="488" t="s">
        <v>11</v>
      </c>
      <c r="K69" s="112">
        <v>4.7063228805308048</v>
      </c>
      <c r="L69" s="195">
        <v>1.223199742307425</v>
      </c>
      <c r="M69" s="112">
        <v>44.484398408502571</v>
      </c>
      <c r="N69" s="195">
        <v>2.3350145522664869</v>
      </c>
      <c r="O69" s="112">
        <v>50.80927871096663</v>
      </c>
      <c r="P69" s="202">
        <v>2.3045305463626828</v>
      </c>
      <c r="Q69" s="660">
        <v>694</v>
      </c>
      <c r="R69" s="70"/>
      <c r="S69" s="70"/>
      <c r="T69" s="70"/>
      <c r="U69" s="70"/>
      <c r="V69" s="70"/>
      <c r="W69" s="70"/>
      <c r="X69" s="70"/>
      <c r="Y69" s="70"/>
      <c r="Z69" s="70"/>
      <c r="AA69" s="70"/>
      <c r="AB69" s="70"/>
    </row>
    <row r="70" spans="1:28" ht="15">
      <c r="A70" s="510" t="s">
        <v>12</v>
      </c>
      <c r="B70" s="115">
        <v>6.3381341836645726</v>
      </c>
      <c r="C70" s="198">
        <v>1.847520649988432</v>
      </c>
      <c r="D70" s="115">
        <v>29.833651729967421</v>
      </c>
      <c r="E70" s="198">
        <v>3.1029654075034778</v>
      </c>
      <c r="F70" s="115">
        <v>63.828214086368007</v>
      </c>
      <c r="G70" s="198">
        <v>3.285666015705361</v>
      </c>
      <c r="H70" s="661">
        <v>242</v>
      </c>
      <c r="I70" s="111"/>
      <c r="J70" s="510" t="s">
        <v>12</v>
      </c>
      <c r="K70" s="115">
        <v>3.6404306789767849</v>
      </c>
      <c r="L70" s="198">
        <v>0.86938764611549402</v>
      </c>
      <c r="M70" s="115">
        <v>36.438341745894299</v>
      </c>
      <c r="N70" s="198">
        <v>2.0951015186978998</v>
      </c>
      <c r="O70" s="115">
        <v>59.92122757512891</v>
      </c>
      <c r="P70" s="200">
        <v>2.1187940625207862</v>
      </c>
      <c r="Q70" s="661">
        <v>593</v>
      </c>
      <c r="R70" s="70"/>
      <c r="S70" s="70"/>
      <c r="T70" s="70"/>
      <c r="U70" s="70"/>
      <c r="V70" s="70"/>
      <c r="W70" s="70"/>
      <c r="X70" s="70"/>
      <c r="Y70" s="70"/>
      <c r="Z70" s="70"/>
      <c r="AA70" s="70"/>
      <c r="AB70" s="70"/>
    </row>
    <row r="71" spans="1:28" ht="15">
      <c r="A71" s="488" t="s">
        <v>13</v>
      </c>
      <c r="B71" s="112">
        <v>11.964945555866249</v>
      </c>
      <c r="C71" s="195">
        <v>3.2187936861411912</v>
      </c>
      <c r="D71" s="112">
        <v>56.33826340054393</v>
      </c>
      <c r="E71" s="195">
        <v>5.0067452686469069</v>
      </c>
      <c r="F71" s="112">
        <v>31.696791043589819</v>
      </c>
      <c r="G71" s="195">
        <v>4.6560991909967706</v>
      </c>
      <c r="H71" s="660">
        <v>152</v>
      </c>
      <c r="I71" s="111"/>
      <c r="J71" s="488" t="s">
        <v>13</v>
      </c>
      <c r="K71" s="112">
        <v>8.8875093600766455</v>
      </c>
      <c r="L71" s="195">
        <v>1.669404254724415</v>
      </c>
      <c r="M71" s="112">
        <v>57.467793179980767</v>
      </c>
      <c r="N71" s="195">
        <v>2.5482679669207209</v>
      </c>
      <c r="O71" s="112">
        <v>33.644697459942599</v>
      </c>
      <c r="P71" s="202">
        <v>2.34081903054236</v>
      </c>
      <c r="Q71" s="660">
        <v>429</v>
      </c>
      <c r="R71" s="70"/>
      <c r="S71" s="70"/>
      <c r="T71" s="70"/>
      <c r="U71" s="70"/>
      <c r="V71" s="70"/>
      <c r="W71" s="70"/>
      <c r="X71" s="70"/>
      <c r="Y71" s="70"/>
      <c r="Z71" s="70"/>
      <c r="AA71" s="70"/>
      <c r="AB71" s="70"/>
    </row>
    <row r="72" spans="1:28" ht="15">
      <c r="A72" s="510" t="s">
        <v>14</v>
      </c>
      <c r="B72" s="115">
        <v>16.700291361899691</v>
      </c>
      <c r="C72" s="198">
        <v>3.0573385195398131</v>
      </c>
      <c r="D72" s="115">
        <v>40.765131178769778</v>
      </c>
      <c r="E72" s="198">
        <v>3.47379358224212</v>
      </c>
      <c r="F72" s="115">
        <v>42.534577459330542</v>
      </c>
      <c r="G72" s="198">
        <v>3.448593953651943</v>
      </c>
      <c r="H72" s="661">
        <v>233</v>
      </c>
      <c r="I72" s="111"/>
      <c r="J72" s="510" t="s">
        <v>14</v>
      </c>
      <c r="K72" s="115">
        <v>16.73820493653874</v>
      </c>
      <c r="L72" s="198">
        <v>1.6050505234871471</v>
      </c>
      <c r="M72" s="115">
        <v>46.502608214858917</v>
      </c>
      <c r="N72" s="198">
        <v>2.002683988593656</v>
      </c>
      <c r="O72" s="115">
        <v>36.75918684860234</v>
      </c>
      <c r="P72" s="200">
        <v>1.888915690445482</v>
      </c>
      <c r="Q72" s="661">
        <v>674</v>
      </c>
      <c r="R72" s="70"/>
      <c r="S72" s="70"/>
      <c r="T72" s="70"/>
      <c r="U72" s="70"/>
      <c r="V72" s="70"/>
      <c r="W72" s="70"/>
      <c r="X72" s="70"/>
      <c r="Y72" s="70"/>
      <c r="Z72" s="70"/>
      <c r="AA72" s="70"/>
      <c r="AB72" s="70"/>
    </row>
    <row r="73" spans="1:28" ht="15">
      <c r="A73" s="488" t="s">
        <v>15</v>
      </c>
      <c r="B73" s="112">
        <v>24.012563117594532</v>
      </c>
      <c r="C73" s="195">
        <v>2.8736180410329508</v>
      </c>
      <c r="D73" s="112">
        <v>44.553969677802378</v>
      </c>
      <c r="E73" s="195">
        <v>3.211117840255111</v>
      </c>
      <c r="F73" s="112">
        <v>31.43346720460309</v>
      </c>
      <c r="G73" s="195">
        <v>2.903164449350105</v>
      </c>
      <c r="H73" s="660">
        <v>292</v>
      </c>
      <c r="I73" s="111"/>
      <c r="J73" s="488" t="s">
        <v>15</v>
      </c>
      <c r="K73" s="112">
        <v>19.126933110137291</v>
      </c>
      <c r="L73" s="195">
        <v>1.4047237840695761</v>
      </c>
      <c r="M73" s="112">
        <v>43.011984992434662</v>
      </c>
      <c r="N73" s="195">
        <v>1.7509779731377459</v>
      </c>
      <c r="O73" s="112">
        <v>37.861081897428051</v>
      </c>
      <c r="P73" s="202">
        <v>1.707762299699827</v>
      </c>
      <c r="Q73" s="660">
        <v>809</v>
      </c>
      <c r="R73" s="70"/>
      <c r="S73" s="70"/>
      <c r="T73" s="70"/>
      <c r="U73" s="70"/>
      <c r="V73" s="70"/>
      <c r="W73" s="70"/>
      <c r="X73" s="70"/>
      <c r="Y73" s="70"/>
      <c r="Z73" s="70"/>
      <c r="AA73" s="70"/>
      <c r="AB73" s="70"/>
    </row>
    <row r="74" spans="1:28" ht="15">
      <c r="A74" s="510" t="s">
        <v>24</v>
      </c>
      <c r="B74" s="115">
        <v>4.2396693298170742</v>
      </c>
      <c r="C74" s="198">
        <v>1.6747497572966961</v>
      </c>
      <c r="D74" s="115">
        <v>23.39781489224616</v>
      </c>
      <c r="E74" s="198">
        <v>3.3443809038950558</v>
      </c>
      <c r="F74" s="115">
        <v>72.362515777936764</v>
      </c>
      <c r="G74" s="198">
        <v>3.545571719513211</v>
      </c>
      <c r="H74" s="661">
        <v>189</v>
      </c>
      <c r="I74" s="111"/>
      <c r="J74" s="510" t="s">
        <v>24</v>
      </c>
      <c r="K74" s="115">
        <v>5.4432801596739502</v>
      </c>
      <c r="L74" s="198">
        <v>1.2533126734584861</v>
      </c>
      <c r="M74" s="115">
        <v>24.879752855563169</v>
      </c>
      <c r="N74" s="198">
        <v>2.1137829300697741</v>
      </c>
      <c r="O74" s="115">
        <v>69.676966984762885</v>
      </c>
      <c r="P74" s="200">
        <v>2.253221146410747</v>
      </c>
      <c r="Q74" s="661">
        <v>521</v>
      </c>
      <c r="R74" s="70"/>
      <c r="S74" s="70"/>
      <c r="T74" s="70"/>
      <c r="U74" s="70"/>
      <c r="V74" s="70"/>
      <c r="W74" s="70"/>
      <c r="X74" s="70"/>
      <c r="Y74" s="70"/>
      <c r="Z74" s="70"/>
      <c r="AA74" s="70"/>
      <c r="AB74" s="70"/>
    </row>
    <row r="75" spans="1:28" ht="15">
      <c r="A75" s="488" t="s">
        <v>16</v>
      </c>
      <c r="B75" s="112">
        <v>30.072684756950519</v>
      </c>
      <c r="C75" s="195">
        <v>2.6912843785881679</v>
      </c>
      <c r="D75" s="203">
        <v>44.920834456024181</v>
      </c>
      <c r="E75" s="195">
        <v>2.7288691190217271</v>
      </c>
      <c r="F75" s="203">
        <v>25.0064807870253</v>
      </c>
      <c r="G75" s="195">
        <v>2.3405187095344901</v>
      </c>
      <c r="H75" s="660">
        <v>402</v>
      </c>
      <c r="I75" s="111"/>
      <c r="J75" s="488" t="s">
        <v>16</v>
      </c>
      <c r="K75" s="112">
        <v>24.536964753011389</v>
      </c>
      <c r="L75" s="195">
        <v>1.411710347895766</v>
      </c>
      <c r="M75" s="112">
        <v>46.187136684056412</v>
      </c>
      <c r="N75" s="195">
        <v>1.584246197827607</v>
      </c>
      <c r="O75" s="112">
        <v>29.275898562932191</v>
      </c>
      <c r="P75" s="202">
        <v>1.3942799264870309</v>
      </c>
      <c r="Q75" s="660">
        <v>1026</v>
      </c>
      <c r="R75" s="70"/>
      <c r="S75" s="70"/>
      <c r="T75" s="70"/>
      <c r="U75" s="70"/>
      <c r="V75" s="70"/>
      <c r="W75" s="70"/>
      <c r="X75" s="70"/>
      <c r="Y75" s="70"/>
      <c r="Z75" s="70"/>
      <c r="AA75" s="70"/>
      <c r="AB75" s="70"/>
    </row>
    <row r="76" spans="1:28" ht="15">
      <c r="A76" s="510" t="s">
        <v>17</v>
      </c>
      <c r="B76" s="115">
        <v>21.150041809466568</v>
      </c>
      <c r="C76" s="198">
        <v>1.7504258107713671</v>
      </c>
      <c r="D76" s="115">
        <v>46.180695472820631</v>
      </c>
      <c r="E76" s="198">
        <v>2.1139004701924908</v>
      </c>
      <c r="F76" s="115">
        <v>32.66926271771279</v>
      </c>
      <c r="G76" s="198">
        <v>1.9576099048432209</v>
      </c>
      <c r="H76" s="661">
        <v>638</v>
      </c>
      <c r="I76" s="111"/>
      <c r="J76" s="510" t="s">
        <v>17</v>
      </c>
      <c r="K76" s="115">
        <v>17.78545323643009</v>
      </c>
      <c r="L76" s="198">
        <v>1.038149721260432</v>
      </c>
      <c r="M76" s="115">
        <v>48.795577054452352</v>
      </c>
      <c r="N76" s="198">
        <v>1.3042578616985001</v>
      </c>
      <c r="O76" s="115">
        <v>33.418969709117562</v>
      </c>
      <c r="P76" s="200">
        <v>1.200987648137593</v>
      </c>
      <c r="Q76" s="661">
        <v>1532</v>
      </c>
      <c r="R76" s="70"/>
      <c r="S76" s="70"/>
      <c r="T76" s="70"/>
      <c r="U76" s="70"/>
      <c r="V76" s="70"/>
      <c r="W76" s="70"/>
      <c r="X76" s="70"/>
      <c r="Y76" s="70"/>
      <c r="Z76" s="70"/>
      <c r="AA76" s="70"/>
      <c r="AB76" s="70"/>
    </row>
    <row r="77" spans="1:28" ht="15">
      <c r="A77" s="488" t="s">
        <v>18</v>
      </c>
      <c r="B77" s="112">
        <v>22.363915169211449</v>
      </c>
      <c r="C77" s="195">
        <v>2.7111573550441039</v>
      </c>
      <c r="D77" s="112">
        <v>46.809343688659169</v>
      </c>
      <c r="E77" s="195">
        <v>3.1780187674911038</v>
      </c>
      <c r="F77" s="112">
        <v>30.826741142129379</v>
      </c>
      <c r="G77" s="195">
        <v>2.8985101161458369</v>
      </c>
      <c r="H77" s="660">
        <v>305</v>
      </c>
      <c r="I77" s="111"/>
      <c r="J77" s="488" t="s">
        <v>18</v>
      </c>
      <c r="K77" s="112">
        <v>22.084952697880301</v>
      </c>
      <c r="L77" s="195">
        <v>1.652942412861736</v>
      </c>
      <c r="M77" s="112">
        <v>43.237976225273187</v>
      </c>
      <c r="N77" s="195">
        <v>1.930335920017388</v>
      </c>
      <c r="O77" s="112">
        <v>34.677071076846509</v>
      </c>
      <c r="P77" s="202">
        <v>1.8320277156308791</v>
      </c>
      <c r="Q77" s="660">
        <v>671</v>
      </c>
      <c r="R77" s="70"/>
      <c r="S77" s="70"/>
      <c r="T77" s="70"/>
      <c r="U77" s="70"/>
      <c r="V77" s="70"/>
      <c r="W77" s="70"/>
      <c r="X77" s="70"/>
      <c r="Y77" s="70"/>
      <c r="Z77" s="70"/>
      <c r="AA77" s="70"/>
      <c r="AB77" s="70"/>
    </row>
    <row r="78" spans="1:28" ht="15">
      <c r="A78" s="510" t="s">
        <v>19</v>
      </c>
      <c r="B78" s="115">
        <v>13.70479686501595</v>
      </c>
      <c r="C78" s="198">
        <v>3.017187291114765</v>
      </c>
      <c r="D78" s="115">
        <v>42.687845975713977</v>
      </c>
      <c r="E78" s="198">
        <v>4.1823444368305278</v>
      </c>
      <c r="F78" s="115">
        <v>43.607357159270073</v>
      </c>
      <c r="G78" s="198">
        <v>4.2492618418005836</v>
      </c>
      <c r="H78" s="661">
        <v>181</v>
      </c>
      <c r="I78" s="111"/>
      <c r="J78" s="510" t="s">
        <v>19</v>
      </c>
      <c r="K78" s="115">
        <v>19.36272898087423</v>
      </c>
      <c r="L78" s="198">
        <v>2.1387279472762142</v>
      </c>
      <c r="M78" s="115">
        <v>39.861987856547188</v>
      </c>
      <c r="N78" s="198">
        <v>2.3966089901487759</v>
      </c>
      <c r="O78" s="115">
        <v>40.775283162578582</v>
      </c>
      <c r="P78" s="200">
        <v>2.3470012863611469</v>
      </c>
      <c r="Q78" s="661">
        <v>473</v>
      </c>
      <c r="R78" s="70"/>
      <c r="S78" s="70"/>
      <c r="T78" s="70"/>
      <c r="U78" s="70"/>
      <c r="V78" s="70"/>
      <c r="W78" s="70"/>
      <c r="X78" s="70"/>
      <c r="Y78" s="70"/>
      <c r="Z78" s="70"/>
      <c r="AA78" s="70"/>
      <c r="AB78" s="70"/>
    </row>
    <row r="79" spans="1:28" ht="15">
      <c r="A79" s="488" t="s">
        <v>20</v>
      </c>
      <c r="B79" s="112">
        <v>4.9291900453885926</v>
      </c>
      <c r="C79" s="195">
        <v>1.426484735716014</v>
      </c>
      <c r="D79" s="112">
        <v>26.750054018209561</v>
      </c>
      <c r="E79" s="195">
        <v>2.76432976354902</v>
      </c>
      <c r="F79" s="112">
        <v>68.320755936401838</v>
      </c>
      <c r="G79" s="195">
        <v>2.923347312029192</v>
      </c>
      <c r="H79" s="660">
        <v>278</v>
      </c>
      <c r="I79" s="111"/>
      <c r="J79" s="488" t="s">
        <v>20</v>
      </c>
      <c r="K79" s="112">
        <v>4.7467363954405224</v>
      </c>
      <c r="L79" s="195">
        <v>0.87155083871351102</v>
      </c>
      <c r="M79" s="112">
        <v>24.494365331000399</v>
      </c>
      <c r="N79" s="195">
        <v>1.6092303276065101</v>
      </c>
      <c r="O79" s="112">
        <v>70.758898273559083</v>
      </c>
      <c r="P79" s="202">
        <v>1.712194157237904</v>
      </c>
      <c r="Q79" s="660">
        <v>772</v>
      </c>
      <c r="R79" s="70"/>
      <c r="S79" s="70"/>
      <c r="T79" s="70"/>
      <c r="U79" s="70"/>
      <c r="V79" s="70"/>
      <c r="W79" s="70"/>
      <c r="X79" s="70"/>
      <c r="Y79" s="70"/>
      <c r="Z79" s="70"/>
      <c r="AA79" s="70"/>
      <c r="AB79" s="70"/>
    </row>
    <row r="80" spans="1:28" ht="15">
      <c r="A80" s="510" t="s">
        <v>21</v>
      </c>
      <c r="B80" s="115">
        <v>5.8496408202688173</v>
      </c>
      <c r="C80" s="198">
        <v>1.87916685279065</v>
      </c>
      <c r="D80" s="115">
        <v>23.31572300388979</v>
      </c>
      <c r="E80" s="198">
        <v>3.0669189674685908</v>
      </c>
      <c r="F80" s="115">
        <v>70.834636175841396</v>
      </c>
      <c r="G80" s="198">
        <v>3.3356489172788129</v>
      </c>
      <c r="H80" s="661">
        <v>225</v>
      </c>
      <c r="I80" s="111"/>
      <c r="J80" s="510" t="s">
        <v>21</v>
      </c>
      <c r="K80" s="115">
        <v>4.7728583899448616</v>
      </c>
      <c r="L80" s="198">
        <v>0.88622971921728222</v>
      </c>
      <c r="M80" s="115">
        <v>23.279312433565021</v>
      </c>
      <c r="N80" s="198">
        <v>1.782715626511205</v>
      </c>
      <c r="O80" s="115">
        <v>71.947829176490117</v>
      </c>
      <c r="P80" s="200">
        <v>1.890347666330054</v>
      </c>
      <c r="Q80" s="661">
        <v>577</v>
      </c>
      <c r="R80" s="70"/>
      <c r="S80" s="70"/>
      <c r="T80" s="70"/>
      <c r="U80" s="70"/>
      <c r="V80" s="70"/>
      <c r="W80" s="70"/>
      <c r="X80" s="70"/>
      <c r="Y80" s="70"/>
      <c r="Z80" s="70"/>
      <c r="AA80" s="70"/>
      <c r="AB80" s="70"/>
    </row>
    <row r="81" spans="1:28" ht="15">
      <c r="A81" s="488" t="s">
        <v>22</v>
      </c>
      <c r="B81" s="112">
        <v>18.037497195437641</v>
      </c>
      <c r="C81" s="195">
        <v>3.309201477001221</v>
      </c>
      <c r="D81" s="112">
        <v>51.971053575185621</v>
      </c>
      <c r="E81" s="195">
        <v>4.1508864619820036</v>
      </c>
      <c r="F81" s="112">
        <v>29.991449229376741</v>
      </c>
      <c r="G81" s="195">
        <v>3.764361374916553</v>
      </c>
      <c r="H81" s="660">
        <v>202</v>
      </c>
      <c r="I81" s="111"/>
      <c r="J81" s="488" t="s">
        <v>22</v>
      </c>
      <c r="K81" s="112">
        <v>18.674117147874011</v>
      </c>
      <c r="L81" s="195">
        <v>1.755210756513363</v>
      </c>
      <c r="M81" s="112">
        <v>49.710767221548672</v>
      </c>
      <c r="N81" s="195">
        <v>2.119479167961388</v>
      </c>
      <c r="O81" s="112">
        <v>31.615115630577311</v>
      </c>
      <c r="P81" s="202">
        <v>1.8945217077916461</v>
      </c>
      <c r="Q81" s="660">
        <v>603</v>
      </c>
      <c r="R81" s="70"/>
      <c r="S81" s="70"/>
      <c r="T81" s="70"/>
      <c r="U81" s="70"/>
      <c r="V81" s="70"/>
      <c r="W81" s="70"/>
      <c r="X81" s="70"/>
      <c r="Y81" s="70"/>
      <c r="Z81" s="70"/>
      <c r="AA81" s="70"/>
      <c r="AB81" s="70"/>
    </row>
    <row r="82" spans="1:28" ht="15.75" thickBot="1">
      <c r="A82" s="537" t="s">
        <v>23</v>
      </c>
      <c r="B82" s="413">
        <v>3.7993462285227642</v>
      </c>
      <c r="C82" s="460">
        <v>1.6422971735423979</v>
      </c>
      <c r="D82" s="413">
        <v>18.665902603464779</v>
      </c>
      <c r="E82" s="460">
        <v>3.0926424134860371</v>
      </c>
      <c r="F82" s="413">
        <v>77.534751168012448</v>
      </c>
      <c r="G82" s="460">
        <v>3.3536460756846349</v>
      </c>
      <c r="H82" s="662">
        <v>182</v>
      </c>
      <c r="I82" s="111"/>
      <c r="J82" s="537" t="s">
        <v>23</v>
      </c>
      <c r="K82" s="413">
        <v>4.8471966039061076</v>
      </c>
      <c r="L82" s="460">
        <v>1.020299366795685</v>
      </c>
      <c r="M82" s="413">
        <v>20.414659155542619</v>
      </c>
      <c r="N82" s="460">
        <v>1.831326898557708</v>
      </c>
      <c r="O82" s="413">
        <v>74.738144240551279</v>
      </c>
      <c r="P82" s="512">
        <v>1.9849869381099881</v>
      </c>
      <c r="Q82" s="662">
        <v>502</v>
      </c>
      <c r="R82" s="70"/>
      <c r="S82" s="70"/>
      <c r="T82" s="70"/>
      <c r="U82" s="70"/>
      <c r="V82" s="70"/>
      <c r="W82" s="70"/>
      <c r="X82" s="70"/>
      <c r="Y82" s="70"/>
      <c r="Z82" s="70"/>
      <c r="AA82" s="70"/>
      <c r="AB82" s="70"/>
    </row>
    <row r="83" spans="1:28" ht="15">
      <c r="A83" s="511" t="s">
        <v>28</v>
      </c>
      <c r="B83" s="207">
        <v>26.179599865434572</v>
      </c>
      <c r="C83" s="208">
        <v>0.88239226824748085</v>
      </c>
      <c r="D83" s="209">
        <v>44.089022268451401</v>
      </c>
      <c r="E83" s="208">
        <v>0.97074465999247017</v>
      </c>
      <c r="F83" s="209">
        <v>29.73137786611403</v>
      </c>
      <c r="G83" s="210">
        <v>0.87658078455306476</v>
      </c>
      <c r="H83" s="663">
        <v>3471</v>
      </c>
      <c r="I83" s="111"/>
      <c r="J83" s="511" t="s">
        <v>28</v>
      </c>
      <c r="K83" s="124">
        <v>22.703538749521879</v>
      </c>
      <c r="L83" s="204">
        <v>0.49438648319822859</v>
      </c>
      <c r="M83" s="124">
        <v>45.420919284957591</v>
      </c>
      <c r="N83" s="204">
        <v>0.57620693702062253</v>
      </c>
      <c r="O83" s="124">
        <v>31.875541965520519</v>
      </c>
      <c r="P83" s="205">
        <v>0.52894970796569374</v>
      </c>
      <c r="Q83" s="663">
        <v>8962</v>
      </c>
      <c r="R83" s="70"/>
      <c r="S83" s="70"/>
      <c r="T83" s="70"/>
      <c r="U83" s="70"/>
      <c r="V83" s="70"/>
      <c r="W83" s="70"/>
      <c r="X83" s="70"/>
      <c r="Y83" s="70"/>
      <c r="Z83" s="70"/>
      <c r="AA83" s="70"/>
      <c r="AB83" s="70"/>
    </row>
    <row r="84" spans="1:28" ht="15">
      <c r="A84" s="511" t="s">
        <v>27</v>
      </c>
      <c r="B84" s="207">
        <v>6.133272513785057</v>
      </c>
      <c r="C84" s="208">
        <v>0.78554462903163702</v>
      </c>
      <c r="D84" s="211">
        <v>29.583334525622249</v>
      </c>
      <c r="E84" s="208">
        <v>1.356728002312005</v>
      </c>
      <c r="F84" s="211">
        <v>64.283392960592693</v>
      </c>
      <c r="G84" s="210">
        <v>1.430160252876385</v>
      </c>
      <c r="H84" s="663">
        <v>1409</v>
      </c>
      <c r="I84" s="111"/>
      <c r="J84" s="511" t="s">
        <v>27</v>
      </c>
      <c r="K84" s="124">
        <v>4.650119888298784</v>
      </c>
      <c r="L84" s="204">
        <v>0.44313208236580798</v>
      </c>
      <c r="M84" s="124">
        <v>30.3606877759402</v>
      </c>
      <c r="N84" s="204">
        <v>0.8918867583235025</v>
      </c>
      <c r="O84" s="124">
        <v>64.989192335761018</v>
      </c>
      <c r="P84" s="205">
        <v>0.91760548205149883</v>
      </c>
      <c r="Q84" s="663">
        <v>3659</v>
      </c>
      <c r="R84" s="70"/>
      <c r="S84" s="70"/>
      <c r="T84" s="70"/>
      <c r="U84" s="70"/>
      <c r="V84" s="70"/>
      <c r="W84" s="70"/>
      <c r="X84" s="70"/>
      <c r="Y84" s="70"/>
      <c r="Z84" s="70"/>
      <c r="AA84" s="70"/>
      <c r="AB84" s="70"/>
    </row>
    <row r="85" spans="1:28" ht="15">
      <c r="A85" s="517" t="s">
        <v>26</v>
      </c>
      <c r="B85" s="664">
        <v>21.621665502199679</v>
      </c>
      <c r="C85" s="665">
        <v>0.71711358729589247</v>
      </c>
      <c r="D85" s="538">
        <v>40.790863385499918</v>
      </c>
      <c r="E85" s="665">
        <v>0.81473505113209155</v>
      </c>
      <c r="F85" s="538">
        <v>37.587471112300413</v>
      </c>
      <c r="G85" s="666">
        <v>0.78051456960899057</v>
      </c>
      <c r="H85" s="667">
        <v>4880</v>
      </c>
      <c r="I85" s="111"/>
      <c r="J85" s="517" t="s">
        <v>26</v>
      </c>
      <c r="K85" s="518">
        <v>19.18076861955074</v>
      </c>
      <c r="L85" s="524">
        <v>0.41203029161340571</v>
      </c>
      <c r="M85" s="518">
        <v>42.482210881954167</v>
      </c>
      <c r="N85" s="524">
        <v>0.49602938408508962</v>
      </c>
      <c r="O85" s="518">
        <v>38.337020498495093</v>
      </c>
      <c r="P85" s="656">
        <v>0.47121578766325128</v>
      </c>
      <c r="Q85" s="667">
        <v>12621</v>
      </c>
      <c r="R85" s="70"/>
      <c r="S85" s="70"/>
      <c r="T85" s="70"/>
      <c r="U85" s="70"/>
      <c r="V85" s="70"/>
      <c r="W85" s="70"/>
      <c r="X85" s="70"/>
      <c r="Y85" s="70"/>
      <c r="Z85" s="70"/>
      <c r="AA85" s="70"/>
      <c r="AB85" s="70"/>
    </row>
    <row r="86" spans="1:28" ht="15">
      <c r="A86" s="1969" t="s">
        <v>217</v>
      </c>
      <c r="B86" s="1969"/>
      <c r="C86" s="1969"/>
      <c r="D86" s="1969"/>
      <c r="E86" s="1969"/>
      <c r="F86" s="1969"/>
      <c r="G86" s="1969"/>
      <c r="H86" s="1969"/>
      <c r="I86" s="10"/>
      <c r="J86" s="1969" t="s">
        <v>217</v>
      </c>
      <c r="K86" s="1969"/>
      <c r="L86" s="1969"/>
      <c r="M86" s="1969"/>
      <c r="N86" s="1969"/>
      <c r="O86" s="1969"/>
      <c r="P86" s="1969"/>
      <c r="Q86" s="1969"/>
      <c r="R86" s="70"/>
      <c r="S86" s="70"/>
      <c r="T86" s="70"/>
      <c r="U86" s="70"/>
      <c r="V86" s="70"/>
      <c r="W86" s="70"/>
      <c r="X86" s="70"/>
      <c r="Y86" s="70"/>
      <c r="Z86" s="70"/>
      <c r="AA86" s="70"/>
      <c r="AB86" s="70"/>
    </row>
    <row r="87" spans="1:28" ht="21" customHeight="1">
      <c r="A87" s="2082" t="s">
        <v>146</v>
      </c>
      <c r="B87" s="2082" t="s">
        <v>108</v>
      </c>
      <c r="C87" s="2082" t="s">
        <v>108</v>
      </c>
      <c r="D87" s="2082" t="s">
        <v>108</v>
      </c>
      <c r="E87" s="2082" t="s">
        <v>108</v>
      </c>
      <c r="F87" s="2082" t="s">
        <v>108</v>
      </c>
      <c r="G87" s="2082" t="s">
        <v>108</v>
      </c>
      <c r="H87" s="2082" t="s">
        <v>108</v>
      </c>
      <c r="I87" s="212"/>
      <c r="J87" s="2082" t="s">
        <v>146</v>
      </c>
      <c r="K87" s="2082" t="s">
        <v>108</v>
      </c>
      <c r="L87" s="2082" t="s">
        <v>108</v>
      </c>
      <c r="M87" s="2082" t="s">
        <v>108</v>
      </c>
      <c r="N87" s="2082" t="s">
        <v>108</v>
      </c>
      <c r="O87" s="2082" t="s">
        <v>108</v>
      </c>
      <c r="P87" s="2082" t="s">
        <v>108</v>
      </c>
      <c r="Q87" s="2082" t="s">
        <v>108</v>
      </c>
      <c r="R87" s="70"/>
      <c r="S87" s="70"/>
      <c r="T87" s="70"/>
      <c r="U87" s="70"/>
      <c r="V87" s="70"/>
      <c r="W87" s="70"/>
      <c r="X87" s="70"/>
      <c r="Y87" s="70"/>
      <c r="Z87" s="70"/>
      <c r="AA87" s="70"/>
      <c r="AB87" s="70"/>
    </row>
    <row r="88" spans="1:28" ht="15">
      <c r="A88" s="1968" t="s">
        <v>416</v>
      </c>
      <c r="B88" s="1968" t="s">
        <v>147</v>
      </c>
      <c r="C88" s="1968" t="s">
        <v>147</v>
      </c>
      <c r="D88" s="1968" t="s">
        <v>147</v>
      </c>
      <c r="E88" s="1968" t="s">
        <v>147</v>
      </c>
      <c r="F88" s="1968" t="s">
        <v>147</v>
      </c>
      <c r="G88" s="1968" t="s">
        <v>147</v>
      </c>
      <c r="H88" s="10"/>
      <c r="I88" s="10"/>
      <c r="J88" s="1968" t="s">
        <v>416</v>
      </c>
      <c r="K88" s="1968" t="s">
        <v>148</v>
      </c>
      <c r="L88" s="1968" t="s">
        <v>148</v>
      </c>
      <c r="M88" s="1968" t="s">
        <v>148</v>
      </c>
      <c r="N88" s="1968" t="s">
        <v>148</v>
      </c>
      <c r="O88" s="1968" t="s">
        <v>148</v>
      </c>
      <c r="P88" s="1968" t="s">
        <v>148</v>
      </c>
      <c r="Q88" s="10"/>
      <c r="R88" s="70"/>
      <c r="S88" s="70"/>
      <c r="T88" s="70"/>
      <c r="U88" s="70"/>
      <c r="V88" s="70"/>
      <c r="W88" s="70"/>
      <c r="X88" s="70"/>
      <c r="Y88" s="70"/>
      <c r="Z88" s="70"/>
      <c r="AA88" s="70"/>
      <c r="AB88" s="70"/>
    </row>
    <row r="89" spans="1:28" ht="15">
      <c r="A89" s="10"/>
      <c r="B89" s="10"/>
      <c r="C89" s="10"/>
      <c r="D89" s="10"/>
      <c r="E89" s="10"/>
      <c r="F89" s="10"/>
      <c r="G89" s="10"/>
      <c r="H89" s="10"/>
      <c r="I89" s="10"/>
      <c r="J89" s="10"/>
      <c r="K89" s="10"/>
      <c r="L89" s="10"/>
      <c r="M89" s="10"/>
      <c r="N89" s="10"/>
      <c r="O89" s="10"/>
      <c r="P89" s="10"/>
      <c r="Q89" s="10"/>
      <c r="R89" s="70"/>
      <c r="S89" s="70"/>
      <c r="T89" s="70"/>
      <c r="U89" s="70"/>
      <c r="V89" s="70"/>
      <c r="W89" s="70"/>
      <c r="X89" s="70"/>
      <c r="Y89" s="70"/>
      <c r="Z89" s="70"/>
      <c r="AA89" s="70"/>
      <c r="AB89" s="70"/>
    </row>
    <row r="90" spans="1:28" ht="23.25">
      <c r="A90" s="1842">
        <v>2020</v>
      </c>
      <c r="B90" s="1842"/>
      <c r="C90" s="1842"/>
      <c r="D90" s="1842"/>
      <c r="E90" s="1842"/>
      <c r="F90" s="1842"/>
      <c r="G90" s="1842"/>
      <c r="H90" s="1842"/>
      <c r="I90" s="1842"/>
      <c r="J90" s="1842"/>
      <c r="K90" s="1842"/>
      <c r="L90" s="1842"/>
      <c r="M90" s="1842"/>
      <c r="N90" s="1842"/>
      <c r="O90" s="1842"/>
      <c r="P90" s="1842"/>
      <c r="Q90" s="1842"/>
      <c r="R90" s="14"/>
      <c r="S90" s="14"/>
      <c r="T90" s="70"/>
      <c r="U90" s="70"/>
      <c r="V90" s="70"/>
      <c r="W90" s="70"/>
      <c r="X90" s="70"/>
      <c r="Y90" s="70"/>
      <c r="Z90" s="70"/>
      <c r="AA90" s="70"/>
      <c r="AB90" s="70"/>
    </row>
    <row r="91" spans="1:28" ht="15">
      <c r="A91" s="5"/>
      <c r="B91" s="128"/>
      <c r="C91" s="128"/>
      <c r="D91" s="70"/>
      <c r="E91" s="70"/>
      <c r="F91" s="70"/>
      <c r="G91" s="70"/>
      <c r="H91" s="70"/>
      <c r="I91" s="70"/>
      <c r="J91" s="70"/>
      <c r="K91" s="70"/>
      <c r="L91" s="70"/>
      <c r="M91" s="70"/>
      <c r="N91" s="70"/>
      <c r="O91" s="70"/>
      <c r="P91" s="70"/>
      <c r="Q91" s="70"/>
      <c r="R91" s="70"/>
      <c r="S91" s="70"/>
      <c r="T91" s="70"/>
      <c r="U91" s="70"/>
      <c r="V91" s="70"/>
      <c r="W91" s="70"/>
      <c r="X91" s="70"/>
      <c r="Y91" s="70"/>
      <c r="Z91" s="70"/>
      <c r="AA91" s="70"/>
      <c r="AB91" s="70"/>
    </row>
    <row r="92" spans="1:28" ht="15">
      <c r="A92" s="659" t="s">
        <v>378</v>
      </c>
      <c r="B92" s="614"/>
      <c r="C92" s="614"/>
      <c r="D92" s="614"/>
      <c r="E92" s="614"/>
      <c r="F92" s="614"/>
      <c r="G92" s="614"/>
      <c r="H92" s="614"/>
      <c r="I92" s="70"/>
      <c r="J92" s="659" t="s">
        <v>379</v>
      </c>
      <c r="K92" s="614"/>
      <c r="L92" s="614"/>
      <c r="M92" s="614"/>
      <c r="N92" s="614"/>
      <c r="O92" s="614"/>
      <c r="P92" s="614"/>
      <c r="Q92" s="614"/>
      <c r="R92" s="70"/>
      <c r="S92" s="70"/>
      <c r="T92" s="70"/>
      <c r="U92" s="70"/>
      <c r="V92" s="70"/>
      <c r="W92" s="70"/>
      <c r="X92" s="70"/>
      <c r="Y92" s="70"/>
      <c r="Z92" s="70"/>
      <c r="AA92" s="70"/>
      <c r="AB92" s="70"/>
    </row>
    <row r="93" spans="1:28" ht="20.100000000000001" customHeight="1" thickBot="1">
      <c r="A93" s="2149" t="s">
        <v>8</v>
      </c>
      <c r="B93" s="2160" t="s">
        <v>140</v>
      </c>
      <c r="C93" s="2152"/>
      <c r="D93" s="2152"/>
      <c r="E93" s="2152"/>
      <c r="F93" s="2152"/>
      <c r="G93" s="2152"/>
      <c r="H93" s="2152"/>
      <c r="I93" s="70"/>
      <c r="J93" s="2149" t="s">
        <v>8</v>
      </c>
      <c r="K93" s="2160" t="s">
        <v>140</v>
      </c>
      <c r="L93" s="2152"/>
      <c r="M93" s="2152"/>
      <c r="N93" s="2152"/>
      <c r="O93" s="2152"/>
      <c r="P93" s="2152"/>
      <c r="Q93" s="2152"/>
      <c r="R93" s="70"/>
      <c r="S93" s="70"/>
      <c r="T93" s="70"/>
      <c r="U93" s="70"/>
      <c r="V93" s="70"/>
      <c r="W93" s="70"/>
      <c r="X93" s="70"/>
      <c r="Y93" s="70"/>
      <c r="Z93" s="70"/>
      <c r="AA93" s="70"/>
      <c r="AB93" s="70"/>
    </row>
    <row r="94" spans="1:28" ht="20.100000000000001" customHeight="1">
      <c r="A94" s="2149"/>
      <c r="B94" s="2155" t="s">
        <v>141</v>
      </c>
      <c r="C94" s="2156"/>
      <c r="D94" s="2157" t="s">
        <v>142</v>
      </c>
      <c r="E94" s="2156"/>
      <c r="F94" s="2155" t="s">
        <v>143</v>
      </c>
      <c r="G94" s="2156"/>
      <c r="H94" s="650"/>
      <c r="I94" s="111"/>
      <c r="J94" s="2149"/>
      <c r="K94" s="2155" t="s">
        <v>141</v>
      </c>
      <c r="L94" s="2156"/>
      <c r="M94" s="2157" t="s">
        <v>142</v>
      </c>
      <c r="N94" s="2156"/>
      <c r="O94" s="2155" t="s">
        <v>143</v>
      </c>
      <c r="P94" s="2156"/>
      <c r="Q94" s="650"/>
      <c r="R94" s="70"/>
      <c r="S94" s="70"/>
      <c r="T94" s="70"/>
      <c r="U94" s="70"/>
      <c r="V94" s="70"/>
      <c r="W94" s="70"/>
      <c r="X94" s="70"/>
      <c r="Y94" s="70"/>
      <c r="Z94" s="70"/>
      <c r="AA94" s="70"/>
      <c r="AB94" s="70"/>
    </row>
    <row r="95" spans="1:28" ht="15.75" thickBot="1">
      <c r="A95" s="2150"/>
      <c r="B95" s="193" t="s">
        <v>46</v>
      </c>
      <c r="C95" s="194" t="s">
        <v>69</v>
      </c>
      <c r="D95" s="193" t="s">
        <v>46</v>
      </c>
      <c r="E95" s="194" t="s">
        <v>69</v>
      </c>
      <c r="F95" s="193" t="s">
        <v>46</v>
      </c>
      <c r="G95" s="194" t="s">
        <v>69</v>
      </c>
      <c r="H95" s="193" t="s">
        <v>77</v>
      </c>
      <c r="I95" s="111"/>
      <c r="J95" s="2150"/>
      <c r="K95" s="193" t="s">
        <v>46</v>
      </c>
      <c r="L95" s="194" t="s">
        <v>69</v>
      </c>
      <c r="M95" s="193" t="s">
        <v>46</v>
      </c>
      <c r="N95" s="194" t="s">
        <v>69</v>
      </c>
      <c r="O95" s="193" t="s">
        <v>46</v>
      </c>
      <c r="P95" s="194" t="s">
        <v>69</v>
      </c>
      <c r="Q95" s="193" t="s">
        <v>77</v>
      </c>
      <c r="R95" s="70"/>
      <c r="S95" s="70"/>
      <c r="T95" s="70"/>
      <c r="U95" s="70"/>
      <c r="V95" s="70"/>
      <c r="W95" s="70"/>
      <c r="X95" s="70"/>
      <c r="Y95" s="70"/>
      <c r="Z95" s="70"/>
      <c r="AA95" s="70"/>
      <c r="AB95" s="70"/>
    </row>
    <row r="96" spans="1:28" ht="15">
      <c r="A96" s="488" t="s">
        <v>9</v>
      </c>
      <c r="B96" s="112">
        <v>31.277449622497389</v>
      </c>
      <c r="C96" s="195">
        <v>2.0835157083758942</v>
      </c>
      <c r="D96" s="112">
        <v>39.953222894218626</v>
      </c>
      <c r="E96" s="195">
        <v>2.1594953409542308</v>
      </c>
      <c r="F96" s="203">
        <v>28.76932748328398</v>
      </c>
      <c r="G96" s="197">
        <v>1.9682136228481371</v>
      </c>
      <c r="H96" s="660">
        <v>564</v>
      </c>
      <c r="I96" s="111"/>
      <c r="J96" s="488" t="s">
        <v>9</v>
      </c>
      <c r="K96" s="112">
        <v>33.811011384026592</v>
      </c>
      <c r="L96" s="195">
        <v>1.972942120553755</v>
      </c>
      <c r="M96" s="112">
        <v>40.003967707099662</v>
      </c>
      <c r="N96" s="195">
        <v>2.0076548736969122</v>
      </c>
      <c r="O96" s="112">
        <v>26.185020908873739</v>
      </c>
      <c r="P96" s="197">
        <v>1.693825064964865</v>
      </c>
      <c r="Q96" s="660">
        <v>650</v>
      </c>
      <c r="R96" s="70"/>
      <c r="S96" s="70"/>
      <c r="T96" s="70"/>
      <c r="U96" s="70"/>
      <c r="V96" s="70"/>
      <c r="W96" s="70"/>
      <c r="X96" s="70"/>
      <c r="Y96" s="70"/>
      <c r="Z96" s="70"/>
      <c r="AA96" s="70"/>
      <c r="AB96" s="70"/>
    </row>
    <row r="97" spans="1:28" ht="15">
      <c r="A97" s="510" t="s">
        <v>10</v>
      </c>
      <c r="B97" s="115">
        <v>31.182338962452789</v>
      </c>
      <c r="C97" s="198">
        <v>2.1643587636280839</v>
      </c>
      <c r="D97" s="115">
        <v>40.563336545269863</v>
      </c>
      <c r="E97" s="198">
        <v>2.2668884378521001</v>
      </c>
      <c r="F97" s="115">
        <v>28.254324492277352</v>
      </c>
      <c r="G97" s="200">
        <v>2.0866044631197398</v>
      </c>
      <c r="H97" s="661">
        <v>493</v>
      </c>
      <c r="I97" s="111"/>
      <c r="J97" s="510" t="s">
        <v>10</v>
      </c>
      <c r="K97" s="115">
        <v>27.436521281692531</v>
      </c>
      <c r="L97" s="198">
        <v>1.749862570033484</v>
      </c>
      <c r="M97" s="213">
        <v>41.266100778476158</v>
      </c>
      <c r="N97" s="198">
        <v>1.968274234116266</v>
      </c>
      <c r="O97" s="213">
        <v>31.297377939831311</v>
      </c>
      <c r="P97" s="200">
        <v>1.917278735216388</v>
      </c>
      <c r="Q97" s="661">
        <v>656</v>
      </c>
      <c r="R97" s="70"/>
      <c r="S97" s="70"/>
      <c r="T97" s="70"/>
      <c r="U97" s="70"/>
      <c r="V97" s="70"/>
      <c r="W97" s="70"/>
      <c r="X97" s="70"/>
      <c r="Y97" s="70"/>
      <c r="Z97" s="70"/>
      <c r="AA97" s="70"/>
      <c r="AB97" s="70"/>
    </row>
    <row r="98" spans="1:28" ht="15">
      <c r="A98" s="488" t="s">
        <v>11</v>
      </c>
      <c r="B98" s="112">
        <v>6.3639391126359861</v>
      </c>
      <c r="C98" s="195">
        <v>1.1475756796240051</v>
      </c>
      <c r="D98" s="203">
        <v>40.675163424629723</v>
      </c>
      <c r="E98" s="195">
        <v>2.2669503452956579</v>
      </c>
      <c r="F98" s="203">
        <v>52.960897462734287</v>
      </c>
      <c r="G98" s="202">
        <v>2.2932027956176539</v>
      </c>
      <c r="H98" s="660">
        <v>536</v>
      </c>
      <c r="I98" s="111"/>
      <c r="J98" s="488" t="s">
        <v>11</v>
      </c>
      <c r="K98" s="112">
        <v>6.9137113449101673</v>
      </c>
      <c r="L98" s="195">
        <v>1.726952459097272</v>
      </c>
      <c r="M98" s="112">
        <v>40.570450572526617</v>
      </c>
      <c r="N98" s="195">
        <v>2.7093027079361161</v>
      </c>
      <c r="O98" s="203">
        <v>52.515838082563207</v>
      </c>
      <c r="P98" s="202">
        <v>2.688566359115538</v>
      </c>
      <c r="Q98" s="660">
        <v>571</v>
      </c>
      <c r="R98" s="70"/>
      <c r="S98" s="70"/>
      <c r="T98" s="70"/>
      <c r="U98" s="70"/>
      <c r="V98" s="70"/>
      <c r="W98" s="70"/>
      <c r="X98" s="70"/>
      <c r="Y98" s="70"/>
      <c r="Z98" s="70"/>
      <c r="AA98" s="70"/>
      <c r="AB98" s="70"/>
    </row>
    <row r="99" spans="1:28" ht="15">
      <c r="A99" s="510" t="s">
        <v>12</v>
      </c>
      <c r="B99" s="115">
        <v>3.5638441322330952</v>
      </c>
      <c r="C99" s="198">
        <v>0.7643222207682262</v>
      </c>
      <c r="D99" s="213">
        <v>29.556364416382959</v>
      </c>
      <c r="E99" s="198">
        <v>1.8904415822562191</v>
      </c>
      <c r="F99" s="115">
        <v>66.879791451383937</v>
      </c>
      <c r="G99" s="200">
        <v>1.9485179553388099</v>
      </c>
      <c r="H99" s="661">
        <v>610</v>
      </c>
      <c r="I99" s="111"/>
      <c r="J99" s="510" t="s">
        <v>12</v>
      </c>
      <c r="K99" s="115">
        <v>4.164112121442022</v>
      </c>
      <c r="L99" s="198">
        <v>0.95581257472443082</v>
      </c>
      <c r="M99" s="213">
        <v>33.301920499574663</v>
      </c>
      <c r="N99" s="198">
        <v>2.0366152817823551</v>
      </c>
      <c r="O99" s="213">
        <v>62.533967378983313</v>
      </c>
      <c r="P99" s="200">
        <v>2.081420701961997</v>
      </c>
      <c r="Q99" s="661">
        <v>641</v>
      </c>
      <c r="R99" s="70"/>
      <c r="S99" s="70"/>
      <c r="T99" s="70"/>
      <c r="U99" s="70"/>
      <c r="V99" s="70"/>
      <c r="W99" s="70"/>
      <c r="X99" s="70"/>
      <c r="Y99" s="70"/>
      <c r="Z99" s="70"/>
      <c r="AA99" s="70"/>
      <c r="AB99" s="70"/>
    </row>
    <row r="100" spans="1:28" ht="15">
      <c r="A100" s="488" t="s">
        <v>13</v>
      </c>
      <c r="B100" s="112">
        <v>19.736414289831579</v>
      </c>
      <c r="C100" s="195">
        <v>2.4401018109323278</v>
      </c>
      <c r="D100" s="203">
        <v>49.374138362783448</v>
      </c>
      <c r="E100" s="195">
        <v>2.854904923826012</v>
      </c>
      <c r="F100" s="203">
        <v>30.889447347384969</v>
      </c>
      <c r="G100" s="202">
        <v>2.5728792526391371</v>
      </c>
      <c r="H100" s="660">
        <v>357</v>
      </c>
      <c r="I100" s="111"/>
      <c r="J100" s="488" t="s">
        <v>13</v>
      </c>
      <c r="K100" s="112">
        <v>9.2790121977370177</v>
      </c>
      <c r="L100" s="195">
        <v>1.4810292564087659</v>
      </c>
      <c r="M100" s="203">
        <v>56.426325345891428</v>
      </c>
      <c r="N100" s="195">
        <v>2.4122162046398352</v>
      </c>
      <c r="O100" s="203">
        <v>34.294662456371547</v>
      </c>
      <c r="P100" s="202">
        <v>2.2646319190577961</v>
      </c>
      <c r="Q100" s="660">
        <v>487</v>
      </c>
      <c r="R100" s="70"/>
      <c r="S100" s="70"/>
      <c r="T100" s="70"/>
      <c r="U100" s="70"/>
      <c r="V100" s="70"/>
      <c r="W100" s="70"/>
      <c r="X100" s="70"/>
      <c r="Y100" s="70"/>
      <c r="Z100" s="70"/>
      <c r="AA100" s="70"/>
      <c r="AB100" s="70"/>
    </row>
    <row r="101" spans="1:28" ht="15">
      <c r="A101" s="510" t="s">
        <v>14</v>
      </c>
      <c r="B101" s="115">
        <v>18.016741968864089</v>
      </c>
      <c r="C101" s="198">
        <v>1.7375107014270681</v>
      </c>
      <c r="D101" s="213">
        <v>42.644856478841973</v>
      </c>
      <c r="E101" s="198">
        <v>1.975695025590023</v>
      </c>
      <c r="F101" s="213">
        <v>39.338401552293938</v>
      </c>
      <c r="G101" s="200">
        <v>1.948108161695238</v>
      </c>
      <c r="H101" s="661">
        <v>689</v>
      </c>
      <c r="I101" s="111"/>
      <c r="J101" s="510" t="s">
        <v>14</v>
      </c>
      <c r="K101" s="115">
        <v>17.109639917544531</v>
      </c>
      <c r="L101" s="198">
        <v>1.9145301750256369</v>
      </c>
      <c r="M101" s="213">
        <v>47.348537394706483</v>
      </c>
      <c r="N101" s="198">
        <v>2.229613240762343</v>
      </c>
      <c r="O101" s="213">
        <v>35.54182268774899</v>
      </c>
      <c r="P101" s="200">
        <v>2.023954446037993</v>
      </c>
      <c r="Q101" s="661">
        <v>615</v>
      </c>
      <c r="R101" s="70"/>
      <c r="S101" s="70"/>
      <c r="T101" s="70"/>
      <c r="U101" s="70"/>
      <c r="V101" s="70"/>
      <c r="W101" s="70"/>
      <c r="X101" s="70"/>
      <c r="Y101" s="70"/>
      <c r="Z101" s="70"/>
      <c r="AA101" s="70"/>
      <c r="AB101" s="70"/>
    </row>
    <row r="102" spans="1:28" ht="15">
      <c r="A102" s="488" t="s">
        <v>15</v>
      </c>
      <c r="B102" s="112">
        <v>24.84124776314188</v>
      </c>
      <c r="C102" s="195">
        <v>2.1089447258277949</v>
      </c>
      <c r="D102" s="112">
        <v>43.169019813321121</v>
      </c>
      <c r="E102" s="195">
        <v>2.3289720772419211</v>
      </c>
      <c r="F102" s="203">
        <v>31.989732423536989</v>
      </c>
      <c r="G102" s="202">
        <v>2.1634430160223612</v>
      </c>
      <c r="H102" s="660">
        <v>518</v>
      </c>
      <c r="I102" s="111"/>
      <c r="J102" s="488" t="s">
        <v>15</v>
      </c>
      <c r="K102" s="112">
        <v>17.69202618620568</v>
      </c>
      <c r="L102" s="195">
        <v>1.632077603815572</v>
      </c>
      <c r="M102" s="203">
        <v>44.085503928959099</v>
      </c>
      <c r="N102" s="195">
        <v>2.0719349185704532</v>
      </c>
      <c r="O102" s="203">
        <v>38.222469884835213</v>
      </c>
      <c r="P102" s="202">
        <v>1.9902712005977039</v>
      </c>
      <c r="Q102" s="660">
        <v>613</v>
      </c>
      <c r="R102" s="70"/>
      <c r="S102" s="70"/>
      <c r="T102" s="70"/>
      <c r="U102" s="70"/>
      <c r="V102" s="70"/>
      <c r="W102" s="70"/>
      <c r="X102" s="70"/>
      <c r="Y102" s="70"/>
      <c r="Z102" s="70"/>
      <c r="AA102" s="70"/>
      <c r="AB102" s="70"/>
    </row>
    <row r="103" spans="1:28" ht="15">
      <c r="A103" s="510" t="s">
        <v>24</v>
      </c>
      <c r="B103" s="115">
        <v>4.5462281898820827</v>
      </c>
      <c r="C103" s="198">
        <v>0.89281885263935057</v>
      </c>
      <c r="D103" s="115">
        <v>21.206423506278909</v>
      </c>
      <c r="E103" s="198">
        <v>1.686091573112162</v>
      </c>
      <c r="F103" s="115">
        <v>74.247348303839004</v>
      </c>
      <c r="G103" s="200">
        <v>1.811118076552116</v>
      </c>
      <c r="H103" s="661">
        <v>626</v>
      </c>
      <c r="I103" s="111"/>
      <c r="J103" s="510" t="s">
        <v>24</v>
      </c>
      <c r="K103" s="115">
        <v>4.2651243741246008</v>
      </c>
      <c r="L103" s="198">
        <v>1.0185831232011029</v>
      </c>
      <c r="M103" s="115">
        <v>26.698345499078499</v>
      </c>
      <c r="N103" s="198">
        <v>2.076470201745702</v>
      </c>
      <c r="O103" s="213">
        <v>69.036530126796904</v>
      </c>
      <c r="P103" s="200">
        <v>2.1527563053774759</v>
      </c>
      <c r="Q103" s="661">
        <v>616</v>
      </c>
      <c r="R103" s="70"/>
      <c r="S103" s="70"/>
      <c r="T103" s="70"/>
      <c r="U103" s="70"/>
      <c r="V103" s="70"/>
      <c r="W103" s="70"/>
      <c r="X103" s="70"/>
      <c r="Y103" s="70"/>
      <c r="Z103" s="70"/>
      <c r="AA103" s="70"/>
      <c r="AB103" s="70"/>
    </row>
    <row r="104" spans="1:28" ht="15">
      <c r="A104" s="488" t="s">
        <v>16</v>
      </c>
      <c r="B104" s="112">
        <v>26.422143578680409</v>
      </c>
      <c r="C104" s="195">
        <v>1.9321040162029339</v>
      </c>
      <c r="D104" s="112">
        <v>37.282351800824323</v>
      </c>
      <c r="E104" s="195">
        <v>2.0784364430088771</v>
      </c>
      <c r="F104" s="112">
        <v>36.295504620495258</v>
      </c>
      <c r="G104" s="202">
        <v>2.0513344901300159</v>
      </c>
      <c r="H104" s="660">
        <v>575</v>
      </c>
      <c r="I104" s="111"/>
      <c r="J104" s="488" t="s">
        <v>16</v>
      </c>
      <c r="K104" s="112">
        <v>28.129016105995959</v>
      </c>
      <c r="L104" s="195">
        <v>1.7796044140796821</v>
      </c>
      <c r="M104" s="112">
        <v>44.382859561943981</v>
      </c>
      <c r="N104" s="195">
        <v>1.936337462319786</v>
      </c>
      <c r="O104" s="203">
        <v>27.48812433206005</v>
      </c>
      <c r="P104" s="202">
        <v>1.6983305215334821</v>
      </c>
      <c r="Q104" s="660">
        <v>696</v>
      </c>
      <c r="R104" s="70"/>
      <c r="S104" s="70"/>
      <c r="T104" s="70"/>
      <c r="U104" s="70"/>
      <c r="V104" s="70"/>
      <c r="W104" s="70"/>
      <c r="X104" s="70"/>
      <c r="Y104" s="70"/>
      <c r="Z104" s="70"/>
      <c r="AA104" s="70"/>
      <c r="AB104" s="70"/>
    </row>
    <row r="105" spans="1:28" ht="15">
      <c r="A105" s="510" t="s">
        <v>17</v>
      </c>
      <c r="B105" s="115">
        <v>22.20256350948554</v>
      </c>
      <c r="C105" s="198">
        <v>2.0122402802553951</v>
      </c>
      <c r="D105" s="115">
        <v>41.324965534725202</v>
      </c>
      <c r="E105" s="198">
        <v>2.3657302777436091</v>
      </c>
      <c r="F105" s="115">
        <v>36.472470955789262</v>
      </c>
      <c r="G105" s="200">
        <v>2.3000565040812941</v>
      </c>
      <c r="H105" s="661">
        <v>482</v>
      </c>
      <c r="I105" s="111"/>
      <c r="J105" s="510" t="s">
        <v>17</v>
      </c>
      <c r="K105" s="115">
        <v>17.754683317734258</v>
      </c>
      <c r="L105" s="198">
        <v>1.602203290629366</v>
      </c>
      <c r="M105" s="213">
        <v>48.350602958942993</v>
      </c>
      <c r="N105" s="198">
        <v>2.0789954358452749</v>
      </c>
      <c r="O105" s="213">
        <v>33.894713723322752</v>
      </c>
      <c r="P105" s="200">
        <v>1.955998141935811</v>
      </c>
      <c r="Q105" s="661">
        <v>590</v>
      </c>
      <c r="R105" s="70"/>
      <c r="S105" s="70"/>
      <c r="T105" s="70"/>
      <c r="U105" s="70"/>
      <c r="V105" s="70"/>
      <c r="W105" s="70"/>
      <c r="X105" s="70"/>
      <c r="Y105" s="70"/>
      <c r="Z105" s="70"/>
      <c r="AA105" s="70"/>
      <c r="AB105" s="70"/>
    </row>
    <row r="106" spans="1:28" ht="15">
      <c r="A106" s="488" t="s">
        <v>18</v>
      </c>
      <c r="B106" s="112">
        <v>21.68504578515752</v>
      </c>
      <c r="C106" s="195">
        <v>2.0920218833937838</v>
      </c>
      <c r="D106" s="203">
        <v>45.754460682122243</v>
      </c>
      <c r="E106" s="195">
        <v>2.5189770943275041</v>
      </c>
      <c r="F106" s="203">
        <v>32.560493532720237</v>
      </c>
      <c r="G106" s="202">
        <v>2.391943784609305</v>
      </c>
      <c r="H106" s="660">
        <v>463</v>
      </c>
      <c r="I106" s="111"/>
      <c r="J106" s="488" t="s">
        <v>18</v>
      </c>
      <c r="K106" s="112">
        <v>22.188055753071549</v>
      </c>
      <c r="L106" s="195">
        <v>1.779684125416221</v>
      </c>
      <c r="M106" s="203">
        <v>40.017891719288983</v>
      </c>
      <c r="N106" s="195">
        <v>2.0485457458438652</v>
      </c>
      <c r="O106" s="203">
        <v>37.794052527639479</v>
      </c>
      <c r="P106" s="202">
        <v>2.0106818581398449</v>
      </c>
      <c r="Q106" s="660">
        <v>589</v>
      </c>
      <c r="R106" s="70"/>
      <c r="S106" s="70"/>
      <c r="T106" s="70"/>
      <c r="U106" s="70"/>
      <c r="V106" s="70"/>
      <c r="W106" s="70"/>
      <c r="X106" s="70"/>
      <c r="Y106" s="70"/>
      <c r="Z106" s="70"/>
      <c r="AA106" s="70"/>
      <c r="AB106" s="70"/>
    </row>
    <row r="107" spans="1:28" ht="15">
      <c r="A107" s="510" t="s">
        <v>19</v>
      </c>
      <c r="B107" s="115">
        <v>18.443541626218479</v>
      </c>
      <c r="C107" s="198">
        <v>2.0788300093817731</v>
      </c>
      <c r="D107" s="213">
        <v>44.619814351239768</v>
      </c>
      <c r="E107" s="198">
        <v>2.508165924081073</v>
      </c>
      <c r="F107" s="213">
        <v>36.936644022541749</v>
      </c>
      <c r="G107" s="200">
        <v>2.4182934117571011</v>
      </c>
      <c r="H107" s="661">
        <v>444</v>
      </c>
      <c r="I107" s="111"/>
      <c r="J107" s="510" t="s">
        <v>19</v>
      </c>
      <c r="K107" s="115">
        <v>20.56544850484147</v>
      </c>
      <c r="L107" s="198">
        <v>2.012881835934091</v>
      </c>
      <c r="M107" s="213">
        <v>40.235848020099738</v>
      </c>
      <c r="N107" s="198">
        <v>2.2499740716866672</v>
      </c>
      <c r="O107" s="213">
        <v>39.198703475058792</v>
      </c>
      <c r="P107" s="200">
        <v>2.1772247657364909</v>
      </c>
      <c r="Q107" s="661">
        <v>512</v>
      </c>
      <c r="R107" s="70"/>
      <c r="S107" s="70"/>
      <c r="T107" s="70"/>
      <c r="U107" s="70"/>
      <c r="V107" s="70"/>
      <c r="W107" s="70"/>
      <c r="X107" s="70"/>
      <c r="Y107" s="70"/>
      <c r="Z107" s="70"/>
      <c r="AA107" s="70"/>
      <c r="AB107" s="70"/>
    </row>
    <row r="108" spans="1:28" ht="15">
      <c r="A108" s="488" t="s">
        <v>20</v>
      </c>
      <c r="B108" s="112">
        <v>4.2875415878916971</v>
      </c>
      <c r="C108" s="195">
        <v>0.81000116446467463</v>
      </c>
      <c r="D108" s="203">
        <v>25.03906591676051</v>
      </c>
      <c r="E108" s="195">
        <v>1.7209995792684289</v>
      </c>
      <c r="F108" s="203">
        <v>70.673392495347784</v>
      </c>
      <c r="G108" s="202">
        <v>1.8068878956818151</v>
      </c>
      <c r="H108" s="660">
        <v>695</v>
      </c>
      <c r="I108" s="111"/>
      <c r="J108" s="488" t="s">
        <v>20</v>
      </c>
      <c r="K108" s="112">
        <v>5.0490230900151571</v>
      </c>
      <c r="L108" s="195">
        <v>0.96875993077850198</v>
      </c>
      <c r="M108" s="203">
        <v>26.3175182572399</v>
      </c>
      <c r="N108" s="195">
        <v>1.7250712549813541</v>
      </c>
      <c r="O108" s="203">
        <v>68.633458652744935</v>
      </c>
      <c r="P108" s="202">
        <v>1.8351074105108089</v>
      </c>
      <c r="Q108" s="660">
        <v>711</v>
      </c>
      <c r="R108" s="70"/>
      <c r="S108" s="70"/>
      <c r="T108" s="70"/>
      <c r="U108" s="70"/>
      <c r="V108" s="70"/>
      <c r="W108" s="70"/>
      <c r="X108" s="70"/>
      <c r="Y108" s="70"/>
      <c r="Z108" s="70"/>
      <c r="AA108" s="70"/>
      <c r="AB108" s="70"/>
    </row>
    <row r="109" spans="1:28" ht="15">
      <c r="A109" s="510" t="s">
        <v>21</v>
      </c>
      <c r="B109" s="115">
        <v>7.2384020232114734</v>
      </c>
      <c r="C109" s="198">
        <v>1.130937772870162</v>
      </c>
      <c r="D109" s="115">
        <v>23.078403316937109</v>
      </c>
      <c r="E109" s="198">
        <v>1.7609455426145399</v>
      </c>
      <c r="F109" s="115">
        <v>69.683194659851424</v>
      </c>
      <c r="G109" s="200">
        <v>1.933687676107479</v>
      </c>
      <c r="H109" s="661">
        <v>602</v>
      </c>
      <c r="I109" s="111"/>
      <c r="J109" s="510" t="s">
        <v>21</v>
      </c>
      <c r="K109" s="115">
        <v>3.039809236735612</v>
      </c>
      <c r="L109" s="198">
        <v>0.74232906022834833</v>
      </c>
      <c r="M109" s="115">
        <v>20.523186856888842</v>
      </c>
      <c r="N109" s="198">
        <v>1.8931282607938029</v>
      </c>
      <c r="O109" s="115">
        <v>76.437003906375551</v>
      </c>
      <c r="P109" s="200">
        <v>1.9593298471299629</v>
      </c>
      <c r="Q109" s="661">
        <v>608</v>
      </c>
      <c r="R109" s="70"/>
      <c r="S109" s="70"/>
      <c r="T109" s="70"/>
      <c r="U109" s="70"/>
      <c r="V109" s="70"/>
      <c r="W109" s="70"/>
      <c r="X109" s="70"/>
      <c r="Y109" s="70"/>
      <c r="Z109" s="70"/>
      <c r="AA109" s="70"/>
      <c r="AB109" s="70"/>
    </row>
    <row r="110" spans="1:28" ht="15">
      <c r="A110" s="488" t="s">
        <v>22</v>
      </c>
      <c r="B110" s="112">
        <v>18.696807357900099</v>
      </c>
      <c r="C110" s="195">
        <v>1.849978379612188</v>
      </c>
      <c r="D110" s="203">
        <v>47.639675554587797</v>
      </c>
      <c r="E110" s="195">
        <v>2.1687811988965731</v>
      </c>
      <c r="F110" s="203">
        <v>33.663517087512098</v>
      </c>
      <c r="G110" s="202">
        <v>2.0021546347288788</v>
      </c>
      <c r="H110" s="660">
        <v>615</v>
      </c>
      <c r="I110" s="111"/>
      <c r="J110" s="488" t="s">
        <v>22</v>
      </c>
      <c r="K110" s="203">
        <v>21.804725114663459</v>
      </c>
      <c r="L110" s="195">
        <v>2.004332618939126</v>
      </c>
      <c r="M110" s="112">
        <v>48.756682514146043</v>
      </c>
      <c r="N110" s="195">
        <v>2.2167157920279652</v>
      </c>
      <c r="O110" s="203">
        <v>29.438592371190509</v>
      </c>
      <c r="P110" s="202">
        <v>1.8137276127024029</v>
      </c>
      <c r="Q110" s="660">
        <v>650</v>
      </c>
      <c r="R110" s="70"/>
      <c r="S110" s="70"/>
      <c r="T110" s="70"/>
      <c r="U110" s="70"/>
      <c r="V110" s="70"/>
      <c r="W110" s="70"/>
      <c r="X110" s="70"/>
      <c r="Y110" s="70"/>
      <c r="Z110" s="70"/>
      <c r="AA110" s="70"/>
      <c r="AB110" s="70"/>
    </row>
    <row r="111" spans="1:28" ht="15.75" thickBot="1">
      <c r="A111" s="537" t="s">
        <v>23</v>
      </c>
      <c r="B111" s="413">
        <v>5.2058027661094579</v>
      </c>
      <c r="C111" s="460">
        <v>0.93399646399167091</v>
      </c>
      <c r="D111" s="413">
        <v>22.954756306408161</v>
      </c>
      <c r="E111" s="460">
        <v>1.7449400363737111</v>
      </c>
      <c r="F111" s="413">
        <v>71.839440927482372</v>
      </c>
      <c r="G111" s="512">
        <v>1.8668872480494909</v>
      </c>
      <c r="H111" s="662">
        <v>612</v>
      </c>
      <c r="I111" s="111"/>
      <c r="J111" s="537" t="s">
        <v>23</v>
      </c>
      <c r="K111" s="413">
        <v>3.7753334245530499</v>
      </c>
      <c r="L111" s="460">
        <v>0.901692757639597</v>
      </c>
      <c r="M111" s="413">
        <v>17.512752298496409</v>
      </c>
      <c r="N111" s="460">
        <v>1.621211231775384</v>
      </c>
      <c r="O111" s="413">
        <v>78.711914276950537</v>
      </c>
      <c r="P111" s="512">
        <v>1.768054613824668</v>
      </c>
      <c r="Q111" s="662">
        <v>621</v>
      </c>
      <c r="R111" s="70"/>
      <c r="S111" s="70"/>
      <c r="T111" s="70"/>
      <c r="U111" s="70"/>
      <c r="V111" s="70"/>
      <c r="W111" s="70"/>
      <c r="X111" s="70"/>
      <c r="Y111" s="70"/>
      <c r="Z111" s="70"/>
      <c r="AA111" s="70"/>
      <c r="AB111" s="70"/>
    </row>
    <row r="112" spans="1:28" ht="15">
      <c r="A112" s="511" t="s">
        <v>28</v>
      </c>
      <c r="B112" s="124">
        <v>25.70250323936861</v>
      </c>
      <c r="C112" s="204">
        <v>0.83507395282060048</v>
      </c>
      <c r="D112" s="209">
        <v>41.382224982646733</v>
      </c>
      <c r="E112" s="204">
        <v>0.92474864481189456</v>
      </c>
      <c r="F112" s="209">
        <v>32.915271777984657</v>
      </c>
      <c r="G112" s="205">
        <v>0.88079283923165819</v>
      </c>
      <c r="H112" s="663">
        <v>5200</v>
      </c>
      <c r="I112" s="111"/>
      <c r="J112" s="511" t="s">
        <v>28</v>
      </c>
      <c r="K112" s="124">
        <v>23.94878742934603</v>
      </c>
      <c r="L112" s="204">
        <v>0.71492700002303644</v>
      </c>
      <c r="M112" s="209">
        <v>44.140866087827021</v>
      </c>
      <c r="N112" s="204">
        <v>0.83155696358662257</v>
      </c>
      <c r="O112" s="209">
        <v>31.910346482826949</v>
      </c>
      <c r="P112" s="205">
        <v>0.77272547786789658</v>
      </c>
      <c r="Q112" s="663">
        <v>6058</v>
      </c>
      <c r="R112" s="70"/>
      <c r="S112" s="70"/>
      <c r="T112" s="70"/>
      <c r="U112" s="70"/>
      <c r="V112" s="70"/>
      <c r="W112" s="70"/>
      <c r="X112" s="70"/>
      <c r="Y112" s="70"/>
      <c r="Z112" s="70"/>
      <c r="AA112" s="70"/>
      <c r="AB112" s="70"/>
    </row>
    <row r="113" spans="1:28" ht="15">
      <c r="A113" s="511" t="s">
        <v>27</v>
      </c>
      <c r="B113" s="124">
        <v>5.2350577636976148</v>
      </c>
      <c r="C113" s="204">
        <v>0.42944698348011129</v>
      </c>
      <c r="D113" s="209">
        <v>28.992366565865911</v>
      </c>
      <c r="E113" s="204">
        <v>0.87302849763052548</v>
      </c>
      <c r="F113" s="209">
        <v>65.772575670436467</v>
      </c>
      <c r="G113" s="205">
        <v>0.90535419305237586</v>
      </c>
      <c r="H113" s="663">
        <v>3681</v>
      </c>
      <c r="I113" s="111"/>
      <c r="J113" s="511" t="s">
        <v>27</v>
      </c>
      <c r="K113" s="124">
        <v>4.87946722886449</v>
      </c>
      <c r="L113" s="204">
        <v>0.54174080406080927</v>
      </c>
      <c r="M113" s="209">
        <v>28.98506288071318</v>
      </c>
      <c r="N113" s="204">
        <v>0.96340976619663077</v>
      </c>
      <c r="O113" s="209">
        <v>66.135469890422328</v>
      </c>
      <c r="P113" s="205">
        <v>1.001818050512477</v>
      </c>
      <c r="Q113" s="663">
        <v>3768</v>
      </c>
      <c r="R113" s="70"/>
      <c r="S113" s="70"/>
      <c r="T113" s="70"/>
      <c r="U113" s="70"/>
      <c r="V113" s="70"/>
      <c r="W113" s="70"/>
      <c r="X113" s="70"/>
      <c r="Y113" s="70"/>
      <c r="Z113" s="70"/>
      <c r="AA113" s="70"/>
      <c r="AB113" s="70"/>
    </row>
    <row r="114" spans="1:28" ht="15">
      <c r="A114" s="517" t="s">
        <v>26</v>
      </c>
      <c r="B114" s="518">
        <v>21.04995182236296</v>
      </c>
      <c r="C114" s="524">
        <v>0.66108090836312527</v>
      </c>
      <c r="D114" s="538">
        <v>38.565827919221633</v>
      </c>
      <c r="E114" s="524">
        <v>0.74240158464388195</v>
      </c>
      <c r="F114" s="538">
        <v>40.384220258415418</v>
      </c>
      <c r="G114" s="656">
        <v>0.72570503184163937</v>
      </c>
      <c r="H114" s="667">
        <v>8881</v>
      </c>
      <c r="I114" s="111"/>
      <c r="J114" s="517" t="s">
        <v>26</v>
      </c>
      <c r="K114" s="538">
        <v>20.177806546367719</v>
      </c>
      <c r="L114" s="524">
        <v>0.58744358484571435</v>
      </c>
      <c r="M114" s="538">
        <v>41.143787872172297</v>
      </c>
      <c r="N114" s="524">
        <v>0.69468188499482941</v>
      </c>
      <c r="O114" s="538">
        <v>38.678405581459977</v>
      </c>
      <c r="P114" s="656">
        <v>0.65932393606879469</v>
      </c>
      <c r="Q114" s="667">
        <v>9826</v>
      </c>
      <c r="R114" s="70"/>
      <c r="S114" s="70"/>
      <c r="T114" s="70"/>
      <c r="U114" s="70"/>
      <c r="V114" s="70"/>
      <c r="W114" s="70"/>
      <c r="X114" s="70"/>
      <c r="Y114" s="70"/>
      <c r="Z114" s="70"/>
      <c r="AA114" s="70"/>
      <c r="AB114" s="70"/>
    </row>
    <row r="115" spans="1:28" ht="15">
      <c r="A115" s="2102" t="s">
        <v>217</v>
      </c>
      <c r="B115" s="2102"/>
      <c r="C115" s="2102"/>
      <c r="D115" s="2102"/>
      <c r="E115" s="2102"/>
      <c r="F115" s="2102"/>
      <c r="G115" s="2102"/>
      <c r="H115" s="2102"/>
      <c r="I115" s="10"/>
      <c r="J115" s="2102" t="s">
        <v>217</v>
      </c>
      <c r="K115" s="2102"/>
      <c r="L115" s="2102"/>
      <c r="M115" s="2102"/>
      <c r="N115" s="2102"/>
      <c r="O115" s="2102"/>
      <c r="P115" s="2102"/>
      <c r="Q115" s="2102"/>
      <c r="R115" s="70"/>
      <c r="S115" s="70"/>
      <c r="T115" s="70"/>
      <c r="U115" s="70"/>
      <c r="V115" s="70"/>
      <c r="W115" s="70"/>
      <c r="X115" s="70"/>
      <c r="Y115" s="70"/>
      <c r="Z115" s="70"/>
      <c r="AA115" s="70"/>
      <c r="AB115" s="70"/>
    </row>
    <row r="116" spans="1:28" ht="26.25" customHeight="1">
      <c r="A116" s="2082" t="s">
        <v>149</v>
      </c>
      <c r="B116" s="2082"/>
      <c r="C116" s="2082"/>
      <c r="D116" s="2082"/>
      <c r="E116" s="2082"/>
      <c r="F116" s="2082"/>
      <c r="G116" s="2082"/>
      <c r="H116" s="2082"/>
      <c r="I116" s="214"/>
      <c r="J116" s="2082" t="s">
        <v>150</v>
      </c>
      <c r="K116" s="2082"/>
      <c r="L116" s="2082"/>
      <c r="M116" s="2082"/>
      <c r="N116" s="2082"/>
      <c r="O116" s="2082"/>
      <c r="P116" s="2082"/>
      <c r="Q116" s="2082"/>
      <c r="R116" s="70"/>
      <c r="S116" s="70"/>
      <c r="T116" s="70"/>
      <c r="U116" s="70"/>
      <c r="V116" s="70"/>
      <c r="W116" s="70"/>
      <c r="X116" s="70"/>
      <c r="Y116" s="70"/>
      <c r="Z116" s="70"/>
      <c r="AA116" s="70"/>
      <c r="AB116" s="70"/>
    </row>
    <row r="117" spans="1:28" ht="15">
      <c r="A117" s="2082" t="s">
        <v>417</v>
      </c>
      <c r="B117" s="2082"/>
      <c r="C117" s="2082"/>
      <c r="D117" s="2082"/>
      <c r="E117" s="2082"/>
      <c r="F117" s="2082"/>
      <c r="G117" s="2082"/>
      <c r="H117" s="2082"/>
      <c r="I117" s="10"/>
      <c r="J117" s="2082" t="s">
        <v>417</v>
      </c>
      <c r="K117" s="2082"/>
      <c r="L117" s="2082"/>
      <c r="M117" s="2082"/>
      <c r="N117" s="2082"/>
      <c r="O117" s="2082"/>
      <c r="P117" s="2082"/>
      <c r="Q117" s="2082"/>
      <c r="R117" s="70"/>
      <c r="S117" s="70"/>
      <c r="T117" s="70"/>
      <c r="U117" s="70"/>
      <c r="V117" s="70"/>
      <c r="W117" s="70"/>
      <c r="X117" s="70"/>
      <c r="Y117" s="70"/>
      <c r="Z117" s="70"/>
      <c r="AA117" s="70"/>
      <c r="AB117" s="70"/>
    </row>
    <row r="118" spans="1:28" ht="15">
      <c r="A118" s="59"/>
      <c r="B118" s="59"/>
      <c r="C118" s="59"/>
      <c r="D118" s="59"/>
      <c r="E118" s="59"/>
      <c r="F118" s="59"/>
      <c r="G118" s="59"/>
      <c r="I118" s="10"/>
      <c r="J118" s="10"/>
      <c r="K118" s="10"/>
      <c r="L118" s="10"/>
      <c r="M118" s="10"/>
      <c r="N118" s="10"/>
      <c r="O118" s="10"/>
      <c r="P118" s="10"/>
      <c r="Q118" s="10"/>
      <c r="R118" s="70"/>
      <c r="S118" s="70"/>
      <c r="T118" s="70"/>
      <c r="U118" s="70"/>
      <c r="V118" s="70"/>
      <c r="W118" s="70"/>
      <c r="X118" s="70"/>
      <c r="Y118" s="70"/>
      <c r="Z118" s="70"/>
      <c r="AA118" s="70"/>
      <c r="AB118" s="70"/>
    </row>
    <row r="119" spans="1:28" ht="23.25">
      <c r="A119" s="1842">
        <v>2019</v>
      </c>
      <c r="B119" s="1842"/>
      <c r="C119" s="1842"/>
      <c r="D119" s="1842"/>
      <c r="E119" s="1842"/>
      <c r="F119" s="1842"/>
      <c r="G119" s="1842"/>
      <c r="H119" s="1842"/>
      <c r="I119" s="1842"/>
      <c r="J119" s="1842"/>
      <c r="K119" s="1842"/>
      <c r="L119" s="1842"/>
      <c r="M119" s="1842"/>
      <c r="N119" s="1842"/>
      <c r="O119" s="1842"/>
      <c r="P119" s="1842"/>
      <c r="Q119" s="1842"/>
      <c r="R119" s="14"/>
      <c r="S119" s="14"/>
      <c r="T119" s="70"/>
      <c r="U119" s="70"/>
      <c r="V119" s="70"/>
      <c r="W119" s="70"/>
      <c r="X119" s="70"/>
      <c r="Y119" s="70"/>
      <c r="Z119" s="70"/>
      <c r="AA119" s="70"/>
      <c r="AB119" s="70"/>
    </row>
    <row r="120" spans="1:28" ht="15">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row>
    <row r="121" spans="1:28" ht="15">
      <c r="A121" s="659" t="s">
        <v>381</v>
      </c>
      <c r="B121" s="614"/>
      <c r="C121" s="614"/>
      <c r="D121" s="614"/>
      <c r="E121" s="614"/>
      <c r="F121" s="614"/>
      <c r="G121" s="614"/>
      <c r="H121" s="614"/>
      <c r="I121" s="70"/>
      <c r="J121" s="659" t="s">
        <v>380</v>
      </c>
      <c r="K121" s="614"/>
      <c r="L121" s="614"/>
      <c r="M121" s="614"/>
      <c r="N121" s="614"/>
      <c r="O121" s="614"/>
      <c r="P121" s="614"/>
      <c r="Q121" s="614"/>
      <c r="R121" s="70"/>
      <c r="S121" s="70"/>
      <c r="T121" s="70"/>
      <c r="U121" s="70"/>
      <c r="V121" s="70"/>
      <c r="W121" s="70"/>
      <c r="X121" s="70"/>
      <c r="Y121" s="70"/>
      <c r="Z121" s="70"/>
      <c r="AA121" s="70"/>
      <c r="AB121" s="70"/>
    </row>
    <row r="122" spans="1:28" ht="20.100000000000001" customHeight="1" thickBot="1">
      <c r="A122" s="2149" t="s">
        <v>8</v>
      </c>
      <c r="B122" s="2151" t="s">
        <v>140</v>
      </c>
      <c r="C122" s="2152"/>
      <c r="D122" s="2152"/>
      <c r="E122" s="2152"/>
      <c r="F122" s="2152"/>
      <c r="G122" s="2152"/>
      <c r="H122" s="2152"/>
      <c r="I122" s="70"/>
      <c r="J122" s="2149" t="s">
        <v>8</v>
      </c>
      <c r="K122" s="2153" t="s">
        <v>140</v>
      </c>
      <c r="L122" s="2154"/>
      <c r="M122" s="2154"/>
      <c r="N122" s="2154"/>
      <c r="O122" s="2154"/>
      <c r="P122" s="2154"/>
      <c r="Q122" s="2152"/>
      <c r="R122" s="70"/>
      <c r="S122" s="70"/>
      <c r="T122" s="70"/>
      <c r="U122" s="70"/>
      <c r="V122" s="70"/>
      <c r="W122" s="70"/>
      <c r="X122" s="70"/>
      <c r="Y122" s="70"/>
      <c r="Z122" s="70"/>
      <c r="AA122" s="70"/>
      <c r="AB122" s="70"/>
    </row>
    <row r="123" spans="1:28" ht="20.100000000000001" customHeight="1">
      <c r="A123" s="2149"/>
      <c r="B123" s="2155" t="s">
        <v>141</v>
      </c>
      <c r="C123" s="2156"/>
      <c r="D123" s="2157" t="s">
        <v>142</v>
      </c>
      <c r="E123" s="2156"/>
      <c r="F123" s="2155" t="s">
        <v>143</v>
      </c>
      <c r="G123" s="2156"/>
      <c r="H123" s="650"/>
      <c r="I123" s="111"/>
      <c r="J123" s="2149"/>
      <c r="K123" s="2158" t="s">
        <v>141</v>
      </c>
      <c r="L123" s="2159"/>
      <c r="M123" s="2158" t="s">
        <v>142</v>
      </c>
      <c r="N123" s="2159"/>
      <c r="O123" s="2158" t="s">
        <v>143</v>
      </c>
      <c r="P123" s="2159"/>
      <c r="Q123" s="650"/>
      <c r="R123" s="70"/>
      <c r="S123" s="70"/>
      <c r="T123" s="70"/>
      <c r="U123" s="70"/>
      <c r="V123" s="70"/>
      <c r="W123" s="70"/>
      <c r="X123" s="70"/>
      <c r="Y123" s="70"/>
      <c r="Z123" s="70"/>
      <c r="AA123" s="70"/>
      <c r="AB123" s="70"/>
    </row>
    <row r="124" spans="1:28" ht="15.75" thickBot="1">
      <c r="A124" s="2150"/>
      <c r="B124" s="193" t="s">
        <v>46</v>
      </c>
      <c r="C124" s="194" t="s">
        <v>69</v>
      </c>
      <c r="D124" s="193" t="s">
        <v>46</v>
      </c>
      <c r="E124" s="194" t="s">
        <v>69</v>
      </c>
      <c r="F124" s="193" t="s">
        <v>46</v>
      </c>
      <c r="G124" s="194" t="s">
        <v>69</v>
      </c>
      <c r="H124" s="206" t="s">
        <v>77</v>
      </c>
      <c r="I124" s="111"/>
      <c r="J124" s="2150"/>
      <c r="K124" s="193" t="s">
        <v>46</v>
      </c>
      <c r="L124" s="194" t="s">
        <v>69</v>
      </c>
      <c r="M124" s="193" t="s">
        <v>46</v>
      </c>
      <c r="N124" s="194" t="s">
        <v>69</v>
      </c>
      <c r="O124" s="193" t="s">
        <v>46</v>
      </c>
      <c r="P124" s="194" t="s">
        <v>69</v>
      </c>
      <c r="Q124" s="206" t="s">
        <v>77</v>
      </c>
      <c r="R124" s="70"/>
      <c r="S124" s="70"/>
      <c r="T124" s="70"/>
      <c r="U124" s="70"/>
      <c r="V124" s="70"/>
      <c r="W124" s="70"/>
      <c r="X124" s="70"/>
      <c r="Y124" s="70"/>
      <c r="Z124" s="70"/>
      <c r="AA124" s="70"/>
      <c r="AB124" s="70"/>
    </row>
    <row r="125" spans="1:28" ht="15">
      <c r="A125" s="488" t="s">
        <v>9</v>
      </c>
      <c r="B125" s="112">
        <v>28.08461284294167</v>
      </c>
      <c r="C125" s="195">
        <v>2.3876304971272142</v>
      </c>
      <c r="D125" s="112">
        <v>36.570383627217609</v>
      </c>
      <c r="E125" s="195">
        <v>2.4707399589894359</v>
      </c>
      <c r="F125" s="112">
        <v>35.345003529840717</v>
      </c>
      <c r="G125" s="197">
        <v>2.416202103019371</v>
      </c>
      <c r="H125" s="669">
        <v>419</v>
      </c>
      <c r="I125" s="111"/>
      <c r="J125" s="488" t="s">
        <v>9</v>
      </c>
      <c r="K125" s="112">
        <v>30.376217968323001</v>
      </c>
      <c r="L125" s="195">
        <v>1.938020448616707</v>
      </c>
      <c r="M125" s="112">
        <v>39.472077009259877</v>
      </c>
      <c r="N125" s="195">
        <v>2.0157068871321639</v>
      </c>
      <c r="O125" s="112">
        <v>30.151705022417111</v>
      </c>
      <c r="P125" s="197">
        <v>1.79188672065382</v>
      </c>
      <c r="Q125" s="669">
        <v>652</v>
      </c>
      <c r="R125" s="70"/>
      <c r="S125" s="70"/>
      <c r="T125" s="70"/>
      <c r="U125" s="70"/>
      <c r="V125" s="70"/>
      <c r="W125" s="70"/>
      <c r="X125" s="70"/>
      <c r="Y125" s="70"/>
      <c r="Z125" s="70"/>
      <c r="AA125" s="70"/>
      <c r="AB125" s="70"/>
    </row>
    <row r="126" spans="1:28" ht="15">
      <c r="A126" s="510" t="s">
        <v>10</v>
      </c>
      <c r="B126" s="115">
        <v>29.515233542456659</v>
      </c>
      <c r="C126" s="198">
        <v>2.3567179923931429</v>
      </c>
      <c r="D126" s="115">
        <v>36.560764547960311</v>
      </c>
      <c r="E126" s="198">
        <v>2.4492628171634929</v>
      </c>
      <c r="F126" s="115">
        <v>33.924001909583033</v>
      </c>
      <c r="G126" s="200">
        <v>2.4167868061496751</v>
      </c>
      <c r="H126" s="670">
        <v>406</v>
      </c>
      <c r="I126" s="111"/>
      <c r="J126" s="510" t="s">
        <v>10</v>
      </c>
      <c r="K126" s="115">
        <v>28.03910576543916</v>
      </c>
      <c r="L126" s="198">
        <v>1.791970155691867</v>
      </c>
      <c r="M126" s="115">
        <v>33.398944458448653</v>
      </c>
      <c r="N126" s="198">
        <v>1.8778029209125811</v>
      </c>
      <c r="O126" s="115">
        <v>38.561949776112172</v>
      </c>
      <c r="P126" s="200">
        <v>1.948835284289766</v>
      </c>
      <c r="Q126" s="670">
        <v>652</v>
      </c>
      <c r="R126" s="70"/>
      <c r="S126" s="70"/>
      <c r="T126" s="70"/>
      <c r="U126" s="70"/>
      <c r="V126" s="70"/>
      <c r="W126" s="70"/>
      <c r="X126" s="70"/>
      <c r="Y126" s="70"/>
      <c r="Z126" s="70"/>
      <c r="AA126" s="70"/>
      <c r="AB126" s="70"/>
    </row>
    <row r="127" spans="1:28" ht="15">
      <c r="A127" s="488" t="s">
        <v>11</v>
      </c>
      <c r="B127" s="112">
        <v>6.8844511221277358</v>
      </c>
      <c r="C127" s="195">
        <v>1.614105348365086</v>
      </c>
      <c r="D127" s="112">
        <v>27.72771978045246</v>
      </c>
      <c r="E127" s="195">
        <v>2.2534532637371578</v>
      </c>
      <c r="F127" s="112">
        <v>65.387829097419797</v>
      </c>
      <c r="G127" s="202">
        <v>2.463441781269101</v>
      </c>
      <c r="H127" s="669">
        <v>494</v>
      </c>
      <c r="I127" s="111"/>
      <c r="J127" s="488" t="s">
        <v>11</v>
      </c>
      <c r="K127" s="112">
        <v>4.0122424464425359</v>
      </c>
      <c r="L127" s="195">
        <v>1.0038440195514611</v>
      </c>
      <c r="M127" s="112">
        <v>34.12427857904752</v>
      </c>
      <c r="N127" s="195">
        <v>2.4007414679022911</v>
      </c>
      <c r="O127" s="112">
        <v>61.863478974509952</v>
      </c>
      <c r="P127" s="202">
        <v>2.4187895695327879</v>
      </c>
      <c r="Q127" s="669">
        <v>593</v>
      </c>
      <c r="R127" s="70"/>
      <c r="S127" s="70"/>
      <c r="T127" s="70"/>
      <c r="U127" s="70"/>
      <c r="V127" s="70"/>
      <c r="W127" s="70"/>
      <c r="X127" s="70"/>
      <c r="Y127" s="70"/>
      <c r="Z127" s="70"/>
      <c r="AA127" s="70"/>
      <c r="AB127" s="70"/>
    </row>
    <row r="128" spans="1:28" ht="15">
      <c r="A128" s="510" t="s">
        <v>12</v>
      </c>
      <c r="B128" s="115">
        <v>5.191478360627376</v>
      </c>
      <c r="C128" s="198">
        <v>1.091283994821028</v>
      </c>
      <c r="D128" s="115">
        <v>23.634062119352311</v>
      </c>
      <c r="E128" s="198">
        <v>1.862510057052583</v>
      </c>
      <c r="F128" s="115">
        <v>71.174459520020321</v>
      </c>
      <c r="G128" s="200">
        <v>2.012898934458903</v>
      </c>
      <c r="H128" s="670">
        <v>580</v>
      </c>
      <c r="I128" s="111"/>
      <c r="J128" s="510" t="s">
        <v>12</v>
      </c>
      <c r="K128" s="115">
        <v>2.640160781592281</v>
      </c>
      <c r="L128" s="198">
        <v>0.83281999540684937</v>
      </c>
      <c r="M128" s="115">
        <v>26.329581360429561</v>
      </c>
      <c r="N128" s="198">
        <v>2.0871157438240981</v>
      </c>
      <c r="O128" s="115">
        <v>71.030257857978157</v>
      </c>
      <c r="P128" s="200">
        <v>2.1413407407638112</v>
      </c>
      <c r="Q128" s="670">
        <v>612</v>
      </c>
      <c r="R128" s="70"/>
      <c r="S128" s="70"/>
      <c r="T128" s="70"/>
      <c r="U128" s="70"/>
      <c r="V128" s="70"/>
      <c r="W128" s="70"/>
      <c r="X128" s="70"/>
      <c r="Y128" s="70"/>
      <c r="Z128" s="70"/>
      <c r="AA128" s="70"/>
      <c r="AB128" s="70"/>
    </row>
    <row r="129" spans="1:28" ht="15">
      <c r="A129" s="488" t="s">
        <v>13</v>
      </c>
      <c r="B129" s="112">
        <v>16.807430245391561</v>
      </c>
      <c r="C129" s="195">
        <v>2.4470657140427829</v>
      </c>
      <c r="D129" s="112">
        <v>40.041585545628656</v>
      </c>
      <c r="E129" s="195">
        <v>2.9604672808001391</v>
      </c>
      <c r="F129" s="112">
        <v>43.150984208979771</v>
      </c>
      <c r="G129" s="202">
        <v>2.8926716165952642</v>
      </c>
      <c r="H129" s="669">
        <v>350</v>
      </c>
      <c r="I129" s="111"/>
      <c r="J129" s="488" t="s">
        <v>13</v>
      </c>
      <c r="K129" s="112">
        <v>11.404733273298399</v>
      </c>
      <c r="L129" s="195">
        <v>1.6628188382509661</v>
      </c>
      <c r="M129" s="112">
        <v>45.488019527637427</v>
      </c>
      <c r="N129" s="195">
        <v>2.5135592844416328</v>
      </c>
      <c r="O129" s="112">
        <v>43.107247199064162</v>
      </c>
      <c r="P129" s="202">
        <v>2.4488420855523061</v>
      </c>
      <c r="Q129" s="669">
        <v>451</v>
      </c>
      <c r="R129" s="70"/>
      <c r="S129" s="70"/>
      <c r="T129" s="70"/>
      <c r="U129" s="70"/>
      <c r="V129" s="70"/>
      <c r="W129" s="70"/>
      <c r="X129" s="70"/>
      <c r="Y129" s="70"/>
      <c r="Z129" s="70"/>
      <c r="AA129" s="70"/>
      <c r="AB129" s="70"/>
    </row>
    <row r="130" spans="1:28" ht="15">
      <c r="A130" s="510" t="s">
        <v>14</v>
      </c>
      <c r="B130" s="115">
        <v>17.121502132414339</v>
      </c>
      <c r="C130" s="198">
        <v>1.753131934011682</v>
      </c>
      <c r="D130" s="115">
        <v>35.540972419283648</v>
      </c>
      <c r="E130" s="198">
        <v>2.0779644261233541</v>
      </c>
      <c r="F130" s="115">
        <v>47.337525448302003</v>
      </c>
      <c r="G130" s="200">
        <v>2.161467270615232</v>
      </c>
      <c r="H130" s="670">
        <v>601</v>
      </c>
      <c r="I130" s="111"/>
      <c r="J130" s="510" t="s">
        <v>14</v>
      </c>
      <c r="K130" s="115">
        <v>19.72974965498382</v>
      </c>
      <c r="L130" s="198">
        <v>2.014858559115146</v>
      </c>
      <c r="M130" s="115">
        <v>35.918086571924349</v>
      </c>
      <c r="N130" s="198">
        <v>2.228702670782984</v>
      </c>
      <c r="O130" s="115">
        <v>44.352163773091831</v>
      </c>
      <c r="P130" s="200">
        <v>2.221941623116952</v>
      </c>
      <c r="Q130" s="670">
        <v>605</v>
      </c>
      <c r="R130" s="70"/>
      <c r="S130" s="70"/>
      <c r="T130" s="70"/>
      <c r="U130" s="70"/>
      <c r="V130" s="70"/>
      <c r="W130" s="70"/>
      <c r="X130" s="70"/>
      <c r="Y130" s="70"/>
      <c r="Z130" s="70"/>
      <c r="AA130" s="70"/>
      <c r="AB130" s="70"/>
    </row>
    <row r="131" spans="1:28" ht="15">
      <c r="A131" s="488" t="s">
        <v>15</v>
      </c>
      <c r="B131" s="112">
        <v>20.79420469155836</v>
      </c>
      <c r="C131" s="195">
        <v>2.1627018191546159</v>
      </c>
      <c r="D131" s="112">
        <v>36.745156970119439</v>
      </c>
      <c r="E131" s="195">
        <v>2.404311505085504</v>
      </c>
      <c r="F131" s="112">
        <v>42.460638338322198</v>
      </c>
      <c r="G131" s="202">
        <v>2.413162903240893</v>
      </c>
      <c r="H131" s="669">
        <v>487</v>
      </c>
      <c r="I131" s="111"/>
      <c r="J131" s="488" t="s">
        <v>15</v>
      </c>
      <c r="K131" s="112">
        <v>15.06867021742719</v>
      </c>
      <c r="L131" s="195">
        <v>1.563487727407088</v>
      </c>
      <c r="M131" s="112">
        <v>33.897806270906123</v>
      </c>
      <c r="N131" s="195">
        <v>2.0378776625764292</v>
      </c>
      <c r="O131" s="112">
        <v>51.033523511666687</v>
      </c>
      <c r="P131" s="202">
        <v>2.1270784875341908</v>
      </c>
      <c r="Q131" s="669">
        <v>593</v>
      </c>
      <c r="R131" s="70"/>
      <c r="S131" s="70"/>
      <c r="T131" s="70"/>
      <c r="U131" s="70"/>
      <c r="V131" s="70"/>
      <c r="W131" s="70"/>
      <c r="X131" s="70"/>
      <c r="Y131" s="70"/>
      <c r="Z131" s="70"/>
      <c r="AA131" s="70"/>
      <c r="AB131" s="70"/>
    </row>
    <row r="132" spans="1:28" ht="15">
      <c r="A132" s="510" t="s">
        <v>24</v>
      </c>
      <c r="B132" s="115">
        <v>4.8395631994052222</v>
      </c>
      <c r="C132" s="198">
        <v>1.067382490933025</v>
      </c>
      <c r="D132" s="115">
        <v>16.95906644135702</v>
      </c>
      <c r="E132" s="198">
        <v>1.725897690151009</v>
      </c>
      <c r="F132" s="115">
        <v>78.201370359237771</v>
      </c>
      <c r="G132" s="200">
        <v>1.9207885063281001</v>
      </c>
      <c r="H132" s="670">
        <v>531</v>
      </c>
      <c r="I132" s="111"/>
      <c r="J132" s="510" t="s">
        <v>24</v>
      </c>
      <c r="K132" s="115">
        <v>2.628884383365337</v>
      </c>
      <c r="L132" s="198">
        <v>0.95494387467420805</v>
      </c>
      <c r="M132" s="115">
        <v>21.77154236305584</v>
      </c>
      <c r="N132" s="198">
        <v>2.254168978334139</v>
      </c>
      <c r="O132" s="115">
        <v>75.599573253578825</v>
      </c>
      <c r="P132" s="200">
        <v>2.3372448858010908</v>
      </c>
      <c r="Q132" s="670">
        <v>527</v>
      </c>
      <c r="R132" s="70"/>
      <c r="S132" s="70"/>
      <c r="T132" s="70"/>
      <c r="U132" s="70"/>
      <c r="V132" s="70"/>
      <c r="W132" s="70"/>
      <c r="X132" s="70"/>
      <c r="Y132" s="70"/>
      <c r="Z132" s="70"/>
      <c r="AA132" s="70"/>
      <c r="AB132" s="70"/>
    </row>
    <row r="133" spans="1:28" ht="15">
      <c r="A133" s="488" t="s">
        <v>16</v>
      </c>
      <c r="B133" s="112">
        <v>25.900323978355178</v>
      </c>
      <c r="C133" s="195">
        <v>2.201889394906221</v>
      </c>
      <c r="D133" s="112">
        <v>35.502311695869928</v>
      </c>
      <c r="E133" s="195">
        <v>2.2915340863362021</v>
      </c>
      <c r="F133" s="112">
        <v>38.59736432577489</v>
      </c>
      <c r="G133" s="202">
        <v>2.3405083596977279</v>
      </c>
      <c r="H133" s="669">
        <v>475</v>
      </c>
      <c r="I133" s="111"/>
      <c r="J133" s="488" t="s">
        <v>16</v>
      </c>
      <c r="K133" s="112">
        <v>23.846198452237669</v>
      </c>
      <c r="L133" s="195">
        <v>1.796493364204397</v>
      </c>
      <c r="M133" s="112">
        <v>41.774466455525797</v>
      </c>
      <c r="N133" s="195">
        <v>2.0325419993506122</v>
      </c>
      <c r="O133" s="112">
        <v>34.379335092236531</v>
      </c>
      <c r="P133" s="202">
        <v>1.912840075202682</v>
      </c>
      <c r="Q133" s="669">
        <v>631</v>
      </c>
      <c r="R133" s="70"/>
      <c r="S133" s="70"/>
      <c r="T133" s="70"/>
      <c r="U133" s="70"/>
      <c r="V133" s="70"/>
      <c r="W133" s="70"/>
      <c r="X133" s="70"/>
      <c r="Y133" s="70"/>
      <c r="Z133" s="70"/>
      <c r="AA133" s="70"/>
      <c r="AB133" s="70"/>
    </row>
    <row r="134" spans="1:28" ht="15">
      <c r="A134" s="510" t="s">
        <v>17</v>
      </c>
      <c r="B134" s="115">
        <v>22.59377440233726</v>
      </c>
      <c r="C134" s="198">
        <v>2.188453890528824</v>
      </c>
      <c r="D134" s="115">
        <v>36.607671224986127</v>
      </c>
      <c r="E134" s="198">
        <v>2.4776666631590851</v>
      </c>
      <c r="F134" s="115">
        <v>40.79855437267662</v>
      </c>
      <c r="G134" s="200">
        <v>2.5015576848845118</v>
      </c>
      <c r="H134" s="670">
        <v>435</v>
      </c>
      <c r="I134" s="111"/>
      <c r="J134" s="510" t="s">
        <v>17</v>
      </c>
      <c r="K134" s="115">
        <v>16.39696343319665</v>
      </c>
      <c r="L134" s="198">
        <v>1.5563771393815331</v>
      </c>
      <c r="M134" s="115">
        <v>39.939647427617167</v>
      </c>
      <c r="N134" s="198">
        <v>2.0553254430377752</v>
      </c>
      <c r="O134" s="115">
        <v>43.663389139186179</v>
      </c>
      <c r="P134" s="200">
        <v>2.0794988914816042</v>
      </c>
      <c r="Q134" s="670">
        <v>585</v>
      </c>
      <c r="R134" s="70"/>
      <c r="S134" s="70"/>
      <c r="T134" s="70"/>
      <c r="U134" s="70"/>
      <c r="V134" s="70"/>
      <c r="W134" s="70"/>
      <c r="X134" s="70"/>
      <c r="Y134" s="70"/>
      <c r="Z134" s="70"/>
      <c r="AA134" s="70"/>
      <c r="AB134" s="70"/>
    </row>
    <row r="135" spans="1:28" ht="15">
      <c r="A135" s="488" t="s">
        <v>18</v>
      </c>
      <c r="B135" s="112">
        <v>23.14982659455406</v>
      </c>
      <c r="C135" s="195">
        <v>2.414761300880548</v>
      </c>
      <c r="D135" s="112">
        <v>31.759538292361789</v>
      </c>
      <c r="E135" s="195">
        <v>2.567861130299061</v>
      </c>
      <c r="F135" s="112">
        <v>45.090635113084147</v>
      </c>
      <c r="G135" s="202">
        <v>2.76476535527333</v>
      </c>
      <c r="H135" s="669">
        <v>392</v>
      </c>
      <c r="I135" s="111"/>
      <c r="J135" s="488" t="s">
        <v>18</v>
      </c>
      <c r="K135" s="112">
        <v>20.761326878424061</v>
      </c>
      <c r="L135" s="195">
        <v>1.822537492305772</v>
      </c>
      <c r="M135" s="112">
        <v>29.319180849691652</v>
      </c>
      <c r="N135" s="195">
        <v>2.0178609632199249</v>
      </c>
      <c r="O135" s="112">
        <v>49.919492271884288</v>
      </c>
      <c r="P135" s="202">
        <v>2.2264713159427312</v>
      </c>
      <c r="Q135" s="669">
        <v>516</v>
      </c>
      <c r="R135" s="70"/>
      <c r="S135" s="70"/>
      <c r="T135" s="70"/>
      <c r="U135" s="70"/>
      <c r="V135" s="70"/>
      <c r="W135" s="70"/>
      <c r="X135" s="70"/>
      <c r="Y135" s="70"/>
      <c r="Z135" s="70"/>
      <c r="AA135" s="70"/>
      <c r="AB135" s="70"/>
    </row>
    <row r="136" spans="1:28" ht="15">
      <c r="A136" s="510" t="s">
        <v>19</v>
      </c>
      <c r="B136" s="115">
        <v>21.68298773441478</v>
      </c>
      <c r="C136" s="198">
        <v>2.960048598833001</v>
      </c>
      <c r="D136" s="115">
        <v>32.658921149872391</v>
      </c>
      <c r="E136" s="198">
        <v>2.8976426848974302</v>
      </c>
      <c r="F136" s="115">
        <v>45.658091115712843</v>
      </c>
      <c r="G136" s="200">
        <v>3.0686612868030538</v>
      </c>
      <c r="H136" s="670">
        <v>361</v>
      </c>
      <c r="I136" s="111"/>
      <c r="J136" s="510" t="s">
        <v>19</v>
      </c>
      <c r="K136" s="115">
        <v>21.036136696645048</v>
      </c>
      <c r="L136" s="198">
        <v>2.1969400197594768</v>
      </c>
      <c r="M136" s="115">
        <v>33.037634219922253</v>
      </c>
      <c r="N136" s="198">
        <v>2.3733783972178619</v>
      </c>
      <c r="O136" s="115">
        <v>45.926229083432709</v>
      </c>
      <c r="P136" s="200">
        <v>2.4676795018754412</v>
      </c>
      <c r="Q136" s="670">
        <v>434</v>
      </c>
      <c r="R136" s="70"/>
      <c r="S136" s="70"/>
      <c r="T136" s="70"/>
      <c r="U136" s="70"/>
      <c r="V136" s="70"/>
      <c r="W136" s="70"/>
      <c r="X136" s="70"/>
      <c r="Y136" s="70"/>
      <c r="Z136" s="70"/>
      <c r="AA136" s="70"/>
      <c r="AB136" s="70"/>
    </row>
    <row r="137" spans="1:28" ht="15">
      <c r="A137" s="488" t="s">
        <v>20</v>
      </c>
      <c r="B137" s="112">
        <v>5.1772074633542289</v>
      </c>
      <c r="C137" s="195">
        <v>1.0383828892732121</v>
      </c>
      <c r="D137" s="112">
        <v>18.963754290740809</v>
      </c>
      <c r="E137" s="195">
        <v>1.722981682805629</v>
      </c>
      <c r="F137" s="112">
        <v>75.859038245904969</v>
      </c>
      <c r="G137" s="202">
        <v>1.898941550063096</v>
      </c>
      <c r="H137" s="669">
        <v>557</v>
      </c>
      <c r="I137" s="111"/>
      <c r="J137" s="488" t="s">
        <v>20</v>
      </c>
      <c r="K137" s="112">
        <v>4.7631452066451949</v>
      </c>
      <c r="L137" s="195">
        <v>0.90140371016672449</v>
      </c>
      <c r="M137" s="112">
        <v>17.340433312733389</v>
      </c>
      <c r="N137" s="195">
        <v>1.51997753797033</v>
      </c>
      <c r="O137" s="112">
        <v>77.896421480621413</v>
      </c>
      <c r="P137" s="202">
        <v>1.673845184548358</v>
      </c>
      <c r="Q137" s="669">
        <v>694</v>
      </c>
      <c r="R137" s="70"/>
      <c r="S137" s="70"/>
      <c r="T137" s="70"/>
      <c r="U137" s="70"/>
      <c r="V137" s="70"/>
      <c r="W137" s="70"/>
      <c r="X137" s="70"/>
      <c r="Y137" s="70"/>
      <c r="Z137" s="70"/>
      <c r="AA137" s="70"/>
      <c r="AB137" s="70"/>
    </row>
    <row r="138" spans="1:28" ht="15">
      <c r="A138" s="510" t="s">
        <v>21</v>
      </c>
      <c r="B138" s="115">
        <v>6.9801368793053697</v>
      </c>
      <c r="C138" s="198">
        <v>1.249120109895316</v>
      </c>
      <c r="D138" s="115">
        <v>20.931282435425342</v>
      </c>
      <c r="E138" s="198">
        <v>1.8727427950311659</v>
      </c>
      <c r="F138" s="115">
        <v>72.088580685269292</v>
      </c>
      <c r="G138" s="200">
        <v>2.0801024760839031</v>
      </c>
      <c r="H138" s="670">
        <v>526</v>
      </c>
      <c r="I138" s="111"/>
      <c r="J138" s="510" t="s">
        <v>21</v>
      </c>
      <c r="K138" s="115">
        <v>5.2287160666608541</v>
      </c>
      <c r="L138" s="198">
        <v>1.152216487694933</v>
      </c>
      <c r="M138" s="115">
        <v>16.581954868706319</v>
      </c>
      <c r="N138" s="198">
        <v>1.8135741198906259</v>
      </c>
      <c r="O138" s="115">
        <v>78.18932906463283</v>
      </c>
      <c r="P138" s="200">
        <v>2.0071789113316352</v>
      </c>
      <c r="Q138" s="670">
        <v>590</v>
      </c>
      <c r="R138" s="70"/>
      <c r="S138" s="70"/>
      <c r="T138" s="70"/>
      <c r="U138" s="70"/>
      <c r="V138" s="70"/>
      <c r="W138" s="70"/>
      <c r="X138" s="70"/>
      <c r="Y138" s="70"/>
      <c r="Z138" s="70"/>
      <c r="AA138" s="70"/>
      <c r="AB138" s="70"/>
    </row>
    <row r="139" spans="1:28" ht="15">
      <c r="A139" s="488" t="s">
        <v>22</v>
      </c>
      <c r="B139" s="112">
        <v>14.193846259991689</v>
      </c>
      <c r="C139" s="195">
        <v>1.951125198928696</v>
      </c>
      <c r="D139" s="112">
        <v>33.14862034231885</v>
      </c>
      <c r="E139" s="195">
        <v>2.364577117001057</v>
      </c>
      <c r="F139" s="112">
        <v>52.657533397689463</v>
      </c>
      <c r="G139" s="202">
        <v>2.5192760431036119</v>
      </c>
      <c r="H139" s="669">
        <v>499</v>
      </c>
      <c r="I139" s="111"/>
      <c r="J139" s="488" t="s">
        <v>22</v>
      </c>
      <c r="K139" s="112">
        <v>16.150547092619089</v>
      </c>
      <c r="L139" s="195">
        <v>1.8384091361753629</v>
      </c>
      <c r="M139" s="112">
        <v>43.233291489580353</v>
      </c>
      <c r="N139" s="195">
        <v>2.3221420960805248</v>
      </c>
      <c r="O139" s="112">
        <v>40.616161417800569</v>
      </c>
      <c r="P139" s="202">
        <v>2.1916715263049191</v>
      </c>
      <c r="Q139" s="669">
        <v>564</v>
      </c>
      <c r="R139" s="70"/>
      <c r="S139" s="70"/>
      <c r="T139" s="70"/>
      <c r="U139" s="70"/>
      <c r="V139" s="70"/>
      <c r="W139" s="70"/>
      <c r="X139" s="70"/>
      <c r="Y139" s="70"/>
      <c r="Z139" s="70"/>
      <c r="AA139" s="70"/>
      <c r="AB139" s="70"/>
    </row>
    <row r="140" spans="1:28" ht="15.75" thickBot="1">
      <c r="A140" s="537" t="s">
        <v>23</v>
      </c>
      <c r="B140" s="413">
        <v>5.4225167521587831</v>
      </c>
      <c r="C140" s="460">
        <v>1.101874751507572</v>
      </c>
      <c r="D140" s="413">
        <v>19.720509398527241</v>
      </c>
      <c r="E140" s="460">
        <v>1.915901624916782</v>
      </c>
      <c r="F140" s="413">
        <v>74.856973849313974</v>
      </c>
      <c r="G140" s="512">
        <v>2.0904238822539258</v>
      </c>
      <c r="H140" s="671">
        <v>472</v>
      </c>
      <c r="I140" s="111"/>
      <c r="J140" s="537" t="s">
        <v>23</v>
      </c>
      <c r="K140" s="413">
        <v>2.4966496574853618</v>
      </c>
      <c r="L140" s="460">
        <v>0.63977887914329212</v>
      </c>
      <c r="M140" s="413">
        <v>14.65342099528659</v>
      </c>
      <c r="N140" s="460">
        <v>1.541895643226006</v>
      </c>
      <c r="O140" s="413">
        <v>82.849929347228041</v>
      </c>
      <c r="P140" s="512">
        <v>1.6286867067262869</v>
      </c>
      <c r="Q140" s="671">
        <v>585</v>
      </c>
      <c r="R140" s="70"/>
      <c r="S140" s="70"/>
      <c r="T140" s="70"/>
      <c r="U140" s="70"/>
      <c r="V140" s="70"/>
      <c r="W140" s="70"/>
      <c r="X140" s="70"/>
      <c r="Y140" s="70"/>
      <c r="Z140" s="70"/>
      <c r="AA140" s="70"/>
      <c r="AB140" s="70"/>
    </row>
    <row r="141" spans="1:28" ht="15">
      <c r="A141" s="511" t="s">
        <v>28</v>
      </c>
      <c r="B141" s="124">
        <v>24.30723124888052</v>
      </c>
      <c r="C141" s="204">
        <v>0.91644075006135484</v>
      </c>
      <c r="D141" s="124">
        <v>35.958535275519282</v>
      </c>
      <c r="E141" s="204">
        <v>0.99320639120609611</v>
      </c>
      <c r="F141" s="124">
        <v>39.734233475600213</v>
      </c>
      <c r="G141" s="205">
        <v>0.99929267296133206</v>
      </c>
      <c r="H141" s="672">
        <v>4425</v>
      </c>
      <c r="I141" s="111"/>
      <c r="J141" s="511" t="s">
        <v>28</v>
      </c>
      <c r="K141" s="124">
        <v>22.12628977546348</v>
      </c>
      <c r="L141" s="204">
        <v>0.70650776560975292</v>
      </c>
      <c r="M141" s="124">
        <v>37.532023012549317</v>
      </c>
      <c r="N141" s="204">
        <v>0.82005602075692319</v>
      </c>
      <c r="O141" s="124">
        <v>40.3416872119872</v>
      </c>
      <c r="P141" s="205">
        <v>0.82184922698880603</v>
      </c>
      <c r="Q141" s="672">
        <v>5683</v>
      </c>
      <c r="R141" s="70"/>
      <c r="S141" s="70"/>
      <c r="T141" s="70"/>
      <c r="U141" s="70"/>
      <c r="V141" s="70"/>
      <c r="W141" s="70"/>
      <c r="X141" s="70"/>
      <c r="Y141" s="70"/>
      <c r="Z141" s="70"/>
      <c r="AA141" s="70"/>
      <c r="AB141" s="70"/>
    </row>
    <row r="142" spans="1:28" ht="15">
      <c r="A142" s="511" t="s">
        <v>27</v>
      </c>
      <c r="B142" s="124">
        <v>5.8577005670362041</v>
      </c>
      <c r="C142" s="204">
        <v>0.57193760312004438</v>
      </c>
      <c r="D142" s="124">
        <v>22.145343399466409</v>
      </c>
      <c r="E142" s="204">
        <v>0.86756229547140262</v>
      </c>
      <c r="F142" s="124">
        <v>71.996956033497383</v>
      </c>
      <c r="G142" s="205">
        <v>0.95655595891983392</v>
      </c>
      <c r="H142" s="672">
        <v>3160</v>
      </c>
      <c r="I142" s="111"/>
      <c r="J142" s="511" t="s">
        <v>27</v>
      </c>
      <c r="K142" s="124">
        <v>3.8311559879975969</v>
      </c>
      <c r="L142" s="204">
        <v>0.40674351519493468</v>
      </c>
      <c r="M142" s="124">
        <v>22.699990759940711</v>
      </c>
      <c r="N142" s="204">
        <v>0.88197440247779069</v>
      </c>
      <c r="O142" s="124">
        <v>73.468853252061692</v>
      </c>
      <c r="P142" s="205">
        <v>0.91728427761657905</v>
      </c>
      <c r="Q142" s="672">
        <v>3601</v>
      </c>
      <c r="R142" s="70"/>
      <c r="S142" s="70"/>
      <c r="T142" s="70"/>
      <c r="U142" s="70"/>
      <c r="V142" s="70"/>
      <c r="W142" s="70"/>
      <c r="X142" s="70"/>
      <c r="Y142" s="70"/>
      <c r="Z142" s="70"/>
      <c r="AA142" s="70"/>
      <c r="AB142" s="70"/>
    </row>
    <row r="143" spans="1:28" ht="15">
      <c r="A143" s="517" t="s">
        <v>26</v>
      </c>
      <c r="B143" s="518">
        <v>20.003520748704791</v>
      </c>
      <c r="C143" s="524">
        <v>0.72410536768361045</v>
      </c>
      <c r="D143" s="518">
        <v>32.736340633115077</v>
      </c>
      <c r="E143" s="524">
        <v>0.79098842144114601</v>
      </c>
      <c r="F143" s="518">
        <v>47.260138618180143</v>
      </c>
      <c r="G143" s="656">
        <v>0.81877742235623741</v>
      </c>
      <c r="H143" s="673">
        <v>7585</v>
      </c>
      <c r="I143" s="111"/>
      <c r="J143" s="517" t="s">
        <v>26</v>
      </c>
      <c r="K143" s="518">
        <v>18.365900247345209</v>
      </c>
      <c r="L143" s="524">
        <v>0.57273580102207666</v>
      </c>
      <c r="M143" s="518">
        <v>34.483440837018406</v>
      </c>
      <c r="N143" s="524">
        <v>0.6775125516986692</v>
      </c>
      <c r="O143" s="518">
        <v>47.150658915636392</v>
      </c>
      <c r="P143" s="656">
        <v>0.69029961426843067</v>
      </c>
      <c r="Q143" s="673">
        <v>9284</v>
      </c>
      <c r="R143" s="70"/>
      <c r="S143" s="70"/>
      <c r="T143" s="70"/>
      <c r="U143" s="70"/>
      <c r="V143" s="70"/>
      <c r="W143" s="70"/>
      <c r="X143" s="70"/>
      <c r="Y143" s="70"/>
      <c r="Z143" s="70"/>
      <c r="AA143" s="70"/>
      <c r="AB143" s="70"/>
    </row>
    <row r="144" spans="1:28" ht="15">
      <c r="A144" s="1969" t="s">
        <v>217</v>
      </c>
      <c r="B144" s="1969"/>
      <c r="C144" s="1969"/>
      <c r="D144" s="1969"/>
      <c r="E144" s="1969"/>
      <c r="F144" s="1969"/>
      <c r="G144" s="1969"/>
      <c r="H144" s="1969"/>
      <c r="I144" s="10"/>
      <c r="J144" s="1969" t="s">
        <v>217</v>
      </c>
      <c r="K144" s="1969"/>
      <c r="L144" s="1969"/>
      <c r="M144" s="1969"/>
      <c r="N144" s="1969"/>
      <c r="O144" s="1969"/>
      <c r="P144" s="1969"/>
      <c r="Q144" s="1969"/>
      <c r="R144" s="70"/>
      <c r="S144" s="70"/>
      <c r="T144" s="70"/>
      <c r="U144" s="70"/>
      <c r="V144" s="70"/>
      <c r="W144" s="70"/>
      <c r="X144" s="70"/>
      <c r="Y144" s="70"/>
      <c r="Z144" s="70"/>
      <c r="AA144" s="70"/>
      <c r="AB144" s="70"/>
    </row>
    <row r="145" spans="1:28" ht="24.75" customHeight="1">
      <c r="A145" s="2082" t="s">
        <v>151</v>
      </c>
      <c r="B145" s="2082"/>
      <c r="C145" s="2082"/>
      <c r="D145" s="2082"/>
      <c r="E145" s="2082"/>
      <c r="F145" s="2082"/>
      <c r="G145" s="2082"/>
      <c r="H145" s="2082"/>
      <c r="I145" s="10"/>
      <c r="J145" s="2082" t="s">
        <v>151</v>
      </c>
      <c r="K145" s="2082"/>
      <c r="L145" s="2082"/>
      <c r="M145" s="2082"/>
      <c r="N145" s="2082"/>
      <c r="O145" s="2082"/>
      <c r="P145" s="2082"/>
      <c r="Q145" s="2082"/>
      <c r="R145" s="70"/>
      <c r="S145" s="70"/>
      <c r="T145" s="70"/>
      <c r="U145" s="70"/>
      <c r="V145" s="70"/>
      <c r="W145" s="70"/>
      <c r="X145" s="70"/>
      <c r="Y145" s="70"/>
      <c r="Z145" s="70"/>
      <c r="AA145" s="70"/>
      <c r="AB145" s="70"/>
    </row>
    <row r="146" spans="1:28" ht="15">
      <c r="A146" s="1968" t="s">
        <v>418</v>
      </c>
      <c r="B146" s="1968"/>
      <c r="C146" s="1968"/>
      <c r="D146" s="1968"/>
      <c r="E146" s="1968"/>
      <c r="F146" s="1968"/>
      <c r="G146" s="1968"/>
      <c r="H146" s="1968"/>
      <c r="I146" s="10"/>
      <c r="J146" s="1968" t="s">
        <v>418</v>
      </c>
      <c r="K146" s="1968"/>
      <c r="L146" s="1968"/>
      <c r="M146" s="1968"/>
      <c r="N146" s="1968"/>
      <c r="O146" s="1968"/>
      <c r="P146" s="1968"/>
      <c r="Q146" s="1968"/>
      <c r="R146" s="70"/>
      <c r="S146" s="70"/>
      <c r="T146" s="70"/>
      <c r="U146" s="70"/>
      <c r="V146" s="70"/>
      <c r="W146" s="70"/>
      <c r="X146" s="70"/>
      <c r="Y146" s="70"/>
      <c r="Z146" s="70"/>
      <c r="AA146" s="70"/>
      <c r="AB146" s="70"/>
    </row>
    <row r="147" spans="1:28" ht="15">
      <c r="A147" s="10"/>
      <c r="B147" s="10"/>
      <c r="C147" s="10"/>
      <c r="D147" s="10"/>
      <c r="E147" s="10"/>
      <c r="F147" s="10"/>
      <c r="G147" s="10"/>
      <c r="H147" s="10"/>
      <c r="I147" s="10"/>
      <c r="J147" s="10"/>
      <c r="K147" s="10"/>
      <c r="L147" s="10"/>
      <c r="M147" s="10"/>
      <c r="N147" s="10"/>
      <c r="O147" s="10"/>
      <c r="P147" s="10"/>
      <c r="Q147" s="70"/>
      <c r="R147" s="70"/>
      <c r="S147" s="70"/>
      <c r="T147" s="70"/>
      <c r="U147" s="70"/>
      <c r="V147" s="70"/>
      <c r="W147" s="70"/>
      <c r="X147" s="70"/>
      <c r="Y147" s="70"/>
      <c r="Z147" s="70"/>
      <c r="AA147" s="70"/>
      <c r="AB147" s="70"/>
    </row>
    <row r="148" spans="1:28" ht="15">
      <c r="A148" s="10"/>
      <c r="B148" s="10"/>
      <c r="C148" s="10"/>
      <c r="D148" s="10"/>
      <c r="E148" s="10"/>
      <c r="F148" s="10"/>
      <c r="G148" s="10"/>
      <c r="H148" s="10"/>
      <c r="I148" s="10"/>
      <c r="J148" s="10"/>
      <c r="K148" s="10"/>
      <c r="L148" s="10"/>
      <c r="M148" s="10"/>
      <c r="N148" s="10"/>
      <c r="O148" s="10"/>
      <c r="P148" s="10"/>
      <c r="Q148" s="70"/>
      <c r="R148" s="70"/>
      <c r="S148" s="70"/>
      <c r="T148" s="70"/>
      <c r="U148" s="70"/>
      <c r="V148" s="70"/>
      <c r="W148" s="70"/>
      <c r="X148" s="70"/>
      <c r="Y148" s="70"/>
      <c r="Z148" s="70"/>
      <c r="AA148" s="70"/>
      <c r="AB148" s="70"/>
    </row>
    <row r="149" spans="1:28" ht="15">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row>
    <row r="150" spans="1:28" ht="15">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row>
    <row r="151" spans="1:28" ht="15">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row>
    <row r="152" spans="1:28" ht="15">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row>
    <row r="153" spans="1:28" ht="15">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row>
    <row r="154" spans="1:28" ht="15">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row>
    <row r="155" spans="1:28" ht="15">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row>
    <row r="156" spans="1:28" ht="15">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row>
    <row r="157" spans="1:28" ht="15">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row>
    <row r="158" spans="1:28" ht="1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row>
    <row r="159" spans="1:28" ht="1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row>
    <row r="160" spans="1:28" ht="1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row>
    <row r="161" spans="1:28" ht="1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row>
    <row r="162" spans="1:28" ht="1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row>
    <row r="163" spans="1:28" ht="15">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row>
    <row r="164" spans="1:28" ht="15">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row>
    <row r="165" spans="1:28" ht="1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row>
    <row r="166" spans="1:28" ht="15">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row>
    <row r="167" spans="1:28" ht="15">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row>
    <row r="168" spans="1:28" ht="15">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row>
    <row r="169" spans="1:28" ht="15">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row>
    <row r="170" spans="1:28" ht="15">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row>
    <row r="171" spans="1:28" ht="15">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row>
    <row r="172" spans="1:28" ht="15">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row>
    <row r="173" spans="1:28" ht="1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row>
    <row r="174" spans="1:28" ht="15">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row>
    <row r="175" spans="1:28" ht="15">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row>
    <row r="176" spans="1:28" ht="1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row>
    <row r="177" spans="1:28" ht="15">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row>
    <row r="178" spans="1:28" ht="1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row>
    <row r="179" spans="1:28" ht="15">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row>
    <row r="180" spans="1:28" ht="1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row>
    <row r="181" spans="1:28" ht="15">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row>
    <row r="182" spans="1:28" ht="15">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row>
    <row r="183" spans="1:28" ht="15">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row>
    <row r="184" spans="1:28" ht="1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row>
    <row r="185" spans="1:28" ht="15">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row>
    <row r="186" spans="1:28" ht="15">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row>
    <row r="187" spans="1:28" ht="15">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row>
    <row r="188" spans="1:28" ht="15">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row>
    <row r="189" spans="1:28" ht="15">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row>
    <row r="190" spans="1:28" ht="15">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row>
    <row r="191" spans="1:28" ht="15">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row>
    <row r="192" spans="1:28" ht="15">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row>
    <row r="193" spans="1:28" ht="15">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row>
    <row r="194" spans="1:28" ht="1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row>
    <row r="195" spans="1:28" ht="15">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row>
    <row r="196" spans="1:28" ht="15">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row>
    <row r="197" spans="1:28" ht="15">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row>
    <row r="198" spans="1:28" ht="15">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row>
  </sheetData>
  <mergeCells count="89">
    <mergeCell ref="A58:H58"/>
    <mergeCell ref="J58:Q58"/>
    <mergeCell ref="A32:Q32"/>
    <mergeCell ref="A34:G34"/>
    <mergeCell ref="J34:P34"/>
    <mergeCell ref="A35:A37"/>
    <mergeCell ref="B35:H35"/>
    <mergeCell ref="J35:J37"/>
    <mergeCell ref="K35:Q35"/>
    <mergeCell ref="B36:C36"/>
    <mergeCell ref="D36:E36"/>
    <mergeCell ref="F36:G36"/>
    <mergeCell ref="K36:L36"/>
    <mergeCell ref="M36:N36"/>
    <mergeCell ref="O36:P36"/>
    <mergeCell ref="A57:H57"/>
    <mergeCell ref="A28:H28"/>
    <mergeCell ref="A29:H29"/>
    <mergeCell ref="A30:H30"/>
    <mergeCell ref="J28:Q28"/>
    <mergeCell ref="J29:Q29"/>
    <mergeCell ref="J30:Q30"/>
    <mergeCell ref="A3:Q3"/>
    <mergeCell ref="A5:H5"/>
    <mergeCell ref="A6:A8"/>
    <mergeCell ref="B6:H6"/>
    <mergeCell ref="B7:C7"/>
    <mergeCell ref="D7:E7"/>
    <mergeCell ref="F7:G7"/>
    <mergeCell ref="J5:Q5"/>
    <mergeCell ref="J6:J8"/>
    <mergeCell ref="K6:Q6"/>
    <mergeCell ref="K7:L7"/>
    <mergeCell ref="M7:N7"/>
    <mergeCell ref="O7:P7"/>
    <mergeCell ref="J57:Q57"/>
    <mergeCell ref="A87:H87"/>
    <mergeCell ref="J87:Q87"/>
    <mergeCell ref="A59:H59"/>
    <mergeCell ref="J59:Q59"/>
    <mergeCell ref="A61:Q61"/>
    <mergeCell ref="A64:A66"/>
    <mergeCell ref="B64:H64"/>
    <mergeCell ref="J64:J66"/>
    <mergeCell ref="K64:Q64"/>
    <mergeCell ref="B65:C65"/>
    <mergeCell ref="D65:E65"/>
    <mergeCell ref="F65:G65"/>
    <mergeCell ref="K65:L65"/>
    <mergeCell ref="M65:N65"/>
    <mergeCell ref="O65:P65"/>
    <mergeCell ref="D94:E94"/>
    <mergeCell ref="F94:G94"/>
    <mergeCell ref="K94:L94"/>
    <mergeCell ref="M94:N94"/>
    <mergeCell ref="O94:P94"/>
    <mergeCell ref="A86:H86"/>
    <mergeCell ref="J86:Q86"/>
    <mergeCell ref="J117:Q117"/>
    <mergeCell ref="J116:Q116"/>
    <mergeCell ref="J115:Q115"/>
    <mergeCell ref="A117:H117"/>
    <mergeCell ref="A116:H116"/>
    <mergeCell ref="A115:H115"/>
    <mergeCell ref="A88:G88"/>
    <mergeCell ref="J88:P88"/>
    <mergeCell ref="A90:Q90"/>
    <mergeCell ref="A93:A95"/>
    <mergeCell ref="B93:H93"/>
    <mergeCell ref="J93:J95"/>
    <mergeCell ref="K93:Q93"/>
    <mergeCell ref="B94:C94"/>
    <mergeCell ref="A119:Q119"/>
    <mergeCell ref="A122:A124"/>
    <mergeCell ref="B122:H122"/>
    <mergeCell ref="J122:J124"/>
    <mergeCell ref="K122:Q122"/>
    <mergeCell ref="B123:C123"/>
    <mergeCell ref="D123:E123"/>
    <mergeCell ref="F123:G123"/>
    <mergeCell ref="K123:L123"/>
    <mergeCell ref="M123:N123"/>
    <mergeCell ref="O123:P123"/>
    <mergeCell ref="A146:H146"/>
    <mergeCell ref="A145:H145"/>
    <mergeCell ref="A144:H144"/>
    <mergeCell ref="J146:Q146"/>
    <mergeCell ref="J145:Q145"/>
    <mergeCell ref="J144:Q144"/>
  </mergeCells>
  <hyperlinks>
    <hyperlink ref="A1" location="Inhalt!A9" display="Zurück zum Inhalt" xr:uid="{00000000-0004-0000-1600-000000000000}"/>
  </hyperlink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F169"/>
  <sheetViews>
    <sheetView zoomScale="80" zoomScaleNormal="80" workbookViewId="0"/>
  </sheetViews>
  <sheetFormatPr baseColWidth="10" defaultColWidth="11" defaultRowHeight="14.25"/>
  <cols>
    <col min="1" max="1" width="23.5" customWidth="1"/>
    <col min="10" max="10" width="23.5" customWidth="1"/>
    <col min="16" max="16" width="11.25" customWidth="1"/>
  </cols>
  <sheetData>
    <row r="1" spans="1:17" ht="15">
      <c r="A1" s="1527" t="s">
        <v>176</v>
      </c>
      <c r="B1" s="246"/>
      <c r="C1" s="246"/>
      <c r="D1" s="7"/>
      <c r="E1" s="7"/>
      <c r="F1" s="7"/>
      <c r="G1" s="7"/>
      <c r="H1" s="7"/>
      <c r="I1" s="7"/>
      <c r="J1" s="7"/>
      <c r="K1" s="7"/>
      <c r="L1" s="7"/>
      <c r="M1" s="7"/>
      <c r="N1" s="7"/>
      <c r="O1" s="7"/>
      <c r="P1" s="7"/>
      <c r="Q1" s="7"/>
    </row>
    <row r="2" spans="1:17" s="529" customFormat="1"/>
    <row r="3" spans="1:17" ht="23.25">
      <c r="A3" s="1842">
        <v>2023</v>
      </c>
      <c r="B3" s="1842"/>
      <c r="C3" s="1842"/>
      <c r="D3" s="1842"/>
      <c r="E3" s="1842"/>
      <c r="F3" s="1842"/>
      <c r="G3" s="1842"/>
      <c r="H3" s="1842"/>
      <c r="I3" s="1842"/>
      <c r="J3" s="1842"/>
      <c r="K3" s="1842"/>
      <c r="L3" s="1842"/>
      <c r="M3" s="1842"/>
      <c r="N3" s="1842"/>
      <c r="O3" s="1842"/>
      <c r="P3" s="1842"/>
      <c r="Q3" s="1842"/>
    </row>
    <row r="5" spans="1:17" ht="15">
      <c r="A5" s="2083" t="s">
        <v>382</v>
      </c>
      <c r="B5" s="2090"/>
      <c r="C5" s="2090"/>
      <c r="D5" s="2090"/>
      <c r="E5" s="2090"/>
      <c r="F5" s="2090"/>
      <c r="G5" s="2090"/>
      <c r="H5" s="2090"/>
      <c r="J5" s="2083" t="s">
        <v>383</v>
      </c>
      <c r="K5" s="2090"/>
      <c r="L5" s="2090"/>
      <c r="M5" s="2090"/>
      <c r="N5" s="2090"/>
      <c r="O5" s="2090"/>
      <c r="P5" s="2090"/>
      <c r="Q5" s="2090"/>
    </row>
    <row r="6" spans="1:17" ht="15.75" thickBot="1">
      <c r="A6" s="2085" t="s">
        <v>8</v>
      </c>
      <c r="B6" s="2164" t="s">
        <v>140</v>
      </c>
      <c r="C6" s="2113"/>
      <c r="D6" s="2113"/>
      <c r="E6" s="2113"/>
      <c r="F6" s="2113"/>
      <c r="G6" s="2113"/>
      <c r="H6" s="2114"/>
      <c r="J6" s="2085" t="s">
        <v>8</v>
      </c>
      <c r="K6" s="2164" t="s">
        <v>140</v>
      </c>
      <c r="L6" s="2113"/>
      <c r="M6" s="2113"/>
      <c r="N6" s="2113"/>
      <c r="O6" s="2113"/>
      <c r="P6" s="2113"/>
      <c r="Q6" s="2114"/>
    </row>
    <row r="7" spans="1:17" ht="15">
      <c r="A7" s="2162"/>
      <c r="B7" s="2165" t="s">
        <v>141</v>
      </c>
      <c r="C7" s="2166"/>
      <c r="D7" s="2165" t="s">
        <v>197</v>
      </c>
      <c r="E7" s="2166"/>
      <c r="F7" s="2165" t="s">
        <v>143</v>
      </c>
      <c r="G7" s="2166"/>
      <c r="H7" s="541"/>
      <c r="J7" s="2162"/>
      <c r="K7" s="2165" t="s">
        <v>141</v>
      </c>
      <c r="L7" s="2166"/>
      <c r="M7" s="2165" t="s">
        <v>197</v>
      </c>
      <c r="N7" s="2166"/>
      <c r="O7" s="2165" t="s">
        <v>143</v>
      </c>
      <c r="P7" s="2166"/>
      <c r="Q7" s="541"/>
    </row>
    <row r="8" spans="1:17" ht="15" thickBot="1">
      <c r="A8" s="2163"/>
      <c r="B8" s="458" t="s">
        <v>46</v>
      </c>
      <c r="C8" s="459" t="s">
        <v>69</v>
      </c>
      <c r="D8" s="458" t="s">
        <v>46</v>
      </c>
      <c r="E8" s="459" t="s">
        <v>69</v>
      </c>
      <c r="F8" s="458" t="s">
        <v>46</v>
      </c>
      <c r="G8" s="459" t="s">
        <v>69</v>
      </c>
      <c r="H8" s="458" t="s">
        <v>77</v>
      </c>
      <c r="J8" s="2163"/>
      <c r="K8" s="458" t="s">
        <v>46</v>
      </c>
      <c r="L8" s="459" t="s">
        <v>69</v>
      </c>
      <c r="M8" s="458" t="s">
        <v>46</v>
      </c>
      <c r="N8" s="459" t="s">
        <v>69</v>
      </c>
      <c r="O8" s="458" t="s">
        <v>46</v>
      </c>
      <c r="P8" s="459" t="s">
        <v>69</v>
      </c>
      <c r="Q8" s="458" t="s">
        <v>77</v>
      </c>
    </row>
    <row r="9" spans="1:17">
      <c r="A9" s="488" t="s">
        <v>9</v>
      </c>
      <c r="B9" s="112">
        <v>26.290160567750821</v>
      </c>
      <c r="C9" s="195">
        <v>1.9576325448517631</v>
      </c>
      <c r="D9" s="112">
        <v>51.898354445824722</v>
      </c>
      <c r="E9" s="195">
        <v>2.2166890109705419</v>
      </c>
      <c r="F9" s="112">
        <v>21.811484986424471</v>
      </c>
      <c r="G9" s="195">
        <v>1.8292099098689101</v>
      </c>
      <c r="H9" s="513">
        <v>519</v>
      </c>
      <c r="J9" s="488" t="s">
        <v>9</v>
      </c>
      <c r="K9" s="112">
        <v>30.59605484923539</v>
      </c>
      <c r="L9" s="195">
        <v>1.3204873188128501</v>
      </c>
      <c r="M9" s="112">
        <v>53.187405872477179</v>
      </c>
      <c r="N9" s="195">
        <v>1.3890367235928081</v>
      </c>
      <c r="O9" s="112">
        <v>16.216539278287431</v>
      </c>
      <c r="P9" s="195">
        <v>0.90952043518631642</v>
      </c>
      <c r="Q9" s="513">
        <v>1352</v>
      </c>
    </row>
    <row r="10" spans="1:17">
      <c r="A10" s="510" t="s">
        <v>10</v>
      </c>
      <c r="B10" s="115">
        <v>28.703176913365791</v>
      </c>
      <c r="C10" s="198">
        <v>1.97356366148228</v>
      </c>
      <c r="D10" s="115">
        <v>47.516851881444481</v>
      </c>
      <c r="E10" s="198">
        <v>2.1764801999576009</v>
      </c>
      <c r="F10" s="115">
        <v>23.779971205189739</v>
      </c>
      <c r="G10" s="198">
        <v>1.8529297569082579</v>
      </c>
      <c r="H10" s="514">
        <v>533</v>
      </c>
      <c r="J10" s="510" t="s">
        <v>10</v>
      </c>
      <c r="K10" s="213">
        <v>21.879976019384909</v>
      </c>
      <c r="L10" s="198">
        <v>1.017050937309518</v>
      </c>
      <c r="M10" s="115">
        <v>49.88953669832096</v>
      </c>
      <c r="N10" s="198">
        <v>1.267399653633454</v>
      </c>
      <c r="O10" s="115">
        <v>28.230487282294121</v>
      </c>
      <c r="P10" s="198">
        <v>1.1801845624207721</v>
      </c>
      <c r="Q10" s="514">
        <v>1598</v>
      </c>
    </row>
    <row r="11" spans="1:17">
      <c r="A11" s="488" t="s">
        <v>11</v>
      </c>
      <c r="B11" s="112">
        <v>5.1292171717888326</v>
      </c>
      <c r="C11" s="195">
        <v>1.6674485013600351</v>
      </c>
      <c r="D11" s="112">
        <v>48.949778556655758</v>
      </c>
      <c r="E11" s="195">
        <v>3.8041677053211602</v>
      </c>
      <c r="F11" s="112">
        <v>45.921004271555411</v>
      </c>
      <c r="G11" s="195">
        <v>3.7919207087072682</v>
      </c>
      <c r="H11" s="513">
        <v>175</v>
      </c>
      <c r="J11" s="488" t="s">
        <v>11</v>
      </c>
      <c r="K11" s="112">
        <v>6.0883570705172314</v>
      </c>
      <c r="L11" s="195">
        <v>1.660736625065669</v>
      </c>
      <c r="M11" s="112">
        <v>48.178526268714407</v>
      </c>
      <c r="N11" s="195">
        <v>2.695041280977406</v>
      </c>
      <c r="O11" s="112">
        <v>45.73311666076836</v>
      </c>
      <c r="P11" s="195">
        <v>2.5792151942317578</v>
      </c>
      <c r="Q11" s="513">
        <v>496</v>
      </c>
    </row>
    <row r="12" spans="1:17">
      <c r="A12" s="510" t="s">
        <v>12</v>
      </c>
      <c r="B12" s="115">
        <v>2.5176681007144972</v>
      </c>
      <c r="C12" s="198">
        <v>1.244090825932771</v>
      </c>
      <c r="D12" s="115">
        <v>31.704115124781659</v>
      </c>
      <c r="E12" s="198">
        <v>3.6286122814699548</v>
      </c>
      <c r="F12" s="115">
        <v>65.778216774503846</v>
      </c>
      <c r="G12" s="198">
        <v>3.7044954116494631</v>
      </c>
      <c r="H12" s="514">
        <v>164</v>
      </c>
      <c r="J12" s="510" t="s">
        <v>12</v>
      </c>
      <c r="K12" s="115">
        <v>4.3471205295869497</v>
      </c>
      <c r="L12" s="198">
        <v>1.151543248969962</v>
      </c>
      <c r="M12" s="115">
        <v>34.771000891585388</v>
      </c>
      <c r="N12" s="198">
        <v>2.5154887324892412</v>
      </c>
      <c r="O12" s="115">
        <v>60.881878578827653</v>
      </c>
      <c r="P12" s="198">
        <v>2.5554684524468532</v>
      </c>
      <c r="Q12" s="514">
        <v>416</v>
      </c>
    </row>
    <row r="13" spans="1:17">
      <c r="A13" s="488" t="s">
        <v>13</v>
      </c>
      <c r="B13" s="112">
        <v>14.488531157665721</v>
      </c>
      <c r="C13" s="195">
        <v>3.2638377545634851</v>
      </c>
      <c r="D13" s="112">
        <v>60.413534108546678</v>
      </c>
      <c r="E13" s="195">
        <v>4.5333191085667259</v>
      </c>
      <c r="F13" s="112">
        <v>25.0979347337876</v>
      </c>
      <c r="G13" s="195">
        <v>4.0188910016026496</v>
      </c>
      <c r="H13" s="513">
        <v>119</v>
      </c>
      <c r="J13" s="488" t="s">
        <v>13</v>
      </c>
      <c r="K13" s="112">
        <v>7.1315537814490781</v>
      </c>
      <c r="L13" s="195">
        <v>1.6942924730013811</v>
      </c>
      <c r="M13" s="112">
        <v>68.618935195033089</v>
      </c>
      <c r="N13" s="195">
        <v>2.567317373782013</v>
      </c>
      <c r="O13" s="112">
        <v>24.24951102351784</v>
      </c>
      <c r="P13" s="195">
        <v>2.212450174336265</v>
      </c>
      <c r="Q13" s="513">
        <v>344</v>
      </c>
    </row>
    <row r="14" spans="1:17">
      <c r="A14" s="510" t="s">
        <v>14</v>
      </c>
      <c r="B14" s="115">
        <v>15.30159921708495</v>
      </c>
      <c r="C14" s="198">
        <v>2.7653734423257008</v>
      </c>
      <c r="D14" s="115">
        <v>41.398272076041557</v>
      </c>
      <c r="E14" s="198">
        <v>3.789967284916067</v>
      </c>
      <c r="F14" s="115">
        <v>43.30012870687348</v>
      </c>
      <c r="G14" s="198">
        <v>3.8137391463633268</v>
      </c>
      <c r="H14" s="514">
        <v>169</v>
      </c>
      <c r="J14" s="510" t="s">
        <v>14</v>
      </c>
      <c r="K14" s="115">
        <v>16.513135748132459</v>
      </c>
      <c r="L14" s="198">
        <v>2.082071279057061</v>
      </c>
      <c r="M14" s="115">
        <v>47.256303153706327</v>
      </c>
      <c r="N14" s="198">
        <v>2.503617622669728</v>
      </c>
      <c r="O14" s="115">
        <v>36.230561098161211</v>
      </c>
      <c r="P14" s="198">
        <v>2.2844550653916418</v>
      </c>
      <c r="Q14" s="514">
        <v>447</v>
      </c>
    </row>
    <row r="15" spans="1:17">
      <c r="A15" s="488" t="s">
        <v>15</v>
      </c>
      <c r="B15" s="112">
        <v>17.88964362427631</v>
      </c>
      <c r="C15" s="195">
        <v>2.3530228139995102</v>
      </c>
      <c r="D15" s="112">
        <v>53.885636154016026</v>
      </c>
      <c r="E15" s="195">
        <v>3.0488201207307051</v>
      </c>
      <c r="F15" s="112">
        <v>28.22472022170766</v>
      </c>
      <c r="G15" s="195">
        <v>2.7467892920510568</v>
      </c>
      <c r="H15" s="513">
        <v>280</v>
      </c>
      <c r="J15" s="488" t="s">
        <v>15</v>
      </c>
      <c r="K15" s="112">
        <v>18.092542682383119</v>
      </c>
      <c r="L15" s="195">
        <v>1.53142634930334</v>
      </c>
      <c r="M15" s="112">
        <v>49.737644511466137</v>
      </c>
      <c r="N15" s="195">
        <v>1.9620404370348019</v>
      </c>
      <c r="O15" s="112">
        <v>32.169812806150738</v>
      </c>
      <c r="P15" s="195">
        <v>1.81979307008802</v>
      </c>
      <c r="Q15" s="513">
        <v>660</v>
      </c>
    </row>
    <row r="16" spans="1:17">
      <c r="A16" s="510" t="s">
        <v>24</v>
      </c>
      <c r="B16" s="115">
        <v>1.876334398004101</v>
      </c>
      <c r="C16" s="198">
        <v>1.1652676994618989</v>
      </c>
      <c r="D16" s="115">
        <v>25.02471442365395</v>
      </c>
      <c r="E16" s="198">
        <v>3.5883822135091519</v>
      </c>
      <c r="F16" s="115">
        <v>73.098951178341949</v>
      </c>
      <c r="G16" s="198">
        <v>3.6790510505585492</v>
      </c>
      <c r="H16" s="514">
        <v>155</v>
      </c>
      <c r="J16" s="510" t="s">
        <v>24</v>
      </c>
      <c r="K16" s="115">
        <v>3.4442432576363582</v>
      </c>
      <c r="L16" s="198">
        <v>1.3032252275173011</v>
      </c>
      <c r="M16" s="115">
        <v>28.006341068681461</v>
      </c>
      <c r="N16" s="198">
        <v>2.8115844261136851</v>
      </c>
      <c r="O16" s="115">
        <v>68.549415673682191</v>
      </c>
      <c r="P16" s="198">
        <v>2.9026475628457709</v>
      </c>
      <c r="Q16" s="514">
        <v>326</v>
      </c>
    </row>
    <row r="17" spans="1:17">
      <c r="A17" s="488" t="s">
        <v>16</v>
      </c>
      <c r="B17" s="112">
        <v>24.26217626675783</v>
      </c>
      <c r="C17" s="195">
        <v>2.30118229733197</v>
      </c>
      <c r="D17" s="112">
        <v>50.233491802820097</v>
      </c>
      <c r="E17" s="195">
        <v>2.673780598457371</v>
      </c>
      <c r="F17" s="112">
        <v>25.504331930422079</v>
      </c>
      <c r="G17" s="195">
        <v>2.3288577469813072</v>
      </c>
      <c r="H17" s="513">
        <v>358</v>
      </c>
      <c r="J17" s="488" t="s">
        <v>16</v>
      </c>
      <c r="K17" s="112">
        <v>20.932146656253611</v>
      </c>
      <c r="L17" s="195">
        <v>1.504747288121389</v>
      </c>
      <c r="M17" s="203">
        <v>56.511007849209591</v>
      </c>
      <c r="N17" s="195">
        <v>1.7523250371505781</v>
      </c>
      <c r="O17" s="112">
        <v>22.556845494536802</v>
      </c>
      <c r="P17" s="195">
        <v>1.3956131043469731</v>
      </c>
      <c r="Q17" s="513">
        <v>838</v>
      </c>
    </row>
    <row r="18" spans="1:17">
      <c r="A18" s="510" t="s">
        <v>17</v>
      </c>
      <c r="B18" s="115">
        <v>17.378519767757641</v>
      </c>
      <c r="C18" s="198">
        <v>1.471264155909896</v>
      </c>
      <c r="D18" s="213">
        <v>60.554940097526469</v>
      </c>
      <c r="E18" s="198">
        <v>1.888999333481781</v>
      </c>
      <c r="F18" s="213">
        <v>22.06654013471589</v>
      </c>
      <c r="G18" s="198">
        <v>1.59659697239415</v>
      </c>
      <c r="H18" s="514">
        <v>683</v>
      </c>
      <c r="J18" s="510" t="s">
        <v>17</v>
      </c>
      <c r="K18" s="115">
        <v>14.802196319535129</v>
      </c>
      <c r="L18" s="198">
        <v>0.91077579487705107</v>
      </c>
      <c r="M18" s="115">
        <v>55.46390642081743</v>
      </c>
      <c r="N18" s="198">
        <v>1.1843409192455301</v>
      </c>
      <c r="O18" s="115">
        <v>29.733897259647431</v>
      </c>
      <c r="P18" s="198">
        <v>1.039827877701974</v>
      </c>
      <c r="Q18" s="514">
        <v>1848</v>
      </c>
    </row>
    <row r="19" spans="1:17">
      <c r="A19" s="488" t="s">
        <v>18</v>
      </c>
      <c r="B19" s="112">
        <v>25.09782511926225</v>
      </c>
      <c r="C19" s="195">
        <v>3.2753067911954399</v>
      </c>
      <c r="D19" s="112">
        <v>46.400616991203769</v>
      </c>
      <c r="E19" s="195">
        <v>3.7331107814764608</v>
      </c>
      <c r="F19" s="112">
        <v>28.501557889533981</v>
      </c>
      <c r="G19" s="195">
        <v>3.361994240626125</v>
      </c>
      <c r="H19" s="513">
        <v>187</v>
      </c>
      <c r="J19" s="488" t="s">
        <v>18</v>
      </c>
      <c r="K19" s="112">
        <v>20.428029175109231</v>
      </c>
      <c r="L19" s="195">
        <v>1.764855763041796</v>
      </c>
      <c r="M19" s="112">
        <v>50.445034765426662</v>
      </c>
      <c r="N19" s="195">
        <v>2.114767343438948</v>
      </c>
      <c r="O19" s="112">
        <v>29.126936059464111</v>
      </c>
      <c r="P19" s="195">
        <v>1.880821588423826</v>
      </c>
      <c r="Q19" s="513">
        <v>569</v>
      </c>
    </row>
    <row r="20" spans="1:17">
      <c r="A20" s="510" t="s">
        <v>19</v>
      </c>
      <c r="B20" s="115">
        <v>7.3521844480631469</v>
      </c>
      <c r="C20" s="198">
        <v>2.5186467996407331</v>
      </c>
      <c r="D20" s="115">
        <v>48.018330529355623</v>
      </c>
      <c r="E20" s="198">
        <v>4.6734949817221896</v>
      </c>
      <c r="F20" s="115">
        <v>44.629485022581243</v>
      </c>
      <c r="G20" s="198">
        <v>4.6489352845527927</v>
      </c>
      <c r="H20" s="514">
        <v>116</v>
      </c>
      <c r="J20" s="510" t="s">
        <v>19</v>
      </c>
      <c r="K20" s="115">
        <v>17.45132799659633</v>
      </c>
      <c r="L20" s="198">
        <v>2.5254967174334371</v>
      </c>
      <c r="M20" s="115">
        <v>44.894508687781887</v>
      </c>
      <c r="N20" s="198">
        <v>2.9120578376971529</v>
      </c>
      <c r="O20" s="115">
        <v>37.65416331562178</v>
      </c>
      <c r="P20" s="198">
        <v>2.7699276219379931</v>
      </c>
      <c r="Q20" s="514">
        <v>324</v>
      </c>
    </row>
    <row r="21" spans="1:17">
      <c r="A21" s="488" t="s">
        <v>20</v>
      </c>
      <c r="B21" s="112">
        <v>3.4887599808295242</v>
      </c>
      <c r="C21" s="195">
        <v>1.1095007045443199</v>
      </c>
      <c r="D21" s="112">
        <v>24.692316718006069</v>
      </c>
      <c r="E21" s="195">
        <v>2.684485224213927</v>
      </c>
      <c r="F21" s="112">
        <v>71.818923301164403</v>
      </c>
      <c r="G21" s="195">
        <v>2.7933045653468498</v>
      </c>
      <c r="H21" s="513">
        <v>264</v>
      </c>
      <c r="J21" s="488" t="s">
        <v>20</v>
      </c>
      <c r="K21" s="112">
        <v>4.6906834815129246</v>
      </c>
      <c r="L21" s="195">
        <v>0.94289501411677934</v>
      </c>
      <c r="M21" s="112">
        <v>25.375587255198319</v>
      </c>
      <c r="N21" s="195">
        <v>1.7747535983790601</v>
      </c>
      <c r="O21" s="112">
        <v>69.933729263288754</v>
      </c>
      <c r="P21" s="195">
        <v>1.8766907204218699</v>
      </c>
      <c r="Q21" s="513">
        <v>667</v>
      </c>
    </row>
    <row r="22" spans="1:17">
      <c r="A22" s="510" t="s">
        <v>21</v>
      </c>
      <c r="B22" s="115">
        <v>5.1979277263300947</v>
      </c>
      <c r="C22" s="198">
        <v>1.6508823051206361</v>
      </c>
      <c r="D22" s="115">
        <v>20.977855228398571</v>
      </c>
      <c r="E22" s="198">
        <v>3.096448311282777</v>
      </c>
      <c r="F22" s="115">
        <v>73.82421704527134</v>
      </c>
      <c r="G22" s="198">
        <v>3.3350212563956192</v>
      </c>
      <c r="H22" s="514">
        <v>175</v>
      </c>
      <c r="J22" s="510" t="s">
        <v>21</v>
      </c>
      <c r="K22" s="115">
        <v>6.5339648942576014</v>
      </c>
      <c r="L22" s="198">
        <v>1.4277841093612369</v>
      </c>
      <c r="M22" s="115">
        <v>19.88817025495878</v>
      </c>
      <c r="N22" s="198">
        <v>2.1138998466095602</v>
      </c>
      <c r="O22" s="115">
        <v>73.577864850783612</v>
      </c>
      <c r="P22" s="198">
        <v>2.359998954070071</v>
      </c>
      <c r="Q22" s="514">
        <v>389</v>
      </c>
    </row>
    <row r="23" spans="1:17">
      <c r="A23" s="488" t="s">
        <v>22</v>
      </c>
      <c r="B23" s="112">
        <v>11.87071034967507</v>
      </c>
      <c r="C23" s="195">
        <v>2.886976784740638</v>
      </c>
      <c r="D23" s="112">
        <v>57.772368966384647</v>
      </c>
      <c r="E23" s="195">
        <v>4.3926761411830251</v>
      </c>
      <c r="F23" s="112">
        <v>30.35692068394027</v>
      </c>
      <c r="G23" s="195">
        <v>4.0868438074882922</v>
      </c>
      <c r="H23" s="513">
        <v>128</v>
      </c>
      <c r="J23" s="488" t="s">
        <v>22</v>
      </c>
      <c r="K23" s="112">
        <v>15.661292770266151</v>
      </c>
      <c r="L23" s="195">
        <v>1.9617981834882929</v>
      </c>
      <c r="M23" s="112">
        <v>59.22015762710209</v>
      </c>
      <c r="N23" s="195">
        <v>2.514529083966119</v>
      </c>
      <c r="O23" s="112">
        <v>25.11854960263177</v>
      </c>
      <c r="P23" s="195">
        <v>2.137045362388025</v>
      </c>
      <c r="Q23" s="513">
        <v>420</v>
      </c>
    </row>
    <row r="24" spans="1:17" ht="15" thickBot="1">
      <c r="A24" s="537" t="s">
        <v>23</v>
      </c>
      <c r="B24" s="413">
        <v>6.4474209538817631</v>
      </c>
      <c r="C24" s="460">
        <v>1.977674124020282</v>
      </c>
      <c r="D24" s="413">
        <v>18.89624264999949</v>
      </c>
      <c r="E24" s="460">
        <v>3.117770164100679</v>
      </c>
      <c r="F24" s="413">
        <v>74.656336396118746</v>
      </c>
      <c r="G24" s="460">
        <v>3.4774387217560592</v>
      </c>
      <c r="H24" s="515">
        <v>158</v>
      </c>
      <c r="J24" s="537" t="s">
        <v>23</v>
      </c>
      <c r="K24" s="413">
        <v>2.4862790233838119</v>
      </c>
      <c r="L24" s="460">
        <v>0.89475081740739149</v>
      </c>
      <c r="M24" s="413">
        <v>20.039641700637471</v>
      </c>
      <c r="N24" s="460">
        <v>2.1681325284672091</v>
      </c>
      <c r="O24" s="413">
        <v>77.47407927597871</v>
      </c>
      <c r="P24" s="460">
        <v>2.2751591908692621</v>
      </c>
      <c r="Q24" s="515">
        <v>346</v>
      </c>
    </row>
    <row r="25" spans="1:17">
      <c r="A25" s="511" t="s">
        <v>28</v>
      </c>
      <c r="B25" s="124">
        <v>21.883965157670719</v>
      </c>
      <c r="C25" s="204">
        <v>0.77429194031812587</v>
      </c>
      <c r="D25" s="124">
        <v>52.70593955560112</v>
      </c>
      <c r="E25" s="204">
        <v>0.92941580424070769</v>
      </c>
      <c r="F25" s="124">
        <v>25.410095286728151</v>
      </c>
      <c r="G25" s="204">
        <v>0.80478549418288448</v>
      </c>
      <c r="H25" s="516">
        <v>3092</v>
      </c>
      <c r="J25" s="511" t="s">
        <v>28</v>
      </c>
      <c r="K25" s="209">
        <v>20.393908917351371</v>
      </c>
      <c r="L25" s="204">
        <v>0.47846962415783112</v>
      </c>
      <c r="M25" s="209">
        <v>53.110898328492112</v>
      </c>
      <c r="N25" s="204">
        <v>0.57444545840583539</v>
      </c>
      <c r="O25" s="124">
        <v>26.49519275415653</v>
      </c>
      <c r="P25" s="204">
        <v>0.49195730463981657</v>
      </c>
      <c r="Q25" s="516">
        <v>8400</v>
      </c>
    </row>
    <row r="26" spans="1:17">
      <c r="A26" s="511" t="s">
        <v>27</v>
      </c>
      <c r="B26" s="124">
        <v>4.1601642327566246</v>
      </c>
      <c r="C26" s="204">
        <v>0.6315191119429403</v>
      </c>
      <c r="D26" s="124">
        <v>30.579396966668039</v>
      </c>
      <c r="E26" s="204">
        <v>1.488489041980724</v>
      </c>
      <c r="F26" s="124">
        <v>65.260438800575329</v>
      </c>
      <c r="G26" s="204">
        <v>1.528878848539156</v>
      </c>
      <c r="H26" s="516">
        <v>1091</v>
      </c>
      <c r="J26" s="511" t="s">
        <v>27</v>
      </c>
      <c r="K26" s="124">
        <v>4.807723778522071</v>
      </c>
      <c r="L26" s="204">
        <v>0.55408213625279545</v>
      </c>
      <c r="M26" s="124">
        <v>31.000242025847339</v>
      </c>
      <c r="N26" s="204">
        <v>1.053977781174555</v>
      </c>
      <c r="O26" s="124">
        <v>64.192034195630598</v>
      </c>
      <c r="P26" s="204">
        <v>1.083469489998216</v>
      </c>
      <c r="Q26" s="516">
        <v>2640</v>
      </c>
    </row>
    <row r="27" spans="1:17">
      <c r="A27" s="517" t="s">
        <v>26</v>
      </c>
      <c r="B27" s="518">
        <v>17.384752745924111</v>
      </c>
      <c r="C27" s="524">
        <v>0.61250580136353949</v>
      </c>
      <c r="D27" s="518">
        <v>47.089084826363631</v>
      </c>
      <c r="E27" s="524">
        <v>0.80122414087637461</v>
      </c>
      <c r="F27" s="518">
        <v>35.526162427712258</v>
      </c>
      <c r="G27" s="524">
        <v>0.76116996654970159</v>
      </c>
      <c r="H27" s="520">
        <v>4183</v>
      </c>
      <c r="J27" s="517" t="s">
        <v>26</v>
      </c>
      <c r="K27" s="538">
        <v>17.42526479178154</v>
      </c>
      <c r="L27" s="524">
        <v>0.40537278179969161</v>
      </c>
      <c r="M27" s="538">
        <v>48.899561855796378</v>
      </c>
      <c r="N27" s="524">
        <v>0.50845572292718588</v>
      </c>
      <c r="O27" s="518">
        <v>33.675173352422092</v>
      </c>
      <c r="P27" s="524">
        <v>0.4606496148180052</v>
      </c>
      <c r="Q27" s="520">
        <v>11040</v>
      </c>
    </row>
    <row r="28" spans="1:17">
      <c r="A28" s="1968" t="s">
        <v>165</v>
      </c>
      <c r="B28" s="2093"/>
      <c r="C28" s="2093"/>
      <c r="D28" s="2093"/>
      <c r="E28" s="2093"/>
      <c r="F28" s="2093"/>
      <c r="G28" s="2093"/>
      <c r="H28" s="2093"/>
      <c r="I28" s="756"/>
      <c r="J28" s="1968" t="s">
        <v>165</v>
      </c>
      <c r="K28" s="2093"/>
      <c r="L28" s="2093"/>
      <c r="M28" s="2093"/>
      <c r="N28" s="2093"/>
      <c r="O28" s="2093"/>
      <c r="P28" s="2093"/>
      <c r="Q28" s="2093"/>
    </row>
    <row r="29" spans="1:17">
      <c r="A29" s="1968" t="s">
        <v>301</v>
      </c>
      <c r="B29" s="2093"/>
      <c r="C29" s="2093"/>
      <c r="D29" s="2093"/>
      <c r="E29" s="2093"/>
      <c r="F29" s="2093"/>
      <c r="G29" s="2093"/>
      <c r="H29" s="2093"/>
      <c r="I29" s="756"/>
      <c r="J29" s="1968" t="s">
        <v>301</v>
      </c>
      <c r="K29" s="2093"/>
      <c r="L29" s="2093"/>
      <c r="M29" s="2093"/>
      <c r="N29" s="2093"/>
      <c r="O29" s="2093"/>
      <c r="P29" s="2093"/>
      <c r="Q29" s="2093"/>
    </row>
    <row r="30" spans="1:17">
      <c r="A30" s="1968" t="s">
        <v>413</v>
      </c>
      <c r="B30" s="2093"/>
      <c r="C30" s="2093"/>
      <c r="D30" s="2093"/>
      <c r="E30" s="2093"/>
      <c r="F30" s="2093"/>
      <c r="G30" s="2093"/>
      <c r="H30" s="2093"/>
      <c r="I30" s="756"/>
      <c r="J30" s="1968" t="s">
        <v>413</v>
      </c>
      <c r="K30" s="2093"/>
      <c r="L30" s="2093"/>
      <c r="M30" s="2093"/>
      <c r="N30" s="2093"/>
      <c r="O30" s="2093"/>
      <c r="P30" s="2093"/>
      <c r="Q30" s="2093"/>
    </row>
    <row r="32" spans="1:17" ht="23.25">
      <c r="A32" s="1842">
        <v>2022</v>
      </c>
      <c r="B32" s="1842"/>
      <c r="C32" s="1842"/>
      <c r="D32" s="1842"/>
      <c r="E32" s="1842"/>
      <c r="F32" s="1842"/>
      <c r="G32" s="1842"/>
      <c r="H32" s="1842"/>
      <c r="I32" s="1842"/>
      <c r="J32" s="1842"/>
      <c r="K32" s="1842"/>
      <c r="L32" s="1842"/>
      <c r="M32" s="1842"/>
      <c r="N32" s="1842"/>
      <c r="O32" s="1842"/>
      <c r="P32" s="1842"/>
      <c r="Q32" s="1842"/>
    </row>
    <row r="33" spans="1:17">
      <c r="A33" s="5"/>
      <c r="B33" s="246"/>
      <c r="C33" s="246"/>
      <c r="D33" s="7"/>
      <c r="E33" s="7"/>
      <c r="F33" s="7"/>
      <c r="G33" s="7"/>
      <c r="H33" s="7"/>
      <c r="I33" s="7"/>
      <c r="J33" s="7"/>
      <c r="K33" s="7"/>
      <c r="L33" s="7"/>
      <c r="M33" s="7"/>
      <c r="N33" s="7"/>
      <c r="O33" s="7"/>
      <c r="P33" s="7"/>
      <c r="Q33" s="7"/>
    </row>
    <row r="34" spans="1:17" ht="15">
      <c r="A34" s="2167" t="s">
        <v>384</v>
      </c>
      <c r="B34" s="2167"/>
      <c r="C34" s="2167"/>
      <c r="D34" s="2167"/>
      <c r="E34" s="2167"/>
      <c r="F34" s="2167"/>
      <c r="G34" s="2167"/>
      <c r="I34" s="7"/>
      <c r="J34" s="2167" t="s">
        <v>385</v>
      </c>
      <c r="K34" s="2167"/>
      <c r="L34" s="2167"/>
      <c r="M34" s="2167"/>
      <c r="N34" s="2167"/>
      <c r="O34" s="2167"/>
      <c r="P34" s="2167"/>
    </row>
    <row r="35" spans="1:17" ht="15.75" thickBot="1">
      <c r="A35" s="2174" t="s">
        <v>8</v>
      </c>
      <c r="B35" s="2176" t="s">
        <v>140</v>
      </c>
      <c r="C35" s="2176"/>
      <c r="D35" s="2176"/>
      <c r="E35" s="2176"/>
      <c r="F35" s="2176"/>
      <c r="G35" s="2176"/>
      <c r="H35" s="2177"/>
      <c r="I35" s="7"/>
      <c r="J35" s="2174" t="s">
        <v>8</v>
      </c>
      <c r="K35" s="2176" t="s">
        <v>140</v>
      </c>
      <c r="L35" s="2176" t="s">
        <v>140</v>
      </c>
      <c r="M35" s="2176" t="s">
        <v>140</v>
      </c>
      <c r="N35" s="2176" t="s">
        <v>140</v>
      </c>
      <c r="O35" s="2176" t="s">
        <v>140</v>
      </c>
      <c r="P35" s="2176" t="s">
        <v>140</v>
      </c>
      <c r="Q35" s="2177"/>
    </row>
    <row r="36" spans="1:17" ht="15">
      <c r="A36" s="2175" t="s">
        <v>8</v>
      </c>
      <c r="B36" s="2178" t="s">
        <v>141</v>
      </c>
      <c r="C36" s="2178" t="s">
        <v>141</v>
      </c>
      <c r="D36" s="2178" t="s">
        <v>197</v>
      </c>
      <c r="E36" s="2178" t="s">
        <v>197</v>
      </c>
      <c r="F36" s="2178" t="s">
        <v>143</v>
      </c>
      <c r="G36" s="2179" t="s">
        <v>143</v>
      </c>
      <c r="H36" s="650"/>
      <c r="I36" s="7"/>
      <c r="J36" s="2175" t="s">
        <v>8</v>
      </c>
      <c r="K36" s="2178" t="s">
        <v>141</v>
      </c>
      <c r="L36" s="2178" t="s">
        <v>141</v>
      </c>
      <c r="M36" s="2178" t="s">
        <v>197</v>
      </c>
      <c r="N36" s="2178" t="s">
        <v>197</v>
      </c>
      <c r="O36" s="2178" t="s">
        <v>143</v>
      </c>
      <c r="P36" s="2179" t="s">
        <v>143</v>
      </c>
      <c r="Q36" s="683"/>
    </row>
    <row r="37" spans="1:17" ht="15.75" thickBot="1">
      <c r="A37" s="2086" t="s">
        <v>8</v>
      </c>
      <c r="B37" s="458" t="s">
        <v>46</v>
      </c>
      <c r="C37" s="458" t="s">
        <v>69</v>
      </c>
      <c r="D37" s="458" t="s">
        <v>46</v>
      </c>
      <c r="E37" s="458" t="s">
        <v>69</v>
      </c>
      <c r="F37" s="458" t="s">
        <v>46</v>
      </c>
      <c r="G37" s="459" t="s">
        <v>69</v>
      </c>
      <c r="H37" s="328" t="s">
        <v>77</v>
      </c>
      <c r="I37" s="7"/>
      <c r="J37" s="2086" t="s">
        <v>8</v>
      </c>
      <c r="K37" s="458" t="s">
        <v>46</v>
      </c>
      <c r="L37" s="458" t="s">
        <v>69</v>
      </c>
      <c r="M37" s="458" t="s">
        <v>46</v>
      </c>
      <c r="N37" s="458" t="s">
        <v>69</v>
      </c>
      <c r="O37" s="458" t="s">
        <v>46</v>
      </c>
      <c r="P37" s="459" t="s">
        <v>69</v>
      </c>
      <c r="Q37" s="328" t="s">
        <v>77</v>
      </c>
    </row>
    <row r="38" spans="1:17">
      <c r="A38" s="674" t="s">
        <v>9</v>
      </c>
      <c r="B38" s="306">
        <v>30.419453803226471</v>
      </c>
      <c r="C38" s="307">
        <v>2.1840237941811469</v>
      </c>
      <c r="D38" s="308">
        <v>47.609879500236502</v>
      </c>
      <c r="E38" s="307">
        <v>2.361568658671255</v>
      </c>
      <c r="F38" s="308">
        <v>21.97066669653703</v>
      </c>
      <c r="G38" s="307">
        <v>1.94740278375267</v>
      </c>
      <c r="H38" s="661">
        <v>457</v>
      </c>
      <c r="I38" s="309"/>
      <c r="J38" s="674" t="s">
        <v>9</v>
      </c>
      <c r="K38" s="306">
        <v>32.748589407555308</v>
      </c>
      <c r="L38" s="307">
        <v>1.3192607715028539</v>
      </c>
      <c r="M38" s="310">
        <v>50.80072135375746</v>
      </c>
      <c r="N38" s="307">
        <v>1.3664692930012441</v>
      </c>
      <c r="O38" s="308">
        <v>16.450689238687229</v>
      </c>
      <c r="P38" s="307">
        <v>0.89236542442481004</v>
      </c>
      <c r="Q38" s="661">
        <v>1417</v>
      </c>
    </row>
    <row r="39" spans="1:17">
      <c r="A39" s="675" t="s">
        <v>10</v>
      </c>
      <c r="B39" s="311">
        <v>28.122867700979288</v>
      </c>
      <c r="C39" s="312">
        <v>1.9607796382006759</v>
      </c>
      <c r="D39" s="215">
        <v>49.372495118134403</v>
      </c>
      <c r="E39" s="312">
        <v>2.1825909489126341</v>
      </c>
      <c r="F39" s="215">
        <v>22.504637180886309</v>
      </c>
      <c r="G39" s="312">
        <v>1.8149506734634451</v>
      </c>
      <c r="H39" s="660">
        <v>531</v>
      </c>
      <c r="I39" s="309"/>
      <c r="J39" s="675" t="s">
        <v>10</v>
      </c>
      <c r="K39" s="311">
        <v>24.829492218775101</v>
      </c>
      <c r="L39" s="312">
        <v>1.0588085320675411</v>
      </c>
      <c r="M39" s="215">
        <v>46.543585143986782</v>
      </c>
      <c r="N39" s="312">
        <v>1.244403170959008</v>
      </c>
      <c r="O39" s="215">
        <v>28.62692263723812</v>
      </c>
      <c r="P39" s="312">
        <v>1.157003984019382</v>
      </c>
      <c r="Q39" s="660">
        <v>1622</v>
      </c>
    </row>
    <row r="40" spans="1:17">
      <c r="A40" s="674" t="s">
        <v>11</v>
      </c>
      <c r="B40" s="313" t="s">
        <v>105</v>
      </c>
      <c r="C40" s="307" t="s">
        <v>105</v>
      </c>
      <c r="D40" s="314">
        <v>41.292762549524127</v>
      </c>
      <c r="E40" s="307">
        <v>3.724160968642992</v>
      </c>
      <c r="F40" s="314">
        <v>51.84384554999356</v>
      </c>
      <c r="G40" s="307">
        <v>3.7807079346268502</v>
      </c>
      <c r="H40" s="661">
        <v>178</v>
      </c>
      <c r="I40" s="309"/>
      <c r="J40" s="674" t="s">
        <v>11</v>
      </c>
      <c r="K40" s="313" t="s">
        <v>105</v>
      </c>
      <c r="L40" s="307" t="s">
        <v>105</v>
      </c>
      <c r="M40" s="314">
        <v>48.155295172213798</v>
      </c>
      <c r="N40" s="307">
        <v>2.977202973904518</v>
      </c>
      <c r="O40" s="314">
        <v>47.851245192966033</v>
      </c>
      <c r="P40" s="307">
        <v>2.8799883499887882</v>
      </c>
      <c r="Q40" s="661">
        <v>506</v>
      </c>
    </row>
    <row r="41" spans="1:17">
      <c r="A41" s="675" t="s">
        <v>12</v>
      </c>
      <c r="B41" s="311" t="s">
        <v>105</v>
      </c>
      <c r="C41" s="312" t="s">
        <v>105</v>
      </c>
      <c r="D41" s="215" t="s">
        <v>105</v>
      </c>
      <c r="E41" s="312" t="s">
        <v>105</v>
      </c>
      <c r="F41" s="215">
        <v>69.40562492735539</v>
      </c>
      <c r="G41" s="312">
        <v>3.8059255869691859</v>
      </c>
      <c r="H41" s="660">
        <v>153</v>
      </c>
      <c r="I41" s="309"/>
      <c r="J41" s="675" t="s">
        <v>12</v>
      </c>
      <c r="K41" s="311" t="s">
        <v>105</v>
      </c>
      <c r="L41" s="312" t="s">
        <v>105</v>
      </c>
      <c r="M41" s="215">
        <v>37.907651143633537</v>
      </c>
      <c r="N41" s="312">
        <v>2.3291964932331171</v>
      </c>
      <c r="O41" s="215">
        <v>57.586427035037971</v>
      </c>
      <c r="P41" s="312">
        <v>2.35449510356271</v>
      </c>
      <c r="Q41" s="660">
        <v>501</v>
      </c>
    </row>
    <row r="42" spans="1:17">
      <c r="A42" s="674" t="s">
        <v>13</v>
      </c>
      <c r="B42" s="313" t="s">
        <v>105</v>
      </c>
      <c r="C42" s="307" t="s">
        <v>105</v>
      </c>
      <c r="D42" s="314">
        <v>61.688831254058677</v>
      </c>
      <c r="E42" s="307">
        <v>4.49511625258208</v>
      </c>
      <c r="F42" s="314" t="s">
        <v>105</v>
      </c>
      <c r="G42" s="307" t="s">
        <v>105</v>
      </c>
      <c r="H42" s="661">
        <v>123</v>
      </c>
      <c r="I42" s="309"/>
      <c r="J42" s="674" t="s">
        <v>13</v>
      </c>
      <c r="K42" s="313" t="s">
        <v>105</v>
      </c>
      <c r="L42" s="307" t="s">
        <v>105</v>
      </c>
      <c r="M42" s="314">
        <v>65.91712556753096</v>
      </c>
      <c r="N42" s="307">
        <v>2.5484205976707841</v>
      </c>
      <c r="O42" s="314">
        <v>25.100856322093598</v>
      </c>
      <c r="P42" s="307">
        <v>2.1313752619119941</v>
      </c>
      <c r="Q42" s="661">
        <v>382</v>
      </c>
    </row>
    <row r="43" spans="1:17">
      <c r="A43" s="675" t="s">
        <v>14</v>
      </c>
      <c r="B43" s="311" t="s">
        <v>105</v>
      </c>
      <c r="C43" s="312" t="s">
        <v>105</v>
      </c>
      <c r="D43" s="215">
        <v>49.652134438845053</v>
      </c>
      <c r="E43" s="312">
        <v>3.573310179859539</v>
      </c>
      <c r="F43" s="215">
        <v>36.801362813412119</v>
      </c>
      <c r="G43" s="312">
        <v>3.4419532252865759</v>
      </c>
      <c r="H43" s="660">
        <v>197</v>
      </c>
      <c r="I43" s="309"/>
      <c r="J43" s="675" t="s">
        <v>14</v>
      </c>
      <c r="K43" s="311">
        <v>18.258765396148199</v>
      </c>
      <c r="L43" s="312">
        <v>1.8094539349161161</v>
      </c>
      <c r="M43" s="215">
        <v>47.375017097078647</v>
      </c>
      <c r="N43" s="312">
        <v>2.146157805734739</v>
      </c>
      <c r="O43" s="215">
        <v>34.366217506773147</v>
      </c>
      <c r="P43" s="312">
        <v>1.974491999229615</v>
      </c>
      <c r="Q43" s="660">
        <v>579</v>
      </c>
    </row>
    <row r="44" spans="1:17">
      <c r="A44" s="674" t="s">
        <v>15</v>
      </c>
      <c r="B44" s="313">
        <v>24.44176492806162</v>
      </c>
      <c r="C44" s="307">
        <v>2.6849186050205942</v>
      </c>
      <c r="D44" s="314">
        <v>50.476490189916653</v>
      </c>
      <c r="E44" s="307">
        <v>3.1277193583341418</v>
      </c>
      <c r="F44" s="314">
        <v>25.081744882021741</v>
      </c>
      <c r="G44" s="307">
        <v>2.7145941441215</v>
      </c>
      <c r="H44" s="661">
        <v>260</v>
      </c>
      <c r="I44" s="309"/>
      <c r="J44" s="674" t="s">
        <v>15</v>
      </c>
      <c r="K44" s="313">
        <v>19.496189200657099</v>
      </c>
      <c r="L44" s="307">
        <v>1.434340706929949</v>
      </c>
      <c r="M44" s="314">
        <v>45.669540792346687</v>
      </c>
      <c r="N44" s="307">
        <v>1.7795394514203799</v>
      </c>
      <c r="O44" s="314">
        <v>34.834270006996213</v>
      </c>
      <c r="P44" s="307">
        <v>1.6972647741395119</v>
      </c>
      <c r="Q44" s="661">
        <v>795</v>
      </c>
    </row>
    <row r="45" spans="1:17">
      <c r="A45" s="675" t="s">
        <v>24</v>
      </c>
      <c r="B45" s="311" t="s">
        <v>105</v>
      </c>
      <c r="C45" s="312" t="s">
        <v>105</v>
      </c>
      <c r="D45" s="215" t="s">
        <v>105</v>
      </c>
      <c r="E45" s="312" t="s">
        <v>105</v>
      </c>
      <c r="F45" s="315">
        <v>80.02790560687852</v>
      </c>
      <c r="G45" s="312">
        <v>3.353017165171841</v>
      </c>
      <c r="H45" s="660">
        <v>149</v>
      </c>
      <c r="I45" s="309"/>
      <c r="J45" s="675" t="s">
        <v>24</v>
      </c>
      <c r="K45" s="311" t="s">
        <v>105</v>
      </c>
      <c r="L45" s="312" t="s">
        <v>105</v>
      </c>
      <c r="M45" s="215">
        <v>27.81467434437338</v>
      </c>
      <c r="N45" s="312">
        <v>2.3480067253622638</v>
      </c>
      <c r="O45" s="215">
        <v>67.82472151735071</v>
      </c>
      <c r="P45" s="312">
        <v>2.4397024217909551</v>
      </c>
      <c r="Q45" s="660">
        <v>430</v>
      </c>
    </row>
    <row r="46" spans="1:17">
      <c r="A46" s="674" t="s">
        <v>16</v>
      </c>
      <c r="B46" s="313">
        <v>22.992292311447759</v>
      </c>
      <c r="C46" s="307">
        <v>2.3859471614094181</v>
      </c>
      <c r="D46" s="314">
        <v>52.288692288896918</v>
      </c>
      <c r="E46" s="307">
        <v>2.8476884409101859</v>
      </c>
      <c r="F46" s="314">
        <v>24.719015399655319</v>
      </c>
      <c r="G46" s="307">
        <v>2.4576978964215259</v>
      </c>
      <c r="H46" s="661">
        <v>320</v>
      </c>
      <c r="I46" s="309"/>
      <c r="J46" s="674" t="s">
        <v>16</v>
      </c>
      <c r="K46" s="313">
        <v>24.50572889533608</v>
      </c>
      <c r="L46" s="307">
        <v>1.5021555374354101</v>
      </c>
      <c r="M46" s="314">
        <v>50.26351527644519</v>
      </c>
      <c r="N46" s="307">
        <v>1.6731366460791239</v>
      </c>
      <c r="O46" s="314">
        <v>25.230755828218729</v>
      </c>
      <c r="P46" s="307">
        <v>1.3765826812638251</v>
      </c>
      <c r="Q46" s="661">
        <v>930</v>
      </c>
    </row>
    <row r="47" spans="1:17">
      <c r="A47" s="675" t="s">
        <v>17</v>
      </c>
      <c r="B47" s="316">
        <v>17.824376497049709</v>
      </c>
      <c r="C47" s="312">
        <v>1.5483126240410019</v>
      </c>
      <c r="D47" s="215">
        <v>54.520391376182843</v>
      </c>
      <c r="E47" s="312">
        <v>2.0286757399999971</v>
      </c>
      <c r="F47" s="215">
        <v>27.655232126767459</v>
      </c>
      <c r="G47" s="312">
        <v>1.826908036775533</v>
      </c>
      <c r="H47" s="660">
        <v>616</v>
      </c>
      <c r="I47" s="309"/>
      <c r="J47" s="675" t="s">
        <v>17</v>
      </c>
      <c r="K47" s="316">
        <v>16.567127403841369</v>
      </c>
      <c r="L47" s="312">
        <v>0.95038621143425828</v>
      </c>
      <c r="M47" s="215">
        <v>55.094551896175147</v>
      </c>
      <c r="N47" s="312">
        <v>1.2043508396223761</v>
      </c>
      <c r="O47" s="215">
        <v>28.33832069998348</v>
      </c>
      <c r="P47" s="312">
        <v>1.0464998571558259</v>
      </c>
      <c r="Q47" s="660">
        <v>1775</v>
      </c>
    </row>
    <row r="48" spans="1:17">
      <c r="A48" s="674" t="s">
        <v>18</v>
      </c>
      <c r="B48" s="313" t="s">
        <v>105</v>
      </c>
      <c r="C48" s="307" t="s">
        <v>105</v>
      </c>
      <c r="D48" s="314">
        <v>50.071605002950342</v>
      </c>
      <c r="E48" s="307">
        <v>3.41226664405136</v>
      </c>
      <c r="F48" s="314">
        <v>30.788396374481081</v>
      </c>
      <c r="G48" s="307">
        <v>3.1588493897750238</v>
      </c>
      <c r="H48" s="661">
        <v>223</v>
      </c>
      <c r="I48" s="309"/>
      <c r="J48" s="674" t="s">
        <v>18</v>
      </c>
      <c r="K48" s="313">
        <v>24.83311438307426</v>
      </c>
      <c r="L48" s="307">
        <v>1.8386044619623449</v>
      </c>
      <c r="M48" s="314">
        <v>45.968843042442508</v>
      </c>
      <c r="N48" s="307">
        <v>2.059097049146164</v>
      </c>
      <c r="O48" s="314">
        <v>29.198042574483221</v>
      </c>
      <c r="P48" s="307">
        <v>1.838033739729678</v>
      </c>
      <c r="Q48" s="661">
        <v>593</v>
      </c>
    </row>
    <row r="49" spans="1:28">
      <c r="A49" s="675" t="s">
        <v>19</v>
      </c>
      <c r="B49" s="311" t="s">
        <v>105</v>
      </c>
      <c r="C49" s="312" t="s">
        <v>105</v>
      </c>
      <c r="D49" s="215">
        <v>52.399727865238667</v>
      </c>
      <c r="E49" s="312">
        <v>4.3265619541761557</v>
      </c>
      <c r="F49" s="215">
        <v>37.704016222255987</v>
      </c>
      <c r="G49" s="312">
        <v>4.1809504035480156</v>
      </c>
      <c r="H49" s="660">
        <v>139</v>
      </c>
      <c r="I49" s="309"/>
      <c r="J49" s="675" t="s">
        <v>19</v>
      </c>
      <c r="K49" s="311">
        <v>21.098040112824599</v>
      </c>
      <c r="L49" s="312">
        <v>2.258911785792562</v>
      </c>
      <c r="M49" s="215">
        <v>45.769018269168662</v>
      </c>
      <c r="N49" s="312">
        <v>2.5288429291129568</v>
      </c>
      <c r="O49" s="215">
        <v>33.13294161800674</v>
      </c>
      <c r="P49" s="312">
        <v>2.2780511456473218</v>
      </c>
      <c r="Q49" s="660">
        <v>424</v>
      </c>
    </row>
    <row r="50" spans="1:28">
      <c r="A50" s="674" t="s">
        <v>20</v>
      </c>
      <c r="B50" s="313" t="s">
        <v>105</v>
      </c>
      <c r="C50" s="307" t="s">
        <v>105</v>
      </c>
      <c r="D50" s="314">
        <v>23.140418499256931</v>
      </c>
      <c r="E50" s="307">
        <v>2.7894125984205149</v>
      </c>
      <c r="F50" s="314">
        <v>73.78888329832246</v>
      </c>
      <c r="G50" s="307">
        <v>2.909172738072356</v>
      </c>
      <c r="H50" s="661">
        <v>229</v>
      </c>
      <c r="I50" s="309"/>
      <c r="J50" s="674" t="s">
        <v>20</v>
      </c>
      <c r="K50" s="313" t="s">
        <v>105</v>
      </c>
      <c r="L50" s="307" t="s">
        <v>105</v>
      </c>
      <c r="M50" s="314">
        <v>25.21385196337911</v>
      </c>
      <c r="N50" s="307">
        <v>1.6913725958446</v>
      </c>
      <c r="O50" s="314">
        <v>70.463861384408375</v>
      </c>
      <c r="P50" s="307">
        <v>1.7780564388027289</v>
      </c>
      <c r="Q50" s="661">
        <v>694</v>
      </c>
    </row>
    <row r="51" spans="1:28">
      <c r="A51" s="675" t="s">
        <v>21</v>
      </c>
      <c r="B51" s="311" t="s">
        <v>105</v>
      </c>
      <c r="C51" s="312" t="s">
        <v>105</v>
      </c>
      <c r="D51" s="215" t="s">
        <v>105</v>
      </c>
      <c r="E51" s="312" t="s">
        <v>105</v>
      </c>
      <c r="F51" s="215">
        <v>73.610514559221457</v>
      </c>
      <c r="G51" s="312">
        <v>3.4663305907977628</v>
      </c>
      <c r="H51" s="660">
        <v>163</v>
      </c>
      <c r="I51" s="309"/>
      <c r="J51" s="675" t="s">
        <v>21</v>
      </c>
      <c r="K51" s="311" t="s">
        <v>105</v>
      </c>
      <c r="L51" s="312" t="s">
        <v>105</v>
      </c>
      <c r="M51" s="215">
        <v>21.26639705390366</v>
      </c>
      <c r="N51" s="312">
        <v>2.0656611115457579</v>
      </c>
      <c r="O51" s="215">
        <v>73.203444806988486</v>
      </c>
      <c r="P51" s="312">
        <v>2.2307572837505329</v>
      </c>
      <c r="Q51" s="660">
        <v>461</v>
      </c>
    </row>
    <row r="52" spans="1:28">
      <c r="A52" s="674" t="s">
        <v>22</v>
      </c>
      <c r="B52" s="313" t="s">
        <v>105</v>
      </c>
      <c r="C52" s="307" t="s">
        <v>105</v>
      </c>
      <c r="D52" s="314">
        <v>58.677941152728877</v>
      </c>
      <c r="E52" s="307">
        <v>4.6051142565875098</v>
      </c>
      <c r="F52" s="314" t="s">
        <v>105</v>
      </c>
      <c r="G52" s="307" t="s">
        <v>105</v>
      </c>
      <c r="H52" s="661">
        <v>116</v>
      </c>
      <c r="I52" s="309"/>
      <c r="J52" s="674" t="s">
        <v>22</v>
      </c>
      <c r="K52" s="313">
        <v>17.984878388373652</v>
      </c>
      <c r="L52" s="307">
        <v>1.984540820602787</v>
      </c>
      <c r="M52" s="314">
        <v>60.032608210930668</v>
      </c>
      <c r="N52" s="307">
        <v>2.3267812977653128</v>
      </c>
      <c r="O52" s="314">
        <v>21.98251340069568</v>
      </c>
      <c r="P52" s="307">
        <v>1.7711367546036481</v>
      </c>
      <c r="Q52" s="661">
        <v>487</v>
      </c>
    </row>
    <row r="53" spans="1:28" ht="15" thickBot="1">
      <c r="A53" s="675" t="s">
        <v>23</v>
      </c>
      <c r="B53" s="311" t="s">
        <v>105</v>
      </c>
      <c r="C53" s="312" t="s">
        <v>105</v>
      </c>
      <c r="D53" s="215" t="s">
        <v>105</v>
      </c>
      <c r="E53" s="312" t="s">
        <v>105</v>
      </c>
      <c r="F53" s="215">
        <v>74.992948612943806</v>
      </c>
      <c r="G53" s="312">
        <v>3.5997728018906971</v>
      </c>
      <c r="H53" s="660">
        <v>153</v>
      </c>
      <c r="I53" s="309"/>
      <c r="J53" s="675" t="s">
        <v>23</v>
      </c>
      <c r="K53" s="311" t="s">
        <v>105</v>
      </c>
      <c r="L53" s="312" t="s">
        <v>105</v>
      </c>
      <c r="M53" s="215">
        <v>22.07324207923741</v>
      </c>
      <c r="N53" s="312">
        <v>1.9525528928314519</v>
      </c>
      <c r="O53" s="215">
        <v>75.211147643999837</v>
      </c>
      <c r="P53" s="312">
        <v>2.031966866085773</v>
      </c>
      <c r="Q53" s="660">
        <v>456</v>
      </c>
    </row>
    <row r="54" spans="1:28">
      <c r="A54" s="676" t="s">
        <v>28</v>
      </c>
      <c r="B54" s="317">
        <v>22.789476374885389</v>
      </c>
      <c r="C54" s="318">
        <v>0.80687337544563786</v>
      </c>
      <c r="D54" s="319">
        <v>51.50147256059514</v>
      </c>
      <c r="E54" s="318">
        <v>0.95901706203254389</v>
      </c>
      <c r="F54" s="319">
        <v>25.709051064519478</v>
      </c>
      <c r="G54" s="318">
        <v>0.8345185564726233</v>
      </c>
      <c r="H54" s="677">
        <v>2982</v>
      </c>
      <c r="I54" s="309"/>
      <c r="J54" s="676" t="s">
        <v>28</v>
      </c>
      <c r="K54" s="317">
        <v>22.80922917630495</v>
      </c>
      <c r="L54" s="318">
        <v>0.48380094507771743</v>
      </c>
      <c r="M54" s="320">
        <v>50.559716119741118</v>
      </c>
      <c r="N54" s="318">
        <v>0.56133556164277898</v>
      </c>
      <c r="O54" s="319">
        <v>26.631054703953939</v>
      </c>
      <c r="P54" s="318">
        <v>0.48055671585370258</v>
      </c>
      <c r="Q54" s="677">
        <v>9004</v>
      </c>
    </row>
    <row r="55" spans="1:28">
      <c r="A55" s="678" t="s">
        <v>27</v>
      </c>
      <c r="B55" s="321">
        <v>4.9190739570696369</v>
      </c>
      <c r="C55" s="322">
        <v>0.70648498679747274</v>
      </c>
      <c r="D55" s="323">
        <v>26.55922091891189</v>
      </c>
      <c r="E55" s="322">
        <v>1.4641030987199899</v>
      </c>
      <c r="F55" s="323">
        <v>68.521705124018467</v>
      </c>
      <c r="G55" s="322">
        <v>1.5312662777599311</v>
      </c>
      <c r="H55" s="663">
        <v>1025</v>
      </c>
      <c r="I55" s="309"/>
      <c r="J55" s="678" t="s">
        <v>27</v>
      </c>
      <c r="K55" s="321">
        <v>4.2260827240993217</v>
      </c>
      <c r="L55" s="322">
        <v>0.4455382137161728</v>
      </c>
      <c r="M55" s="324">
        <v>32.010653062138253</v>
      </c>
      <c r="N55" s="322">
        <v>1.0938759980572379</v>
      </c>
      <c r="O55" s="324">
        <v>63.763264213762433</v>
      </c>
      <c r="P55" s="322">
        <v>1.0977043164881271</v>
      </c>
      <c r="Q55" s="663">
        <v>3048</v>
      </c>
    </row>
    <row r="56" spans="1:28">
      <c r="A56" s="679" t="s">
        <v>26</v>
      </c>
      <c r="B56" s="680">
        <v>18.09704819969831</v>
      </c>
      <c r="C56" s="681">
        <v>0.63686731750867009</v>
      </c>
      <c r="D56" s="682">
        <v>44.952111129351778</v>
      </c>
      <c r="E56" s="681">
        <v>0.8227118100502695</v>
      </c>
      <c r="F56" s="682">
        <v>36.950840670949908</v>
      </c>
      <c r="G56" s="681">
        <v>0.79443768739918519</v>
      </c>
      <c r="H56" s="667">
        <v>4007</v>
      </c>
      <c r="I56" s="309"/>
      <c r="J56" s="679" t="s">
        <v>26</v>
      </c>
      <c r="K56" s="684">
        <v>19.220232333837998</v>
      </c>
      <c r="L56" s="681">
        <v>0.40657531268382041</v>
      </c>
      <c r="M56" s="685">
        <v>46.977301865208048</v>
      </c>
      <c r="N56" s="681">
        <v>0.49749527081877309</v>
      </c>
      <c r="O56" s="682">
        <v>33.802465800953946</v>
      </c>
      <c r="P56" s="681">
        <v>0.44918602979489308</v>
      </c>
      <c r="Q56" s="667">
        <v>12052</v>
      </c>
    </row>
    <row r="57" spans="1:28">
      <c r="A57" s="1968" t="s">
        <v>165</v>
      </c>
      <c r="B57" s="1968" t="s">
        <v>106</v>
      </c>
      <c r="C57" s="1968" t="s">
        <v>106</v>
      </c>
      <c r="D57" s="1968" t="s">
        <v>106</v>
      </c>
      <c r="E57" s="1968" t="s">
        <v>106</v>
      </c>
      <c r="F57" s="1968" t="s">
        <v>106</v>
      </c>
      <c r="G57" s="1968" t="s">
        <v>106</v>
      </c>
      <c r="H57" s="1968"/>
      <c r="I57" s="761"/>
      <c r="J57" s="1968" t="s">
        <v>165</v>
      </c>
      <c r="K57" s="1968" t="s">
        <v>106</v>
      </c>
      <c r="L57" s="1968" t="s">
        <v>106</v>
      </c>
      <c r="M57" s="1968" t="s">
        <v>106</v>
      </c>
      <c r="N57" s="1968" t="s">
        <v>106</v>
      </c>
      <c r="O57" s="1968" t="s">
        <v>106</v>
      </c>
      <c r="P57" s="1968" t="s">
        <v>106</v>
      </c>
      <c r="Q57" s="1968"/>
    </row>
    <row r="58" spans="1:28">
      <c r="A58" s="2082" t="s">
        <v>153</v>
      </c>
      <c r="B58" s="2082"/>
      <c r="C58" s="2082"/>
      <c r="D58" s="2082"/>
      <c r="E58" s="2082"/>
      <c r="F58" s="2082"/>
      <c r="G58" s="2082"/>
      <c r="H58" s="2082"/>
      <c r="I58" s="761"/>
      <c r="J58" s="2082" t="s">
        <v>153</v>
      </c>
      <c r="K58" s="2082"/>
      <c r="L58" s="2082"/>
      <c r="M58" s="2082"/>
      <c r="N58" s="2082"/>
      <c r="O58" s="2082"/>
      <c r="P58" s="2082"/>
      <c r="Q58" s="2082"/>
    </row>
    <row r="59" spans="1:28">
      <c r="A59" s="1968" t="s">
        <v>414</v>
      </c>
      <c r="B59" s="1968" t="s">
        <v>198</v>
      </c>
      <c r="C59" s="1968" t="s">
        <v>198</v>
      </c>
      <c r="D59" s="1968" t="s">
        <v>198</v>
      </c>
      <c r="E59" s="1968" t="s">
        <v>198</v>
      </c>
      <c r="F59" s="1968" t="s">
        <v>198</v>
      </c>
      <c r="G59" s="1968" t="s">
        <v>198</v>
      </c>
      <c r="H59" s="1968"/>
      <c r="I59" s="756"/>
      <c r="J59" s="1968" t="s">
        <v>414</v>
      </c>
      <c r="K59" s="1968" t="s">
        <v>199</v>
      </c>
      <c r="L59" s="1968" t="s">
        <v>199</v>
      </c>
      <c r="M59" s="1968" t="s">
        <v>199</v>
      </c>
      <c r="N59" s="1968" t="s">
        <v>199</v>
      </c>
      <c r="O59" s="1968" t="s">
        <v>199</v>
      </c>
      <c r="P59" s="1968" t="s">
        <v>199</v>
      </c>
      <c r="Q59" s="1968"/>
    </row>
    <row r="61" spans="1:28" ht="23.25">
      <c r="A61" s="1842">
        <v>2021</v>
      </c>
      <c r="B61" s="1842"/>
      <c r="C61" s="1842"/>
      <c r="D61" s="1842"/>
      <c r="E61" s="1842"/>
      <c r="F61" s="1842"/>
      <c r="G61" s="1842"/>
      <c r="H61" s="1842"/>
      <c r="I61" s="1842"/>
      <c r="J61" s="1842"/>
      <c r="K61" s="1842"/>
      <c r="L61" s="1842"/>
      <c r="M61" s="1842"/>
      <c r="N61" s="1842"/>
      <c r="O61" s="1842"/>
      <c r="P61" s="1842"/>
      <c r="Q61" s="1842"/>
      <c r="R61" s="325"/>
      <c r="S61" s="325"/>
      <c r="T61" s="303"/>
      <c r="U61" s="303"/>
      <c r="V61" s="303"/>
      <c r="W61" s="303"/>
      <c r="X61" s="303"/>
      <c r="Y61" s="303"/>
      <c r="Z61" s="303"/>
      <c r="AA61" s="303"/>
      <c r="AB61" s="303"/>
    </row>
    <row r="62" spans="1:28" s="1" customFormat="1" ht="12.75">
      <c r="A62" s="5"/>
      <c r="B62" s="246"/>
      <c r="C62" s="246"/>
      <c r="D62" s="7"/>
      <c r="E62" s="7"/>
      <c r="F62" s="7"/>
      <c r="G62" s="7"/>
      <c r="H62" s="7"/>
      <c r="I62" s="7"/>
      <c r="J62" s="7"/>
      <c r="K62" s="7"/>
      <c r="L62" s="7"/>
      <c r="M62" s="7"/>
      <c r="N62" s="7"/>
      <c r="O62" s="7"/>
      <c r="P62" s="7"/>
      <c r="Q62" s="7"/>
      <c r="R62" s="7"/>
      <c r="S62" s="7"/>
      <c r="T62" s="7"/>
      <c r="U62" s="7"/>
      <c r="V62" s="7"/>
      <c r="W62" s="7"/>
      <c r="X62" s="7"/>
      <c r="Y62" s="7"/>
      <c r="Z62" s="7"/>
      <c r="AA62" s="7"/>
      <c r="AB62" s="7"/>
    </row>
    <row r="63" spans="1:28" ht="15">
      <c r="A63" s="2" t="s">
        <v>386</v>
      </c>
      <c r="B63" s="303"/>
      <c r="C63" s="303"/>
      <c r="D63" s="303"/>
      <c r="E63" s="303"/>
      <c r="F63" s="303"/>
      <c r="G63" s="303"/>
      <c r="H63" s="303"/>
      <c r="I63" s="303"/>
      <c r="J63" s="2" t="s">
        <v>387</v>
      </c>
      <c r="K63" s="303"/>
      <c r="L63" s="303"/>
      <c r="M63" s="303"/>
      <c r="N63" s="303"/>
      <c r="O63" s="303"/>
      <c r="P63" s="303"/>
      <c r="Q63" s="303"/>
      <c r="R63" s="303"/>
      <c r="S63" s="303"/>
      <c r="T63" s="303"/>
      <c r="U63" s="303"/>
      <c r="V63" s="303"/>
      <c r="W63" s="303"/>
      <c r="X63" s="303"/>
      <c r="Y63" s="303"/>
      <c r="Z63" s="303"/>
      <c r="AA63" s="303"/>
      <c r="AB63" s="303"/>
    </row>
    <row r="64" spans="1:28" ht="15.75" thickBot="1">
      <c r="A64" s="2149" t="s">
        <v>8</v>
      </c>
      <c r="B64" s="2160" t="s">
        <v>140</v>
      </c>
      <c r="C64" s="2152"/>
      <c r="D64" s="2152"/>
      <c r="E64" s="2152"/>
      <c r="F64" s="2152"/>
      <c r="G64" s="2152"/>
      <c r="H64" s="2152"/>
      <c r="I64" s="303"/>
      <c r="J64" s="1865" t="s">
        <v>8</v>
      </c>
      <c r="K64" s="2160" t="s">
        <v>140</v>
      </c>
      <c r="L64" s="2152"/>
      <c r="M64" s="2152"/>
      <c r="N64" s="2152"/>
      <c r="O64" s="2152"/>
      <c r="P64" s="2152"/>
      <c r="Q64" s="2152"/>
      <c r="R64" s="303"/>
      <c r="S64" s="303"/>
      <c r="T64" s="303"/>
      <c r="U64" s="303"/>
      <c r="V64" s="303"/>
      <c r="W64" s="303"/>
      <c r="X64" s="303"/>
      <c r="Y64" s="303"/>
      <c r="Z64" s="303"/>
      <c r="AA64" s="303"/>
      <c r="AB64" s="303"/>
    </row>
    <row r="65" spans="1:58" ht="15">
      <c r="A65" s="2149"/>
      <c r="B65" s="2155" t="s">
        <v>141</v>
      </c>
      <c r="C65" s="2156"/>
      <c r="D65" s="2157" t="s">
        <v>142</v>
      </c>
      <c r="E65" s="2156"/>
      <c r="F65" s="2157" t="s">
        <v>143</v>
      </c>
      <c r="G65" s="2156"/>
      <c r="H65" s="650"/>
      <c r="I65" s="303"/>
      <c r="J65" s="1866"/>
      <c r="K65" s="2171" t="s">
        <v>141</v>
      </c>
      <c r="L65" s="2172"/>
      <c r="M65" s="2173" t="s">
        <v>142</v>
      </c>
      <c r="N65" s="2172"/>
      <c r="O65" s="2173" t="s">
        <v>143</v>
      </c>
      <c r="P65" s="2172"/>
      <c r="Q65" s="650"/>
      <c r="R65" s="303"/>
      <c r="S65" s="303"/>
      <c r="T65" s="303"/>
      <c r="U65" s="303"/>
      <c r="V65" s="303"/>
      <c r="W65" s="303"/>
      <c r="X65" s="303"/>
      <c r="Y65" s="303"/>
      <c r="Z65" s="303"/>
      <c r="AA65" s="303"/>
      <c r="AB65" s="303"/>
    </row>
    <row r="66" spans="1:58" ht="15.75" thickBot="1">
      <c r="A66" s="2150"/>
      <c r="B66" s="326" t="s">
        <v>46</v>
      </c>
      <c r="C66" s="327" t="s">
        <v>69</v>
      </c>
      <c r="D66" s="328" t="s">
        <v>46</v>
      </c>
      <c r="E66" s="327" t="s">
        <v>69</v>
      </c>
      <c r="F66" s="328" t="s">
        <v>46</v>
      </c>
      <c r="G66" s="327" t="s">
        <v>69</v>
      </c>
      <c r="H66" s="328" t="s">
        <v>77</v>
      </c>
      <c r="I66" s="303"/>
      <c r="J66" s="2168"/>
      <c r="K66" s="326" t="s">
        <v>46</v>
      </c>
      <c r="L66" s="327" t="s">
        <v>69</v>
      </c>
      <c r="M66" s="328" t="s">
        <v>46</v>
      </c>
      <c r="N66" s="327" t="s">
        <v>69</v>
      </c>
      <c r="O66" s="328" t="s">
        <v>46</v>
      </c>
      <c r="P66" s="327" t="s">
        <v>69</v>
      </c>
      <c r="Q66" s="328" t="s">
        <v>77</v>
      </c>
      <c r="R66" s="303"/>
      <c r="S66" s="303"/>
      <c r="T66" s="303"/>
      <c r="U66" s="303"/>
      <c r="V66" s="303"/>
      <c r="W66" s="303"/>
      <c r="X66" s="303"/>
      <c r="Y66" s="303"/>
      <c r="Z66" s="303"/>
      <c r="AA66" s="303"/>
      <c r="AB66" s="303"/>
    </row>
    <row r="67" spans="1:58" ht="15">
      <c r="A67" s="686" t="s">
        <v>9</v>
      </c>
      <c r="B67" s="306">
        <v>32.694085988670651</v>
      </c>
      <c r="C67" s="307">
        <v>2.3146807109556882</v>
      </c>
      <c r="D67" s="308">
        <v>42.925510373263883</v>
      </c>
      <c r="E67" s="307">
        <v>2.4405232663349481</v>
      </c>
      <c r="F67" s="308">
        <v>24.380403638065481</v>
      </c>
      <c r="G67" s="307">
        <v>2.1102272749198669</v>
      </c>
      <c r="H67" s="661">
        <v>419</v>
      </c>
      <c r="I67" s="303"/>
      <c r="J67" s="686" t="s">
        <v>9</v>
      </c>
      <c r="K67" s="306">
        <v>35.923095533695168</v>
      </c>
      <c r="L67" s="307">
        <v>1.3981148852435641</v>
      </c>
      <c r="M67" s="308">
        <v>46.098837294597551</v>
      </c>
      <c r="N67" s="307">
        <v>1.4250741140587591</v>
      </c>
      <c r="O67" s="308">
        <v>17.978067171707291</v>
      </c>
      <c r="P67" s="307">
        <v>0.98108163460196152</v>
      </c>
      <c r="Q67" s="661">
        <v>1287</v>
      </c>
      <c r="R67" s="325"/>
      <c r="S67" s="325"/>
      <c r="T67" s="325"/>
      <c r="U67" s="325"/>
      <c r="V67" s="325"/>
      <c r="W67" s="325"/>
      <c r="X67" s="325"/>
      <c r="Y67" s="325"/>
      <c r="Z67" s="325"/>
      <c r="AA67" s="325"/>
      <c r="AB67" s="325"/>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row>
    <row r="68" spans="1:58" ht="15">
      <c r="A68" s="687" t="s">
        <v>10</v>
      </c>
      <c r="B68" s="311">
        <v>31.541558420822529</v>
      </c>
      <c r="C68" s="312">
        <v>2.3405345993803102</v>
      </c>
      <c r="D68" s="215">
        <v>43.025255192222588</v>
      </c>
      <c r="E68" s="312">
        <v>2.495932965798302</v>
      </c>
      <c r="F68" s="215">
        <v>25.43318638695488</v>
      </c>
      <c r="G68" s="312">
        <v>2.2035060821774599</v>
      </c>
      <c r="H68" s="660">
        <v>401</v>
      </c>
      <c r="I68" s="303"/>
      <c r="J68" s="687" t="s">
        <v>10</v>
      </c>
      <c r="K68" s="311">
        <v>26.01050246452947</v>
      </c>
      <c r="L68" s="312">
        <v>1.153960115225537</v>
      </c>
      <c r="M68" s="215">
        <v>44.759034330811033</v>
      </c>
      <c r="N68" s="312">
        <v>1.3284879172551991</v>
      </c>
      <c r="O68" s="215">
        <v>29.2304632046595</v>
      </c>
      <c r="P68" s="312">
        <v>1.248052089520048</v>
      </c>
      <c r="Q68" s="660">
        <v>1426</v>
      </c>
      <c r="R68" s="325"/>
      <c r="S68" s="325"/>
      <c r="T68" s="325"/>
      <c r="U68" s="325"/>
      <c r="V68" s="325"/>
      <c r="W68" s="325"/>
      <c r="X68" s="325"/>
      <c r="Y68" s="325"/>
      <c r="Z68" s="325"/>
      <c r="AA68" s="325"/>
      <c r="AB68" s="325"/>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c r="BC68" s="329"/>
      <c r="BD68" s="329"/>
      <c r="BE68" s="329"/>
      <c r="BF68" s="329"/>
    </row>
    <row r="69" spans="1:58" ht="15">
      <c r="A69" s="686" t="s">
        <v>11</v>
      </c>
      <c r="B69" s="313" t="s">
        <v>105</v>
      </c>
      <c r="C69" s="307" t="s">
        <v>105</v>
      </c>
      <c r="D69" s="314">
        <v>44.742744388115518</v>
      </c>
      <c r="E69" s="307">
        <v>3.2545616470254921</v>
      </c>
      <c r="F69" s="314">
        <v>48.270503339938372</v>
      </c>
      <c r="G69" s="307">
        <v>3.2684119781102861</v>
      </c>
      <c r="H69" s="661">
        <v>246</v>
      </c>
      <c r="I69" s="303"/>
      <c r="J69" s="686" t="s">
        <v>11</v>
      </c>
      <c r="K69" s="313" t="s">
        <v>105</v>
      </c>
      <c r="L69" s="307" t="s">
        <v>105</v>
      </c>
      <c r="M69" s="314">
        <v>47.357801902836968</v>
      </c>
      <c r="N69" s="307">
        <v>2.3112511326638692</v>
      </c>
      <c r="O69" s="314">
        <v>47.719708184227798</v>
      </c>
      <c r="P69" s="307">
        <v>2.2564419057047189</v>
      </c>
      <c r="Q69" s="661">
        <v>696</v>
      </c>
      <c r="R69" s="325"/>
      <c r="S69" s="325"/>
      <c r="T69" s="325"/>
      <c r="U69" s="325"/>
      <c r="V69" s="325"/>
      <c r="W69" s="325"/>
      <c r="X69" s="325"/>
      <c r="Y69" s="325"/>
      <c r="Z69" s="325"/>
      <c r="AA69" s="325"/>
      <c r="AB69" s="325"/>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329"/>
      <c r="BE69" s="329"/>
      <c r="BF69" s="329"/>
    </row>
    <row r="70" spans="1:58" ht="15">
      <c r="A70" s="687" t="s">
        <v>12</v>
      </c>
      <c r="B70" s="311" t="s">
        <v>105</v>
      </c>
      <c r="C70" s="312" t="s">
        <v>105</v>
      </c>
      <c r="D70" s="215">
        <v>33.37326746199593</v>
      </c>
      <c r="E70" s="312">
        <v>3.2211535789894392</v>
      </c>
      <c r="F70" s="215">
        <v>61.412269554429443</v>
      </c>
      <c r="G70" s="312">
        <v>3.3250892263464058</v>
      </c>
      <c r="H70" s="660">
        <v>223</v>
      </c>
      <c r="I70" s="303"/>
      <c r="J70" s="687" t="s">
        <v>12</v>
      </c>
      <c r="K70" s="311" t="s">
        <v>105</v>
      </c>
      <c r="L70" s="312" t="s">
        <v>105</v>
      </c>
      <c r="M70" s="215">
        <v>37.657825539664913</v>
      </c>
      <c r="N70" s="312">
        <v>2.1016367254192891</v>
      </c>
      <c r="O70" s="215">
        <v>58.383988214524003</v>
      </c>
      <c r="P70" s="312">
        <v>2.1218920161332049</v>
      </c>
      <c r="Q70" s="660">
        <v>594</v>
      </c>
      <c r="R70" s="325"/>
      <c r="S70" s="325"/>
      <c r="T70" s="325"/>
      <c r="U70" s="325"/>
      <c r="V70" s="325"/>
      <c r="W70" s="325"/>
      <c r="X70" s="325"/>
      <c r="Y70" s="325"/>
      <c r="Z70" s="325"/>
      <c r="AA70" s="325"/>
      <c r="AB70" s="325"/>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c r="AZ70" s="329"/>
      <c r="BA70" s="329"/>
      <c r="BB70" s="329"/>
      <c r="BC70" s="329"/>
      <c r="BD70" s="329"/>
      <c r="BE70" s="329"/>
      <c r="BF70" s="329"/>
    </row>
    <row r="71" spans="1:58" ht="15">
      <c r="A71" s="686" t="s">
        <v>13</v>
      </c>
      <c r="B71" s="313" t="s">
        <v>105</v>
      </c>
      <c r="C71" s="307" t="s">
        <v>105</v>
      </c>
      <c r="D71" s="314">
        <v>56.809199940696772</v>
      </c>
      <c r="E71" s="307">
        <v>4.6747142179153016</v>
      </c>
      <c r="F71" s="314" t="s">
        <v>105</v>
      </c>
      <c r="G71" s="307" t="s">
        <v>105</v>
      </c>
      <c r="H71" s="661">
        <v>120</v>
      </c>
      <c r="I71" s="303"/>
      <c r="J71" s="686" t="s">
        <v>13</v>
      </c>
      <c r="K71" s="313" t="s">
        <v>105</v>
      </c>
      <c r="L71" s="307" t="s">
        <v>105</v>
      </c>
      <c r="M71" s="314">
        <v>64.927479184747909</v>
      </c>
      <c r="N71" s="307">
        <v>2.4226379733006409</v>
      </c>
      <c r="O71" s="314">
        <v>24.992882563277941</v>
      </c>
      <c r="P71" s="307">
        <v>2.0109325976192038</v>
      </c>
      <c r="Q71" s="661">
        <v>423</v>
      </c>
      <c r="R71" s="325"/>
      <c r="S71" s="325"/>
      <c r="T71" s="325"/>
      <c r="U71" s="325"/>
      <c r="V71" s="325"/>
      <c r="W71" s="325"/>
      <c r="X71" s="325"/>
      <c r="Y71" s="325"/>
      <c r="Z71" s="325"/>
      <c r="AA71" s="325"/>
      <c r="AB71" s="325"/>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329"/>
      <c r="BC71" s="329"/>
      <c r="BD71" s="329"/>
      <c r="BE71" s="329"/>
      <c r="BF71" s="329"/>
    </row>
    <row r="72" spans="1:58" ht="15">
      <c r="A72" s="687" t="s">
        <v>14</v>
      </c>
      <c r="B72" s="311" t="s">
        <v>105</v>
      </c>
      <c r="C72" s="312" t="s">
        <v>105</v>
      </c>
      <c r="D72" s="215">
        <v>43.7485296105393</v>
      </c>
      <c r="E72" s="312">
        <v>3.392328781213739</v>
      </c>
      <c r="F72" s="215">
        <v>42.049963014180271</v>
      </c>
      <c r="G72" s="312">
        <v>3.3735708014279711</v>
      </c>
      <c r="H72" s="660">
        <v>221</v>
      </c>
      <c r="I72" s="303"/>
      <c r="J72" s="687" t="s">
        <v>14</v>
      </c>
      <c r="K72" s="311">
        <v>19.292722256078861</v>
      </c>
      <c r="L72" s="312">
        <v>1.695278318037714</v>
      </c>
      <c r="M72" s="215">
        <v>45.706895622302</v>
      </c>
      <c r="N72" s="312">
        <v>1.9999996261810971</v>
      </c>
      <c r="O72" s="215">
        <v>35.000382121619133</v>
      </c>
      <c r="P72" s="312">
        <v>1.858102597931524</v>
      </c>
      <c r="Q72" s="660">
        <v>674</v>
      </c>
      <c r="R72" s="325"/>
      <c r="S72" s="325"/>
      <c r="T72" s="325"/>
      <c r="U72" s="325"/>
      <c r="V72" s="325"/>
      <c r="W72" s="325"/>
      <c r="X72" s="325"/>
      <c r="Y72" s="325"/>
      <c r="Z72" s="325"/>
      <c r="AA72" s="325"/>
      <c r="AB72" s="325"/>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c r="AZ72" s="329"/>
      <c r="BA72" s="329"/>
      <c r="BB72" s="329"/>
      <c r="BC72" s="329"/>
      <c r="BD72" s="329"/>
      <c r="BE72" s="329"/>
      <c r="BF72" s="329"/>
    </row>
    <row r="73" spans="1:58" ht="15">
      <c r="A73" s="686" t="s">
        <v>15</v>
      </c>
      <c r="B73" s="313">
        <v>22.005263553015588</v>
      </c>
      <c r="C73" s="307">
        <v>2.7492580058776701</v>
      </c>
      <c r="D73" s="314">
        <v>48.44746687884664</v>
      </c>
      <c r="E73" s="307">
        <v>3.3176661821149191</v>
      </c>
      <c r="F73" s="314">
        <v>29.547269568137772</v>
      </c>
      <c r="G73" s="307">
        <v>3.0298337387840308</v>
      </c>
      <c r="H73" s="661">
        <v>227</v>
      </c>
      <c r="I73" s="303"/>
      <c r="J73" s="686" t="s">
        <v>15</v>
      </c>
      <c r="K73" s="313">
        <v>20.85184596077973</v>
      </c>
      <c r="L73" s="307">
        <v>1.4663160599372409</v>
      </c>
      <c r="M73" s="314">
        <v>46.532320025823672</v>
      </c>
      <c r="N73" s="307">
        <v>1.781820313627005</v>
      </c>
      <c r="O73" s="314">
        <v>32.615834013396601</v>
      </c>
      <c r="P73" s="307">
        <v>1.667699093531515</v>
      </c>
      <c r="Q73" s="661">
        <v>792</v>
      </c>
      <c r="R73" s="325"/>
      <c r="S73" s="325"/>
      <c r="T73" s="325"/>
      <c r="U73" s="325"/>
      <c r="V73" s="325"/>
      <c r="W73" s="325"/>
      <c r="X73" s="325"/>
      <c r="Y73" s="325"/>
      <c r="Z73" s="325"/>
      <c r="AA73" s="325"/>
      <c r="AB73" s="325"/>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c r="AZ73" s="329"/>
      <c r="BA73" s="329"/>
      <c r="BB73" s="329"/>
      <c r="BC73" s="329"/>
      <c r="BD73" s="329"/>
      <c r="BE73" s="329"/>
      <c r="BF73" s="329"/>
    </row>
    <row r="74" spans="1:58" ht="15">
      <c r="A74" s="687" t="s">
        <v>24</v>
      </c>
      <c r="B74" s="311" t="s">
        <v>105</v>
      </c>
      <c r="C74" s="312" t="s">
        <v>105</v>
      </c>
      <c r="D74" s="215" t="s">
        <v>105</v>
      </c>
      <c r="E74" s="312" t="s">
        <v>105</v>
      </c>
      <c r="F74" s="215">
        <v>68.568359164328967</v>
      </c>
      <c r="G74" s="312">
        <v>3.715158705320003</v>
      </c>
      <c r="H74" s="660">
        <v>183</v>
      </c>
      <c r="I74" s="303"/>
      <c r="J74" s="687" t="s">
        <v>24</v>
      </c>
      <c r="K74" s="311" t="s">
        <v>105</v>
      </c>
      <c r="L74" s="312" t="s">
        <v>105</v>
      </c>
      <c r="M74" s="215">
        <v>25.978161874844812</v>
      </c>
      <c r="N74" s="312">
        <v>2.1209449472188888</v>
      </c>
      <c r="O74" s="215">
        <v>68.129249332320313</v>
      </c>
      <c r="P74" s="312">
        <v>2.2634946392029369</v>
      </c>
      <c r="Q74" s="660">
        <v>525</v>
      </c>
      <c r="R74" s="325"/>
      <c r="S74" s="325"/>
      <c r="T74" s="325"/>
      <c r="U74" s="325"/>
      <c r="V74" s="325"/>
      <c r="W74" s="325"/>
      <c r="X74" s="325"/>
      <c r="Y74" s="325"/>
      <c r="Z74" s="325"/>
      <c r="AA74" s="325"/>
      <c r="AB74" s="325"/>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29"/>
      <c r="AZ74" s="329"/>
      <c r="BA74" s="329"/>
      <c r="BB74" s="329"/>
      <c r="BC74" s="329"/>
      <c r="BD74" s="329"/>
      <c r="BE74" s="329"/>
      <c r="BF74" s="329"/>
    </row>
    <row r="75" spans="1:58" ht="15">
      <c r="A75" s="686" t="s">
        <v>16</v>
      </c>
      <c r="B75" s="313">
        <v>22.65218036957474</v>
      </c>
      <c r="C75" s="307">
        <v>2.4028467711020092</v>
      </c>
      <c r="D75" s="330">
        <v>56.7535978563673</v>
      </c>
      <c r="E75" s="307">
        <v>2.8340011439142159</v>
      </c>
      <c r="F75" s="330">
        <v>20.59422177405796</v>
      </c>
      <c r="G75" s="307">
        <v>2.2951143703972221</v>
      </c>
      <c r="H75" s="661">
        <v>325</v>
      </c>
      <c r="I75" s="303"/>
      <c r="J75" s="686" t="s">
        <v>16</v>
      </c>
      <c r="K75" s="313">
        <v>27.64565206476356</v>
      </c>
      <c r="L75" s="307">
        <v>1.4827521478464729</v>
      </c>
      <c r="M75" s="314">
        <v>48.226017127524507</v>
      </c>
      <c r="N75" s="307">
        <v>1.604681779236327</v>
      </c>
      <c r="O75" s="314">
        <v>24.128330807711929</v>
      </c>
      <c r="P75" s="307">
        <v>1.3041723240059411</v>
      </c>
      <c r="Q75" s="661">
        <v>1003</v>
      </c>
      <c r="R75" s="325"/>
      <c r="S75" s="325"/>
      <c r="T75" s="325"/>
      <c r="U75" s="325"/>
      <c r="V75" s="325"/>
      <c r="W75" s="325"/>
      <c r="X75" s="325"/>
      <c r="Y75" s="325"/>
      <c r="Z75" s="325"/>
      <c r="AA75" s="325"/>
      <c r="AB75" s="325"/>
      <c r="AC75" s="329"/>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29"/>
      <c r="AZ75" s="329"/>
      <c r="BA75" s="329"/>
      <c r="BB75" s="329"/>
      <c r="BC75" s="329"/>
      <c r="BD75" s="329"/>
      <c r="BE75" s="329"/>
      <c r="BF75" s="329"/>
    </row>
    <row r="76" spans="1:58" ht="15">
      <c r="A76" s="687" t="s">
        <v>17</v>
      </c>
      <c r="B76" s="311">
        <v>23.045714225895111</v>
      </c>
      <c r="C76" s="312">
        <v>1.9322419568073721</v>
      </c>
      <c r="D76" s="215">
        <v>51.558424628638413</v>
      </c>
      <c r="E76" s="312">
        <v>2.2926412058799381</v>
      </c>
      <c r="F76" s="215">
        <v>25.39586114546648</v>
      </c>
      <c r="G76" s="312">
        <v>1.995463661887791</v>
      </c>
      <c r="H76" s="660">
        <v>483</v>
      </c>
      <c r="I76" s="303"/>
      <c r="J76" s="687" t="s">
        <v>17</v>
      </c>
      <c r="K76" s="311">
        <v>19.953094182392778</v>
      </c>
      <c r="L76" s="312">
        <v>1.0961410155313009</v>
      </c>
      <c r="M76" s="215">
        <v>53.168812456757927</v>
      </c>
      <c r="N76" s="312">
        <v>1.3109765013040089</v>
      </c>
      <c r="O76" s="215">
        <v>26.878093360849292</v>
      </c>
      <c r="P76" s="312">
        <v>1.1150521657730641</v>
      </c>
      <c r="Q76" s="660">
        <v>1504</v>
      </c>
      <c r="R76" s="303"/>
      <c r="S76" s="303"/>
      <c r="T76" s="303"/>
      <c r="U76" s="303"/>
      <c r="V76" s="303"/>
      <c r="W76" s="303"/>
      <c r="X76" s="303"/>
      <c r="Y76" s="303"/>
      <c r="Z76" s="303"/>
      <c r="AA76" s="303"/>
      <c r="AB76" s="303"/>
    </row>
    <row r="77" spans="1:58" ht="15">
      <c r="A77" s="686" t="s">
        <v>18</v>
      </c>
      <c r="B77" s="313">
        <v>27.027404048535711</v>
      </c>
      <c r="C77" s="307">
        <v>2.9578621016050231</v>
      </c>
      <c r="D77" s="314">
        <v>49.921719117394623</v>
      </c>
      <c r="E77" s="307">
        <v>3.3295035004099369</v>
      </c>
      <c r="F77" s="314">
        <v>23.050876834069669</v>
      </c>
      <c r="G77" s="307">
        <v>2.79460605188057</v>
      </c>
      <c r="H77" s="661">
        <v>232</v>
      </c>
      <c r="I77" s="303"/>
      <c r="J77" s="686" t="s">
        <v>18</v>
      </c>
      <c r="K77" s="313">
        <v>23.817883795893689</v>
      </c>
      <c r="L77" s="307">
        <v>1.7060943990244839</v>
      </c>
      <c r="M77" s="314">
        <v>45.972603322767128</v>
      </c>
      <c r="N77" s="307">
        <v>1.950048575041692</v>
      </c>
      <c r="O77" s="314">
        <v>30.20951288133918</v>
      </c>
      <c r="P77" s="307">
        <v>1.765889236242282</v>
      </c>
      <c r="Q77" s="661">
        <v>665</v>
      </c>
      <c r="R77" s="303"/>
      <c r="S77" s="303"/>
      <c r="T77" s="303"/>
      <c r="U77" s="303"/>
      <c r="V77" s="303"/>
      <c r="W77" s="303"/>
      <c r="X77" s="303"/>
      <c r="Y77" s="303"/>
      <c r="Z77" s="303"/>
      <c r="AA77" s="303"/>
      <c r="AB77" s="303"/>
    </row>
    <row r="78" spans="1:58" ht="15">
      <c r="A78" s="687" t="s">
        <v>19</v>
      </c>
      <c r="B78" s="311" t="s">
        <v>105</v>
      </c>
      <c r="C78" s="312" t="s">
        <v>105</v>
      </c>
      <c r="D78" s="215">
        <v>46.543550311701253</v>
      </c>
      <c r="E78" s="312">
        <v>4.0850972345812746</v>
      </c>
      <c r="F78" s="215">
        <v>40.704342601585552</v>
      </c>
      <c r="G78" s="312">
        <v>4.0271225142940761</v>
      </c>
      <c r="H78" s="660">
        <v>151</v>
      </c>
      <c r="I78" s="303"/>
      <c r="J78" s="687" t="s">
        <v>19</v>
      </c>
      <c r="K78" s="311">
        <v>21.895724964132551</v>
      </c>
      <c r="L78" s="312">
        <v>2.262052907049124</v>
      </c>
      <c r="M78" s="215">
        <v>40.801169223002667</v>
      </c>
      <c r="N78" s="312">
        <v>2.424158556329393</v>
      </c>
      <c r="O78" s="215">
        <v>37.303105812864793</v>
      </c>
      <c r="P78" s="312">
        <v>2.2952493053373662</v>
      </c>
      <c r="Q78" s="660">
        <v>462</v>
      </c>
      <c r="R78" s="303"/>
      <c r="S78" s="303"/>
      <c r="T78" s="303"/>
      <c r="U78" s="303"/>
      <c r="V78" s="303"/>
      <c r="W78" s="303"/>
      <c r="X78" s="303"/>
      <c r="Y78" s="303"/>
      <c r="Z78" s="303"/>
      <c r="AA78" s="303"/>
      <c r="AB78" s="303"/>
    </row>
    <row r="79" spans="1:58" ht="15">
      <c r="A79" s="686" t="s">
        <v>20</v>
      </c>
      <c r="B79" s="313" t="s">
        <v>105</v>
      </c>
      <c r="C79" s="307" t="s">
        <v>105</v>
      </c>
      <c r="D79" s="314">
        <v>29.294741058410569</v>
      </c>
      <c r="E79" s="307">
        <v>2.9066972164003499</v>
      </c>
      <c r="F79" s="314">
        <v>66.606413102114786</v>
      </c>
      <c r="G79" s="307">
        <v>3.0165257001581391</v>
      </c>
      <c r="H79" s="661">
        <v>255</v>
      </c>
      <c r="I79" s="303"/>
      <c r="J79" s="686" t="s">
        <v>20</v>
      </c>
      <c r="K79" s="313" t="s">
        <v>105</v>
      </c>
      <c r="L79" s="307" t="s">
        <v>105</v>
      </c>
      <c r="M79" s="314">
        <v>25.279501667245938</v>
      </c>
      <c r="N79" s="307">
        <v>1.624493256307324</v>
      </c>
      <c r="O79" s="314">
        <v>69.723313956594595</v>
      </c>
      <c r="P79" s="307">
        <v>1.725143757096578</v>
      </c>
      <c r="Q79" s="661">
        <v>771</v>
      </c>
      <c r="R79" s="303"/>
      <c r="S79" s="303"/>
      <c r="T79" s="303"/>
      <c r="U79" s="303"/>
      <c r="V79" s="303"/>
      <c r="W79" s="303"/>
      <c r="X79" s="303"/>
      <c r="Y79" s="303"/>
      <c r="Z79" s="303"/>
      <c r="AA79" s="303"/>
      <c r="AB79" s="303"/>
    </row>
    <row r="80" spans="1:58" ht="15">
      <c r="A80" s="687" t="s">
        <v>21</v>
      </c>
      <c r="B80" s="311" t="s">
        <v>105</v>
      </c>
      <c r="C80" s="312" t="s">
        <v>105</v>
      </c>
      <c r="D80" s="215">
        <v>23.960945978920162</v>
      </c>
      <c r="E80" s="312">
        <v>3.0691612028168329</v>
      </c>
      <c r="F80" s="215">
        <v>71.04706171348279</v>
      </c>
      <c r="G80" s="312">
        <v>3.2889492161396729</v>
      </c>
      <c r="H80" s="660">
        <v>212</v>
      </c>
      <c r="I80" s="303"/>
      <c r="J80" s="687" t="s">
        <v>21</v>
      </c>
      <c r="K80" s="311" t="s">
        <v>105</v>
      </c>
      <c r="L80" s="312" t="s">
        <v>105</v>
      </c>
      <c r="M80" s="215">
        <v>23.68307382810811</v>
      </c>
      <c r="N80" s="312">
        <v>1.7889861102753031</v>
      </c>
      <c r="O80" s="215">
        <v>71.565908100058266</v>
      </c>
      <c r="P80" s="312">
        <v>1.8938092411672129</v>
      </c>
      <c r="Q80" s="660">
        <v>579</v>
      </c>
      <c r="R80" s="303"/>
      <c r="S80" s="303"/>
      <c r="T80" s="303"/>
      <c r="U80" s="303"/>
      <c r="V80" s="303"/>
      <c r="W80" s="303"/>
      <c r="X80" s="303"/>
      <c r="Y80" s="303"/>
      <c r="Z80" s="303"/>
      <c r="AA80" s="303"/>
      <c r="AB80" s="303"/>
    </row>
    <row r="81" spans="1:28" ht="15">
      <c r="A81" s="686" t="s">
        <v>22</v>
      </c>
      <c r="B81" s="313" t="s">
        <v>105</v>
      </c>
      <c r="C81" s="307" t="s">
        <v>105</v>
      </c>
      <c r="D81" s="314">
        <v>59.715302758831712</v>
      </c>
      <c r="E81" s="307">
        <v>4.052352470778378</v>
      </c>
      <c r="F81" s="314" t="s">
        <v>105</v>
      </c>
      <c r="G81" s="307" t="s">
        <v>105</v>
      </c>
      <c r="H81" s="661">
        <v>165</v>
      </c>
      <c r="I81" s="303"/>
      <c r="J81" s="686" t="s">
        <v>22</v>
      </c>
      <c r="K81" s="313">
        <v>19.955331035111911</v>
      </c>
      <c r="L81" s="307">
        <v>1.8347558271951461</v>
      </c>
      <c r="M81" s="314">
        <v>55.083208207649257</v>
      </c>
      <c r="N81" s="307">
        <v>2.1354975535041092</v>
      </c>
      <c r="O81" s="314">
        <v>24.961460757238829</v>
      </c>
      <c r="P81" s="307">
        <v>1.7299544360337571</v>
      </c>
      <c r="Q81" s="661">
        <v>585</v>
      </c>
      <c r="R81" s="303"/>
      <c r="S81" s="303"/>
      <c r="T81" s="303"/>
      <c r="U81" s="303"/>
      <c r="V81" s="303"/>
      <c r="W81" s="303"/>
      <c r="X81" s="303"/>
      <c r="Y81" s="303"/>
      <c r="Z81" s="303"/>
      <c r="AA81" s="303"/>
      <c r="AB81" s="303"/>
    </row>
    <row r="82" spans="1:28" ht="15.75" thickBot="1">
      <c r="A82" s="687" t="s">
        <v>23</v>
      </c>
      <c r="B82" s="311" t="s">
        <v>105</v>
      </c>
      <c r="C82" s="312" t="s">
        <v>105</v>
      </c>
      <c r="D82" s="215" t="s">
        <v>105</v>
      </c>
      <c r="E82" s="312" t="s">
        <v>105</v>
      </c>
      <c r="F82" s="215">
        <v>72.276781420621759</v>
      </c>
      <c r="G82" s="312">
        <v>3.719036840147234</v>
      </c>
      <c r="H82" s="660">
        <v>164</v>
      </c>
      <c r="I82" s="303"/>
      <c r="J82" s="687" t="s">
        <v>23</v>
      </c>
      <c r="K82" s="311" t="s">
        <v>105</v>
      </c>
      <c r="L82" s="312" t="s">
        <v>105</v>
      </c>
      <c r="M82" s="215">
        <v>21.189077658069021</v>
      </c>
      <c r="N82" s="312">
        <v>1.863558342491862</v>
      </c>
      <c r="O82" s="215">
        <v>74.395740496588203</v>
      </c>
      <c r="P82" s="312">
        <v>1.999460079948211</v>
      </c>
      <c r="Q82" s="660">
        <v>499</v>
      </c>
      <c r="R82" s="303"/>
      <c r="S82" s="303"/>
      <c r="T82" s="303"/>
      <c r="U82" s="303"/>
      <c r="V82" s="303"/>
      <c r="W82" s="303"/>
      <c r="X82" s="303"/>
      <c r="Y82" s="303"/>
      <c r="Z82" s="303"/>
      <c r="AA82" s="303"/>
      <c r="AB82" s="303"/>
    </row>
    <row r="83" spans="1:28" ht="15">
      <c r="A83" s="688" t="s">
        <v>28</v>
      </c>
      <c r="B83" s="331">
        <v>25.436340445965431</v>
      </c>
      <c r="C83" s="318">
        <v>0.90536574885364918</v>
      </c>
      <c r="D83" s="319">
        <v>48.770749816298391</v>
      </c>
      <c r="E83" s="318">
        <v>1.0326011258109971</v>
      </c>
      <c r="F83" s="320">
        <v>25.792909737736171</v>
      </c>
      <c r="G83" s="318">
        <v>0.89738624968396064</v>
      </c>
      <c r="H83" s="677">
        <v>2744</v>
      </c>
      <c r="I83" s="303"/>
      <c r="J83" s="688" t="s">
        <v>28</v>
      </c>
      <c r="K83" s="331">
        <v>24.99697373241068</v>
      </c>
      <c r="L83" s="318">
        <v>0.51579655867442298</v>
      </c>
      <c r="M83" s="319">
        <v>48.442678753151498</v>
      </c>
      <c r="N83" s="318">
        <v>0.58261544874765436</v>
      </c>
      <c r="O83" s="319">
        <v>26.560347514437819</v>
      </c>
      <c r="P83" s="318">
        <v>0.4986217435002262</v>
      </c>
      <c r="Q83" s="677">
        <v>8821</v>
      </c>
      <c r="R83" s="303"/>
      <c r="S83" s="303"/>
      <c r="T83" s="303"/>
      <c r="U83" s="303"/>
      <c r="V83" s="303"/>
      <c r="W83" s="303"/>
      <c r="X83" s="303"/>
      <c r="Y83" s="303"/>
      <c r="Z83" s="303"/>
      <c r="AA83" s="303"/>
      <c r="AB83" s="303"/>
    </row>
    <row r="84" spans="1:28" ht="15">
      <c r="A84" s="689" t="s">
        <v>27</v>
      </c>
      <c r="B84" s="321">
        <v>4.9132190539197422</v>
      </c>
      <c r="C84" s="322">
        <v>0.65263708271843413</v>
      </c>
      <c r="D84" s="324">
        <v>32.126584846336492</v>
      </c>
      <c r="E84" s="322">
        <v>1.3832659342547211</v>
      </c>
      <c r="F84" s="324">
        <v>62.960196099743769</v>
      </c>
      <c r="G84" s="322">
        <v>1.4288875529680201</v>
      </c>
      <c r="H84" s="663">
        <v>1283</v>
      </c>
      <c r="I84" s="303"/>
      <c r="J84" s="689" t="s">
        <v>27</v>
      </c>
      <c r="K84" s="321">
        <v>4.8002326929491588</v>
      </c>
      <c r="L84" s="322">
        <v>0.45560777618469239</v>
      </c>
      <c r="M84" s="324">
        <v>31.67037952992775</v>
      </c>
      <c r="N84" s="322">
        <v>0.8968678399909582</v>
      </c>
      <c r="O84" s="324">
        <v>63.529387777123091</v>
      </c>
      <c r="P84" s="322">
        <v>0.92062796702257876</v>
      </c>
      <c r="Q84" s="663">
        <v>3664</v>
      </c>
      <c r="R84" s="303"/>
      <c r="S84" s="303"/>
      <c r="T84" s="303"/>
      <c r="U84" s="303"/>
      <c r="V84" s="303"/>
      <c r="W84" s="303"/>
      <c r="X84" s="303"/>
      <c r="Y84" s="303"/>
      <c r="Z84" s="303"/>
      <c r="AA84" s="303"/>
      <c r="AB84" s="303"/>
    </row>
    <row r="85" spans="1:28" ht="15">
      <c r="A85" s="690" t="s">
        <v>26</v>
      </c>
      <c r="B85" s="680">
        <v>19.866034461247619</v>
      </c>
      <c r="C85" s="681">
        <v>0.69886500361485171</v>
      </c>
      <c r="D85" s="682">
        <v>44.253255134483418</v>
      </c>
      <c r="E85" s="681">
        <v>0.84819215409125681</v>
      </c>
      <c r="F85" s="685">
        <v>35.88071040426896</v>
      </c>
      <c r="G85" s="681">
        <v>0.80337594758828013</v>
      </c>
      <c r="H85" s="667">
        <v>4027</v>
      </c>
      <c r="I85" s="303"/>
      <c r="J85" s="690" t="s">
        <v>26</v>
      </c>
      <c r="K85" s="680">
        <v>20.998090624238621</v>
      </c>
      <c r="L85" s="681">
        <v>0.42944097613657911</v>
      </c>
      <c r="M85" s="682">
        <v>45.121822981524247</v>
      </c>
      <c r="N85" s="681">
        <v>0.50098777754166635</v>
      </c>
      <c r="O85" s="682">
        <v>33.880086394237132</v>
      </c>
      <c r="P85" s="681">
        <v>0.45283853326572132</v>
      </c>
      <c r="Q85" s="667">
        <v>12485</v>
      </c>
      <c r="R85" s="303"/>
      <c r="S85" s="303"/>
      <c r="T85" s="303"/>
      <c r="U85" s="303"/>
      <c r="V85" s="303"/>
      <c r="W85" s="303"/>
      <c r="X85" s="303"/>
      <c r="Y85" s="303"/>
      <c r="Z85" s="303"/>
      <c r="AA85" s="303"/>
      <c r="AB85" s="303"/>
    </row>
    <row r="86" spans="1:28" ht="15">
      <c r="A86" s="2102" t="s">
        <v>165</v>
      </c>
      <c r="B86" s="2102"/>
      <c r="C86" s="2102"/>
      <c r="D86" s="2102"/>
      <c r="E86" s="2102"/>
      <c r="F86" s="2102"/>
      <c r="G86" s="2102"/>
      <c r="H86" s="2102"/>
      <c r="I86" s="10"/>
      <c r="J86" s="2102" t="s">
        <v>165</v>
      </c>
      <c r="K86" s="2102"/>
      <c r="L86" s="2102"/>
      <c r="M86" s="2102"/>
      <c r="N86" s="2102"/>
      <c r="O86" s="2102"/>
      <c r="P86" s="2102"/>
      <c r="Q86" s="2102"/>
      <c r="R86" s="303"/>
      <c r="S86" s="303"/>
      <c r="T86" s="303"/>
      <c r="U86" s="303"/>
      <c r="V86" s="303"/>
      <c r="W86" s="303"/>
      <c r="X86" s="303"/>
      <c r="Y86" s="303"/>
      <c r="Z86" s="303"/>
      <c r="AA86" s="303"/>
      <c r="AB86" s="303"/>
    </row>
    <row r="87" spans="1:28" s="3" customFormat="1" ht="14.45" customHeight="1">
      <c r="A87" s="2082" t="s">
        <v>200</v>
      </c>
      <c r="B87" s="2082"/>
      <c r="C87" s="2082"/>
      <c r="D87" s="2082"/>
      <c r="E87" s="2082"/>
      <c r="F87" s="2082"/>
      <c r="G87" s="2082"/>
      <c r="H87" s="2082"/>
      <c r="I87" s="214"/>
      <c r="J87" s="2082" t="s">
        <v>200</v>
      </c>
      <c r="K87" s="2082"/>
      <c r="L87" s="2082"/>
      <c r="M87" s="2082"/>
      <c r="N87" s="2082"/>
      <c r="O87" s="2082"/>
      <c r="P87" s="2082"/>
      <c r="Q87" s="2082"/>
      <c r="R87" s="332"/>
      <c r="S87" s="332"/>
      <c r="T87" s="332"/>
      <c r="U87" s="332"/>
      <c r="V87" s="332"/>
      <c r="W87" s="332"/>
      <c r="X87" s="332"/>
      <c r="Y87" s="332"/>
      <c r="Z87" s="332"/>
      <c r="AA87" s="332"/>
      <c r="AB87" s="332"/>
    </row>
    <row r="88" spans="1:28" ht="15">
      <c r="A88" s="2082" t="s">
        <v>416</v>
      </c>
      <c r="B88" s="2082"/>
      <c r="C88" s="2082"/>
      <c r="D88" s="2082"/>
      <c r="E88" s="2082"/>
      <c r="F88" s="2082"/>
      <c r="G88" s="2082"/>
      <c r="H88" s="2082"/>
      <c r="I88" s="10"/>
      <c r="J88" s="2082" t="s">
        <v>416</v>
      </c>
      <c r="K88" s="2082"/>
      <c r="L88" s="2082"/>
      <c r="M88" s="2082"/>
      <c r="N88" s="2082"/>
      <c r="O88" s="2082"/>
      <c r="P88" s="2082"/>
      <c r="Q88" s="2082"/>
      <c r="R88" s="303"/>
      <c r="S88" s="303"/>
      <c r="T88" s="303"/>
      <c r="U88" s="303"/>
      <c r="V88" s="303"/>
      <c r="W88" s="303"/>
      <c r="X88" s="303"/>
      <c r="Y88" s="303"/>
      <c r="Z88" s="303"/>
      <c r="AA88" s="303"/>
      <c r="AB88" s="303"/>
    </row>
    <row r="89" spans="1:28" ht="1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row>
    <row r="90" spans="1:28" ht="23.25">
      <c r="A90" s="1842">
        <v>2020</v>
      </c>
      <c r="B90" s="1842"/>
      <c r="C90" s="1842"/>
      <c r="D90" s="1842"/>
      <c r="E90" s="1842"/>
      <c r="F90" s="1842"/>
      <c r="G90" s="1842"/>
      <c r="H90" s="1842"/>
      <c r="I90" s="1842"/>
      <c r="J90" s="1842"/>
      <c r="K90" s="1842"/>
      <c r="L90" s="1842"/>
      <c r="M90" s="1842"/>
      <c r="N90" s="1842"/>
      <c r="O90" s="1842"/>
      <c r="P90" s="1842"/>
      <c r="Q90" s="1842"/>
      <c r="R90" s="325"/>
      <c r="S90" s="325"/>
      <c r="T90" s="303"/>
      <c r="U90" s="303"/>
      <c r="V90" s="303"/>
      <c r="W90" s="303"/>
      <c r="X90" s="303"/>
      <c r="Y90" s="303"/>
      <c r="Z90" s="303"/>
      <c r="AA90" s="303"/>
      <c r="AB90" s="303"/>
    </row>
    <row r="91" spans="1:28" ht="15">
      <c r="A91" s="5"/>
      <c r="B91" s="216"/>
      <c r="C91" s="216"/>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row>
    <row r="92" spans="1:28" ht="15">
      <c r="A92" s="2" t="s">
        <v>388</v>
      </c>
      <c r="B92" s="303"/>
      <c r="C92" s="303"/>
      <c r="D92" s="303"/>
      <c r="E92" s="303"/>
      <c r="F92" s="303"/>
      <c r="G92" s="303"/>
      <c r="H92" s="303"/>
      <c r="I92" s="303"/>
      <c r="J92" s="2" t="s">
        <v>389</v>
      </c>
      <c r="K92" s="303"/>
      <c r="L92" s="303"/>
      <c r="M92" s="303"/>
      <c r="N92" s="303"/>
      <c r="O92" s="303"/>
      <c r="P92" s="303"/>
      <c r="Q92" s="303"/>
      <c r="R92" s="303"/>
      <c r="S92" s="303"/>
      <c r="T92" s="303"/>
      <c r="U92" s="303"/>
      <c r="V92" s="303"/>
      <c r="W92" s="303"/>
      <c r="X92" s="303"/>
      <c r="Y92" s="303"/>
      <c r="Z92" s="303"/>
      <c r="AA92" s="303"/>
      <c r="AB92" s="303"/>
    </row>
    <row r="93" spans="1:28" ht="15.75" thickBot="1">
      <c r="A93" s="1865" t="s">
        <v>8</v>
      </c>
      <c r="B93" s="2160" t="s">
        <v>140</v>
      </c>
      <c r="C93" s="2152"/>
      <c r="D93" s="2152"/>
      <c r="E93" s="2152"/>
      <c r="F93" s="2152"/>
      <c r="G93" s="2152"/>
      <c r="H93" s="2152"/>
      <c r="I93" s="303"/>
      <c r="J93" s="2149" t="s">
        <v>8</v>
      </c>
      <c r="K93" s="2160" t="s">
        <v>140</v>
      </c>
      <c r="L93" s="2152"/>
      <c r="M93" s="2152"/>
      <c r="N93" s="2152"/>
      <c r="O93" s="2152"/>
      <c r="P93" s="2152"/>
      <c r="Q93" s="2152"/>
      <c r="R93" s="303"/>
      <c r="S93" s="303"/>
      <c r="T93" s="303"/>
      <c r="U93" s="303"/>
      <c r="V93" s="303"/>
      <c r="W93" s="303"/>
      <c r="X93" s="303"/>
      <c r="Y93" s="303"/>
      <c r="Z93" s="303"/>
      <c r="AA93" s="303"/>
      <c r="AB93" s="303"/>
    </row>
    <row r="94" spans="1:28" ht="15">
      <c r="A94" s="1866"/>
      <c r="B94" s="2171" t="s">
        <v>141</v>
      </c>
      <c r="C94" s="2172"/>
      <c r="D94" s="2173" t="s">
        <v>142</v>
      </c>
      <c r="E94" s="2172"/>
      <c r="F94" s="2173" t="s">
        <v>143</v>
      </c>
      <c r="G94" s="2172"/>
      <c r="H94" s="650"/>
      <c r="I94" s="303"/>
      <c r="J94" s="2149"/>
      <c r="K94" s="2155" t="s">
        <v>141</v>
      </c>
      <c r="L94" s="2156"/>
      <c r="M94" s="2157" t="s">
        <v>142</v>
      </c>
      <c r="N94" s="2156"/>
      <c r="O94" s="2157" t="s">
        <v>143</v>
      </c>
      <c r="P94" s="2156"/>
      <c r="Q94" s="650"/>
      <c r="R94" s="303"/>
      <c r="S94" s="303"/>
      <c r="T94" s="303"/>
      <c r="U94" s="303"/>
      <c r="V94" s="303"/>
      <c r="W94" s="303"/>
      <c r="X94" s="303"/>
      <c r="Y94" s="303"/>
      <c r="Z94" s="303"/>
      <c r="AA94" s="303"/>
      <c r="AB94" s="303"/>
    </row>
    <row r="95" spans="1:28" ht="15.75" thickBot="1">
      <c r="A95" s="2168"/>
      <c r="B95" s="326" t="s">
        <v>46</v>
      </c>
      <c r="C95" s="327" t="s">
        <v>69</v>
      </c>
      <c r="D95" s="328" t="s">
        <v>46</v>
      </c>
      <c r="E95" s="327" t="s">
        <v>69</v>
      </c>
      <c r="F95" s="328" t="s">
        <v>46</v>
      </c>
      <c r="G95" s="327" t="s">
        <v>69</v>
      </c>
      <c r="H95" s="328" t="s">
        <v>77</v>
      </c>
      <c r="I95" s="303"/>
      <c r="J95" s="2150"/>
      <c r="K95" s="326" t="s">
        <v>46</v>
      </c>
      <c r="L95" s="327" t="s">
        <v>69</v>
      </c>
      <c r="M95" s="328" t="s">
        <v>46</v>
      </c>
      <c r="N95" s="327" t="s">
        <v>69</v>
      </c>
      <c r="O95" s="328" t="s">
        <v>46</v>
      </c>
      <c r="P95" s="327" t="s">
        <v>69</v>
      </c>
      <c r="Q95" s="328" t="s">
        <v>77</v>
      </c>
      <c r="R95" s="303"/>
      <c r="S95" s="303"/>
      <c r="T95" s="303"/>
      <c r="U95" s="303"/>
      <c r="V95" s="303"/>
      <c r="W95" s="303"/>
      <c r="X95" s="303"/>
      <c r="Y95" s="303"/>
      <c r="Z95" s="303"/>
      <c r="AA95" s="303"/>
      <c r="AB95" s="303"/>
    </row>
    <row r="96" spans="1:28" ht="15">
      <c r="A96" s="686" t="s">
        <v>9</v>
      </c>
      <c r="B96" s="306">
        <v>27.62129529581032</v>
      </c>
      <c r="C96" s="307">
        <v>2.270648943290245</v>
      </c>
      <c r="D96" s="308">
        <v>46.619988168877619</v>
      </c>
      <c r="E96" s="307">
        <v>2.53607800528503</v>
      </c>
      <c r="F96" s="308">
        <v>25.75871653531205</v>
      </c>
      <c r="G96" s="307">
        <v>2.211841491196028</v>
      </c>
      <c r="H96" s="661">
        <v>398</v>
      </c>
      <c r="I96" s="303"/>
      <c r="J96" s="686" t="s">
        <v>9</v>
      </c>
      <c r="K96" s="306">
        <v>36.89362735005114</v>
      </c>
      <c r="L96" s="307">
        <v>2.0171403158785348</v>
      </c>
      <c r="M96" s="308">
        <v>44.624478067060608</v>
      </c>
      <c r="N96" s="307">
        <v>2.037015130514328</v>
      </c>
      <c r="O96" s="308">
        <v>18.481894582888248</v>
      </c>
      <c r="P96" s="307">
        <v>1.418328787073424</v>
      </c>
      <c r="Q96" s="661">
        <v>647</v>
      </c>
      <c r="R96" s="303"/>
      <c r="S96" s="303"/>
      <c r="T96" s="303"/>
      <c r="U96" s="303"/>
      <c r="V96" s="303"/>
      <c r="W96" s="303"/>
      <c r="X96" s="303"/>
      <c r="Y96" s="303"/>
      <c r="Z96" s="303"/>
      <c r="AA96" s="303"/>
      <c r="AB96" s="303"/>
    </row>
    <row r="97" spans="1:28" ht="15">
      <c r="A97" s="687" t="s">
        <v>10</v>
      </c>
      <c r="B97" s="311">
        <v>25.518065256375799</v>
      </c>
      <c r="C97" s="312">
        <v>2.3220384261971549</v>
      </c>
      <c r="D97" s="215">
        <v>47.525619031897783</v>
      </c>
      <c r="E97" s="312">
        <v>2.6555218564832019</v>
      </c>
      <c r="F97" s="215">
        <v>26.956315711726418</v>
      </c>
      <c r="G97" s="312">
        <v>2.3713142306247139</v>
      </c>
      <c r="H97" s="660">
        <v>358</v>
      </c>
      <c r="I97" s="303"/>
      <c r="J97" s="687" t="s">
        <v>10</v>
      </c>
      <c r="K97" s="311">
        <v>28.137956604636951</v>
      </c>
      <c r="L97" s="312">
        <v>1.7614923982422279</v>
      </c>
      <c r="M97" s="215">
        <v>42.948503562953903</v>
      </c>
      <c r="N97" s="312">
        <v>1.980844156228448</v>
      </c>
      <c r="O97" s="215">
        <v>28.913539832409139</v>
      </c>
      <c r="P97" s="312">
        <v>1.8908240137222301</v>
      </c>
      <c r="Q97" s="660">
        <v>656</v>
      </c>
      <c r="R97" s="303"/>
      <c r="S97" s="303"/>
      <c r="T97" s="303"/>
      <c r="U97" s="303"/>
      <c r="V97" s="303"/>
      <c r="W97" s="303"/>
      <c r="X97" s="303"/>
      <c r="Y97" s="303"/>
      <c r="Z97" s="303"/>
      <c r="AA97" s="303"/>
      <c r="AB97" s="303"/>
    </row>
    <row r="98" spans="1:28" ht="15">
      <c r="A98" s="686" t="s">
        <v>11</v>
      </c>
      <c r="B98" s="313" t="s">
        <v>105</v>
      </c>
      <c r="C98" s="307" t="s">
        <v>105</v>
      </c>
      <c r="D98" s="314">
        <v>45.094007229350147</v>
      </c>
      <c r="E98" s="307">
        <v>2.4308072472234512</v>
      </c>
      <c r="F98" s="314">
        <v>50.541948863439913</v>
      </c>
      <c r="G98" s="307">
        <v>2.440927311931782</v>
      </c>
      <c r="H98" s="661">
        <v>433</v>
      </c>
      <c r="I98" s="303"/>
      <c r="J98" s="686" t="s">
        <v>11</v>
      </c>
      <c r="K98" s="313" t="s">
        <v>105</v>
      </c>
      <c r="L98" s="307" t="s">
        <v>105</v>
      </c>
      <c r="M98" s="314">
        <v>44.544224838656497</v>
      </c>
      <c r="N98" s="307">
        <v>2.7042247945433759</v>
      </c>
      <c r="O98" s="314">
        <v>49.155091333557621</v>
      </c>
      <c r="P98" s="307">
        <v>2.6436452284767031</v>
      </c>
      <c r="Q98" s="661">
        <v>568</v>
      </c>
      <c r="R98" s="303"/>
      <c r="S98" s="303"/>
      <c r="T98" s="303"/>
      <c r="U98" s="303"/>
      <c r="V98" s="303"/>
      <c r="W98" s="303"/>
      <c r="X98" s="303"/>
      <c r="Y98" s="303"/>
      <c r="Z98" s="303"/>
      <c r="AA98" s="303"/>
      <c r="AB98" s="303"/>
    </row>
    <row r="99" spans="1:28" ht="15">
      <c r="A99" s="687" t="s">
        <v>12</v>
      </c>
      <c r="B99" s="311" t="s">
        <v>105</v>
      </c>
      <c r="C99" s="312" t="s">
        <v>105</v>
      </c>
      <c r="D99" s="215">
        <v>31.206527542673399</v>
      </c>
      <c r="E99" s="312">
        <v>1.980569692347135</v>
      </c>
      <c r="F99" s="215">
        <v>65.330828586301024</v>
      </c>
      <c r="G99" s="312">
        <v>2.0344202275348811</v>
      </c>
      <c r="H99" s="660">
        <v>547</v>
      </c>
      <c r="I99" s="303"/>
      <c r="J99" s="687" t="s">
        <v>12</v>
      </c>
      <c r="K99" s="311" t="s">
        <v>105</v>
      </c>
      <c r="L99" s="312" t="s">
        <v>105</v>
      </c>
      <c r="M99" s="215">
        <v>36.892126916862281</v>
      </c>
      <c r="N99" s="312">
        <v>2.0790597628406822</v>
      </c>
      <c r="O99" s="215">
        <v>59.006350825856757</v>
      </c>
      <c r="P99" s="312">
        <v>2.1048061554138489</v>
      </c>
      <c r="Q99" s="660">
        <v>637</v>
      </c>
      <c r="R99" s="303"/>
      <c r="S99" s="303"/>
      <c r="T99" s="303"/>
      <c r="U99" s="303"/>
      <c r="V99" s="303"/>
      <c r="W99" s="303"/>
      <c r="X99" s="303"/>
      <c r="Y99" s="303"/>
      <c r="Z99" s="303"/>
      <c r="AA99" s="303"/>
      <c r="AB99" s="303"/>
    </row>
    <row r="100" spans="1:28" ht="15">
      <c r="A100" s="686" t="s">
        <v>13</v>
      </c>
      <c r="B100" s="313" t="s">
        <v>105</v>
      </c>
      <c r="C100" s="307" t="s">
        <v>105</v>
      </c>
      <c r="D100" s="314">
        <v>57.208853995265507</v>
      </c>
      <c r="E100" s="307">
        <v>3.0386045815991798</v>
      </c>
      <c r="F100" s="314">
        <v>28.533046205020451</v>
      </c>
      <c r="G100" s="307">
        <v>2.7708067309647362</v>
      </c>
      <c r="H100" s="661">
        <v>265</v>
      </c>
      <c r="I100" s="303"/>
      <c r="J100" s="686" t="s">
        <v>13</v>
      </c>
      <c r="K100" s="313" t="s">
        <v>105</v>
      </c>
      <c r="L100" s="307" t="s">
        <v>105</v>
      </c>
      <c r="M100" s="314">
        <v>61.131554409278223</v>
      </c>
      <c r="N100" s="307">
        <v>2.3876409013775182</v>
      </c>
      <c r="O100" s="314">
        <v>27.590044248013822</v>
      </c>
      <c r="P100" s="307">
        <v>2.1033299139930448</v>
      </c>
      <c r="Q100" s="661">
        <v>473</v>
      </c>
      <c r="R100" s="303"/>
      <c r="S100" s="303"/>
      <c r="T100" s="303"/>
      <c r="U100" s="303"/>
      <c r="V100" s="303"/>
      <c r="W100" s="303"/>
      <c r="X100" s="303"/>
      <c r="Y100" s="303"/>
      <c r="Z100" s="303"/>
      <c r="AA100" s="303"/>
      <c r="AB100" s="303"/>
    </row>
    <row r="101" spans="1:28" ht="15">
      <c r="A101" s="687" t="s">
        <v>14</v>
      </c>
      <c r="B101" s="311">
        <v>15.54738449371502</v>
      </c>
      <c r="C101" s="312">
        <v>1.4303762584080539</v>
      </c>
      <c r="D101" s="215">
        <v>46.935855353838853</v>
      </c>
      <c r="E101" s="312">
        <v>1.973705604736574</v>
      </c>
      <c r="F101" s="215">
        <v>37.516760152446132</v>
      </c>
      <c r="G101" s="312">
        <v>1.9147872010321061</v>
      </c>
      <c r="H101" s="660">
        <v>640</v>
      </c>
      <c r="I101" s="303"/>
      <c r="J101" s="687" t="s">
        <v>14</v>
      </c>
      <c r="K101" s="311">
        <v>19.308930441518111</v>
      </c>
      <c r="L101" s="312">
        <v>2.0066107604265948</v>
      </c>
      <c r="M101" s="215">
        <v>47.597586271853501</v>
      </c>
      <c r="N101" s="312">
        <v>2.2403923728437709</v>
      </c>
      <c r="O101" s="215">
        <v>33.093483286628377</v>
      </c>
      <c r="P101" s="312">
        <v>1.9723482502720779</v>
      </c>
      <c r="Q101" s="660">
        <v>611</v>
      </c>
      <c r="R101" s="303"/>
      <c r="S101" s="303"/>
      <c r="T101" s="303"/>
      <c r="U101" s="303"/>
      <c r="V101" s="303"/>
      <c r="W101" s="303"/>
      <c r="X101" s="303"/>
      <c r="Y101" s="303"/>
      <c r="Z101" s="303"/>
      <c r="AA101" s="303"/>
      <c r="AB101" s="303"/>
    </row>
    <row r="102" spans="1:28" ht="15">
      <c r="A102" s="686" t="s">
        <v>15</v>
      </c>
      <c r="B102" s="313">
        <v>20.145297516507071</v>
      </c>
      <c r="C102" s="307">
        <v>2.1225148142873729</v>
      </c>
      <c r="D102" s="314">
        <v>53.807974547654723</v>
      </c>
      <c r="E102" s="307">
        <v>2.6329907192538622</v>
      </c>
      <c r="F102" s="314">
        <v>26.046727935838209</v>
      </c>
      <c r="G102" s="307">
        <v>2.313399807026558</v>
      </c>
      <c r="H102" s="661">
        <v>359</v>
      </c>
      <c r="I102" s="303"/>
      <c r="J102" s="686" t="s">
        <v>15</v>
      </c>
      <c r="K102" s="313">
        <v>18.984112417728891</v>
      </c>
      <c r="L102" s="307">
        <v>1.688078592924201</v>
      </c>
      <c r="M102" s="314">
        <v>47.088874558761532</v>
      </c>
      <c r="N102" s="307">
        <v>2.0931639543980749</v>
      </c>
      <c r="O102" s="314">
        <v>33.927013023509581</v>
      </c>
      <c r="P102" s="307">
        <v>1.9388376909185141</v>
      </c>
      <c r="Q102" s="661">
        <v>605</v>
      </c>
      <c r="R102" s="303"/>
      <c r="S102" s="303"/>
      <c r="T102" s="303"/>
      <c r="U102" s="303"/>
      <c r="V102" s="303"/>
      <c r="W102" s="303"/>
      <c r="X102" s="303"/>
      <c r="Y102" s="303"/>
      <c r="Z102" s="303"/>
      <c r="AA102" s="303"/>
      <c r="AB102" s="303"/>
    </row>
    <row r="103" spans="1:28" ht="15">
      <c r="A103" s="687" t="s">
        <v>24</v>
      </c>
      <c r="B103" s="311" t="s">
        <v>105</v>
      </c>
      <c r="C103" s="312" t="s">
        <v>105</v>
      </c>
      <c r="D103" s="215">
        <v>24.669772847331021</v>
      </c>
      <c r="E103" s="312">
        <v>1.816763266996235</v>
      </c>
      <c r="F103" s="215">
        <v>71.563259388901713</v>
      </c>
      <c r="G103" s="312">
        <v>1.902008656153926</v>
      </c>
      <c r="H103" s="660">
        <v>563</v>
      </c>
      <c r="I103" s="303"/>
      <c r="J103" s="687" t="s">
        <v>24</v>
      </c>
      <c r="K103" s="311" t="s">
        <v>105</v>
      </c>
      <c r="L103" s="312" t="s">
        <v>105</v>
      </c>
      <c r="M103" s="215">
        <v>29.54877141719605</v>
      </c>
      <c r="N103" s="312">
        <v>2.1406100293306261</v>
      </c>
      <c r="O103" s="215">
        <v>65.980661239415795</v>
      </c>
      <c r="P103" s="312">
        <v>2.200508933986101</v>
      </c>
      <c r="Q103" s="660">
        <v>619</v>
      </c>
      <c r="R103" s="303"/>
      <c r="S103" s="303"/>
      <c r="T103" s="303"/>
      <c r="U103" s="303"/>
      <c r="V103" s="303"/>
      <c r="W103" s="303"/>
      <c r="X103" s="303"/>
      <c r="Y103" s="303"/>
      <c r="Z103" s="303"/>
      <c r="AA103" s="303"/>
      <c r="AB103" s="303"/>
    </row>
    <row r="104" spans="1:28" ht="15">
      <c r="A104" s="686" t="s">
        <v>16</v>
      </c>
      <c r="B104" s="313">
        <v>24.41045509696001</v>
      </c>
      <c r="C104" s="307">
        <v>2.0618490918212791</v>
      </c>
      <c r="D104" s="314">
        <v>42.563735749027003</v>
      </c>
      <c r="E104" s="307">
        <v>2.373456442569295</v>
      </c>
      <c r="F104" s="314">
        <v>33.02580915401299</v>
      </c>
      <c r="G104" s="307">
        <v>2.259870090743048</v>
      </c>
      <c r="H104" s="661">
        <v>434</v>
      </c>
      <c r="I104" s="303"/>
      <c r="J104" s="686" t="s">
        <v>16</v>
      </c>
      <c r="K104" s="313">
        <v>31.22349750333191</v>
      </c>
      <c r="L104" s="307">
        <v>1.848103111566668</v>
      </c>
      <c r="M104" s="314">
        <v>47.614292950531059</v>
      </c>
      <c r="N104" s="307">
        <v>1.963050346248012</v>
      </c>
      <c r="O104" s="314">
        <v>21.162209546137021</v>
      </c>
      <c r="P104" s="307">
        <v>1.5479133500595219</v>
      </c>
      <c r="Q104" s="661">
        <v>684</v>
      </c>
      <c r="R104" s="303"/>
      <c r="S104" s="303"/>
      <c r="T104" s="303"/>
      <c r="U104" s="303"/>
      <c r="V104" s="303"/>
      <c r="W104" s="303"/>
      <c r="X104" s="303"/>
      <c r="Y104" s="303"/>
      <c r="Z104" s="303"/>
      <c r="AA104" s="303"/>
      <c r="AB104" s="303"/>
    </row>
    <row r="105" spans="1:28" ht="15">
      <c r="A105" s="687" t="s">
        <v>17</v>
      </c>
      <c r="B105" s="311">
        <v>23.675976150772211</v>
      </c>
      <c r="C105" s="312">
        <v>2.3025194432911569</v>
      </c>
      <c r="D105" s="215">
        <v>47.560450401603099</v>
      </c>
      <c r="E105" s="312">
        <v>2.721993722820883</v>
      </c>
      <c r="F105" s="215">
        <v>28.763573447624701</v>
      </c>
      <c r="G105" s="312">
        <v>2.478738721751073</v>
      </c>
      <c r="H105" s="660">
        <v>348</v>
      </c>
      <c r="I105" s="303"/>
      <c r="J105" s="687" t="s">
        <v>17</v>
      </c>
      <c r="K105" s="311">
        <v>19.378250005566318</v>
      </c>
      <c r="L105" s="312">
        <v>1.6828196944003291</v>
      </c>
      <c r="M105" s="215">
        <v>53.845327176446432</v>
      </c>
      <c r="N105" s="312">
        <v>2.1077632755790741</v>
      </c>
      <c r="O105" s="215">
        <v>26.77642281798725</v>
      </c>
      <c r="P105" s="312">
        <v>1.853112211253054</v>
      </c>
      <c r="Q105" s="660">
        <v>570</v>
      </c>
      <c r="R105" s="303"/>
      <c r="S105" s="303"/>
      <c r="T105" s="303"/>
      <c r="U105" s="303"/>
      <c r="V105" s="303"/>
      <c r="W105" s="303"/>
      <c r="X105" s="303"/>
      <c r="Y105" s="303"/>
      <c r="Z105" s="303"/>
      <c r="AA105" s="303"/>
      <c r="AB105" s="303"/>
    </row>
    <row r="106" spans="1:28" ht="15">
      <c r="A106" s="686" t="s">
        <v>18</v>
      </c>
      <c r="B106" s="313">
        <v>25.29895552479157</v>
      </c>
      <c r="C106" s="307">
        <v>2.7507253125504159</v>
      </c>
      <c r="D106" s="314">
        <v>47.769580843163133</v>
      </c>
      <c r="E106" s="307">
        <v>3.124180109332682</v>
      </c>
      <c r="F106" s="314">
        <v>26.93146363204529</v>
      </c>
      <c r="G106" s="307">
        <v>2.806187005549003</v>
      </c>
      <c r="H106" s="661">
        <v>290</v>
      </c>
      <c r="I106" s="303"/>
      <c r="J106" s="686" t="s">
        <v>18</v>
      </c>
      <c r="K106" s="313">
        <v>27.24556427450948</v>
      </c>
      <c r="L106" s="307">
        <v>1.913052445719891</v>
      </c>
      <c r="M106" s="314">
        <v>41.801241655364038</v>
      </c>
      <c r="N106" s="307">
        <v>2.070530063668663</v>
      </c>
      <c r="O106" s="314">
        <v>30.953194070126489</v>
      </c>
      <c r="P106" s="307">
        <v>1.9215891496915589</v>
      </c>
      <c r="Q106" s="661">
        <v>582</v>
      </c>
      <c r="R106" s="303"/>
      <c r="S106" s="303"/>
      <c r="T106" s="303"/>
      <c r="U106" s="303"/>
      <c r="V106" s="303"/>
      <c r="W106" s="303"/>
      <c r="X106" s="303"/>
      <c r="Y106" s="303"/>
      <c r="Z106" s="303"/>
      <c r="AA106" s="303"/>
      <c r="AB106" s="303"/>
    </row>
    <row r="107" spans="1:28" ht="15">
      <c r="A107" s="687" t="s">
        <v>19</v>
      </c>
      <c r="B107" s="311" t="s">
        <v>105</v>
      </c>
      <c r="C107" s="312" t="s">
        <v>105</v>
      </c>
      <c r="D107" s="215">
        <v>51.132116129133713</v>
      </c>
      <c r="E107" s="312">
        <v>2.7835850000713571</v>
      </c>
      <c r="F107" s="215">
        <v>37.554645892144357</v>
      </c>
      <c r="G107" s="312">
        <v>2.7036915167438922</v>
      </c>
      <c r="H107" s="660">
        <v>326</v>
      </c>
      <c r="I107" s="303"/>
      <c r="J107" s="687" t="s">
        <v>19</v>
      </c>
      <c r="K107" s="311">
        <v>23.13760017953998</v>
      </c>
      <c r="L107" s="312">
        <v>2.1322132206667108</v>
      </c>
      <c r="M107" s="215">
        <v>40.473264243476471</v>
      </c>
      <c r="N107" s="312">
        <v>2.261776082130567</v>
      </c>
      <c r="O107" s="215">
        <v>36.389135576983549</v>
      </c>
      <c r="P107" s="312">
        <v>2.1399385951145979</v>
      </c>
      <c r="Q107" s="660">
        <v>504</v>
      </c>
      <c r="R107" s="303"/>
      <c r="S107" s="303"/>
      <c r="T107" s="303"/>
      <c r="U107" s="303"/>
      <c r="V107" s="303"/>
      <c r="W107" s="303"/>
      <c r="X107" s="303"/>
      <c r="Y107" s="303"/>
      <c r="Z107" s="303"/>
      <c r="AA107" s="303"/>
      <c r="AB107" s="303"/>
    </row>
    <row r="108" spans="1:28" ht="15">
      <c r="A108" s="686" t="s">
        <v>20</v>
      </c>
      <c r="B108" s="313" t="s">
        <v>105</v>
      </c>
      <c r="C108" s="307" t="s">
        <v>105</v>
      </c>
      <c r="D108" s="314">
        <v>26.330909554005629</v>
      </c>
      <c r="E108" s="307">
        <v>1.7984237364590041</v>
      </c>
      <c r="F108" s="314">
        <v>70.135457000969254</v>
      </c>
      <c r="G108" s="307">
        <v>1.868823702824576</v>
      </c>
      <c r="H108" s="661">
        <v>608</v>
      </c>
      <c r="I108" s="303"/>
      <c r="J108" s="686" t="s">
        <v>20</v>
      </c>
      <c r="K108" s="313" t="s">
        <v>105</v>
      </c>
      <c r="L108" s="307" t="s">
        <v>105</v>
      </c>
      <c r="M108" s="314">
        <v>27.52307818924659</v>
      </c>
      <c r="N108" s="307">
        <v>1.7534454768238099</v>
      </c>
      <c r="O108" s="314">
        <v>67.921679428925515</v>
      </c>
      <c r="P108" s="307">
        <v>1.8486701160928849</v>
      </c>
      <c r="Q108" s="661">
        <v>707</v>
      </c>
      <c r="R108" s="303"/>
      <c r="S108" s="303"/>
      <c r="T108" s="303"/>
      <c r="U108" s="303"/>
      <c r="V108" s="303"/>
      <c r="W108" s="303"/>
      <c r="X108" s="303"/>
      <c r="Y108" s="303"/>
      <c r="Z108" s="303"/>
      <c r="AA108" s="303"/>
      <c r="AB108" s="303"/>
    </row>
    <row r="109" spans="1:28" ht="15">
      <c r="A109" s="687" t="s">
        <v>21</v>
      </c>
      <c r="B109" s="311" t="s">
        <v>105</v>
      </c>
      <c r="C109" s="312" t="s">
        <v>105</v>
      </c>
      <c r="D109" s="215">
        <v>24.181379302196341</v>
      </c>
      <c r="E109" s="312">
        <v>1.826866805580234</v>
      </c>
      <c r="F109" s="215">
        <v>69.424057411074756</v>
      </c>
      <c r="G109" s="312">
        <v>1.9665653591526251</v>
      </c>
      <c r="H109" s="660">
        <v>549</v>
      </c>
      <c r="I109" s="303"/>
      <c r="J109" s="687" t="s">
        <v>21</v>
      </c>
      <c r="K109" s="311" t="s">
        <v>105</v>
      </c>
      <c r="L109" s="312" t="s">
        <v>105</v>
      </c>
      <c r="M109" s="215">
        <v>21.196019774645229</v>
      </c>
      <c r="N109" s="312">
        <v>1.892048813858302</v>
      </c>
      <c r="O109" s="215">
        <v>75.800286395773625</v>
      </c>
      <c r="P109" s="312">
        <v>1.955259375310606</v>
      </c>
      <c r="Q109" s="660">
        <v>616</v>
      </c>
      <c r="R109" s="303"/>
      <c r="S109" s="303"/>
      <c r="T109" s="303"/>
      <c r="U109" s="303"/>
      <c r="V109" s="303"/>
      <c r="W109" s="303"/>
      <c r="X109" s="303"/>
      <c r="Y109" s="303"/>
      <c r="Z109" s="303"/>
      <c r="AA109" s="303"/>
      <c r="AB109" s="303"/>
    </row>
    <row r="110" spans="1:28" ht="15">
      <c r="A110" s="686" t="s">
        <v>22</v>
      </c>
      <c r="B110" s="313">
        <v>12.85929783518643</v>
      </c>
      <c r="C110" s="307">
        <v>1.5209274903192229</v>
      </c>
      <c r="D110" s="314">
        <v>54.970881178922291</v>
      </c>
      <c r="E110" s="307">
        <v>2.266246245903798</v>
      </c>
      <c r="F110" s="314">
        <v>32.16982098589127</v>
      </c>
      <c r="G110" s="307">
        <v>2.128129283707533</v>
      </c>
      <c r="H110" s="661">
        <v>485</v>
      </c>
      <c r="I110" s="303"/>
      <c r="J110" s="686" t="s">
        <v>22</v>
      </c>
      <c r="K110" s="313">
        <v>23.039328392562702</v>
      </c>
      <c r="L110" s="307">
        <v>2.0683344354819062</v>
      </c>
      <c r="M110" s="314">
        <v>53.619856896612639</v>
      </c>
      <c r="N110" s="307">
        <v>2.2130169022404411</v>
      </c>
      <c r="O110" s="314">
        <v>23.34081471082466</v>
      </c>
      <c r="P110" s="307">
        <v>1.568196419400089</v>
      </c>
      <c r="Q110" s="661">
        <v>643</v>
      </c>
      <c r="R110" s="303"/>
      <c r="S110" s="303"/>
      <c r="T110" s="303"/>
      <c r="U110" s="303"/>
      <c r="V110" s="303"/>
      <c r="W110" s="303"/>
      <c r="X110" s="303"/>
      <c r="Y110" s="303"/>
      <c r="Z110" s="303"/>
      <c r="AA110" s="303"/>
      <c r="AB110" s="303"/>
    </row>
    <row r="111" spans="1:28" ht="15.75" thickBot="1">
      <c r="A111" s="687" t="s">
        <v>23</v>
      </c>
      <c r="B111" s="311" t="s">
        <v>105</v>
      </c>
      <c r="C111" s="312" t="s">
        <v>105</v>
      </c>
      <c r="D111" s="215">
        <v>23.962642710690339</v>
      </c>
      <c r="E111" s="312">
        <v>1.8070577068484419</v>
      </c>
      <c r="F111" s="215">
        <v>71.12390456693177</v>
      </c>
      <c r="G111" s="312">
        <v>1.9165511127680681</v>
      </c>
      <c r="H111" s="660">
        <v>562</v>
      </c>
      <c r="I111" s="303"/>
      <c r="J111" s="687" t="s">
        <v>23</v>
      </c>
      <c r="K111" s="311" t="s">
        <v>105</v>
      </c>
      <c r="L111" s="312" t="s">
        <v>105</v>
      </c>
      <c r="M111" s="215">
        <v>18.19913887909582</v>
      </c>
      <c r="N111" s="312">
        <v>1.637891802723616</v>
      </c>
      <c r="O111" s="215">
        <v>77.752019965211574</v>
      </c>
      <c r="P111" s="312">
        <v>1.785100299495177</v>
      </c>
      <c r="Q111" s="660">
        <v>624</v>
      </c>
      <c r="R111" s="303"/>
      <c r="S111" s="303"/>
      <c r="T111" s="303"/>
      <c r="U111" s="303"/>
      <c r="V111" s="303"/>
      <c r="W111" s="303"/>
      <c r="X111" s="303"/>
      <c r="Y111" s="303"/>
      <c r="Z111" s="303"/>
      <c r="AA111" s="303"/>
      <c r="AB111" s="303"/>
    </row>
    <row r="112" spans="1:28" ht="15">
      <c r="A112" s="688" t="s">
        <v>28</v>
      </c>
      <c r="B112" s="331">
        <v>23.418169034379911</v>
      </c>
      <c r="C112" s="318">
        <v>0.90523319820467396</v>
      </c>
      <c r="D112" s="319">
        <v>47.833655504798919</v>
      </c>
      <c r="E112" s="318">
        <v>1.053441021000368</v>
      </c>
      <c r="F112" s="319">
        <v>28.748175460821169</v>
      </c>
      <c r="G112" s="318">
        <v>0.95083695695579762</v>
      </c>
      <c r="H112" s="677">
        <v>3903</v>
      </c>
      <c r="I112" s="303"/>
      <c r="J112" s="688" t="s">
        <v>28</v>
      </c>
      <c r="K112" s="331">
        <v>26.058799390485031</v>
      </c>
      <c r="L112" s="318">
        <v>0.73937797146596296</v>
      </c>
      <c r="M112" s="319">
        <v>47.692589295631329</v>
      </c>
      <c r="N112" s="318">
        <v>0.84174436971238797</v>
      </c>
      <c r="O112" s="319">
        <v>26.24861131388365</v>
      </c>
      <c r="P112" s="318">
        <v>0.72967559778078483</v>
      </c>
      <c r="Q112" s="677">
        <v>5975</v>
      </c>
      <c r="R112" s="303"/>
      <c r="S112" s="303"/>
      <c r="T112" s="303"/>
      <c r="U112" s="303"/>
      <c r="V112" s="303"/>
      <c r="W112" s="303"/>
      <c r="X112" s="303"/>
      <c r="Y112" s="303"/>
      <c r="Z112" s="303"/>
      <c r="AA112" s="303"/>
      <c r="AB112" s="303"/>
    </row>
    <row r="113" spans="1:28" ht="15">
      <c r="A113" s="689" t="s">
        <v>27</v>
      </c>
      <c r="B113" s="321">
        <v>4.2977681308575786</v>
      </c>
      <c r="C113" s="322">
        <v>0.37949368845163411</v>
      </c>
      <c r="D113" s="324">
        <v>30.664438085460549</v>
      </c>
      <c r="E113" s="322">
        <v>0.88935665323166513</v>
      </c>
      <c r="F113" s="324">
        <v>65.037793783681877</v>
      </c>
      <c r="G113" s="322">
        <v>0.91361685239539936</v>
      </c>
      <c r="H113" s="663">
        <v>3262</v>
      </c>
      <c r="I113" s="303"/>
      <c r="J113" s="689" t="s">
        <v>27</v>
      </c>
      <c r="K113" s="321">
        <v>4.6351565515166167</v>
      </c>
      <c r="L113" s="322">
        <v>0.52797970206347933</v>
      </c>
      <c r="M113" s="324">
        <v>31.176798723890041</v>
      </c>
      <c r="N113" s="322">
        <v>0.9751356508252994</v>
      </c>
      <c r="O113" s="324">
        <v>64.18804472459334</v>
      </c>
      <c r="P113" s="322">
        <v>1.0040738095855919</v>
      </c>
      <c r="Q113" s="663">
        <v>3771</v>
      </c>
      <c r="R113" s="303"/>
      <c r="S113" s="303"/>
      <c r="T113" s="303"/>
      <c r="U113" s="303"/>
      <c r="V113" s="303"/>
      <c r="W113" s="303"/>
      <c r="X113" s="303"/>
      <c r="Y113" s="303"/>
      <c r="Z113" s="303"/>
      <c r="AA113" s="303"/>
      <c r="AB113" s="303"/>
    </row>
    <row r="114" spans="1:28" ht="15">
      <c r="A114" s="690" t="s">
        <v>26</v>
      </c>
      <c r="B114" s="680">
        <v>18.188046221525521</v>
      </c>
      <c r="C114" s="681">
        <v>0.67604287731419721</v>
      </c>
      <c r="D114" s="682">
        <v>43.137252110495801</v>
      </c>
      <c r="E114" s="681">
        <v>0.80704901075236268</v>
      </c>
      <c r="F114" s="682">
        <v>38.674701667978681</v>
      </c>
      <c r="G114" s="681">
        <v>0.76123206621875605</v>
      </c>
      <c r="H114" s="667">
        <v>7165</v>
      </c>
      <c r="I114" s="303"/>
      <c r="J114" s="690" t="s">
        <v>26</v>
      </c>
      <c r="K114" s="680">
        <v>21.780673407696021</v>
      </c>
      <c r="L114" s="681">
        <v>0.60610557188526437</v>
      </c>
      <c r="M114" s="682">
        <v>44.394521207848072</v>
      </c>
      <c r="N114" s="681">
        <v>0.7026241430051543</v>
      </c>
      <c r="O114" s="682">
        <v>33.824805384455921</v>
      </c>
      <c r="P114" s="681">
        <v>0.62968916834753408</v>
      </c>
      <c r="Q114" s="667">
        <v>9746</v>
      </c>
      <c r="R114" s="303"/>
      <c r="S114" s="303"/>
      <c r="T114" s="303"/>
      <c r="U114" s="303"/>
      <c r="V114" s="303"/>
      <c r="W114" s="303"/>
      <c r="X114" s="303"/>
      <c r="Y114" s="303"/>
      <c r="Z114" s="303"/>
      <c r="AA114" s="303"/>
      <c r="AB114" s="303"/>
    </row>
    <row r="115" spans="1:28" ht="15">
      <c r="A115" s="2102" t="s">
        <v>165</v>
      </c>
      <c r="B115" s="2102"/>
      <c r="C115" s="2102"/>
      <c r="D115" s="2102"/>
      <c r="E115" s="2102"/>
      <c r="F115" s="2102"/>
      <c r="G115" s="2102"/>
      <c r="H115" s="2102"/>
      <c r="I115" s="10"/>
      <c r="J115" s="2102" t="s">
        <v>165</v>
      </c>
      <c r="K115" s="2102"/>
      <c r="L115" s="2102"/>
      <c r="M115" s="2102"/>
      <c r="N115" s="2102"/>
      <c r="O115" s="2102"/>
      <c r="P115" s="2102"/>
      <c r="Q115" s="2102"/>
      <c r="R115" s="303"/>
      <c r="S115" s="303"/>
      <c r="T115" s="303"/>
      <c r="U115" s="303"/>
      <c r="V115" s="303"/>
      <c r="W115" s="303"/>
      <c r="X115" s="303"/>
      <c r="Y115" s="303"/>
      <c r="Z115" s="303"/>
      <c r="AA115" s="303"/>
      <c r="AB115" s="303"/>
    </row>
    <row r="116" spans="1:28" ht="14.45" customHeight="1">
      <c r="A116" s="2082" t="s">
        <v>155</v>
      </c>
      <c r="B116" s="2082"/>
      <c r="C116" s="2082"/>
      <c r="D116" s="2082"/>
      <c r="E116" s="2082"/>
      <c r="F116" s="2082"/>
      <c r="G116" s="2082"/>
      <c r="H116" s="2082"/>
      <c r="I116" s="10"/>
      <c r="J116" s="2082" t="s">
        <v>155</v>
      </c>
      <c r="K116" s="2082"/>
      <c r="L116" s="2082"/>
      <c r="M116" s="2082"/>
      <c r="N116" s="2082"/>
      <c r="O116" s="2082"/>
      <c r="P116" s="2082"/>
      <c r="Q116" s="2082"/>
      <c r="R116" s="303"/>
      <c r="S116" s="303"/>
      <c r="T116" s="303"/>
      <c r="U116" s="303"/>
      <c r="V116" s="303"/>
      <c r="W116" s="303"/>
      <c r="X116" s="303"/>
      <c r="Y116" s="303"/>
      <c r="Z116" s="303"/>
      <c r="AA116" s="303"/>
      <c r="AB116" s="303"/>
    </row>
    <row r="117" spans="1:28" ht="15">
      <c r="A117" s="2082" t="s">
        <v>417</v>
      </c>
      <c r="B117" s="2082"/>
      <c r="C117" s="2082"/>
      <c r="D117" s="2082"/>
      <c r="E117" s="2082"/>
      <c r="F117" s="2082"/>
      <c r="G117" s="2082"/>
      <c r="H117" s="2082"/>
      <c r="I117" s="10"/>
      <c r="J117" s="2082" t="s">
        <v>417</v>
      </c>
      <c r="K117" s="2082"/>
      <c r="L117" s="2082"/>
      <c r="M117" s="2082"/>
      <c r="N117" s="2082"/>
      <c r="O117" s="2082"/>
      <c r="P117" s="2082"/>
      <c r="Q117" s="2082"/>
      <c r="R117" s="303"/>
      <c r="S117" s="303"/>
      <c r="T117" s="303"/>
      <c r="U117" s="303"/>
      <c r="V117" s="303"/>
      <c r="W117" s="303"/>
      <c r="X117" s="303"/>
      <c r="Y117" s="303"/>
      <c r="Z117" s="303"/>
      <c r="AA117" s="303"/>
      <c r="AB117" s="303"/>
    </row>
    <row r="118" spans="1:28" ht="15">
      <c r="A118" s="303"/>
      <c r="B118" s="303"/>
      <c r="C118" s="303"/>
      <c r="D118" s="303"/>
      <c r="E118" s="303"/>
      <c r="F118" s="303"/>
      <c r="G118" s="303"/>
      <c r="H118" s="303"/>
      <c r="I118" s="303"/>
      <c r="J118" s="303"/>
      <c r="K118" s="303"/>
      <c r="L118" s="303"/>
      <c r="M118" s="303"/>
      <c r="N118" s="303"/>
      <c r="O118" s="303"/>
      <c r="P118" s="303"/>
      <c r="Q118" s="303"/>
      <c r="R118" s="325"/>
      <c r="S118" s="325"/>
      <c r="T118" s="303"/>
      <c r="U118" s="303"/>
      <c r="V118" s="303"/>
      <c r="W118" s="303"/>
      <c r="X118" s="303"/>
      <c r="Y118" s="303"/>
      <c r="Z118" s="303"/>
      <c r="AA118" s="303"/>
      <c r="AB118" s="303"/>
    </row>
    <row r="119" spans="1:28" ht="1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row>
    <row r="120" spans="1:28" ht="1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row>
    <row r="121" spans="1:28" ht="1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row>
    <row r="122" spans="1:28" ht="1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row>
    <row r="123" spans="1:28" ht="1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row>
    <row r="124" spans="1:28" ht="1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row>
    <row r="125" spans="1:28" ht="1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row>
    <row r="126" spans="1:28" ht="1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row>
    <row r="127" spans="1:28" ht="1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row>
    <row r="128" spans="1:28" ht="1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row>
    <row r="129" spans="1:28" ht="1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row>
    <row r="130" spans="1:28" ht="1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row>
    <row r="131" spans="1:28" ht="1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row>
    <row r="132" spans="1:28" ht="1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row>
    <row r="133" spans="1:28" ht="1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row>
    <row r="134" spans="1:28" ht="1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row>
    <row r="135" spans="1:28" ht="1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row>
    <row r="136" spans="1:28" ht="1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row>
    <row r="137" spans="1:28" ht="1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row>
    <row r="138" spans="1:28" ht="1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row>
    <row r="139" spans="1:28" ht="1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row>
    <row r="140" spans="1:28" ht="1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row>
    <row r="141" spans="1:28" ht="1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row>
    <row r="142" spans="1:28" ht="1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row>
    <row r="143" spans="1:28" ht="1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row>
    <row r="144" spans="1:28" ht="1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row>
    <row r="145" spans="1:28" ht="1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row>
    <row r="146" spans="1:28" ht="1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row>
    <row r="147" spans="1:28" ht="1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row>
    <row r="148" spans="1:28" ht="1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row>
    <row r="149" spans="1:28" ht="1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row>
    <row r="150" spans="1:28" ht="1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row>
    <row r="151" spans="1:28" ht="1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row>
    <row r="152" spans="1:28" ht="1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row>
    <row r="153" spans="1:28" ht="1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row>
    <row r="154" spans="1:28" ht="1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row>
    <row r="155" spans="1:28" ht="1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row>
    <row r="156" spans="1:28" ht="1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row>
    <row r="157" spans="1:28" ht="1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row>
    <row r="158" spans="1:28" ht="1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row>
    <row r="159" spans="1:28" ht="1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row>
    <row r="160" spans="1:28" ht="1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row>
    <row r="161" spans="1:28" ht="1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row>
    <row r="162" spans="1:28" ht="1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row>
    <row r="163" spans="1:28" ht="1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row>
    <row r="164" spans="1:28" ht="1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row>
    <row r="165" spans="1:28" ht="1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row>
    <row r="166" spans="1:28" ht="1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row>
    <row r="167" spans="1:28" ht="1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row>
    <row r="168" spans="1:28" ht="1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row>
    <row r="169" spans="1:28" ht="1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row>
  </sheetData>
  <mergeCells count="72">
    <mergeCell ref="A117:H117"/>
    <mergeCell ref="A116:H116"/>
    <mergeCell ref="A115:H115"/>
    <mergeCell ref="O7:P7"/>
    <mergeCell ref="J28:Q28"/>
    <mergeCell ref="J29:Q29"/>
    <mergeCell ref="J30:Q30"/>
    <mergeCell ref="J117:Q117"/>
    <mergeCell ref="J116:Q116"/>
    <mergeCell ref="J115:Q115"/>
    <mergeCell ref="A57:H57"/>
    <mergeCell ref="A28:H28"/>
    <mergeCell ref="A29:H29"/>
    <mergeCell ref="A30:H30"/>
    <mergeCell ref="A32:Q32"/>
    <mergeCell ref="A34:G34"/>
    <mergeCell ref="A3:Q3"/>
    <mergeCell ref="A5:H5"/>
    <mergeCell ref="A6:A8"/>
    <mergeCell ref="B6:H6"/>
    <mergeCell ref="B7:C7"/>
    <mergeCell ref="D7:E7"/>
    <mergeCell ref="F7:G7"/>
    <mergeCell ref="J5:Q5"/>
    <mergeCell ref="J6:J8"/>
    <mergeCell ref="K6:Q6"/>
    <mergeCell ref="K7:L7"/>
    <mergeCell ref="M7:N7"/>
    <mergeCell ref="J34:P34"/>
    <mergeCell ref="A35:A37"/>
    <mergeCell ref="B35:H35"/>
    <mergeCell ref="J35:J37"/>
    <mergeCell ref="K35:Q35"/>
    <mergeCell ref="B36:C36"/>
    <mergeCell ref="D36:E36"/>
    <mergeCell ref="F36:G36"/>
    <mergeCell ref="K36:L36"/>
    <mergeCell ref="M36:N36"/>
    <mergeCell ref="O36:P36"/>
    <mergeCell ref="J57:Q57"/>
    <mergeCell ref="A59:H59"/>
    <mergeCell ref="J59:Q59"/>
    <mergeCell ref="A61:Q61"/>
    <mergeCell ref="A64:A66"/>
    <mergeCell ref="B64:H64"/>
    <mergeCell ref="J64:J66"/>
    <mergeCell ref="K64:Q64"/>
    <mergeCell ref="B65:C65"/>
    <mergeCell ref="D65:E65"/>
    <mergeCell ref="F65:G65"/>
    <mergeCell ref="K65:L65"/>
    <mergeCell ref="M65:N65"/>
    <mergeCell ref="O65:P65"/>
    <mergeCell ref="A58:H58"/>
    <mergeCell ref="J58:Q58"/>
    <mergeCell ref="A90:Q90"/>
    <mergeCell ref="J88:Q88"/>
    <mergeCell ref="J87:Q87"/>
    <mergeCell ref="J86:Q86"/>
    <mergeCell ref="A88:H88"/>
    <mergeCell ref="A87:H87"/>
    <mergeCell ref="A86:H86"/>
    <mergeCell ref="K94:L94"/>
    <mergeCell ref="M94:N94"/>
    <mergeCell ref="O94:P94"/>
    <mergeCell ref="A93:A95"/>
    <mergeCell ref="B93:H93"/>
    <mergeCell ref="J93:J95"/>
    <mergeCell ref="K93:Q93"/>
    <mergeCell ref="B94:C94"/>
    <mergeCell ref="D94:E94"/>
    <mergeCell ref="F94:G94"/>
  </mergeCells>
  <hyperlinks>
    <hyperlink ref="A1" location="Inhalt!A9" display="Zurück zum Inhalt" xr:uid="{00000000-0004-0000-1700-000000000000}"/>
  </hyperlinks>
  <pageMargins left="0.7" right="0.7" top="0.78740157499999996" bottom="0.78740157499999996" header="0.3" footer="0.3"/>
  <pageSetup paperSize="9" orientation="portrait" horizontalDpi="90" verticalDpi="9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413"/>
  <sheetViews>
    <sheetView zoomScale="80" zoomScaleNormal="80" workbookViewId="0"/>
  </sheetViews>
  <sheetFormatPr baseColWidth="10" defaultColWidth="11.125" defaultRowHeight="14.45" customHeight="1"/>
  <cols>
    <col min="1" max="1" width="23.5" style="1345" customWidth="1"/>
    <col min="2" max="16384" width="11.125" style="1345"/>
  </cols>
  <sheetData>
    <row r="1" spans="1:11" ht="14.45" customHeight="1">
      <c r="A1" s="1527" t="s">
        <v>176</v>
      </c>
      <c r="B1" s="7"/>
      <c r="C1" s="7"/>
      <c r="D1" s="7"/>
      <c r="E1" s="7"/>
      <c r="F1" s="7"/>
      <c r="G1" s="7"/>
      <c r="H1" s="7"/>
      <c r="I1" s="7"/>
      <c r="J1" s="7"/>
      <c r="K1" s="7"/>
    </row>
    <row r="2" spans="1:11" ht="14.45" customHeight="1">
      <c r="A2" s="818"/>
      <c r="B2" s="7"/>
      <c r="C2" s="7"/>
      <c r="D2" s="7"/>
      <c r="E2" s="7"/>
      <c r="F2" s="7"/>
      <c r="G2" s="7"/>
      <c r="H2" s="7"/>
      <c r="I2" s="7"/>
      <c r="J2" s="7"/>
      <c r="K2" s="7"/>
    </row>
    <row r="3" spans="1:11" ht="24.6" customHeight="1">
      <c r="A3" s="1842">
        <v>2023</v>
      </c>
      <c r="B3" s="1842"/>
      <c r="C3" s="1842"/>
      <c r="D3" s="1842"/>
      <c r="E3" s="1842"/>
      <c r="F3" s="1842"/>
      <c r="G3" s="1842"/>
      <c r="H3" s="1842"/>
      <c r="I3" s="1842"/>
      <c r="J3" s="1842"/>
      <c r="K3" s="1842"/>
    </row>
    <row r="4" spans="1:11" ht="14.45" customHeight="1">
      <c r="A4" s="5"/>
      <c r="B4" s="7"/>
      <c r="C4" s="7"/>
      <c r="D4" s="7"/>
      <c r="E4" s="7"/>
      <c r="F4" s="7"/>
      <c r="G4" s="7"/>
      <c r="H4" s="7"/>
      <c r="I4" s="7"/>
      <c r="J4" s="7"/>
      <c r="K4" s="7"/>
    </row>
    <row r="5" spans="1:11" ht="14.45" customHeight="1">
      <c r="A5" s="1930" t="s">
        <v>640</v>
      </c>
      <c r="B5" s="1930"/>
      <c r="C5" s="1930"/>
      <c r="D5" s="1930"/>
      <c r="E5" s="1930"/>
      <c r="F5" s="1930"/>
      <c r="G5" s="1930"/>
      <c r="H5" s="1930"/>
      <c r="I5" s="1346"/>
      <c r="J5" s="1346"/>
      <c r="K5" s="1346"/>
    </row>
    <row r="6" spans="1:11" ht="14.45" customHeight="1">
      <c r="A6" s="1844" t="s">
        <v>8</v>
      </c>
      <c r="B6" s="1928" t="s">
        <v>29</v>
      </c>
      <c r="C6" s="1926" t="s">
        <v>641</v>
      </c>
      <c r="D6" s="1966"/>
      <c r="E6" s="1966"/>
      <c r="F6" s="1966"/>
      <c r="G6" s="1966"/>
      <c r="H6" s="1966"/>
      <c r="I6" s="1346"/>
      <c r="J6" s="1347"/>
      <c r="K6" s="1346"/>
    </row>
    <row r="7" spans="1:11" ht="14.45" customHeight="1">
      <c r="A7" s="1844"/>
      <c r="B7" s="1928"/>
      <c r="C7" s="814" t="s">
        <v>642</v>
      </c>
      <c r="D7" s="815" t="s">
        <v>643</v>
      </c>
      <c r="E7" s="815" t="s">
        <v>644</v>
      </c>
      <c r="F7" s="815" t="s">
        <v>645</v>
      </c>
      <c r="G7" s="815" t="s">
        <v>646</v>
      </c>
      <c r="H7" s="815" t="s">
        <v>647</v>
      </c>
      <c r="I7" s="1346"/>
      <c r="J7" s="1347"/>
      <c r="K7" s="1347"/>
    </row>
    <row r="8" spans="1:11" ht="14.45" customHeight="1" thickBot="1">
      <c r="A8" s="1845"/>
      <c r="B8" s="1348" t="s">
        <v>1</v>
      </c>
      <c r="C8" s="1836" t="s">
        <v>648</v>
      </c>
      <c r="D8" s="1837"/>
      <c r="E8" s="1837"/>
      <c r="F8" s="1837"/>
      <c r="G8" s="1837"/>
      <c r="H8" s="1837"/>
      <c r="I8" s="1346"/>
      <c r="J8" s="1347"/>
      <c r="K8" s="1347"/>
    </row>
    <row r="9" spans="1:11" ht="14.45" customHeight="1">
      <c r="A9" s="543" t="s">
        <v>9</v>
      </c>
      <c r="B9" s="1610">
        <v>9414</v>
      </c>
      <c r="C9" s="1611">
        <v>0</v>
      </c>
      <c r="D9" s="1612">
        <v>0.32929679201189721</v>
      </c>
      <c r="E9" s="1612">
        <v>2.1669853409815167</v>
      </c>
      <c r="F9" s="1612">
        <v>39.016358614828981</v>
      </c>
      <c r="G9" s="1612">
        <v>90.832802209475247</v>
      </c>
      <c r="H9" s="1360">
        <v>99.097089441257708</v>
      </c>
      <c r="I9" s="1349"/>
      <c r="J9" s="1350"/>
      <c r="K9" s="1350"/>
    </row>
    <row r="10" spans="1:11" ht="14.45" customHeight="1">
      <c r="A10" s="544" t="s">
        <v>10</v>
      </c>
      <c r="B10" s="1613">
        <v>9343</v>
      </c>
      <c r="C10" s="1368">
        <v>3.2109600770630416E-2</v>
      </c>
      <c r="D10" s="1370">
        <v>0.35320560847693461</v>
      </c>
      <c r="E10" s="1370">
        <v>3.5213528845124693</v>
      </c>
      <c r="F10" s="1370">
        <v>59.445574226693786</v>
      </c>
      <c r="G10" s="1370">
        <v>93.438938242534519</v>
      </c>
      <c r="H10" s="1369">
        <v>99.368511184844266</v>
      </c>
      <c r="I10" s="1349"/>
      <c r="J10" s="1350"/>
      <c r="K10" s="1350"/>
    </row>
    <row r="11" spans="1:11" ht="14.45" customHeight="1">
      <c r="A11" s="543" t="s">
        <v>11</v>
      </c>
      <c r="B11" s="1614">
        <v>2832</v>
      </c>
      <c r="C11" s="1611">
        <v>7.0621468926553674E-2</v>
      </c>
      <c r="D11" s="1612">
        <v>22.422316384180789</v>
      </c>
      <c r="E11" s="1612">
        <v>32.415254237288138</v>
      </c>
      <c r="F11" s="1612">
        <v>56.991525423728817</v>
      </c>
      <c r="G11" s="1612">
        <v>77.365819209039543</v>
      </c>
      <c r="H11" s="1360">
        <v>97.881355932203391</v>
      </c>
      <c r="I11" s="1349"/>
      <c r="J11" s="1350"/>
      <c r="K11" s="1350"/>
    </row>
    <row r="12" spans="1:11" ht="14.45" customHeight="1">
      <c r="A12" s="544" t="s">
        <v>12</v>
      </c>
      <c r="B12" s="1613">
        <v>1627</v>
      </c>
      <c r="C12" s="1368">
        <v>2.0897357098955132</v>
      </c>
      <c r="D12" s="1370">
        <v>66.625691456668719</v>
      </c>
      <c r="E12" s="1370">
        <v>86.785494775660723</v>
      </c>
      <c r="F12" s="1370">
        <v>96.435156730178235</v>
      </c>
      <c r="G12" s="1370">
        <v>98.033189920098337</v>
      </c>
      <c r="H12" s="1369">
        <v>99.446834665027666</v>
      </c>
      <c r="I12" s="1349"/>
      <c r="J12" s="1350"/>
      <c r="K12" s="1350"/>
    </row>
    <row r="13" spans="1:11" ht="14.45" customHeight="1">
      <c r="A13" s="543" t="s">
        <v>13</v>
      </c>
      <c r="B13" s="1614">
        <v>462</v>
      </c>
      <c r="C13" s="1611">
        <v>0</v>
      </c>
      <c r="D13" s="1612">
        <v>0.21645021645021645</v>
      </c>
      <c r="E13" s="1612">
        <v>3.0303030303030303</v>
      </c>
      <c r="F13" s="1612">
        <v>18.614718614718615</v>
      </c>
      <c r="G13" s="1612">
        <v>37.445887445887443</v>
      </c>
      <c r="H13" s="1360">
        <v>98.05194805194806</v>
      </c>
      <c r="I13" s="1349"/>
      <c r="J13" s="1350"/>
      <c r="K13" s="1350"/>
    </row>
    <row r="14" spans="1:11" ht="14.45" customHeight="1">
      <c r="A14" s="544" t="s">
        <v>14</v>
      </c>
      <c r="B14" s="1613">
        <v>1165</v>
      </c>
      <c r="C14" s="1368">
        <v>0.60085836909871249</v>
      </c>
      <c r="D14" s="1370">
        <v>26.781115879828327</v>
      </c>
      <c r="E14" s="1370">
        <v>30.128755364806871</v>
      </c>
      <c r="F14" s="1370">
        <v>64.463519313304715</v>
      </c>
      <c r="G14" s="1370">
        <v>80.085836909871247</v>
      </c>
      <c r="H14" s="1369">
        <v>99.656652360515025</v>
      </c>
      <c r="I14" s="1349"/>
      <c r="J14" s="1349"/>
      <c r="K14" s="1349"/>
    </row>
    <row r="15" spans="1:11" ht="14.45" customHeight="1">
      <c r="A15" s="543" t="s">
        <v>15</v>
      </c>
      <c r="B15" s="1614">
        <v>4308</v>
      </c>
      <c r="C15" s="1611">
        <v>0</v>
      </c>
      <c r="D15" s="1612">
        <v>0.255338904363974</v>
      </c>
      <c r="E15" s="1612">
        <v>1.1142061281337048</v>
      </c>
      <c r="F15" s="1612">
        <v>50.5338904363974</v>
      </c>
      <c r="G15" s="1612">
        <v>93.779015784586818</v>
      </c>
      <c r="H15" s="1360">
        <v>99.535747446610955</v>
      </c>
      <c r="I15" s="1349"/>
      <c r="J15" s="1349"/>
      <c r="K15" s="1349"/>
    </row>
    <row r="16" spans="1:11" ht="14.45" customHeight="1">
      <c r="A16" s="544" t="s">
        <v>24</v>
      </c>
      <c r="B16" s="1613">
        <v>965</v>
      </c>
      <c r="C16" s="1368">
        <v>3.8341968911917101</v>
      </c>
      <c r="D16" s="1370">
        <v>73.160621761658035</v>
      </c>
      <c r="E16" s="1370">
        <v>95.336787564766837</v>
      </c>
      <c r="F16" s="1370">
        <v>99.067357512953365</v>
      </c>
      <c r="G16" s="1370">
        <v>99.067357512953365</v>
      </c>
      <c r="H16" s="1369">
        <v>99.896373056994818</v>
      </c>
      <c r="I16" s="1349"/>
      <c r="J16" s="1349"/>
      <c r="K16" s="1349"/>
    </row>
    <row r="17" spans="1:11" ht="14.45" customHeight="1">
      <c r="A17" s="543" t="s">
        <v>16</v>
      </c>
      <c r="B17" s="1614">
        <v>5379</v>
      </c>
      <c r="C17" s="1611">
        <v>0.13013571295779885</v>
      </c>
      <c r="D17" s="1612">
        <v>0.687860197062651</v>
      </c>
      <c r="E17" s="1612">
        <v>2.1937163041457519</v>
      </c>
      <c r="F17" s="1612">
        <v>46.662948503439303</v>
      </c>
      <c r="G17" s="1612">
        <v>85.12734709053727</v>
      </c>
      <c r="H17" s="1360">
        <v>98.085145937906674</v>
      </c>
      <c r="I17" s="1349"/>
      <c r="J17" s="1349"/>
      <c r="K17" s="1349"/>
    </row>
    <row r="18" spans="1:11" ht="14.45" customHeight="1">
      <c r="A18" s="544" t="s">
        <v>17</v>
      </c>
      <c r="B18" s="1613">
        <v>10668</v>
      </c>
      <c r="C18" s="1368">
        <v>5.6242969628796408E-2</v>
      </c>
      <c r="D18" s="1370">
        <v>0.59992500937382831</v>
      </c>
      <c r="E18" s="1370">
        <v>1.5654293213348331</v>
      </c>
      <c r="F18" s="1370">
        <v>55.080614923134604</v>
      </c>
      <c r="G18" s="1370">
        <v>96.484814398200228</v>
      </c>
      <c r="H18" s="1369">
        <v>98.547056617922763</v>
      </c>
      <c r="I18" s="1349"/>
      <c r="J18" s="1349"/>
      <c r="K18" s="1349"/>
    </row>
    <row r="19" spans="1:11" ht="14.45" customHeight="1">
      <c r="A19" s="543" t="s">
        <v>18</v>
      </c>
      <c r="B19" s="1614">
        <v>2508</v>
      </c>
      <c r="C19" s="1611">
        <v>3.9872408293460927E-2</v>
      </c>
      <c r="D19" s="1612">
        <v>0.31897926634768742</v>
      </c>
      <c r="E19" s="1612">
        <v>0.99681020733652315</v>
      </c>
      <c r="F19" s="1612">
        <v>64.553429027113239</v>
      </c>
      <c r="G19" s="1612">
        <v>98.444976076555022</v>
      </c>
      <c r="H19" s="1360">
        <v>99.641148325358856</v>
      </c>
      <c r="I19" s="1349"/>
      <c r="J19" s="1349"/>
      <c r="K19" s="1349"/>
    </row>
    <row r="20" spans="1:11" ht="14.45" customHeight="1">
      <c r="A20" s="544" t="s">
        <v>19</v>
      </c>
      <c r="B20" s="1613">
        <v>474</v>
      </c>
      <c r="C20" s="1368">
        <v>0.21097046413502107</v>
      </c>
      <c r="D20" s="1370">
        <v>0.8438818565400843</v>
      </c>
      <c r="E20" s="1370">
        <v>4.0084388185654012</v>
      </c>
      <c r="F20" s="1370">
        <v>91.983122362869196</v>
      </c>
      <c r="G20" s="1370">
        <v>99.367088607594937</v>
      </c>
      <c r="H20" s="1369">
        <v>99.789029535864984</v>
      </c>
      <c r="I20" s="1349"/>
      <c r="J20" s="1349"/>
      <c r="K20" s="1349"/>
    </row>
    <row r="21" spans="1:11" ht="14.45" customHeight="1">
      <c r="A21" s="543" t="s">
        <v>20</v>
      </c>
      <c r="B21" s="1614">
        <v>2348</v>
      </c>
      <c r="C21" s="1611">
        <v>0.85178875638841567</v>
      </c>
      <c r="D21" s="1612">
        <v>68.441226575809196</v>
      </c>
      <c r="E21" s="1612">
        <v>89.395229982964224</v>
      </c>
      <c r="F21" s="1612">
        <v>98.339011925042584</v>
      </c>
      <c r="G21" s="1612">
        <v>99.872231686541738</v>
      </c>
      <c r="H21" s="1360">
        <v>100</v>
      </c>
      <c r="I21" s="1349"/>
      <c r="J21" s="1349"/>
      <c r="K21" s="1349"/>
    </row>
    <row r="22" spans="1:11" ht="14.45" customHeight="1">
      <c r="A22" s="544" t="s">
        <v>21</v>
      </c>
      <c r="B22" s="1613">
        <v>1419</v>
      </c>
      <c r="C22" s="1368">
        <v>3.382663847780127</v>
      </c>
      <c r="D22" s="1370">
        <v>85.482734319943617</v>
      </c>
      <c r="E22" s="1370">
        <v>96.899224806201545</v>
      </c>
      <c r="F22" s="1370">
        <v>99.436222692036651</v>
      </c>
      <c r="G22" s="1370">
        <v>99.647639182522909</v>
      </c>
      <c r="H22" s="1369">
        <v>99.92952783650459</v>
      </c>
      <c r="I22" s="1349"/>
      <c r="J22" s="1349"/>
      <c r="K22" s="1349"/>
    </row>
    <row r="23" spans="1:11" ht="14.45" customHeight="1">
      <c r="A23" s="543" t="s">
        <v>22</v>
      </c>
      <c r="B23" s="1614">
        <v>1818</v>
      </c>
      <c r="C23" s="1611">
        <v>0.16501650165016502</v>
      </c>
      <c r="D23" s="1612">
        <v>2.6952695269526949</v>
      </c>
      <c r="E23" s="1612">
        <v>6.3256325632563257</v>
      </c>
      <c r="F23" s="1612">
        <v>65.896589658965894</v>
      </c>
      <c r="G23" s="1612">
        <v>89.493949394939492</v>
      </c>
      <c r="H23" s="1360">
        <v>99.284928492849289</v>
      </c>
      <c r="I23" s="1349"/>
      <c r="J23" s="1349"/>
      <c r="K23" s="1349"/>
    </row>
    <row r="24" spans="1:11" ht="14.45" customHeight="1" thickBot="1">
      <c r="A24" s="1149" t="s">
        <v>23</v>
      </c>
      <c r="B24" s="1615">
        <v>1347</v>
      </c>
      <c r="C24" s="1616">
        <v>0.44543429844097993</v>
      </c>
      <c r="D24" s="1617">
        <v>55.159613956941357</v>
      </c>
      <c r="E24" s="1617">
        <v>91.38827023014106</v>
      </c>
      <c r="F24" s="1617">
        <v>99.109131403118042</v>
      </c>
      <c r="G24" s="1617">
        <v>99.628804751299185</v>
      </c>
      <c r="H24" s="1618">
        <v>100</v>
      </c>
      <c r="I24" s="1349"/>
      <c r="J24" s="1349"/>
      <c r="K24" s="1349"/>
    </row>
    <row r="25" spans="1:11" ht="14.45" customHeight="1">
      <c r="A25" s="1351" t="s">
        <v>28</v>
      </c>
      <c r="B25" s="1619">
        <v>45539</v>
      </c>
      <c r="C25" s="1620">
        <v>6.1485759458925315E-2</v>
      </c>
      <c r="D25" s="1621">
        <v>1.2077559893717473</v>
      </c>
      <c r="E25" s="1622">
        <v>3.0523287731395068</v>
      </c>
      <c r="F25" s="1621">
        <v>52.438569138540593</v>
      </c>
      <c r="G25" s="1622">
        <v>91.934385910977397</v>
      </c>
      <c r="H25" s="1621">
        <v>98.994268648850436</v>
      </c>
      <c r="I25" s="1349"/>
      <c r="J25" s="1352"/>
      <c r="K25" s="1349"/>
    </row>
    <row r="26" spans="1:11" ht="14.45" customHeight="1">
      <c r="A26" s="1353" t="s">
        <v>27</v>
      </c>
      <c r="B26" s="1623">
        <v>10538</v>
      </c>
      <c r="C26" s="1620">
        <v>1.394951603719871</v>
      </c>
      <c r="D26" s="1621">
        <v>56.822926551527807</v>
      </c>
      <c r="E26" s="1622">
        <v>75.488707534636561</v>
      </c>
      <c r="F26" s="1621">
        <v>87.246156765989753</v>
      </c>
      <c r="G26" s="1622">
        <v>93.404820649079525</v>
      </c>
      <c r="H26" s="1621">
        <v>99.326247864869998</v>
      </c>
      <c r="I26" s="1349"/>
      <c r="J26" s="1352"/>
      <c r="K26" s="1349"/>
    </row>
    <row r="27" spans="1:11" ht="14.45" customHeight="1">
      <c r="A27" s="1354" t="s">
        <v>26</v>
      </c>
      <c r="B27" s="1624">
        <v>56077</v>
      </c>
      <c r="C27" s="1625">
        <v>0.31207090250905006</v>
      </c>
      <c r="D27" s="1626">
        <v>11.658968917738111</v>
      </c>
      <c r="E27" s="1627">
        <v>16.664586193983272</v>
      </c>
      <c r="F27" s="1626">
        <v>58.979617311910403</v>
      </c>
      <c r="G27" s="1627">
        <v>92.210710273374104</v>
      </c>
      <c r="H27" s="1626">
        <v>99.056654243272646</v>
      </c>
      <c r="I27" s="1349"/>
      <c r="J27" s="1352"/>
      <c r="K27" s="1349"/>
    </row>
    <row r="28" spans="1:11" ht="14.45" customHeight="1">
      <c r="A28" s="2184" t="s">
        <v>649</v>
      </c>
      <c r="B28" s="2184"/>
      <c r="C28" s="2184"/>
      <c r="D28" s="2184"/>
      <c r="E28" s="2184"/>
      <c r="F28" s="2184"/>
      <c r="G28" s="2184"/>
      <c r="H28" s="2184"/>
      <c r="I28" s="1346"/>
      <c r="J28" s="1346"/>
      <c r="K28" s="1346"/>
    </row>
    <row r="29" spans="1:11" ht="14.45" customHeight="1">
      <c r="A29" s="2184" t="s">
        <v>650</v>
      </c>
      <c r="B29" s="2184"/>
      <c r="C29" s="2184"/>
      <c r="D29" s="2184"/>
      <c r="E29" s="2184"/>
      <c r="F29" s="2184"/>
      <c r="G29" s="2184"/>
      <c r="H29" s="2184"/>
      <c r="I29" s="1346"/>
      <c r="J29" s="1346"/>
      <c r="K29" s="1346"/>
    </row>
    <row r="30" spans="1:11" ht="14.45" customHeight="1">
      <c r="A30" s="2185" t="s">
        <v>651</v>
      </c>
      <c r="B30" s="2185"/>
      <c r="C30" s="2185"/>
      <c r="D30" s="2185"/>
      <c r="E30" s="2185"/>
      <c r="F30" s="2185"/>
      <c r="G30" s="2185"/>
      <c r="H30" s="2185"/>
      <c r="I30" s="1346"/>
      <c r="J30" s="1346"/>
      <c r="K30" s="1346"/>
    </row>
    <row r="31" spans="1:11" ht="29.25" customHeight="1">
      <c r="A31" s="1850" t="s">
        <v>572</v>
      </c>
      <c r="B31" s="1850"/>
      <c r="C31" s="1850"/>
      <c r="D31" s="1850"/>
      <c r="E31" s="1850"/>
      <c r="F31" s="1850"/>
      <c r="G31" s="1850"/>
      <c r="H31" s="1850"/>
      <c r="I31" s="1355"/>
      <c r="J31" s="1355"/>
      <c r="K31" s="1346"/>
    </row>
    <row r="32" spans="1:11" ht="14.45" customHeight="1">
      <c r="A32" s="1346"/>
      <c r="B32" s="1346"/>
      <c r="C32" s="1346"/>
      <c r="D32" s="1346"/>
      <c r="E32" s="1346"/>
      <c r="F32" s="1346"/>
      <c r="G32" s="1346"/>
      <c r="H32" s="1346"/>
      <c r="I32" s="1346"/>
      <c r="J32" s="1346"/>
      <c r="K32" s="1346"/>
    </row>
    <row r="33" spans="1:11" ht="14.45" customHeight="1">
      <c r="A33" s="1930" t="s">
        <v>652</v>
      </c>
      <c r="B33" s="1930"/>
      <c r="C33" s="1930"/>
      <c r="D33" s="1930"/>
      <c r="E33" s="1930"/>
      <c r="F33" s="1930"/>
      <c r="G33" s="1930"/>
      <c r="H33" s="1930"/>
      <c r="I33" s="1930"/>
      <c r="J33" s="1930"/>
      <c r="K33" s="1930"/>
    </row>
    <row r="34" spans="1:11" ht="14.45" customHeight="1">
      <c r="A34" s="1844" t="s">
        <v>8</v>
      </c>
      <c r="B34" s="1928" t="s">
        <v>29</v>
      </c>
      <c r="C34" s="1926" t="s">
        <v>653</v>
      </c>
      <c r="D34" s="1966"/>
      <c r="E34" s="1966"/>
      <c r="F34" s="1966"/>
      <c r="G34" s="1966"/>
      <c r="H34" s="1966"/>
      <c r="I34" s="1966"/>
      <c r="J34" s="1966"/>
      <c r="K34" s="1966"/>
    </row>
    <row r="35" spans="1:11" ht="14.45" customHeight="1">
      <c r="A35" s="1844"/>
      <c r="B35" s="1928"/>
      <c r="C35" s="814" t="s">
        <v>654</v>
      </c>
      <c r="D35" s="815" t="s">
        <v>655</v>
      </c>
      <c r="E35" s="815" t="s">
        <v>656</v>
      </c>
      <c r="F35" s="815" t="s">
        <v>657</v>
      </c>
      <c r="G35" s="815" t="s">
        <v>658</v>
      </c>
      <c r="H35" s="815" t="s">
        <v>659</v>
      </c>
      <c r="I35" s="815" t="s">
        <v>660</v>
      </c>
      <c r="J35" s="815" t="s">
        <v>661</v>
      </c>
      <c r="K35" s="815" t="s">
        <v>662</v>
      </c>
    </row>
    <row r="36" spans="1:11" ht="14.45" customHeight="1" thickBot="1">
      <c r="A36" s="1845"/>
      <c r="B36" s="1348" t="s">
        <v>1</v>
      </c>
      <c r="C36" s="1836" t="s">
        <v>648</v>
      </c>
      <c r="D36" s="1837"/>
      <c r="E36" s="1837"/>
      <c r="F36" s="1837"/>
      <c r="G36" s="1837"/>
      <c r="H36" s="1837"/>
      <c r="I36" s="1837"/>
      <c r="J36" s="1837"/>
      <c r="K36" s="1837"/>
    </row>
    <row r="37" spans="1:11" ht="14.45" customHeight="1">
      <c r="A37" s="543" t="s">
        <v>9</v>
      </c>
      <c r="B37" s="1628">
        <v>9414</v>
      </c>
      <c r="C37" s="1611">
        <v>67.112810707456987</v>
      </c>
      <c r="D37" s="1612">
        <v>60.803059273422562</v>
      </c>
      <c r="E37" s="1612">
        <v>57.467601444656893</v>
      </c>
      <c r="F37" s="1612">
        <v>55.130656469088592</v>
      </c>
      <c r="G37" s="1612">
        <v>41.565753133630764</v>
      </c>
      <c r="H37" s="1612">
        <v>26.492458041215215</v>
      </c>
      <c r="I37" s="1612">
        <v>4.7907371999150143</v>
      </c>
      <c r="J37" s="1612">
        <v>1.986403229233062</v>
      </c>
      <c r="K37" s="1360">
        <v>0.33991926917357773</v>
      </c>
    </row>
    <row r="38" spans="1:11" ht="14.45" customHeight="1">
      <c r="A38" s="544" t="s">
        <v>10</v>
      </c>
      <c r="B38" s="1363">
        <v>9343</v>
      </c>
      <c r="C38" s="1368">
        <v>91.60869099860858</v>
      </c>
      <c r="D38" s="1370">
        <v>89.339612544150697</v>
      </c>
      <c r="E38" s="1370">
        <v>82.564486781547686</v>
      </c>
      <c r="F38" s="1370">
        <v>77.876485069035638</v>
      </c>
      <c r="G38" s="1370">
        <v>55.720860537300652</v>
      </c>
      <c r="H38" s="1370">
        <v>32.152413571657917</v>
      </c>
      <c r="I38" s="1370">
        <v>4.9555817189339706</v>
      </c>
      <c r="J38" s="1370">
        <v>2.1727496521459955</v>
      </c>
      <c r="K38" s="1369">
        <v>0.6635984159263586</v>
      </c>
    </row>
    <row r="39" spans="1:11" ht="14.45" customHeight="1">
      <c r="A39" s="543" t="s">
        <v>11</v>
      </c>
      <c r="B39" s="1357">
        <v>2832</v>
      </c>
      <c r="C39" s="1611">
        <v>99.223163841807903</v>
      </c>
      <c r="D39" s="1612">
        <v>99.152542372881356</v>
      </c>
      <c r="E39" s="1612">
        <v>98.305084745762713</v>
      </c>
      <c r="F39" s="1612">
        <v>97.987288135593218</v>
      </c>
      <c r="G39" s="1612">
        <v>90.925141242937855</v>
      </c>
      <c r="H39" s="1612">
        <v>73.163841807909606</v>
      </c>
      <c r="I39" s="1612">
        <v>29.201977401129938</v>
      </c>
      <c r="J39" s="1612">
        <v>16.596045197740111</v>
      </c>
      <c r="K39" s="1360">
        <v>1.0593220338982974</v>
      </c>
    </row>
    <row r="40" spans="1:11" ht="14.45" customHeight="1">
      <c r="A40" s="544" t="s">
        <v>12</v>
      </c>
      <c r="B40" s="1363">
        <v>1627</v>
      </c>
      <c r="C40" s="1368">
        <v>99.631223110018439</v>
      </c>
      <c r="D40" s="1370">
        <v>99.446834665027652</v>
      </c>
      <c r="E40" s="1370">
        <v>98.647818070067615</v>
      </c>
      <c r="F40" s="1370">
        <v>98.401966810079898</v>
      </c>
      <c r="G40" s="1370">
        <v>95.759065765212043</v>
      </c>
      <c r="H40" s="1370">
        <v>82.667486170866624</v>
      </c>
      <c r="I40" s="1370">
        <v>21.942224953902894</v>
      </c>
      <c r="J40" s="1370">
        <v>11.432083589428402</v>
      </c>
      <c r="K40" s="1369">
        <v>2.3355869698832237</v>
      </c>
    </row>
    <row r="41" spans="1:11" ht="14.45" customHeight="1">
      <c r="A41" s="543" t="s">
        <v>13</v>
      </c>
      <c r="B41" s="1357">
        <v>462</v>
      </c>
      <c r="C41" s="1611">
        <v>92.640692640692635</v>
      </c>
      <c r="D41" s="1612">
        <v>91.341991341991346</v>
      </c>
      <c r="E41" s="1612">
        <v>82.467532467532465</v>
      </c>
      <c r="F41" s="1612">
        <v>74.242424242424249</v>
      </c>
      <c r="G41" s="1612">
        <v>17.316017316017323</v>
      </c>
      <c r="H41" s="1612">
        <v>13.203463203463201</v>
      </c>
      <c r="I41" s="1612">
        <v>3.2467532467532436</v>
      </c>
      <c r="J41" s="1612">
        <v>0</v>
      </c>
      <c r="K41" s="1360">
        <v>0</v>
      </c>
    </row>
    <row r="42" spans="1:11" ht="14.45" customHeight="1">
      <c r="A42" s="544" t="s">
        <v>14</v>
      </c>
      <c r="B42" s="1363">
        <v>1165</v>
      </c>
      <c r="C42" s="1368">
        <v>95.708154506437765</v>
      </c>
      <c r="D42" s="1370">
        <v>95.36480686695279</v>
      </c>
      <c r="E42" s="1370">
        <v>93.047210300429185</v>
      </c>
      <c r="F42" s="1370">
        <v>91.845493562231752</v>
      </c>
      <c r="G42" s="1370">
        <v>77.85407725321889</v>
      </c>
      <c r="H42" s="1370">
        <v>73.562231759656655</v>
      </c>
      <c r="I42" s="1370">
        <v>50.042918454935617</v>
      </c>
      <c r="J42" s="1370">
        <v>40.68669527896995</v>
      </c>
      <c r="K42" s="1369">
        <v>5.0643776824034319</v>
      </c>
    </row>
    <row r="43" spans="1:11" ht="14.45" customHeight="1">
      <c r="A43" s="543" t="s">
        <v>15</v>
      </c>
      <c r="B43" s="1357">
        <v>4308</v>
      </c>
      <c r="C43" s="1611">
        <v>95.311049210770662</v>
      </c>
      <c r="D43" s="1612">
        <v>93.686165273909012</v>
      </c>
      <c r="E43" s="1612">
        <v>87.46518105849583</v>
      </c>
      <c r="F43" s="1612">
        <v>84.842154131847721</v>
      </c>
      <c r="G43" s="1612">
        <v>73.073351903435466</v>
      </c>
      <c r="H43" s="1612">
        <v>47.655524605385324</v>
      </c>
      <c r="I43" s="1612">
        <v>5.2460538532961891</v>
      </c>
      <c r="J43" s="1612">
        <v>3.1801299907149598</v>
      </c>
      <c r="K43" s="1360">
        <v>0.85886722376973523</v>
      </c>
    </row>
    <row r="44" spans="1:11" ht="14.45" customHeight="1">
      <c r="A44" s="544" t="s">
        <v>24</v>
      </c>
      <c r="B44" s="1363">
        <v>965</v>
      </c>
      <c r="C44" s="1368">
        <v>99.792746113989637</v>
      </c>
      <c r="D44" s="1370">
        <v>99.689119170984455</v>
      </c>
      <c r="E44" s="1370">
        <v>99.481865284974091</v>
      </c>
      <c r="F44" s="1370">
        <v>99.481865284974091</v>
      </c>
      <c r="G44" s="1370">
        <v>98.860103626943001</v>
      </c>
      <c r="H44" s="1370">
        <v>94.404145077720202</v>
      </c>
      <c r="I44" s="1370">
        <v>40.518134715025909</v>
      </c>
      <c r="J44" s="1370">
        <v>24.4559585492228</v>
      </c>
      <c r="K44" s="1369">
        <v>3.5233160621761641</v>
      </c>
    </row>
    <row r="45" spans="1:11" ht="14.45" customHeight="1">
      <c r="A45" s="543" t="s">
        <v>16</v>
      </c>
      <c r="B45" s="1357">
        <v>5379</v>
      </c>
      <c r="C45" s="1611">
        <v>80.423870607919682</v>
      </c>
      <c r="D45" s="1612">
        <v>77.058932887153745</v>
      </c>
      <c r="E45" s="1612">
        <v>64.194088120468493</v>
      </c>
      <c r="F45" s="1612">
        <v>59.044432050567018</v>
      </c>
      <c r="G45" s="1612">
        <v>30.749209890314191</v>
      </c>
      <c r="H45" s="1612">
        <v>21.472392638036808</v>
      </c>
      <c r="I45" s="1612">
        <v>3.9784346532812833</v>
      </c>
      <c r="J45" s="1612">
        <v>2.0078081427774634</v>
      </c>
      <c r="K45" s="1360">
        <v>0.48336121955753697</v>
      </c>
    </row>
    <row r="46" spans="1:11" ht="14.45" customHeight="1">
      <c r="A46" s="544" t="s">
        <v>17</v>
      </c>
      <c r="B46" s="1363">
        <v>10668</v>
      </c>
      <c r="C46" s="1368">
        <v>97.262842144731906</v>
      </c>
      <c r="D46" s="1370">
        <v>95.472440944881896</v>
      </c>
      <c r="E46" s="1370">
        <v>94.37570303712036</v>
      </c>
      <c r="F46" s="1370">
        <v>94.010123734533181</v>
      </c>
      <c r="G46" s="1370">
        <v>71.11923509561305</v>
      </c>
      <c r="H46" s="1370">
        <v>16.629171353580801</v>
      </c>
      <c r="I46" s="1370">
        <v>2.6152980877390348</v>
      </c>
      <c r="J46" s="1370">
        <v>1.7154105736782839</v>
      </c>
      <c r="K46" s="1369">
        <v>0.47806524184477439</v>
      </c>
    </row>
    <row r="47" spans="1:11" ht="14.45" customHeight="1">
      <c r="A47" s="543" t="s">
        <v>18</v>
      </c>
      <c r="B47" s="1357">
        <v>2508</v>
      </c>
      <c r="C47" s="1611">
        <v>98.843700159489629</v>
      </c>
      <c r="D47" s="1612">
        <v>97.089314194577355</v>
      </c>
      <c r="E47" s="1612">
        <v>95.733652312599688</v>
      </c>
      <c r="F47" s="1612">
        <v>94.218500797448172</v>
      </c>
      <c r="G47" s="1612">
        <v>64.673046251993611</v>
      </c>
      <c r="H47" s="1612">
        <v>23.165869218500802</v>
      </c>
      <c r="I47" s="1612">
        <v>1.8341307814991978</v>
      </c>
      <c r="J47" s="1612">
        <v>0.75757575757575069</v>
      </c>
      <c r="K47" s="1360">
        <v>0.23923444976075814</v>
      </c>
    </row>
    <row r="48" spans="1:11" ht="14.45" customHeight="1">
      <c r="A48" s="544" t="s">
        <v>19</v>
      </c>
      <c r="B48" s="1363">
        <v>474</v>
      </c>
      <c r="C48" s="1368">
        <v>97.890295358649794</v>
      </c>
      <c r="D48" s="1370">
        <v>97.257383966244731</v>
      </c>
      <c r="E48" s="1370">
        <v>96.413502109704638</v>
      </c>
      <c r="F48" s="1370">
        <v>96.202531645569621</v>
      </c>
      <c r="G48" s="1370">
        <v>93.670886075949369</v>
      </c>
      <c r="H48" s="1370">
        <v>89.662447257383974</v>
      </c>
      <c r="I48" s="1370">
        <v>10.337552742616026</v>
      </c>
      <c r="J48" s="1370">
        <v>8.6497890295358673</v>
      </c>
      <c r="K48" s="1369">
        <v>1.4767932489451567</v>
      </c>
    </row>
    <row r="49" spans="1:11" ht="14.45" customHeight="1">
      <c r="A49" s="543" t="s">
        <v>20</v>
      </c>
      <c r="B49" s="1357">
        <v>2348</v>
      </c>
      <c r="C49" s="1611">
        <v>99.914821124361154</v>
      </c>
      <c r="D49" s="1612">
        <v>99.872231686541738</v>
      </c>
      <c r="E49" s="1612">
        <v>99.872231686541738</v>
      </c>
      <c r="F49" s="1612">
        <v>99.701873935264061</v>
      </c>
      <c r="G49" s="1612">
        <v>96.550255536626921</v>
      </c>
      <c r="H49" s="1612">
        <v>66.482112436115841</v>
      </c>
      <c r="I49" s="1612">
        <v>10.051107325383299</v>
      </c>
      <c r="J49" s="1612">
        <v>3.8756388415672802</v>
      </c>
      <c r="K49" s="1360">
        <v>1.0221465076660934</v>
      </c>
    </row>
    <row r="50" spans="1:11" ht="14.45" customHeight="1">
      <c r="A50" s="544" t="s">
        <v>21</v>
      </c>
      <c r="B50" s="1363">
        <v>1419</v>
      </c>
      <c r="C50" s="1368">
        <v>99.859055673009166</v>
      </c>
      <c r="D50" s="1370">
        <v>99.859055673009166</v>
      </c>
      <c r="E50" s="1370">
        <v>99.718111346018318</v>
      </c>
      <c r="F50" s="1370">
        <v>99.718111346018318</v>
      </c>
      <c r="G50" s="1370">
        <v>98.238195912614515</v>
      </c>
      <c r="H50" s="1370">
        <v>81.747709654686403</v>
      </c>
      <c r="I50" s="1370">
        <v>15.574348132487671</v>
      </c>
      <c r="J50" s="1370">
        <v>12.473572938689216</v>
      </c>
      <c r="K50" s="1369">
        <v>0.98661028893587854</v>
      </c>
    </row>
    <row r="51" spans="1:11" ht="14.45" customHeight="1">
      <c r="A51" s="543" t="s">
        <v>22</v>
      </c>
      <c r="B51" s="1357">
        <v>1818</v>
      </c>
      <c r="C51" s="1611">
        <v>84.103410341034106</v>
      </c>
      <c r="D51" s="1612">
        <v>82.563256325632565</v>
      </c>
      <c r="E51" s="1612">
        <v>69.581958195819581</v>
      </c>
      <c r="F51" s="1612">
        <v>64.246424642464248</v>
      </c>
      <c r="G51" s="1612">
        <v>33.663366336633658</v>
      </c>
      <c r="H51" s="1612">
        <v>29.152915291529155</v>
      </c>
      <c r="I51" s="1612">
        <v>5.0605060506050563</v>
      </c>
      <c r="J51" s="1612">
        <v>3.0803080308030815</v>
      </c>
      <c r="K51" s="1360">
        <v>1.2651265126512641</v>
      </c>
    </row>
    <row r="52" spans="1:11" ht="14.45" customHeight="1" thickBot="1">
      <c r="A52" s="1149" t="s">
        <v>23</v>
      </c>
      <c r="B52" s="1371">
        <v>1347</v>
      </c>
      <c r="C52" s="1616">
        <v>100</v>
      </c>
      <c r="D52" s="1617">
        <v>100</v>
      </c>
      <c r="E52" s="1617">
        <v>100</v>
      </c>
      <c r="F52" s="1617">
        <v>99.777282850779514</v>
      </c>
      <c r="G52" s="1617">
        <v>94.506310319227907</v>
      </c>
      <c r="H52" s="1617">
        <v>54.194506310319227</v>
      </c>
      <c r="I52" s="1617">
        <v>5.6421677802524215</v>
      </c>
      <c r="J52" s="1617">
        <v>2.0786933927245741</v>
      </c>
      <c r="K52" s="1618">
        <v>0.14847809948032875</v>
      </c>
    </row>
    <row r="53" spans="1:11" ht="14.45" customHeight="1">
      <c r="A53" s="1351" t="s">
        <v>28</v>
      </c>
      <c r="B53" s="1125">
        <v>45539</v>
      </c>
      <c r="C53" s="1620">
        <v>87.178023232833397</v>
      </c>
      <c r="D53" s="1622">
        <v>84.250861898592419</v>
      </c>
      <c r="E53" s="1621">
        <v>79.055315224313233</v>
      </c>
      <c r="F53" s="1622">
        <v>76.255517248951449</v>
      </c>
      <c r="G53" s="1621">
        <v>55.277893673554537</v>
      </c>
      <c r="H53" s="1622">
        <v>28.402029030062153</v>
      </c>
      <c r="I53" s="1621">
        <v>5.3097345132743357</v>
      </c>
      <c r="J53" s="1622">
        <v>3.0918553327916669</v>
      </c>
      <c r="K53" s="1621">
        <v>0.6653637541447921</v>
      </c>
    </row>
    <row r="54" spans="1:11" ht="14.45" customHeight="1">
      <c r="A54" s="1151" t="s">
        <v>27</v>
      </c>
      <c r="B54" s="1130">
        <v>10538</v>
      </c>
      <c r="C54" s="1620">
        <v>99.677358132472961</v>
      </c>
      <c r="D54" s="1622">
        <v>99.610931865629155</v>
      </c>
      <c r="E54" s="1621">
        <v>99.22186373125831</v>
      </c>
      <c r="F54" s="1622">
        <v>99.032074397418867</v>
      </c>
      <c r="G54" s="1621">
        <v>95.093945720250517</v>
      </c>
      <c r="H54" s="1622">
        <v>73.818561396849503</v>
      </c>
      <c r="I54" s="1621">
        <v>20.00379578667679</v>
      </c>
      <c r="J54" s="1622">
        <v>11.273486430062633</v>
      </c>
      <c r="K54" s="1621">
        <v>1.3475042702600177</v>
      </c>
    </row>
    <row r="55" spans="1:11" ht="14.45" customHeight="1">
      <c r="A55" s="1152" t="s">
        <v>26</v>
      </c>
      <c r="B55" s="1135">
        <v>56077</v>
      </c>
      <c r="C55" s="1625">
        <v>89.526900511796285</v>
      </c>
      <c r="D55" s="1627">
        <v>87.137329029726985</v>
      </c>
      <c r="E55" s="1626">
        <v>82.845016673502499</v>
      </c>
      <c r="F55" s="1627">
        <v>80.535691994935533</v>
      </c>
      <c r="G55" s="1626">
        <v>62.760133388020044</v>
      </c>
      <c r="H55" s="1627">
        <v>36.936712020971164</v>
      </c>
      <c r="I55" s="1626">
        <v>8.0710451700340684</v>
      </c>
      <c r="J55" s="1627">
        <v>4.6293489309342561</v>
      </c>
      <c r="K55" s="1626">
        <v>0.7935517235230094</v>
      </c>
    </row>
    <row r="56" spans="1:11" ht="14.45" customHeight="1">
      <c r="A56" s="2180" t="s">
        <v>649</v>
      </c>
      <c r="B56" s="2180"/>
      <c r="C56" s="2180"/>
      <c r="D56" s="2180"/>
      <c r="E56" s="2180"/>
      <c r="F56" s="2180"/>
      <c r="G56" s="2180"/>
      <c r="H56" s="2180"/>
      <c r="I56" s="2180"/>
      <c r="J56" s="2180"/>
      <c r="K56" s="2180"/>
    </row>
    <row r="57" spans="1:11" ht="14.45" customHeight="1">
      <c r="A57" s="2180" t="s">
        <v>650</v>
      </c>
      <c r="B57" s="2180"/>
      <c r="C57" s="2180"/>
      <c r="D57" s="2180"/>
      <c r="E57" s="2180"/>
      <c r="F57" s="2180"/>
      <c r="G57" s="2180"/>
      <c r="H57" s="2180"/>
      <c r="I57" s="2180"/>
      <c r="J57" s="2180"/>
      <c r="K57" s="2180"/>
    </row>
    <row r="58" spans="1:11" ht="14.45" customHeight="1">
      <c r="A58" s="1839" t="s">
        <v>663</v>
      </c>
      <c r="B58" s="1839"/>
      <c r="C58" s="1839"/>
      <c r="D58" s="1839"/>
      <c r="E58" s="1839"/>
      <c r="F58" s="1839"/>
      <c r="G58" s="1839"/>
      <c r="H58" s="1839"/>
      <c r="I58" s="1839"/>
      <c r="J58" s="1839"/>
      <c r="K58" s="1839"/>
    </row>
    <row r="59" spans="1:11" ht="14.45" customHeight="1">
      <c r="A59" s="1839" t="s">
        <v>664</v>
      </c>
      <c r="B59" s="1839"/>
      <c r="C59" s="1839"/>
      <c r="D59" s="1839"/>
      <c r="E59" s="1839"/>
      <c r="F59" s="1839"/>
      <c r="G59" s="1839"/>
      <c r="H59" s="1839"/>
      <c r="I59" s="1839"/>
      <c r="J59" s="1839"/>
      <c r="K59" s="1839"/>
    </row>
    <row r="60" spans="1:11" ht="24.6" customHeight="1">
      <c r="A60" s="1850" t="s">
        <v>572</v>
      </c>
      <c r="B60" s="1850"/>
      <c r="C60" s="1850"/>
      <c r="D60" s="1850"/>
      <c r="E60" s="1850"/>
      <c r="F60" s="1850"/>
      <c r="G60" s="1850"/>
      <c r="H60" s="1850"/>
      <c r="I60" s="1850"/>
      <c r="J60" s="1850"/>
      <c r="K60" s="1850"/>
    </row>
    <row r="61" spans="1:11" ht="14.45" customHeight="1">
      <c r="A61" s="1346"/>
      <c r="B61" s="1346"/>
      <c r="C61" s="1346"/>
      <c r="D61" s="1346"/>
      <c r="E61" s="1346"/>
      <c r="F61" s="1346"/>
      <c r="G61" s="1346"/>
      <c r="H61" s="1346"/>
      <c r="I61" s="1346"/>
      <c r="J61" s="1346"/>
      <c r="K61" s="1346"/>
    </row>
    <row r="62" spans="1:11" ht="24.6" customHeight="1">
      <c r="A62" s="1842">
        <v>2022</v>
      </c>
      <c r="B62" s="1842"/>
      <c r="C62" s="1842"/>
      <c r="D62" s="1842"/>
      <c r="E62" s="1842"/>
      <c r="F62" s="1842"/>
      <c r="G62" s="1842"/>
      <c r="H62" s="1842"/>
      <c r="I62" s="1842"/>
      <c r="J62" s="1842"/>
      <c r="K62" s="1842"/>
    </row>
    <row r="63" spans="1:11" ht="14.45" customHeight="1">
      <c r="A63" s="1346"/>
      <c r="B63" s="1346"/>
      <c r="C63" s="1346"/>
      <c r="D63" s="1346"/>
      <c r="E63" s="1346"/>
      <c r="F63" s="1346"/>
      <c r="G63" s="1346"/>
      <c r="H63" s="1346"/>
      <c r="I63" s="1346"/>
      <c r="J63" s="1346"/>
      <c r="K63" s="1346"/>
    </row>
    <row r="64" spans="1:11" ht="15" customHeight="1">
      <c r="A64" s="2181" t="s">
        <v>665</v>
      </c>
      <c r="B64" s="2181"/>
      <c r="C64" s="2181"/>
      <c r="D64" s="2181"/>
      <c r="E64" s="2181"/>
      <c r="F64" s="2181"/>
      <c r="G64" s="2181"/>
      <c r="H64" s="2181"/>
      <c r="I64" s="1346"/>
      <c r="J64" s="1346"/>
      <c r="K64" s="1346"/>
    </row>
    <row r="65" spans="1:16" ht="14.45" customHeight="1">
      <c r="A65" s="1844" t="s">
        <v>8</v>
      </c>
      <c r="B65" s="1928" t="s">
        <v>29</v>
      </c>
      <c r="C65" s="1926" t="s">
        <v>641</v>
      </c>
      <c r="D65" s="1966"/>
      <c r="E65" s="1966"/>
      <c r="F65" s="1966"/>
      <c r="G65" s="1966"/>
      <c r="H65" s="1966"/>
      <c r="I65" s="1346"/>
      <c r="J65" s="1347"/>
      <c r="K65" s="1346"/>
    </row>
    <row r="66" spans="1:16" ht="14.45" customHeight="1">
      <c r="A66" s="1844"/>
      <c r="B66" s="1928"/>
      <c r="C66" s="814" t="s">
        <v>642</v>
      </c>
      <c r="D66" s="815" t="s">
        <v>643</v>
      </c>
      <c r="E66" s="815" t="s">
        <v>644</v>
      </c>
      <c r="F66" s="815" t="s">
        <v>645</v>
      </c>
      <c r="G66" s="815" t="s">
        <v>646</v>
      </c>
      <c r="H66" s="815" t="s">
        <v>647</v>
      </c>
      <c r="I66" s="1346"/>
      <c r="J66" s="1347"/>
      <c r="K66" s="1347"/>
      <c r="L66" s="1356"/>
      <c r="M66" s="1356"/>
    </row>
    <row r="67" spans="1:16" ht="14.45" customHeight="1" thickBot="1">
      <c r="A67" s="1845"/>
      <c r="B67" s="1348" t="s">
        <v>1</v>
      </c>
      <c r="C67" s="1836" t="s">
        <v>648</v>
      </c>
      <c r="D67" s="1837"/>
      <c r="E67" s="1837"/>
      <c r="F67" s="1837"/>
      <c r="G67" s="1837"/>
      <c r="H67" s="1837"/>
      <c r="I67" s="1346"/>
      <c r="J67" s="1347"/>
      <c r="K67" s="1347"/>
      <c r="L67" s="1356"/>
      <c r="M67" s="1356"/>
    </row>
    <row r="68" spans="1:16" ht="14.45" customHeight="1">
      <c r="A68" s="543" t="s">
        <v>9</v>
      </c>
      <c r="B68" s="1357">
        <v>9245</v>
      </c>
      <c r="C68" s="1358">
        <v>0</v>
      </c>
      <c r="D68" s="1359">
        <v>0.35694970254191455</v>
      </c>
      <c r="E68" s="1359">
        <v>2.4878312601406165</v>
      </c>
      <c r="F68" s="1359">
        <v>40</v>
      </c>
      <c r="G68" s="1359">
        <v>91.249323958896696</v>
      </c>
      <c r="H68" s="1360">
        <v>99.004867495943756</v>
      </c>
      <c r="I68" s="1349"/>
      <c r="J68" s="1350"/>
      <c r="K68" s="1350"/>
      <c r="L68" s="1361"/>
      <c r="M68" s="1361"/>
      <c r="N68" s="1362"/>
      <c r="O68" s="1362"/>
      <c r="P68" s="1362"/>
    </row>
    <row r="69" spans="1:16" ht="14.45" customHeight="1">
      <c r="A69" s="544" t="s">
        <v>10</v>
      </c>
      <c r="B69" s="1363">
        <v>9193</v>
      </c>
      <c r="C69" s="1364">
        <v>4.3511367344718811E-2</v>
      </c>
      <c r="D69" s="1365">
        <v>0.42423583161100842</v>
      </c>
      <c r="E69" s="1365">
        <v>3.8072446426628956</v>
      </c>
      <c r="F69" s="1365">
        <v>59.839007940824537</v>
      </c>
      <c r="G69" s="1365">
        <v>93.625584683998696</v>
      </c>
      <c r="H69" s="1366">
        <v>99.358207331665398</v>
      </c>
      <c r="I69" s="1349"/>
      <c r="J69" s="1350"/>
      <c r="K69" s="1350"/>
      <c r="L69" s="1361"/>
      <c r="M69" s="1361"/>
      <c r="N69" s="1362"/>
      <c r="O69" s="1362"/>
      <c r="P69" s="1362"/>
    </row>
    <row r="70" spans="1:16" ht="14.45" customHeight="1">
      <c r="A70" s="543" t="s">
        <v>11</v>
      </c>
      <c r="B70" s="1357">
        <v>2787</v>
      </c>
      <c r="C70" s="1358">
        <v>3.5880875493362038E-2</v>
      </c>
      <c r="D70" s="1359">
        <v>23.717258701112307</v>
      </c>
      <c r="E70" s="1359">
        <v>33.297452457839974</v>
      </c>
      <c r="F70" s="1359">
        <v>57.409400789379262</v>
      </c>
      <c r="G70" s="1359">
        <v>76.713311804808043</v>
      </c>
      <c r="H70" s="1367">
        <v>97.631862217438098</v>
      </c>
      <c r="I70" s="1349"/>
      <c r="J70" s="1350"/>
      <c r="K70" s="1350"/>
      <c r="L70" s="1361"/>
      <c r="M70" s="1361"/>
      <c r="N70" s="1362"/>
      <c r="O70" s="1362"/>
      <c r="P70" s="1362"/>
    </row>
    <row r="71" spans="1:16" ht="14.45" customHeight="1">
      <c r="A71" s="544" t="s">
        <v>12</v>
      </c>
      <c r="B71" s="1363">
        <v>1598</v>
      </c>
      <c r="C71" s="1364">
        <v>2.3153942428035044</v>
      </c>
      <c r="D71" s="1365">
        <v>68.085106382978722</v>
      </c>
      <c r="E71" s="1365">
        <v>87.672090112640802</v>
      </c>
      <c r="F71" s="1365">
        <v>96.370463078848559</v>
      </c>
      <c r="G71" s="1365">
        <v>98.310387984981233</v>
      </c>
      <c r="H71" s="1366">
        <v>99.624530663329153</v>
      </c>
      <c r="I71" s="1349"/>
      <c r="J71" s="1350"/>
      <c r="K71" s="1350"/>
      <c r="L71" s="1361"/>
      <c r="M71" s="1361"/>
      <c r="N71" s="1362"/>
      <c r="O71" s="1362"/>
      <c r="P71" s="1362"/>
    </row>
    <row r="72" spans="1:16" ht="14.45" customHeight="1">
      <c r="A72" s="543" t="s">
        <v>13</v>
      </c>
      <c r="B72" s="1357">
        <v>456</v>
      </c>
      <c r="C72" s="1358">
        <v>0</v>
      </c>
      <c r="D72" s="1359">
        <v>0.21929824561403508</v>
      </c>
      <c r="E72" s="1359">
        <v>0.8771929824561403</v>
      </c>
      <c r="F72" s="1359">
        <v>16.447368421052634</v>
      </c>
      <c r="G72" s="1359">
        <v>33.333333333333329</v>
      </c>
      <c r="H72" s="1367">
        <v>97.587719298245617</v>
      </c>
      <c r="I72" s="1349"/>
      <c r="J72" s="1350"/>
      <c r="K72" s="1350"/>
      <c r="L72" s="1361"/>
      <c r="M72" s="1361"/>
      <c r="N72" s="1362"/>
      <c r="O72" s="1362"/>
      <c r="P72" s="1362"/>
    </row>
    <row r="73" spans="1:16" ht="14.45" customHeight="1">
      <c r="A73" s="544" t="s">
        <v>14</v>
      </c>
      <c r="B73" s="1363">
        <v>1157</v>
      </c>
      <c r="C73" s="1368">
        <v>0.34572169403630076</v>
      </c>
      <c r="D73" s="1369">
        <v>26.447709593777009</v>
      </c>
      <c r="E73" s="1370">
        <v>30.25064822817632</v>
      </c>
      <c r="F73" s="1370">
        <v>65.08210890233363</v>
      </c>
      <c r="G73" s="1370">
        <v>81.590319792566973</v>
      </c>
      <c r="H73" s="1369">
        <v>99.308556611927401</v>
      </c>
      <c r="I73" s="1349"/>
      <c r="J73" s="1349"/>
      <c r="K73" s="1349"/>
      <c r="L73" s="1362"/>
      <c r="M73" s="1362"/>
      <c r="N73" s="1362"/>
      <c r="O73" s="1362"/>
      <c r="P73" s="1362"/>
    </row>
    <row r="74" spans="1:16" ht="14.45" customHeight="1">
      <c r="A74" s="543" t="s">
        <v>15</v>
      </c>
      <c r="B74" s="1357">
        <v>4270</v>
      </c>
      <c r="C74" s="1358">
        <v>0</v>
      </c>
      <c r="D74" s="1367">
        <v>0.3044496487119438</v>
      </c>
      <c r="E74" s="1359">
        <v>1.0304449648711944</v>
      </c>
      <c r="F74" s="1359">
        <v>49.929742388758783</v>
      </c>
      <c r="G74" s="1359">
        <v>93.70023419203747</v>
      </c>
      <c r="H74" s="1367">
        <v>99.437939110070261</v>
      </c>
      <c r="I74" s="1349"/>
      <c r="J74" s="1349"/>
      <c r="K74" s="1349"/>
      <c r="L74" s="1362"/>
      <c r="M74" s="1362"/>
      <c r="N74" s="1362"/>
      <c r="O74" s="1362"/>
      <c r="P74" s="1362"/>
    </row>
    <row r="75" spans="1:16" ht="14.45" customHeight="1">
      <c r="A75" s="544" t="s">
        <v>24</v>
      </c>
      <c r="B75" s="1363">
        <v>964</v>
      </c>
      <c r="C75" s="1364">
        <v>3.8381742738589213</v>
      </c>
      <c r="D75" s="1365">
        <v>73.029045643153523</v>
      </c>
      <c r="E75" s="1365">
        <v>95.124481327800822</v>
      </c>
      <c r="F75" s="1365">
        <v>99.066390041493776</v>
      </c>
      <c r="G75" s="1365">
        <v>99.066390041493776</v>
      </c>
      <c r="H75" s="1366">
        <v>99.896265560165972</v>
      </c>
      <c r="I75" s="1349"/>
      <c r="J75" s="1349"/>
      <c r="K75" s="1349"/>
      <c r="L75" s="1362"/>
      <c r="M75" s="1362"/>
      <c r="N75" s="1362"/>
      <c r="O75" s="1362"/>
      <c r="P75" s="1362"/>
    </row>
    <row r="76" spans="1:16" ht="14.45" customHeight="1">
      <c r="A76" s="543" t="s">
        <v>16</v>
      </c>
      <c r="B76" s="1357">
        <v>5258</v>
      </c>
      <c r="C76" s="1358">
        <v>0.13313046785850133</v>
      </c>
      <c r="D76" s="1359">
        <v>0.7607455306200076</v>
      </c>
      <c r="E76" s="1359">
        <v>2.4343856979840246</v>
      </c>
      <c r="F76" s="1359">
        <v>47.375427919360973</v>
      </c>
      <c r="G76" s="1359">
        <v>85.165462152909853</v>
      </c>
      <c r="H76" s="1367">
        <v>97.831875237732973</v>
      </c>
      <c r="I76" s="1349"/>
      <c r="J76" s="1349"/>
      <c r="K76" s="1349"/>
      <c r="L76" s="1362"/>
      <c r="M76" s="1362"/>
      <c r="N76" s="1362"/>
      <c r="O76" s="1362"/>
      <c r="P76" s="1362"/>
    </row>
    <row r="77" spans="1:16" ht="14.45" customHeight="1">
      <c r="A77" s="544" t="s">
        <v>17</v>
      </c>
      <c r="B77" s="1363">
        <v>10600</v>
      </c>
      <c r="C77" s="1364">
        <v>4.716981132075472E-2</v>
      </c>
      <c r="D77" s="1365">
        <v>0.65094339622641506</v>
      </c>
      <c r="E77" s="1365">
        <v>1.632075471698113</v>
      </c>
      <c r="F77" s="1365">
        <v>54.801886792452827</v>
      </c>
      <c r="G77" s="1365">
        <v>96.481132075471692</v>
      </c>
      <c r="H77" s="1369">
        <v>98.452830188679243</v>
      </c>
      <c r="I77" s="1349"/>
      <c r="J77" s="1349"/>
      <c r="K77" s="1349"/>
      <c r="L77" s="1362"/>
      <c r="M77" s="1362"/>
      <c r="N77" s="1362"/>
      <c r="O77" s="1362"/>
      <c r="P77" s="1362"/>
    </row>
    <row r="78" spans="1:16" ht="14.45" customHeight="1">
      <c r="A78" s="543" t="s">
        <v>18</v>
      </c>
      <c r="B78" s="1357">
        <v>2499</v>
      </c>
      <c r="C78" s="1358">
        <v>4.0016006402561026E-2</v>
      </c>
      <c r="D78" s="1359">
        <v>0.32012805122048821</v>
      </c>
      <c r="E78" s="1359">
        <v>1.0404161664665865</v>
      </c>
      <c r="F78" s="1359">
        <v>63.905562224889955</v>
      </c>
      <c r="G78" s="1359">
        <v>98.279311724689876</v>
      </c>
      <c r="H78" s="1367">
        <v>99.4797919167667</v>
      </c>
      <c r="I78" s="1349"/>
      <c r="J78" s="1349"/>
      <c r="K78" s="1349"/>
      <c r="L78" s="1362"/>
      <c r="M78" s="1362"/>
      <c r="N78" s="1362"/>
      <c r="O78" s="1362"/>
      <c r="P78" s="1362"/>
    </row>
    <row r="79" spans="1:16" ht="14.45" customHeight="1">
      <c r="A79" s="544" t="s">
        <v>19</v>
      </c>
      <c r="B79" s="1363">
        <v>472</v>
      </c>
      <c r="C79" s="1364">
        <v>0.21186440677966101</v>
      </c>
      <c r="D79" s="1365">
        <v>0.84745762711864403</v>
      </c>
      <c r="E79" s="1365">
        <v>4.2372881355932197</v>
      </c>
      <c r="F79" s="1365">
        <v>91.313559322033896</v>
      </c>
      <c r="G79" s="1365">
        <v>99.152542372881356</v>
      </c>
      <c r="H79" s="1366">
        <v>99.576271186440678</v>
      </c>
      <c r="I79" s="1349"/>
      <c r="J79" s="1349"/>
      <c r="K79" s="1349"/>
      <c r="L79" s="1362"/>
      <c r="M79" s="1362"/>
      <c r="N79" s="1362"/>
      <c r="O79" s="1362"/>
      <c r="P79" s="1362"/>
    </row>
    <row r="80" spans="1:16" ht="14.45" customHeight="1">
      <c r="A80" s="543" t="s">
        <v>20</v>
      </c>
      <c r="B80" s="1357">
        <v>2371</v>
      </c>
      <c r="C80" s="1358">
        <v>0.88570223534373693</v>
      </c>
      <c r="D80" s="1359">
        <v>69.337832138338257</v>
      </c>
      <c r="E80" s="1359">
        <v>89.24504428511176</v>
      </c>
      <c r="F80" s="1359">
        <v>98.059890341628005</v>
      </c>
      <c r="G80" s="1359">
        <v>99.831294812315477</v>
      </c>
      <c r="H80" s="1367">
        <v>99.957823703078873</v>
      </c>
      <c r="I80" s="1349"/>
      <c r="J80" s="1349"/>
      <c r="K80" s="1349"/>
      <c r="L80" s="1362"/>
      <c r="M80" s="1362"/>
      <c r="N80" s="1362"/>
      <c r="O80" s="1362"/>
      <c r="P80" s="1362"/>
    </row>
    <row r="81" spans="1:22" ht="14.45" customHeight="1">
      <c r="A81" s="544" t="s">
        <v>21</v>
      </c>
      <c r="B81" s="1363">
        <v>1418</v>
      </c>
      <c r="C81" s="1364">
        <v>3.244005641748942</v>
      </c>
      <c r="D81" s="1365">
        <v>84.344146685472495</v>
      </c>
      <c r="E81" s="1365">
        <v>96.332863187588146</v>
      </c>
      <c r="F81" s="1365">
        <v>98.942172073342732</v>
      </c>
      <c r="G81" s="1365">
        <v>99.717912552891391</v>
      </c>
      <c r="H81" s="1366">
        <v>99.929478138222848</v>
      </c>
      <c r="I81" s="1349"/>
      <c r="J81" s="1349"/>
      <c r="K81" s="1349"/>
      <c r="L81" s="1362"/>
      <c r="M81" s="1362"/>
      <c r="N81" s="1362"/>
      <c r="O81" s="1362"/>
      <c r="P81" s="1362"/>
    </row>
    <row r="82" spans="1:22" ht="14.45" customHeight="1">
      <c r="A82" s="543" t="s">
        <v>22</v>
      </c>
      <c r="B82" s="1357">
        <v>1792</v>
      </c>
      <c r="C82" s="1358">
        <v>0.11160714285714285</v>
      </c>
      <c r="D82" s="1359">
        <v>2.4553571428571428</v>
      </c>
      <c r="E82" s="1359">
        <v>7.03125</v>
      </c>
      <c r="F82" s="1359">
        <v>67.075892857142861</v>
      </c>
      <c r="G82" s="1359">
        <v>91.015625</v>
      </c>
      <c r="H82" s="1367">
        <v>99.162946428571431</v>
      </c>
      <c r="I82" s="1349"/>
      <c r="J82" s="1349"/>
      <c r="K82" s="1349"/>
      <c r="L82" s="1362"/>
      <c r="M82" s="1362"/>
      <c r="N82" s="1362"/>
      <c r="O82" s="1362"/>
      <c r="P82" s="1362"/>
    </row>
    <row r="83" spans="1:22" ht="14.45" customHeight="1" thickBot="1">
      <c r="A83" s="1149" t="s">
        <v>23</v>
      </c>
      <c r="B83" s="1371">
        <v>1342</v>
      </c>
      <c r="C83" s="1372">
        <v>0.37257824143070045</v>
      </c>
      <c r="D83" s="1373">
        <v>57.078986587183309</v>
      </c>
      <c r="E83" s="1373">
        <v>87.77943368107303</v>
      </c>
      <c r="F83" s="1373">
        <v>98.211624441132642</v>
      </c>
      <c r="G83" s="1373">
        <v>99.627421758569298</v>
      </c>
      <c r="H83" s="1374">
        <v>100</v>
      </c>
      <c r="I83" s="1349"/>
      <c r="J83" s="1349"/>
      <c r="K83" s="1349"/>
      <c r="L83" s="1362"/>
      <c r="M83" s="1362"/>
      <c r="N83" s="1362"/>
      <c r="O83" s="1362"/>
      <c r="P83" s="1362"/>
    </row>
    <row r="84" spans="1:22" ht="14.45" customHeight="1">
      <c r="A84" s="1351" t="s">
        <v>28</v>
      </c>
      <c r="B84" s="930">
        <v>44942</v>
      </c>
      <c r="C84" s="1375">
        <v>5.3402162787592897E-2</v>
      </c>
      <c r="D84" s="1376">
        <v>1.2393751946953853</v>
      </c>
      <c r="E84" s="1377">
        <v>3.2286057585332206</v>
      </c>
      <c r="F84" s="1376">
        <v>52.710159761470344</v>
      </c>
      <c r="G84" s="1377">
        <v>92.118730808597746</v>
      </c>
      <c r="H84" s="1376">
        <v>98.883004761692845</v>
      </c>
      <c r="I84" s="1349"/>
      <c r="J84" s="1352"/>
      <c r="K84" s="1349"/>
      <c r="L84" s="1362"/>
      <c r="M84" s="1362"/>
      <c r="N84" s="1362"/>
      <c r="O84" s="1362"/>
      <c r="P84" s="1362"/>
    </row>
    <row r="85" spans="1:22" ht="14.45" customHeight="1">
      <c r="A85" s="1151" t="s">
        <v>27</v>
      </c>
      <c r="B85" s="942">
        <v>10480</v>
      </c>
      <c r="C85" s="1375">
        <v>1.4026717557251909</v>
      </c>
      <c r="D85" s="1376">
        <v>57.814885496183209</v>
      </c>
      <c r="E85" s="1377">
        <v>75.438931297709928</v>
      </c>
      <c r="F85" s="1376">
        <v>87.223282442748101</v>
      </c>
      <c r="G85" s="1377">
        <v>93.339694656488547</v>
      </c>
      <c r="H85" s="1376">
        <v>99.284351145038158</v>
      </c>
      <c r="I85" s="1349"/>
      <c r="J85" s="1352"/>
      <c r="K85" s="1349"/>
      <c r="L85" s="1362"/>
      <c r="M85" s="1362"/>
      <c r="N85" s="1362"/>
      <c r="O85" s="1362"/>
      <c r="P85" s="1362"/>
    </row>
    <row r="86" spans="1:22" ht="14.45" customHeight="1" thickBot="1">
      <c r="A86" s="1152" t="s">
        <v>26</v>
      </c>
      <c r="B86" s="1390">
        <v>55422</v>
      </c>
      <c r="C86" s="1378">
        <v>0.30854173432932769</v>
      </c>
      <c r="D86" s="1379">
        <v>11.937497744577966</v>
      </c>
      <c r="E86" s="1380">
        <v>16.883187181985491</v>
      </c>
      <c r="F86" s="1379">
        <v>59.236404315975612</v>
      </c>
      <c r="G86" s="1380">
        <v>92.349608458734807</v>
      </c>
      <c r="H86" s="1379">
        <v>98.958897188841974</v>
      </c>
      <c r="I86" s="1349"/>
      <c r="J86" s="1352"/>
      <c r="K86" s="1349"/>
      <c r="L86" s="1362"/>
      <c r="M86" s="1362"/>
      <c r="N86" s="1362"/>
      <c r="O86" s="1362"/>
      <c r="P86" s="1362"/>
    </row>
    <row r="87" spans="1:22" ht="14.45" customHeight="1">
      <c r="A87" s="2184" t="s">
        <v>649</v>
      </c>
      <c r="B87" s="2184"/>
      <c r="C87" s="2184"/>
      <c r="D87" s="2184"/>
      <c r="E87" s="2184"/>
      <c r="F87" s="2184"/>
      <c r="G87" s="2184"/>
      <c r="H87" s="2184"/>
      <c r="I87" s="1346"/>
      <c r="J87" s="1346"/>
      <c r="K87" s="1346"/>
    </row>
    <row r="88" spans="1:22" ht="14.45" customHeight="1">
      <c r="A88" s="2184" t="s">
        <v>650</v>
      </c>
      <c r="B88" s="2184"/>
      <c r="C88" s="2184"/>
      <c r="D88" s="2184"/>
      <c r="E88" s="2184"/>
      <c r="F88" s="2184"/>
      <c r="G88" s="2184"/>
      <c r="H88" s="2184"/>
      <c r="I88" s="1346"/>
      <c r="J88" s="1346"/>
      <c r="K88" s="1346"/>
    </row>
    <row r="89" spans="1:22" ht="14.45" customHeight="1">
      <c r="A89" s="2185" t="s">
        <v>651</v>
      </c>
      <c r="B89" s="2185"/>
      <c r="C89" s="2185"/>
      <c r="D89" s="2185"/>
      <c r="E89" s="2185"/>
      <c r="F89" s="2185"/>
      <c r="G89" s="2185"/>
      <c r="H89" s="2185"/>
      <c r="I89" s="1346"/>
      <c r="J89" s="1346"/>
      <c r="K89" s="1346"/>
    </row>
    <row r="90" spans="1:22" ht="24" customHeight="1">
      <c r="A90" s="2186" t="s">
        <v>574</v>
      </c>
      <c r="B90" s="2186"/>
      <c r="C90" s="2186"/>
      <c r="D90" s="2186"/>
      <c r="E90" s="2186"/>
      <c r="F90" s="2186"/>
      <c r="G90" s="2186"/>
      <c r="H90" s="2186"/>
      <c r="I90" s="1355"/>
      <c r="J90" s="1355"/>
      <c r="K90" s="1346"/>
    </row>
    <row r="91" spans="1:22" ht="14.45" customHeight="1">
      <c r="A91" s="1346"/>
      <c r="B91" s="1346"/>
      <c r="C91" s="1346"/>
      <c r="D91" s="1346"/>
      <c r="E91" s="1346"/>
      <c r="F91" s="1346"/>
      <c r="G91" s="1346"/>
      <c r="H91" s="1346"/>
      <c r="I91" s="1346"/>
      <c r="J91" s="1346"/>
      <c r="K91" s="1346"/>
    </row>
    <row r="92" spans="1:22" ht="15" customHeight="1">
      <c r="A92" s="2181" t="s">
        <v>666</v>
      </c>
      <c r="B92" s="2181"/>
      <c r="C92" s="2181"/>
      <c r="D92" s="2181"/>
      <c r="E92" s="2181"/>
      <c r="F92" s="2181"/>
      <c r="G92" s="2181"/>
      <c r="H92" s="2181"/>
      <c r="I92" s="2181"/>
      <c r="J92" s="2181"/>
      <c r="K92" s="2181"/>
    </row>
    <row r="93" spans="1:22" ht="14.45" customHeight="1">
      <c r="A93" s="1844" t="s">
        <v>8</v>
      </c>
      <c r="B93" s="1928" t="s">
        <v>29</v>
      </c>
      <c r="C93" s="1926" t="s">
        <v>653</v>
      </c>
      <c r="D93" s="1966"/>
      <c r="E93" s="1966"/>
      <c r="F93" s="1966"/>
      <c r="G93" s="1966"/>
      <c r="H93" s="1966"/>
      <c r="I93" s="1966"/>
      <c r="J93" s="1966"/>
      <c r="K93" s="1966"/>
    </row>
    <row r="94" spans="1:22" ht="14.45" customHeight="1">
      <c r="A94" s="1844"/>
      <c r="B94" s="1928"/>
      <c r="C94" s="814" t="s">
        <v>654</v>
      </c>
      <c r="D94" s="815" t="s">
        <v>655</v>
      </c>
      <c r="E94" s="815" t="s">
        <v>656</v>
      </c>
      <c r="F94" s="815" t="s">
        <v>657</v>
      </c>
      <c r="G94" s="815" t="s">
        <v>658</v>
      </c>
      <c r="H94" s="815" t="s">
        <v>659</v>
      </c>
      <c r="I94" s="815" t="s">
        <v>660</v>
      </c>
      <c r="J94" s="815" t="s">
        <v>661</v>
      </c>
      <c r="K94" s="815" t="s">
        <v>662</v>
      </c>
    </row>
    <row r="95" spans="1:22" ht="14.45" customHeight="1" thickBot="1">
      <c r="A95" s="1845"/>
      <c r="B95" s="1348" t="s">
        <v>1</v>
      </c>
      <c r="C95" s="1836" t="s">
        <v>648</v>
      </c>
      <c r="D95" s="1837"/>
      <c r="E95" s="1837"/>
      <c r="F95" s="1837"/>
      <c r="G95" s="1837"/>
      <c r="H95" s="1837"/>
      <c r="I95" s="1837"/>
      <c r="J95" s="1837"/>
      <c r="K95" s="1837"/>
    </row>
    <row r="96" spans="1:22" ht="14.45" customHeight="1">
      <c r="A96" s="1381" t="s">
        <v>9</v>
      </c>
      <c r="B96" s="1357">
        <v>9245</v>
      </c>
      <c r="C96" s="1358">
        <v>68.480259599783665</v>
      </c>
      <c r="D96" s="1359">
        <v>62.650081124932399</v>
      </c>
      <c r="E96" s="1359">
        <v>59.751216873985932</v>
      </c>
      <c r="F96" s="1359">
        <v>57.84748512709573</v>
      </c>
      <c r="G96" s="1359">
        <v>44.240129799891832</v>
      </c>
      <c r="H96" s="1359">
        <v>29.194159004867497</v>
      </c>
      <c r="I96" s="1359">
        <v>5.8518117901568418</v>
      </c>
      <c r="J96" s="1359">
        <v>2.4229313142239048</v>
      </c>
      <c r="K96" s="1367">
        <v>0.34613304488912927</v>
      </c>
      <c r="L96" s="1382"/>
      <c r="M96" s="1383"/>
      <c r="N96" s="1384"/>
      <c r="O96" s="1384"/>
      <c r="P96" s="1384"/>
      <c r="Q96" s="1384"/>
      <c r="R96" s="1384"/>
      <c r="S96" s="1384"/>
      <c r="T96" s="1384"/>
      <c r="U96" s="1384"/>
      <c r="V96" s="1384"/>
    </row>
    <row r="97" spans="1:22" ht="14.45" customHeight="1">
      <c r="A97" s="1385" t="s">
        <v>10</v>
      </c>
      <c r="B97" s="1363">
        <v>9193</v>
      </c>
      <c r="C97" s="1364">
        <v>91.765473730011976</v>
      </c>
      <c r="D97" s="1365">
        <v>89.557271837267479</v>
      </c>
      <c r="E97" s="1365">
        <v>83.226367888610895</v>
      </c>
      <c r="F97" s="1365">
        <v>79.071032307190265</v>
      </c>
      <c r="G97" s="1365">
        <v>59.121070379636677</v>
      </c>
      <c r="H97" s="1365">
        <v>35.657565538997062</v>
      </c>
      <c r="I97" s="1365">
        <v>5.7870118568476014</v>
      </c>
      <c r="J97" s="1365">
        <v>2.5998041988469485</v>
      </c>
      <c r="K97" s="1366">
        <v>0.72881540302404002</v>
      </c>
      <c r="L97" s="1382"/>
      <c r="M97" s="1383"/>
      <c r="N97" s="1384"/>
      <c r="O97" s="1384"/>
      <c r="P97" s="1384"/>
      <c r="Q97" s="1384"/>
      <c r="R97" s="1384"/>
      <c r="S97" s="1384"/>
      <c r="T97" s="1384"/>
      <c r="U97" s="1384"/>
      <c r="V97" s="1384"/>
    </row>
    <row r="98" spans="1:22" ht="14.45" customHeight="1">
      <c r="A98" s="1381" t="s">
        <v>11</v>
      </c>
      <c r="B98" s="1357">
        <v>2787</v>
      </c>
      <c r="C98" s="1358">
        <v>99.210620739146037</v>
      </c>
      <c r="D98" s="1359">
        <v>99.031216361679213</v>
      </c>
      <c r="E98" s="1359">
        <v>98.241837100825251</v>
      </c>
      <c r="F98" s="1359">
        <v>97.847147470398284</v>
      </c>
      <c r="G98" s="1359">
        <v>90.814495873699315</v>
      </c>
      <c r="H98" s="1359">
        <v>73.735199138858988</v>
      </c>
      <c r="I98" s="1359">
        <v>31.108719052744888</v>
      </c>
      <c r="J98" s="1359">
        <v>18.550412630068173</v>
      </c>
      <c r="K98" s="1367">
        <v>1.2199497667743093</v>
      </c>
      <c r="L98" s="1382"/>
      <c r="M98" s="1383"/>
      <c r="N98" s="1384"/>
      <c r="O98" s="1384"/>
      <c r="P98" s="1384"/>
      <c r="Q98" s="1384"/>
      <c r="R98" s="1384"/>
      <c r="S98" s="1384"/>
      <c r="T98" s="1384"/>
      <c r="U98" s="1384"/>
      <c r="V98" s="1384"/>
    </row>
    <row r="99" spans="1:22" ht="14.45" customHeight="1">
      <c r="A99" s="1385" t="s">
        <v>12</v>
      </c>
      <c r="B99" s="1363">
        <v>1598</v>
      </c>
      <c r="C99" s="1364">
        <v>99.624530663329153</v>
      </c>
      <c r="D99" s="1365">
        <v>99.561952440550684</v>
      </c>
      <c r="E99" s="1365">
        <v>98.936170212765958</v>
      </c>
      <c r="F99" s="1365">
        <v>98.811013767209005</v>
      </c>
      <c r="G99" s="1365">
        <v>96.120150187734666</v>
      </c>
      <c r="H99" s="1365">
        <v>83.229036295369212</v>
      </c>
      <c r="I99" s="1365">
        <v>24.155193992490613</v>
      </c>
      <c r="J99" s="1365">
        <v>12.703379224030037</v>
      </c>
      <c r="K99" s="1366">
        <v>2.690863579474343</v>
      </c>
      <c r="L99" s="1382"/>
      <c r="M99" s="1383"/>
      <c r="N99" s="1384"/>
      <c r="O99" s="1384"/>
      <c r="P99" s="1384"/>
      <c r="Q99" s="1384"/>
      <c r="R99" s="1384"/>
      <c r="S99" s="1384"/>
      <c r="T99" s="1384"/>
      <c r="U99" s="1384"/>
      <c r="V99" s="1384"/>
    </row>
    <row r="100" spans="1:22" ht="14.45" customHeight="1">
      <c r="A100" s="1381" t="s">
        <v>13</v>
      </c>
      <c r="B100" s="1357">
        <v>456</v>
      </c>
      <c r="C100" s="1358">
        <v>92.324561403508781</v>
      </c>
      <c r="D100" s="1359">
        <v>91.228070175438589</v>
      </c>
      <c r="E100" s="1359">
        <v>82.675438596491219</v>
      </c>
      <c r="F100" s="1359">
        <v>74.561403508771932</v>
      </c>
      <c r="G100" s="1359">
        <v>16.228070175438596</v>
      </c>
      <c r="H100" s="1359">
        <v>10.526315789473683</v>
      </c>
      <c r="I100" s="1359">
        <v>1.0964912280701753</v>
      </c>
      <c r="J100" s="1359">
        <v>0</v>
      </c>
      <c r="K100" s="1367">
        <v>0</v>
      </c>
      <c r="L100" s="1382"/>
      <c r="M100" s="1383"/>
      <c r="N100" s="1384"/>
      <c r="O100" s="1384"/>
      <c r="P100" s="1384"/>
      <c r="Q100" s="1384"/>
      <c r="R100" s="1384"/>
      <c r="S100" s="1384"/>
      <c r="T100" s="1384"/>
      <c r="U100" s="1384"/>
      <c r="V100" s="1384"/>
    </row>
    <row r="101" spans="1:22" ht="14.45" customHeight="1">
      <c r="A101" s="1385" t="s">
        <v>14</v>
      </c>
      <c r="B101" s="1363">
        <v>1157</v>
      </c>
      <c r="C101" s="1364">
        <v>96.715643906655146</v>
      </c>
      <c r="D101" s="1365">
        <v>96.369922212618846</v>
      </c>
      <c r="E101" s="1365">
        <v>95.15989628349179</v>
      </c>
      <c r="F101" s="1365">
        <v>93.777009507346591</v>
      </c>
      <c r="G101" s="1365">
        <v>79.688850475367332</v>
      </c>
      <c r="H101" s="1365">
        <v>75.799481417458949</v>
      </c>
      <c r="I101" s="1365">
        <v>50.734658599827142</v>
      </c>
      <c r="J101" s="1365">
        <v>41.573033707865171</v>
      </c>
      <c r="K101" s="1366">
        <v>5.7908383751080379</v>
      </c>
      <c r="L101" s="1382"/>
      <c r="M101" s="1383"/>
      <c r="N101" s="1384"/>
      <c r="O101" s="1384"/>
      <c r="P101" s="1384"/>
      <c r="Q101" s="1384"/>
      <c r="R101" s="1384"/>
      <c r="S101" s="1384"/>
      <c r="T101" s="1384"/>
      <c r="U101" s="1384"/>
      <c r="V101" s="1384"/>
    </row>
    <row r="102" spans="1:22" ht="14.45" customHeight="1">
      <c r="A102" s="1381" t="s">
        <v>15</v>
      </c>
      <c r="B102" s="1357">
        <v>4270</v>
      </c>
      <c r="C102" s="1358">
        <v>95.245901639344268</v>
      </c>
      <c r="D102" s="1359">
        <v>93.583138173302103</v>
      </c>
      <c r="E102" s="1359">
        <v>87.658079625292743</v>
      </c>
      <c r="F102" s="1359">
        <v>85.245901639344254</v>
      </c>
      <c r="G102" s="1359">
        <v>74.121779859484775</v>
      </c>
      <c r="H102" s="1359">
        <v>48.829039812646371</v>
      </c>
      <c r="I102" s="1359">
        <v>5.5035128805620603</v>
      </c>
      <c r="J102" s="1359">
        <v>3.4660421545667446</v>
      </c>
      <c r="K102" s="1367">
        <v>0.98360655737704927</v>
      </c>
      <c r="L102" s="1382"/>
      <c r="M102" s="1383"/>
      <c r="N102" s="1384"/>
      <c r="O102" s="1384"/>
      <c r="P102" s="1384"/>
      <c r="Q102" s="1384"/>
      <c r="R102" s="1384"/>
      <c r="S102" s="1384"/>
      <c r="T102" s="1384"/>
      <c r="U102" s="1384"/>
      <c r="V102" s="1384"/>
    </row>
    <row r="103" spans="1:22" ht="14.45" customHeight="1">
      <c r="A103" s="1385" t="s">
        <v>24</v>
      </c>
      <c r="B103" s="1363">
        <v>964</v>
      </c>
      <c r="C103" s="1364">
        <v>99.68879668049793</v>
      </c>
      <c r="D103" s="1365">
        <v>99.585062240663902</v>
      </c>
      <c r="E103" s="1365">
        <v>99.481327800829874</v>
      </c>
      <c r="F103" s="1365">
        <v>99.481327800829874</v>
      </c>
      <c r="G103" s="1365">
        <v>98.858921161825734</v>
      </c>
      <c r="H103" s="1365">
        <v>94.190871369294598</v>
      </c>
      <c r="I103" s="1365">
        <v>40.663900414937757</v>
      </c>
      <c r="J103" s="1365">
        <v>24.481327800829874</v>
      </c>
      <c r="K103" s="1366">
        <v>4.3568464730290453</v>
      </c>
      <c r="L103" s="1382"/>
      <c r="M103" s="1383"/>
      <c r="N103" s="1384"/>
      <c r="O103" s="1384"/>
      <c r="P103" s="1384"/>
      <c r="Q103" s="1384"/>
      <c r="R103" s="1384"/>
      <c r="S103" s="1384"/>
      <c r="T103" s="1384"/>
      <c r="U103" s="1384"/>
      <c r="V103" s="1384"/>
    </row>
    <row r="104" spans="1:22" ht="14.45" customHeight="1">
      <c r="A104" s="1381" t="s">
        <v>16</v>
      </c>
      <c r="B104" s="1357">
        <v>5258</v>
      </c>
      <c r="C104" s="1358">
        <v>80.353746671738307</v>
      </c>
      <c r="D104" s="1359">
        <v>77.158615443134266</v>
      </c>
      <c r="E104" s="1359">
        <v>65.32902244199316</v>
      </c>
      <c r="F104" s="1359">
        <v>60.726511981742107</v>
      </c>
      <c r="G104" s="1359">
        <v>35.450741726892353</v>
      </c>
      <c r="H104" s="1359">
        <v>25.10460251046025</v>
      </c>
      <c r="I104" s="1359">
        <v>4.2601749714720425</v>
      </c>
      <c r="J104" s="1359">
        <v>2.1491061240015217</v>
      </c>
      <c r="K104" s="1367">
        <v>0.57055914796500573</v>
      </c>
      <c r="L104" s="1382"/>
      <c r="M104" s="1383"/>
      <c r="N104" s="1384"/>
      <c r="O104" s="1384"/>
      <c r="P104" s="1384"/>
      <c r="Q104" s="1384"/>
      <c r="R104" s="1384"/>
      <c r="S104" s="1384"/>
      <c r="T104" s="1384"/>
      <c r="U104" s="1384"/>
      <c r="V104" s="1384"/>
    </row>
    <row r="105" spans="1:22" ht="14.45" customHeight="1">
      <c r="A105" s="1385" t="s">
        <v>17</v>
      </c>
      <c r="B105" s="1363">
        <v>10600</v>
      </c>
      <c r="C105" s="1364">
        <v>96.962264150943398</v>
      </c>
      <c r="D105" s="1365">
        <v>95.198113207547181</v>
      </c>
      <c r="E105" s="1365">
        <v>94.254716981132077</v>
      </c>
      <c r="F105" s="1365">
        <v>93.905660377358487</v>
      </c>
      <c r="G105" s="1365">
        <v>72.216981132075475</v>
      </c>
      <c r="H105" s="1365">
        <v>17.735849056603772</v>
      </c>
      <c r="I105" s="1365">
        <v>2.9245283018867925</v>
      </c>
      <c r="J105" s="1365">
        <v>1.9528301886792454</v>
      </c>
      <c r="K105" s="1366">
        <v>0.49056603773584906</v>
      </c>
      <c r="L105" s="1382"/>
      <c r="M105" s="1383"/>
      <c r="N105" s="1384"/>
      <c r="O105" s="1384"/>
      <c r="P105" s="1384"/>
      <c r="Q105" s="1384"/>
      <c r="R105" s="1384"/>
      <c r="S105" s="1384"/>
      <c r="T105" s="1384"/>
      <c r="U105" s="1384"/>
      <c r="V105" s="1384"/>
    </row>
    <row r="106" spans="1:22" ht="14.45" customHeight="1">
      <c r="A106" s="1381" t="s">
        <v>18</v>
      </c>
      <c r="B106" s="1357">
        <v>2499</v>
      </c>
      <c r="C106" s="1358">
        <v>98.679471788715489</v>
      </c>
      <c r="D106" s="1359">
        <v>96.918767507002798</v>
      </c>
      <c r="E106" s="1359">
        <v>96.038415366146452</v>
      </c>
      <c r="F106" s="1359">
        <v>94.877951180472181</v>
      </c>
      <c r="G106" s="1359">
        <v>66.186474589835925</v>
      </c>
      <c r="H106" s="1359">
        <v>24.449779911964786</v>
      </c>
      <c r="I106" s="1359">
        <v>1.9607843137254901</v>
      </c>
      <c r="J106" s="1359">
        <v>0.80032012805122055</v>
      </c>
      <c r="K106" s="1367">
        <v>0.24009603841536614</v>
      </c>
      <c r="L106" s="1382"/>
      <c r="M106" s="1383"/>
      <c r="N106" s="1384"/>
      <c r="O106" s="1384"/>
      <c r="P106" s="1384"/>
      <c r="Q106" s="1384"/>
      <c r="R106" s="1384"/>
      <c r="S106" s="1384"/>
      <c r="T106" s="1384"/>
      <c r="U106" s="1384"/>
      <c r="V106" s="1384"/>
    </row>
    <row r="107" spans="1:22" ht="14.45" customHeight="1">
      <c r="A107" s="1385" t="s">
        <v>19</v>
      </c>
      <c r="B107" s="1363">
        <v>472</v>
      </c>
      <c r="C107" s="1364">
        <v>97.457627118644069</v>
      </c>
      <c r="D107" s="1365">
        <v>97.033898305084747</v>
      </c>
      <c r="E107" s="1365">
        <v>95.974576271186436</v>
      </c>
      <c r="F107" s="1365">
        <v>95.762711864406782</v>
      </c>
      <c r="G107" s="1365">
        <v>93.008474576271183</v>
      </c>
      <c r="H107" s="1365">
        <v>88.559322033898297</v>
      </c>
      <c r="I107" s="1365">
        <v>10.59322033898305</v>
      </c>
      <c r="J107" s="1365">
        <v>8.6864406779661021</v>
      </c>
      <c r="K107" s="1366">
        <v>1.2711864406779663</v>
      </c>
      <c r="L107" s="1382"/>
      <c r="M107" s="1383"/>
      <c r="N107" s="1384"/>
      <c r="O107" s="1384"/>
      <c r="P107" s="1384"/>
      <c r="Q107" s="1384"/>
      <c r="R107" s="1384"/>
      <c r="S107" s="1384"/>
      <c r="T107" s="1384"/>
      <c r="U107" s="1384"/>
      <c r="V107" s="1384"/>
    </row>
    <row r="108" spans="1:22" ht="14.45" customHeight="1">
      <c r="A108" s="1381" t="s">
        <v>20</v>
      </c>
      <c r="B108" s="1357">
        <v>2371</v>
      </c>
      <c r="C108" s="1358">
        <v>99.873471109236618</v>
      </c>
      <c r="D108" s="1359">
        <v>99.873471109236618</v>
      </c>
      <c r="E108" s="1359">
        <v>99.746942218473222</v>
      </c>
      <c r="F108" s="1359">
        <v>99.536060733867572</v>
      </c>
      <c r="G108" s="1359">
        <v>95.234078447912268</v>
      </c>
      <c r="H108" s="1359">
        <v>67.271193589202866</v>
      </c>
      <c r="I108" s="1359">
        <v>11.092366090257276</v>
      </c>
      <c r="J108" s="1359">
        <v>3.7115141290594686</v>
      </c>
      <c r="K108" s="1367">
        <v>0.92787853226486716</v>
      </c>
      <c r="L108" s="1382"/>
      <c r="M108" s="1383"/>
      <c r="N108" s="1384"/>
      <c r="O108" s="1384"/>
      <c r="P108" s="1384"/>
      <c r="Q108" s="1384"/>
      <c r="R108" s="1384"/>
      <c r="S108" s="1384"/>
      <c r="T108" s="1384"/>
      <c r="U108" s="1384"/>
      <c r="V108" s="1384"/>
    </row>
    <row r="109" spans="1:22" ht="14.45" customHeight="1">
      <c r="A109" s="1385" t="s">
        <v>21</v>
      </c>
      <c r="B109" s="1363">
        <v>1418</v>
      </c>
      <c r="C109" s="1364">
        <v>99.929478138222848</v>
      </c>
      <c r="D109" s="1365">
        <v>99.929478138222848</v>
      </c>
      <c r="E109" s="1365">
        <v>99.788434414668544</v>
      </c>
      <c r="F109" s="1365">
        <v>99.717912552891391</v>
      </c>
      <c r="G109" s="1365">
        <v>98.377997179125529</v>
      </c>
      <c r="H109" s="1365">
        <v>82.792665726375176</v>
      </c>
      <c r="I109" s="1365">
        <v>16.078984485190411</v>
      </c>
      <c r="J109" s="1365">
        <v>12.270803949224259</v>
      </c>
      <c r="K109" s="1366">
        <v>1.0578279266572637</v>
      </c>
      <c r="L109" s="1382"/>
      <c r="M109" s="1383"/>
      <c r="N109" s="1384"/>
      <c r="O109" s="1384"/>
      <c r="P109" s="1384"/>
      <c r="Q109" s="1384"/>
      <c r="R109" s="1384"/>
      <c r="S109" s="1384"/>
      <c r="T109" s="1384"/>
      <c r="U109" s="1384"/>
      <c r="V109" s="1384"/>
    </row>
    <row r="110" spans="1:22" ht="14.45" customHeight="1">
      <c r="A110" s="1381" t="s">
        <v>22</v>
      </c>
      <c r="B110" s="1357">
        <v>1792</v>
      </c>
      <c r="C110" s="1358">
        <v>83.928571428571431</v>
      </c>
      <c r="D110" s="1359">
        <v>82.421875</v>
      </c>
      <c r="E110" s="1359">
        <v>69.977678571428569</v>
      </c>
      <c r="F110" s="1359">
        <v>64.564732142857139</v>
      </c>
      <c r="G110" s="1359">
        <v>36.941964285714285</v>
      </c>
      <c r="H110" s="1359">
        <v>31.975446428571431</v>
      </c>
      <c r="I110" s="1359">
        <v>4.9107142857142856</v>
      </c>
      <c r="J110" s="1359">
        <v>2.8459821428571428</v>
      </c>
      <c r="K110" s="1367">
        <v>0.8370535714285714</v>
      </c>
      <c r="L110" s="1382"/>
      <c r="M110" s="1383"/>
      <c r="N110" s="1384"/>
      <c r="O110" s="1384"/>
      <c r="P110" s="1384"/>
      <c r="Q110" s="1384"/>
      <c r="R110" s="1384"/>
      <c r="S110" s="1384"/>
      <c r="T110" s="1384"/>
      <c r="U110" s="1384"/>
      <c r="V110" s="1384"/>
    </row>
    <row r="111" spans="1:22" ht="14.45" customHeight="1" thickBot="1">
      <c r="A111" s="1386" t="s">
        <v>23</v>
      </c>
      <c r="B111" s="1371">
        <v>1342</v>
      </c>
      <c r="C111" s="1372">
        <v>100</v>
      </c>
      <c r="D111" s="1373">
        <v>100</v>
      </c>
      <c r="E111" s="1373">
        <v>99.627421758569298</v>
      </c>
      <c r="F111" s="1373">
        <v>97.168405365126674</v>
      </c>
      <c r="G111" s="1373">
        <v>89.865871833084938</v>
      </c>
      <c r="H111" s="1373">
        <v>58.569299552906109</v>
      </c>
      <c r="I111" s="1373">
        <v>7.4515648286140088</v>
      </c>
      <c r="J111" s="1373">
        <v>2.608047690014903</v>
      </c>
      <c r="K111" s="1374">
        <v>0.14903129657228018</v>
      </c>
      <c r="L111" s="1382"/>
      <c r="M111" s="1383"/>
      <c r="N111" s="1384"/>
      <c r="O111" s="1384"/>
      <c r="P111" s="1384"/>
      <c r="Q111" s="1384"/>
      <c r="R111" s="1384"/>
      <c r="S111" s="1384"/>
      <c r="T111" s="1384"/>
      <c r="U111" s="1384"/>
      <c r="V111" s="1384"/>
    </row>
    <row r="112" spans="1:22" ht="14.45" customHeight="1">
      <c r="A112" s="1387" t="s">
        <v>28</v>
      </c>
      <c r="B112" s="930">
        <v>44942</v>
      </c>
      <c r="C112" s="1375">
        <v>87.461617195496416</v>
      </c>
      <c r="D112" s="1377">
        <v>84.680254550309286</v>
      </c>
      <c r="E112" s="1376">
        <v>79.945262783142709</v>
      </c>
      <c r="F112" s="1377">
        <v>77.45316185305505</v>
      </c>
      <c r="G112" s="1376">
        <v>57.763339415246321</v>
      </c>
      <c r="H112" s="1377">
        <v>30.681767611588267</v>
      </c>
      <c r="I112" s="1376">
        <v>5.8319611944283745</v>
      </c>
      <c r="J112" s="1377">
        <v>3.3910373370121492</v>
      </c>
      <c r="K112" s="1376">
        <v>0.70535356681945616</v>
      </c>
      <c r="L112" s="1382"/>
      <c r="M112" s="1383"/>
      <c r="N112" s="1384"/>
      <c r="O112" s="1384"/>
      <c r="P112" s="1384"/>
      <c r="Q112" s="1384"/>
      <c r="R112" s="1384"/>
      <c r="S112" s="1384"/>
      <c r="T112" s="1384"/>
      <c r="U112" s="1384"/>
      <c r="V112" s="1384"/>
    </row>
    <row r="113" spans="1:22" ht="14.45" customHeight="1">
      <c r="A113" s="1388" t="s">
        <v>27</v>
      </c>
      <c r="B113" s="942">
        <v>10480</v>
      </c>
      <c r="C113" s="1375">
        <v>99.666030534351151</v>
      </c>
      <c r="D113" s="1377">
        <v>99.599236641221381</v>
      </c>
      <c r="E113" s="1376">
        <v>99.188931297709928</v>
      </c>
      <c r="F113" s="1377">
        <v>98.69274809160305</v>
      </c>
      <c r="G113" s="1376">
        <v>94.265267175572518</v>
      </c>
      <c r="H113" s="1377">
        <v>74.885496183206101</v>
      </c>
      <c r="I113" s="1376">
        <v>21.335877862595421</v>
      </c>
      <c r="J113" s="1377">
        <v>11.956106870229007</v>
      </c>
      <c r="K113" s="1376">
        <v>1.5076335877862594</v>
      </c>
      <c r="L113" s="1382"/>
      <c r="M113" s="1383"/>
      <c r="N113" s="1384"/>
      <c r="O113" s="1384"/>
      <c r="P113" s="1384"/>
      <c r="Q113" s="1384"/>
      <c r="R113" s="1384"/>
      <c r="S113" s="1384"/>
      <c r="T113" s="1384"/>
      <c r="U113" s="1384"/>
      <c r="V113" s="1384"/>
    </row>
    <row r="114" spans="1:22" ht="14.45" customHeight="1" thickBot="1">
      <c r="A114" s="1389" t="s">
        <v>26</v>
      </c>
      <c r="B114" s="1390">
        <v>55422</v>
      </c>
      <c r="C114" s="1391">
        <v>89.769405651185451</v>
      </c>
      <c r="D114" s="1392">
        <v>87.501353253220742</v>
      </c>
      <c r="E114" s="1393">
        <v>83.584136263577633</v>
      </c>
      <c r="F114" s="1392">
        <v>81.46945256396377</v>
      </c>
      <c r="G114" s="1393">
        <v>64.665656237595186</v>
      </c>
      <c r="H114" s="1392">
        <v>39.040453249612064</v>
      </c>
      <c r="I114" s="1393">
        <v>8.7636678575295015</v>
      </c>
      <c r="J114" s="1392">
        <v>5.0106455920031756</v>
      </c>
      <c r="K114" s="1393">
        <v>0.85706037313702144</v>
      </c>
      <c r="L114" s="1382"/>
      <c r="M114" s="1383"/>
      <c r="N114" s="1384"/>
      <c r="O114" s="1384"/>
      <c r="P114" s="1384"/>
      <c r="Q114" s="1384"/>
      <c r="R114" s="1384"/>
      <c r="S114" s="1384"/>
      <c r="T114" s="1384"/>
      <c r="U114" s="1384"/>
      <c r="V114" s="1384"/>
    </row>
    <row r="115" spans="1:22" ht="14.45" customHeight="1">
      <c r="A115" s="2183" t="s">
        <v>649</v>
      </c>
      <c r="B115" s="2183"/>
      <c r="C115" s="2183"/>
      <c r="D115" s="2183"/>
      <c r="E115" s="2183"/>
      <c r="F115" s="2183"/>
      <c r="G115" s="2183"/>
      <c r="H115" s="2183"/>
      <c r="I115" s="2183"/>
      <c r="J115" s="2183"/>
      <c r="K115" s="2183"/>
    </row>
    <row r="116" spans="1:22" ht="14.45" customHeight="1">
      <c r="A116" s="2180" t="s">
        <v>650</v>
      </c>
      <c r="B116" s="2180"/>
      <c r="C116" s="2180"/>
      <c r="D116" s="2180"/>
      <c r="E116" s="2180"/>
      <c r="F116" s="2180"/>
      <c r="G116" s="2180"/>
      <c r="H116" s="2180"/>
      <c r="I116" s="2180"/>
      <c r="J116" s="2180"/>
      <c r="K116" s="2180"/>
    </row>
    <row r="117" spans="1:22" ht="14.45" customHeight="1">
      <c r="A117" s="1839" t="s">
        <v>663</v>
      </c>
      <c r="B117" s="1839"/>
      <c r="C117" s="1839"/>
      <c r="D117" s="1839"/>
      <c r="E117" s="1839"/>
      <c r="F117" s="1839"/>
      <c r="G117" s="1839"/>
      <c r="H117" s="1839"/>
      <c r="I117" s="1839"/>
      <c r="J117" s="1839"/>
      <c r="K117" s="1839"/>
    </row>
    <row r="118" spans="1:22" ht="13.5" customHeight="1">
      <c r="A118" s="1839" t="s">
        <v>664</v>
      </c>
      <c r="B118" s="1839"/>
      <c r="C118" s="1839"/>
      <c r="D118" s="1839"/>
      <c r="E118" s="1839"/>
      <c r="F118" s="1839"/>
      <c r="G118" s="1839"/>
      <c r="H118" s="1839"/>
      <c r="I118" s="1839"/>
      <c r="J118" s="1839"/>
      <c r="K118" s="1839"/>
    </row>
    <row r="119" spans="1:22" ht="24" customHeight="1">
      <c r="A119" s="1850" t="s">
        <v>574</v>
      </c>
      <c r="B119" s="1850"/>
      <c r="C119" s="1850"/>
      <c r="D119" s="1850"/>
      <c r="E119" s="1850"/>
      <c r="F119" s="1850"/>
      <c r="G119" s="1850"/>
      <c r="H119" s="1850"/>
      <c r="I119" s="1850"/>
      <c r="J119" s="1850"/>
      <c r="K119" s="1850"/>
    </row>
    <row r="120" spans="1:22" ht="14.45" customHeight="1">
      <c r="A120" s="1346"/>
      <c r="B120" s="1346"/>
      <c r="C120" s="1346"/>
      <c r="D120" s="1346"/>
      <c r="E120" s="1346"/>
      <c r="F120" s="1346"/>
      <c r="G120" s="1346"/>
      <c r="H120" s="1346"/>
      <c r="I120" s="1346"/>
      <c r="J120" s="1346"/>
      <c r="K120" s="1346"/>
    </row>
    <row r="121" spans="1:22" ht="24" customHeight="1">
      <c r="A121" s="1842">
        <v>2021</v>
      </c>
      <c r="B121" s="1842"/>
      <c r="C121" s="1842"/>
      <c r="D121" s="1842"/>
      <c r="E121" s="1842"/>
      <c r="F121" s="1842"/>
      <c r="G121" s="1842"/>
      <c r="H121" s="1842"/>
      <c r="I121" s="1842"/>
      <c r="J121" s="1842"/>
      <c r="K121" s="1842"/>
    </row>
    <row r="122" spans="1:22" ht="14.45" customHeight="1">
      <c r="A122" s="5"/>
      <c r="B122" s="1346"/>
      <c r="C122" s="1346"/>
      <c r="D122" s="1346"/>
      <c r="E122" s="1346"/>
      <c r="F122" s="1346"/>
      <c r="G122" s="1346"/>
      <c r="H122" s="1346"/>
      <c r="I122" s="1346"/>
      <c r="J122" s="1346"/>
      <c r="K122" s="1346"/>
    </row>
    <row r="123" spans="1:22" ht="14.45" customHeight="1">
      <c r="A123" s="2181" t="s">
        <v>667</v>
      </c>
      <c r="B123" s="2181"/>
      <c r="C123" s="2181"/>
      <c r="D123" s="2181"/>
      <c r="E123" s="2181"/>
      <c r="F123" s="2181"/>
      <c r="G123" s="2181"/>
      <c r="H123" s="2181"/>
      <c r="I123" s="1346"/>
      <c r="J123" s="1346"/>
      <c r="K123" s="1346"/>
    </row>
    <row r="124" spans="1:22" ht="14.45" customHeight="1">
      <c r="A124" s="1844" t="s">
        <v>8</v>
      </c>
      <c r="B124" s="1928" t="s">
        <v>29</v>
      </c>
      <c r="C124" s="1926" t="s">
        <v>641</v>
      </c>
      <c r="D124" s="1966"/>
      <c r="E124" s="1966"/>
      <c r="F124" s="1966"/>
      <c r="G124" s="1966"/>
      <c r="H124" s="1966"/>
      <c r="I124" s="1346"/>
      <c r="J124" s="1347"/>
      <c r="K124" s="1346"/>
    </row>
    <row r="125" spans="1:22" ht="14.45" customHeight="1">
      <c r="A125" s="1844"/>
      <c r="B125" s="1928"/>
      <c r="C125" s="814" t="s">
        <v>642</v>
      </c>
      <c r="D125" s="815" t="s">
        <v>643</v>
      </c>
      <c r="E125" s="815" t="s">
        <v>644</v>
      </c>
      <c r="F125" s="815" t="s">
        <v>645</v>
      </c>
      <c r="G125" s="815" t="s">
        <v>646</v>
      </c>
      <c r="H125" s="815" t="s">
        <v>647</v>
      </c>
      <c r="I125" s="1346"/>
      <c r="J125" s="1347"/>
      <c r="K125" s="1347"/>
      <c r="L125" s="1356"/>
      <c r="M125" s="1356"/>
    </row>
    <row r="126" spans="1:22" ht="14.45" customHeight="1" thickBot="1">
      <c r="A126" s="1845"/>
      <c r="B126" s="1348" t="s">
        <v>1</v>
      </c>
      <c r="C126" s="1836" t="s">
        <v>648</v>
      </c>
      <c r="D126" s="1837"/>
      <c r="E126" s="1837"/>
      <c r="F126" s="1837"/>
      <c r="G126" s="1837"/>
      <c r="H126" s="1837"/>
      <c r="I126" s="1346"/>
      <c r="J126" s="1347"/>
      <c r="K126" s="1347"/>
      <c r="L126" s="1356"/>
      <c r="M126" s="1356"/>
    </row>
    <row r="127" spans="1:22" ht="14.45" customHeight="1">
      <c r="A127" s="543" t="s">
        <v>9</v>
      </c>
      <c r="B127" s="1357">
        <v>9081</v>
      </c>
      <c r="C127" s="1358">
        <v>0</v>
      </c>
      <c r="D127" s="1359">
        <v>0.38542010791763021</v>
      </c>
      <c r="E127" s="1359">
        <v>2.7640127739235765</v>
      </c>
      <c r="F127" s="1359">
        <v>40.678339389935033</v>
      </c>
      <c r="G127" s="1359">
        <v>91.55379363506222</v>
      </c>
      <c r="H127" s="1367">
        <v>98.909811694747305</v>
      </c>
      <c r="I127" s="1349"/>
      <c r="J127" s="1350"/>
      <c r="K127" s="1350"/>
      <c r="L127" s="1361"/>
      <c r="M127" s="1361"/>
      <c r="N127" s="1362"/>
      <c r="O127" s="1362"/>
      <c r="P127" s="1362"/>
    </row>
    <row r="128" spans="1:22" ht="14.45" customHeight="1">
      <c r="A128" s="544" t="s">
        <v>10</v>
      </c>
      <c r="B128" s="1363">
        <v>8960</v>
      </c>
      <c r="C128" s="1364">
        <v>6.6964285714285712E-2</v>
      </c>
      <c r="D128" s="1365">
        <v>0.4799107142857143</v>
      </c>
      <c r="E128" s="1365">
        <v>4.1294642857142856</v>
      </c>
      <c r="F128" s="1365">
        <v>59.888392857142861</v>
      </c>
      <c r="G128" s="1365">
        <v>93.805803571428569</v>
      </c>
      <c r="H128" s="1366">
        <v>99.319196428571431</v>
      </c>
      <c r="I128" s="1349"/>
      <c r="J128" s="1350"/>
      <c r="K128" s="1350"/>
      <c r="L128" s="1361"/>
      <c r="M128" s="1361"/>
      <c r="N128" s="1362"/>
      <c r="O128" s="1362"/>
      <c r="P128" s="1362"/>
    </row>
    <row r="129" spans="1:16" ht="14.45" customHeight="1">
      <c r="A129" s="543" t="s">
        <v>11</v>
      </c>
      <c r="B129" s="1357">
        <v>2718</v>
      </c>
      <c r="C129" s="1358">
        <v>0.11037527593818984</v>
      </c>
      <c r="D129" s="1359">
        <v>25.091979396615159</v>
      </c>
      <c r="E129" s="1359">
        <v>34.289919058130977</v>
      </c>
      <c r="F129" s="1359">
        <v>57.284768211920536</v>
      </c>
      <c r="G129" s="1359">
        <v>75.754231052244293</v>
      </c>
      <c r="H129" s="1367">
        <v>97.829286239882265</v>
      </c>
      <c r="I129" s="1349"/>
      <c r="J129" s="1350"/>
      <c r="K129" s="1350"/>
      <c r="L129" s="1361"/>
      <c r="M129" s="1361"/>
      <c r="N129" s="1362"/>
      <c r="O129" s="1362"/>
      <c r="P129" s="1362"/>
    </row>
    <row r="130" spans="1:16" ht="14.45" customHeight="1">
      <c r="A130" s="544" t="s">
        <v>12</v>
      </c>
      <c r="B130" s="1363">
        <v>1578</v>
      </c>
      <c r="C130" s="1364">
        <v>2.5348542458808616</v>
      </c>
      <c r="D130" s="1365">
        <v>69.264892268694538</v>
      </c>
      <c r="E130" s="1365">
        <v>88.086185044359951</v>
      </c>
      <c r="F130" s="1365">
        <v>96.451204055766794</v>
      </c>
      <c r="G130" s="1365">
        <v>98.542458808618505</v>
      </c>
      <c r="H130" s="1366">
        <v>99.746514575411922</v>
      </c>
      <c r="I130" s="1349"/>
      <c r="J130" s="1350"/>
      <c r="K130" s="1350"/>
      <c r="L130" s="1361"/>
      <c r="M130" s="1361"/>
      <c r="N130" s="1362"/>
      <c r="O130" s="1362"/>
      <c r="P130" s="1362"/>
    </row>
    <row r="131" spans="1:16" ht="14.45" customHeight="1">
      <c r="A131" s="543" t="s">
        <v>13</v>
      </c>
      <c r="B131" s="1357">
        <v>448</v>
      </c>
      <c r="C131" s="1358">
        <v>0</v>
      </c>
      <c r="D131" s="1359">
        <v>0.223214285714286</v>
      </c>
      <c r="E131" s="1359">
        <v>1.5625</v>
      </c>
      <c r="F131" s="1359">
        <v>34.598214285714285</v>
      </c>
      <c r="G131" s="1359">
        <v>58.928571428571431</v>
      </c>
      <c r="H131" s="1367">
        <v>97.991071428571402</v>
      </c>
      <c r="I131" s="1349"/>
      <c r="J131" s="1350"/>
      <c r="K131" s="1350"/>
      <c r="L131" s="1361"/>
      <c r="M131" s="1361"/>
      <c r="N131" s="1362"/>
      <c r="O131" s="1362"/>
      <c r="P131" s="1362"/>
    </row>
    <row r="132" spans="1:16" ht="14.45" customHeight="1">
      <c r="A132" s="544" t="s">
        <v>14</v>
      </c>
      <c r="B132" s="1363">
        <v>1143</v>
      </c>
      <c r="C132" s="1364">
        <v>0.43744531933508313</v>
      </c>
      <c r="D132" s="1365">
        <v>26.859142607174103</v>
      </c>
      <c r="E132" s="1365">
        <v>31.058617672790902</v>
      </c>
      <c r="F132" s="1365">
        <v>65.791776027996491</v>
      </c>
      <c r="G132" s="1365">
        <v>81.452318460192501</v>
      </c>
      <c r="H132" s="1366">
        <v>99.212598425196859</v>
      </c>
      <c r="I132" s="1349"/>
      <c r="J132" s="1349"/>
      <c r="K132" s="1349"/>
      <c r="L132" s="1362"/>
      <c r="M132" s="1362"/>
      <c r="N132" s="1362"/>
      <c r="O132" s="1362"/>
      <c r="P132" s="1362"/>
    </row>
    <row r="133" spans="1:16" ht="14.45" customHeight="1">
      <c r="A133" s="543" t="s">
        <v>15</v>
      </c>
      <c r="B133" s="1357">
        <v>4210</v>
      </c>
      <c r="C133" s="1358">
        <v>7.1258907363420429E-2</v>
      </c>
      <c r="D133" s="1359">
        <v>0.42755344418052255</v>
      </c>
      <c r="E133" s="1359">
        <v>1.2351543942992875</v>
      </c>
      <c r="F133" s="1359">
        <v>51.781472684085507</v>
      </c>
      <c r="G133" s="1359">
        <v>94.133016627078376</v>
      </c>
      <c r="H133" s="1367">
        <v>99.429928741092638</v>
      </c>
      <c r="I133" s="1349"/>
      <c r="J133" s="1349"/>
      <c r="K133" s="1349"/>
      <c r="L133" s="1362"/>
      <c r="M133" s="1362"/>
      <c r="N133" s="1362"/>
      <c r="O133" s="1362"/>
      <c r="P133" s="1362"/>
    </row>
    <row r="134" spans="1:16" ht="14.45" customHeight="1">
      <c r="A134" s="544" t="s">
        <v>24</v>
      </c>
      <c r="B134" s="1363">
        <v>956</v>
      </c>
      <c r="C134" s="1364">
        <v>3.5564853556485359</v>
      </c>
      <c r="D134" s="1365">
        <v>71.54811715481172</v>
      </c>
      <c r="E134" s="1365">
        <v>94.874476987447693</v>
      </c>
      <c r="F134" s="1365">
        <v>98.953974895397494</v>
      </c>
      <c r="G134" s="1365">
        <v>98.953974895397494</v>
      </c>
      <c r="H134" s="1366">
        <v>99.895397489539747</v>
      </c>
      <c r="I134" s="1349"/>
      <c r="J134" s="1349"/>
      <c r="K134" s="1349"/>
      <c r="L134" s="1362"/>
      <c r="M134" s="1362"/>
      <c r="N134" s="1362"/>
      <c r="O134" s="1362"/>
      <c r="P134" s="1362"/>
    </row>
    <row r="135" spans="1:16" ht="14.45" customHeight="1">
      <c r="A135" s="543" t="s">
        <v>16</v>
      </c>
      <c r="B135" s="1357">
        <v>5139</v>
      </c>
      <c r="C135" s="1358">
        <v>0.13621327106440942</v>
      </c>
      <c r="D135" s="1359">
        <v>0.87565674255691772</v>
      </c>
      <c r="E135" s="1359">
        <v>2.588052150223779</v>
      </c>
      <c r="F135" s="1359">
        <v>47.246546020626582</v>
      </c>
      <c r="G135" s="1359">
        <v>85.464098073555164</v>
      </c>
      <c r="H135" s="1367">
        <v>97.470324965946688</v>
      </c>
      <c r="I135" s="1349"/>
      <c r="J135" s="1349"/>
      <c r="K135" s="1349"/>
      <c r="L135" s="1362"/>
      <c r="M135" s="1362"/>
      <c r="N135" s="1362"/>
      <c r="O135" s="1362"/>
      <c r="P135" s="1362"/>
    </row>
    <row r="136" spans="1:16" ht="14.45" customHeight="1">
      <c r="A136" s="544" t="s">
        <v>17</v>
      </c>
      <c r="B136" s="1363">
        <v>10538</v>
      </c>
      <c r="C136" s="1364">
        <v>4.7447333459859603E-2</v>
      </c>
      <c r="D136" s="1365">
        <v>0.57885746821028705</v>
      </c>
      <c r="E136" s="1365">
        <v>1.51831467071551</v>
      </c>
      <c r="F136" s="1365">
        <v>54.118428544315812</v>
      </c>
      <c r="G136" s="1365">
        <v>96.251660656671092</v>
      </c>
      <c r="H136" s="1366">
        <v>98.301385462137006</v>
      </c>
      <c r="I136" s="1349"/>
      <c r="J136" s="1349"/>
      <c r="K136" s="1349"/>
      <c r="L136" s="1362"/>
      <c r="M136" s="1362"/>
      <c r="N136" s="1362"/>
      <c r="O136" s="1362"/>
      <c r="P136" s="1362"/>
    </row>
    <row r="137" spans="1:16" ht="14.45" customHeight="1">
      <c r="A137" s="543" t="s">
        <v>18</v>
      </c>
      <c r="B137" s="1357">
        <v>2492</v>
      </c>
      <c r="C137" s="1358">
        <v>8.0256821829855537E-2</v>
      </c>
      <c r="D137" s="1359">
        <v>0.4815409309791332</v>
      </c>
      <c r="E137" s="1359">
        <v>1.1637239165329054</v>
      </c>
      <c r="F137" s="1359">
        <v>50.481540930979129</v>
      </c>
      <c r="G137" s="1359">
        <v>98.073836276083469</v>
      </c>
      <c r="H137" s="1367">
        <v>99.277688603531303</v>
      </c>
      <c r="I137" s="1349"/>
      <c r="J137" s="1349"/>
      <c r="K137" s="1349"/>
      <c r="L137" s="1362"/>
      <c r="M137" s="1362"/>
      <c r="N137" s="1362"/>
      <c r="O137" s="1362"/>
      <c r="P137" s="1362"/>
    </row>
    <row r="138" spans="1:16" ht="14.45" customHeight="1">
      <c r="A138" s="544" t="s">
        <v>19</v>
      </c>
      <c r="B138" s="1363">
        <v>471</v>
      </c>
      <c r="C138" s="1364">
        <v>0.21231422505307856</v>
      </c>
      <c r="D138" s="1365">
        <v>0.84925690021231426</v>
      </c>
      <c r="E138" s="1365">
        <v>4.4585987261146496</v>
      </c>
      <c r="F138" s="1365">
        <v>90.445859872611464</v>
      </c>
      <c r="G138" s="1365">
        <v>99.363057324840767</v>
      </c>
      <c r="H138" s="1366">
        <v>100</v>
      </c>
      <c r="I138" s="1349"/>
      <c r="J138" s="1349"/>
      <c r="K138" s="1349"/>
      <c r="L138" s="1362"/>
      <c r="M138" s="1362"/>
      <c r="N138" s="1362"/>
      <c r="O138" s="1362"/>
      <c r="P138" s="1362"/>
    </row>
    <row r="139" spans="1:16" ht="14.45" customHeight="1">
      <c r="A139" s="543" t="s">
        <v>20</v>
      </c>
      <c r="B139" s="1357">
        <v>2358</v>
      </c>
      <c r="C139" s="1358">
        <v>0.89058524173027986</v>
      </c>
      <c r="D139" s="1359">
        <v>68.744698897370654</v>
      </c>
      <c r="E139" s="1359">
        <v>87.277353689567434</v>
      </c>
      <c r="F139" s="1359">
        <v>97.837150127226451</v>
      </c>
      <c r="G139" s="1359">
        <v>99.660729431721791</v>
      </c>
      <c r="H139" s="1367">
        <v>99.915182357930448</v>
      </c>
      <c r="I139" s="1349"/>
      <c r="J139" s="1349"/>
      <c r="K139" s="1349"/>
      <c r="L139" s="1362"/>
      <c r="M139" s="1362"/>
      <c r="N139" s="1362"/>
      <c r="O139" s="1362"/>
      <c r="P139" s="1362"/>
    </row>
    <row r="140" spans="1:16" ht="14.45" customHeight="1">
      <c r="A140" s="544" t="s">
        <v>21</v>
      </c>
      <c r="B140" s="1363">
        <v>1411</v>
      </c>
      <c r="C140" s="1364">
        <v>3.6144578313253009</v>
      </c>
      <c r="D140" s="1365">
        <v>86.109142452161592</v>
      </c>
      <c r="E140" s="1365">
        <v>97.236002834868884</v>
      </c>
      <c r="F140" s="1365">
        <v>99.433026222537208</v>
      </c>
      <c r="G140" s="1365">
        <v>99.716513111268597</v>
      </c>
      <c r="H140" s="1366">
        <v>99.929128277817142</v>
      </c>
      <c r="I140" s="1349"/>
      <c r="J140" s="1349"/>
      <c r="K140" s="1349"/>
      <c r="L140" s="1362"/>
      <c r="M140" s="1362"/>
      <c r="N140" s="1362"/>
      <c r="O140" s="1362"/>
      <c r="P140" s="1362"/>
    </row>
    <row r="141" spans="1:16" ht="14.45" customHeight="1">
      <c r="A141" s="543" t="s">
        <v>22</v>
      </c>
      <c r="B141" s="1357">
        <v>1789</v>
      </c>
      <c r="C141" s="1358">
        <v>0.33538289547233091</v>
      </c>
      <c r="D141" s="1359">
        <v>2.9625489100055895</v>
      </c>
      <c r="E141" s="1359">
        <v>7.0989379541643371</v>
      </c>
      <c r="F141" s="1359">
        <v>65.623253214086091</v>
      </c>
      <c r="G141" s="1359">
        <v>90.609278926774735</v>
      </c>
      <c r="H141" s="1367">
        <v>98.826159865846847</v>
      </c>
      <c r="I141" s="1349"/>
      <c r="J141" s="1349"/>
      <c r="K141" s="1349"/>
      <c r="L141" s="1362"/>
      <c r="M141" s="1362"/>
      <c r="N141" s="1362"/>
      <c r="O141" s="1362"/>
      <c r="P141" s="1362"/>
    </row>
    <row r="142" spans="1:16" ht="14.45" customHeight="1" thickBot="1">
      <c r="A142" s="1149" t="s">
        <v>23</v>
      </c>
      <c r="B142" s="1371">
        <v>1335</v>
      </c>
      <c r="C142" s="1372">
        <v>0.44943820224719105</v>
      </c>
      <c r="D142" s="1373">
        <v>64.119850187265911</v>
      </c>
      <c r="E142" s="1373">
        <v>90.861423220973776</v>
      </c>
      <c r="F142" s="1373">
        <v>99.325842696629223</v>
      </c>
      <c r="G142" s="1373">
        <v>99.775280898876403</v>
      </c>
      <c r="H142" s="1374">
        <v>100</v>
      </c>
      <c r="I142" s="1349"/>
      <c r="J142" s="1349"/>
      <c r="K142" s="1349"/>
      <c r="L142" s="1362"/>
      <c r="M142" s="1362"/>
      <c r="N142" s="1362"/>
      <c r="O142" s="1362"/>
      <c r="P142" s="1362"/>
    </row>
    <row r="143" spans="1:16" ht="14.45" customHeight="1">
      <c r="A143" s="1351" t="s">
        <v>28</v>
      </c>
      <c r="B143" s="930">
        <v>44271</v>
      </c>
      <c r="C143" s="1375">
        <v>7.9058525897314269E-2</v>
      </c>
      <c r="D143" s="1376">
        <v>1.3078538998441418</v>
      </c>
      <c r="E143" s="1377">
        <v>3.3995166135845132</v>
      </c>
      <c r="F143" s="1376">
        <v>52.259944433150373</v>
      </c>
      <c r="G143" s="1377">
        <v>92.487181224729511</v>
      </c>
      <c r="H143" s="1376">
        <v>98.757651735899344</v>
      </c>
      <c r="I143" s="1349"/>
      <c r="J143" s="1352"/>
      <c r="K143" s="1349"/>
      <c r="L143" s="1362"/>
      <c r="M143" s="1362"/>
      <c r="N143" s="1362"/>
      <c r="O143" s="1362"/>
      <c r="P143" s="1362"/>
    </row>
    <row r="144" spans="1:16" ht="14.45" customHeight="1">
      <c r="A144" s="1353" t="s">
        <v>27</v>
      </c>
      <c r="B144" s="939">
        <v>10356</v>
      </c>
      <c r="C144" s="1375">
        <v>1.4967168791039012</v>
      </c>
      <c r="D144" s="1376">
        <v>59.39551950560061</v>
      </c>
      <c r="E144" s="1377">
        <v>76.013904982618769</v>
      </c>
      <c r="F144" s="1376">
        <v>87.495171881035148</v>
      </c>
      <c r="G144" s="1377">
        <v>93.173039783700276</v>
      </c>
      <c r="H144" s="1376">
        <v>99.353032058709928</v>
      </c>
      <c r="I144" s="1349"/>
      <c r="J144" s="1352"/>
      <c r="K144" s="1349"/>
      <c r="L144" s="1362"/>
      <c r="M144" s="1362"/>
      <c r="N144" s="1362"/>
      <c r="O144" s="1362"/>
      <c r="P144" s="1362"/>
    </row>
    <row r="145" spans="1:16" ht="14.45" customHeight="1">
      <c r="A145" s="1354" t="s">
        <v>26</v>
      </c>
      <c r="B145" s="951">
        <v>54627</v>
      </c>
      <c r="C145" s="1378">
        <v>0.34781335237153788</v>
      </c>
      <c r="D145" s="1379">
        <v>12.319915060318158</v>
      </c>
      <c r="E145" s="1380">
        <v>17.165504237831108</v>
      </c>
      <c r="F145" s="1379">
        <v>58.939718454244236</v>
      </c>
      <c r="G145" s="1380">
        <v>92.617203946766253</v>
      </c>
      <c r="H145" s="1379">
        <v>98.870521903088218</v>
      </c>
      <c r="I145" s="1349"/>
      <c r="J145" s="1352"/>
      <c r="K145" s="1349"/>
      <c r="L145" s="1362"/>
      <c r="M145" s="1362"/>
      <c r="N145" s="1362"/>
      <c r="O145" s="1362"/>
      <c r="P145" s="1362"/>
    </row>
    <row r="146" spans="1:16" ht="14.45" customHeight="1">
      <c r="A146" s="2180" t="s">
        <v>649</v>
      </c>
      <c r="B146" s="2180"/>
      <c r="C146" s="2180"/>
      <c r="D146" s="2180"/>
      <c r="E146" s="2180"/>
      <c r="F146" s="2180"/>
      <c r="G146" s="2180"/>
      <c r="H146" s="2180"/>
      <c r="I146" s="1346"/>
      <c r="J146" s="1346"/>
      <c r="K146" s="1346"/>
    </row>
    <row r="147" spans="1:16" ht="14.45" customHeight="1">
      <c r="A147" s="2180" t="s">
        <v>650</v>
      </c>
      <c r="B147" s="2180"/>
      <c r="C147" s="2180"/>
      <c r="D147" s="2180"/>
      <c r="E147" s="2180"/>
      <c r="F147" s="2180"/>
      <c r="G147" s="2180"/>
      <c r="H147" s="2180"/>
      <c r="I147" s="1346"/>
      <c r="J147" s="1346"/>
      <c r="K147" s="1346"/>
    </row>
    <row r="148" spans="1:16" ht="14.45" customHeight="1">
      <c r="A148" s="1839" t="s">
        <v>668</v>
      </c>
      <c r="B148" s="1839"/>
      <c r="C148" s="1839"/>
      <c r="D148" s="1839"/>
      <c r="E148" s="1839"/>
      <c r="F148" s="1839"/>
      <c r="G148" s="1839"/>
      <c r="H148" s="1839"/>
      <c r="I148" s="1346"/>
      <c r="J148" s="1346"/>
      <c r="K148" s="1346"/>
    </row>
    <row r="149" spans="1:16" ht="24" customHeight="1">
      <c r="A149" s="1850" t="s">
        <v>576</v>
      </c>
      <c r="B149" s="1850"/>
      <c r="C149" s="1850"/>
      <c r="D149" s="1850"/>
      <c r="E149" s="1850"/>
      <c r="F149" s="1850"/>
      <c r="G149" s="1850"/>
      <c r="H149" s="1850"/>
      <c r="I149" s="1355"/>
      <c r="J149" s="1355"/>
      <c r="K149" s="1346"/>
    </row>
    <row r="150" spans="1:16" ht="14.45" customHeight="1">
      <c r="A150" s="1346"/>
      <c r="B150" s="1346"/>
      <c r="C150" s="1346"/>
      <c r="D150" s="1346"/>
      <c r="E150" s="1346"/>
      <c r="F150" s="1346"/>
      <c r="G150" s="1346"/>
      <c r="H150" s="1346"/>
      <c r="I150" s="1346"/>
      <c r="J150" s="1346"/>
      <c r="K150" s="1346"/>
    </row>
    <row r="151" spans="1:16" ht="14.45" customHeight="1">
      <c r="A151" s="2181" t="s">
        <v>669</v>
      </c>
      <c r="B151" s="2181"/>
      <c r="C151" s="2181"/>
      <c r="D151" s="2181"/>
      <c r="E151" s="2181"/>
      <c r="F151" s="2181"/>
      <c r="G151" s="2181"/>
      <c r="H151" s="2181"/>
      <c r="I151" s="2181"/>
      <c r="J151" s="2181"/>
      <c r="K151" s="2181"/>
    </row>
    <row r="152" spans="1:16" ht="14.45" customHeight="1">
      <c r="A152" s="1844" t="s">
        <v>8</v>
      </c>
      <c r="B152" s="1928" t="s">
        <v>29</v>
      </c>
      <c r="C152" s="1926" t="s">
        <v>653</v>
      </c>
      <c r="D152" s="1966"/>
      <c r="E152" s="1966"/>
      <c r="F152" s="1966"/>
      <c r="G152" s="1966"/>
      <c r="H152" s="1966"/>
      <c r="I152" s="1966"/>
      <c r="J152" s="1966"/>
      <c r="K152" s="1966"/>
    </row>
    <row r="153" spans="1:16" ht="14.45" customHeight="1">
      <c r="A153" s="1844"/>
      <c r="B153" s="1928"/>
      <c r="C153" s="814" t="s">
        <v>654</v>
      </c>
      <c r="D153" s="815" t="s">
        <v>655</v>
      </c>
      <c r="E153" s="815" t="s">
        <v>656</v>
      </c>
      <c r="F153" s="815" t="s">
        <v>657</v>
      </c>
      <c r="G153" s="815" t="s">
        <v>658</v>
      </c>
      <c r="H153" s="815" t="s">
        <v>659</v>
      </c>
      <c r="I153" s="815" t="s">
        <v>660</v>
      </c>
      <c r="J153" s="815" t="s">
        <v>661</v>
      </c>
      <c r="K153" s="815" t="s">
        <v>662</v>
      </c>
    </row>
    <row r="154" spans="1:16" ht="14.45" customHeight="1" thickBot="1">
      <c r="A154" s="1845"/>
      <c r="B154" s="1348" t="s">
        <v>1</v>
      </c>
      <c r="C154" s="1836" t="s">
        <v>648</v>
      </c>
      <c r="D154" s="1837"/>
      <c r="E154" s="1837"/>
      <c r="F154" s="1837"/>
      <c r="G154" s="1837"/>
      <c r="H154" s="1837"/>
      <c r="I154" s="1837"/>
      <c r="J154" s="1837"/>
      <c r="K154" s="1837"/>
    </row>
    <row r="155" spans="1:16" ht="14.45" customHeight="1">
      <c r="A155" s="543" t="s">
        <v>9</v>
      </c>
      <c r="B155" s="1357">
        <v>9081</v>
      </c>
      <c r="C155" s="1358">
        <v>69.364607422090074</v>
      </c>
      <c r="D155" s="1359">
        <v>63.737473846492676</v>
      </c>
      <c r="E155" s="1359">
        <v>61.028521087985908</v>
      </c>
      <c r="F155" s="1359">
        <v>59.233564585398078</v>
      </c>
      <c r="G155" s="1359">
        <v>45.931064860698164</v>
      </c>
      <c r="H155" s="1359">
        <v>30.877656645743862</v>
      </c>
      <c r="I155" s="1359">
        <v>6.3098777667657746</v>
      </c>
      <c r="J155" s="1359">
        <v>2.6538927430899681</v>
      </c>
      <c r="K155" s="1367">
        <v>0.4184561171677128</v>
      </c>
    </row>
    <row r="156" spans="1:16" ht="14.45" customHeight="1">
      <c r="A156" s="544" t="s">
        <v>10</v>
      </c>
      <c r="B156" s="1363">
        <v>8960</v>
      </c>
      <c r="C156" s="1364">
        <v>91.752232142857139</v>
      </c>
      <c r="D156" s="1365">
        <v>89.53125</v>
      </c>
      <c r="E156" s="1365">
        <v>83.772321428571431</v>
      </c>
      <c r="F156" s="1365">
        <v>79.888392857142847</v>
      </c>
      <c r="G156" s="1365">
        <v>61.372767857142861</v>
      </c>
      <c r="H156" s="1365">
        <v>37.488839285714285</v>
      </c>
      <c r="I156" s="1365">
        <v>6.5513392857142865</v>
      </c>
      <c r="J156" s="1365">
        <v>2.9910714285714288</v>
      </c>
      <c r="K156" s="1366">
        <v>0.79241071428571419</v>
      </c>
      <c r="L156" s="1382"/>
    </row>
    <row r="157" spans="1:16" ht="14.45" customHeight="1">
      <c r="A157" s="543" t="s">
        <v>11</v>
      </c>
      <c r="B157" s="1357">
        <v>2718</v>
      </c>
      <c r="C157" s="1358">
        <v>99.411331861662987</v>
      </c>
      <c r="D157" s="1359">
        <v>99.337748344370851</v>
      </c>
      <c r="E157" s="1359">
        <v>98.307579102281082</v>
      </c>
      <c r="F157" s="1359">
        <v>97.86607799852834</v>
      </c>
      <c r="G157" s="1359">
        <v>89.771891096394413</v>
      </c>
      <c r="H157" s="1359">
        <v>73.142016188373802</v>
      </c>
      <c r="I157" s="1359">
        <v>31.530537159676232</v>
      </c>
      <c r="J157" s="1359">
        <v>18.947755702722592</v>
      </c>
      <c r="K157" s="1367">
        <v>1.3612950699043413</v>
      </c>
      <c r="L157" s="1382"/>
    </row>
    <row r="158" spans="1:16" ht="14.45" customHeight="1">
      <c r="A158" s="544" t="s">
        <v>12</v>
      </c>
      <c r="B158" s="1363">
        <v>1578</v>
      </c>
      <c r="C158" s="1364">
        <v>99.429657794676814</v>
      </c>
      <c r="D158" s="1365">
        <v>99.429657794676814</v>
      </c>
      <c r="E158" s="1365">
        <v>99.049429657794676</v>
      </c>
      <c r="F158" s="1365">
        <v>98.922686945500644</v>
      </c>
      <c r="G158" s="1365">
        <v>96.324461343472748</v>
      </c>
      <c r="H158" s="1365">
        <v>83.903675538656529</v>
      </c>
      <c r="I158" s="1365">
        <v>26.235741444866921</v>
      </c>
      <c r="J158" s="1365">
        <v>14.765525982256019</v>
      </c>
      <c r="K158" s="1366">
        <v>2.915082382762991</v>
      </c>
      <c r="L158" s="1382"/>
    </row>
    <row r="159" spans="1:16" ht="14.45" customHeight="1">
      <c r="A159" s="543" t="s">
        <v>13</v>
      </c>
      <c r="B159" s="1357">
        <v>448</v>
      </c>
      <c r="C159" s="1358">
        <v>92.857142857142861</v>
      </c>
      <c r="D159" s="1359">
        <v>91.964285714285708</v>
      </c>
      <c r="E159" s="1359">
        <v>83.705357142857139</v>
      </c>
      <c r="F159" s="1359">
        <v>75.669642857142861</v>
      </c>
      <c r="G159" s="1359">
        <v>36.160714285714285</v>
      </c>
      <c r="H159" s="1359">
        <v>22.544642857142858</v>
      </c>
      <c r="I159" s="1359">
        <v>3.125</v>
      </c>
      <c r="J159" s="1359">
        <v>1.3392857142857142</v>
      </c>
      <c r="K159" s="1367">
        <v>0</v>
      </c>
      <c r="L159" s="1382"/>
    </row>
    <row r="160" spans="1:16" ht="14.45" customHeight="1">
      <c r="A160" s="544" t="s">
        <v>14</v>
      </c>
      <c r="B160" s="1363">
        <v>1143</v>
      </c>
      <c r="C160" s="1364">
        <v>96.150481189851263</v>
      </c>
      <c r="D160" s="1365">
        <v>95.71303587051618</v>
      </c>
      <c r="E160" s="1365">
        <v>94.313210848643919</v>
      </c>
      <c r="F160" s="1365">
        <v>93.088363954505681</v>
      </c>
      <c r="G160" s="1365">
        <v>79.615048118985129</v>
      </c>
      <c r="H160" s="1365">
        <v>75.853018372703403</v>
      </c>
      <c r="I160" s="1365">
        <v>51.44356955380578</v>
      </c>
      <c r="J160" s="1365">
        <v>41.907261592300962</v>
      </c>
      <c r="K160" s="1366">
        <v>5.7742782152230969</v>
      </c>
      <c r="L160" s="1382"/>
    </row>
    <row r="161" spans="1:12" ht="14.45" customHeight="1">
      <c r="A161" s="543" t="s">
        <v>15</v>
      </c>
      <c r="B161" s="1357">
        <v>4210</v>
      </c>
      <c r="C161" s="1358">
        <v>95.059382422802855</v>
      </c>
      <c r="D161" s="1359">
        <v>93.420427553444185</v>
      </c>
      <c r="E161" s="1359">
        <v>87.838479809976249</v>
      </c>
      <c r="F161" s="1359">
        <v>85.439429928741092</v>
      </c>
      <c r="G161" s="1359">
        <v>74.631828978622323</v>
      </c>
      <c r="H161" s="1359">
        <v>49.168646080760091</v>
      </c>
      <c r="I161" s="1359">
        <v>5.843230403800475</v>
      </c>
      <c r="J161" s="1359">
        <v>3.6104513064133017</v>
      </c>
      <c r="K161" s="1367">
        <v>0.95011876484560576</v>
      </c>
      <c r="L161" s="1382"/>
    </row>
    <row r="162" spans="1:12" ht="14.45" customHeight="1">
      <c r="A162" s="544" t="s">
        <v>24</v>
      </c>
      <c r="B162" s="1363">
        <v>956</v>
      </c>
      <c r="C162" s="1364">
        <v>99.581589958159</v>
      </c>
      <c r="D162" s="1365">
        <v>99.476987447698733</v>
      </c>
      <c r="E162" s="1365">
        <v>99.372384937238493</v>
      </c>
      <c r="F162" s="1365">
        <v>99.372384937238493</v>
      </c>
      <c r="G162" s="1365">
        <v>98.744769874476987</v>
      </c>
      <c r="H162" s="1365">
        <v>94.037656903765694</v>
      </c>
      <c r="I162" s="1365">
        <v>41.736401673640167</v>
      </c>
      <c r="J162" s="1365">
        <v>25.627615062761507</v>
      </c>
      <c r="K162" s="1366">
        <v>4.1841004184100417</v>
      </c>
      <c r="L162" s="1382"/>
    </row>
    <row r="163" spans="1:12" ht="14.45" customHeight="1">
      <c r="A163" s="543" t="s">
        <v>16</v>
      </c>
      <c r="B163" s="1357">
        <v>5139</v>
      </c>
      <c r="C163" s="1358">
        <v>80.307452811831098</v>
      </c>
      <c r="D163" s="1359">
        <v>76.804825841603432</v>
      </c>
      <c r="E163" s="1359">
        <v>65.732632807939282</v>
      </c>
      <c r="F163" s="1359">
        <v>61.334890056431213</v>
      </c>
      <c r="G163" s="1359">
        <v>38.859700330803662</v>
      </c>
      <c r="H163" s="1359">
        <v>28.429655575014596</v>
      </c>
      <c r="I163" s="1359">
        <v>4.7285464098073557</v>
      </c>
      <c r="J163" s="1359">
        <v>2.31562560809496</v>
      </c>
      <c r="K163" s="1367">
        <v>0.62268923915158592</v>
      </c>
      <c r="L163" s="1382"/>
    </row>
    <row r="164" spans="1:12" ht="14.45" customHeight="1">
      <c r="A164" s="544" t="s">
        <v>17</v>
      </c>
      <c r="B164" s="1363">
        <v>10538</v>
      </c>
      <c r="C164" s="1364">
        <v>96.716644524577717</v>
      </c>
      <c r="D164" s="1365">
        <v>94.942114253178971</v>
      </c>
      <c r="E164" s="1365">
        <v>93.888783450370099</v>
      </c>
      <c r="F164" s="1365">
        <v>93.518694249383188</v>
      </c>
      <c r="G164" s="1365">
        <v>72.746251660656668</v>
      </c>
      <c r="H164" s="1365">
        <v>18.684759916492695</v>
      </c>
      <c r="I164" s="1365">
        <v>3.0840766748908712</v>
      </c>
      <c r="J164" s="1365">
        <v>1.98329853862213</v>
      </c>
      <c r="K164" s="1366">
        <v>0.53141013475042698</v>
      </c>
      <c r="L164" s="1382"/>
    </row>
    <row r="165" spans="1:12" ht="14.45" customHeight="1">
      <c r="A165" s="543" t="s">
        <v>18</v>
      </c>
      <c r="B165" s="1357">
        <v>2492</v>
      </c>
      <c r="C165" s="1358">
        <v>98.234349919743181</v>
      </c>
      <c r="D165" s="1359">
        <v>97.110754414125196</v>
      </c>
      <c r="E165" s="1359">
        <v>96.669341894061006</v>
      </c>
      <c r="F165" s="1359">
        <v>95.50561797752809</v>
      </c>
      <c r="G165" s="1359">
        <v>70.50561797752809</v>
      </c>
      <c r="H165" s="1359">
        <v>28.691813804173353</v>
      </c>
      <c r="I165" s="1359">
        <v>2.6886035313001608</v>
      </c>
      <c r="J165" s="1359">
        <v>1.1235955056179776</v>
      </c>
      <c r="K165" s="1367">
        <v>0.3611556982343499</v>
      </c>
      <c r="L165" s="1382"/>
    </row>
    <row r="166" spans="1:12" ht="14.45" customHeight="1">
      <c r="A166" s="544" t="s">
        <v>19</v>
      </c>
      <c r="B166" s="1363">
        <v>471</v>
      </c>
      <c r="C166" s="1364">
        <v>97.452229299363054</v>
      </c>
      <c r="D166" s="1365">
        <v>97.027600849256899</v>
      </c>
      <c r="E166" s="1365">
        <v>95.966029723991511</v>
      </c>
      <c r="F166" s="1365">
        <v>95.753715498938433</v>
      </c>
      <c r="G166" s="1365">
        <v>92.569002123142255</v>
      </c>
      <c r="H166" s="1365">
        <v>88.322717622080688</v>
      </c>
      <c r="I166" s="1365">
        <v>12.526539278131635</v>
      </c>
      <c r="J166" s="1365">
        <v>10.40339702760085</v>
      </c>
      <c r="K166" s="1366">
        <v>1.910828025477707</v>
      </c>
      <c r="L166" s="1382"/>
    </row>
    <row r="167" spans="1:12" ht="14.45" customHeight="1">
      <c r="A167" s="543" t="s">
        <v>20</v>
      </c>
      <c r="B167" s="1357">
        <v>2358</v>
      </c>
      <c r="C167" s="1358">
        <v>99.915182357930448</v>
      </c>
      <c r="D167" s="1359">
        <v>99.872773536895679</v>
      </c>
      <c r="E167" s="1359">
        <v>99.872773536895679</v>
      </c>
      <c r="F167" s="1359">
        <v>99.406276505513148</v>
      </c>
      <c r="G167" s="1359">
        <v>93.172179813401186</v>
      </c>
      <c r="H167" s="1359">
        <v>66.963528413910083</v>
      </c>
      <c r="I167" s="1359">
        <v>12.765055131467346</v>
      </c>
      <c r="J167" s="1359">
        <v>4.5801526717557248</v>
      </c>
      <c r="K167" s="1367">
        <v>0.97540288379983042</v>
      </c>
      <c r="L167" s="1382"/>
    </row>
    <row r="168" spans="1:12" ht="14.45" customHeight="1">
      <c r="A168" s="544" t="s">
        <v>21</v>
      </c>
      <c r="B168" s="1363">
        <v>1411</v>
      </c>
      <c r="C168" s="1364">
        <v>99.929128277817142</v>
      </c>
      <c r="D168" s="1365">
        <v>99.929128277817142</v>
      </c>
      <c r="E168" s="1365">
        <v>99.787384833451455</v>
      </c>
      <c r="F168" s="1365">
        <v>99.716513111268597</v>
      </c>
      <c r="G168" s="1365">
        <v>98.157335223245923</v>
      </c>
      <c r="H168" s="1365">
        <v>83.912119064493268</v>
      </c>
      <c r="I168" s="1365">
        <v>16.93834160170092</v>
      </c>
      <c r="J168" s="1365">
        <v>12.898653437278526</v>
      </c>
      <c r="K168" s="1366">
        <v>1.3465627214741318</v>
      </c>
      <c r="L168" s="1382"/>
    </row>
    <row r="169" spans="1:12" ht="14.45" customHeight="1">
      <c r="A169" s="543" t="s">
        <v>22</v>
      </c>
      <c r="B169" s="1357">
        <v>1789</v>
      </c>
      <c r="C169" s="1358">
        <v>81.498043599776395</v>
      </c>
      <c r="D169" s="1359">
        <v>79.094466182224707</v>
      </c>
      <c r="E169" s="1359">
        <v>68.641699273337068</v>
      </c>
      <c r="F169" s="1359">
        <v>64.225824482951367</v>
      </c>
      <c r="G169" s="1359">
        <v>38.065958636109556</v>
      </c>
      <c r="H169" s="1359">
        <v>33.705980994969259</v>
      </c>
      <c r="I169" s="1359">
        <v>6.26048071548351</v>
      </c>
      <c r="J169" s="1359">
        <v>3.6333147009502511</v>
      </c>
      <c r="K169" s="1367">
        <v>1.0620458356623801</v>
      </c>
      <c r="L169" s="1382"/>
    </row>
    <row r="170" spans="1:12" ht="14.45" customHeight="1" thickBot="1">
      <c r="A170" s="1149" t="s">
        <v>23</v>
      </c>
      <c r="B170" s="1371">
        <v>1335</v>
      </c>
      <c r="C170" s="1372">
        <v>100</v>
      </c>
      <c r="D170" s="1373">
        <v>100</v>
      </c>
      <c r="E170" s="1373">
        <v>100</v>
      </c>
      <c r="F170" s="1373">
        <v>99.850187265917597</v>
      </c>
      <c r="G170" s="1373">
        <v>95.355805243445687</v>
      </c>
      <c r="H170" s="1373">
        <v>68.838951310861418</v>
      </c>
      <c r="I170" s="1373">
        <v>9.8127340823970037</v>
      </c>
      <c r="J170" s="1373">
        <v>3.7453183520599254</v>
      </c>
      <c r="K170" s="1374">
        <v>0.22471910112359553</v>
      </c>
      <c r="L170" s="1382"/>
    </row>
    <row r="171" spans="1:12" ht="14.45" customHeight="1">
      <c r="A171" s="1351" t="s">
        <v>28</v>
      </c>
      <c r="B171" s="930">
        <v>44271</v>
      </c>
      <c r="C171" s="1375">
        <v>87.463576607711587</v>
      </c>
      <c r="D171" s="1377">
        <v>84.689751756228688</v>
      </c>
      <c r="E171" s="1376">
        <v>80.323462311671307</v>
      </c>
      <c r="F171" s="1377">
        <v>77.983329945110796</v>
      </c>
      <c r="G171" s="1376">
        <v>59.68015179236972</v>
      </c>
      <c r="H171" s="1377">
        <v>32.447877843283415</v>
      </c>
      <c r="I171" s="1376">
        <v>6.3563054821440677</v>
      </c>
      <c r="J171" s="1377">
        <v>3.650245081430282</v>
      </c>
      <c r="K171" s="1376">
        <v>0.76799710871676719</v>
      </c>
      <c r="L171" s="1382"/>
    </row>
    <row r="172" spans="1:12" ht="14.45" customHeight="1">
      <c r="A172" s="1151" t="s">
        <v>27</v>
      </c>
      <c r="B172" s="942">
        <v>10356</v>
      </c>
      <c r="C172" s="1375">
        <v>99.691000386249513</v>
      </c>
      <c r="D172" s="1377">
        <v>99.652375434530711</v>
      </c>
      <c r="E172" s="1376">
        <v>99.295094631131704</v>
      </c>
      <c r="F172" s="1377">
        <v>99.024719969100033</v>
      </c>
      <c r="G172" s="1376">
        <v>94.23522595596755</v>
      </c>
      <c r="H172" s="1377">
        <v>76.216685979142525</v>
      </c>
      <c r="I172" s="1376">
        <v>22.605252993433758</v>
      </c>
      <c r="J172" s="1377">
        <v>12.871765160293549</v>
      </c>
      <c r="K172" s="1376">
        <v>1.6222479721900347</v>
      </c>
      <c r="L172" s="1382"/>
    </row>
    <row r="173" spans="1:12" ht="14.45" customHeight="1">
      <c r="A173" s="1152" t="s">
        <v>26</v>
      </c>
      <c r="B173" s="954">
        <v>54627</v>
      </c>
      <c r="C173" s="1378">
        <v>89.781609826642509</v>
      </c>
      <c r="D173" s="1380">
        <v>87.526314826001794</v>
      </c>
      <c r="E173" s="1379">
        <v>83.920039540886364</v>
      </c>
      <c r="F173" s="1380">
        <v>81.972284767605757</v>
      </c>
      <c r="G173" s="1379">
        <v>66.230984677906534</v>
      </c>
      <c r="H173" s="1380">
        <v>40.745418932029949</v>
      </c>
      <c r="I173" s="1379">
        <v>9.4367254288172511</v>
      </c>
      <c r="J173" s="1380">
        <v>5.3984293481245542</v>
      </c>
      <c r="K173" s="1379">
        <v>0.9299430684460066</v>
      </c>
      <c r="L173" s="1382"/>
    </row>
    <row r="174" spans="1:12" ht="14.45" customHeight="1">
      <c r="A174" s="2182" t="s">
        <v>649</v>
      </c>
      <c r="B174" s="2182"/>
      <c r="C174" s="2182"/>
      <c r="D174" s="2182"/>
      <c r="E174" s="2182"/>
      <c r="F174" s="2182"/>
      <c r="G174" s="2182"/>
      <c r="H174" s="2182"/>
      <c r="I174" s="2182"/>
      <c r="J174" s="2182"/>
      <c r="K174" s="2182"/>
    </row>
    <row r="175" spans="1:12" ht="14.45" customHeight="1">
      <c r="A175" s="2180" t="s">
        <v>650</v>
      </c>
      <c r="B175" s="2180"/>
      <c r="C175" s="2180"/>
      <c r="D175" s="2180"/>
      <c r="E175" s="2180"/>
      <c r="F175" s="2180"/>
      <c r="G175" s="2180"/>
      <c r="H175" s="2180"/>
      <c r="I175" s="2180"/>
      <c r="J175" s="2180"/>
      <c r="K175" s="2180"/>
    </row>
    <row r="176" spans="1:12" ht="14.45" customHeight="1">
      <c r="A176" s="1839" t="s">
        <v>670</v>
      </c>
      <c r="B176" s="1839"/>
      <c r="C176" s="1839"/>
      <c r="D176" s="1839"/>
      <c r="E176" s="1839"/>
      <c r="F176" s="1839"/>
      <c r="G176" s="1839"/>
      <c r="H176" s="1839"/>
      <c r="I176" s="1839"/>
      <c r="J176" s="1839"/>
      <c r="K176" s="1839"/>
    </row>
    <row r="177" spans="1:33" ht="14.45" customHeight="1">
      <c r="A177" s="1839" t="s">
        <v>664</v>
      </c>
      <c r="B177" s="1839"/>
      <c r="C177" s="1839"/>
      <c r="D177" s="1839"/>
      <c r="E177" s="1839"/>
      <c r="F177" s="1839"/>
      <c r="G177" s="1839"/>
      <c r="H177" s="1839"/>
      <c r="I177" s="1839"/>
      <c r="J177" s="1839"/>
      <c r="K177" s="1839"/>
    </row>
    <row r="178" spans="1:33" ht="24" customHeight="1">
      <c r="A178" s="1850" t="s">
        <v>576</v>
      </c>
      <c r="B178" s="1850"/>
      <c r="C178" s="1850"/>
      <c r="D178" s="1850"/>
      <c r="E178" s="1850"/>
      <c r="F178" s="1850"/>
      <c r="G178" s="1850"/>
      <c r="H178" s="1850"/>
      <c r="I178" s="1850"/>
      <c r="J178" s="1850"/>
      <c r="K178" s="1850"/>
    </row>
    <row r="179" spans="1:33" ht="14.45" customHeight="1">
      <c r="A179" s="1346"/>
      <c r="B179" s="1346"/>
      <c r="C179" s="1346"/>
      <c r="D179" s="1346"/>
      <c r="E179" s="1346"/>
      <c r="F179" s="1346"/>
      <c r="G179" s="1346"/>
      <c r="H179" s="1346"/>
      <c r="I179" s="1346"/>
      <c r="J179" s="1346"/>
      <c r="K179" s="1346"/>
    </row>
    <row r="180" spans="1:33" ht="24" customHeight="1">
      <c r="A180" s="1842">
        <v>2020</v>
      </c>
      <c r="B180" s="1842"/>
      <c r="C180" s="1842"/>
      <c r="D180" s="1842"/>
      <c r="E180" s="1842"/>
      <c r="F180" s="1842"/>
      <c r="G180" s="1842"/>
      <c r="H180" s="1842"/>
      <c r="I180" s="1842"/>
      <c r="J180" s="1842"/>
      <c r="K180" s="1842"/>
    </row>
    <row r="181" spans="1:33" ht="14.45" customHeight="1">
      <c r="A181" s="5"/>
      <c r="B181" s="1346"/>
      <c r="C181" s="1346"/>
      <c r="D181" s="1346"/>
      <c r="E181" s="1346"/>
      <c r="F181" s="1346"/>
      <c r="G181" s="1346"/>
      <c r="H181" s="1346"/>
      <c r="I181" s="1346"/>
      <c r="J181" s="1346"/>
      <c r="K181" s="1346"/>
    </row>
    <row r="182" spans="1:33" ht="14.45" customHeight="1">
      <c r="A182" s="2181" t="s">
        <v>671</v>
      </c>
      <c r="B182" s="2181"/>
      <c r="C182" s="2181"/>
      <c r="D182" s="2181"/>
      <c r="E182" s="2181"/>
      <c r="F182" s="2181"/>
      <c r="G182" s="2181"/>
      <c r="H182" s="2181"/>
      <c r="I182" s="1346"/>
      <c r="J182" s="1346"/>
      <c r="K182" s="1346"/>
    </row>
    <row r="183" spans="1:33" ht="14.45" customHeight="1">
      <c r="A183" s="1844" t="s">
        <v>8</v>
      </c>
      <c r="B183" s="1928" t="s">
        <v>29</v>
      </c>
      <c r="C183" s="1926" t="s">
        <v>641</v>
      </c>
      <c r="D183" s="1966"/>
      <c r="E183" s="1966"/>
      <c r="F183" s="1966"/>
      <c r="G183" s="1966"/>
      <c r="H183" s="1966"/>
      <c r="I183" s="1346"/>
      <c r="J183" s="1347"/>
      <c r="K183" s="1346"/>
    </row>
    <row r="184" spans="1:33" ht="14.45" customHeight="1">
      <c r="A184" s="1844"/>
      <c r="B184" s="1928"/>
      <c r="C184" s="814" t="s">
        <v>642</v>
      </c>
      <c r="D184" s="815" t="s">
        <v>643</v>
      </c>
      <c r="E184" s="815" t="s">
        <v>644</v>
      </c>
      <c r="F184" s="815" t="s">
        <v>645</v>
      </c>
      <c r="G184" s="815" t="s">
        <v>646</v>
      </c>
      <c r="H184" s="815" t="s">
        <v>647</v>
      </c>
      <c r="I184" s="1346"/>
      <c r="J184" s="1347"/>
      <c r="K184" s="1347"/>
    </row>
    <row r="185" spans="1:33" ht="14.45" customHeight="1" thickBot="1">
      <c r="A185" s="1845"/>
      <c r="B185" s="1348" t="s">
        <v>1</v>
      </c>
      <c r="C185" s="1836" t="s">
        <v>648</v>
      </c>
      <c r="D185" s="1837"/>
      <c r="E185" s="1837"/>
      <c r="F185" s="1837"/>
      <c r="G185" s="1837"/>
      <c r="H185" s="1837"/>
      <c r="I185" s="1346"/>
      <c r="J185" s="1347"/>
      <c r="K185" s="1347"/>
    </row>
    <row r="186" spans="1:33" ht="14.45" customHeight="1">
      <c r="A186" s="543" t="s">
        <v>9</v>
      </c>
      <c r="B186" s="1357">
        <v>8878</v>
      </c>
      <c r="C186" s="1358">
        <v>0</v>
      </c>
      <c r="D186" s="1359">
        <v>0.43928812795674704</v>
      </c>
      <c r="E186" s="1359">
        <v>3.2214462716828116</v>
      </c>
      <c r="F186" s="1359">
        <v>41.135390853795897</v>
      </c>
      <c r="G186" s="1359">
        <v>91.495832394683489</v>
      </c>
      <c r="H186" s="1367">
        <v>98.772246001351661</v>
      </c>
      <c r="I186" s="1349"/>
      <c r="J186" s="1350"/>
      <c r="K186" s="1350"/>
    </row>
    <row r="187" spans="1:33" ht="14.45" customHeight="1">
      <c r="A187" s="544" t="s">
        <v>10</v>
      </c>
      <c r="B187" s="1363">
        <v>8766</v>
      </c>
      <c r="C187" s="1364">
        <v>6.8446269678302529E-2</v>
      </c>
      <c r="D187" s="1365">
        <v>0.50193931097421851</v>
      </c>
      <c r="E187" s="1365">
        <v>4.1752224503764541</v>
      </c>
      <c r="F187" s="1365">
        <v>59.856262833675565</v>
      </c>
      <c r="G187" s="1365">
        <v>94.261921058635636</v>
      </c>
      <c r="H187" s="1366">
        <v>99.383983572895275</v>
      </c>
      <c r="I187" s="1349"/>
      <c r="J187" s="1350"/>
      <c r="K187" s="1350"/>
      <c r="L187" s="1362"/>
      <c r="M187" s="1362"/>
      <c r="N187" s="1362"/>
      <c r="O187" s="1362"/>
      <c r="P187" s="1362"/>
      <c r="Q187" s="1362"/>
      <c r="R187" s="1362"/>
      <c r="S187" s="1362"/>
      <c r="T187" s="1362"/>
      <c r="V187" s="1362"/>
      <c r="W187" s="1362"/>
      <c r="X187" s="1362"/>
      <c r="Y187" s="1362"/>
      <c r="Z187" s="1362"/>
      <c r="AA187" s="1362"/>
      <c r="AB187" s="1362"/>
      <c r="AC187" s="1362"/>
      <c r="AD187" s="1362"/>
      <c r="AE187" s="1362"/>
      <c r="AF187" s="1362"/>
      <c r="AG187" s="1362"/>
    </row>
    <row r="188" spans="1:33" ht="14.45" customHeight="1">
      <c r="A188" s="543" t="s">
        <v>11</v>
      </c>
      <c r="B188" s="1357">
        <v>2663</v>
      </c>
      <c r="C188" s="1358">
        <v>0.11265490048817123</v>
      </c>
      <c r="D188" s="1359">
        <v>25.535110777318813</v>
      </c>
      <c r="E188" s="1359">
        <v>33.946676680435601</v>
      </c>
      <c r="F188" s="1359">
        <v>57.341344348479161</v>
      </c>
      <c r="G188" s="1359">
        <v>76.755538865940665</v>
      </c>
      <c r="H188" s="1367">
        <v>98.235073225685326</v>
      </c>
      <c r="I188" s="1349"/>
      <c r="J188" s="1350"/>
      <c r="K188" s="1350"/>
      <c r="L188" s="1362"/>
      <c r="M188" s="1362"/>
      <c r="N188" s="1362"/>
      <c r="O188" s="1362"/>
      <c r="P188" s="1362"/>
      <c r="Q188" s="1362"/>
      <c r="R188" s="1362"/>
      <c r="S188" s="1362"/>
      <c r="T188" s="1362"/>
      <c r="V188" s="1362"/>
      <c r="W188" s="1362"/>
      <c r="X188" s="1362"/>
      <c r="Y188" s="1362"/>
      <c r="Z188" s="1362"/>
      <c r="AA188" s="1362"/>
      <c r="AB188" s="1362"/>
      <c r="AC188" s="1362"/>
      <c r="AD188" s="1362"/>
      <c r="AE188" s="1362"/>
      <c r="AF188" s="1362"/>
      <c r="AG188" s="1362"/>
    </row>
    <row r="189" spans="1:33" ht="14.45" customHeight="1">
      <c r="A189" s="544" t="s">
        <v>12</v>
      </c>
      <c r="B189" s="1363">
        <v>1565</v>
      </c>
      <c r="C189" s="1364">
        <v>2.6837060702875402</v>
      </c>
      <c r="D189" s="1365">
        <v>69.456869009584665</v>
      </c>
      <c r="E189" s="1365">
        <v>88.051118210862626</v>
      </c>
      <c r="F189" s="1365">
        <v>96.677316293929721</v>
      </c>
      <c r="G189" s="1365">
        <v>98.658146964856229</v>
      </c>
      <c r="H189" s="1366">
        <v>99.680511182108617</v>
      </c>
      <c r="I189" s="1349"/>
      <c r="J189" s="1350"/>
      <c r="K189" s="1350"/>
      <c r="L189" s="1362"/>
      <c r="M189" s="1362"/>
      <c r="N189" s="1362"/>
      <c r="O189" s="1362"/>
      <c r="P189" s="1362"/>
      <c r="Q189" s="1362"/>
      <c r="R189" s="1362"/>
      <c r="S189" s="1362"/>
      <c r="T189" s="1362"/>
      <c r="V189" s="1362"/>
      <c r="W189" s="1362"/>
      <c r="X189" s="1362"/>
      <c r="Y189" s="1362"/>
      <c r="Z189" s="1362"/>
      <c r="AA189" s="1362"/>
      <c r="AB189" s="1362"/>
      <c r="AC189" s="1362"/>
      <c r="AD189" s="1362"/>
      <c r="AE189" s="1362"/>
      <c r="AF189" s="1362"/>
      <c r="AG189" s="1362"/>
    </row>
    <row r="190" spans="1:33" ht="14.45" customHeight="1">
      <c r="A190" s="543" t="s">
        <v>13</v>
      </c>
      <c r="B190" s="1357">
        <v>437</v>
      </c>
      <c r="C190" s="1358">
        <v>0</v>
      </c>
      <c r="D190" s="1359">
        <v>0.45766590389016021</v>
      </c>
      <c r="E190" s="1359">
        <v>2.7459954233409611</v>
      </c>
      <c r="F190" s="1359">
        <v>38.672768878718536</v>
      </c>
      <c r="G190" s="1359">
        <v>62.242562929061783</v>
      </c>
      <c r="H190" s="1367">
        <v>97.940503432494268</v>
      </c>
      <c r="I190" s="1349"/>
      <c r="J190" s="1350"/>
      <c r="K190" s="1350"/>
      <c r="AC190" s="1362"/>
      <c r="AD190" s="1362"/>
      <c r="AE190" s="1362"/>
      <c r="AF190" s="1362"/>
      <c r="AG190" s="1362"/>
    </row>
    <row r="191" spans="1:33" ht="14.45" customHeight="1">
      <c r="A191" s="544" t="s">
        <v>14</v>
      </c>
      <c r="B191" s="1363">
        <v>1126</v>
      </c>
      <c r="C191" s="1364">
        <v>0.53285968028419184</v>
      </c>
      <c r="D191" s="1365">
        <v>28.330373001776199</v>
      </c>
      <c r="E191" s="1365">
        <v>32.5044404973357</v>
      </c>
      <c r="F191" s="1365">
        <v>65.186500888099459</v>
      </c>
      <c r="G191" s="1365">
        <v>80.639431616341028</v>
      </c>
      <c r="H191" s="1366">
        <v>98.93428063943162</v>
      </c>
      <c r="I191" s="1349"/>
      <c r="J191" s="1349"/>
      <c r="K191" s="1349"/>
      <c r="AC191" s="1362"/>
      <c r="AD191" s="1362"/>
      <c r="AE191" s="1362"/>
      <c r="AF191" s="1362"/>
      <c r="AG191" s="1362"/>
    </row>
    <row r="192" spans="1:33" ht="14.45" customHeight="1">
      <c r="A192" s="543" t="s">
        <v>15</v>
      </c>
      <c r="B192" s="1357">
        <v>4157</v>
      </c>
      <c r="C192" s="1358">
        <v>7.2167428433966813E-2</v>
      </c>
      <c r="D192" s="1359">
        <v>0.38489295164782295</v>
      </c>
      <c r="E192" s="1359">
        <v>1.2990137118114025</v>
      </c>
      <c r="F192" s="1359">
        <v>51.503488092374305</v>
      </c>
      <c r="G192" s="1359">
        <v>94.202549915804667</v>
      </c>
      <c r="H192" s="1367">
        <v>99.302381525138316</v>
      </c>
      <c r="I192" s="1349"/>
      <c r="J192" s="1349"/>
      <c r="K192" s="1349"/>
      <c r="AC192" s="1362"/>
      <c r="AD192" s="1362"/>
      <c r="AE192" s="1362"/>
      <c r="AF192" s="1362"/>
      <c r="AG192" s="1362"/>
    </row>
    <row r="193" spans="1:33" ht="14.45" customHeight="1">
      <c r="A193" s="544" t="s">
        <v>24</v>
      </c>
      <c r="B193" s="1363">
        <v>952</v>
      </c>
      <c r="C193" s="1364">
        <v>3.3613445378151261</v>
      </c>
      <c r="D193" s="1365">
        <v>71.21848739495799</v>
      </c>
      <c r="E193" s="1365">
        <v>94.117647058823522</v>
      </c>
      <c r="F193" s="1365">
        <v>98.84453781512606</v>
      </c>
      <c r="G193" s="1365">
        <v>99.054621848739501</v>
      </c>
      <c r="H193" s="1366">
        <v>99.894957983193279</v>
      </c>
      <c r="I193" s="1349"/>
      <c r="J193" s="1349"/>
      <c r="K193" s="1349"/>
      <c r="AC193" s="1362"/>
      <c r="AD193" s="1362"/>
      <c r="AE193" s="1362"/>
      <c r="AF193" s="1362"/>
      <c r="AG193" s="1362"/>
    </row>
    <row r="194" spans="1:33" ht="14.45" customHeight="1">
      <c r="A194" s="543" t="s">
        <v>16</v>
      </c>
      <c r="B194" s="1357">
        <v>5045</v>
      </c>
      <c r="C194" s="1358">
        <v>0.15857284440039643</v>
      </c>
      <c r="D194" s="1359">
        <v>1.0307234886025769</v>
      </c>
      <c r="E194" s="1359">
        <v>2.7552031714568881</v>
      </c>
      <c r="F194" s="1359">
        <v>46.303270564915763</v>
      </c>
      <c r="G194" s="1359">
        <v>85.312190287413287</v>
      </c>
      <c r="H194" s="1367">
        <v>97.185332011892967</v>
      </c>
      <c r="I194" s="1349"/>
      <c r="J194" s="1349"/>
      <c r="K194" s="1349"/>
      <c r="AC194" s="1362"/>
      <c r="AD194" s="1362"/>
      <c r="AE194" s="1362"/>
      <c r="AF194" s="1362"/>
      <c r="AG194" s="1362"/>
    </row>
    <row r="195" spans="1:33" ht="14.45" customHeight="1">
      <c r="A195" s="544" t="s">
        <v>17</v>
      </c>
      <c r="B195" s="1363">
        <v>10347</v>
      </c>
      <c r="C195" s="1364">
        <v>3.8658548371508651E-2</v>
      </c>
      <c r="D195" s="1365">
        <v>0.58954286266550693</v>
      </c>
      <c r="E195" s="1365">
        <v>1.3917077413743115</v>
      </c>
      <c r="F195" s="1365">
        <v>53.832028607325796</v>
      </c>
      <c r="G195" s="1365">
        <v>95.844206050062823</v>
      </c>
      <c r="H195" s="1366">
        <v>97.999420121774421</v>
      </c>
      <c r="I195" s="1349"/>
      <c r="J195" s="1349"/>
      <c r="K195" s="1349"/>
      <c r="AC195" s="1362"/>
      <c r="AD195" s="1362"/>
      <c r="AE195" s="1362"/>
      <c r="AF195" s="1362"/>
      <c r="AG195" s="1362"/>
    </row>
    <row r="196" spans="1:33" ht="14.45" customHeight="1">
      <c r="A196" s="543" t="s">
        <v>18</v>
      </c>
      <c r="B196" s="1357">
        <v>2470</v>
      </c>
      <c r="C196" s="1358">
        <v>0.12145748987854252</v>
      </c>
      <c r="D196" s="1359">
        <v>0.52631578947368418</v>
      </c>
      <c r="E196" s="1359">
        <v>1.4574898785425101</v>
      </c>
      <c r="F196" s="1359">
        <v>49.716599190283404</v>
      </c>
      <c r="G196" s="1359">
        <v>97.935222672064782</v>
      </c>
      <c r="H196" s="1367">
        <v>99.109311740890689</v>
      </c>
      <c r="I196" s="1349"/>
      <c r="J196" s="1349"/>
      <c r="K196" s="1349"/>
      <c r="AC196" s="1362"/>
      <c r="AD196" s="1362"/>
      <c r="AE196" s="1362"/>
      <c r="AF196" s="1362"/>
      <c r="AG196" s="1362"/>
    </row>
    <row r="197" spans="1:33" ht="14.45" customHeight="1">
      <c r="A197" s="544" t="s">
        <v>19</v>
      </c>
      <c r="B197" s="1363">
        <v>470</v>
      </c>
      <c r="C197" s="1364">
        <v>0.21276595744680851</v>
      </c>
      <c r="D197" s="1365">
        <v>0.63829787234042545</v>
      </c>
      <c r="E197" s="1365">
        <v>4.2553191489361701</v>
      </c>
      <c r="F197" s="1365">
        <v>90.212765957446805</v>
      </c>
      <c r="G197" s="1365">
        <v>99.361702127659584</v>
      </c>
      <c r="H197" s="1366">
        <v>99.787234042553195</v>
      </c>
      <c r="I197" s="1349"/>
      <c r="J197" s="1349"/>
      <c r="K197" s="1349"/>
      <c r="AC197" s="1362"/>
      <c r="AD197" s="1362"/>
      <c r="AE197" s="1362"/>
      <c r="AF197" s="1362"/>
      <c r="AG197" s="1362"/>
    </row>
    <row r="198" spans="1:33" ht="14.45" customHeight="1">
      <c r="A198" s="543" t="s">
        <v>20</v>
      </c>
      <c r="B198" s="1357">
        <v>2348</v>
      </c>
      <c r="C198" s="1358">
        <v>0.9369676320272573</v>
      </c>
      <c r="D198" s="1359">
        <v>72.444633730834752</v>
      </c>
      <c r="E198" s="1359">
        <v>90.758091993185687</v>
      </c>
      <c r="F198" s="1359">
        <v>98.509369676320262</v>
      </c>
      <c r="G198" s="1359">
        <v>99.914821124361168</v>
      </c>
      <c r="H198" s="1367">
        <v>100</v>
      </c>
      <c r="I198" s="1349"/>
      <c r="J198" s="1349"/>
      <c r="K198" s="1349"/>
      <c r="AC198" s="1362"/>
      <c r="AD198" s="1362"/>
      <c r="AE198" s="1362"/>
      <c r="AF198" s="1362"/>
      <c r="AG198" s="1362"/>
    </row>
    <row r="199" spans="1:33" ht="14.45" customHeight="1">
      <c r="A199" s="544" t="s">
        <v>21</v>
      </c>
      <c r="B199" s="1363">
        <v>1414</v>
      </c>
      <c r="C199" s="1364">
        <v>3.8896746817538892</v>
      </c>
      <c r="D199" s="1365">
        <v>86.067892503536072</v>
      </c>
      <c r="E199" s="1365">
        <v>97.171145685997175</v>
      </c>
      <c r="F199" s="1365">
        <v>99.363507779349362</v>
      </c>
      <c r="G199" s="1365">
        <v>99.717114568599712</v>
      </c>
      <c r="H199" s="1366">
        <v>99.929278642149939</v>
      </c>
      <c r="I199" s="1349"/>
      <c r="J199" s="1349"/>
      <c r="K199" s="1349"/>
      <c r="M199" s="1362"/>
      <c r="N199" s="1362"/>
      <c r="O199" s="1362"/>
      <c r="P199" s="1362"/>
      <c r="Q199" s="1362"/>
      <c r="R199" s="1362"/>
      <c r="S199" s="1362"/>
      <c r="T199" s="1362"/>
      <c r="U199" s="1362"/>
      <c r="AC199" s="1362"/>
      <c r="AD199" s="1362"/>
      <c r="AE199" s="1362"/>
      <c r="AF199" s="1362"/>
      <c r="AG199" s="1362"/>
    </row>
    <row r="200" spans="1:33" ht="14.45" customHeight="1">
      <c r="A200" s="543" t="s">
        <v>22</v>
      </c>
      <c r="B200" s="1357">
        <v>1774</v>
      </c>
      <c r="C200" s="1358">
        <v>0.39458850056369782</v>
      </c>
      <c r="D200" s="1359">
        <v>3.0439684329199546</v>
      </c>
      <c r="E200" s="1359">
        <v>6.8207440811724922</v>
      </c>
      <c r="F200" s="1359">
        <v>63.754227733934613</v>
      </c>
      <c r="G200" s="1359">
        <v>90.304396843291997</v>
      </c>
      <c r="H200" s="1367">
        <v>98.252536640360759</v>
      </c>
      <c r="I200" s="1349"/>
      <c r="J200" s="1349"/>
      <c r="K200" s="1349"/>
      <c r="M200" s="1362"/>
      <c r="N200" s="1362"/>
      <c r="O200" s="1362"/>
      <c r="P200" s="1362"/>
      <c r="Q200" s="1362"/>
      <c r="R200" s="1362"/>
      <c r="S200" s="1362"/>
      <c r="T200" s="1362"/>
      <c r="U200" s="1362"/>
      <c r="AC200" s="1362"/>
      <c r="AD200" s="1362"/>
      <c r="AE200" s="1362"/>
      <c r="AF200" s="1362"/>
      <c r="AG200" s="1362"/>
    </row>
    <row r="201" spans="1:33" ht="14.45" customHeight="1" thickBot="1">
      <c r="A201" s="1149" t="s">
        <v>23</v>
      </c>
      <c r="B201" s="1371">
        <v>1330</v>
      </c>
      <c r="C201" s="1372">
        <v>0.82706766917293228</v>
      </c>
      <c r="D201" s="1373">
        <v>69.548872180451127</v>
      </c>
      <c r="E201" s="1373">
        <v>93.233082706766908</v>
      </c>
      <c r="F201" s="1373">
        <v>99.248120300751879</v>
      </c>
      <c r="G201" s="1373">
        <v>99.624060150375939</v>
      </c>
      <c r="H201" s="1374">
        <v>100</v>
      </c>
      <c r="I201" s="1349"/>
      <c r="J201" s="1349"/>
      <c r="K201" s="1349"/>
      <c r="M201" s="1362"/>
      <c r="N201" s="1362"/>
      <c r="O201" s="1362"/>
      <c r="P201" s="1362"/>
      <c r="Q201" s="1362"/>
      <c r="R201" s="1362"/>
      <c r="S201" s="1362"/>
      <c r="T201" s="1362"/>
      <c r="U201" s="1362"/>
      <c r="AC201" s="1362"/>
      <c r="AD201" s="1362"/>
      <c r="AE201" s="1362"/>
      <c r="AF201" s="1362"/>
      <c r="AG201" s="1362"/>
    </row>
    <row r="202" spans="1:33" ht="14.45" customHeight="1">
      <c r="A202" s="1351" t="s">
        <v>28</v>
      </c>
      <c r="B202" s="930">
        <v>43470</v>
      </c>
      <c r="C202" s="1375">
        <v>8.7416609155739594E-2</v>
      </c>
      <c r="D202" s="1376">
        <v>1.3871635610766047</v>
      </c>
      <c r="E202" s="1377">
        <v>3.5518748562226823</v>
      </c>
      <c r="F202" s="1376">
        <v>52.06349206349207</v>
      </c>
      <c r="G202" s="1377">
        <v>92.456866804692893</v>
      </c>
      <c r="H202" s="1376">
        <v>98.582930756843794</v>
      </c>
      <c r="I202" s="1349"/>
      <c r="J202" s="1352"/>
      <c r="K202" s="1349"/>
      <c r="M202" s="1362"/>
      <c r="N202" s="1362"/>
      <c r="O202" s="1362"/>
      <c r="P202" s="1362"/>
      <c r="Q202" s="1362"/>
      <c r="R202" s="1362"/>
      <c r="S202" s="1362"/>
      <c r="T202" s="1362"/>
      <c r="U202" s="1362"/>
      <c r="AC202" s="1362"/>
      <c r="AD202" s="1362"/>
      <c r="AE202" s="1362"/>
      <c r="AF202" s="1362"/>
      <c r="AG202" s="1362"/>
    </row>
    <row r="203" spans="1:33" ht="14.45" customHeight="1">
      <c r="A203" s="1353" t="s">
        <v>27</v>
      </c>
      <c r="B203" s="939">
        <v>10272</v>
      </c>
      <c r="C203" s="1375">
        <v>1.606308411214953</v>
      </c>
      <c r="D203" s="1376">
        <v>61.214953271028037</v>
      </c>
      <c r="E203" s="1377">
        <v>77.132009345794401</v>
      </c>
      <c r="F203" s="1376">
        <v>87.801791277258573</v>
      </c>
      <c r="G203" s="1377">
        <v>93.574766355140184</v>
      </c>
      <c r="H203" s="1376">
        <v>99.474299065420553</v>
      </c>
      <c r="I203" s="1349"/>
      <c r="J203" s="1352"/>
      <c r="K203" s="1349"/>
      <c r="M203" s="1362"/>
      <c r="N203" s="1362"/>
      <c r="O203" s="1362"/>
      <c r="P203" s="1362"/>
      <c r="Q203" s="1362"/>
      <c r="R203" s="1362"/>
      <c r="S203" s="1362"/>
      <c r="T203" s="1362"/>
      <c r="U203" s="1362"/>
      <c r="AC203" s="1362"/>
      <c r="AD203" s="1362"/>
      <c r="AE203" s="1362"/>
      <c r="AF203" s="1362"/>
      <c r="AG203" s="1362"/>
    </row>
    <row r="204" spans="1:33" ht="14.45" customHeight="1">
      <c r="A204" s="1354" t="s">
        <v>26</v>
      </c>
      <c r="B204" s="951">
        <v>53742</v>
      </c>
      <c r="C204" s="1378">
        <v>0.37773063897882475</v>
      </c>
      <c r="D204" s="1379">
        <v>12.822373562576756</v>
      </c>
      <c r="E204" s="1380">
        <v>17.615645119273566</v>
      </c>
      <c r="F204" s="1379">
        <v>58.894347065609765</v>
      </c>
      <c r="G204" s="1380">
        <v>92.670537010159649</v>
      </c>
      <c r="H204" s="1379">
        <v>98.753302817163473</v>
      </c>
      <c r="I204" s="1349"/>
      <c r="J204" s="1352"/>
      <c r="K204" s="1349"/>
      <c r="M204" s="1362"/>
      <c r="N204" s="1362"/>
      <c r="O204" s="1362"/>
      <c r="P204" s="1362"/>
      <c r="Q204" s="1362"/>
      <c r="R204" s="1362"/>
      <c r="S204" s="1362"/>
      <c r="T204" s="1362"/>
      <c r="U204" s="1362"/>
      <c r="AC204" s="1362"/>
      <c r="AD204" s="1362"/>
      <c r="AE204" s="1362"/>
      <c r="AF204" s="1362"/>
      <c r="AG204" s="1362"/>
    </row>
    <row r="205" spans="1:33" ht="14.45" customHeight="1">
      <c r="A205" s="2180" t="s">
        <v>649</v>
      </c>
      <c r="B205" s="2180"/>
      <c r="C205" s="2180"/>
      <c r="D205" s="2180"/>
      <c r="E205" s="2180"/>
      <c r="F205" s="2180"/>
      <c r="G205" s="2180"/>
      <c r="H205" s="2180"/>
      <c r="I205" s="1346"/>
      <c r="J205" s="1346"/>
      <c r="K205" s="1346"/>
      <c r="M205" s="1362"/>
      <c r="N205" s="1362"/>
      <c r="O205" s="1362"/>
      <c r="P205" s="1362"/>
      <c r="Q205" s="1362"/>
      <c r="R205" s="1362"/>
      <c r="S205" s="1362"/>
      <c r="T205" s="1362"/>
      <c r="U205" s="1362"/>
      <c r="AC205" s="1362"/>
      <c r="AD205" s="1362"/>
      <c r="AE205" s="1362"/>
      <c r="AF205" s="1362"/>
      <c r="AG205" s="1362"/>
    </row>
    <row r="206" spans="1:33" ht="14.45" customHeight="1">
      <c r="A206" s="2180" t="s">
        <v>650</v>
      </c>
      <c r="B206" s="2180"/>
      <c r="C206" s="2180"/>
      <c r="D206" s="2180"/>
      <c r="E206" s="2180"/>
      <c r="F206" s="2180"/>
      <c r="G206" s="2180"/>
      <c r="H206" s="2180"/>
      <c r="I206" s="1346"/>
      <c r="J206" s="1346"/>
      <c r="K206" s="1346"/>
      <c r="M206" s="1362"/>
      <c r="N206" s="1362"/>
      <c r="O206" s="1362"/>
      <c r="P206" s="1362"/>
      <c r="Q206" s="1362"/>
      <c r="R206" s="1362"/>
      <c r="S206" s="1362"/>
      <c r="T206" s="1362"/>
      <c r="U206" s="1362"/>
    </row>
    <row r="207" spans="1:33" ht="14.45" customHeight="1">
      <c r="A207" s="1839" t="s">
        <v>672</v>
      </c>
      <c r="B207" s="1839"/>
      <c r="C207" s="1839"/>
      <c r="D207" s="1839"/>
      <c r="E207" s="1839"/>
      <c r="F207" s="1839"/>
      <c r="G207" s="1839"/>
      <c r="H207" s="1839"/>
      <c r="I207" s="1346"/>
      <c r="J207" s="1346"/>
      <c r="K207" s="1346"/>
      <c r="M207" s="1362"/>
      <c r="N207" s="1362"/>
      <c r="O207" s="1362"/>
      <c r="P207" s="1362"/>
      <c r="Q207" s="1362"/>
      <c r="R207" s="1362"/>
      <c r="S207" s="1362"/>
      <c r="T207" s="1362"/>
      <c r="U207" s="1362"/>
    </row>
    <row r="208" spans="1:33" ht="24" customHeight="1">
      <c r="A208" s="1850" t="s">
        <v>578</v>
      </c>
      <c r="B208" s="1850"/>
      <c r="C208" s="1850"/>
      <c r="D208" s="1850"/>
      <c r="E208" s="1850"/>
      <c r="F208" s="1850"/>
      <c r="G208" s="1850"/>
      <c r="H208" s="1850"/>
      <c r="I208" s="1355"/>
      <c r="J208" s="1355"/>
      <c r="K208" s="1346"/>
      <c r="M208" s="1362"/>
      <c r="N208" s="1362"/>
      <c r="O208" s="1362"/>
      <c r="P208" s="1362"/>
      <c r="Q208" s="1362"/>
      <c r="R208" s="1362"/>
      <c r="S208" s="1362"/>
      <c r="T208" s="1362"/>
      <c r="U208" s="1362"/>
    </row>
    <row r="209" spans="1:21" ht="14.45" customHeight="1">
      <c r="A209" s="1346"/>
      <c r="B209" s="1346"/>
      <c r="C209" s="1346"/>
      <c r="D209" s="1346"/>
      <c r="E209" s="1346"/>
      <c r="F209" s="1346"/>
      <c r="G209" s="1346"/>
      <c r="H209" s="1346"/>
      <c r="I209" s="1346"/>
      <c r="J209" s="1346"/>
      <c r="K209" s="1346"/>
      <c r="M209" s="1362"/>
      <c r="N209" s="1362"/>
      <c r="O209" s="1362"/>
      <c r="P209" s="1362"/>
      <c r="Q209" s="1362"/>
      <c r="R209" s="1362"/>
      <c r="S209" s="1362"/>
      <c r="T209" s="1362"/>
      <c r="U209" s="1362"/>
    </row>
    <row r="210" spans="1:21" ht="15" customHeight="1">
      <c r="A210" s="2181" t="s">
        <v>673</v>
      </c>
      <c r="B210" s="2181"/>
      <c r="C210" s="2181"/>
      <c r="D210" s="2181"/>
      <c r="E210" s="2181"/>
      <c r="F210" s="2181"/>
      <c r="G210" s="2181"/>
      <c r="H210" s="2181"/>
      <c r="I210" s="2181"/>
      <c r="J210" s="2181"/>
      <c r="K210" s="2181"/>
      <c r="M210" s="1362"/>
      <c r="N210" s="1362"/>
      <c r="O210" s="1362"/>
      <c r="P210" s="1362"/>
      <c r="Q210" s="1362"/>
      <c r="R210" s="1362"/>
      <c r="S210" s="1362"/>
      <c r="T210" s="1362"/>
      <c r="U210" s="1362"/>
    </row>
    <row r="211" spans="1:21" ht="14.45" customHeight="1">
      <c r="A211" s="1844" t="s">
        <v>8</v>
      </c>
      <c r="B211" s="1928" t="s">
        <v>29</v>
      </c>
      <c r="C211" s="1926" t="s">
        <v>653</v>
      </c>
      <c r="D211" s="1966"/>
      <c r="E211" s="1966"/>
      <c r="F211" s="1966"/>
      <c r="G211" s="1966"/>
      <c r="H211" s="1966"/>
      <c r="I211" s="1966"/>
      <c r="J211" s="1966"/>
      <c r="K211" s="1966"/>
      <c r="M211" s="1362"/>
      <c r="N211" s="1362"/>
      <c r="O211" s="1362"/>
      <c r="P211" s="1362"/>
      <c r="Q211" s="1362"/>
      <c r="R211" s="1362"/>
      <c r="S211" s="1362"/>
      <c r="T211" s="1362"/>
      <c r="U211" s="1362"/>
    </row>
    <row r="212" spans="1:21" ht="14.45" customHeight="1">
      <c r="A212" s="1844"/>
      <c r="B212" s="1928"/>
      <c r="C212" s="814" t="s">
        <v>654</v>
      </c>
      <c r="D212" s="815" t="s">
        <v>655</v>
      </c>
      <c r="E212" s="815" t="s">
        <v>656</v>
      </c>
      <c r="F212" s="815" t="s">
        <v>657</v>
      </c>
      <c r="G212" s="815" t="s">
        <v>658</v>
      </c>
      <c r="H212" s="815" t="s">
        <v>659</v>
      </c>
      <c r="I212" s="815" t="s">
        <v>660</v>
      </c>
      <c r="J212" s="815" t="s">
        <v>661</v>
      </c>
      <c r="K212" s="815" t="s">
        <v>662</v>
      </c>
      <c r="M212" s="1362"/>
      <c r="N212" s="1362"/>
      <c r="O212" s="1362"/>
      <c r="P212" s="1362"/>
      <c r="Q212" s="1362"/>
      <c r="R212" s="1362"/>
      <c r="S212" s="1362"/>
      <c r="T212" s="1362"/>
      <c r="U212" s="1362"/>
    </row>
    <row r="213" spans="1:21" ht="14.45" customHeight="1" thickBot="1">
      <c r="A213" s="1845"/>
      <c r="B213" s="1348" t="s">
        <v>1</v>
      </c>
      <c r="C213" s="1836" t="s">
        <v>648</v>
      </c>
      <c r="D213" s="1837"/>
      <c r="E213" s="1837"/>
      <c r="F213" s="1837"/>
      <c r="G213" s="1837"/>
      <c r="H213" s="1837"/>
      <c r="I213" s="1837"/>
      <c r="J213" s="1837"/>
      <c r="K213" s="1837"/>
      <c r="L213" s="1362"/>
    </row>
    <row r="214" spans="1:21" ht="14.45" customHeight="1">
      <c r="A214" s="543" t="s">
        <v>9</v>
      </c>
      <c r="B214" s="1357">
        <v>8878</v>
      </c>
      <c r="C214" s="1358">
        <v>70.241045280468569</v>
      </c>
      <c r="D214" s="1359">
        <v>65.093489524667717</v>
      </c>
      <c r="E214" s="1359">
        <v>62.559134940301867</v>
      </c>
      <c r="F214" s="1359">
        <v>60.948411804460463</v>
      </c>
      <c r="G214" s="1359">
        <v>47.555755800856048</v>
      </c>
      <c r="H214" s="1359">
        <v>32.000450551926107</v>
      </c>
      <c r="I214" s="1359">
        <v>6.9835548546970045</v>
      </c>
      <c r="J214" s="1359">
        <v>2.9736427123226008</v>
      </c>
      <c r="K214" s="1367">
        <v>0.51813471502590858</v>
      </c>
      <c r="L214" s="1362"/>
    </row>
    <row r="215" spans="1:21" ht="14.45" customHeight="1">
      <c r="A215" s="544" t="s">
        <v>10</v>
      </c>
      <c r="B215" s="1363">
        <v>8766</v>
      </c>
      <c r="C215" s="1364">
        <v>91.740816792151492</v>
      </c>
      <c r="D215" s="1365">
        <v>89.42505133470226</v>
      </c>
      <c r="E215" s="1365">
        <v>83.915126625598901</v>
      </c>
      <c r="F215" s="1365">
        <v>80.207620351357519</v>
      </c>
      <c r="G215" s="1365">
        <v>63.02760666210358</v>
      </c>
      <c r="H215" s="1365">
        <v>39.174081679215142</v>
      </c>
      <c r="I215" s="1365">
        <v>7.0499657768651645</v>
      </c>
      <c r="J215" s="1365">
        <v>3.3538672142368284</v>
      </c>
      <c r="K215" s="1366">
        <v>0.88980150581792827</v>
      </c>
      <c r="L215" s="1362"/>
    </row>
    <row r="216" spans="1:21" ht="14.45" customHeight="1">
      <c r="A216" s="543" t="s">
        <v>11</v>
      </c>
      <c r="B216" s="1357">
        <v>2663</v>
      </c>
      <c r="C216" s="1358">
        <v>99.58693203154337</v>
      </c>
      <c r="D216" s="1359">
        <v>99.511828764551254</v>
      </c>
      <c r="E216" s="1359">
        <v>98.760796094630123</v>
      </c>
      <c r="F216" s="1359">
        <v>98.347728126173493</v>
      </c>
      <c r="G216" s="1359">
        <v>90.687194892977843</v>
      </c>
      <c r="H216" s="1359">
        <v>74.427337589185129</v>
      </c>
      <c r="I216" s="1359">
        <v>32.820127675553891</v>
      </c>
      <c r="J216" s="1359">
        <v>19.564401051445728</v>
      </c>
      <c r="K216" s="1367">
        <v>1.5396169733383402</v>
      </c>
    </row>
    <row r="217" spans="1:21" ht="14.45" customHeight="1">
      <c r="A217" s="544" t="s">
        <v>12</v>
      </c>
      <c r="B217" s="1363">
        <v>1565</v>
      </c>
      <c r="C217" s="1364">
        <v>99.552715654952081</v>
      </c>
      <c r="D217" s="1365">
        <v>99.552715654952081</v>
      </c>
      <c r="E217" s="1365">
        <v>99.04153354632588</v>
      </c>
      <c r="F217" s="1365">
        <v>98.977635782747598</v>
      </c>
      <c r="G217" s="1365">
        <v>96.677316293929707</v>
      </c>
      <c r="H217" s="1365">
        <v>85.303514376996802</v>
      </c>
      <c r="I217" s="1365">
        <v>28.434504792332277</v>
      </c>
      <c r="J217" s="1365">
        <v>15.782747603833869</v>
      </c>
      <c r="K217" s="1366">
        <v>3.0031948881789106</v>
      </c>
    </row>
    <row r="218" spans="1:21" ht="14.45" customHeight="1">
      <c r="A218" s="543" t="s">
        <v>13</v>
      </c>
      <c r="B218" s="1357">
        <v>437</v>
      </c>
      <c r="C218" s="1358">
        <v>92.219679633867273</v>
      </c>
      <c r="D218" s="1359">
        <v>91.075514874141874</v>
      </c>
      <c r="E218" s="1359">
        <v>82.837528604119001</v>
      </c>
      <c r="F218" s="1359">
        <v>75.057208237986274</v>
      </c>
      <c r="G218" s="1359">
        <v>37.986270022883296</v>
      </c>
      <c r="H218" s="1359">
        <v>23.340961098398168</v>
      </c>
      <c r="I218" s="1359">
        <v>3.8901601830663566</v>
      </c>
      <c r="J218" s="1359">
        <v>2.0594965675057324</v>
      </c>
      <c r="K218" s="1367">
        <v>0.2288329519450798</v>
      </c>
    </row>
    <row r="219" spans="1:21" ht="14.45" customHeight="1">
      <c r="A219" s="544" t="s">
        <v>14</v>
      </c>
      <c r="B219" s="1363">
        <v>1126</v>
      </c>
      <c r="C219" s="1364">
        <v>95.914742451154524</v>
      </c>
      <c r="D219" s="1365">
        <v>95.381882770870334</v>
      </c>
      <c r="E219" s="1365">
        <v>94.40497335701599</v>
      </c>
      <c r="F219" s="1365">
        <v>93.250444049733574</v>
      </c>
      <c r="G219" s="1365">
        <v>78.863232682060385</v>
      </c>
      <c r="H219" s="1365">
        <v>75.488454706927172</v>
      </c>
      <c r="I219" s="1365">
        <v>52.486678507992899</v>
      </c>
      <c r="J219" s="1365">
        <v>42.895204262877442</v>
      </c>
      <c r="K219" s="1366">
        <v>5.6838365896980463</v>
      </c>
    </row>
    <row r="220" spans="1:21" ht="14.45" customHeight="1">
      <c r="A220" s="543" t="s">
        <v>15</v>
      </c>
      <c r="B220" s="1357">
        <v>4157</v>
      </c>
      <c r="C220" s="1358">
        <v>94.900168390666352</v>
      </c>
      <c r="D220" s="1359">
        <v>93.336540774597069</v>
      </c>
      <c r="E220" s="1359">
        <v>87.972095261005535</v>
      </c>
      <c r="F220" s="1359">
        <v>85.85518402694251</v>
      </c>
      <c r="G220" s="1359">
        <v>75.511185951407271</v>
      </c>
      <c r="H220" s="1359">
        <v>50.396920856386821</v>
      </c>
      <c r="I220" s="1359">
        <v>6.0139523694972326</v>
      </c>
      <c r="J220" s="1359">
        <v>3.680538850132308</v>
      </c>
      <c r="K220" s="1367">
        <v>1.0103439980755411</v>
      </c>
    </row>
    <row r="221" spans="1:21" ht="14.45" customHeight="1">
      <c r="A221" s="544" t="s">
        <v>24</v>
      </c>
      <c r="B221" s="1363">
        <v>952</v>
      </c>
      <c r="C221" s="1364">
        <v>99.474789915966383</v>
      </c>
      <c r="D221" s="1365">
        <v>99.369747899159663</v>
      </c>
      <c r="E221" s="1365">
        <v>99.264705882352942</v>
      </c>
      <c r="F221" s="1365">
        <v>99.264705882352942</v>
      </c>
      <c r="G221" s="1365">
        <v>98.739495798319325</v>
      </c>
      <c r="H221" s="1365">
        <v>94.222689075630257</v>
      </c>
      <c r="I221" s="1365">
        <v>42.331932773109251</v>
      </c>
      <c r="J221" s="1365">
        <v>25.210084033613441</v>
      </c>
      <c r="K221" s="1366">
        <v>4.0966386554621863</v>
      </c>
    </row>
    <row r="222" spans="1:21" ht="14.45" customHeight="1">
      <c r="A222" s="543" t="s">
        <v>16</v>
      </c>
      <c r="B222" s="1357">
        <v>5045</v>
      </c>
      <c r="C222" s="1358">
        <v>79.444995044598613</v>
      </c>
      <c r="D222" s="1359">
        <v>76.333002973240838</v>
      </c>
      <c r="E222" s="1359">
        <v>66.085232903865219</v>
      </c>
      <c r="F222" s="1359">
        <v>62.120911793855306</v>
      </c>
      <c r="G222" s="1359">
        <v>41.506442021803771</v>
      </c>
      <c r="H222" s="1359">
        <v>29.990089197224975</v>
      </c>
      <c r="I222" s="1359">
        <v>5.5302279484638319</v>
      </c>
      <c r="J222" s="1359">
        <v>2.7353815659068346</v>
      </c>
      <c r="K222" s="1367">
        <v>0.67393458870168388</v>
      </c>
    </row>
    <row r="223" spans="1:21" ht="14.45" customHeight="1">
      <c r="A223" s="544" t="s">
        <v>17</v>
      </c>
      <c r="B223" s="1363">
        <v>10347</v>
      </c>
      <c r="C223" s="1364">
        <v>96.259785445056536</v>
      </c>
      <c r="D223" s="1365">
        <v>94.49115685706002</v>
      </c>
      <c r="E223" s="1365">
        <v>93.524693147772297</v>
      </c>
      <c r="F223" s="1365">
        <v>92.935150285106801</v>
      </c>
      <c r="G223" s="1365">
        <v>73.277278438194656</v>
      </c>
      <c r="H223" s="1365">
        <v>19.232627814825548</v>
      </c>
      <c r="I223" s="1365">
        <v>3.0250314100705538</v>
      </c>
      <c r="J223" s="1365">
        <v>1.9522566927611962</v>
      </c>
      <c r="K223" s="1366">
        <v>0.5992074997583785</v>
      </c>
    </row>
    <row r="224" spans="1:21" ht="14.45" customHeight="1">
      <c r="A224" s="543" t="s">
        <v>18</v>
      </c>
      <c r="B224" s="1357">
        <v>2470</v>
      </c>
      <c r="C224" s="1358">
        <v>98.097165991902827</v>
      </c>
      <c r="D224" s="1359">
        <v>96.92307692307692</v>
      </c>
      <c r="E224" s="1359">
        <v>96.518218623481786</v>
      </c>
      <c r="F224" s="1359">
        <v>95.425101214574894</v>
      </c>
      <c r="G224" s="1359">
        <v>70.607287449392715</v>
      </c>
      <c r="H224" s="1359">
        <v>28.623481781376512</v>
      </c>
      <c r="I224" s="1359">
        <v>3.1174089068825879</v>
      </c>
      <c r="J224" s="1359">
        <v>1.2955465587044586</v>
      </c>
      <c r="K224" s="1367">
        <v>0.36437246963562586</v>
      </c>
    </row>
    <row r="225" spans="1:11" ht="14.45" customHeight="1">
      <c r="A225" s="544" t="s">
        <v>19</v>
      </c>
      <c r="B225" s="1363">
        <v>470</v>
      </c>
      <c r="C225" s="1364">
        <v>97.234042553191486</v>
      </c>
      <c r="D225" s="1365">
        <v>96.59574468085107</v>
      </c>
      <c r="E225" s="1365">
        <v>95.319148936170208</v>
      </c>
      <c r="F225" s="1365">
        <v>95.106382978723403</v>
      </c>
      <c r="G225" s="1365">
        <v>92.765957446808514</v>
      </c>
      <c r="H225" s="1365">
        <v>88.510638297872333</v>
      </c>
      <c r="I225" s="1365">
        <v>12.127659574468083</v>
      </c>
      <c r="J225" s="1365">
        <v>10</v>
      </c>
      <c r="K225" s="1366">
        <v>2.3404255319148888</v>
      </c>
    </row>
    <row r="226" spans="1:11" ht="14.45" customHeight="1">
      <c r="A226" s="543" t="s">
        <v>20</v>
      </c>
      <c r="B226" s="1357">
        <v>2348</v>
      </c>
      <c r="C226" s="1358">
        <v>99.914821124361154</v>
      </c>
      <c r="D226" s="1359">
        <v>99.914821124361154</v>
      </c>
      <c r="E226" s="1359">
        <v>99.872231686541738</v>
      </c>
      <c r="F226" s="1359">
        <v>99.659284497444631</v>
      </c>
      <c r="G226" s="1359">
        <v>96.678023850085182</v>
      </c>
      <c r="H226" s="1359">
        <v>71.08177172061329</v>
      </c>
      <c r="I226" s="1359">
        <v>15.672913117546855</v>
      </c>
      <c r="J226" s="1359">
        <v>6.0051107325383271</v>
      </c>
      <c r="K226" s="1367">
        <v>1.4054514480408784</v>
      </c>
    </row>
    <row r="227" spans="1:11" ht="14.45" customHeight="1">
      <c r="A227" s="544" t="s">
        <v>21</v>
      </c>
      <c r="B227" s="1363">
        <v>1414</v>
      </c>
      <c r="C227" s="1364">
        <v>99.787835926449787</v>
      </c>
      <c r="D227" s="1365">
        <v>99.787835926449787</v>
      </c>
      <c r="E227" s="1365">
        <v>99.64639321074965</v>
      </c>
      <c r="F227" s="1365">
        <v>99.504950495049499</v>
      </c>
      <c r="G227" s="1365">
        <v>98.231966053748238</v>
      </c>
      <c r="H227" s="1365">
        <v>84.794908062234796</v>
      </c>
      <c r="I227" s="1365">
        <v>18.741159830268742</v>
      </c>
      <c r="J227" s="1365">
        <v>14.073550212164079</v>
      </c>
      <c r="K227" s="1366">
        <v>1.4851485148514882</v>
      </c>
    </row>
    <row r="228" spans="1:11" ht="14.45" customHeight="1">
      <c r="A228" s="543" t="s">
        <v>22</v>
      </c>
      <c r="B228" s="1357">
        <v>1774</v>
      </c>
      <c r="C228" s="1358">
        <v>81.397970687711393</v>
      </c>
      <c r="D228" s="1359">
        <v>79.875986471251409</v>
      </c>
      <c r="E228" s="1359">
        <v>68.940248027057493</v>
      </c>
      <c r="F228" s="1359">
        <v>64.71251409244644</v>
      </c>
      <c r="G228" s="1359">
        <v>40.924464487034953</v>
      </c>
      <c r="H228" s="1359">
        <v>36.020293122886137</v>
      </c>
      <c r="I228" s="1359">
        <v>6.5952649379932353</v>
      </c>
      <c r="J228" s="1359">
        <v>3.7767756482525385</v>
      </c>
      <c r="K228" s="1367">
        <v>1.1273957158962844</v>
      </c>
    </row>
    <row r="229" spans="1:11" ht="14.45" customHeight="1" thickBot="1">
      <c r="A229" s="1149" t="s">
        <v>23</v>
      </c>
      <c r="B229" s="1371">
        <v>1330</v>
      </c>
      <c r="C229" s="1372">
        <v>100</v>
      </c>
      <c r="D229" s="1373">
        <v>100</v>
      </c>
      <c r="E229" s="1373">
        <v>99.924812030075188</v>
      </c>
      <c r="F229" s="1373">
        <v>99.849624060150376</v>
      </c>
      <c r="G229" s="1373">
        <v>97.293233082706763</v>
      </c>
      <c r="H229" s="1373">
        <v>75.488721804511272</v>
      </c>
      <c r="I229" s="1373">
        <v>12.556390977443613</v>
      </c>
      <c r="J229" s="1373">
        <v>5.0375939849624132</v>
      </c>
      <c r="K229" s="1374">
        <v>0.22556390977443641</v>
      </c>
    </row>
    <row r="230" spans="1:11" ht="14.45" customHeight="1">
      <c r="A230" s="1351" t="s">
        <v>28</v>
      </c>
      <c r="B230" s="930">
        <v>43470</v>
      </c>
      <c r="C230" s="1375">
        <v>87.412008281573506</v>
      </c>
      <c r="D230" s="1377">
        <v>84.801012192316534</v>
      </c>
      <c r="E230" s="1376">
        <v>80.648723257418908</v>
      </c>
      <c r="F230" s="1377">
        <v>78.424200598113643</v>
      </c>
      <c r="G230" s="1376">
        <v>61.012192316540144</v>
      </c>
      <c r="H230" s="1377">
        <v>33.556475730388769</v>
      </c>
      <c r="I230" s="1376">
        <v>6.7609845870715333</v>
      </c>
      <c r="J230" s="1377">
        <v>3.8854382332643098</v>
      </c>
      <c r="K230" s="1376">
        <v>0.84426040947779768</v>
      </c>
    </row>
    <row r="231" spans="1:11" ht="14.45" customHeight="1">
      <c r="A231" s="1151" t="s">
        <v>27</v>
      </c>
      <c r="B231" s="942">
        <v>10272</v>
      </c>
      <c r="C231" s="1375">
        <v>99.727414330218068</v>
      </c>
      <c r="D231" s="1377">
        <v>99.698208722741427</v>
      </c>
      <c r="E231" s="1376">
        <v>99.376947040498436</v>
      </c>
      <c r="F231" s="1377">
        <v>99.182242990654203</v>
      </c>
      <c r="G231" s="1376">
        <v>95.609423676012455</v>
      </c>
      <c r="H231" s="1377">
        <v>78.718847352024923</v>
      </c>
      <c r="I231" s="1376">
        <v>24.552180685358266</v>
      </c>
      <c r="J231" s="1377">
        <v>13.775311526479754</v>
      </c>
      <c r="K231" s="1376">
        <v>1.7912772585669785</v>
      </c>
    </row>
    <row r="232" spans="1:11" ht="14.45" customHeight="1">
      <c r="A232" s="1152" t="s">
        <v>26</v>
      </c>
      <c r="B232" s="954">
        <v>53742</v>
      </c>
      <c r="C232" s="1378">
        <v>89.765918648356973</v>
      </c>
      <c r="D232" s="1380">
        <v>87.648394179598824</v>
      </c>
      <c r="E232" s="1379">
        <v>84.22835026608611</v>
      </c>
      <c r="F232" s="1380">
        <v>82.391797848982179</v>
      </c>
      <c r="G232" s="1379">
        <v>67.624948829593237</v>
      </c>
      <c r="H232" s="1380">
        <v>42.188604815600463</v>
      </c>
      <c r="I232" s="1379">
        <v>10.161512411149559</v>
      </c>
      <c r="J232" s="1380">
        <v>5.7757433664545488</v>
      </c>
      <c r="K232" s="1379">
        <v>1.0252688772282426</v>
      </c>
    </row>
    <row r="233" spans="1:11" ht="14.45" customHeight="1">
      <c r="A233" s="2180" t="s">
        <v>649</v>
      </c>
      <c r="B233" s="2180"/>
      <c r="C233" s="2180"/>
      <c r="D233" s="2180"/>
      <c r="E233" s="2180"/>
      <c r="F233" s="2180"/>
      <c r="G233" s="2180"/>
      <c r="H233" s="2180"/>
      <c r="I233" s="2180"/>
      <c r="J233" s="2180"/>
      <c r="K233" s="2180"/>
    </row>
    <row r="234" spans="1:11" ht="14.45" customHeight="1">
      <c r="A234" s="2180" t="s">
        <v>650</v>
      </c>
      <c r="B234" s="2180"/>
      <c r="C234" s="2180"/>
      <c r="D234" s="2180"/>
      <c r="E234" s="2180"/>
      <c r="F234" s="2180"/>
      <c r="G234" s="2180"/>
      <c r="H234" s="2180"/>
      <c r="I234" s="2180"/>
      <c r="J234" s="2180"/>
      <c r="K234" s="2180"/>
    </row>
    <row r="235" spans="1:11" ht="14.45" customHeight="1">
      <c r="A235" s="1839" t="s">
        <v>674</v>
      </c>
      <c r="B235" s="1839"/>
      <c r="C235" s="1839"/>
      <c r="D235" s="1839"/>
      <c r="E235" s="1839"/>
      <c r="F235" s="1839"/>
      <c r="G235" s="1839"/>
      <c r="H235" s="1839"/>
      <c r="I235" s="1839"/>
      <c r="J235" s="1839"/>
      <c r="K235" s="1839"/>
    </row>
    <row r="236" spans="1:11" ht="14.45" customHeight="1">
      <c r="A236" s="1839" t="s">
        <v>675</v>
      </c>
      <c r="B236" s="1839"/>
      <c r="C236" s="1839"/>
      <c r="D236" s="1839"/>
      <c r="E236" s="1839"/>
      <c r="F236" s="1839"/>
      <c r="G236" s="1839"/>
      <c r="H236" s="1839"/>
      <c r="I236" s="1839"/>
      <c r="J236" s="1839"/>
      <c r="K236" s="1839"/>
    </row>
    <row r="237" spans="1:11" ht="24" customHeight="1">
      <c r="A237" s="1850" t="s">
        <v>578</v>
      </c>
      <c r="B237" s="1850"/>
      <c r="C237" s="1850"/>
      <c r="D237" s="1850"/>
      <c r="E237" s="1850"/>
      <c r="F237" s="1850"/>
      <c r="G237" s="1850"/>
      <c r="H237" s="1850"/>
      <c r="I237" s="1850"/>
      <c r="J237" s="1850"/>
      <c r="K237" s="1850"/>
    </row>
    <row r="238" spans="1:11" ht="14.45" customHeight="1">
      <c r="A238" s="1346"/>
      <c r="B238" s="1346"/>
      <c r="C238" s="1346"/>
      <c r="D238" s="1346"/>
      <c r="E238" s="1346"/>
      <c r="F238" s="1346"/>
      <c r="G238" s="1346"/>
      <c r="H238" s="1346"/>
      <c r="I238" s="1346"/>
      <c r="J238" s="1346"/>
      <c r="K238" s="1346"/>
    </row>
    <row r="239" spans="1:11" ht="24" customHeight="1">
      <c r="A239" s="1842" t="s">
        <v>676</v>
      </c>
      <c r="B239" s="1842"/>
      <c r="C239" s="1842"/>
      <c r="D239" s="1842"/>
      <c r="E239" s="1842"/>
      <c r="F239" s="1842"/>
      <c r="G239" s="1842"/>
      <c r="H239" s="1842"/>
      <c r="I239" s="1842"/>
      <c r="J239" s="1842"/>
      <c r="K239" s="1842"/>
    </row>
    <row r="240" spans="1:11" ht="14.45" customHeight="1">
      <c r="A240" s="1346"/>
      <c r="B240" s="1346"/>
      <c r="C240" s="1346"/>
      <c r="D240" s="1346"/>
      <c r="E240" s="1346"/>
      <c r="F240" s="1346"/>
      <c r="G240" s="1346"/>
      <c r="H240" s="1346"/>
      <c r="I240" s="1346"/>
      <c r="J240" s="1346"/>
      <c r="K240" s="1346"/>
    </row>
    <row r="241" spans="1:11" ht="14.45" customHeight="1">
      <c r="A241" s="2181" t="s">
        <v>677</v>
      </c>
      <c r="B241" s="2181"/>
      <c r="C241" s="2181"/>
      <c r="D241" s="2181"/>
      <c r="E241" s="2181"/>
      <c r="F241" s="2181"/>
      <c r="G241" s="2181"/>
      <c r="H241" s="2181"/>
      <c r="I241" s="1346"/>
      <c r="J241" s="1346"/>
      <c r="K241" s="1346"/>
    </row>
    <row r="242" spans="1:11" ht="14.45" customHeight="1">
      <c r="A242" s="1844" t="s">
        <v>8</v>
      </c>
      <c r="B242" s="1928" t="s">
        <v>29</v>
      </c>
      <c r="C242" s="1926" t="s">
        <v>641</v>
      </c>
      <c r="D242" s="1966"/>
      <c r="E242" s="1966"/>
      <c r="F242" s="1966"/>
      <c r="G242" s="1966"/>
      <c r="H242" s="1966"/>
      <c r="I242" s="1346"/>
      <c r="J242" s="1347"/>
      <c r="K242" s="1346"/>
    </row>
    <row r="243" spans="1:11" ht="14.45" customHeight="1">
      <c r="A243" s="1844"/>
      <c r="B243" s="1928"/>
      <c r="C243" s="814" t="s">
        <v>642</v>
      </c>
      <c r="D243" s="815" t="s">
        <v>643</v>
      </c>
      <c r="E243" s="815" t="s">
        <v>644</v>
      </c>
      <c r="F243" s="815" t="s">
        <v>645</v>
      </c>
      <c r="G243" s="815" t="s">
        <v>646</v>
      </c>
      <c r="H243" s="815" t="s">
        <v>647</v>
      </c>
      <c r="I243" s="1346"/>
      <c r="J243" s="1347"/>
      <c r="K243" s="1347"/>
    </row>
    <row r="244" spans="1:11" ht="14.45" customHeight="1" thickBot="1">
      <c r="A244" s="1845"/>
      <c r="B244" s="1348" t="s">
        <v>1</v>
      </c>
      <c r="C244" s="1836" t="s">
        <v>648</v>
      </c>
      <c r="D244" s="1837"/>
      <c r="E244" s="1837"/>
      <c r="F244" s="1837"/>
      <c r="G244" s="1837"/>
      <c r="H244" s="1837"/>
      <c r="I244" s="1346"/>
      <c r="J244" s="1347"/>
      <c r="K244" s="1347"/>
    </row>
    <row r="245" spans="1:11" ht="14.45" customHeight="1">
      <c r="A245" s="543" t="s">
        <v>9</v>
      </c>
      <c r="B245" s="1357">
        <v>8712</v>
      </c>
      <c r="C245" s="1358">
        <v>0</v>
      </c>
      <c r="D245" s="1359">
        <v>0.4935720844811754</v>
      </c>
      <c r="E245" s="1359">
        <v>3.5468319559228649</v>
      </c>
      <c r="F245" s="1359">
        <v>40.805785123966942</v>
      </c>
      <c r="G245" s="1359">
        <v>91.55188246097336</v>
      </c>
      <c r="H245" s="1367">
        <v>98.645546372819098</v>
      </c>
      <c r="I245" s="1349"/>
      <c r="J245" s="1350"/>
      <c r="K245" s="1350"/>
    </row>
    <row r="246" spans="1:11" ht="14.45" customHeight="1">
      <c r="A246" s="544" t="s">
        <v>10</v>
      </c>
      <c r="B246" s="1363">
        <v>8594</v>
      </c>
      <c r="C246" s="1364">
        <v>6.9816150802885737E-2</v>
      </c>
      <c r="D246" s="1365">
        <v>0.5585292064230859</v>
      </c>
      <c r="E246" s="1365">
        <v>4.2704212241098443</v>
      </c>
      <c r="F246" s="1365">
        <v>59.506632534326279</v>
      </c>
      <c r="G246" s="1365">
        <v>94.170351407959046</v>
      </c>
      <c r="H246" s="1366">
        <v>99.325110542238775</v>
      </c>
      <c r="I246" s="1349"/>
      <c r="J246" s="1350"/>
      <c r="K246" s="1350"/>
    </row>
    <row r="247" spans="1:11" ht="14.45" customHeight="1">
      <c r="A247" s="543" t="s">
        <v>11</v>
      </c>
      <c r="B247" s="1357">
        <v>2600</v>
      </c>
      <c r="C247" s="1358">
        <v>0.19230769230769232</v>
      </c>
      <c r="D247" s="1359">
        <v>26.73076923076923</v>
      </c>
      <c r="E247" s="1359">
        <v>34.692307692307693</v>
      </c>
      <c r="F247" s="1359">
        <v>57.846153846153847</v>
      </c>
      <c r="G247" s="1359">
        <v>76.730769230769241</v>
      </c>
      <c r="H247" s="1367">
        <v>98.115384615384613</v>
      </c>
      <c r="I247" s="1349"/>
      <c r="J247" s="1350"/>
      <c r="K247" s="1350"/>
    </row>
    <row r="248" spans="1:11" ht="14.45" customHeight="1">
      <c r="A248" s="544" t="s">
        <v>12</v>
      </c>
      <c r="B248" s="1363">
        <v>1538</v>
      </c>
      <c r="C248" s="1364">
        <v>2.2106631989596877</v>
      </c>
      <c r="D248" s="1365">
        <v>70.741222366710005</v>
      </c>
      <c r="E248" s="1365">
        <v>88.42652795838751</v>
      </c>
      <c r="F248" s="1365">
        <v>96.553966189856951</v>
      </c>
      <c r="G248" s="1365">
        <v>98.504551365409625</v>
      </c>
      <c r="H248" s="1366">
        <v>99.544863459037714</v>
      </c>
      <c r="I248" s="1349"/>
      <c r="J248" s="1350"/>
      <c r="K248" s="1350"/>
    </row>
    <row r="249" spans="1:11" ht="14.45" customHeight="1">
      <c r="A249" s="543" t="s">
        <v>13</v>
      </c>
      <c r="B249" s="1357">
        <v>431</v>
      </c>
      <c r="C249" s="1358">
        <v>0</v>
      </c>
      <c r="D249" s="1359">
        <v>0.46403712296983757</v>
      </c>
      <c r="E249" s="1359">
        <v>3.0162412993039442</v>
      </c>
      <c r="F249" s="1359">
        <v>42.691415313225058</v>
      </c>
      <c r="G249" s="1359">
        <v>71.925754060324834</v>
      </c>
      <c r="H249" s="1367">
        <v>97.447795823665899</v>
      </c>
      <c r="I249" s="1349"/>
      <c r="J249" s="1350"/>
      <c r="K249" s="1350"/>
    </row>
    <row r="250" spans="1:11" ht="14.45" customHeight="1">
      <c r="A250" s="544" t="s">
        <v>14</v>
      </c>
      <c r="B250" s="1363">
        <v>1099</v>
      </c>
      <c r="C250" s="1364">
        <v>0.81892629663330307</v>
      </c>
      <c r="D250" s="1365">
        <v>28.571428571428569</v>
      </c>
      <c r="E250" s="1365">
        <v>32.120109190172883</v>
      </c>
      <c r="F250" s="1365">
        <v>65.150136487716111</v>
      </c>
      <c r="G250" s="1365">
        <v>80.345768880800733</v>
      </c>
      <c r="H250" s="1366">
        <v>99.090081892629669</v>
      </c>
      <c r="I250" s="1349"/>
      <c r="J250" s="1349"/>
      <c r="K250" s="1349"/>
    </row>
    <row r="251" spans="1:11" ht="14.45" customHeight="1">
      <c r="A251" s="543" t="s">
        <v>15</v>
      </c>
      <c r="B251" s="1357">
        <v>4098</v>
      </c>
      <c r="C251" s="1358">
        <v>0</v>
      </c>
      <c r="D251" s="1359">
        <v>0.39043435822352368</v>
      </c>
      <c r="E251" s="1359">
        <v>1.4153245485602732</v>
      </c>
      <c r="F251" s="1359">
        <v>48.877501220107369</v>
      </c>
      <c r="G251" s="1359">
        <v>94.070278184480244</v>
      </c>
      <c r="H251" s="1367">
        <v>99.267935578330892</v>
      </c>
      <c r="I251" s="1349"/>
      <c r="J251" s="1349"/>
      <c r="K251" s="1349"/>
    </row>
    <row r="252" spans="1:11" ht="14.45" customHeight="1">
      <c r="A252" s="544" t="s">
        <v>24</v>
      </c>
      <c r="B252" s="1363">
        <v>945</v>
      </c>
      <c r="C252" s="1364">
        <v>3.9153439153439153</v>
      </c>
      <c r="D252" s="1365">
        <v>71.005291005290999</v>
      </c>
      <c r="E252" s="1365">
        <v>94.708994708994709</v>
      </c>
      <c r="F252" s="1365">
        <v>99.047619047619051</v>
      </c>
      <c r="G252" s="1365">
        <v>99.153439153439152</v>
      </c>
      <c r="H252" s="1366">
        <v>99.894179894179885</v>
      </c>
      <c r="I252" s="1349"/>
      <c r="J252" s="1349"/>
      <c r="K252" s="1349"/>
    </row>
    <row r="253" spans="1:11" ht="14.45" customHeight="1">
      <c r="A253" s="543" t="s">
        <v>16</v>
      </c>
      <c r="B253" s="1357">
        <v>4915</v>
      </c>
      <c r="C253" s="1358">
        <v>0.18311291963377416</v>
      </c>
      <c r="D253" s="1359">
        <v>1.0986775178026451</v>
      </c>
      <c r="E253" s="1359">
        <v>2.6856561546286879</v>
      </c>
      <c r="F253" s="1359">
        <v>44.557477110885046</v>
      </c>
      <c r="G253" s="1359">
        <v>86.693794506612406</v>
      </c>
      <c r="H253" s="1367">
        <v>97.273652085452696</v>
      </c>
      <c r="I253" s="1349"/>
      <c r="J253" s="1349"/>
      <c r="K253" s="1349"/>
    </row>
    <row r="254" spans="1:11" ht="14.45" customHeight="1">
      <c r="A254" s="544" t="s">
        <v>17</v>
      </c>
      <c r="B254" s="1363">
        <v>10162</v>
      </c>
      <c r="C254" s="1364">
        <v>3.9362330249950797E-2</v>
      </c>
      <c r="D254" s="1365">
        <v>0.52155087581184811</v>
      </c>
      <c r="E254" s="1365">
        <v>1.2989568982483763</v>
      </c>
      <c r="F254" s="1365">
        <v>53.276913993308405</v>
      </c>
      <c r="G254" s="1365">
        <v>95.847274158630185</v>
      </c>
      <c r="H254" s="1366">
        <v>97.962999409565043</v>
      </c>
      <c r="I254" s="1349"/>
      <c r="J254" s="1349"/>
      <c r="K254" s="1349"/>
    </row>
    <row r="255" spans="1:11" ht="14.45" customHeight="1">
      <c r="A255" s="543" t="s">
        <v>18</v>
      </c>
      <c r="B255" s="1357">
        <v>2457</v>
      </c>
      <c r="C255" s="1358">
        <v>0.1221001221001221</v>
      </c>
      <c r="D255" s="1359">
        <v>0.52910052910052907</v>
      </c>
      <c r="E255" s="1359">
        <v>1.4245014245014245</v>
      </c>
      <c r="F255" s="1359">
        <v>49.409849409849407</v>
      </c>
      <c r="G255" s="1359">
        <v>97.680097680097674</v>
      </c>
      <c r="H255" s="1367">
        <v>98.901098901098905</v>
      </c>
      <c r="I255" s="1349"/>
      <c r="J255" s="1349"/>
      <c r="K255" s="1349"/>
    </row>
    <row r="256" spans="1:11" ht="14.45" customHeight="1">
      <c r="A256" s="544" t="s">
        <v>19</v>
      </c>
      <c r="B256" s="1363">
        <v>464</v>
      </c>
      <c r="C256" s="1364">
        <v>0.21551724137931033</v>
      </c>
      <c r="D256" s="1365">
        <v>0.21551724137931033</v>
      </c>
      <c r="E256" s="1365">
        <v>3.6637931034482754</v>
      </c>
      <c r="F256" s="1365">
        <v>88.793103448275872</v>
      </c>
      <c r="G256" s="1365">
        <v>99.137931034482762</v>
      </c>
      <c r="H256" s="1366">
        <v>99.568965517241381</v>
      </c>
      <c r="I256" s="1349"/>
      <c r="J256" s="1349"/>
      <c r="K256" s="1349"/>
    </row>
    <row r="257" spans="1:11" ht="14.45" customHeight="1">
      <c r="A257" s="543" t="s">
        <v>20</v>
      </c>
      <c r="B257" s="1357">
        <v>2341</v>
      </c>
      <c r="C257" s="1358">
        <v>0.93976932934643309</v>
      </c>
      <c r="D257" s="1359">
        <v>72.960273387441262</v>
      </c>
      <c r="E257" s="1359">
        <v>90.986757795813759</v>
      </c>
      <c r="F257" s="1359">
        <v>98.376762067492535</v>
      </c>
      <c r="G257" s="1359">
        <v>99.871849636907299</v>
      </c>
      <c r="H257" s="1367">
        <v>100</v>
      </c>
      <c r="I257" s="1349"/>
      <c r="J257" s="1349"/>
      <c r="K257" s="1349"/>
    </row>
    <row r="258" spans="1:11" ht="14.45" customHeight="1">
      <c r="A258" s="544" t="s">
        <v>21</v>
      </c>
      <c r="B258" s="1363">
        <v>1418</v>
      </c>
      <c r="C258" s="1364">
        <v>3.6671368124118473</v>
      </c>
      <c r="D258" s="1365">
        <v>85.684062059238357</v>
      </c>
      <c r="E258" s="1365">
        <v>97.038081805359667</v>
      </c>
      <c r="F258" s="1365">
        <v>99.294781382228493</v>
      </c>
      <c r="G258" s="1365">
        <v>99.717912552891391</v>
      </c>
      <c r="H258" s="1366">
        <v>99.929478138222848</v>
      </c>
      <c r="I258" s="1349"/>
      <c r="J258" s="1349"/>
      <c r="K258" s="1349"/>
    </row>
    <row r="259" spans="1:11" ht="14.45" customHeight="1">
      <c r="A259" s="543" t="s">
        <v>22</v>
      </c>
      <c r="B259" s="1357">
        <v>1768</v>
      </c>
      <c r="C259" s="1358">
        <v>0.22624434389140274</v>
      </c>
      <c r="D259" s="1359">
        <v>3.2239819004524892</v>
      </c>
      <c r="E259" s="1359">
        <v>7.2398190045248878</v>
      </c>
      <c r="F259" s="1359">
        <v>64.592760180995484</v>
      </c>
      <c r="G259" s="1359">
        <v>91.233031674208149</v>
      </c>
      <c r="H259" s="1367">
        <v>98.133484162895925</v>
      </c>
      <c r="I259" s="1349"/>
      <c r="J259" s="1349"/>
      <c r="K259" s="1349"/>
    </row>
    <row r="260" spans="1:11" ht="14.45" customHeight="1" thickBot="1">
      <c r="A260" s="1149" t="s">
        <v>23</v>
      </c>
      <c r="B260" s="1371">
        <v>1328</v>
      </c>
      <c r="C260" s="1372">
        <v>0.75301204819277112</v>
      </c>
      <c r="D260" s="1373">
        <v>70.105421686746979</v>
      </c>
      <c r="E260" s="1373">
        <v>93.825301204819283</v>
      </c>
      <c r="F260" s="1373">
        <v>99.472891566265062</v>
      </c>
      <c r="G260" s="1373">
        <v>99.774096385542165</v>
      </c>
      <c r="H260" s="1374">
        <v>99.924698795180717</v>
      </c>
      <c r="I260" s="1349"/>
      <c r="J260" s="1349"/>
      <c r="K260" s="1349"/>
    </row>
    <row r="261" spans="1:11" ht="14.45" customHeight="1">
      <c r="A261" s="1351" t="s">
        <v>28</v>
      </c>
      <c r="B261" s="930">
        <v>42700</v>
      </c>
      <c r="C261" s="1375">
        <v>8.4309133489461355E-2</v>
      </c>
      <c r="D261" s="1376">
        <v>1.4074941451990632</v>
      </c>
      <c r="E261" s="1377">
        <v>3.6159250585480094</v>
      </c>
      <c r="F261" s="1376">
        <v>51.391100702576111</v>
      </c>
      <c r="G261" s="1377">
        <v>92.71896955503513</v>
      </c>
      <c r="H261" s="1376">
        <v>98.52459016393442</v>
      </c>
      <c r="I261" s="1349"/>
      <c r="J261" s="1352"/>
      <c r="K261" s="1349"/>
    </row>
    <row r="262" spans="1:11" ht="14.45" customHeight="1">
      <c r="A262" s="1353" t="s">
        <v>27</v>
      </c>
      <c r="B262" s="939">
        <v>10170</v>
      </c>
      <c r="C262" s="1375">
        <v>1.5732546705998034</v>
      </c>
      <c r="D262" s="1376">
        <v>62.02556538839724</v>
      </c>
      <c r="E262" s="1377">
        <v>77.767944936086536</v>
      </c>
      <c r="F262" s="1376">
        <v>88.07276302851524</v>
      </c>
      <c r="G262" s="1377">
        <v>93.647984267453296</v>
      </c>
      <c r="H262" s="1376">
        <v>99.419862340216326</v>
      </c>
      <c r="I262" s="1349"/>
      <c r="J262" s="1352"/>
      <c r="K262" s="1349"/>
    </row>
    <row r="263" spans="1:11" ht="14.45" customHeight="1">
      <c r="A263" s="1354" t="s">
        <v>26</v>
      </c>
      <c r="B263" s="951">
        <v>52870</v>
      </c>
      <c r="C263" s="1378">
        <v>0.37072063552108947</v>
      </c>
      <c r="D263" s="1379">
        <v>13.067902402118403</v>
      </c>
      <c r="E263" s="1380">
        <v>17.879704936637033</v>
      </c>
      <c r="F263" s="1379">
        <v>58.447134480801964</v>
      </c>
      <c r="G263" s="1380">
        <v>92.897673538868915</v>
      </c>
      <c r="H263" s="1379">
        <v>98.696803480234536</v>
      </c>
      <c r="I263" s="1349"/>
      <c r="J263" s="1352"/>
      <c r="K263" s="1349"/>
    </row>
    <row r="264" spans="1:11" ht="14.45" customHeight="1">
      <c r="A264" s="2180" t="s">
        <v>649</v>
      </c>
      <c r="B264" s="2180"/>
      <c r="C264" s="2180"/>
      <c r="D264" s="2180"/>
      <c r="E264" s="2180"/>
      <c r="F264" s="2180"/>
      <c r="G264" s="2180"/>
      <c r="H264" s="2180"/>
      <c r="I264" s="1346"/>
      <c r="J264" s="1346"/>
      <c r="K264" s="1346"/>
    </row>
    <row r="265" spans="1:11" ht="14.45" customHeight="1">
      <c r="A265" s="2180" t="s">
        <v>650</v>
      </c>
      <c r="B265" s="2180"/>
      <c r="C265" s="2180"/>
      <c r="D265" s="2180"/>
      <c r="E265" s="2180"/>
      <c r="F265" s="2180"/>
      <c r="G265" s="2180"/>
      <c r="H265" s="2180"/>
      <c r="I265" s="1346"/>
      <c r="J265" s="1346"/>
      <c r="K265" s="1346"/>
    </row>
    <row r="266" spans="1:11" ht="14.45" customHeight="1">
      <c r="A266" s="2180" t="s">
        <v>678</v>
      </c>
      <c r="B266" s="2180"/>
      <c r="C266" s="2180"/>
      <c r="D266" s="2180"/>
      <c r="E266" s="2180"/>
      <c r="F266" s="2180"/>
      <c r="G266" s="2180"/>
      <c r="H266" s="2180"/>
      <c r="I266" s="1346"/>
      <c r="J266" s="1346"/>
      <c r="K266" s="1346"/>
    </row>
    <row r="267" spans="1:11" ht="24" customHeight="1">
      <c r="A267" s="1850" t="s">
        <v>580</v>
      </c>
      <c r="B267" s="1850"/>
      <c r="C267" s="1850"/>
      <c r="D267" s="1850"/>
      <c r="E267" s="1850"/>
      <c r="F267" s="1850"/>
      <c r="G267" s="1850"/>
      <c r="H267" s="1850"/>
      <c r="I267" s="1355"/>
      <c r="J267" s="1355"/>
      <c r="K267" s="1346"/>
    </row>
    <row r="268" spans="1:11" ht="14.45" customHeight="1">
      <c r="A268" s="1346"/>
      <c r="B268" s="1346"/>
      <c r="C268" s="1346"/>
      <c r="D268" s="1346"/>
      <c r="E268" s="1346"/>
      <c r="F268" s="1346"/>
      <c r="G268" s="1346"/>
      <c r="H268" s="1346"/>
      <c r="I268" s="1346"/>
      <c r="J268" s="1346"/>
      <c r="K268" s="1346"/>
    </row>
    <row r="269" spans="1:11" ht="14.45" customHeight="1">
      <c r="A269" s="2181" t="s">
        <v>679</v>
      </c>
      <c r="B269" s="2181"/>
      <c r="C269" s="2181"/>
      <c r="D269" s="2181"/>
      <c r="E269" s="2181"/>
      <c r="F269" s="2181"/>
      <c r="G269" s="2181"/>
      <c r="H269" s="2181"/>
      <c r="I269" s="2181"/>
      <c r="J269" s="2181"/>
      <c r="K269" s="2181"/>
    </row>
    <row r="270" spans="1:11" ht="14.45" customHeight="1">
      <c r="A270" s="1844" t="s">
        <v>8</v>
      </c>
      <c r="B270" s="1928" t="s">
        <v>29</v>
      </c>
      <c r="C270" s="1926" t="s">
        <v>653</v>
      </c>
      <c r="D270" s="1966"/>
      <c r="E270" s="1966"/>
      <c r="F270" s="1966"/>
      <c r="G270" s="1966"/>
      <c r="H270" s="1966"/>
      <c r="I270" s="1966"/>
      <c r="J270" s="1966"/>
      <c r="K270" s="1966"/>
    </row>
    <row r="271" spans="1:11" ht="14.45" customHeight="1">
      <c r="A271" s="1844"/>
      <c r="B271" s="1928"/>
      <c r="C271" s="814" t="s">
        <v>654</v>
      </c>
      <c r="D271" s="815" t="s">
        <v>655</v>
      </c>
      <c r="E271" s="815" t="s">
        <v>656</v>
      </c>
      <c r="F271" s="815" t="s">
        <v>657</v>
      </c>
      <c r="G271" s="815" t="s">
        <v>658</v>
      </c>
      <c r="H271" s="815" t="s">
        <v>659</v>
      </c>
      <c r="I271" s="815" t="s">
        <v>660</v>
      </c>
      <c r="J271" s="815" t="s">
        <v>661</v>
      </c>
      <c r="K271" s="815" t="s">
        <v>662</v>
      </c>
    </row>
    <row r="272" spans="1:11" ht="14.45" customHeight="1" thickBot="1">
      <c r="A272" s="1845"/>
      <c r="B272" s="1348" t="s">
        <v>1</v>
      </c>
      <c r="C272" s="1836" t="s">
        <v>648</v>
      </c>
      <c r="D272" s="1837"/>
      <c r="E272" s="1837"/>
      <c r="F272" s="1837"/>
      <c r="G272" s="1837"/>
      <c r="H272" s="1837"/>
      <c r="I272" s="1837"/>
      <c r="J272" s="1837"/>
      <c r="K272" s="1837"/>
    </row>
    <row r="273" spans="1:11" ht="14.45" customHeight="1">
      <c r="A273" s="543" t="s">
        <v>9</v>
      </c>
      <c r="B273" s="1357">
        <v>8712</v>
      </c>
      <c r="C273" s="1358">
        <v>70.603764921946734</v>
      </c>
      <c r="D273" s="1359">
        <v>65.977961432506888</v>
      </c>
      <c r="E273" s="1359">
        <v>63.406795224977039</v>
      </c>
      <c r="F273" s="1359">
        <v>61.89164370982553</v>
      </c>
      <c r="G273" s="1359">
        <v>48.301193755739213</v>
      </c>
      <c r="H273" s="1359">
        <v>32.621671258034894</v>
      </c>
      <c r="I273" s="1359">
        <v>7.1280991735537214</v>
      </c>
      <c r="J273" s="1359">
        <v>3.1221303948576633</v>
      </c>
      <c r="K273" s="1367">
        <v>0.52800734618915612</v>
      </c>
    </row>
    <row r="274" spans="1:11" ht="14.45" customHeight="1">
      <c r="A274" s="544" t="s">
        <v>10</v>
      </c>
      <c r="B274" s="1363">
        <v>8594</v>
      </c>
      <c r="C274" s="1364">
        <v>91.482429602047944</v>
      </c>
      <c r="D274" s="1365">
        <v>89.259948801489415</v>
      </c>
      <c r="E274" s="1365">
        <v>83.849197114265763</v>
      </c>
      <c r="F274" s="1365">
        <v>80.300209448452406</v>
      </c>
      <c r="G274" s="1365">
        <v>64.091226437049102</v>
      </c>
      <c r="H274" s="1365">
        <v>40.493367465673721</v>
      </c>
      <c r="I274" s="1365">
        <v>7.7612287642541418</v>
      </c>
      <c r="J274" s="1365">
        <v>3.8864323946939692</v>
      </c>
      <c r="K274" s="1366">
        <v>1.035606236909473</v>
      </c>
    </row>
    <row r="275" spans="1:11" ht="14.45" customHeight="1">
      <c r="A275" s="543" t="s">
        <v>11</v>
      </c>
      <c r="B275" s="1357">
        <v>2600</v>
      </c>
      <c r="C275" s="1358">
        <v>99.57692307692308</v>
      </c>
      <c r="D275" s="1359">
        <v>99.538461538461533</v>
      </c>
      <c r="E275" s="1359">
        <v>98.692307692307693</v>
      </c>
      <c r="F275" s="1359">
        <v>98.230769230769226</v>
      </c>
      <c r="G275" s="1359">
        <v>90.307692307692307</v>
      </c>
      <c r="H275" s="1359">
        <v>74.5</v>
      </c>
      <c r="I275" s="1359">
        <v>34.846153846153854</v>
      </c>
      <c r="J275" s="1359">
        <v>21.769230769230774</v>
      </c>
      <c r="K275" s="1367">
        <v>1.8846153846153868</v>
      </c>
    </row>
    <row r="276" spans="1:11" ht="14.45" customHeight="1">
      <c r="A276" s="544" t="s">
        <v>12</v>
      </c>
      <c r="B276" s="1363">
        <v>1538</v>
      </c>
      <c r="C276" s="1364">
        <v>99.674902470741216</v>
      </c>
      <c r="D276" s="1365">
        <v>99.609882964889465</v>
      </c>
      <c r="E276" s="1365">
        <v>98.959687906371911</v>
      </c>
      <c r="F276" s="1365">
        <v>98.89466840052016</v>
      </c>
      <c r="G276" s="1365">
        <v>96.618985695708716</v>
      </c>
      <c r="H276" s="1365">
        <v>85.695708712613779</v>
      </c>
      <c r="I276" s="1365">
        <v>29.388816644993497</v>
      </c>
      <c r="J276" s="1365">
        <v>16.905071521456435</v>
      </c>
      <c r="K276" s="1366">
        <v>3.315994798439533</v>
      </c>
    </row>
    <row r="277" spans="1:11" ht="14.45" customHeight="1">
      <c r="A277" s="543" t="s">
        <v>13</v>
      </c>
      <c r="B277" s="1357">
        <v>431</v>
      </c>
      <c r="C277" s="1358">
        <v>91.415313225058</v>
      </c>
      <c r="D277" s="1359">
        <v>90.25522041763341</v>
      </c>
      <c r="E277" s="1359">
        <v>82.134570765661252</v>
      </c>
      <c r="F277" s="1359">
        <v>73.781902552204173</v>
      </c>
      <c r="G277" s="1359">
        <v>40.603248259860791</v>
      </c>
      <c r="H277" s="1359">
        <v>24.825986078886302</v>
      </c>
      <c r="I277" s="1359">
        <v>3.712296983758705</v>
      </c>
      <c r="J277" s="1359">
        <v>2.3201856148491942</v>
      </c>
      <c r="K277" s="1367">
        <v>0</v>
      </c>
    </row>
    <row r="278" spans="1:11" ht="14.45" customHeight="1">
      <c r="A278" s="544" t="s">
        <v>14</v>
      </c>
      <c r="B278" s="1363">
        <v>1099</v>
      </c>
      <c r="C278" s="1364">
        <v>95.814376706096454</v>
      </c>
      <c r="D278" s="1365">
        <v>95.268425841674244</v>
      </c>
      <c r="E278" s="1365">
        <v>94.358507734303913</v>
      </c>
      <c r="F278" s="1365">
        <v>93.266606005459508</v>
      </c>
      <c r="G278" s="1365">
        <v>79.253867151956314</v>
      </c>
      <c r="H278" s="1365">
        <v>75.614194722474977</v>
      </c>
      <c r="I278" s="1365">
        <v>53.594176524112832</v>
      </c>
      <c r="J278" s="1365">
        <v>44.222020018198357</v>
      </c>
      <c r="K278" s="1366">
        <v>6.1874431301182824</v>
      </c>
    </row>
    <row r="279" spans="1:11" ht="14.45" customHeight="1">
      <c r="A279" s="543" t="s">
        <v>15</v>
      </c>
      <c r="B279" s="1357">
        <v>4098</v>
      </c>
      <c r="C279" s="1358">
        <v>94.826744753538307</v>
      </c>
      <c r="D279" s="1359">
        <v>93.191800878477309</v>
      </c>
      <c r="E279" s="1359">
        <v>88.116154221571492</v>
      </c>
      <c r="F279" s="1359">
        <v>85.96876525134212</v>
      </c>
      <c r="G279" s="1359">
        <v>75.744265495363592</v>
      </c>
      <c r="H279" s="1359">
        <v>50.707662274280132</v>
      </c>
      <c r="I279" s="1359">
        <v>6.1737432894094724</v>
      </c>
      <c r="J279" s="1359">
        <v>3.9043435822352421</v>
      </c>
      <c r="K279" s="1367">
        <v>1.0004880429477794</v>
      </c>
    </row>
    <row r="280" spans="1:11" ht="14.45" customHeight="1">
      <c r="A280" s="544" t="s">
        <v>24</v>
      </c>
      <c r="B280" s="1363">
        <v>945</v>
      </c>
      <c r="C280" s="1364">
        <v>99.470899470899468</v>
      </c>
      <c r="D280" s="1365">
        <v>99.365079365079367</v>
      </c>
      <c r="E280" s="1365">
        <v>99.365079365079367</v>
      </c>
      <c r="F280" s="1365">
        <v>99.365079365079367</v>
      </c>
      <c r="G280" s="1365">
        <v>99.047619047619051</v>
      </c>
      <c r="H280" s="1365">
        <v>94.497354497354493</v>
      </c>
      <c r="I280" s="1365">
        <v>43.06878306878307</v>
      </c>
      <c r="J280" s="1365">
        <v>26.24338624338624</v>
      </c>
      <c r="K280" s="1366">
        <v>4.2328042328042272</v>
      </c>
    </row>
    <row r="281" spans="1:11" ht="14.45" customHeight="1">
      <c r="A281" s="543" t="s">
        <v>16</v>
      </c>
      <c r="B281" s="1357">
        <v>4915</v>
      </c>
      <c r="C281" s="1358">
        <v>78.596134282807725</v>
      </c>
      <c r="D281" s="1359">
        <v>75.686673448626649</v>
      </c>
      <c r="E281" s="1359">
        <v>66.266531027466939</v>
      </c>
      <c r="F281" s="1359">
        <v>62.624618514750765</v>
      </c>
      <c r="G281" s="1359">
        <v>44.801627670396748</v>
      </c>
      <c r="H281" s="1359">
        <v>30.172939979654117</v>
      </c>
      <c r="I281" s="1359">
        <v>6.083418107833154</v>
      </c>
      <c r="J281" s="1359">
        <v>3.1332655137334768</v>
      </c>
      <c r="K281" s="1367">
        <v>0.85452695829094694</v>
      </c>
    </row>
    <row r="282" spans="1:11" ht="14.45" customHeight="1">
      <c r="A282" s="544" t="s">
        <v>17</v>
      </c>
      <c r="B282" s="1363">
        <v>10162</v>
      </c>
      <c r="C282" s="1364">
        <v>96.201535130879748</v>
      </c>
      <c r="D282" s="1365">
        <v>94.312143278882104</v>
      </c>
      <c r="E282" s="1365">
        <v>93.34776618775831</v>
      </c>
      <c r="F282" s="1365">
        <v>93.013186380633726</v>
      </c>
      <c r="G282" s="1365">
        <v>73.47962999409566</v>
      </c>
      <c r="H282" s="1365">
        <v>19.750049202912805</v>
      </c>
      <c r="I282" s="1365">
        <v>3.1293052548710847</v>
      </c>
      <c r="J282" s="1365">
        <v>2.0370005904349568</v>
      </c>
      <c r="K282" s="1366">
        <v>0.59043495374926636</v>
      </c>
    </row>
    <row r="283" spans="1:11" ht="14.45" customHeight="1">
      <c r="A283" s="543" t="s">
        <v>18</v>
      </c>
      <c r="B283" s="1357">
        <v>2457</v>
      </c>
      <c r="C283" s="1358">
        <v>97.964997964997963</v>
      </c>
      <c r="D283" s="1359">
        <v>96.825396825396822</v>
      </c>
      <c r="E283" s="1359">
        <v>96.418396418396412</v>
      </c>
      <c r="F283" s="1359">
        <v>95.441595441595439</v>
      </c>
      <c r="G283" s="1359">
        <v>70.858770858770868</v>
      </c>
      <c r="H283" s="1359">
        <v>29.7924297924298</v>
      </c>
      <c r="I283" s="1359">
        <v>3.6630036630036642</v>
      </c>
      <c r="J283" s="1359">
        <v>1.5466015466015506</v>
      </c>
      <c r="K283" s="1367">
        <v>0.44770044770045558</v>
      </c>
    </row>
    <row r="284" spans="1:11" ht="14.45" customHeight="1">
      <c r="A284" s="544" t="s">
        <v>19</v>
      </c>
      <c r="B284" s="1363">
        <v>464</v>
      </c>
      <c r="C284" s="1364">
        <v>98.060344827586206</v>
      </c>
      <c r="D284" s="1365">
        <v>97.629310344827587</v>
      </c>
      <c r="E284" s="1365">
        <v>96.33620689655173</v>
      </c>
      <c r="F284" s="1365">
        <v>96.120689655172413</v>
      </c>
      <c r="G284" s="1365">
        <v>93.75</v>
      </c>
      <c r="H284" s="1365">
        <v>88.793103448275858</v>
      </c>
      <c r="I284" s="1365">
        <v>12.068965517241381</v>
      </c>
      <c r="J284" s="1365">
        <v>9.698275862068968</v>
      </c>
      <c r="K284" s="1366">
        <v>1.9396551724137936</v>
      </c>
    </row>
    <row r="285" spans="1:11" ht="14.45" customHeight="1">
      <c r="A285" s="543" t="s">
        <v>20</v>
      </c>
      <c r="B285" s="1357">
        <v>2341</v>
      </c>
      <c r="C285" s="1358">
        <v>99.957283212302428</v>
      </c>
      <c r="D285" s="1359">
        <v>99.957283212302428</v>
      </c>
      <c r="E285" s="1359">
        <v>99.871849636907299</v>
      </c>
      <c r="F285" s="1359">
        <v>99.658265698419484</v>
      </c>
      <c r="G285" s="1359">
        <v>96.753524134985042</v>
      </c>
      <c r="H285" s="1359">
        <v>71.678769756514313</v>
      </c>
      <c r="I285" s="1359">
        <v>16.488680051260147</v>
      </c>
      <c r="J285" s="1359">
        <v>6.8774028193079886</v>
      </c>
      <c r="K285" s="1367">
        <v>1.5378043571123499</v>
      </c>
    </row>
    <row r="286" spans="1:11" ht="14.45" customHeight="1">
      <c r="A286" s="544" t="s">
        <v>21</v>
      </c>
      <c r="B286" s="1363">
        <v>1418</v>
      </c>
      <c r="C286" s="1364">
        <v>99.788434414668544</v>
      </c>
      <c r="D286" s="1365">
        <v>99.788434414668544</v>
      </c>
      <c r="E286" s="1365">
        <v>99.647390691114239</v>
      </c>
      <c r="F286" s="1365">
        <v>99.576868829337101</v>
      </c>
      <c r="G286" s="1365">
        <v>98.307475317348377</v>
      </c>
      <c r="H286" s="1365">
        <v>84.414668547249647</v>
      </c>
      <c r="I286" s="1365">
        <v>20.380818053596613</v>
      </c>
      <c r="J286" s="1365">
        <v>15.16220028208744</v>
      </c>
      <c r="K286" s="1366">
        <v>1.8335684062059272</v>
      </c>
    </row>
    <row r="287" spans="1:11" ht="14.45" customHeight="1">
      <c r="A287" s="543" t="s">
        <v>22</v>
      </c>
      <c r="B287" s="1357">
        <v>1768</v>
      </c>
      <c r="C287" s="1358">
        <v>81.165158371040718</v>
      </c>
      <c r="D287" s="1359">
        <v>79.468325791855207</v>
      </c>
      <c r="E287" s="1359">
        <v>69.400452488687776</v>
      </c>
      <c r="F287" s="1359">
        <v>64.988687782805442</v>
      </c>
      <c r="G287" s="1359">
        <v>42.929864253393667</v>
      </c>
      <c r="H287" s="1359">
        <v>37.386877828054295</v>
      </c>
      <c r="I287" s="1359">
        <v>7.4095022624434392</v>
      </c>
      <c r="J287" s="1359">
        <v>4.0158371040723893</v>
      </c>
      <c r="K287" s="1367">
        <v>1.1877828054298618</v>
      </c>
    </row>
    <row r="288" spans="1:11" ht="14.45" customHeight="1" thickBot="1">
      <c r="A288" s="1149" t="s">
        <v>23</v>
      </c>
      <c r="B288" s="1371">
        <v>1328</v>
      </c>
      <c r="C288" s="1372">
        <v>100</v>
      </c>
      <c r="D288" s="1373">
        <v>99.924698795180717</v>
      </c>
      <c r="E288" s="1373">
        <v>99.849397590361448</v>
      </c>
      <c r="F288" s="1373">
        <v>99.849397590361448</v>
      </c>
      <c r="G288" s="1373">
        <v>97.515060240963862</v>
      </c>
      <c r="H288" s="1373">
        <v>75.602409638554221</v>
      </c>
      <c r="I288" s="1373">
        <v>13.930722891566262</v>
      </c>
      <c r="J288" s="1373">
        <v>5.9487951807228825</v>
      </c>
      <c r="K288" s="1374">
        <v>0.45180722891565495</v>
      </c>
    </row>
    <row r="289" spans="1:11" ht="14.45" customHeight="1">
      <c r="A289" s="1351" t="s">
        <v>28</v>
      </c>
      <c r="B289" s="930">
        <v>42700</v>
      </c>
      <c r="C289" s="1375">
        <v>87.311475409836063</v>
      </c>
      <c r="D289" s="1377">
        <v>84.812646370023415</v>
      </c>
      <c r="E289" s="1376">
        <v>80.838407494145201</v>
      </c>
      <c r="F289" s="1377">
        <v>78.75644028103045</v>
      </c>
      <c r="G289" s="1376">
        <v>61.99063231850117</v>
      </c>
      <c r="H289" s="1377">
        <v>34.269320843091336</v>
      </c>
      <c r="I289" s="1376">
        <v>7.1194379391100711</v>
      </c>
      <c r="J289" s="1377">
        <v>4.1615925058547987</v>
      </c>
      <c r="K289" s="1376">
        <v>0.90632318501171483</v>
      </c>
    </row>
    <row r="290" spans="1:11" ht="14.45" customHeight="1">
      <c r="A290" s="1151" t="s">
        <v>27</v>
      </c>
      <c r="B290" s="942">
        <v>10170</v>
      </c>
      <c r="C290" s="1375">
        <v>99.754178957718779</v>
      </c>
      <c r="D290" s="1377">
        <v>99.714847590953781</v>
      </c>
      <c r="E290" s="1376">
        <v>99.35103244837758</v>
      </c>
      <c r="F290" s="1377">
        <v>99.164208456243855</v>
      </c>
      <c r="G290" s="1376">
        <v>95.614552605703054</v>
      </c>
      <c r="H290" s="1377">
        <v>78.928220255653883</v>
      </c>
      <c r="I290" s="1376">
        <v>25.811209439528028</v>
      </c>
      <c r="J290" s="1377">
        <v>15.034414945919366</v>
      </c>
      <c r="K290" s="1376">
        <v>2.0452310717797388</v>
      </c>
    </row>
    <row r="291" spans="1:11" ht="14.45" customHeight="1">
      <c r="A291" s="1152" t="s">
        <v>26</v>
      </c>
      <c r="B291" s="954">
        <v>52870</v>
      </c>
      <c r="C291" s="1378">
        <v>89.704936637034237</v>
      </c>
      <c r="D291" s="1380">
        <v>87.679213164365422</v>
      </c>
      <c r="E291" s="1379">
        <v>84.39947039909211</v>
      </c>
      <c r="F291" s="1380">
        <v>82.682050312086247</v>
      </c>
      <c r="G291" s="1379">
        <v>68.458483071685265</v>
      </c>
      <c r="H291" s="1380">
        <v>42.859844902591263</v>
      </c>
      <c r="I291" s="1379">
        <v>10.714961225647812</v>
      </c>
      <c r="J291" s="1380">
        <v>6.2530735766975596</v>
      </c>
      <c r="K291" s="1379">
        <v>1.1254019292604482</v>
      </c>
    </row>
    <row r="292" spans="1:11" ht="14.45" customHeight="1">
      <c r="A292" s="2180" t="s">
        <v>649</v>
      </c>
      <c r="B292" s="2180"/>
      <c r="C292" s="2180"/>
      <c r="D292" s="2180"/>
      <c r="E292" s="2180"/>
      <c r="F292" s="2180"/>
      <c r="G292" s="2180"/>
      <c r="H292" s="2180"/>
      <c r="I292" s="2180"/>
      <c r="J292" s="2180"/>
      <c r="K292" s="2180"/>
    </row>
    <row r="293" spans="1:11" ht="14.45" customHeight="1">
      <c r="A293" s="2180" t="s">
        <v>650</v>
      </c>
      <c r="B293" s="2180"/>
      <c r="C293" s="2180"/>
      <c r="D293" s="2180"/>
      <c r="E293" s="2180"/>
      <c r="F293" s="2180"/>
      <c r="G293" s="2180"/>
      <c r="H293" s="2180"/>
      <c r="I293" s="2180"/>
      <c r="J293" s="2180"/>
      <c r="K293" s="2180"/>
    </row>
    <row r="294" spans="1:11" ht="14.45" customHeight="1">
      <c r="A294" s="1839" t="s">
        <v>680</v>
      </c>
      <c r="B294" s="1839"/>
      <c r="C294" s="1839"/>
      <c r="D294" s="1839"/>
      <c r="E294" s="1839"/>
      <c r="F294" s="1839"/>
      <c r="G294" s="1839"/>
      <c r="H294" s="1839"/>
      <c r="I294" s="1839"/>
      <c r="J294" s="1839"/>
      <c r="K294" s="1839"/>
    </row>
    <row r="295" spans="1:11" ht="14.45" customHeight="1">
      <c r="A295" s="1839" t="s">
        <v>681</v>
      </c>
      <c r="B295" s="1839"/>
      <c r="C295" s="1839"/>
      <c r="D295" s="1839"/>
      <c r="E295" s="1839"/>
      <c r="F295" s="1839"/>
      <c r="G295" s="1839"/>
      <c r="H295" s="1839"/>
      <c r="I295" s="1839"/>
      <c r="J295" s="1839"/>
      <c r="K295" s="1839"/>
    </row>
    <row r="296" spans="1:11" ht="24" customHeight="1">
      <c r="A296" s="1850" t="s">
        <v>580</v>
      </c>
      <c r="B296" s="1850"/>
      <c r="C296" s="1850"/>
      <c r="D296" s="1850"/>
      <c r="E296" s="1850"/>
      <c r="F296" s="1850"/>
      <c r="G296" s="1850"/>
      <c r="H296" s="1850"/>
      <c r="I296" s="1850"/>
      <c r="J296" s="1850"/>
      <c r="K296" s="1850"/>
    </row>
    <row r="297" spans="1:11" ht="14.45" customHeight="1">
      <c r="A297" s="1346"/>
      <c r="B297" s="1346"/>
      <c r="C297" s="1346"/>
      <c r="D297" s="1346"/>
      <c r="E297" s="1346"/>
      <c r="F297" s="1346"/>
      <c r="G297" s="1346"/>
      <c r="H297" s="1346"/>
      <c r="I297" s="1346"/>
      <c r="J297" s="1346"/>
      <c r="K297" s="1346"/>
    </row>
    <row r="298" spans="1:11" ht="24" customHeight="1">
      <c r="A298" s="1842">
        <v>2019</v>
      </c>
      <c r="B298" s="1842"/>
      <c r="C298" s="1842"/>
      <c r="D298" s="1842"/>
      <c r="E298" s="1842"/>
      <c r="F298" s="1842"/>
      <c r="G298" s="1842"/>
      <c r="H298" s="1842"/>
      <c r="I298" s="1842"/>
      <c r="J298" s="1842"/>
      <c r="K298" s="1842"/>
    </row>
    <row r="299" spans="1:11" ht="14.45" customHeight="1">
      <c r="A299" s="1346"/>
      <c r="B299" s="1346"/>
      <c r="C299" s="1346"/>
      <c r="D299" s="1346"/>
      <c r="E299" s="1346"/>
      <c r="F299" s="1346"/>
      <c r="G299" s="1346"/>
      <c r="H299" s="1346"/>
      <c r="I299" s="1346"/>
      <c r="J299" s="1346"/>
      <c r="K299" s="1346"/>
    </row>
    <row r="300" spans="1:11" ht="15" customHeight="1">
      <c r="A300" s="2181" t="s">
        <v>682</v>
      </c>
      <c r="B300" s="2181"/>
      <c r="C300" s="2181"/>
      <c r="D300" s="2181"/>
      <c r="E300" s="2181"/>
      <c r="F300" s="2181"/>
      <c r="G300" s="2181"/>
      <c r="H300" s="2181"/>
      <c r="I300" s="2181"/>
      <c r="J300" s="2181"/>
      <c r="K300" s="1346"/>
    </row>
    <row r="301" spans="1:11" ht="14.45" customHeight="1">
      <c r="A301" s="1844" t="s">
        <v>8</v>
      </c>
      <c r="B301" s="1928" t="s">
        <v>29</v>
      </c>
      <c r="C301" s="1926" t="s">
        <v>683</v>
      </c>
      <c r="D301" s="1966"/>
      <c r="E301" s="1966"/>
      <c r="F301" s="1966"/>
      <c r="G301" s="1966"/>
      <c r="H301" s="1966"/>
      <c r="I301" s="1966"/>
      <c r="J301" s="1966"/>
      <c r="K301" s="1346"/>
    </row>
    <row r="302" spans="1:11" ht="14.45" customHeight="1">
      <c r="A302" s="1844"/>
      <c r="B302" s="1928"/>
      <c r="C302" s="905" t="s">
        <v>684</v>
      </c>
      <c r="D302" s="907" t="s">
        <v>685</v>
      </c>
      <c r="E302" s="907" t="s">
        <v>686</v>
      </c>
      <c r="F302" s="907" t="s">
        <v>687</v>
      </c>
      <c r="G302" s="907" t="s">
        <v>688</v>
      </c>
      <c r="H302" s="907" t="s">
        <v>689</v>
      </c>
      <c r="I302" s="907" t="s">
        <v>690</v>
      </c>
      <c r="J302" s="907" t="s">
        <v>646</v>
      </c>
      <c r="K302" s="1346"/>
    </row>
    <row r="303" spans="1:11" ht="14.45" customHeight="1" thickBot="1">
      <c r="A303" s="1845"/>
      <c r="B303" s="1348" t="s">
        <v>1</v>
      </c>
      <c r="C303" s="1836" t="s">
        <v>648</v>
      </c>
      <c r="D303" s="1837"/>
      <c r="E303" s="1837"/>
      <c r="F303" s="1837"/>
      <c r="G303" s="1837"/>
      <c r="H303" s="1837"/>
      <c r="I303" s="1837"/>
      <c r="J303" s="1837"/>
      <c r="K303" s="1346"/>
    </row>
    <row r="304" spans="1:11" ht="14.45" customHeight="1">
      <c r="A304" s="543" t="s">
        <v>9</v>
      </c>
      <c r="B304" s="1357">
        <v>8712</v>
      </c>
      <c r="C304" s="1358">
        <v>0.1147842056932966</v>
      </c>
      <c r="D304" s="1359">
        <v>0.4935720844811754</v>
      </c>
      <c r="E304" s="1359">
        <v>0.52800734618916434</v>
      </c>
      <c r="F304" s="1359">
        <v>3.5468319559228649</v>
      </c>
      <c r="G304" s="1359">
        <v>4.5110192837465561</v>
      </c>
      <c r="H304" s="1359">
        <v>40.920569329660239</v>
      </c>
      <c r="I304" s="1359">
        <v>47.601010101010097</v>
      </c>
      <c r="J304" s="1367">
        <v>91.55188246097336</v>
      </c>
      <c r="K304" s="1346"/>
    </row>
    <row r="305" spans="1:11" ht="14.45" customHeight="1">
      <c r="A305" s="544" t="s">
        <v>10</v>
      </c>
      <c r="B305" s="1363">
        <v>8594</v>
      </c>
      <c r="C305" s="1364">
        <v>0.12799627647195719</v>
      </c>
      <c r="D305" s="1365">
        <v>0.5585292064230859</v>
      </c>
      <c r="E305" s="1365">
        <v>0.77961368396555741</v>
      </c>
      <c r="F305" s="1365">
        <v>4.2936932743774729</v>
      </c>
      <c r="G305" s="1365">
        <v>6.8187107284151738</v>
      </c>
      <c r="H305" s="1365">
        <v>59.529904584593908</v>
      </c>
      <c r="I305" s="1365">
        <v>68.966720968117286</v>
      </c>
      <c r="J305" s="1366">
        <v>94.170351407959046</v>
      </c>
      <c r="K305" s="1346"/>
    </row>
    <row r="306" spans="1:11" ht="14.45" customHeight="1">
      <c r="A306" s="543" t="s">
        <v>11</v>
      </c>
      <c r="B306" s="1357">
        <v>2600</v>
      </c>
      <c r="C306" s="1358">
        <v>0.26923076923076922</v>
      </c>
      <c r="D306" s="1359">
        <v>26.73076923076923</v>
      </c>
      <c r="E306" s="1359">
        <v>26.884615384615383</v>
      </c>
      <c r="F306" s="1359">
        <v>34.692307692307693</v>
      </c>
      <c r="G306" s="1359">
        <v>34.92307692307692</v>
      </c>
      <c r="H306" s="1359">
        <v>57.846153846153847</v>
      </c>
      <c r="I306" s="1359">
        <v>58.461538461538467</v>
      </c>
      <c r="J306" s="1367">
        <v>76.730769230769241</v>
      </c>
      <c r="K306" s="1346"/>
    </row>
    <row r="307" spans="1:11" ht="14.45" customHeight="1">
      <c r="A307" s="544" t="s">
        <v>12</v>
      </c>
      <c r="B307" s="1363">
        <v>1538</v>
      </c>
      <c r="C307" s="1364">
        <v>4.746423927178153</v>
      </c>
      <c r="D307" s="1365">
        <v>70.80624187256177</v>
      </c>
      <c r="E307" s="1365">
        <v>72.431729518855661</v>
      </c>
      <c r="F307" s="1365">
        <v>88.491547464239275</v>
      </c>
      <c r="G307" s="1365">
        <v>89.076723016905063</v>
      </c>
      <c r="H307" s="1365">
        <v>96.553966189856951</v>
      </c>
      <c r="I307" s="1365">
        <v>96.749024707412218</v>
      </c>
      <c r="J307" s="1366">
        <v>98.504551365409625</v>
      </c>
      <c r="K307" s="1346"/>
    </row>
    <row r="308" spans="1:11" ht="14.45" customHeight="1">
      <c r="A308" s="543" t="s">
        <v>13</v>
      </c>
      <c r="B308" s="1357">
        <v>431</v>
      </c>
      <c r="C308" s="1358">
        <v>0</v>
      </c>
      <c r="D308" s="1359">
        <v>0.46403712296983757</v>
      </c>
      <c r="E308" s="1359">
        <v>0.46403712296983757</v>
      </c>
      <c r="F308" s="1359">
        <v>3.0162412993039442</v>
      </c>
      <c r="G308" s="1359">
        <v>5.1044083526682131</v>
      </c>
      <c r="H308" s="1359">
        <v>42.691415313225058</v>
      </c>
      <c r="I308" s="1359">
        <v>45.475638051044079</v>
      </c>
      <c r="J308" s="1367">
        <v>71.925754060324834</v>
      </c>
      <c r="K308" s="1346"/>
    </row>
    <row r="309" spans="1:11" ht="14.45" customHeight="1">
      <c r="A309" s="544" t="s">
        <v>14</v>
      </c>
      <c r="B309" s="1363">
        <v>1099</v>
      </c>
      <c r="C309" s="1364">
        <v>1.2738853503184715</v>
      </c>
      <c r="D309" s="1365">
        <v>28.571428571428569</v>
      </c>
      <c r="E309" s="1365">
        <v>28.753412192902637</v>
      </c>
      <c r="F309" s="1365">
        <v>32.120109190172883</v>
      </c>
      <c r="G309" s="1365">
        <v>32.848043676069153</v>
      </c>
      <c r="H309" s="1365">
        <v>65.150136487716111</v>
      </c>
      <c r="I309" s="1365">
        <v>65.514103730664246</v>
      </c>
      <c r="J309" s="1366">
        <v>80.345768880800733</v>
      </c>
      <c r="K309" s="1346"/>
    </row>
    <row r="310" spans="1:11" ht="14.45" customHeight="1">
      <c r="A310" s="543" t="s">
        <v>15</v>
      </c>
      <c r="B310" s="1357">
        <v>4098</v>
      </c>
      <c r="C310" s="1358">
        <v>7.320644216691069E-2</v>
      </c>
      <c r="D310" s="1359">
        <v>0.39043435822352368</v>
      </c>
      <c r="E310" s="1359">
        <v>0.43923865300146414</v>
      </c>
      <c r="F310" s="1359">
        <v>1.4153245485602732</v>
      </c>
      <c r="G310" s="1359">
        <v>2.4646168862859934</v>
      </c>
      <c r="H310" s="1359">
        <v>49.194729136163986</v>
      </c>
      <c r="I310" s="1359">
        <v>55.319668130795506</v>
      </c>
      <c r="J310" s="1367">
        <v>94.070278184480244</v>
      </c>
      <c r="K310" s="1346"/>
    </row>
    <row r="311" spans="1:11" ht="14.45" customHeight="1">
      <c r="A311" s="544" t="s">
        <v>24</v>
      </c>
      <c r="B311" s="1363">
        <v>945</v>
      </c>
      <c r="C311" s="1364">
        <v>5.7142857142857144</v>
      </c>
      <c r="D311" s="1365">
        <v>71.005291005290999</v>
      </c>
      <c r="E311" s="1365">
        <v>73.439153439153444</v>
      </c>
      <c r="F311" s="1365">
        <v>94.708994708994709</v>
      </c>
      <c r="G311" s="1365">
        <v>95.449735449735456</v>
      </c>
      <c r="H311" s="1365">
        <v>99.047619047619051</v>
      </c>
      <c r="I311" s="1365">
        <v>99.047619047619051</v>
      </c>
      <c r="J311" s="1366">
        <v>99.153439153439152</v>
      </c>
      <c r="K311" s="1346"/>
    </row>
    <row r="312" spans="1:11" ht="14.45" customHeight="1">
      <c r="A312" s="543" t="s">
        <v>16</v>
      </c>
      <c r="B312" s="1357">
        <v>4915</v>
      </c>
      <c r="C312" s="1358">
        <v>0.3051881993896236</v>
      </c>
      <c r="D312" s="1359">
        <v>1.0986775178026451</v>
      </c>
      <c r="E312" s="1359">
        <v>1.119023397761953</v>
      </c>
      <c r="F312" s="1359">
        <v>2.6856561546286879</v>
      </c>
      <c r="G312" s="1359">
        <v>3.2349949135300102</v>
      </c>
      <c r="H312" s="1359">
        <v>44.577822990844354</v>
      </c>
      <c r="I312" s="1359">
        <v>46.65310274669379</v>
      </c>
      <c r="J312" s="1367">
        <v>86.693794506612406</v>
      </c>
      <c r="K312" s="1346"/>
    </row>
    <row r="313" spans="1:11" ht="14.45" customHeight="1">
      <c r="A313" s="544" t="s">
        <v>17</v>
      </c>
      <c r="B313" s="1363">
        <v>10162</v>
      </c>
      <c r="C313" s="1364">
        <v>4.9202912812438493E-2</v>
      </c>
      <c r="D313" s="1365">
        <v>0.52155087581184811</v>
      </c>
      <c r="E313" s="1365">
        <v>0.57075378862428661</v>
      </c>
      <c r="F313" s="1365">
        <v>1.308797480810864</v>
      </c>
      <c r="G313" s="1365">
        <v>2.519189135996851</v>
      </c>
      <c r="H313" s="1365">
        <v>53.296595158433377</v>
      </c>
      <c r="I313" s="1365">
        <v>68.28380240110215</v>
      </c>
      <c r="J313" s="1366">
        <v>95.847274158630185</v>
      </c>
      <c r="K313" s="1346"/>
    </row>
    <row r="314" spans="1:11" ht="14.45" customHeight="1">
      <c r="A314" s="543" t="s">
        <v>18</v>
      </c>
      <c r="B314" s="1357">
        <v>2457</v>
      </c>
      <c r="C314" s="1358">
        <v>0.20350020350020348</v>
      </c>
      <c r="D314" s="1359">
        <v>0.52910052910052907</v>
      </c>
      <c r="E314" s="1359">
        <v>0.56980056980056981</v>
      </c>
      <c r="F314" s="1359">
        <v>1.4245014245014245</v>
      </c>
      <c r="G314" s="1359">
        <v>2.7676027676027677</v>
      </c>
      <c r="H314" s="1359">
        <v>49.409849409849407</v>
      </c>
      <c r="I314" s="1359">
        <v>72.608872608872616</v>
      </c>
      <c r="J314" s="1367">
        <v>97.680097680097674</v>
      </c>
      <c r="K314" s="1346"/>
    </row>
    <row r="315" spans="1:11" ht="14.45" customHeight="1">
      <c r="A315" s="544" t="s">
        <v>19</v>
      </c>
      <c r="B315" s="1363">
        <v>464</v>
      </c>
      <c r="C315" s="1364">
        <v>0.21551724137931033</v>
      </c>
      <c r="D315" s="1365">
        <v>0.21551724137931033</v>
      </c>
      <c r="E315" s="1365">
        <v>0.21551724137931033</v>
      </c>
      <c r="F315" s="1365">
        <v>3.6637931034482754</v>
      </c>
      <c r="G315" s="1365">
        <v>4.7413793103448274</v>
      </c>
      <c r="H315" s="1365">
        <v>88.793103448275872</v>
      </c>
      <c r="I315" s="1365">
        <v>91.810344827586206</v>
      </c>
      <c r="J315" s="1366">
        <v>99.137931034482762</v>
      </c>
      <c r="K315" s="1346"/>
    </row>
    <row r="316" spans="1:11" ht="14.45" customHeight="1">
      <c r="A316" s="543" t="s">
        <v>20</v>
      </c>
      <c r="B316" s="1357">
        <v>2341</v>
      </c>
      <c r="C316" s="1358">
        <v>2.1785561725758225</v>
      </c>
      <c r="D316" s="1359">
        <v>72.960273387441262</v>
      </c>
      <c r="E316" s="1359">
        <v>74.839812046134142</v>
      </c>
      <c r="F316" s="1359">
        <v>90.986757795813759</v>
      </c>
      <c r="G316" s="1359">
        <v>91.670226398974791</v>
      </c>
      <c r="H316" s="1359">
        <v>98.376762067492535</v>
      </c>
      <c r="I316" s="1359">
        <v>98.419478855190093</v>
      </c>
      <c r="J316" s="1367">
        <v>99.871849636907299</v>
      </c>
      <c r="K316" s="1346"/>
    </row>
    <row r="317" spans="1:11" ht="14.45" customHeight="1">
      <c r="A317" s="544" t="s">
        <v>21</v>
      </c>
      <c r="B317" s="1363">
        <v>1418</v>
      </c>
      <c r="C317" s="1364">
        <v>6.2059238363892808</v>
      </c>
      <c r="D317" s="1365">
        <v>85.684062059238357</v>
      </c>
      <c r="E317" s="1365">
        <v>86.600846262341321</v>
      </c>
      <c r="F317" s="1365">
        <v>97.038081805359667</v>
      </c>
      <c r="G317" s="1365">
        <v>97.249647390691123</v>
      </c>
      <c r="H317" s="1365">
        <v>99.294781382228493</v>
      </c>
      <c r="I317" s="1365">
        <v>99.294781382228493</v>
      </c>
      <c r="J317" s="1366">
        <v>99.717912552891391</v>
      </c>
      <c r="K317" s="1346"/>
    </row>
    <row r="318" spans="1:11" ht="14.45" customHeight="1">
      <c r="A318" s="543" t="s">
        <v>22</v>
      </c>
      <c r="B318" s="1357">
        <v>1768</v>
      </c>
      <c r="C318" s="1358">
        <v>0.84841628959276016</v>
      </c>
      <c r="D318" s="1359">
        <v>3.2239819004524892</v>
      </c>
      <c r="E318" s="1359">
        <v>3.2239819004524892</v>
      </c>
      <c r="F318" s="1359">
        <v>7.2398190045248878</v>
      </c>
      <c r="G318" s="1359">
        <v>8.9366515837104075</v>
      </c>
      <c r="H318" s="1359">
        <v>64.592760180995484</v>
      </c>
      <c r="I318" s="1359">
        <v>66.402714932126699</v>
      </c>
      <c r="J318" s="1367">
        <v>91.233031674208149</v>
      </c>
      <c r="K318" s="1346"/>
    </row>
    <row r="319" spans="1:11" ht="14.45" customHeight="1" thickBot="1">
      <c r="A319" s="1149" t="s">
        <v>23</v>
      </c>
      <c r="B319" s="1371">
        <v>1328</v>
      </c>
      <c r="C319" s="1372">
        <v>1.8825301204819278</v>
      </c>
      <c r="D319" s="1373">
        <v>70.105421686746979</v>
      </c>
      <c r="E319" s="1373">
        <v>74.021084337349393</v>
      </c>
      <c r="F319" s="1373">
        <v>93.825301204819283</v>
      </c>
      <c r="G319" s="1373">
        <v>95.256024096385545</v>
      </c>
      <c r="H319" s="1373">
        <v>99.472891566265062</v>
      </c>
      <c r="I319" s="1373">
        <v>99.472891566265062</v>
      </c>
      <c r="J319" s="1374">
        <v>99.774096385542165</v>
      </c>
      <c r="K319" s="1346"/>
    </row>
    <row r="320" spans="1:11" ht="14.45" customHeight="1">
      <c r="A320" s="1351" t="s">
        <v>28</v>
      </c>
      <c r="B320" s="930">
        <f>SUM(B304:B305,B308,B309,B310,B312,B313,B314,B315,B318)</f>
        <v>42700</v>
      </c>
      <c r="C320" s="1375">
        <v>0.18501170960187355</v>
      </c>
      <c r="D320" s="1377">
        <v>1.4074941451990632</v>
      </c>
      <c r="E320" s="1376">
        <v>1.4847775175644027</v>
      </c>
      <c r="F320" s="1377">
        <v>3.6229508196721314</v>
      </c>
      <c r="G320" s="1376">
        <v>4.9789227166276344</v>
      </c>
      <c r="H320" s="1377">
        <v>51.45667447306792</v>
      </c>
      <c r="I320" s="1376">
        <v>60.59250585480094</v>
      </c>
      <c r="J320" s="1375">
        <v>92.71896955503513</v>
      </c>
      <c r="K320" s="1346"/>
    </row>
    <row r="321" spans="1:11" ht="14.45" customHeight="1">
      <c r="A321" s="1353" t="s">
        <v>27</v>
      </c>
      <c r="B321" s="939">
        <f>SUM(B306,B307,B311,B316,B317,B319)</f>
        <v>10170</v>
      </c>
      <c r="C321" s="1375">
        <v>2.9301868239921336</v>
      </c>
      <c r="D321" s="1377">
        <v>62.035398230088504</v>
      </c>
      <c r="E321" s="1376">
        <v>63.618485742379548</v>
      </c>
      <c r="F321" s="1377">
        <v>77.777777777777786</v>
      </c>
      <c r="G321" s="1376">
        <v>78.367748279252709</v>
      </c>
      <c r="H321" s="1377">
        <v>88.07276302851524</v>
      </c>
      <c r="I321" s="1376">
        <v>88.269419862340214</v>
      </c>
      <c r="J321" s="1375">
        <v>93.647984267453296</v>
      </c>
      <c r="K321" s="1346"/>
    </row>
    <row r="322" spans="1:11" ht="14.45" customHeight="1">
      <c r="A322" s="1354" t="s">
        <v>26</v>
      </c>
      <c r="B322" s="951">
        <f>SUM(B304:B319)</f>
        <v>52870</v>
      </c>
      <c r="C322" s="1378">
        <v>0.71306979383393232</v>
      </c>
      <c r="D322" s="1380">
        <v>13.069793833932286</v>
      </c>
      <c r="E322" s="1379">
        <v>13.43673160582561</v>
      </c>
      <c r="F322" s="1380">
        <v>17.887270663892565</v>
      </c>
      <c r="G322" s="1379">
        <v>19.095895592963874</v>
      </c>
      <c r="H322" s="1380">
        <v>58.500094571590701</v>
      </c>
      <c r="I322" s="1379">
        <v>65.916398713826368</v>
      </c>
      <c r="J322" s="1378">
        <v>92.897673538868915</v>
      </c>
      <c r="K322" s="1346"/>
    </row>
    <row r="323" spans="1:11" ht="14.45" customHeight="1">
      <c r="A323" s="2180" t="s">
        <v>649</v>
      </c>
      <c r="B323" s="2180"/>
      <c r="C323" s="2180"/>
      <c r="D323" s="2180"/>
      <c r="E323" s="2180"/>
      <c r="F323" s="2180"/>
      <c r="G323" s="2180"/>
      <c r="H323" s="2180"/>
      <c r="I323" s="2180"/>
      <c r="J323" s="2180"/>
      <c r="K323" s="1346"/>
    </row>
    <row r="324" spans="1:11" ht="14.45" customHeight="1">
      <c r="A324" s="2180" t="s">
        <v>650</v>
      </c>
      <c r="B324" s="2180"/>
      <c r="C324" s="2180"/>
      <c r="D324" s="2180"/>
      <c r="E324" s="2180"/>
      <c r="F324" s="2180"/>
      <c r="G324" s="2180"/>
      <c r="H324" s="2180"/>
      <c r="I324" s="2180"/>
      <c r="J324" s="2180"/>
      <c r="K324" s="1346"/>
    </row>
    <row r="325" spans="1:11" ht="14.45" customHeight="1">
      <c r="A325" s="2180" t="s">
        <v>691</v>
      </c>
      <c r="B325" s="2180"/>
      <c r="C325" s="2180"/>
      <c r="D325" s="2180"/>
      <c r="E325" s="2180"/>
      <c r="F325" s="2180"/>
      <c r="G325" s="2180"/>
      <c r="H325" s="2180"/>
      <c r="I325" s="2180"/>
      <c r="J325" s="2180"/>
      <c r="K325" s="1346"/>
    </row>
    <row r="326" spans="1:11" ht="24" customHeight="1">
      <c r="A326" s="1850" t="s">
        <v>580</v>
      </c>
      <c r="B326" s="1850"/>
      <c r="C326" s="1850"/>
      <c r="D326" s="1850"/>
      <c r="E326" s="1850"/>
      <c r="F326" s="1850"/>
      <c r="G326" s="1850"/>
      <c r="H326" s="1850"/>
      <c r="I326" s="1850"/>
      <c r="J326" s="1850"/>
      <c r="K326" s="1346"/>
    </row>
    <row r="327" spans="1:11" ht="14.45" customHeight="1">
      <c r="A327" s="1346"/>
      <c r="B327" s="1346"/>
      <c r="C327" s="1346"/>
      <c r="D327" s="1346"/>
      <c r="E327" s="1346"/>
      <c r="F327" s="1346"/>
      <c r="G327" s="1346"/>
      <c r="H327" s="1346"/>
      <c r="I327" s="1346"/>
      <c r="J327" s="1346"/>
      <c r="K327" s="1346"/>
    </row>
    <row r="328" spans="1:11" ht="15" customHeight="1">
      <c r="A328" s="2181" t="s">
        <v>692</v>
      </c>
      <c r="B328" s="2181"/>
      <c r="C328" s="2181"/>
      <c r="D328" s="2181"/>
      <c r="E328" s="2181"/>
      <c r="F328" s="2181"/>
      <c r="G328" s="2181"/>
      <c r="H328" s="2181"/>
      <c r="I328" s="2181"/>
      <c r="J328" s="2181"/>
      <c r="K328" s="2181"/>
    </row>
    <row r="329" spans="1:11" ht="14.45" customHeight="1">
      <c r="A329" s="1844" t="s">
        <v>8</v>
      </c>
      <c r="B329" s="1928" t="s">
        <v>29</v>
      </c>
      <c r="C329" s="1926" t="s">
        <v>693</v>
      </c>
      <c r="D329" s="1966"/>
      <c r="E329" s="1966"/>
      <c r="F329" s="1966"/>
      <c r="G329" s="1966"/>
      <c r="H329" s="1966"/>
      <c r="I329" s="1966"/>
      <c r="J329" s="1966"/>
      <c r="K329" s="1966"/>
    </row>
    <row r="330" spans="1:11" ht="14.45" customHeight="1">
      <c r="A330" s="1844"/>
      <c r="B330" s="1928"/>
      <c r="C330" s="1394" t="s">
        <v>694</v>
      </c>
      <c r="D330" s="907" t="s">
        <v>695</v>
      </c>
      <c r="E330" s="907" t="s">
        <v>696</v>
      </c>
      <c r="F330" s="1394" t="s">
        <v>697</v>
      </c>
      <c r="G330" s="906" t="s">
        <v>698</v>
      </c>
      <c r="H330" s="907" t="s">
        <v>699</v>
      </c>
      <c r="I330" s="907" t="s">
        <v>700</v>
      </c>
      <c r="J330" s="1394" t="s">
        <v>701</v>
      </c>
      <c r="K330" s="907" t="s">
        <v>702</v>
      </c>
    </row>
    <row r="331" spans="1:11" ht="14.45" customHeight="1" thickBot="1">
      <c r="A331" s="1845"/>
      <c r="B331" s="1348" t="s">
        <v>1</v>
      </c>
      <c r="C331" s="1836" t="s">
        <v>648</v>
      </c>
      <c r="D331" s="1837"/>
      <c r="E331" s="1837"/>
      <c r="F331" s="1837"/>
      <c r="G331" s="1837"/>
      <c r="H331" s="1837"/>
      <c r="I331" s="1837"/>
      <c r="J331" s="1837"/>
      <c r="K331" s="1837"/>
    </row>
    <row r="332" spans="1:11" ht="14.45" customHeight="1">
      <c r="A332" s="543" t="s">
        <v>9</v>
      </c>
      <c r="B332" s="1357">
        <v>8712</v>
      </c>
      <c r="C332" s="1358">
        <v>46.820477502295681</v>
      </c>
      <c r="D332" s="1359">
        <v>32.598714416896236</v>
      </c>
      <c r="E332" s="1359">
        <v>31.818181818181817</v>
      </c>
      <c r="F332" s="1359">
        <v>7.1280991735537187</v>
      </c>
      <c r="G332" s="1359">
        <v>6.4853076216712573</v>
      </c>
      <c r="H332" s="1359">
        <v>3.1221303948576673</v>
      </c>
      <c r="I332" s="1359">
        <v>3.0876951331496785</v>
      </c>
      <c r="J332" s="1359">
        <v>0.52800734618916434</v>
      </c>
      <c r="K332" s="1367">
        <v>0.50505050505050508</v>
      </c>
    </row>
    <row r="333" spans="1:11" ht="14.45" customHeight="1">
      <c r="A333" s="544" t="s">
        <v>10</v>
      </c>
      <c r="B333" s="1363">
        <v>8594</v>
      </c>
      <c r="C333" s="1364">
        <v>62.590179194787069</v>
      </c>
      <c r="D333" s="1365">
        <v>40.493367465673721</v>
      </c>
      <c r="E333" s="1365">
        <v>39.294856876890854</v>
      </c>
      <c r="F333" s="1365">
        <v>7.7495927391203159</v>
      </c>
      <c r="G333" s="1365">
        <v>7.0747032813590875</v>
      </c>
      <c r="H333" s="1365">
        <v>3.8864323946939727</v>
      </c>
      <c r="I333" s="1365">
        <v>3.7817081684896441</v>
      </c>
      <c r="J333" s="1365">
        <v>1.0356062369094718</v>
      </c>
      <c r="K333" s="1366">
        <v>0.89597393530370018</v>
      </c>
    </row>
    <row r="334" spans="1:11" ht="14.45" customHeight="1">
      <c r="A334" s="543" t="s">
        <v>11</v>
      </c>
      <c r="B334" s="1357">
        <v>2600</v>
      </c>
      <c r="C334" s="1358">
        <v>89.5</v>
      </c>
      <c r="D334" s="1359">
        <v>74.461538461538453</v>
      </c>
      <c r="E334" s="1359">
        <v>73.615384615384613</v>
      </c>
      <c r="F334" s="1359">
        <v>34.846153846153847</v>
      </c>
      <c r="G334" s="1359">
        <v>34.57692307692308</v>
      </c>
      <c r="H334" s="1359">
        <v>21.76923076923077</v>
      </c>
      <c r="I334" s="1359">
        <v>21.615384615384613</v>
      </c>
      <c r="J334" s="1359">
        <v>1.8846153846153846</v>
      </c>
      <c r="K334" s="1367">
        <v>1.8846153846153846</v>
      </c>
    </row>
    <row r="335" spans="1:11" ht="14.45" customHeight="1">
      <c r="A335" s="544" t="s">
        <v>12</v>
      </c>
      <c r="B335" s="1363">
        <v>1538</v>
      </c>
      <c r="C335" s="1364">
        <v>96.423927178153448</v>
      </c>
      <c r="D335" s="1365">
        <v>85.695708712613779</v>
      </c>
      <c r="E335" s="1365">
        <v>84.785435630689207</v>
      </c>
      <c r="F335" s="1365">
        <v>29.388816644993497</v>
      </c>
      <c r="G335" s="1365">
        <v>28.738621586475944</v>
      </c>
      <c r="H335" s="1365">
        <v>16.905071521456435</v>
      </c>
      <c r="I335" s="1365">
        <v>16.644993498049416</v>
      </c>
      <c r="J335" s="1365">
        <v>3.3159947984395317</v>
      </c>
      <c r="K335" s="1366">
        <v>3.3159947984395317</v>
      </c>
    </row>
    <row r="336" spans="1:11" ht="14.45" customHeight="1">
      <c r="A336" s="543" t="s">
        <v>13</v>
      </c>
      <c r="B336" s="1357">
        <v>431</v>
      </c>
      <c r="C336" s="1358">
        <v>39.907192575406029</v>
      </c>
      <c r="D336" s="1359">
        <v>24.825986078886313</v>
      </c>
      <c r="E336" s="1359">
        <v>23.201856148491878</v>
      </c>
      <c r="F336" s="1359">
        <v>3.7122969837587005</v>
      </c>
      <c r="G336" s="1359">
        <v>3.4802784222737819</v>
      </c>
      <c r="H336" s="1359">
        <v>2.3201856148491879</v>
      </c>
      <c r="I336" s="1359">
        <v>2.3201856148491879</v>
      </c>
      <c r="J336" s="1359">
        <v>0</v>
      </c>
      <c r="K336" s="1367">
        <v>0</v>
      </c>
    </row>
    <row r="337" spans="1:11" ht="14.45" customHeight="1">
      <c r="A337" s="544" t="s">
        <v>14</v>
      </c>
      <c r="B337" s="1363">
        <v>1099</v>
      </c>
      <c r="C337" s="1364">
        <v>79.162875341219291</v>
      </c>
      <c r="D337" s="1365">
        <v>75.614194722474977</v>
      </c>
      <c r="E337" s="1365">
        <v>75.614194722474977</v>
      </c>
      <c r="F337" s="1365">
        <v>53.594176524112832</v>
      </c>
      <c r="G337" s="1365">
        <v>53.321201091901727</v>
      </c>
      <c r="H337" s="1365">
        <v>44.222020018198357</v>
      </c>
      <c r="I337" s="1365">
        <v>44.222020018198357</v>
      </c>
      <c r="J337" s="1365">
        <v>6.1874431301182895</v>
      </c>
      <c r="K337" s="1366">
        <v>6.0964513193812557</v>
      </c>
    </row>
    <row r="338" spans="1:11" ht="14.45" customHeight="1">
      <c r="A338" s="543" t="s">
        <v>15</v>
      </c>
      <c r="B338" s="1357">
        <v>4098</v>
      </c>
      <c r="C338" s="1358">
        <v>74.743777452415813</v>
      </c>
      <c r="D338" s="1359">
        <v>50.707662274280139</v>
      </c>
      <c r="E338" s="1359">
        <v>49.85358711566618</v>
      </c>
      <c r="F338" s="1359">
        <v>6.1493411420204982</v>
      </c>
      <c r="G338" s="1359">
        <v>5.5880917520741828</v>
      </c>
      <c r="H338" s="1359">
        <v>3.9043435822352368</v>
      </c>
      <c r="I338" s="1359">
        <v>3.8555392874572965</v>
      </c>
      <c r="J338" s="1359">
        <v>1.0004880429477794</v>
      </c>
      <c r="K338" s="1367">
        <v>0.90287945339189846</v>
      </c>
    </row>
    <row r="339" spans="1:11" ht="14.45" customHeight="1">
      <c r="A339" s="544" t="s">
        <v>24</v>
      </c>
      <c r="B339" s="1363">
        <v>945</v>
      </c>
      <c r="C339" s="1364">
        <v>99.047619047619051</v>
      </c>
      <c r="D339" s="1365">
        <v>94.497354497354507</v>
      </c>
      <c r="E339" s="1365">
        <v>93.544973544973544</v>
      </c>
      <c r="F339" s="1365">
        <v>43.06878306878307</v>
      </c>
      <c r="G339" s="1365">
        <v>42.328042328042329</v>
      </c>
      <c r="H339" s="1365">
        <v>26.24338624338624</v>
      </c>
      <c r="I339" s="1365">
        <v>26.24338624338624</v>
      </c>
      <c r="J339" s="1365">
        <v>4.2328042328042326</v>
      </c>
      <c r="K339" s="1366">
        <v>4.0211640211640214</v>
      </c>
    </row>
    <row r="340" spans="1:11" ht="14.45" customHeight="1">
      <c r="A340" s="543" t="s">
        <v>16</v>
      </c>
      <c r="B340" s="1357">
        <v>4915</v>
      </c>
      <c r="C340" s="1358">
        <v>44.455747711088506</v>
      </c>
      <c r="D340" s="1359">
        <v>30.172939979654117</v>
      </c>
      <c r="E340" s="1359">
        <v>29.786368260427267</v>
      </c>
      <c r="F340" s="1359">
        <v>6.0834181078331637</v>
      </c>
      <c r="G340" s="1359">
        <v>5.9003051881993898</v>
      </c>
      <c r="H340" s="1359">
        <v>3.1332655137334693</v>
      </c>
      <c r="I340" s="1359">
        <v>3.0925737538148526</v>
      </c>
      <c r="J340" s="1359">
        <v>0.85452695829094616</v>
      </c>
      <c r="K340" s="1367">
        <v>0.77314343845371314</v>
      </c>
    </row>
    <row r="341" spans="1:11" ht="14.45" customHeight="1">
      <c r="A341" s="544" t="s">
        <v>17</v>
      </c>
      <c r="B341" s="1363">
        <v>10162</v>
      </c>
      <c r="C341" s="1364">
        <v>64.465656366856919</v>
      </c>
      <c r="D341" s="1365">
        <v>19.730368037787837</v>
      </c>
      <c r="E341" s="1365">
        <v>17.496555796103131</v>
      </c>
      <c r="F341" s="1365">
        <v>3.1293052548710882</v>
      </c>
      <c r="G341" s="1365">
        <v>2.8340877779964573</v>
      </c>
      <c r="H341" s="1365">
        <v>2.0370005904349537</v>
      </c>
      <c r="I341" s="1365">
        <v>2.0271600078724661</v>
      </c>
      <c r="J341" s="1365">
        <v>0.59043495374926191</v>
      </c>
      <c r="K341" s="1366">
        <v>0.56091320606179884</v>
      </c>
    </row>
    <row r="342" spans="1:11" ht="14.45" customHeight="1">
      <c r="A342" s="543" t="s">
        <v>18</v>
      </c>
      <c r="B342" s="1357">
        <v>2457</v>
      </c>
      <c r="C342" s="1358">
        <v>65.282865282865288</v>
      </c>
      <c r="D342" s="1359">
        <v>29.792429792429793</v>
      </c>
      <c r="E342" s="1359">
        <v>27.594627594627596</v>
      </c>
      <c r="F342" s="1359">
        <v>3.6630036630036633</v>
      </c>
      <c r="G342" s="1359">
        <v>3.2153032153032153</v>
      </c>
      <c r="H342" s="1359">
        <v>1.5466015466015466</v>
      </c>
      <c r="I342" s="1359">
        <v>1.4652014652014651</v>
      </c>
      <c r="J342" s="1359">
        <v>0.4477004477004477</v>
      </c>
      <c r="K342" s="1367">
        <v>0.4477004477004477</v>
      </c>
    </row>
    <row r="343" spans="1:11" ht="14.45" customHeight="1">
      <c r="A343" s="544" t="s">
        <v>19</v>
      </c>
      <c r="B343" s="1363">
        <v>464</v>
      </c>
      <c r="C343" s="1364">
        <v>93.75</v>
      </c>
      <c r="D343" s="1365">
        <v>88.793103448275872</v>
      </c>
      <c r="E343" s="1365">
        <v>88.146551724137936</v>
      </c>
      <c r="F343" s="1365">
        <v>12.068965517241379</v>
      </c>
      <c r="G343" s="1365">
        <v>11.853448275862069</v>
      </c>
      <c r="H343" s="1365">
        <v>9.6982758620689662</v>
      </c>
      <c r="I343" s="1365">
        <v>9.6982758620689662</v>
      </c>
      <c r="J343" s="1365">
        <v>1.9396551724137931</v>
      </c>
      <c r="K343" s="1366">
        <v>1.7241379310344827</v>
      </c>
    </row>
    <row r="344" spans="1:11" ht="14.45" customHeight="1">
      <c r="A344" s="543" t="s">
        <v>20</v>
      </c>
      <c r="B344" s="1357">
        <v>2341</v>
      </c>
      <c r="C344" s="1358">
        <v>96.198205894916697</v>
      </c>
      <c r="D344" s="1359">
        <v>71.678769756514313</v>
      </c>
      <c r="E344" s="1359">
        <v>70.525416488680051</v>
      </c>
      <c r="F344" s="1359">
        <v>16.488680051260147</v>
      </c>
      <c r="G344" s="1359">
        <v>15.719777872703972</v>
      </c>
      <c r="H344" s="1359">
        <v>6.8774028193079886</v>
      </c>
      <c r="I344" s="1359">
        <v>6.6211020931225963</v>
      </c>
      <c r="J344" s="1359">
        <v>1.5378043571123452</v>
      </c>
      <c r="K344" s="1367">
        <v>1.4096539940196497</v>
      </c>
    </row>
    <row r="345" spans="1:11" ht="14.45" customHeight="1">
      <c r="A345" s="544" t="s">
        <v>21</v>
      </c>
      <c r="B345" s="1363">
        <v>1418</v>
      </c>
      <c r="C345" s="1364">
        <v>98.095909732016935</v>
      </c>
      <c r="D345" s="1365">
        <v>84.414668547249647</v>
      </c>
      <c r="E345" s="1365">
        <v>83.638928067700988</v>
      </c>
      <c r="F345" s="1365">
        <v>20.380818053596613</v>
      </c>
      <c r="G345" s="1365">
        <v>20.16925246826516</v>
      </c>
      <c r="H345" s="1365">
        <v>15.162200282087445</v>
      </c>
      <c r="I345" s="1365">
        <v>15.091678420310295</v>
      </c>
      <c r="J345" s="1365">
        <v>1.8335684062059237</v>
      </c>
      <c r="K345" s="1366">
        <v>1.8335684062059237</v>
      </c>
    </row>
    <row r="346" spans="1:11" ht="14.45" customHeight="1">
      <c r="A346" s="543" t="s">
        <v>22</v>
      </c>
      <c r="B346" s="1357">
        <v>1768</v>
      </c>
      <c r="C346" s="1358">
        <v>42.703619909502258</v>
      </c>
      <c r="D346" s="1359">
        <v>37.386877828054295</v>
      </c>
      <c r="E346" s="1359">
        <v>37.217194570135746</v>
      </c>
      <c r="F346" s="1359">
        <v>7.4095022624434392</v>
      </c>
      <c r="G346" s="1359">
        <v>7.1266968325791851</v>
      </c>
      <c r="H346" s="1359">
        <v>4.0158371040723981</v>
      </c>
      <c r="I346" s="1359">
        <v>3.9027149321266967</v>
      </c>
      <c r="J346" s="1359">
        <v>1.1877828054298643</v>
      </c>
      <c r="K346" s="1367">
        <v>1.1877828054298643</v>
      </c>
    </row>
    <row r="347" spans="1:11" ht="14.45" customHeight="1" thickBot="1">
      <c r="A347" s="1149" t="s">
        <v>23</v>
      </c>
      <c r="B347" s="1371">
        <v>1328</v>
      </c>
      <c r="C347" s="1372">
        <v>96.310240963855421</v>
      </c>
      <c r="D347" s="1373">
        <v>75.602409638554207</v>
      </c>
      <c r="E347" s="1373">
        <v>72.966867469879517</v>
      </c>
      <c r="F347" s="1373">
        <v>13.930722891566266</v>
      </c>
      <c r="G347" s="1373">
        <v>13.403614457831326</v>
      </c>
      <c r="H347" s="1373">
        <v>5.9487951807228914</v>
      </c>
      <c r="I347" s="1373">
        <v>5.7981927710843371</v>
      </c>
      <c r="J347" s="1373">
        <v>0.45180722891566261</v>
      </c>
      <c r="K347" s="1374">
        <v>0.45180722891566261</v>
      </c>
    </row>
    <row r="348" spans="1:11" ht="14.45" customHeight="1">
      <c r="A348" s="1351" t="s">
        <v>28</v>
      </c>
      <c r="B348" s="930">
        <f>SUM(B332:B333,B336,B337,B338,B340,B341,B342,B343,B346)</f>
        <v>42700</v>
      </c>
      <c r="C348" s="1375">
        <v>58.765807962529273</v>
      </c>
      <c r="D348" s="1377">
        <v>34.259953161592506</v>
      </c>
      <c r="E348" s="1376">
        <v>33.044496487119439</v>
      </c>
      <c r="F348" s="1377">
        <v>7.1147540983606552</v>
      </c>
      <c r="G348" s="1376">
        <v>6.653395784543326</v>
      </c>
      <c r="H348" s="1377">
        <v>4.1615925058548013</v>
      </c>
      <c r="I348" s="1376">
        <v>4.1124121779859486</v>
      </c>
      <c r="J348" s="1377">
        <v>0.90632318501170961</v>
      </c>
      <c r="K348" s="1376">
        <v>0.84309133489461363</v>
      </c>
    </row>
    <row r="349" spans="1:11" ht="14.45" customHeight="1">
      <c r="A349" s="1151" t="s">
        <v>27</v>
      </c>
      <c r="B349" s="942">
        <f>SUM(B334,B335,B339,B344,B345,B347)</f>
        <v>10170</v>
      </c>
      <c r="C349" s="1375">
        <v>95.063913470993128</v>
      </c>
      <c r="D349" s="1377">
        <v>78.918387413962634</v>
      </c>
      <c r="E349" s="1376">
        <v>77.758112094395287</v>
      </c>
      <c r="F349" s="1377">
        <v>25.811209439528021</v>
      </c>
      <c r="G349" s="1376">
        <v>25.299901671583086</v>
      </c>
      <c r="H349" s="1377">
        <v>15.034414945919369</v>
      </c>
      <c r="I349" s="1376">
        <v>14.867256637168142</v>
      </c>
      <c r="J349" s="1377">
        <v>2.0452310717797446</v>
      </c>
      <c r="K349" s="1376">
        <v>1.9960668633235004</v>
      </c>
    </row>
    <row r="350" spans="1:11" ht="14.45" customHeight="1">
      <c r="A350" s="1152" t="s">
        <v>26</v>
      </c>
      <c r="B350" s="954">
        <f>SUM(B332:B347)</f>
        <v>52870</v>
      </c>
      <c r="C350" s="1378">
        <v>65.748061282390765</v>
      </c>
      <c r="D350" s="1380">
        <v>42.850387743521843</v>
      </c>
      <c r="E350" s="1379">
        <v>41.645545678078307</v>
      </c>
      <c r="F350" s="1380">
        <v>10.71117836202005</v>
      </c>
      <c r="G350" s="1379">
        <v>10.240211840363154</v>
      </c>
      <c r="H350" s="1380">
        <v>6.2530735766975596</v>
      </c>
      <c r="I350" s="1379">
        <v>6.1811991677700018</v>
      </c>
      <c r="J350" s="1380">
        <v>1.1254019292604502</v>
      </c>
      <c r="K350" s="1379">
        <v>1.0648761112161906</v>
      </c>
    </row>
    <row r="351" spans="1:11" ht="14.45" customHeight="1">
      <c r="A351" s="2180" t="s">
        <v>649</v>
      </c>
      <c r="B351" s="2180"/>
      <c r="C351" s="2180"/>
      <c r="D351" s="2180"/>
      <c r="E351" s="2180"/>
      <c r="F351" s="2180"/>
      <c r="G351" s="2180"/>
      <c r="H351" s="2180"/>
      <c r="I351" s="2180"/>
      <c r="J351" s="2180"/>
      <c r="K351" s="2180"/>
    </row>
    <row r="352" spans="1:11" ht="14.45" customHeight="1">
      <c r="A352" s="2180" t="s">
        <v>650</v>
      </c>
      <c r="B352" s="2180"/>
      <c r="C352" s="2180"/>
      <c r="D352" s="2180"/>
      <c r="E352" s="2180"/>
      <c r="F352" s="2180"/>
      <c r="G352" s="2180"/>
      <c r="H352" s="2180"/>
      <c r="I352" s="2180"/>
      <c r="J352" s="2180"/>
      <c r="K352" s="2180"/>
    </row>
    <row r="353" spans="1:11" ht="14.45" customHeight="1">
      <c r="A353" s="2180" t="s">
        <v>703</v>
      </c>
      <c r="B353" s="2180"/>
      <c r="C353" s="2180"/>
      <c r="D353" s="2180"/>
      <c r="E353" s="2180"/>
      <c r="F353" s="2180"/>
      <c r="G353" s="2180"/>
      <c r="H353" s="2180"/>
      <c r="I353" s="2180"/>
      <c r="J353" s="2180"/>
      <c r="K353" s="2180"/>
    </row>
    <row r="354" spans="1:11" ht="14.45" customHeight="1">
      <c r="A354" s="2180" t="s">
        <v>704</v>
      </c>
      <c r="B354" s="2180"/>
      <c r="C354" s="2180"/>
      <c r="D354" s="2180"/>
      <c r="E354" s="2180"/>
      <c r="F354" s="2180"/>
      <c r="G354" s="2180"/>
      <c r="H354" s="2180"/>
      <c r="I354" s="2180"/>
      <c r="J354" s="2180"/>
      <c r="K354" s="2180"/>
    </row>
    <row r="355" spans="1:11" ht="24" customHeight="1">
      <c r="A355" s="1850" t="s">
        <v>580</v>
      </c>
      <c r="B355" s="1850"/>
      <c r="C355" s="1850"/>
      <c r="D355" s="1850"/>
      <c r="E355" s="1850"/>
      <c r="F355" s="1850"/>
      <c r="G355" s="1850"/>
      <c r="H355" s="1850"/>
      <c r="I355" s="1850"/>
      <c r="J355" s="1850"/>
      <c r="K355" s="1850"/>
    </row>
    <row r="356" spans="1:11" ht="14.45" customHeight="1">
      <c r="A356" s="1346"/>
      <c r="B356" s="1346"/>
      <c r="C356" s="1346"/>
      <c r="D356" s="1346"/>
      <c r="E356" s="1346"/>
      <c r="F356" s="1346"/>
      <c r="G356" s="1346"/>
      <c r="H356" s="1346"/>
      <c r="I356" s="1346"/>
      <c r="J356" s="1346"/>
      <c r="K356" s="1346"/>
    </row>
    <row r="357" spans="1:11" ht="24" customHeight="1">
      <c r="A357" s="1842">
        <v>2018</v>
      </c>
      <c r="B357" s="1842"/>
      <c r="C357" s="1842"/>
      <c r="D357" s="1842"/>
      <c r="E357" s="1842"/>
      <c r="F357" s="1842"/>
      <c r="G357" s="1842"/>
      <c r="H357" s="1842"/>
      <c r="I357" s="1842"/>
      <c r="J357" s="1842"/>
      <c r="K357" s="1842"/>
    </row>
    <row r="358" spans="1:11" ht="14.45" customHeight="1">
      <c r="A358" s="1346"/>
      <c r="B358" s="1346"/>
      <c r="C358" s="1346"/>
      <c r="D358" s="1346"/>
      <c r="E358" s="1346"/>
      <c r="F358" s="1346"/>
      <c r="G358" s="1346"/>
      <c r="H358" s="1346"/>
      <c r="I358" s="1346"/>
      <c r="J358" s="1346"/>
      <c r="K358" s="1346"/>
    </row>
    <row r="359" spans="1:11" ht="14.45" customHeight="1">
      <c r="A359" s="2181" t="s">
        <v>705</v>
      </c>
      <c r="B359" s="2181"/>
      <c r="C359" s="2181"/>
      <c r="D359" s="2181"/>
      <c r="E359" s="2181"/>
      <c r="F359" s="2181"/>
      <c r="G359" s="2181"/>
      <c r="H359" s="2181"/>
      <c r="I359" s="2181"/>
      <c r="J359" s="2181"/>
      <c r="K359" s="1346"/>
    </row>
    <row r="360" spans="1:11" ht="14.45" customHeight="1">
      <c r="A360" s="1844" t="s">
        <v>8</v>
      </c>
      <c r="B360" s="1928" t="s">
        <v>29</v>
      </c>
      <c r="C360" s="1926" t="s">
        <v>683</v>
      </c>
      <c r="D360" s="1966"/>
      <c r="E360" s="1966"/>
      <c r="F360" s="1966"/>
      <c r="G360" s="1966"/>
      <c r="H360" s="1966"/>
      <c r="I360" s="1966"/>
      <c r="J360" s="1966"/>
      <c r="K360" s="1346"/>
    </row>
    <row r="361" spans="1:11" ht="14.45" customHeight="1">
      <c r="A361" s="1844"/>
      <c r="B361" s="1928"/>
      <c r="C361" s="1395" t="s">
        <v>684</v>
      </c>
      <c r="D361" s="1394" t="s">
        <v>685</v>
      </c>
      <c r="E361" s="907" t="s">
        <v>686</v>
      </c>
      <c r="F361" s="907" t="s">
        <v>687</v>
      </c>
      <c r="G361" s="907" t="s">
        <v>688</v>
      </c>
      <c r="H361" s="907" t="s">
        <v>706</v>
      </c>
      <c r="I361" s="1394" t="s">
        <v>690</v>
      </c>
      <c r="J361" s="907" t="s">
        <v>646</v>
      </c>
      <c r="K361" s="1346"/>
    </row>
    <row r="362" spans="1:11" ht="14.45" customHeight="1" thickBot="1">
      <c r="A362" s="1845"/>
      <c r="B362" s="1348" t="s">
        <v>1</v>
      </c>
      <c r="C362" s="1836" t="s">
        <v>648</v>
      </c>
      <c r="D362" s="1837"/>
      <c r="E362" s="1837"/>
      <c r="F362" s="1837"/>
      <c r="G362" s="1837"/>
      <c r="H362" s="1837"/>
      <c r="I362" s="1837"/>
      <c r="J362" s="1837"/>
      <c r="K362" s="1346"/>
    </row>
    <row r="363" spans="1:11" ht="14.45" customHeight="1">
      <c r="A363" s="543" t="s">
        <v>9</v>
      </c>
      <c r="B363" s="918">
        <v>8518</v>
      </c>
      <c r="C363" s="1396">
        <v>0.12913829537450106</v>
      </c>
      <c r="D363" s="1397">
        <v>0.55177271660014093</v>
      </c>
      <c r="E363" s="1397">
        <v>0.58699225170227753</v>
      </c>
      <c r="F363" s="1397">
        <v>3.9328480864052593</v>
      </c>
      <c r="G363" s="1397">
        <v>5.048133364639587</v>
      </c>
      <c r="H363" s="1397">
        <v>40.878140408546606</v>
      </c>
      <c r="I363" s="1397">
        <v>47.487673162714252</v>
      </c>
      <c r="J363" s="15">
        <v>88.600610471941764</v>
      </c>
      <c r="K363" s="1346"/>
    </row>
    <row r="364" spans="1:11" ht="14.45" customHeight="1">
      <c r="A364" s="544" t="s">
        <v>10</v>
      </c>
      <c r="B364" s="914">
        <v>8495</v>
      </c>
      <c r="C364" s="1398">
        <v>0.14125956444967627</v>
      </c>
      <c r="D364" s="1399">
        <v>0.57680988816951151</v>
      </c>
      <c r="E364" s="1399">
        <v>0.81224249558563866</v>
      </c>
      <c r="F364" s="1399">
        <v>4.5556209535020598</v>
      </c>
      <c r="G364" s="1399">
        <v>7.1336080047086528</v>
      </c>
      <c r="H364" s="1399">
        <v>58.740435550323724</v>
      </c>
      <c r="I364" s="1399">
        <v>68.546203649205424</v>
      </c>
      <c r="J364" s="16">
        <v>93.808122424955855</v>
      </c>
      <c r="K364" s="1346"/>
    </row>
    <row r="365" spans="1:11" ht="14.45" customHeight="1">
      <c r="A365" s="543" t="s">
        <v>11</v>
      </c>
      <c r="B365" s="918">
        <v>2560</v>
      </c>
      <c r="C365" s="1400">
        <v>0.234375</v>
      </c>
      <c r="D365" s="1401">
        <v>26.875</v>
      </c>
      <c r="E365" s="1401">
        <v>27.0703125</v>
      </c>
      <c r="F365" s="1401">
        <v>34.5703125</v>
      </c>
      <c r="G365" s="1401">
        <v>34.8828125</v>
      </c>
      <c r="H365" s="1401">
        <v>57.8125</v>
      </c>
      <c r="I365" s="1401">
        <v>58.359375</v>
      </c>
      <c r="J365" s="15">
        <v>74.296875</v>
      </c>
      <c r="K365" s="1346"/>
    </row>
    <row r="366" spans="1:11" ht="14.45" customHeight="1">
      <c r="A366" s="544" t="s">
        <v>12</v>
      </c>
      <c r="B366" s="914">
        <v>1513</v>
      </c>
      <c r="C366" s="1398">
        <v>5.1553205551883678</v>
      </c>
      <c r="D366" s="1399">
        <v>69.001982815598154</v>
      </c>
      <c r="E366" s="1399">
        <v>71.116986120290818</v>
      </c>
      <c r="F366" s="1399">
        <v>87.37607402511567</v>
      </c>
      <c r="G366" s="1399">
        <v>87.904824851288836</v>
      </c>
      <c r="H366" s="1399">
        <v>95.241242564441507</v>
      </c>
      <c r="I366" s="1399">
        <v>95.439524124256451</v>
      </c>
      <c r="J366" s="16">
        <v>97.422339722405809</v>
      </c>
      <c r="K366" s="1346"/>
    </row>
    <row r="367" spans="1:11" ht="14.45" customHeight="1">
      <c r="A367" s="543" t="s">
        <v>13</v>
      </c>
      <c r="B367" s="918">
        <v>426</v>
      </c>
      <c r="C367" s="1400">
        <v>0.23474178403755869</v>
      </c>
      <c r="D367" s="1401">
        <v>0.93896713615023475</v>
      </c>
      <c r="E367" s="1401">
        <v>0.93896713615023475</v>
      </c>
      <c r="F367" s="1401">
        <v>3.5211267605633805</v>
      </c>
      <c r="G367" s="1401">
        <v>5.6338028169014089</v>
      </c>
      <c r="H367" s="1401">
        <v>41.784037558685441</v>
      </c>
      <c r="I367" s="1401">
        <v>44.600938967136152</v>
      </c>
      <c r="J367" s="15">
        <v>71.126760563380287</v>
      </c>
      <c r="K367" s="1346"/>
    </row>
    <row r="368" spans="1:11" ht="14.45" customHeight="1">
      <c r="A368" s="544" t="s">
        <v>14</v>
      </c>
      <c r="B368" s="914">
        <v>1070</v>
      </c>
      <c r="C368" s="1398">
        <v>1.0280373831775702</v>
      </c>
      <c r="D368" s="1399">
        <v>28.598130841121495</v>
      </c>
      <c r="E368" s="1399">
        <v>28.691588785046729</v>
      </c>
      <c r="F368" s="1399">
        <v>32.616822429906541</v>
      </c>
      <c r="G368" s="1399">
        <v>33.271028037383175</v>
      </c>
      <c r="H368" s="1399">
        <v>63.36448598130842</v>
      </c>
      <c r="I368" s="1399">
        <v>63.738317757009341</v>
      </c>
      <c r="J368" s="16">
        <v>77.943925233644862</v>
      </c>
      <c r="K368" s="1346"/>
    </row>
    <row r="369" spans="1:11" ht="14.45" customHeight="1">
      <c r="A369" s="543" t="s">
        <v>15</v>
      </c>
      <c r="B369" s="918">
        <v>4049</v>
      </c>
      <c r="C369" s="1400">
        <v>0.14818473697209186</v>
      </c>
      <c r="D369" s="1401">
        <v>0.41985675475426038</v>
      </c>
      <c r="E369" s="1401">
        <v>0.49394912324030626</v>
      </c>
      <c r="F369" s="1401">
        <v>1.2842677204247963</v>
      </c>
      <c r="G369" s="1401">
        <v>2.074586317609286</v>
      </c>
      <c r="H369" s="1401">
        <v>44.060261793035316</v>
      </c>
      <c r="I369" s="1401">
        <v>50.876759693751538</v>
      </c>
      <c r="J369" s="15">
        <v>89.454186218819459</v>
      </c>
      <c r="K369" s="1346"/>
    </row>
    <row r="370" spans="1:11" ht="14.45" customHeight="1">
      <c r="A370" s="544" t="s">
        <v>24</v>
      </c>
      <c r="B370" s="914">
        <v>944</v>
      </c>
      <c r="C370" s="1398">
        <v>5.1906779661016946</v>
      </c>
      <c r="D370" s="1399">
        <v>69.915254237288138</v>
      </c>
      <c r="E370" s="1399">
        <v>72.139830508474574</v>
      </c>
      <c r="F370" s="1399">
        <v>94.809322033898297</v>
      </c>
      <c r="G370" s="1399">
        <v>95.444915254237287</v>
      </c>
      <c r="H370" s="1399">
        <v>98.834745762711862</v>
      </c>
      <c r="I370" s="1399">
        <v>98.834745762711862</v>
      </c>
      <c r="J370" s="16">
        <v>99.152542372881356</v>
      </c>
      <c r="K370" s="1346"/>
    </row>
    <row r="371" spans="1:11" ht="14.45" customHeight="1">
      <c r="A371" s="543" t="s">
        <v>16</v>
      </c>
      <c r="B371" s="918">
        <v>4817</v>
      </c>
      <c r="C371" s="1400">
        <v>0.29063732613659954</v>
      </c>
      <c r="D371" s="1401">
        <v>1.0587502594976126</v>
      </c>
      <c r="E371" s="1401">
        <v>1.1002698775171269</v>
      </c>
      <c r="F371" s="1401">
        <v>2.636495744239153</v>
      </c>
      <c r="G371" s="1401">
        <v>3.259290014531866</v>
      </c>
      <c r="H371" s="1401">
        <v>42.038613244758153</v>
      </c>
      <c r="I371" s="1401">
        <v>44.363711853850944</v>
      </c>
      <c r="J371" s="15">
        <v>78.658916337969686</v>
      </c>
      <c r="K371" s="1346"/>
    </row>
    <row r="372" spans="1:11" ht="14.45" customHeight="1">
      <c r="A372" s="544" t="s">
        <v>17</v>
      </c>
      <c r="B372" s="914">
        <v>10007</v>
      </c>
      <c r="C372" s="1398">
        <v>7.9944039172579195E-2</v>
      </c>
      <c r="D372" s="1399">
        <v>0.71949635255321276</v>
      </c>
      <c r="E372" s="1399">
        <v>0.76946137703607476</v>
      </c>
      <c r="F372" s="1399">
        <v>1.5489157589687219</v>
      </c>
      <c r="G372" s="1399">
        <v>2.6181672829019687</v>
      </c>
      <c r="H372" s="1399">
        <v>46.487458778854801</v>
      </c>
      <c r="I372" s="1399">
        <v>59.568302188468067</v>
      </c>
      <c r="J372" s="16">
        <v>84.870590586589387</v>
      </c>
      <c r="K372" s="1346"/>
    </row>
    <row r="373" spans="1:11" ht="14.45" customHeight="1">
      <c r="A373" s="543" t="s">
        <v>18</v>
      </c>
      <c r="B373" s="918">
        <v>2428</v>
      </c>
      <c r="C373" s="1400">
        <v>0.20593080724876442</v>
      </c>
      <c r="D373" s="1401">
        <v>0.49423393739703458</v>
      </c>
      <c r="E373" s="1401">
        <v>0.53542009884678754</v>
      </c>
      <c r="F373" s="1401">
        <v>1.5238879736408566</v>
      </c>
      <c r="G373" s="1401">
        <v>2.841845140032949</v>
      </c>
      <c r="H373" s="1401">
        <v>46.746293245469523</v>
      </c>
      <c r="I373" s="1401">
        <v>69.522240527182859</v>
      </c>
      <c r="J373" s="15">
        <v>92.957166392092262</v>
      </c>
      <c r="K373" s="1346"/>
    </row>
    <row r="374" spans="1:11" ht="14.45" customHeight="1">
      <c r="A374" s="544" t="s">
        <v>19</v>
      </c>
      <c r="B374" s="914">
        <v>464</v>
      </c>
      <c r="C374" s="1398">
        <v>0.21551724137931033</v>
      </c>
      <c r="D374" s="1399">
        <v>0.21551724137931033</v>
      </c>
      <c r="E374" s="1399">
        <v>0.21551724137931033</v>
      </c>
      <c r="F374" s="1399">
        <v>3.4482758620689653</v>
      </c>
      <c r="G374" s="1399">
        <v>4.5258620689655169</v>
      </c>
      <c r="H374" s="1399">
        <v>84.051724137931032</v>
      </c>
      <c r="I374" s="1399">
        <v>87.5</v>
      </c>
      <c r="J374" s="16">
        <v>94.612068965517238</v>
      </c>
      <c r="K374" s="1346"/>
    </row>
    <row r="375" spans="1:11" ht="14.45" customHeight="1">
      <c r="A375" s="543" t="s">
        <v>20</v>
      </c>
      <c r="B375" s="918">
        <v>2321</v>
      </c>
      <c r="C375" s="1400">
        <v>2.0249892287806976</v>
      </c>
      <c r="D375" s="1401">
        <v>72.468763464024136</v>
      </c>
      <c r="E375" s="1401">
        <v>74.321413183972425</v>
      </c>
      <c r="F375" s="1401">
        <v>88.797931925894019</v>
      </c>
      <c r="G375" s="1401">
        <v>89.358035329599304</v>
      </c>
      <c r="H375" s="1401">
        <v>96.036191296854795</v>
      </c>
      <c r="I375" s="1401">
        <v>96.122361051271</v>
      </c>
      <c r="J375" s="15">
        <v>97.457992244722107</v>
      </c>
      <c r="K375" s="1346"/>
    </row>
    <row r="376" spans="1:11" ht="14.45" customHeight="1">
      <c r="A376" s="544" t="s">
        <v>21</v>
      </c>
      <c r="B376" s="914">
        <v>1413</v>
      </c>
      <c r="C376" s="1398">
        <v>7.077140835102619</v>
      </c>
      <c r="D376" s="1399">
        <v>84.359518754423206</v>
      </c>
      <c r="E376" s="1399">
        <v>85.421089879688608</v>
      </c>
      <c r="F376" s="1399">
        <v>95.824486907289455</v>
      </c>
      <c r="G376" s="1399">
        <v>96.178343949044589</v>
      </c>
      <c r="H376" s="1399">
        <v>98.3722576079264</v>
      </c>
      <c r="I376" s="1399">
        <v>98.3722576079264</v>
      </c>
      <c r="J376" s="16">
        <v>99.009200283085633</v>
      </c>
      <c r="K376" s="1346"/>
    </row>
    <row r="377" spans="1:11" ht="14.45" customHeight="1">
      <c r="A377" s="543" t="s">
        <v>22</v>
      </c>
      <c r="B377" s="918">
        <v>1740</v>
      </c>
      <c r="C377" s="1400">
        <v>0.86206896551724133</v>
      </c>
      <c r="D377" s="1401">
        <v>3.2183908045977012</v>
      </c>
      <c r="E377" s="1401">
        <v>3.2183908045977012</v>
      </c>
      <c r="F377" s="1401">
        <v>7.2413793103448283</v>
      </c>
      <c r="G377" s="1401">
        <v>9.0229885057471257</v>
      </c>
      <c r="H377" s="1401">
        <v>62.52873563218391</v>
      </c>
      <c r="I377" s="1401">
        <v>64.65517241379311</v>
      </c>
      <c r="J377" s="15">
        <v>87.586206896551715</v>
      </c>
      <c r="K377" s="1346"/>
    </row>
    <row r="378" spans="1:11" ht="14.45" customHeight="1" thickBot="1">
      <c r="A378" s="1149" t="s">
        <v>23</v>
      </c>
      <c r="B378" s="922">
        <v>1320</v>
      </c>
      <c r="C378" s="1402">
        <v>2.2727272727272729</v>
      </c>
      <c r="D378" s="1403">
        <v>70.378787878787875</v>
      </c>
      <c r="E378" s="1403">
        <v>74.318181818181813</v>
      </c>
      <c r="F378" s="1403">
        <v>93.712121212121218</v>
      </c>
      <c r="G378" s="1403">
        <v>95.227272727272734</v>
      </c>
      <c r="H378" s="1403">
        <v>99.318181818181813</v>
      </c>
      <c r="I378" s="1403">
        <v>99.318181818181813</v>
      </c>
      <c r="J378" s="1404">
        <v>99.848484848484858</v>
      </c>
      <c r="K378" s="1346"/>
    </row>
    <row r="379" spans="1:11" ht="14.45" customHeight="1">
      <c r="A379" s="1351" t="s">
        <v>28</v>
      </c>
      <c r="B379" s="930">
        <f>SUM(B363:B364,B367,B368,B369,B371,B372,B373,B374,B377)</f>
        <v>42014</v>
      </c>
      <c r="C379" s="1405">
        <v>0.19993335554815062</v>
      </c>
      <c r="D379" s="1406">
        <v>1.4637977816918171</v>
      </c>
      <c r="E379" s="1406">
        <v>1.5471033465035464</v>
      </c>
      <c r="F379" s="1406">
        <v>3.805874232398724</v>
      </c>
      <c r="G379" s="1406">
        <v>5.1554243823487411</v>
      </c>
      <c r="H379" s="1406">
        <v>48.560003808254393</v>
      </c>
      <c r="I379" s="1406">
        <v>57.402294473270807</v>
      </c>
      <c r="J379" s="1407">
        <v>87.535107345170658</v>
      </c>
      <c r="K379" s="1346"/>
    </row>
    <row r="380" spans="1:11" ht="14.45" customHeight="1">
      <c r="A380" s="1151" t="s">
        <v>27</v>
      </c>
      <c r="B380" s="942">
        <f>SUM(B365,B366,B370,B375,B376,B378)</f>
        <v>10071</v>
      </c>
      <c r="C380" s="1405">
        <v>3.0781451692979842</v>
      </c>
      <c r="D380" s="1406">
        <v>61.513255883229078</v>
      </c>
      <c r="E380" s="1406">
        <v>63.181411974977664</v>
      </c>
      <c r="F380" s="1406">
        <v>76.993347234634101</v>
      </c>
      <c r="G380" s="1406">
        <v>77.589117267401448</v>
      </c>
      <c r="H380" s="1406">
        <v>87.2207327971403</v>
      </c>
      <c r="I380" s="1406">
        <v>87.409393307516638</v>
      </c>
      <c r="J380" s="1407">
        <v>92.254989574024421</v>
      </c>
      <c r="K380" s="1346"/>
    </row>
    <row r="381" spans="1:11" ht="14.45" customHeight="1">
      <c r="A381" s="1152" t="s">
        <v>26</v>
      </c>
      <c r="B381" s="954">
        <f>SUM(B363:B378)</f>
        <v>52085</v>
      </c>
      <c r="C381" s="1408">
        <v>0.75645579341461078</v>
      </c>
      <c r="D381" s="1409">
        <v>13.074781606988575</v>
      </c>
      <c r="E381" s="1409">
        <v>13.464529135067677</v>
      </c>
      <c r="F381" s="1409">
        <v>17.957185370068157</v>
      </c>
      <c r="G381" s="1409">
        <v>19.160986848420851</v>
      </c>
      <c r="H381" s="1409">
        <v>56.035326869540171</v>
      </c>
      <c r="I381" s="1409">
        <v>63.204377459921282</v>
      </c>
      <c r="J381" s="1410">
        <v>88.447729672650482</v>
      </c>
      <c r="K381" s="1346"/>
    </row>
    <row r="382" spans="1:11" ht="14.45" customHeight="1">
      <c r="A382" s="2180" t="s">
        <v>707</v>
      </c>
      <c r="B382" s="2180"/>
      <c r="C382" s="2180"/>
      <c r="D382" s="2180"/>
      <c r="E382" s="2180"/>
      <c r="F382" s="2180"/>
      <c r="G382" s="2180"/>
      <c r="H382" s="2180"/>
      <c r="I382" s="2180"/>
      <c r="J382" s="2180"/>
      <c r="K382" s="1346"/>
    </row>
    <row r="383" spans="1:11" ht="14.45" customHeight="1">
      <c r="A383" s="2180" t="s">
        <v>708</v>
      </c>
      <c r="B383" s="2180"/>
      <c r="C383" s="2180"/>
      <c r="D383" s="2180"/>
      <c r="E383" s="2180"/>
      <c r="F383" s="2180"/>
      <c r="G383" s="2180"/>
      <c r="H383" s="2180"/>
      <c r="I383" s="2180"/>
      <c r="J383" s="2180"/>
      <c r="K383" s="1346"/>
    </row>
    <row r="384" spans="1:11" ht="23.25" customHeight="1">
      <c r="A384" s="1850" t="s">
        <v>582</v>
      </c>
      <c r="B384" s="1850"/>
      <c r="C384" s="1850"/>
      <c r="D384" s="1850"/>
      <c r="E384" s="1850"/>
      <c r="F384" s="1850"/>
      <c r="G384" s="1850"/>
      <c r="H384" s="1850"/>
      <c r="I384" s="1850"/>
      <c r="J384" s="1850"/>
      <c r="K384" s="1346"/>
    </row>
    <row r="385" spans="1:11" ht="14.45" customHeight="1">
      <c r="A385" s="1346"/>
      <c r="B385" s="1411"/>
      <c r="C385" s="1346"/>
      <c r="D385" s="1346"/>
      <c r="E385" s="1346"/>
      <c r="F385" s="1346"/>
      <c r="G385" s="1346"/>
      <c r="H385" s="1346"/>
      <c r="I385" s="1346"/>
      <c r="J385" s="1346"/>
      <c r="K385" s="1346"/>
    </row>
    <row r="386" spans="1:11" ht="15" customHeight="1">
      <c r="A386" s="2181" t="s">
        <v>709</v>
      </c>
      <c r="B386" s="2181"/>
      <c r="C386" s="2181"/>
      <c r="D386" s="2181"/>
      <c r="E386" s="2181"/>
      <c r="F386" s="2181"/>
      <c r="G386" s="2181"/>
      <c r="H386" s="2181"/>
      <c r="I386" s="2181"/>
      <c r="J386" s="2181"/>
      <c r="K386" s="2181"/>
    </row>
    <row r="387" spans="1:11" ht="14.45" customHeight="1">
      <c r="A387" s="1844" t="s">
        <v>8</v>
      </c>
      <c r="B387" s="1928" t="s">
        <v>29</v>
      </c>
      <c r="C387" s="1926" t="s">
        <v>693</v>
      </c>
      <c r="D387" s="1966"/>
      <c r="E387" s="1966"/>
      <c r="F387" s="1966"/>
      <c r="G387" s="1966"/>
      <c r="H387" s="1966"/>
      <c r="I387" s="1966"/>
      <c r="J387" s="1966"/>
      <c r="K387" s="1966"/>
    </row>
    <row r="388" spans="1:11" ht="14.45" customHeight="1">
      <c r="A388" s="1844"/>
      <c r="B388" s="1928"/>
      <c r="C388" s="1395" t="s">
        <v>694</v>
      </c>
      <c r="D388" s="1394" t="s">
        <v>695</v>
      </c>
      <c r="E388" s="906" t="s">
        <v>696</v>
      </c>
      <c r="F388" s="907" t="s">
        <v>697</v>
      </c>
      <c r="G388" s="1394" t="s">
        <v>698</v>
      </c>
      <c r="H388" s="907" t="s">
        <v>699</v>
      </c>
      <c r="I388" s="907" t="s">
        <v>700</v>
      </c>
      <c r="J388" s="1394" t="s">
        <v>701</v>
      </c>
      <c r="K388" s="907" t="s">
        <v>702</v>
      </c>
    </row>
    <row r="389" spans="1:11" ht="14.45" customHeight="1" thickBot="1">
      <c r="A389" s="1845"/>
      <c r="B389" s="1348" t="s">
        <v>1</v>
      </c>
      <c r="C389" s="1836" t="s">
        <v>648</v>
      </c>
      <c r="D389" s="1837"/>
      <c r="E389" s="1837"/>
      <c r="F389" s="1837"/>
      <c r="G389" s="1837"/>
      <c r="H389" s="1837"/>
      <c r="I389" s="1837"/>
      <c r="J389" s="1837"/>
      <c r="K389" s="1837"/>
    </row>
    <row r="390" spans="1:11" ht="14.45" customHeight="1">
      <c r="A390" s="543" t="s">
        <v>9</v>
      </c>
      <c r="B390" s="918">
        <v>8518</v>
      </c>
      <c r="C390" s="1396">
        <v>45.444940126790328</v>
      </c>
      <c r="D390" s="1412">
        <v>32.824606715191358</v>
      </c>
      <c r="E390" s="1412">
        <v>31.991077717774125</v>
      </c>
      <c r="F390" s="1412">
        <v>7.5722000469593809</v>
      </c>
      <c r="G390" s="1412">
        <v>6.9147687250528289</v>
      </c>
      <c r="H390" s="1412">
        <v>3.451514440009392</v>
      </c>
      <c r="I390" s="1412">
        <v>3.3928152148391644</v>
      </c>
      <c r="J390" s="1412">
        <v>0.57525240666823196</v>
      </c>
      <c r="K390" s="15">
        <v>0.56351256163418639</v>
      </c>
    </row>
    <row r="391" spans="1:11" ht="14.45" customHeight="1">
      <c r="A391" s="544" t="s">
        <v>10</v>
      </c>
      <c r="B391" s="914">
        <v>8495</v>
      </c>
      <c r="C391" s="1398">
        <v>62.495585638610947</v>
      </c>
      <c r="D391" s="16">
        <v>40.824014125956445</v>
      </c>
      <c r="E391" s="16">
        <v>39.776339022954673</v>
      </c>
      <c r="F391" s="16">
        <v>8.2048263684520304</v>
      </c>
      <c r="G391" s="16">
        <v>7.4867569158328431</v>
      </c>
      <c r="H391" s="16">
        <v>4.0494408475573866</v>
      </c>
      <c r="I391" s="16">
        <v>3.9081812831077105</v>
      </c>
      <c r="J391" s="16">
        <v>1.0947616244849911</v>
      </c>
      <c r="K391" s="16">
        <v>0.96527369040612121</v>
      </c>
    </row>
    <row r="392" spans="1:11" ht="14.45" customHeight="1">
      <c r="A392" s="543" t="s">
        <v>11</v>
      </c>
      <c r="B392" s="918">
        <v>2560</v>
      </c>
      <c r="C392" s="1400">
        <v>85.546875</v>
      </c>
      <c r="D392" s="15">
        <v>72.890625</v>
      </c>
      <c r="E392" s="15">
        <v>72.109375</v>
      </c>
      <c r="F392" s="15">
        <v>34.6484375</v>
      </c>
      <c r="G392" s="15">
        <v>34.4140625</v>
      </c>
      <c r="H392" s="15">
        <v>22.3046875</v>
      </c>
      <c r="I392" s="15">
        <v>22.109375</v>
      </c>
      <c r="J392" s="15">
        <v>1.875</v>
      </c>
      <c r="K392" s="15">
        <v>1.875</v>
      </c>
    </row>
    <row r="393" spans="1:11" ht="14.45" customHeight="1">
      <c r="A393" s="544" t="s">
        <v>12</v>
      </c>
      <c r="B393" s="914">
        <v>1513</v>
      </c>
      <c r="C393" s="1398">
        <v>93.258426966292134</v>
      </c>
      <c r="D393" s="16">
        <v>83.873099801718439</v>
      </c>
      <c r="E393" s="16">
        <v>83.146067415730343</v>
      </c>
      <c r="F393" s="16">
        <v>29.477858559153997</v>
      </c>
      <c r="G393" s="16">
        <v>28.949107732980835</v>
      </c>
      <c r="H393" s="16">
        <v>17.514871116986118</v>
      </c>
      <c r="I393" s="16">
        <v>17.316589557171184</v>
      </c>
      <c r="J393" s="16">
        <v>3.8334434897554526</v>
      </c>
      <c r="K393" s="16">
        <v>3.8334434897554526</v>
      </c>
    </row>
    <row r="394" spans="1:11" ht="14.45" customHeight="1">
      <c r="A394" s="543" t="s">
        <v>13</v>
      </c>
      <c r="B394" s="918">
        <v>426</v>
      </c>
      <c r="C394" s="1400">
        <v>39.906103286384976</v>
      </c>
      <c r="D394" s="15">
        <v>25.821596244131456</v>
      </c>
      <c r="E394" s="15">
        <v>24.647887323943664</v>
      </c>
      <c r="F394" s="15">
        <v>3.755868544600939</v>
      </c>
      <c r="G394" s="15">
        <v>3.5211267605633805</v>
      </c>
      <c r="H394" s="15">
        <v>2.3474178403755865</v>
      </c>
      <c r="I394" s="15">
        <v>2.3474178403755865</v>
      </c>
      <c r="J394" s="15">
        <v>0</v>
      </c>
      <c r="K394" s="15">
        <v>0</v>
      </c>
    </row>
    <row r="395" spans="1:11" ht="14.45" customHeight="1">
      <c r="A395" s="544" t="s">
        <v>14</v>
      </c>
      <c r="B395" s="914">
        <v>1070</v>
      </c>
      <c r="C395" s="1398">
        <v>76.261682242990659</v>
      </c>
      <c r="D395" s="16">
        <v>72.710280373831765</v>
      </c>
      <c r="E395" s="16">
        <v>72.710280373831765</v>
      </c>
      <c r="F395" s="16">
        <v>52.616822429906541</v>
      </c>
      <c r="G395" s="16">
        <v>52.336448598130836</v>
      </c>
      <c r="H395" s="16">
        <v>44.299065420560744</v>
      </c>
      <c r="I395" s="16">
        <v>44.205607476635514</v>
      </c>
      <c r="J395" s="16">
        <v>5.7943925233644862</v>
      </c>
      <c r="K395" s="16">
        <v>5.7009345794392523</v>
      </c>
    </row>
    <row r="396" spans="1:11" ht="14.45" customHeight="1">
      <c r="A396" s="543" t="s">
        <v>15</v>
      </c>
      <c r="B396" s="918">
        <v>4049</v>
      </c>
      <c r="C396" s="1400">
        <v>70.486539886391697</v>
      </c>
      <c r="D396" s="15">
        <v>48.234131884415902</v>
      </c>
      <c r="E396" s="15">
        <v>47.295628550259323</v>
      </c>
      <c r="F396" s="15">
        <v>5.9767843912077057</v>
      </c>
      <c r="G396" s="15">
        <v>5.4828352679673991</v>
      </c>
      <c r="H396" s="15">
        <v>3.8775006174364037</v>
      </c>
      <c r="I396" s="15">
        <v>3.8281057051123737</v>
      </c>
      <c r="J396" s="15">
        <v>1.1360829834527044</v>
      </c>
      <c r="K396" s="15">
        <v>1.037293158804643</v>
      </c>
    </row>
    <row r="397" spans="1:11" ht="14.45" customHeight="1">
      <c r="A397" s="544" t="s">
        <v>24</v>
      </c>
      <c r="B397" s="914">
        <v>944</v>
      </c>
      <c r="C397" s="1398">
        <v>98.834745762711862</v>
      </c>
      <c r="D397" s="16">
        <v>94.491525423728817</v>
      </c>
      <c r="E397" s="16">
        <v>93.538135593220346</v>
      </c>
      <c r="F397" s="16">
        <v>44.067796610169488</v>
      </c>
      <c r="G397" s="16">
        <v>43.644067796610173</v>
      </c>
      <c r="H397" s="16">
        <v>26.271186440677969</v>
      </c>
      <c r="I397" s="16">
        <v>26.165254237288138</v>
      </c>
      <c r="J397" s="16">
        <v>4.9788135593220337</v>
      </c>
      <c r="K397" s="16">
        <v>4.8728813559322033</v>
      </c>
    </row>
    <row r="398" spans="1:11" ht="14.45" customHeight="1">
      <c r="A398" s="543" t="s">
        <v>16</v>
      </c>
      <c r="B398" s="918">
        <v>4817</v>
      </c>
      <c r="C398" s="1400">
        <v>39.900352916753171</v>
      </c>
      <c r="D398" s="15">
        <v>30.060203446128298</v>
      </c>
      <c r="E398" s="15">
        <v>29.561968029894125</v>
      </c>
      <c r="F398" s="15">
        <v>6.3940211750051903</v>
      </c>
      <c r="G398" s="15">
        <v>6.227942702927133</v>
      </c>
      <c r="H398" s="15">
        <v>3.1762507784928382</v>
      </c>
      <c r="I398" s="15">
        <v>3.1347311604733239</v>
      </c>
      <c r="J398" s="15">
        <v>1.0172306414780985</v>
      </c>
      <c r="K398" s="15">
        <v>0.95495121444882702</v>
      </c>
    </row>
    <row r="399" spans="1:11" ht="14.45" customHeight="1">
      <c r="A399" s="544" t="s">
        <v>17</v>
      </c>
      <c r="B399" s="914">
        <v>10007</v>
      </c>
      <c r="C399" s="1398">
        <v>61.137203957229936</v>
      </c>
      <c r="D399" s="16">
        <v>20.205855900869391</v>
      </c>
      <c r="E399" s="16">
        <v>17.94743679424403</v>
      </c>
      <c r="F399" s="16">
        <v>3.5974817627660638</v>
      </c>
      <c r="G399" s="16">
        <v>3.2177475766963131</v>
      </c>
      <c r="H399" s="16">
        <v>2.2983911262116519</v>
      </c>
      <c r="I399" s="16">
        <v>2.2983911262116519</v>
      </c>
      <c r="J399" s="16">
        <v>0.75946837213950236</v>
      </c>
      <c r="K399" s="16">
        <v>0.71949635255321276</v>
      </c>
    </row>
    <row r="400" spans="1:11" ht="14.45" customHeight="1">
      <c r="A400" s="543" t="s">
        <v>18</v>
      </c>
      <c r="B400" s="918">
        <v>2428</v>
      </c>
      <c r="C400" s="1400">
        <v>62.026359143327845</v>
      </c>
      <c r="D400" s="15">
        <v>29.242174629324545</v>
      </c>
      <c r="E400" s="15">
        <v>26.85337726523888</v>
      </c>
      <c r="F400" s="15">
        <v>3.4184514003294892</v>
      </c>
      <c r="G400" s="15">
        <v>3.0065897858319603</v>
      </c>
      <c r="H400" s="15">
        <v>1.4827018121911038</v>
      </c>
      <c r="I400" s="15">
        <v>1.4003294892915981</v>
      </c>
      <c r="J400" s="15">
        <v>0.49423393739703458</v>
      </c>
      <c r="K400" s="15">
        <v>0.49423393739703458</v>
      </c>
    </row>
    <row r="401" spans="1:11" ht="14.45" customHeight="1">
      <c r="A401" s="544" t="s">
        <v>19</v>
      </c>
      <c r="B401" s="914">
        <v>464</v>
      </c>
      <c r="C401" s="1398">
        <v>89.224137931034491</v>
      </c>
      <c r="D401" s="16">
        <v>85.34482758620689</v>
      </c>
      <c r="E401" s="16">
        <v>84.698275862068968</v>
      </c>
      <c r="F401" s="16">
        <v>11.206896551724139</v>
      </c>
      <c r="G401" s="16">
        <v>10.991379310344827</v>
      </c>
      <c r="H401" s="16">
        <v>9.2672413793103452</v>
      </c>
      <c r="I401" s="16">
        <v>9.2672413793103452</v>
      </c>
      <c r="J401" s="16">
        <v>2.1551724137931036</v>
      </c>
      <c r="K401" s="16">
        <v>1.9396551724137931</v>
      </c>
    </row>
    <row r="402" spans="1:11" ht="14.45" customHeight="1">
      <c r="A402" s="543" t="s">
        <v>20</v>
      </c>
      <c r="B402" s="918">
        <v>2321</v>
      </c>
      <c r="C402" s="1400">
        <v>92.158552348125809</v>
      </c>
      <c r="D402" s="15">
        <v>70.486859112451526</v>
      </c>
      <c r="E402" s="15">
        <v>69.36665230504093</v>
      </c>
      <c r="F402" s="15">
        <v>16.846186988367084</v>
      </c>
      <c r="G402" s="15">
        <v>16.113744075829384</v>
      </c>
      <c r="H402" s="15">
        <v>7.4536837570012917</v>
      </c>
      <c r="I402" s="15">
        <v>7.3244291253769926</v>
      </c>
      <c r="J402" s="15">
        <v>1.8957345971563981</v>
      </c>
      <c r="K402" s="15">
        <v>1.809564842740198</v>
      </c>
    </row>
    <row r="403" spans="1:11" ht="14.45" customHeight="1">
      <c r="A403" s="544" t="s">
        <v>21</v>
      </c>
      <c r="B403" s="914">
        <v>1413</v>
      </c>
      <c r="C403" s="1398">
        <v>95.89525831564049</v>
      </c>
      <c r="D403" s="16">
        <v>83.651804670912952</v>
      </c>
      <c r="E403" s="16">
        <v>82.802547770700642</v>
      </c>
      <c r="F403" s="16">
        <v>21.443736730360936</v>
      </c>
      <c r="G403" s="16">
        <v>21.302193913658883</v>
      </c>
      <c r="H403" s="16">
        <v>16.489738145789101</v>
      </c>
      <c r="I403" s="16">
        <v>16.418966737438076</v>
      </c>
      <c r="J403" s="16">
        <v>2.4062278839348901</v>
      </c>
      <c r="K403" s="16">
        <v>2.4062278839348901</v>
      </c>
    </row>
    <row r="404" spans="1:11" ht="14.45" customHeight="1">
      <c r="A404" s="543" t="s">
        <v>22</v>
      </c>
      <c r="B404" s="918">
        <v>1740</v>
      </c>
      <c r="C404" s="1400">
        <v>40.977011494252871</v>
      </c>
      <c r="D404" s="15">
        <v>37.241379310344833</v>
      </c>
      <c r="E404" s="15">
        <v>37.011494252873561</v>
      </c>
      <c r="F404" s="15">
        <v>8.2183908045977017</v>
      </c>
      <c r="G404" s="15">
        <v>7.873563218390804</v>
      </c>
      <c r="H404" s="15">
        <v>4.3103448275862073</v>
      </c>
      <c r="I404" s="15">
        <v>4.3103448275862073</v>
      </c>
      <c r="J404" s="15">
        <v>1.4942528735632183</v>
      </c>
      <c r="K404" s="15">
        <v>1.4942528735632183</v>
      </c>
    </row>
    <row r="405" spans="1:11" ht="14.45" customHeight="1" thickBot="1">
      <c r="A405" s="1149" t="s">
        <v>23</v>
      </c>
      <c r="B405" s="922">
        <v>1320</v>
      </c>
      <c r="C405" s="1402">
        <v>95.757575757575751</v>
      </c>
      <c r="D405" s="1404">
        <v>76.212121212121204</v>
      </c>
      <c r="E405" s="1404">
        <v>73.712121212121204</v>
      </c>
      <c r="F405" s="1404">
        <v>15.909090909090908</v>
      </c>
      <c r="G405" s="1404">
        <v>15.378787878787877</v>
      </c>
      <c r="H405" s="1404">
        <v>6.9696969696969706</v>
      </c>
      <c r="I405" s="1404">
        <v>6.8181818181818175</v>
      </c>
      <c r="J405" s="1404">
        <v>0.98484848484848475</v>
      </c>
      <c r="K405" s="1404">
        <v>0.98484848484848475</v>
      </c>
    </row>
    <row r="406" spans="1:11" ht="14.45" customHeight="1">
      <c r="A406" s="1351" t="s">
        <v>28</v>
      </c>
      <c r="B406" s="930">
        <f>SUM(B390:B391,B394,B395,B396,B398,B399,B400,B401,B404)</f>
        <v>42014</v>
      </c>
      <c r="C406" s="1413">
        <v>56.393107059551575</v>
      </c>
      <c r="D406" s="1414">
        <v>34.105298233922028</v>
      </c>
      <c r="E406" s="1414">
        <v>32.872375874708432</v>
      </c>
      <c r="F406" s="1414">
        <v>7.3999143142761934</v>
      </c>
      <c r="G406" s="1414">
        <v>6.9143618793735415</v>
      </c>
      <c r="H406" s="1414">
        <v>4.3223687342314463</v>
      </c>
      <c r="I406" s="1414">
        <v>4.2652449183605468</v>
      </c>
      <c r="J406" s="1414">
        <v>1.0068072547246156</v>
      </c>
      <c r="K406" s="1414">
        <v>0.94730327985909457</v>
      </c>
    </row>
    <row r="407" spans="1:11" ht="14.45" customHeight="1">
      <c r="A407" s="1151" t="s">
        <v>27</v>
      </c>
      <c r="B407" s="942">
        <f>SUM(B392,B393,B397,B402,B403,B405)</f>
        <v>10071</v>
      </c>
      <c r="C407" s="1405">
        <v>92.264919074570557</v>
      </c>
      <c r="D407" s="1407">
        <v>77.956508787607987</v>
      </c>
      <c r="E407" s="1407">
        <v>76.854334226988385</v>
      </c>
      <c r="F407" s="1407">
        <v>26.342964948863074</v>
      </c>
      <c r="G407" s="1407">
        <v>25.906066924833681</v>
      </c>
      <c r="H407" s="1407">
        <v>15.708469863965844</v>
      </c>
      <c r="I407" s="1407">
        <v>15.559527355774005</v>
      </c>
      <c r="J407" s="1407">
        <v>2.4227981332538975</v>
      </c>
      <c r="K407" s="1407">
        <v>2.3930096316155298</v>
      </c>
    </row>
    <row r="408" spans="1:11" ht="14.45" customHeight="1">
      <c r="A408" s="1152" t="s">
        <v>26</v>
      </c>
      <c r="B408" s="954">
        <f>SUM(B390:B405)</f>
        <v>52085</v>
      </c>
      <c r="C408" s="1408">
        <v>63.32917346644907</v>
      </c>
      <c r="D408" s="1410">
        <v>42.584237304406258</v>
      </c>
      <c r="E408" s="1410">
        <v>41.376595948929634</v>
      </c>
      <c r="F408" s="1410">
        <v>11.062685994048191</v>
      </c>
      <c r="G408" s="1410">
        <v>10.586541230680618</v>
      </c>
      <c r="H408" s="1410">
        <v>6.5239512335605268</v>
      </c>
      <c r="I408" s="1410">
        <v>6.449073629643852</v>
      </c>
      <c r="J408" s="1410">
        <v>1.2805990208313334</v>
      </c>
      <c r="K408" s="1410">
        <v>1.2268407410962849</v>
      </c>
    </row>
    <row r="409" spans="1:11" ht="14.45" customHeight="1">
      <c r="A409" s="2180" t="s">
        <v>707</v>
      </c>
      <c r="B409" s="2180"/>
      <c r="C409" s="2180"/>
      <c r="D409" s="2180"/>
      <c r="E409" s="2180"/>
      <c r="F409" s="2180"/>
      <c r="G409" s="2180"/>
      <c r="H409" s="2180"/>
      <c r="I409" s="2180"/>
      <c r="J409" s="2180"/>
      <c r="K409" s="2180"/>
    </row>
    <row r="410" spans="1:11" ht="14.45" customHeight="1">
      <c r="A410" s="2180" t="s">
        <v>710</v>
      </c>
      <c r="B410" s="2180"/>
      <c r="C410" s="2180"/>
      <c r="D410" s="2180"/>
      <c r="E410" s="2180"/>
      <c r="F410" s="2180"/>
      <c r="G410" s="2180"/>
      <c r="H410" s="2180"/>
      <c r="I410" s="2180"/>
      <c r="J410" s="2180"/>
      <c r="K410" s="2180"/>
    </row>
    <row r="411" spans="1:11" ht="14.45" customHeight="1">
      <c r="A411" s="2180" t="s">
        <v>711</v>
      </c>
      <c r="B411" s="2180"/>
      <c r="C411" s="2180"/>
      <c r="D411" s="2180"/>
      <c r="E411" s="2180"/>
      <c r="F411" s="2180"/>
      <c r="G411" s="2180"/>
      <c r="H411" s="2180"/>
      <c r="I411" s="2180"/>
      <c r="J411" s="2180"/>
      <c r="K411" s="2180"/>
    </row>
    <row r="412" spans="1:11" ht="24" customHeight="1">
      <c r="A412" s="1850" t="s">
        <v>582</v>
      </c>
      <c r="B412" s="1850"/>
      <c r="C412" s="1850"/>
      <c r="D412" s="1850"/>
      <c r="E412" s="1850"/>
      <c r="F412" s="1850"/>
      <c r="G412" s="1850"/>
      <c r="H412" s="1850"/>
      <c r="I412" s="1850"/>
      <c r="J412" s="1850"/>
      <c r="K412" s="1850"/>
    </row>
    <row r="413" spans="1:11" ht="14.45" customHeight="1">
      <c r="A413" s="530"/>
      <c r="B413" s="530"/>
      <c r="C413" s="530"/>
      <c r="D413" s="530"/>
      <c r="E413" s="530"/>
      <c r="F413" s="530"/>
      <c r="G413" s="530"/>
      <c r="H413" s="530"/>
      <c r="I413" s="530"/>
      <c r="J413" s="530"/>
      <c r="K413" s="530"/>
    </row>
  </sheetData>
  <mergeCells count="138">
    <mergeCell ref="A3:K3"/>
    <mergeCell ref="A5:H5"/>
    <mergeCell ref="A6:A8"/>
    <mergeCell ref="B6:B7"/>
    <mergeCell ref="C6:H6"/>
    <mergeCell ref="C8:H8"/>
    <mergeCell ref="A56:K56"/>
    <mergeCell ref="A57:K57"/>
    <mergeCell ref="A58:K58"/>
    <mergeCell ref="A59:K59"/>
    <mergeCell ref="A60:K60"/>
    <mergeCell ref="A62:K62"/>
    <mergeCell ref="A28:H28"/>
    <mergeCell ref="A29:H29"/>
    <mergeCell ref="A30:H30"/>
    <mergeCell ref="A31:H31"/>
    <mergeCell ref="A33:K33"/>
    <mergeCell ref="A34:A36"/>
    <mergeCell ref="B34:B35"/>
    <mergeCell ref="C34:K34"/>
    <mergeCell ref="C36:K36"/>
    <mergeCell ref="A88:H88"/>
    <mergeCell ref="A89:H89"/>
    <mergeCell ref="A90:H90"/>
    <mergeCell ref="A92:K92"/>
    <mergeCell ref="A93:A95"/>
    <mergeCell ref="B93:B94"/>
    <mergeCell ref="C93:K93"/>
    <mergeCell ref="C95:K95"/>
    <mergeCell ref="A64:H64"/>
    <mergeCell ref="A65:A67"/>
    <mergeCell ref="B65:B66"/>
    <mergeCell ref="C65:H65"/>
    <mergeCell ref="C67:H67"/>
    <mergeCell ref="A87:H87"/>
    <mergeCell ref="A123:H123"/>
    <mergeCell ref="A124:A126"/>
    <mergeCell ref="B124:B125"/>
    <mergeCell ref="C124:H124"/>
    <mergeCell ref="C126:H126"/>
    <mergeCell ref="A146:H146"/>
    <mergeCell ref="A115:K115"/>
    <mergeCell ref="A116:K116"/>
    <mergeCell ref="A117:K117"/>
    <mergeCell ref="A118:K118"/>
    <mergeCell ref="A119:K119"/>
    <mergeCell ref="A121:K121"/>
    <mergeCell ref="A174:K174"/>
    <mergeCell ref="A175:K175"/>
    <mergeCell ref="A176:K176"/>
    <mergeCell ref="A177:K177"/>
    <mergeCell ref="A178:K178"/>
    <mergeCell ref="A180:K180"/>
    <mergeCell ref="A147:H147"/>
    <mergeCell ref="A148:H148"/>
    <mergeCell ref="A149:H149"/>
    <mergeCell ref="A151:K151"/>
    <mergeCell ref="A152:A154"/>
    <mergeCell ref="B152:B153"/>
    <mergeCell ref="C152:K152"/>
    <mergeCell ref="C154:K154"/>
    <mergeCell ref="A206:H206"/>
    <mergeCell ref="A207:H207"/>
    <mergeCell ref="A208:H208"/>
    <mergeCell ref="A210:K210"/>
    <mergeCell ref="A211:A213"/>
    <mergeCell ref="B211:B212"/>
    <mergeCell ref="C211:K211"/>
    <mergeCell ref="C213:K213"/>
    <mergeCell ref="A182:H182"/>
    <mergeCell ref="A183:A185"/>
    <mergeCell ref="B183:B184"/>
    <mergeCell ref="C183:H183"/>
    <mergeCell ref="C185:H185"/>
    <mergeCell ref="A205:H205"/>
    <mergeCell ref="A241:H241"/>
    <mergeCell ref="A242:A244"/>
    <mergeCell ref="B242:B243"/>
    <mergeCell ref="C242:H242"/>
    <mergeCell ref="C244:H244"/>
    <mergeCell ref="A264:H264"/>
    <mergeCell ref="A233:K233"/>
    <mergeCell ref="A234:K234"/>
    <mergeCell ref="A235:K235"/>
    <mergeCell ref="A236:K236"/>
    <mergeCell ref="A237:K237"/>
    <mergeCell ref="A239:K239"/>
    <mergeCell ref="A292:K292"/>
    <mergeCell ref="A293:K293"/>
    <mergeCell ref="A294:K294"/>
    <mergeCell ref="A295:K295"/>
    <mergeCell ref="A296:K296"/>
    <mergeCell ref="A298:K298"/>
    <mergeCell ref="A265:H265"/>
    <mergeCell ref="A266:H266"/>
    <mergeCell ref="A267:H267"/>
    <mergeCell ref="A269:K269"/>
    <mergeCell ref="A270:A272"/>
    <mergeCell ref="B270:B271"/>
    <mergeCell ref="C270:K270"/>
    <mergeCell ref="C272:K272"/>
    <mergeCell ref="A324:J324"/>
    <mergeCell ref="A325:J325"/>
    <mergeCell ref="A326:J326"/>
    <mergeCell ref="A328:K328"/>
    <mergeCell ref="A329:A331"/>
    <mergeCell ref="B329:B330"/>
    <mergeCell ref="C329:K329"/>
    <mergeCell ref="C331:K331"/>
    <mergeCell ref="A300:J300"/>
    <mergeCell ref="A301:A303"/>
    <mergeCell ref="B301:B302"/>
    <mergeCell ref="C301:J301"/>
    <mergeCell ref="C303:J303"/>
    <mergeCell ref="A323:J323"/>
    <mergeCell ref="A359:J359"/>
    <mergeCell ref="A360:A362"/>
    <mergeCell ref="B360:B361"/>
    <mergeCell ref="C360:J360"/>
    <mergeCell ref="C362:J362"/>
    <mergeCell ref="A382:J382"/>
    <mergeCell ref="A351:K351"/>
    <mergeCell ref="A352:K352"/>
    <mergeCell ref="A353:K353"/>
    <mergeCell ref="A354:K354"/>
    <mergeCell ref="A355:K355"/>
    <mergeCell ref="A357:K357"/>
    <mergeCell ref="A409:K409"/>
    <mergeCell ref="A410:K410"/>
    <mergeCell ref="A411:K411"/>
    <mergeCell ref="A412:K412"/>
    <mergeCell ref="A383:J383"/>
    <mergeCell ref="A384:J384"/>
    <mergeCell ref="A386:K386"/>
    <mergeCell ref="A387:A389"/>
    <mergeCell ref="B387:B388"/>
    <mergeCell ref="C387:K387"/>
    <mergeCell ref="C389:K389"/>
  </mergeCells>
  <hyperlinks>
    <hyperlink ref="A1" location="Inhalt!A9" display="Zurück zum Inhalt" xr:uid="{00000000-0004-0000-1800-000000000000}"/>
  </hyperlink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02"/>
  <sheetViews>
    <sheetView zoomScale="80" zoomScaleNormal="80" workbookViewId="0"/>
  </sheetViews>
  <sheetFormatPr baseColWidth="10" defaultColWidth="11.125" defaultRowHeight="14.45" customHeight="1"/>
  <cols>
    <col min="1" max="1" width="23.5" style="1005" customWidth="1"/>
    <col min="2" max="21" width="12.125" style="1005" customWidth="1"/>
    <col min="22" max="16384" width="11.125" style="1005"/>
  </cols>
  <sheetData>
    <row r="1" spans="1:16" ht="14.45" customHeight="1">
      <c r="A1" s="1528" t="s">
        <v>176</v>
      </c>
      <c r="B1" s="1004"/>
      <c r="C1" s="1004"/>
      <c r="D1" s="1004"/>
      <c r="E1" s="1004"/>
      <c r="F1" s="1004"/>
      <c r="G1" s="1004"/>
      <c r="H1" s="1004"/>
      <c r="I1" s="1004"/>
      <c r="J1" s="1004"/>
      <c r="K1" s="1004"/>
      <c r="L1" s="1004"/>
      <c r="M1" s="1004"/>
      <c r="N1" s="1004"/>
      <c r="O1" s="1004"/>
      <c r="P1" s="1004"/>
    </row>
    <row r="2" spans="1:16" ht="14.45" customHeight="1">
      <c r="A2" s="1002"/>
      <c r="B2" s="1004"/>
      <c r="C2" s="1004"/>
      <c r="D2" s="1004"/>
      <c r="E2" s="1004"/>
      <c r="F2" s="1004"/>
      <c r="G2" s="1004"/>
      <c r="H2" s="1004"/>
      <c r="I2" s="1004"/>
      <c r="J2" s="1004"/>
      <c r="K2" s="1004"/>
      <c r="L2" s="1004"/>
      <c r="M2" s="1004"/>
      <c r="N2" s="1004"/>
      <c r="O2" s="1004"/>
      <c r="P2" s="1004"/>
    </row>
    <row r="3" spans="1:16" ht="24" customHeight="1">
      <c r="A3" s="1842">
        <v>2023</v>
      </c>
      <c r="B3" s="1842"/>
      <c r="C3" s="1842"/>
      <c r="D3" s="1842"/>
      <c r="E3" s="1842"/>
      <c r="F3" s="1842"/>
      <c r="G3" s="1842"/>
      <c r="H3" s="1842"/>
      <c r="I3" s="1842"/>
      <c r="J3" s="1842"/>
      <c r="K3" s="1842"/>
      <c r="L3" s="1842"/>
      <c r="M3" s="1842"/>
      <c r="N3" s="1842"/>
      <c r="O3" s="1842"/>
      <c r="P3" s="1842"/>
    </row>
    <row r="4" spans="1:16" ht="14.45" customHeight="1">
      <c r="A4" s="5"/>
      <c r="B4" s="7"/>
      <c r="C4" s="7"/>
      <c r="D4" s="7"/>
      <c r="E4" s="7"/>
      <c r="F4" s="7"/>
      <c r="G4" s="7"/>
      <c r="H4" s="7"/>
      <c r="I4" s="7"/>
      <c r="J4" s="7"/>
      <c r="K4" s="7"/>
      <c r="L4" s="7"/>
      <c r="M4" s="7"/>
      <c r="N4" s="7"/>
      <c r="O4" s="7"/>
      <c r="P4" s="7"/>
    </row>
    <row r="5" spans="1:16" ht="14.45" customHeight="1">
      <c r="A5" s="1930" t="s">
        <v>712</v>
      </c>
      <c r="B5" s="1930"/>
      <c r="C5" s="1930"/>
      <c r="D5" s="1930"/>
      <c r="E5" s="1930"/>
      <c r="F5" s="1930"/>
      <c r="G5" s="1930"/>
      <c r="H5" s="1930"/>
      <c r="I5" s="1930"/>
      <c r="J5" s="1930"/>
      <c r="K5" s="1930"/>
      <c r="L5" s="1930"/>
      <c r="M5" s="1930"/>
      <c r="N5" s="1930"/>
      <c r="O5" s="1930"/>
      <c r="P5" s="1930"/>
    </row>
    <row r="6" spans="1:16" ht="14.45" customHeight="1">
      <c r="A6" s="1844" t="s">
        <v>8</v>
      </c>
      <c r="B6" s="1893" t="s">
        <v>713</v>
      </c>
      <c r="C6" s="1926" t="s">
        <v>33</v>
      </c>
      <c r="D6" s="1966"/>
      <c r="E6" s="1966"/>
      <c r="F6" s="1966"/>
      <c r="G6" s="1966"/>
      <c r="H6" s="1966"/>
      <c r="I6" s="1966"/>
      <c r="J6" s="1966"/>
      <c r="K6" s="1966"/>
      <c r="L6" s="1966"/>
      <c r="M6" s="1966"/>
      <c r="N6" s="1966"/>
      <c r="O6" s="1966"/>
      <c r="P6" s="1966"/>
    </row>
    <row r="7" spans="1:16" ht="14.45" customHeight="1">
      <c r="A7" s="1844"/>
      <c r="B7" s="1893"/>
      <c r="C7" s="1834" t="s">
        <v>714</v>
      </c>
      <c r="D7" s="1841"/>
      <c r="E7" s="1893" t="s">
        <v>715</v>
      </c>
      <c r="F7" s="1893" t="s">
        <v>716</v>
      </c>
      <c r="G7" s="1926" t="s">
        <v>33</v>
      </c>
      <c r="H7" s="1966"/>
      <c r="I7" s="1966"/>
      <c r="J7" s="1966"/>
      <c r="K7" s="1966"/>
      <c r="L7" s="1966"/>
      <c r="M7" s="1966"/>
      <c r="N7" s="1966"/>
      <c r="O7" s="1966"/>
      <c r="P7" s="1966"/>
    </row>
    <row r="8" spans="1:16" ht="49.5" customHeight="1">
      <c r="A8" s="1844"/>
      <c r="B8" s="1893"/>
      <c r="C8" s="1834"/>
      <c r="D8" s="1841"/>
      <c r="E8" s="1893"/>
      <c r="F8" s="1893"/>
      <c r="G8" s="1834" t="s">
        <v>717</v>
      </c>
      <c r="H8" s="1841"/>
      <c r="I8" s="1834" t="s">
        <v>718</v>
      </c>
      <c r="J8" s="1841"/>
      <c r="K8" s="1834" t="s">
        <v>719</v>
      </c>
      <c r="L8" s="1841"/>
      <c r="M8" s="1834" t="s">
        <v>720</v>
      </c>
      <c r="N8" s="1841"/>
      <c r="O8" s="1834" t="s">
        <v>721</v>
      </c>
      <c r="P8" s="1835"/>
    </row>
    <row r="9" spans="1:16" ht="14.45" customHeight="1" thickBot="1">
      <c r="A9" s="1845"/>
      <c r="B9" s="1348" t="s">
        <v>1</v>
      </c>
      <c r="C9" s="1415" t="s">
        <v>1</v>
      </c>
      <c r="D9" s="1086" t="s">
        <v>722</v>
      </c>
      <c r="E9" s="1348" t="s">
        <v>1</v>
      </c>
      <c r="F9" s="1348" t="s">
        <v>37</v>
      </c>
      <c r="G9" s="1415" t="s">
        <v>1</v>
      </c>
      <c r="H9" s="1086" t="s">
        <v>648</v>
      </c>
      <c r="I9" s="1415" t="s">
        <v>1</v>
      </c>
      <c r="J9" s="1086" t="s">
        <v>648</v>
      </c>
      <c r="K9" s="1415" t="s">
        <v>1</v>
      </c>
      <c r="L9" s="1086" t="s">
        <v>648</v>
      </c>
      <c r="M9" s="1415" t="s">
        <v>1</v>
      </c>
      <c r="N9" s="1086" t="s">
        <v>648</v>
      </c>
      <c r="O9" s="1415" t="s">
        <v>1</v>
      </c>
      <c r="P9" s="1087" t="s">
        <v>648</v>
      </c>
    </row>
    <row r="10" spans="1:16" ht="14.45" customHeight="1">
      <c r="A10" s="975" t="s">
        <v>9</v>
      </c>
      <c r="B10" s="910">
        <v>9414</v>
      </c>
      <c r="C10" s="1069">
        <f>B10-E10</f>
        <v>344</v>
      </c>
      <c r="D10" s="1629">
        <f>C10/B10*100</f>
        <v>3.6541321436158909</v>
      </c>
      <c r="E10" s="910">
        <f>G10+I10+K10+M10+O10</f>
        <v>9070</v>
      </c>
      <c r="F10" s="1630">
        <v>8.0824999999999996</v>
      </c>
      <c r="G10" s="1636">
        <v>223</v>
      </c>
      <c r="H10" s="837">
        <f>G10/$E10*100</f>
        <v>2.4586549062844543</v>
      </c>
      <c r="I10" s="1637">
        <v>3460</v>
      </c>
      <c r="J10" s="837">
        <f>I10/$E10*100</f>
        <v>38.147739801543551</v>
      </c>
      <c r="K10" s="1637">
        <v>1181</v>
      </c>
      <c r="L10" s="837">
        <f>K10/$E10*100</f>
        <v>13.020948180815878</v>
      </c>
      <c r="M10" s="1637">
        <v>4148</v>
      </c>
      <c r="N10" s="837">
        <f>M10/$E10*100</f>
        <v>45.733186328555682</v>
      </c>
      <c r="O10" s="1637">
        <v>58</v>
      </c>
      <c r="P10" s="839">
        <f>O10/$E10*100</f>
        <v>0.63947078280044101</v>
      </c>
    </row>
    <row r="11" spans="1:16" ht="14.45" customHeight="1">
      <c r="A11" s="977" t="s">
        <v>10</v>
      </c>
      <c r="B11" s="914">
        <v>9343</v>
      </c>
      <c r="C11" s="1427">
        <f>B11-E11</f>
        <v>4</v>
      </c>
      <c r="D11" s="1042">
        <f t="shared" ref="D11:D28" si="0">C11/B11*100</f>
        <v>4.2812801027507223E-2</v>
      </c>
      <c r="E11" s="914">
        <f t="shared" ref="E11:E28" si="1">G11+I11+K11+M11+O11</f>
        <v>9339</v>
      </c>
      <c r="F11" s="1631">
        <v>8.952</v>
      </c>
      <c r="G11" s="1632">
        <v>51</v>
      </c>
      <c r="H11" s="851">
        <f>G11/E11*100</f>
        <v>0.54609701252810794</v>
      </c>
      <c r="I11" s="1638">
        <v>924</v>
      </c>
      <c r="J11" s="851">
        <f t="shared" ref="J11" si="2">I11/$E11*100</f>
        <v>9.8939929328621901</v>
      </c>
      <c r="K11" s="1638">
        <v>1935</v>
      </c>
      <c r="L11" s="851">
        <f>K11/$E11*100</f>
        <v>20.719563122389978</v>
      </c>
      <c r="M11" s="1638">
        <v>6374</v>
      </c>
      <c r="N11" s="851">
        <f t="shared" ref="N11:N25" si="3">M11/$E11*100</f>
        <v>68.25141878145412</v>
      </c>
      <c r="O11" s="1638">
        <v>55</v>
      </c>
      <c r="P11" s="852">
        <f t="shared" ref="P11:P25" si="4">O11/$E11*100</f>
        <v>0.58892815076560656</v>
      </c>
    </row>
    <row r="12" spans="1:16" ht="14.45" customHeight="1">
      <c r="A12" s="975" t="s">
        <v>11</v>
      </c>
      <c r="B12" s="918">
        <v>2832</v>
      </c>
      <c r="C12" s="1069">
        <f t="shared" ref="C12:C28" si="5">B12-E12</f>
        <v>4</v>
      </c>
      <c r="D12" s="1037">
        <f t="shared" si="0"/>
        <v>0.14124293785310735</v>
      </c>
      <c r="E12" s="918">
        <f t="shared" si="1"/>
        <v>2828</v>
      </c>
      <c r="F12" s="1044">
        <v>9.9596666666666671</v>
      </c>
      <c r="G12" s="1636">
        <v>24</v>
      </c>
      <c r="H12" s="860">
        <f t="shared" ref="H12:H16" si="6">G12/E12*100</f>
        <v>0.84865629420084865</v>
      </c>
      <c r="I12" s="1637">
        <v>26</v>
      </c>
      <c r="J12" s="860">
        <f>I12/$E12*100</f>
        <v>0.91937765205091937</v>
      </c>
      <c r="K12" s="1637">
        <v>243</v>
      </c>
      <c r="L12" s="860">
        <f t="shared" ref="L12:L25" si="7">K12/$E12*100</f>
        <v>8.5926449787835928</v>
      </c>
      <c r="M12" s="1637">
        <v>2062</v>
      </c>
      <c r="N12" s="860">
        <f t="shared" si="3"/>
        <v>72.913719943422919</v>
      </c>
      <c r="O12" s="1637">
        <v>473</v>
      </c>
      <c r="P12" s="840">
        <f t="shared" si="4"/>
        <v>16.725601131541726</v>
      </c>
    </row>
    <row r="13" spans="1:16" ht="14.45" customHeight="1">
      <c r="A13" s="977" t="s">
        <v>12</v>
      </c>
      <c r="B13" s="914">
        <v>1627</v>
      </c>
      <c r="C13" s="1427">
        <f t="shared" si="5"/>
        <v>0</v>
      </c>
      <c r="D13" s="1042">
        <f t="shared" si="0"/>
        <v>0</v>
      </c>
      <c r="E13" s="914">
        <f t="shared" si="1"/>
        <v>1627</v>
      </c>
      <c r="F13" s="1039">
        <v>10.814666666666666</v>
      </c>
      <c r="G13" s="1632">
        <v>4</v>
      </c>
      <c r="H13" s="851">
        <f t="shared" si="6"/>
        <v>0.2458512599877074</v>
      </c>
      <c r="I13" s="1638">
        <v>15</v>
      </c>
      <c r="J13" s="851">
        <f t="shared" ref="J13:J25" si="8">I13/$E13*100</f>
        <v>0.92194222495390299</v>
      </c>
      <c r="K13" s="1638">
        <v>23</v>
      </c>
      <c r="L13" s="851">
        <f t="shared" si="7"/>
        <v>1.4136447449293177</v>
      </c>
      <c r="M13" s="1638">
        <v>1257</v>
      </c>
      <c r="N13" s="851">
        <f t="shared" si="3"/>
        <v>77.258758451137069</v>
      </c>
      <c r="O13" s="1638">
        <v>328</v>
      </c>
      <c r="P13" s="852">
        <f t="shared" si="4"/>
        <v>20.159803318992008</v>
      </c>
    </row>
    <row r="14" spans="1:16" ht="14.45" customHeight="1">
      <c r="A14" s="975" t="s">
        <v>13</v>
      </c>
      <c r="B14" s="918">
        <v>462</v>
      </c>
      <c r="C14" s="1069">
        <f t="shared" si="5"/>
        <v>2</v>
      </c>
      <c r="D14" s="1037">
        <f t="shared" si="0"/>
        <v>0.4329004329004329</v>
      </c>
      <c r="E14" s="918">
        <f t="shared" si="1"/>
        <v>460</v>
      </c>
      <c r="F14" s="1044">
        <v>8.115333333333334</v>
      </c>
      <c r="G14" s="1636">
        <v>10</v>
      </c>
      <c r="H14" s="860">
        <f t="shared" si="6"/>
        <v>2.1739130434782608</v>
      </c>
      <c r="I14" s="1637">
        <v>57</v>
      </c>
      <c r="J14" s="860">
        <f t="shared" si="8"/>
        <v>12.391304347826088</v>
      </c>
      <c r="K14" s="1637">
        <v>300</v>
      </c>
      <c r="L14" s="860">
        <f t="shared" si="7"/>
        <v>65.217391304347828</v>
      </c>
      <c r="M14" s="1637">
        <v>93</v>
      </c>
      <c r="N14" s="860">
        <f t="shared" si="3"/>
        <v>20.217391304347824</v>
      </c>
      <c r="O14" s="1637">
        <v>0</v>
      </c>
      <c r="P14" s="840">
        <f t="shared" si="4"/>
        <v>0</v>
      </c>
    </row>
    <row r="15" spans="1:16" ht="14.45" customHeight="1">
      <c r="A15" s="977" t="s">
        <v>14</v>
      </c>
      <c r="B15" s="914">
        <v>1165</v>
      </c>
      <c r="C15" s="1427">
        <f t="shared" si="5"/>
        <v>1</v>
      </c>
      <c r="D15" s="1042">
        <f t="shared" si="0"/>
        <v>8.5836909871244635E-2</v>
      </c>
      <c r="E15" s="914">
        <f t="shared" si="1"/>
        <v>1164</v>
      </c>
      <c r="F15" s="1039">
        <v>10.1555</v>
      </c>
      <c r="G15" s="1632">
        <v>3</v>
      </c>
      <c r="H15" s="851">
        <f t="shared" si="6"/>
        <v>0.25773195876288657</v>
      </c>
      <c r="I15" s="1638">
        <v>77</v>
      </c>
      <c r="J15" s="851">
        <f t="shared" si="8"/>
        <v>6.6151202749140898</v>
      </c>
      <c r="K15" s="1638">
        <v>178</v>
      </c>
      <c r="L15" s="851">
        <f t="shared" si="7"/>
        <v>15.292096219931272</v>
      </c>
      <c r="M15" s="1638">
        <v>542</v>
      </c>
      <c r="N15" s="851">
        <f t="shared" si="3"/>
        <v>46.56357388316151</v>
      </c>
      <c r="O15" s="1638">
        <v>364</v>
      </c>
      <c r="P15" s="852">
        <f t="shared" si="4"/>
        <v>31.27147766323024</v>
      </c>
    </row>
    <row r="16" spans="1:16" ht="14.45" customHeight="1">
      <c r="A16" s="975" t="s">
        <v>15</v>
      </c>
      <c r="B16" s="918">
        <v>4308</v>
      </c>
      <c r="C16" s="1069">
        <f t="shared" si="5"/>
        <v>14</v>
      </c>
      <c r="D16" s="1037">
        <f t="shared" si="0"/>
        <v>0.32497678737233054</v>
      </c>
      <c r="E16" s="918">
        <f t="shared" si="1"/>
        <v>4294</v>
      </c>
      <c r="F16" s="1044">
        <v>9.1813333333333329</v>
      </c>
      <c r="G16" s="1636">
        <v>16</v>
      </c>
      <c r="H16" s="860">
        <f t="shared" si="6"/>
        <v>0.37261294829995345</v>
      </c>
      <c r="I16" s="1637">
        <v>266</v>
      </c>
      <c r="J16" s="860">
        <f t="shared" si="8"/>
        <v>6.1946902654867255</v>
      </c>
      <c r="K16" s="1637">
        <v>666</v>
      </c>
      <c r="L16" s="860">
        <f t="shared" si="7"/>
        <v>15.510013972985561</v>
      </c>
      <c r="M16" s="1637">
        <v>3319</v>
      </c>
      <c r="N16" s="860">
        <f t="shared" si="3"/>
        <v>77.293898462971583</v>
      </c>
      <c r="O16" s="1637">
        <v>27</v>
      </c>
      <c r="P16" s="840">
        <f t="shared" si="4"/>
        <v>0.62878435025617141</v>
      </c>
    </row>
    <row r="17" spans="1:16" ht="14.45" customHeight="1">
      <c r="A17" s="977" t="s">
        <v>24</v>
      </c>
      <c r="B17" s="914">
        <v>965</v>
      </c>
      <c r="C17" s="1427">
        <f t="shared" si="5"/>
        <v>0</v>
      </c>
      <c r="D17" s="1042">
        <f t="shared" si="0"/>
        <v>0</v>
      </c>
      <c r="E17" s="914">
        <f t="shared" si="1"/>
        <v>965</v>
      </c>
      <c r="F17" s="1039">
        <v>11.215333333333332</v>
      </c>
      <c r="G17" s="1632">
        <v>0</v>
      </c>
      <c r="H17" s="851">
        <f>G17/E17*100</f>
        <v>0</v>
      </c>
      <c r="I17" s="1638">
        <v>5</v>
      </c>
      <c r="J17" s="851">
        <f t="shared" si="8"/>
        <v>0.5181347150259068</v>
      </c>
      <c r="K17" s="1638">
        <v>4</v>
      </c>
      <c r="L17" s="851">
        <f t="shared" si="7"/>
        <v>0.41450777202072536</v>
      </c>
      <c r="M17" s="1638">
        <v>594</v>
      </c>
      <c r="N17" s="851">
        <f t="shared" si="3"/>
        <v>61.554404145077726</v>
      </c>
      <c r="O17" s="1638">
        <v>362</v>
      </c>
      <c r="P17" s="852">
        <f t="shared" si="4"/>
        <v>37.512953367875646</v>
      </c>
    </row>
    <row r="18" spans="1:16" ht="14.45" customHeight="1">
      <c r="A18" s="975" t="s">
        <v>16</v>
      </c>
      <c r="B18" s="918">
        <v>5379</v>
      </c>
      <c r="C18" s="1069">
        <f t="shared" si="5"/>
        <v>11</v>
      </c>
      <c r="D18" s="1037">
        <f t="shared" si="0"/>
        <v>0.20449897750511251</v>
      </c>
      <c r="E18" s="918">
        <f t="shared" si="1"/>
        <v>5368</v>
      </c>
      <c r="F18" s="1044">
        <v>8.2476666666666674</v>
      </c>
      <c r="G18" s="1636">
        <v>235</v>
      </c>
      <c r="H18" s="860">
        <f t="shared" ref="H18:H25" si="9">G18/E18*100</f>
        <v>4.3777943368107302</v>
      </c>
      <c r="I18" s="1637">
        <v>1055</v>
      </c>
      <c r="J18" s="860">
        <f t="shared" si="8"/>
        <v>19.65350223546945</v>
      </c>
      <c r="K18" s="1637">
        <v>1677</v>
      </c>
      <c r="L18" s="860">
        <f t="shared" si="7"/>
        <v>31.240685543964229</v>
      </c>
      <c r="M18" s="1637">
        <v>2357</v>
      </c>
      <c r="N18" s="860">
        <f t="shared" si="3"/>
        <v>43.908345752608049</v>
      </c>
      <c r="O18" s="1637">
        <v>44</v>
      </c>
      <c r="P18" s="840">
        <f t="shared" si="4"/>
        <v>0.81967213114754101</v>
      </c>
    </row>
    <row r="19" spans="1:16" ht="14.45" customHeight="1">
      <c r="A19" s="977" t="s">
        <v>17</v>
      </c>
      <c r="B19" s="914">
        <v>10668</v>
      </c>
      <c r="C19" s="1427">
        <f t="shared" si="5"/>
        <v>49</v>
      </c>
      <c r="D19" s="1042">
        <f t="shared" si="0"/>
        <v>0.45931758530183725</v>
      </c>
      <c r="E19" s="914">
        <f t="shared" si="1"/>
        <v>10619</v>
      </c>
      <c r="F19" s="1039">
        <v>9.1081666666666674</v>
      </c>
      <c r="G19" s="1632">
        <v>168</v>
      </c>
      <c r="H19" s="851">
        <f t="shared" si="9"/>
        <v>1.5820698747528017</v>
      </c>
      <c r="I19" s="1638">
        <v>369</v>
      </c>
      <c r="J19" s="851">
        <f t="shared" si="8"/>
        <v>3.4749034749034751</v>
      </c>
      <c r="K19" s="1638">
        <v>226</v>
      </c>
      <c r="L19" s="851">
        <f t="shared" si="7"/>
        <v>2.1282606648460307</v>
      </c>
      <c r="M19" s="1638">
        <v>9781</v>
      </c>
      <c r="N19" s="851">
        <f t="shared" si="3"/>
        <v>92.108484791411612</v>
      </c>
      <c r="O19" s="1638">
        <v>75</v>
      </c>
      <c r="P19" s="852">
        <f t="shared" si="4"/>
        <v>0.70628119408607215</v>
      </c>
    </row>
    <row r="20" spans="1:16" ht="14.45" customHeight="1">
      <c r="A20" s="975" t="s">
        <v>18</v>
      </c>
      <c r="B20" s="918">
        <v>2508</v>
      </c>
      <c r="C20" s="1069">
        <f t="shared" si="5"/>
        <v>19</v>
      </c>
      <c r="D20" s="1037">
        <f t="shared" si="0"/>
        <v>0.75757575757575757</v>
      </c>
      <c r="E20" s="918">
        <f t="shared" si="1"/>
        <v>2489</v>
      </c>
      <c r="F20" s="1044">
        <v>9.2015000000000011</v>
      </c>
      <c r="G20" s="1636">
        <v>7</v>
      </c>
      <c r="H20" s="860">
        <f t="shared" si="9"/>
        <v>0.28123744475693047</v>
      </c>
      <c r="I20" s="1637">
        <v>77</v>
      </c>
      <c r="J20" s="860">
        <f t="shared" si="8"/>
        <v>3.0936118923262352</v>
      </c>
      <c r="K20" s="1637">
        <v>188</v>
      </c>
      <c r="L20" s="860">
        <f t="shared" si="7"/>
        <v>7.553234230614704</v>
      </c>
      <c r="M20" s="1637">
        <v>2209</v>
      </c>
      <c r="N20" s="860">
        <f t="shared" si="3"/>
        <v>88.750502209722782</v>
      </c>
      <c r="O20" s="1637">
        <v>8</v>
      </c>
      <c r="P20" s="840">
        <f t="shared" si="4"/>
        <v>0.32141422257934915</v>
      </c>
    </row>
    <row r="21" spans="1:16" ht="14.45" customHeight="1">
      <c r="A21" s="977" t="s">
        <v>19</v>
      </c>
      <c r="B21" s="914">
        <v>474</v>
      </c>
      <c r="C21" s="1427">
        <f t="shared" si="5"/>
        <v>5</v>
      </c>
      <c r="D21" s="1042">
        <f t="shared" si="0"/>
        <v>1.0548523206751055</v>
      </c>
      <c r="E21" s="914">
        <f t="shared" si="1"/>
        <v>469</v>
      </c>
      <c r="F21" s="1039">
        <v>9.9346666666666668</v>
      </c>
      <c r="G21" s="1632">
        <v>1</v>
      </c>
      <c r="H21" s="851">
        <f t="shared" si="9"/>
        <v>0.21321961620469082</v>
      </c>
      <c r="I21" s="1638">
        <v>14</v>
      </c>
      <c r="J21" s="851">
        <f t="shared" si="8"/>
        <v>2.9850746268656714</v>
      </c>
      <c r="K21" s="1638">
        <v>7</v>
      </c>
      <c r="L21" s="851">
        <f t="shared" si="7"/>
        <v>1.4925373134328357</v>
      </c>
      <c r="M21" s="1638">
        <v>433</v>
      </c>
      <c r="N21" s="851">
        <f t="shared" si="3"/>
        <v>92.32409381663112</v>
      </c>
      <c r="O21" s="1638">
        <v>14</v>
      </c>
      <c r="P21" s="852">
        <f t="shared" si="4"/>
        <v>2.9850746268656714</v>
      </c>
    </row>
    <row r="22" spans="1:16" ht="14.45" customHeight="1">
      <c r="A22" s="975" t="s">
        <v>20</v>
      </c>
      <c r="B22" s="918">
        <v>2348</v>
      </c>
      <c r="C22" s="1069">
        <f t="shared" si="5"/>
        <v>0</v>
      </c>
      <c r="D22" s="1037">
        <f t="shared" si="0"/>
        <v>0</v>
      </c>
      <c r="E22" s="918">
        <f t="shared" si="1"/>
        <v>2348</v>
      </c>
      <c r="F22" s="1044">
        <v>10.680333333333333</v>
      </c>
      <c r="G22" s="1636">
        <v>1</v>
      </c>
      <c r="H22" s="860">
        <f t="shared" si="9"/>
        <v>4.2589437819420782E-2</v>
      </c>
      <c r="I22" s="1637">
        <v>1</v>
      </c>
      <c r="J22" s="860">
        <f t="shared" si="8"/>
        <v>4.2589437819420782E-2</v>
      </c>
      <c r="K22" s="1637">
        <v>5</v>
      </c>
      <c r="L22" s="860">
        <f t="shared" si="7"/>
        <v>0.21294718909710392</v>
      </c>
      <c r="M22" s="1637">
        <v>2180</v>
      </c>
      <c r="N22" s="860">
        <f t="shared" si="3"/>
        <v>92.844974446337318</v>
      </c>
      <c r="O22" s="1637">
        <v>161</v>
      </c>
      <c r="P22" s="840">
        <f t="shared" si="4"/>
        <v>6.8568994889267456</v>
      </c>
    </row>
    <row r="23" spans="1:16" ht="14.45" customHeight="1">
      <c r="A23" s="977" t="s">
        <v>21</v>
      </c>
      <c r="B23" s="914">
        <v>1419</v>
      </c>
      <c r="C23" s="1427">
        <f t="shared" si="5"/>
        <v>0</v>
      </c>
      <c r="D23" s="1042">
        <f t="shared" si="0"/>
        <v>0</v>
      </c>
      <c r="E23" s="914">
        <f t="shared" si="1"/>
        <v>1419</v>
      </c>
      <c r="F23" s="1039">
        <v>10.983499999999999</v>
      </c>
      <c r="G23" s="1632">
        <v>1</v>
      </c>
      <c r="H23" s="851">
        <f t="shared" si="9"/>
        <v>7.0472163495419307E-2</v>
      </c>
      <c r="I23" s="1638">
        <v>3</v>
      </c>
      <c r="J23" s="851">
        <f t="shared" si="8"/>
        <v>0.21141649048625794</v>
      </c>
      <c r="K23" s="1638">
        <v>2</v>
      </c>
      <c r="L23" s="851">
        <f t="shared" si="7"/>
        <v>0.14094432699083861</v>
      </c>
      <c r="M23" s="1638">
        <v>1164</v>
      </c>
      <c r="N23" s="851">
        <f t="shared" si="3"/>
        <v>82.029598308668071</v>
      </c>
      <c r="O23" s="1638">
        <v>249</v>
      </c>
      <c r="P23" s="852">
        <f t="shared" si="4"/>
        <v>17.547568710359407</v>
      </c>
    </row>
    <row r="24" spans="1:16" ht="14.45" customHeight="1">
      <c r="A24" s="975" t="s">
        <v>22</v>
      </c>
      <c r="B24" s="918">
        <v>1818</v>
      </c>
      <c r="C24" s="1069">
        <f t="shared" si="5"/>
        <v>2</v>
      </c>
      <c r="D24" s="1037">
        <f t="shared" si="0"/>
        <v>0.11001100110011</v>
      </c>
      <c r="E24" s="918">
        <f t="shared" si="1"/>
        <v>1816</v>
      </c>
      <c r="F24" s="1044">
        <v>8.617166666666666</v>
      </c>
      <c r="G24" s="1636">
        <v>63</v>
      </c>
      <c r="H24" s="860">
        <f t="shared" si="9"/>
        <v>3.4691629955947136</v>
      </c>
      <c r="I24" s="1637">
        <v>259</v>
      </c>
      <c r="J24" s="860">
        <f t="shared" si="8"/>
        <v>14.262114537444933</v>
      </c>
      <c r="K24" s="1637">
        <v>526</v>
      </c>
      <c r="L24" s="860">
        <f t="shared" si="7"/>
        <v>28.964757709251099</v>
      </c>
      <c r="M24" s="1637">
        <v>920</v>
      </c>
      <c r="N24" s="860">
        <f t="shared" si="3"/>
        <v>50.660792951541858</v>
      </c>
      <c r="O24" s="1637">
        <v>48</v>
      </c>
      <c r="P24" s="840">
        <f t="shared" si="4"/>
        <v>2.643171806167401</v>
      </c>
    </row>
    <row r="25" spans="1:16" ht="14.45" customHeight="1" thickBot="1">
      <c r="A25" s="977" t="s">
        <v>23</v>
      </c>
      <c r="B25" s="914">
        <v>1347</v>
      </c>
      <c r="C25" s="1632">
        <f t="shared" si="5"/>
        <v>0</v>
      </c>
      <c r="D25" s="1042">
        <f t="shared" si="0"/>
        <v>0</v>
      </c>
      <c r="E25" s="1012">
        <f t="shared" si="1"/>
        <v>1347</v>
      </c>
      <c r="F25" s="1039">
        <v>10.514000000000001</v>
      </c>
      <c r="G25" s="1632">
        <v>0</v>
      </c>
      <c r="H25" s="851">
        <f t="shared" si="9"/>
        <v>0</v>
      </c>
      <c r="I25" s="1638">
        <v>0</v>
      </c>
      <c r="J25" s="851">
        <f t="shared" si="8"/>
        <v>0</v>
      </c>
      <c r="K25" s="1638">
        <v>7</v>
      </c>
      <c r="L25" s="851">
        <f t="shared" si="7"/>
        <v>0.5196733481811433</v>
      </c>
      <c r="M25" s="1638">
        <v>1274</v>
      </c>
      <c r="N25" s="851">
        <f t="shared" si="3"/>
        <v>94.580549368968079</v>
      </c>
      <c r="O25" s="1638">
        <v>66</v>
      </c>
      <c r="P25" s="852">
        <f t="shared" si="4"/>
        <v>4.8997772828507795</v>
      </c>
    </row>
    <row r="26" spans="1:16" ht="14.45" customHeight="1">
      <c r="A26" s="995" t="s">
        <v>28</v>
      </c>
      <c r="B26" s="1125">
        <v>45539</v>
      </c>
      <c r="C26" s="875">
        <f t="shared" si="5"/>
        <v>451</v>
      </c>
      <c r="D26" s="1444">
        <f t="shared" si="0"/>
        <v>0.99035991128483269</v>
      </c>
      <c r="E26" s="1125">
        <f t="shared" si="1"/>
        <v>45088</v>
      </c>
      <c r="F26" s="1633">
        <v>8.7848333333333333</v>
      </c>
      <c r="G26" s="1416">
        <v>777</v>
      </c>
      <c r="H26" s="1417">
        <v>1.7232966643009229</v>
      </c>
      <c r="I26" s="1418">
        <v>6558</v>
      </c>
      <c r="J26" s="1417">
        <v>14.544889992902768</v>
      </c>
      <c r="K26" s="1418">
        <v>6884</v>
      </c>
      <c r="L26" s="1417">
        <v>15.26792051100071</v>
      </c>
      <c r="M26" s="1418">
        <v>30176</v>
      </c>
      <c r="N26" s="1417">
        <v>66.926898509581264</v>
      </c>
      <c r="O26" s="1418">
        <v>693</v>
      </c>
      <c r="P26" s="1419">
        <v>1.5369943222143363</v>
      </c>
    </row>
    <row r="27" spans="1:16" ht="14.45" customHeight="1">
      <c r="A27" s="997" t="s">
        <v>27</v>
      </c>
      <c r="B27" s="1130">
        <v>10538</v>
      </c>
      <c r="C27" s="887">
        <f t="shared" si="5"/>
        <v>4</v>
      </c>
      <c r="D27" s="1447">
        <f t="shared" si="0"/>
        <v>3.7957866767887642E-2</v>
      </c>
      <c r="E27" s="1130">
        <f t="shared" si="1"/>
        <v>10534</v>
      </c>
      <c r="F27" s="1634">
        <v>10.576166666666667</v>
      </c>
      <c r="G27" s="1420">
        <v>30</v>
      </c>
      <c r="H27" s="1421">
        <v>0.28479210176571101</v>
      </c>
      <c r="I27" s="1422">
        <v>50</v>
      </c>
      <c r="J27" s="1421">
        <v>0.47465350294285175</v>
      </c>
      <c r="K27" s="1422">
        <v>284</v>
      </c>
      <c r="L27" s="1421">
        <v>2.696031896715398</v>
      </c>
      <c r="M27" s="1422">
        <v>8531</v>
      </c>
      <c r="N27" s="1421">
        <v>80.985380672109358</v>
      </c>
      <c r="O27" s="1422">
        <v>1639</v>
      </c>
      <c r="P27" s="1423">
        <v>15.55914182646668</v>
      </c>
    </row>
    <row r="28" spans="1:16" ht="14.45" customHeight="1">
      <c r="A28" s="999" t="s">
        <v>26</v>
      </c>
      <c r="B28" s="1135">
        <v>56077</v>
      </c>
      <c r="C28" s="898">
        <f t="shared" si="5"/>
        <v>455</v>
      </c>
      <c r="D28" s="1450">
        <f t="shared" si="0"/>
        <v>0.81138434652353009</v>
      </c>
      <c r="E28" s="1135">
        <f t="shared" si="1"/>
        <v>55622</v>
      </c>
      <c r="F28" s="1635">
        <v>9.1241666666666674</v>
      </c>
      <c r="G28" s="1424">
        <v>807</v>
      </c>
      <c r="H28" s="1425">
        <v>1.4508647657401748</v>
      </c>
      <c r="I28" s="1424">
        <v>6608</v>
      </c>
      <c r="J28" s="1425">
        <v>11.880191291215706</v>
      </c>
      <c r="K28" s="1424">
        <v>7168</v>
      </c>
      <c r="L28" s="1425">
        <v>12.886987163352631</v>
      </c>
      <c r="M28" s="1424">
        <v>38707</v>
      </c>
      <c r="N28" s="1425">
        <v>69.589371112149863</v>
      </c>
      <c r="O28" s="1424">
        <v>2332</v>
      </c>
      <c r="P28" s="1426">
        <v>4.1925856675416195</v>
      </c>
    </row>
    <row r="29" spans="1:16" ht="14.45" customHeight="1">
      <c r="A29" s="2180" t="s">
        <v>707</v>
      </c>
      <c r="B29" s="2180"/>
      <c r="C29" s="2180"/>
      <c r="D29" s="2180"/>
      <c r="E29" s="2180"/>
      <c r="F29" s="2180"/>
      <c r="G29" s="2180"/>
      <c r="H29" s="2180"/>
      <c r="I29" s="2180"/>
      <c r="J29" s="2180"/>
      <c r="K29" s="2180"/>
      <c r="L29" s="2180"/>
      <c r="M29" s="2180"/>
      <c r="N29" s="2180"/>
      <c r="O29" s="2180"/>
      <c r="P29" s="2180"/>
    </row>
    <row r="30" spans="1:16" ht="14.25" customHeight="1">
      <c r="A30" s="1850" t="s">
        <v>572</v>
      </c>
      <c r="B30" s="1850"/>
      <c r="C30" s="1850"/>
      <c r="D30" s="1850"/>
      <c r="E30" s="1850"/>
      <c r="F30" s="1850"/>
      <c r="G30" s="1850"/>
      <c r="H30" s="1850"/>
      <c r="I30" s="1850"/>
      <c r="J30" s="1850"/>
      <c r="K30" s="1850"/>
      <c r="L30" s="1850"/>
      <c r="M30" s="1850"/>
      <c r="N30" s="1850"/>
      <c r="O30" s="1850"/>
      <c r="P30" s="1850"/>
    </row>
    <row r="31" spans="1:16" ht="14.45" customHeight="1">
      <c r="A31" s="1027"/>
      <c r="B31" s="1027"/>
      <c r="C31" s="1027"/>
      <c r="D31" s="1027"/>
      <c r="E31" s="1027"/>
      <c r="F31" s="1027"/>
      <c r="G31" s="1027"/>
      <c r="H31" s="1027"/>
      <c r="I31" s="1027"/>
      <c r="J31" s="1027"/>
      <c r="K31" s="1027"/>
      <c r="L31" s="1027"/>
      <c r="M31" s="1027"/>
      <c r="N31" s="1027"/>
      <c r="O31" s="1027"/>
      <c r="P31" s="1027"/>
    </row>
    <row r="32" spans="1:16" ht="24" customHeight="1">
      <c r="A32" s="1910">
        <v>2022</v>
      </c>
      <c r="B32" s="1910"/>
      <c r="C32" s="1910"/>
      <c r="D32" s="1910"/>
      <c r="E32" s="1910"/>
      <c r="F32" s="1910"/>
      <c r="G32" s="1910"/>
      <c r="H32" s="1910"/>
      <c r="I32" s="1910"/>
      <c r="J32" s="1910"/>
      <c r="K32" s="1910"/>
      <c r="L32" s="1910"/>
      <c r="M32" s="1910"/>
      <c r="N32" s="1910"/>
      <c r="O32" s="1910"/>
      <c r="P32" s="1910"/>
    </row>
    <row r="33" spans="1:26" ht="14.45" customHeight="1">
      <c r="A33" s="1028"/>
      <c r="B33" s="1004"/>
      <c r="C33" s="1004"/>
      <c r="D33" s="1004"/>
      <c r="E33" s="1004"/>
      <c r="F33" s="1004"/>
      <c r="G33" s="1004"/>
      <c r="H33" s="1004"/>
      <c r="I33" s="1004"/>
      <c r="J33" s="1004"/>
      <c r="K33" s="1004"/>
      <c r="L33" s="1004"/>
      <c r="M33" s="1004"/>
      <c r="N33" s="1004"/>
      <c r="O33" s="1004"/>
      <c r="P33" s="1004"/>
    </row>
    <row r="34" spans="1:26" ht="15" customHeight="1">
      <c r="A34" s="1923" t="s">
        <v>723</v>
      </c>
      <c r="B34" s="1923"/>
      <c r="C34" s="1923"/>
      <c r="D34" s="1923"/>
      <c r="E34" s="1923"/>
      <c r="F34" s="1923"/>
      <c r="G34" s="1923"/>
      <c r="H34" s="1923"/>
      <c r="I34" s="1923"/>
      <c r="J34" s="1923"/>
      <c r="K34" s="1923"/>
      <c r="L34" s="1923"/>
      <c r="M34" s="1923"/>
      <c r="N34" s="1923"/>
      <c r="O34" s="1923"/>
      <c r="P34" s="1923"/>
    </row>
    <row r="35" spans="1:26" ht="14.45" customHeight="1">
      <c r="A35" s="1844" t="s">
        <v>8</v>
      </c>
      <c r="B35" s="1893" t="s">
        <v>713</v>
      </c>
      <c r="C35" s="1926" t="s">
        <v>33</v>
      </c>
      <c r="D35" s="1966"/>
      <c r="E35" s="1966"/>
      <c r="F35" s="1966"/>
      <c r="G35" s="1966"/>
      <c r="H35" s="1966"/>
      <c r="I35" s="1966"/>
      <c r="J35" s="1966"/>
      <c r="K35" s="1966"/>
      <c r="L35" s="1966"/>
      <c r="M35" s="1966"/>
      <c r="N35" s="1966"/>
      <c r="O35" s="1966"/>
      <c r="P35" s="1966"/>
    </row>
    <row r="36" spans="1:26" ht="14.45" customHeight="1">
      <c r="A36" s="1844"/>
      <c r="B36" s="1893"/>
      <c r="C36" s="1834" t="s">
        <v>714</v>
      </c>
      <c r="D36" s="1841"/>
      <c r="E36" s="1893" t="s">
        <v>715</v>
      </c>
      <c r="F36" s="1893" t="s">
        <v>716</v>
      </c>
      <c r="G36" s="1926" t="s">
        <v>33</v>
      </c>
      <c r="H36" s="1966"/>
      <c r="I36" s="1966"/>
      <c r="J36" s="1966"/>
      <c r="K36" s="1966"/>
      <c r="L36" s="1966"/>
      <c r="M36" s="1966"/>
      <c r="N36" s="1966"/>
      <c r="O36" s="1966"/>
      <c r="P36" s="1966"/>
    </row>
    <row r="37" spans="1:26" ht="58.5" customHeight="1">
      <c r="A37" s="1844"/>
      <c r="B37" s="1893"/>
      <c r="C37" s="1834"/>
      <c r="D37" s="1841"/>
      <c r="E37" s="1893"/>
      <c r="F37" s="1893"/>
      <c r="G37" s="1834" t="s">
        <v>717</v>
      </c>
      <c r="H37" s="1841"/>
      <c r="I37" s="1834" t="s">
        <v>718</v>
      </c>
      <c r="J37" s="1841"/>
      <c r="K37" s="1834" t="s">
        <v>719</v>
      </c>
      <c r="L37" s="1841"/>
      <c r="M37" s="1834" t="s">
        <v>720</v>
      </c>
      <c r="N37" s="1841"/>
      <c r="O37" s="1834" t="s">
        <v>721</v>
      </c>
      <c r="P37" s="1835"/>
    </row>
    <row r="38" spans="1:26" ht="14.45" customHeight="1" thickBot="1">
      <c r="A38" s="1845"/>
      <c r="B38" s="1348" t="s">
        <v>1</v>
      </c>
      <c r="C38" s="1415" t="s">
        <v>1</v>
      </c>
      <c r="D38" s="1086" t="s">
        <v>722</v>
      </c>
      <c r="E38" s="1348" t="s">
        <v>1</v>
      </c>
      <c r="F38" s="1348" t="s">
        <v>37</v>
      </c>
      <c r="G38" s="1415" t="s">
        <v>1</v>
      </c>
      <c r="H38" s="1086" t="s">
        <v>648</v>
      </c>
      <c r="I38" s="1415" t="s">
        <v>1</v>
      </c>
      <c r="J38" s="1086" t="s">
        <v>648</v>
      </c>
      <c r="K38" s="1415" t="s">
        <v>1</v>
      </c>
      <c r="L38" s="1086" t="s">
        <v>648</v>
      </c>
      <c r="M38" s="1415" t="s">
        <v>1</v>
      </c>
      <c r="N38" s="1086" t="s">
        <v>648</v>
      </c>
      <c r="O38" s="1415" t="s">
        <v>1</v>
      </c>
      <c r="P38" s="1087" t="s">
        <v>648</v>
      </c>
      <c r="S38" s="1029"/>
      <c r="T38" s="1029"/>
      <c r="U38" s="1029"/>
      <c r="V38" s="1029"/>
      <c r="W38" s="1029"/>
      <c r="X38" s="1029"/>
      <c r="Z38" s="1029"/>
    </row>
    <row r="39" spans="1:26" ht="14.45" customHeight="1">
      <c r="A39" s="975" t="s">
        <v>9</v>
      </c>
      <c r="B39" s="1357">
        <v>9245</v>
      </c>
      <c r="C39" s="833">
        <f>B39-E39</f>
        <v>373</v>
      </c>
      <c r="D39" s="1037">
        <f t="shared" ref="D39:D57" si="10">C39*100/B39</f>
        <v>4.0346133044889125</v>
      </c>
      <c r="E39" s="858">
        <v>8872</v>
      </c>
      <c r="F39" s="1070">
        <v>8.1696291704238178</v>
      </c>
      <c r="G39" s="1069">
        <v>224</v>
      </c>
      <c r="H39" s="1037">
        <f>G39/E39*100</f>
        <v>2.5247971145175834</v>
      </c>
      <c r="I39" s="1069">
        <v>3213</v>
      </c>
      <c r="J39" s="1037">
        <f>I39/E39*100</f>
        <v>36.215058611361592</v>
      </c>
      <c r="K39" s="1069">
        <v>1068</v>
      </c>
      <c r="L39" s="1037">
        <f>K39/E39*100</f>
        <v>12.037871956717764</v>
      </c>
      <c r="M39" s="1069">
        <v>4303</v>
      </c>
      <c r="N39" s="1037">
        <f>M39/E39*100</f>
        <v>48.500901713255182</v>
      </c>
      <c r="O39" s="1069">
        <v>64</v>
      </c>
      <c r="P39" s="1036">
        <f>O39/E39*100</f>
        <v>0.7213706041478809</v>
      </c>
    </row>
    <row r="40" spans="1:26" ht="14.45" customHeight="1">
      <c r="A40" s="977" t="s">
        <v>10</v>
      </c>
      <c r="B40" s="1363">
        <v>9193</v>
      </c>
      <c r="C40" s="847">
        <f t="shared" ref="C40:C57" si="11">B40-E40</f>
        <v>4</v>
      </c>
      <c r="D40" s="1042">
        <f t="shared" si="10"/>
        <v>4.3511367344718811E-2</v>
      </c>
      <c r="E40" s="848">
        <v>9189</v>
      </c>
      <c r="F40" s="1071">
        <v>9.0105016867993886</v>
      </c>
      <c r="G40" s="1427">
        <v>53</v>
      </c>
      <c r="H40" s="1042">
        <f t="shared" ref="H40:H57" si="12">G40/E40*100</f>
        <v>0.57677658069430837</v>
      </c>
      <c r="I40" s="1427">
        <v>882</v>
      </c>
      <c r="J40" s="1042">
        <f t="shared" ref="J40:J57" si="13">I40/E40*100</f>
        <v>9.5984329089128302</v>
      </c>
      <c r="K40" s="1427">
        <v>1769</v>
      </c>
      <c r="L40" s="1042">
        <f t="shared" ref="L40:L57" si="14">K40/E40*100</f>
        <v>19.251278702796824</v>
      </c>
      <c r="M40" s="1427">
        <v>6419</v>
      </c>
      <c r="N40" s="1042">
        <f t="shared" ref="N40:N57" si="15">M40/E40*100</f>
        <v>69.855261725976717</v>
      </c>
      <c r="O40" s="1427">
        <v>66</v>
      </c>
      <c r="P40" s="1041">
        <f>O40/E40*100</f>
        <v>0.71825008161932746</v>
      </c>
    </row>
    <row r="41" spans="1:26" ht="14.45" customHeight="1">
      <c r="A41" s="975" t="s">
        <v>11</v>
      </c>
      <c r="B41" s="1357">
        <v>2787</v>
      </c>
      <c r="C41" s="833">
        <f t="shared" si="11"/>
        <v>0</v>
      </c>
      <c r="D41" s="1037">
        <f t="shared" si="10"/>
        <v>0</v>
      </c>
      <c r="E41" s="858">
        <v>2787</v>
      </c>
      <c r="F41" s="1070">
        <v>9.9842722162420952</v>
      </c>
      <c r="G41" s="1069">
        <v>27</v>
      </c>
      <c r="H41" s="1037">
        <f t="shared" si="12"/>
        <v>0.96878363832077508</v>
      </c>
      <c r="I41" s="1069">
        <v>24</v>
      </c>
      <c r="J41" s="1037">
        <f t="shared" si="13"/>
        <v>0.86114101184068881</v>
      </c>
      <c r="K41" s="1069">
        <v>249</v>
      </c>
      <c r="L41" s="1037">
        <f t="shared" si="14"/>
        <v>8.9343379978471464</v>
      </c>
      <c r="M41" s="1069">
        <v>1972</v>
      </c>
      <c r="N41" s="1037">
        <f t="shared" si="15"/>
        <v>70.757086472909933</v>
      </c>
      <c r="O41" s="1069">
        <v>515</v>
      </c>
      <c r="P41" s="1036">
        <f t="shared" ref="P41:P55" si="16">O41/E41*100</f>
        <v>18.478650879081449</v>
      </c>
    </row>
    <row r="42" spans="1:26" ht="14.45" customHeight="1">
      <c r="A42" s="977" t="s">
        <v>12</v>
      </c>
      <c r="B42" s="1363">
        <v>1598</v>
      </c>
      <c r="C42" s="847">
        <f t="shared" si="11"/>
        <v>0</v>
      </c>
      <c r="D42" s="1042">
        <f t="shared" si="10"/>
        <v>0</v>
      </c>
      <c r="E42" s="848">
        <v>1598</v>
      </c>
      <c r="F42" s="1071">
        <v>10.8657175636212</v>
      </c>
      <c r="G42" s="1427">
        <v>2</v>
      </c>
      <c r="H42" s="1042">
        <f t="shared" si="12"/>
        <v>0.12515644555694619</v>
      </c>
      <c r="I42" s="1427">
        <v>14</v>
      </c>
      <c r="J42" s="1042">
        <f t="shared" si="13"/>
        <v>0.87609511889862324</v>
      </c>
      <c r="K42" s="1427">
        <v>18</v>
      </c>
      <c r="L42" s="1042">
        <f t="shared" si="14"/>
        <v>1.1264080100125156</v>
      </c>
      <c r="M42" s="1427">
        <v>1208</v>
      </c>
      <c r="N42" s="1042">
        <f t="shared" si="15"/>
        <v>75.594493116395483</v>
      </c>
      <c r="O42" s="1427">
        <v>356</v>
      </c>
      <c r="P42" s="1041">
        <f t="shared" si="16"/>
        <v>22.277847309136419</v>
      </c>
    </row>
    <row r="43" spans="1:26" ht="14.45" customHeight="1">
      <c r="A43" s="975" t="s">
        <v>13</v>
      </c>
      <c r="B43" s="1357">
        <v>456</v>
      </c>
      <c r="C43" s="833">
        <f t="shared" si="11"/>
        <v>3</v>
      </c>
      <c r="D43" s="1037">
        <f t="shared" si="10"/>
        <v>0.65789473684210531</v>
      </c>
      <c r="E43" s="858">
        <v>453</v>
      </c>
      <c r="F43" s="1070">
        <v>8.0439661515820493</v>
      </c>
      <c r="G43" s="1069">
        <v>12</v>
      </c>
      <c r="H43" s="1037">
        <f t="shared" si="12"/>
        <v>2.6490066225165565</v>
      </c>
      <c r="I43" s="1069">
        <v>57</v>
      </c>
      <c r="J43" s="1037">
        <f t="shared" si="13"/>
        <v>12.582781456953644</v>
      </c>
      <c r="K43" s="1069">
        <v>298</v>
      </c>
      <c r="L43" s="1037">
        <f t="shared" si="14"/>
        <v>65.783664459161145</v>
      </c>
      <c r="M43" s="1069">
        <v>86</v>
      </c>
      <c r="N43" s="1037">
        <f t="shared" si="15"/>
        <v>18.984547461368653</v>
      </c>
      <c r="O43" s="1069">
        <v>0</v>
      </c>
      <c r="P43" s="1036">
        <f t="shared" si="16"/>
        <v>0</v>
      </c>
    </row>
    <row r="44" spans="1:26" ht="14.45" customHeight="1">
      <c r="A44" s="977" t="s">
        <v>14</v>
      </c>
      <c r="B44" s="1363">
        <v>1157</v>
      </c>
      <c r="C44" s="847">
        <f t="shared" si="11"/>
        <v>0</v>
      </c>
      <c r="D44" s="1042">
        <f t="shared" si="10"/>
        <v>0</v>
      </c>
      <c r="E44" s="848">
        <v>1157</v>
      </c>
      <c r="F44" s="1071">
        <v>10.21302218380872</v>
      </c>
      <c r="G44" s="1427">
        <v>8</v>
      </c>
      <c r="H44" s="1042">
        <f t="shared" si="12"/>
        <v>0.69144338807260153</v>
      </c>
      <c r="I44" s="1427">
        <v>50</v>
      </c>
      <c r="J44" s="1042">
        <f t="shared" si="13"/>
        <v>4.3215211754537597</v>
      </c>
      <c r="K44" s="1427">
        <v>184</v>
      </c>
      <c r="L44" s="1042">
        <f t="shared" si="14"/>
        <v>15.903197925669835</v>
      </c>
      <c r="M44" s="1427">
        <v>547</v>
      </c>
      <c r="N44" s="1042">
        <f t="shared" si="15"/>
        <v>47.277441659464131</v>
      </c>
      <c r="O44" s="1427">
        <v>368</v>
      </c>
      <c r="P44" s="1041">
        <f t="shared" si="16"/>
        <v>31.806395851339669</v>
      </c>
    </row>
    <row r="45" spans="1:26" ht="14.45" customHeight="1">
      <c r="A45" s="975" t="s">
        <v>15</v>
      </c>
      <c r="B45" s="1357">
        <v>4270</v>
      </c>
      <c r="C45" s="833">
        <f t="shared" si="11"/>
        <v>9</v>
      </c>
      <c r="D45" s="1037">
        <f t="shared" si="10"/>
        <v>0.21077283372365341</v>
      </c>
      <c r="E45" s="858">
        <v>4261</v>
      </c>
      <c r="F45" s="1070">
        <v>9.1882187279981267</v>
      </c>
      <c r="G45" s="1069">
        <v>17</v>
      </c>
      <c r="H45" s="1037">
        <f t="shared" si="12"/>
        <v>0.39896737854963626</v>
      </c>
      <c r="I45" s="1069">
        <v>269</v>
      </c>
      <c r="J45" s="1037">
        <f t="shared" si="13"/>
        <v>6.3130720488148331</v>
      </c>
      <c r="K45" s="1069">
        <v>643</v>
      </c>
      <c r="L45" s="1037">
        <f t="shared" si="14"/>
        <v>15.090354376906829</v>
      </c>
      <c r="M45" s="1069">
        <v>3302</v>
      </c>
      <c r="N45" s="1037">
        <f t="shared" si="15"/>
        <v>77.493546115935231</v>
      </c>
      <c r="O45" s="1069">
        <v>30</v>
      </c>
      <c r="P45" s="1036">
        <f t="shared" si="16"/>
        <v>0.70406007979347573</v>
      </c>
    </row>
    <row r="46" spans="1:26" ht="14.45" customHeight="1">
      <c r="A46" s="977" t="s">
        <v>24</v>
      </c>
      <c r="B46" s="1363">
        <v>964</v>
      </c>
      <c r="C46" s="847">
        <f t="shared" si="11"/>
        <v>0</v>
      </c>
      <c r="D46" s="1042">
        <f t="shared" si="10"/>
        <v>0</v>
      </c>
      <c r="E46" s="848">
        <v>964</v>
      </c>
      <c r="F46" s="1071">
        <v>11.221697786998609</v>
      </c>
      <c r="G46" s="1427">
        <v>0</v>
      </c>
      <c r="H46" s="1042">
        <f t="shared" si="12"/>
        <v>0</v>
      </c>
      <c r="I46" s="1427">
        <v>5</v>
      </c>
      <c r="J46" s="1042">
        <f t="shared" si="13"/>
        <v>0.51867219917012441</v>
      </c>
      <c r="K46" s="1427">
        <v>4</v>
      </c>
      <c r="L46" s="1042">
        <f t="shared" si="14"/>
        <v>0.41493775933609961</v>
      </c>
      <c r="M46" s="1427">
        <v>592</v>
      </c>
      <c r="N46" s="1042">
        <f t="shared" si="15"/>
        <v>61.410788381742741</v>
      </c>
      <c r="O46" s="1427">
        <v>363</v>
      </c>
      <c r="P46" s="1041">
        <f t="shared" si="16"/>
        <v>37.655601659751035</v>
      </c>
    </row>
    <row r="47" spans="1:26" ht="14.45" customHeight="1">
      <c r="A47" s="975" t="s">
        <v>16</v>
      </c>
      <c r="B47" s="1357">
        <v>5258</v>
      </c>
      <c r="C47" s="833">
        <f t="shared" si="11"/>
        <v>13</v>
      </c>
      <c r="D47" s="1037">
        <f t="shared" si="10"/>
        <v>0.24724229745150247</v>
      </c>
      <c r="E47" s="858">
        <v>5245</v>
      </c>
      <c r="F47" s="1070">
        <v>8.3024277089291516</v>
      </c>
      <c r="G47" s="1069">
        <v>251</v>
      </c>
      <c r="H47" s="1037">
        <f t="shared" si="12"/>
        <v>4.7855100095328877</v>
      </c>
      <c r="I47" s="1069">
        <v>1017</v>
      </c>
      <c r="J47" s="1037">
        <f t="shared" si="13"/>
        <v>19.38989513822688</v>
      </c>
      <c r="K47" s="1069">
        <v>1502</v>
      </c>
      <c r="L47" s="1037">
        <f t="shared" si="14"/>
        <v>28.636796949475691</v>
      </c>
      <c r="M47" s="1069">
        <v>2429</v>
      </c>
      <c r="N47" s="1037">
        <f t="shared" si="15"/>
        <v>46.31077216396568</v>
      </c>
      <c r="O47" s="1069">
        <v>46</v>
      </c>
      <c r="P47" s="1036">
        <f t="shared" si="16"/>
        <v>0.87702573879885593</v>
      </c>
    </row>
    <row r="48" spans="1:26" ht="14.45" customHeight="1">
      <c r="A48" s="977" t="s">
        <v>17</v>
      </c>
      <c r="B48" s="1363">
        <v>10600</v>
      </c>
      <c r="C48" s="847">
        <f t="shared" si="11"/>
        <v>80</v>
      </c>
      <c r="D48" s="1042">
        <f t="shared" si="10"/>
        <v>0.75471698113207553</v>
      </c>
      <c r="E48" s="848">
        <v>10520</v>
      </c>
      <c r="F48" s="1071">
        <v>9.1176299112801011</v>
      </c>
      <c r="G48" s="1427">
        <v>174</v>
      </c>
      <c r="H48" s="1042">
        <f t="shared" si="12"/>
        <v>1.6539923954372624</v>
      </c>
      <c r="I48" s="1427">
        <v>375</v>
      </c>
      <c r="J48" s="1042">
        <f t="shared" si="13"/>
        <v>3.5646387832699618</v>
      </c>
      <c r="K48" s="1427">
        <v>204</v>
      </c>
      <c r="L48" s="1042">
        <f t="shared" si="14"/>
        <v>1.9391634980988595</v>
      </c>
      <c r="M48" s="1427">
        <v>9688</v>
      </c>
      <c r="N48" s="1042">
        <f t="shared" si="15"/>
        <v>92.091254752851711</v>
      </c>
      <c r="O48" s="1427">
        <v>79</v>
      </c>
      <c r="P48" s="1041">
        <f t="shared" si="16"/>
        <v>0.75095057034220525</v>
      </c>
    </row>
    <row r="49" spans="1:16" ht="14.45" customHeight="1">
      <c r="A49" s="975" t="s">
        <v>18</v>
      </c>
      <c r="B49" s="1357">
        <v>2499</v>
      </c>
      <c r="C49" s="833">
        <f t="shared" si="11"/>
        <v>29</v>
      </c>
      <c r="D49" s="1037">
        <f t="shared" si="10"/>
        <v>1.1604641856742697</v>
      </c>
      <c r="E49" s="858">
        <v>2470</v>
      </c>
      <c r="F49" s="1070">
        <v>9.2099392712550632</v>
      </c>
      <c r="G49" s="1069">
        <v>11</v>
      </c>
      <c r="H49" s="1037">
        <f t="shared" si="12"/>
        <v>0.44534412955465585</v>
      </c>
      <c r="I49" s="1069">
        <v>74</v>
      </c>
      <c r="J49" s="1037">
        <f t="shared" si="13"/>
        <v>2.9959514170040484</v>
      </c>
      <c r="K49" s="1069">
        <v>187</v>
      </c>
      <c r="L49" s="1037">
        <f t="shared" si="14"/>
        <v>7.57085020242915</v>
      </c>
      <c r="M49" s="1069">
        <v>2189</v>
      </c>
      <c r="N49" s="1037">
        <f t="shared" si="15"/>
        <v>88.623481781376526</v>
      </c>
      <c r="O49" s="1069">
        <v>9</v>
      </c>
      <c r="P49" s="1036">
        <f t="shared" si="16"/>
        <v>0.36437246963562753</v>
      </c>
    </row>
    <row r="50" spans="1:16" ht="14.45" customHeight="1">
      <c r="A50" s="977" t="s">
        <v>19</v>
      </c>
      <c r="B50" s="1363">
        <v>472</v>
      </c>
      <c r="C50" s="847">
        <f t="shared" si="11"/>
        <v>2</v>
      </c>
      <c r="D50" s="1042">
        <f t="shared" si="10"/>
        <v>0.42372881355932202</v>
      </c>
      <c r="E50" s="848">
        <v>470</v>
      </c>
      <c r="F50" s="1071">
        <v>9.8992907801418362</v>
      </c>
      <c r="G50" s="1427">
        <v>5</v>
      </c>
      <c r="H50" s="1042">
        <f t="shared" si="12"/>
        <v>1.0638297872340425</v>
      </c>
      <c r="I50" s="1427">
        <v>12</v>
      </c>
      <c r="J50" s="1042">
        <f t="shared" si="13"/>
        <v>2.5531914893617018</v>
      </c>
      <c r="K50" s="1427">
        <v>9</v>
      </c>
      <c r="L50" s="1042">
        <f t="shared" si="14"/>
        <v>1.9148936170212765</v>
      </c>
      <c r="M50" s="1427">
        <v>430</v>
      </c>
      <c r="N50" s="1042">
        <f t="shared" si="15"/>
        <v>91.489361702127653</v>
      </c>
      <c r="O50" s="1427">
        <v>14</v>
      </c>
      <c r="P50" s="1041">
        <f t="shared" si="16"/>
        <v>2.9787234042553195</v>
      </c>
    </row>
    <row r="51" spans="1:16" ht="14.45" customHeight="1">
      <c r="A51" s="975" t="s">
        <v>20</v>
      </c>
      <c r="B51" s="1357">
        <v>2371</v>
      </c>
      <c r="C51" s="833">
        <f t="shared" si="11"/>
        <v>0</v>
      </c>
      <c r="D51" s="1037">
        <f t="shared" si="10"/>
        <v>0</v>
      </c>
      <c r="E51" s="858">
        <v>2371</v>
      </c>
      <c r="F51" s="1070">
        <v>10.681498664417251</v>
      </c>
      <c r="G51" s="1069">
        <v>1</v>
      </c>
      <c r="H51" s="1037">
        <f t="shared" si="12"/>
        <v>4.2176296921130327E-2</v>
      </c>
      <c r="I51" s="1069">
        <v>2</v>
      </c>
      <c r="J51" s="1037">
        <f t="shared" si="13"/>
        <v>8.4352593842260654E-2</v>
      </c>
      <c r="K51" s="1069">
        <v>8</v>
      </c>
      <c r="L51" s="1037">
        <f t="shared" si="14"/>
        <v>0.33741037536904261</v>
      </c>
      <c r="M51" s="1069">
        <v>2175</v>
      </c>
      <c r="N51" s="1037">
        <f t="shared" si="15"/>
        <v>91.733445803458451</v>
      </c>
      <c r="O51" s="1069">
        <v>185</v>
      </c>
      <c r="P51" s="1036">
        <f t="shared" si="16"/>
        <v>7.8026149304091099</v>
      </c>
    </row>
    <row r="52" spans="1:16" ht="14.45" customHeight="1">
      <c r="A52" s="977" t="s">
        <v>21</v>
      </c>
      <c r="B52" s="1363">
        <v>1418</v>
      </c>
      <c r="C52" s="847">
        <f t="shared" si="11"/>
        <v>0</v>
      </c>
      <c r="D52" s="1042">
        <f t="shared" si="10"/>
        <v>0</v>
      </c>
      <c r="E52" s="848">
        <v>1418</v>
      </c>
      <c r="F52" s="1071">
        <v>10.983180535966161</v>
      </c>
      <c r="G52" s="1427">
        <v>0</v>
      </c>
      <c r="H52" s="1042">
        <f t="shared" si="12"/>
        <v>0</v>
      </c>
      <c r="I52" s="1427">
        <v>3</v>
      </c>
      <c r="J52" s="1042">
        <f t="shared" si="13"/>
        <v>0.21156558533145275</v>
      </c>
      <c r="K52" s="1427">
        <v>1</v>
      </c>
      <c r="L52" s="1042">
        <f t="shared" si="14"/>
        <v>7.0521861777150918E-2</v>
      </c>
      <c r="M52" s="1427">
        <v>1164</v>
      </c>
      <c r="N52" s="1042">
        <f t="shared" si="15"/>
        <v>82.087447108603655</v>
      </c>
      <c r="O52" s="1427">
        <v>250</v>
      </c>
      <c r="P52" s="1041">
        <f t="shared" si="16"/>
        <v>17.630465444287729</v>
      </c>
    </row>
    <row r="53" spans="1:16" ht="14.45" customHeight="1">
      <c r="A53" s="975" t="s">
        <v>22</v>
      </c>
      <c r="B53" s="1357">
        <v>1792</v>
      </c>
      <c r="C53" s="833">
        <f t="shared" si="11"/>
        <v>2</v>
      </c>
      <c r="D53" s="1037">
        <f t="shared" si="10"/>
        <v>0.11160714285714286</v>
      </c>
      <c r="E53" s="858">
        <v>1790</v>
      </c>
      <c r="F53" s="1070">
        <v>8.645996275605226</v>
      </c>
      <c r="G53" s="1069">
        <v>68</v>
      </c>
      <c r="H53" s="1037">
        <f t="shared" si="12"/>
        <v>3.7988826815642458</v>
      </c>
      <c r="I53" s="1069">
        <v>249</v>
      </c>
      <c r="J53" s="1037">
        <f t="shared" si="13"/>
        <v>13.910614525139664</v>
      </c>
      <c r="K53" s="1069">
        <v>494</v>
      </c>
      <c r="L53" s="1037">
        <f t="shared" si="14"/>
        <v>27.597765363128492</v>
      </c>
      <c r="M53" s="1069">
        <v>937</v>
      </c>
      <c r="N53" s="1037">
        <f t="shared" si="15"/>
        <v>52.346368715083798</v>
      </c>
      <c r="O53" s="1069">
        <v>42</v>
      </c>
      <c r="P53" s="1036">
        <f t="shared" si="16"/>
        <v>2.3463687150837989</v>
      </c>
    </row>
    <row r="54" spans="1:16" ht="14.45" customHeight="1" thickBot="1">
      <c r="A54" s="977" t="s">
        <v>23</v>
      </c>
      <c r="B54" s="1371">
        <v>1342</v>
      </c>
      <c r="C54" s="847">
        <f t="shared" si="11"/>
        <v>0</v>
      </c>
      <c r="D54" s="1042">
        <f t="shared" si="10"/>
        <v>0</v>
      </c>
      <c r="E54" s="848">
        <v>1342</v>
      </c>
      <c r="F54" s="1071">
        <v>10.495529061102818</v>
      </c>
      <c r="G54" s="1427">
        <v>0</v>
      </c>
      <c r="H54" s="1042">
        <f t="shared" si="12"/>
        <v>0</v>
      </c>
      <c r="I54" s="1427">
        <v>0</v>
      </c>
      <c r="J54" s="1042">
        <f t="shared" si="13"/>
        <v>0</v>
      </c>
      <c r="K54" s="1427">
        <v>40</v>
      </c>
      <c r="L54" s="1042">
        <f t="shared" si="14"/>
        <v>2.9806259314456036</v>
      </c>
      <c r="M54" s="1427">
        <v>1212</v>
      </c>
      <c r="N54" s="1042">
        <f t="shared" si="15"/>
        <v>90.312965722801792</v>
      </c>
      <c r="O54" s="1427">
        <v>90</v>
      </c>
      <c r="P54" s="1041">
        <f t="shared" si="16"/>
        <v>6.7064083457526085</v>
      </c>
    </row>
    <row r="55" spans="1:16" ht="14.45" customHeight="1">
      <c r="A55" s="995" t="s">
        <v>28</v>
      </c>
      <c r="B55" s="930">
        <v>44942</v>
      </c>
      <c r="C55" s="931">
        <f t="shared" si="11"/>
        <v>515</v>
      </c>
      <c r="D55" s="1053">
        <f t="shared" si="10"/>
        <v>1.1459214098170976</v>
      </c>
      <c r="E55" s="930">
        <v>44427</v>
      </c>
      <c r="F55" s="1074">
        <v>8.8286646258656223</v>
      </c>
      <c r="G55" s="931">
        <v>823</v>
      </c>
      <c r="H55" s="1053">
        <f t="shared" si="12"/>
        <v>1.8524770972606748</v>
      </c>
      <c r="I55" s="931">
        <v>6198</v>
      </c>
      <c r="J55" s="1053">
        <f t="shared" si="13"/>
        <v>13.95097575798501</v>
      </c>
      <c r="K55" s="931">
        <v>6358</v>
      </c>
      <c r="L55" s="1053">
        <f t="shared" si="14"/>
        <v>14.311117113467036</v>
      </c>
      <c r="M55" s="931">
        <v>30330</v>
      </c>
      <c r="N55" s="1053">
        <f t="shared" si="15"/>
        <v>68.269295698561677</v>
      </c>
      <c r="O55" s="931">
        <v>718</v>
      </c>
      <c r="P55" s="1052">
        <f t="shared" si="16"/>
        <v>1.616134332725595</v>
      </c>
    </row>
    <row r="56" spans="1:16" ht="14.45" customHeight="1">
      <c r="A56" s="997" t="s">
        <v>27</v>
      </c>
      <c r="B56" s="942">
        <v>10480</v>
      </c>
      <c r="C56" s="943">
        <f t="shared" si="11"/>
        <v>0</v>
      </c>
      <c r="D56" s="1057">
        <f t="shared" si="10"/>
        <v>0</v>
      </c>
      <c r="E56" s="942">
        <v>10480</v>
      </c>
      <c r="F56" s="1077">
        <v>10.590866730279892</v>
      </c>
      <c r="G56" s="943">
        <v>30</v>
      </c>
      <c r="H56" s="1057">
        <f t="shared" si="12"/>
        <v>0.2862595419847328</v>
      </c>
      <c r="I56" s="943">
        <v>48</v>
      </c>
      <c r="J56" s="1057">
        <f t="shared" si="13"/>
        <v>0.45801526717557256</v>
      </c>
      <c r="K56" s="943">
        <v>320</v>
      </c>
      <c r="L56" s="1057">
        <f t="shared" si="14"/>
        <v>3.0534351145038165</v>
      </c>
      <c r="M56" s="943">
        <v>8323</v>
      </c>
      <c r="N56" s="1057">
        <f t="shared" si="15"/>
        <v>79.417938931297698</v>
      </c>
      <c r="O56" s="943">
        <v>1759</v>
      </c>
      <c r="P56" s="1056">
        <f>O56/E56*100</f>
        <v>16.784351145038169</v>
      </c>
    </row>
    <row r="57" spans="1:16" ht="14.45" customHeight="1" thickBot="1">
      <c r="A57" s="999" t="s">
        <v>26</v>
      </c>
      <c r="B57" s="1390">
        <v>55422</v>
      </c>
      <c r="C57" s="955">
        <f t="shared" si="11"/>
        <v>515</v>
      </c>
      <c r="D57" s="1061">
        <f t="shared" si="10"/>
        <v>0.92923387824329684</v>
      </c>
      <c r="E57" s="954">
        <v>54907</v>
      </c>
      <c r="F57" s="1080">
        <v>9.1650129613103157</v>
      </c>
      <c r="G57" s="955">
        <v>853</v>
      </c>
      <c r="H57" s="1061">
        <f t="shared" si="12"/>
        <v>1.5535359790190686</v>
      </c>
      <c r="I57" s="955">
        <v>6246</v>
      </c>
      <c r="J57" s="1061">
        <f t="shared" si="13"/>
        <v>11.375598739687106</v>
      </c>
      <c r="K57" s="955">
        <v>6678</v>
      </c>
      <c r="L57" s="1061">
        <f t="shared" si="14"/>
        <v>12.162383666927715</v>
      </c>
      <c r="M57" s="955">
        <v>38653</v>
      </c>
      <c r="N57" s="1061">
        <f t="shared" si="15"/>
        <v>70.397217112572164</v>
      </c>
      <c r="O57" s="955">
        <v>2477</v>
      </c>
      <c r="P57" s="1060">
        <f>O57/E57*100</f>
        <v>4.511264501793943</v>
      </c>
    </row>
    <row r="58" spans="1:16" ht="14.45" customHeight="1">
      <c r="A58" s="2180" t="s">
        <v>707</v>
      </c>
      <c r="B58" s="2180"/>
      <c r="C58" s="2180"/>
      <c r="D58" s="2180"/>
      <c r="E58" s="2180"/>
      <c r="F58" s="2180"/>
      <c r="G58" s="2180"/>
      <c r="H58" s="2180"/>
      <c r="I58" s="2180"/>
      <c r="J58" s="2180"/>
      <c r="K58" s="2180"/>
      <c r="L58" s="2180"/>
      <c r="M58" s="2180"/>
      <c r="N58" s="2180"/>
      <c r="O58" s="2180"/>
      <c r="P58" s="2180"/>
    </row>
    <row r="59" spans="1:16" ht="14.45" customHeight="1">
      <c r="A59" s="1850" t="s">
        <v>574</v>
      </c>
      <c r="B59" s="1850"/>
      <c r="C59" s="1850"/>
      <c r="D59" s="1850"/>
      <c r="E59" s="1850"/>
      <c r="F59" s="1850"/>
      <c r="G59" s="1850"/>
      <c r="H59" s="1850"/>
      <c r="I59" s="1850"/>
      <c r="J59" s="1850"/>
      <c r="K59" s="1850"/>
      <c r="L59" s="1850"/>
      <c r="M59" s="1850"/>
      <c r="N59" s="1850"/>
      <c r="O59" s="1850"/>
      <c r="P59" s="1850"/>
    </row>
    <row r="60" spans="1:16" ht="14.45" customHeight="1">
      <c r="A60" s="1027"/>
      <c r="B60" s="1027"/>
      <c r="C60" s="1027"/>
      <c r="D60" s="1027"/>
      <c r="E60" s="1027"/>
      <c r="F60" s="1027"/>
      <c r="G60" s="1027"/>
      <c r="H60" s="1027"/>
      <c r="I60" s="1027"/>
      <c r="J60" s="1027"/>
      <c r="K60" s="1027"/>
      <c r="L60" s="1027"/>
      <c r="M60" s="1027"/>
      <c r="N60" s="1027"/>
      <c r="O60" s="1027"/>
      <c r="P60" s="1027"/>
    </row>
    <row r="61" spans="1:16" ht="24" customHeight="1">
      <c r="A61" s="1910">
        <v>2021</v>
      </c>
      <c r="B61" s="1910"/>
      <c r="C61" s="1910"/>
      <c r="D61" s="1910"/>
      <c r="E61" s="1910"/>
      <c r="F61" s="1910"/>
      <c r="G61" s="1910"/>
      <c r="H61" s="1910"/>
      <c r="I61" s="1910"/>
      <c r="J61" s="1910"/>
      <c r="K61" s="1910"/>
      <c r="L61" s="1910"/>
      <c r="M61" s="1910"/>
      <c r="N61" s="1910"/>
      <c r="O61" s="1910"/>
      <c r="P61" s="1910"/>
    </row>
    <row r="62" spans="1:16" ht="14.45" customHeight="1">
      <c r="A62" s="1028"/>
      <c r="B62" s="1027"/>
      <c r="C62" s="1027"/>
      <c r="D62" s="1027"/>
      <c r="E62" s="1027"/>
      <c r="F62" s="1027"/>
      <c r="G62" s="1027"/>
      <c r="H62" s="1027"/>
      <c r="I62" s="1027"/>
      <c r="J62" s="1027"/>
      <c r="K62" s="1027"/>
      <c r="L62" s="1027"/>
      <c r="M62" s="1027"/>
      <c r="N62" s="1027"/>
      <c r="O62" s="1027"/>
      <c r="P62" s="1027"/>
    </row>
    <row r="63" spans="1:16" ht="15" customHeight="1">
      <c r="A63" s="1923" t="s">
        <v>724</v>
      </c>
      <c r="B63" s="1923"/>
      <c r="C63" s="1923"/>
      <c r="D63" s="1923"/>
      <c r="E63" s="1923"/>
      <c r="F63" s="1923"/>
      <c r="G63" s="1923"/>
      <c r="H63" s="1923"/>
      <c r="I63" s="1923"/>
      <c r="J63" s="1923"/>
      <c r="K63" s="1923"/>
      <c r="L63" s="1923"/>
      <c r="M63" s="1923"/>
      <c r="N63" s="1923"/>
      <c r="O63" s="1923"/>
      <c r="P63" s="1923"/>
    </row>
    <row r="64" spans="1:16" ht="14.45" customHeight="1">
      <c r="A64" s="1844" t="s">
        <v>8</v>
      </c>
      <c r="B64" s="1893" t="s">
        <v>713</v>
      </c>
      <c r="C64" s="1926" t="s">
        <v>33</v>
      </c>
      <c r="D64" s="1966"/>
      <c r="E64" s="1966"/>
      <c r="F64" s="1966"/>
      <c r="G64" s="1966"/>
      <c r="H64" s="1966"/>
      <c r="I64" s="1966"/>
      <c r="J64" s="1966"/>
      <c r="K64" s="1966"/>
      <c r="L64" s="1966"/>
      <c r="M64" s="1966"/>
      <c r="N64" s="1966"/>
      <c r="O64" s="1966"/>
      <c r="P64" s="1966"/>
    </row>
    <row r="65" spans="1:16" ht="14.45" customHeight="1">
      <c r="A65" s="1844"/>
      <c r="B65" s="1893"/>
      <c r="C65" s="1834" t="s">
        <v>714</v>
      </c>
      <c r="D65" s="1841"/>
      <c r="E65" s="1893" t="s">
        <v>715</v>
      </c>
      <c r="F65" s="1893" t="s">
        <v>716</v>
      </c>
      <c r="G65" s="1926" t="s">
        <v>33</v>
      </c>
      <c r="H65" s="1966"/>
      <c r="I65" s="1966"/>
      <c r="J65" s="1966"/>
      <c r="K65" s="1966"/>
      <c r="L65" s="1966"/>
      <c r="M65" s="1966"/>
      <c r="N65" s="1966"/>
      <c r="O65" s="1966"/>
      <c r="P65" s="1966"/>
    </row>
    <row r="66" spans="1:16" ht="51.75" customHeight="1">
      <c r="A66" s="1844"/>
      <c r="B66" s="1893"/>
      <c r="C66" s="1834"/>
      <c r="D66" s="1841"/>
      <c r="E66" s="1893"/>
      <c r="F66" s="1893"/>
      <c r="G66" s="1834" t="s">
        <v>717</v>
      </c>
      <c r="H66" s="1841"/>
      <c r="I66" s="1834" t="s">
        <v>718</v>
      </c>
      <c r="J66" s="1841"/>
      <c r="K66" s="1834" t="s">
        <v>719</v>
      </c>
      <c r="L66" s="1841"/>
      <c r="M66" s="1834" t="s">
        <v>720</v>
      </c>
      <c r="N66" s="1841"/>
      <c r="O66" s="1834" t="s">
        <v>721</v>
      </c>
      <c r="P66" s="1835"/>
    </row>
    <row r="67" spans="1:16" ht="14.45" customHeight="1" thickBot="1">
      <c r="A67" s="1845"/>
      <c r="B67" s="1348" t="s">
        <v>1</v>
      </c>
      <c r="C67" s="1415" t="s">
        <v>1</v>
      </c>
      <c r="D67" s="1086" t="s">
        <v>722</v>
      </c>
      <c r="E67" s="1348" t="s">
        <v>1</v>
      </c>
      <c r="F67" s="1348" t="s">
        <v>37</v>
      </c>
      <c r="G67" s="1415" t="s">
        <v>1</v>
      </c>
      <c r="H67" s="1086" t="s">
        <v>648</v>
      </c>
      <c r="I67" s="1415" t="s">
        <v>1</v>
      </c>
      <c r="J67" s="1086" t="s">
        <v>648</v>
      </c>
      <c r="K67" s="1415" t="s">
        <v>1</v>
      </c>
      <c r="L67" s="1086" t="s">
        <v>648</v>
      </c>
      <c r="M67" s="1415" t="s">
        <v>1</v>
      </c>
      <c r="N67" s="1086" t="s">
        <v>648</v>
      </c>
      <c r="O67" s="1415" t="s">
        <v>1</v>
      </c>
      <c r="P67" s="1087" t="s">
        <v>648</v>
      </c>
    </row>
    <row r="68" spans="1:16" ht="14.45" customHeight="1">
      <c r="A68" s="975" t="s">
        <v>9</v>
      </c>
      <c r="B68" s="918">
        <v>9081</v>
      </c>
      <c r="C68" s="833">
        <v>463</v>
      </c>
      <c r="D68" s="1037">
        <f>C68*100/B68</f>
        <v>5.0985574275960799</v>
      </c>
      <c r="E68" s="858">
        <v>8618</v>
      </c>
      <c r="F68" s="1070">
        <v>8.19</v>
      </c>
      <c r="G68" s="1069">
        <v>228</v>
      </c>
      <c r="H68" s="1037">
        <v>2.645625435135762</v>
      </c>
      <c r="I68" s="1069">
        <v>2997</v>
      </c>
      <c r="J68" s="1037">
        <v>34.77605012763982</v>
      </c>
      <c r="K68" s="1069">
        <v>999</v>
      </c>
      <c r="L68" s="1037">
        <v>11.592016709213276</v>
      </c>
      <c r="M68" s="1069">
        <v>4322</v>
      </c>
      <c r="N68" s="1037">
        <v>50.150847064284051</v>
      </c>
      <c r="O68" s="1069">
        <v>72</v>
      </c>
      <c r="P68" s="1036">
        <v>0.83546066372708283</v>
      </c>
    </row>
    <row r="69" spans="1:16" ht="14.45" customHeight="1">
      <c r="A69" s="977" t="s">
        <v>10</v>
      </c>
      <c r="B69" s="914">
        <v>8960</v>
      </c>
      <c r="C69" s="847">
        <v>4</v>
      </c>
      <c r="D69" s="1042">
        <f t="shared" ref="D69:D86" si="17">C69*100/B69</f>
        <v>4.4642857142857144E-2</v>
      </c>
      <c r="E69" s="848">
        <v>8956</v>
      </c>
      <c r="F69" s="1071">
        <v>8.8973333300000004</v>
      </c>
      <c r="G69" s="1427">
        <v>51</v>
      </c>
      <c r="H69" s="1042">
        <v>0.56945064761054043</v>
      </c>
      <c r="I69" s="1427">
        <v>866</v>
      </c>
      <c r="J69" s="1042">
        <v>9.6694953104064307</v>
      </c>
      <c r="K69" s="1427">
        <v>1600</v>
      </c>
      <c r="L69" s="1042">
        <v>17.865118356409109</v>
      </c>
      <c r="M69" s="1427">
        <v>6363</v>
      </c>
      <c r="N69" s="1042">
        <v>71.047342563644492</v>
      </c>
      <c r="O69" s="1427">
        <v>76</v>
      </c>
      <c r="P69" s="1041">
        <v>0.84859312192943281</v>
      </c>
    </row>
    <row r="70" spans="1:16" ht="14.45" customHeight="1">
      <c r="A70" s="975" t="s">
        <v>11</v>
      </c>
      <c r="B70" s="918">
        <v>2718</v>
      </c>
      <c r="C70" s="833">
        <v>0</v>
      </c>
      <c r="D70" s="1037">
        <f t="shared" si="17"/>
        <v>0</v>
      </c>
      <c r="E70" s="858">
        <v>2718</v>
      </c>
      <c r="F70" s="1070">
        <v>10.001208</v>
      </c>
      <c r="G70" s="1069">
        <v>18</v>
      </c>
      <c r="H70" s="1037">
        <v>0.66225165562913912</v>
      </c>
      <c r="I70" s="1069">
        <v>23</v>
      </c>
      <c r="J70" s="1037">
        <v>0.84621044885945551</v>
      </c>
      <c r="K70" s="1069">
        <v>298</v>
      </c>
      <c r="L70" s="1037">
        <v>10.963944076526857</v>
      </c>
      <c r="M70" s="1069">
        <v>1843</v>
      </c>
      <c r="N70" s="1037">
        <v>67.807211184694623</v>
      </c>
      <c r="O70" s="1069">
        <v>536</v>
      </c>
      <c r="P70" s="1036">
        <v>19.720382634289919</v>
      </c>
    </row>
    <row r="71" spans="1:16" ht="14.45" customHeight="1">
      <c r="A71" s="977" t="s">
        <v>12</v>
      </c>
      <c r="B71" s="914">
        <v>1578</v>
      </c>
      <c r="C71" s="847">
        <v>0</v>
      </c>
      <c r="D71" s="1042">
        <f t="shared" si="17"/>
        <v>0</v>
      </c>
      <c r="E71" s="848">
        <v>1578</v>
      </c>
      <c r="F71" s="1071">
        <v>10.773379200000001</v>
      </c>
      <c r="G71" s="1427">
        <v>3</v>
      </c>
      <c r="H71" s="1042">
        <v>0.19011406844106463</v>
      </c>
      <c r="I71" s="1427">
        <v>12</v>
      </c>
      <c r="J71" s="1042">
        <v>0.76045627376425851</v>
      </c>
      <c r="K71" s="1427">
        <v>14</v>
      </c>
      <c r="L71" s="1042">
        <v>0.88719898605830161</v>
      </c>
      <c r="M71" s="1427">
        <v>1159</v>
      </c>
      <c r="N71" s="1042">
        <v>73.447401774397974</v>
      </c>
      <c r="O71" s="1427">
        <v>390</v>
      </c>
      <c r="P71" s="1041">
        <v>24.714828897338403</v>
      </c>
    </row>
    <row r="72" spans="1:16" ht="14.45" customHeight="1">
      <c r="A72" s="975" t="s">
        <v>13</v>
      </c>
      <c r="B72" s="918">
        <v>448</v>
      </c>
      <c r="C72" s="833">
        <v>2</v>
      </c>
      <c r="D72" s="1037">
        <f t="shared" si="17"/>
        <v>0.44642857142857145</v>
      </c>
      <c r="E72" s="858">
        <v>446</v>
      </c>
      <c r="F72" s="1070">
        <v>8.3986784199999995</v>
      </c>
      <c r="G72" s="1069">
        <v>11</v>
      </c>
      <c r="H72" s="1037">
        <v>2.4663677130044843</v>
      </c>
      <c r="I72" s="1069">
        <v>53</v>
      </c>
      <c r="J72" s="1037">
        <v>11.883408071748878</v>
      </c>
      <c r="K72" s="1069">
        <v>198</v>
      </c>
      <c r="L72" s="1037">
        <v>44.394618834080717</v>
      </c>
      <c r="M72" s="1069">
        <v>184</v>
      </c>
      <c r="N72" s="1037">
        <v>41.255605381165921</v>
      </c>
      <c r="O72" s="1069">
        <v>0</v>
      </c>
      <c r="P72" s="1036">
        <v>0</v>
      </c>
    </row>
    <row r="73" spans="1:16" ht="14.45" customHeight="1">
      <c r="A73" s="977" t="s">
        <v>14</v>
      </c>
      <c r="B73" s="914">
        <v>1143</v>
      </c>
      <c r="C73" s="847">
        <v>2</v>
      </c>
      <c r="D73" s="1042">
        <f t="shared" si="17"/>
        <v>0.17497812773403323</v>
      </c>
      <c r="E73" s="848">
        <v>1141</v>
      </c>
      <c r="F73" s="1071">
        <v>10.204224699999999</v>
      </c>
      <c r="G73" s="1427">
        <v>7</v>
      </c>
      <c r="H73" s="1042">
        <v>0.61349693251533743</v>
      </c>
      <c r="I73" s="1427">
        <v>57</v>
      </c>
      <c r="J73" s="1042">
        <v>4.9956178790534622</v>
      </c>
      <c r="K73" s="1427">
        <v>170</v>
      </c>
      <c r="L73" s="1042">
        <v>14.899211218229624</v>
      </c>
      <c r="M73" s="1427">
        <v>540</v>
      </c>
      <c r="N73" s="1042">
        <v>47.32690622261174</v>
      </c>
      <c r="O73" s="1427">
        <v>367</v>
      </c>
      <c r="P73" s="1041">
        <v>32.164767747589835</v>
      </c>
    </row>
    <row r="74" spans="1:16" ht="14.45" customHeight="1">
      <c r="A74" s="975" t="s">
        <v>15</v>
      </c>
      <c r="B74" s="918">
        <v>4210</v>
      </c>
      <c r="C74" s="833">
        <v>12</v>
      </c>
      <c r="D74" s="1037">
        <f t="shared" si="17"/>
        <v>0.28503562945368172</v>
      </c>
      <c r="E74" s="858">
        <v>4198</v>
      </c>
      <c r="F74" s="1070">
        <v>9.1372663500000009</v>
      </c>
      <c r="G74" s="1069">
        <v>15</v>
      </c>
      <c r="H74" s="1037">
        <v>0.35731300619342543</v>
      </c>
      <c r="I74" s="1069">
        <v>270</v>
      </c>
      <c r="J74" s="1037">
        <v>6.4316341114816584</v>
      </c>
      <c r="K74" s="1069">
        <v>619</v>
      </c>
      <c r="L74" s="1037">
        <v>14.745116722248691</v>
      </c>
      <c r="M74" s="1069">
        <v>3261</v>
      </c>
      <c r="N74" s="1037">
        <v>77.679847546450688</v>
      </c>
      <c r="O74" s="1069">
        <v>33</v>
      </c>
      <c r="P74" s="1036">
        <v>0.78608861362553606</v>
      </c>
    </row>
    <row r="75" spans="1:16" ht="14.45" customHeight="1">
      <c r="A75" s="977" t="s">
        <v>24</v>
      </c>
      <c r="B75" s="914">
        <v>956</v>
      </c>
      <c r="C75" s="847">
        <v>0</v>
      </c>
      <c r="D75" s="1042">
        <f t="shared" si="17"/>
        <v>0</v>
      </c>
      <c r="E75" s="848">
        <v>956</v>
      </c>
      <c r="F75" s="1071">
        <v>11.0187946</v>
      </c>
      <c r="G75" s="1427">
        <v>0</v>
      </c>
      <c r="H75" s="1042">
        <v>0</v>
      </c>
      <c r="I75" s="1427">
        <v>6</v>
      </c>
      <c r="J75" s="1042">
        <v>0.62761506276150625</v>
      </c>
      <c r="K75" s="1427">
        <v>4</v>
      </c>
      <c r="L75" s="1042">
        <v>0.41841004184100417</v>
      </c>
      <c r="M75" s="1427">
        <v>577</v>
      </c>
      <c r="N75" s="1042">
        <v>60.355648535564853</v>
      </c>
      <c r="O75" s="1427">
        <v>369</v>
      </c>
      <c r="P75" s="1041">
        <v>38.598326359832633</v>
      </c>
    </row>
    <row r="76" spans="1:16" ht="14.45" customHeight="1">
      <c r="A76" s="975" t="s">
        <v>16</v>
      </c>
      <c r="B76" s="918">
        <v>5139</v>
      </c>
      <c r="C76" s="833">
        <v>24</v>
      </c>
      <c r="D76" s="1037">
        <f t="shared" si="17"/>
        <v>0.46701692936368944</v>
      </c>
      <c r="E76" s="858">
        <v>5115</v>
      </c>
      <c r="F76" s="1070">
        <v>7.9442750799999997</v>
      </c>
      <c r="G76" s="1069">
        <v>278</v>
      </c>
      <c r="H76" s="1037">
        <v>5.4349951124144678</v>
      </c>
      <c r="I76" s="1069">
        <v>987</v>
      </c>
      <c r="J76" s="1037">
        <v>19.296187683284458</v>
      </c>
      <c r="K76" s="1069">
        <v>1372</v>
      </c>
      <c r="L76" s="1037">
        <v>26.823069403714566</v>
      </c>
      <c r="M76" s="1069">
        <v>2426</v>
      </c>
      <c r="N76" s="1037">
        <v>47.429130009775172</v>
      </c>
      <c r="O76" s="1069">
        <v>52</v>
      </c>
      <c r="P76" s="1036">
        <v>1.0166177908113392</v>
      </c>
    </row>
    <row r="77" spans="1:16" ht="14.45" customHeight="1">
      <c r="A77" s="977" t="s">
        <v>17</v>
      </c>
      <c r="B77" s="914">
        <v>10538</v>
      </c>
      <c r="C77" s="847">
        <v>85</v>
      </c>
      <c r="D77" s="1042">
        <f t="shared" si="17"/>
        <v>0.8066046688176125</v>
      </c>
      <c r="E77" s="848">
        <v>10453</v>
      </c>
      <c r="F77" s="1071">
        <v>9.0964876300000004</v>
      </c>
      <c r="G77" s="1427">
        <v>193</v>
      </c>
      <c r="H77" s="1042">
        <v>1.8463598966803787</v>
      </c>
      <c r="I77" s="1427">
        <v>390</v>
      </c>
      <c r="J77" s="1042">
        <v>3.7309863197168278</v>
      </c>
      <c r="K77" s="1427">
        <v>247</v>
      </c>
      <c r="L77" s="1042">
        <v>2.3629580024873245</v>
      </c>
      <c r="M77" s="1427">
        <v>9551</v>
      </c>
      <c r="N77" s="1042">
        <v>91.370898306706209</v>
      </c>
      <c r="O77" s="1427">
        <v>72</v>
      </c>
      <c r="P77" s="1041">
        <v>0.68879747440926054</v>
      </c>
    </row>
    <row r="78" spans="1:16" ht="14.45" customHeight="1">
      <c r="A78" s="975" t="s">
        <v>18</v>
      </c>
      <c r="B78" s="918">
        <v>2492</v>
      </c>
      <c r="C78" s="833">
        <v>38</v>
      </c>
      <c r="D78" s="1037">
        <f t="shared" si="17"/>
        <v>1.5248796147672552</v>
      </c>
      <c r="E78" s="858">
        <v>2454</v>
      </c>
      <c r="F78" s="1070">
        <v>9.1494769199999997</v>
      </c>
      <c r="G78" s="1069">
        <v>14</v>
      </c>
      <c r="H78" s="1037">
        <v>0.5704971475142625</v>
      </c>
      <c r="I78" s="1069">
        <v>70</v>
      </c>
      <c r="J78" s="1037">
        <v>2.8524857375713122</v>
      </c>
      <c r="K78" s="1069">
        <v>385</v>
      </c>
      <c r="L78" s="1037">
        <v>15.688671556642216</v>
      </c>
      <c r="M78" s="1069">
        <v>1970</v>
      </c>
      <c r="N78" s="1037">
        <v>80.277098614506926</v>
      </c>
      <c r="O78" s="1069">
        <v>15</v>
      </c>
      <c r="P78" s="1036">
        <v>0.61124694376528121</v>
      </c>
    </row>
    <row r="79" spans="1:16" ht="14.45" customHeight="1">
      <c r="A79" s="977" t="s">
        <v>19</v>
      </c>
      <c r="B79" s="914">
        <v>471</v>
      </c>
      <c r="C79" s="847">
        <v>6</v>
      </c>
      <c r="D79" s="1042">
        <f t="shared" si="17"/>
        <v>1.2738853503184713</v>
      </c>
      <c r="E79" s="848">
        <v>465</v>
      </c>
      <c r="F79" s="1071">
        <v>9.8067632800000002</v>
      </c>
      <c r="G79" s="1427">
        <v>3</v>
      </c>
      <c r="H79" s="1042">
        <v>0.64516129032258063</v>
      </c>
      <c r="I79" s="1427">
        <v>12</v>
      </c>
      <c r="J79" s="1042">
        <v>2.5806451612903225</v>
      </c>
      <c r="K79" s="1427">
        <v>10</v>
      </c>
      <c r="L79" s="1042">
        <v>2.1505376344086025</v>
      </c>
      <c r="M79" s="1427">
        <v>424</v>
      </c>
      <c r="N79" s="1042">
        <v>91.182795698924735</v>
      </c>
      <c r="O79" s="1427">
        <v>16</v>
      </c>
      <c r="P79" s="1041">
        <v>3.4408602150537635</v>
      </c>
    </row>
    <row r="80" spans="1:16" ht="14.45" customHeight="1">
      <c r="A80" s="975" t="s">
        <v>20</v>
      </c>
      <c r="B80" s="918">
        <v>2358</v>
      </c>
      <c r="C80" s="833">
        <v>4</v>
      </c>
      <c r="D80" s="1037">
        <f t="shared" si="17"/>
        <v>0.16963528413910092</v>
      </c>
      <c r="E80" s="858">
        <v>2354</v>
      </c>
      <c r="F80" s="1070">
        <v>10.5919284</v>
      </c>
      <c r="G80" s="1069">
        <v>1</v>
      </c>
      <c r="H80" s="1037">
        <v>4.2480883602378929E-2</v>
      </c>
      <c r="I80" s="1069">
        <v>3</v>
      </c>
      <c r="J80" s="1037">
        <v>0.12744265080713679</v>
      </c>
      <c r="K80" s="1069">
        <v>18</v>
      </c>
      <c r="L80" s="1037">
        <v>0.76465590484282076</v>
      </c>
      <c r="M80" s="1069">
        <v>2112</v>
      </c>
      <c r="N80" s="1037">
        <v>89.719626168224295</v>
      </c>
      <c r="O80" s="1069">
        <v>220</v>
      </c>
      <c r="P80" s="1036">
        <v>9.3457943925233646</v>
      </c>
    </row>
    <row r="81" spans="1:16" ht="14.45" customHeight="1">
      <c r="A81" s="977" t="s">
        <v>21</v>
      </c>
      <c r="B81" s="914">
        <v>1411</v>
      </c>
      <c r="C81" s="847">
        <v>0</v>
      </c>
      <c r="D81" s="1042">
        <f t="shared" si="17"/>
        <v>0</v>
      </c>
      <c r="E81" s="848">
        <v>1411</v>
      </c>
      <c r="F81" s="1071">
        <v>10.9834259</v>
      </c>
      <c r="G81" s="1427">
        <v>1</v>
      </c>
      <c r="H81" s="1042">
        <v>7.087172218284904E-2</v>
      </c>
      <c r="I81" s="1427">
        <v>2</v>
      </c>
      <c r="J81" s="1042">
        <v>0.14174344436569808</v>
      </c>
      <c r="K81" s="1427">
        <v>2</v>
      </c>
      <c r="L81" s="1042">
        <v>0.14174344436569808</v>
      </c>
      <c r="M81" s="1427">
        <v>1137</v>
      </c>
      <c r="N81" s="1042">
        <v>80.581148121899361</v>
      </c>
      <c r="O81" s="1427">
        <v>269</v>
      </c>
      <c r="P81" s="1041">
        <v>19.064493267186393</v>
      </c>
    </row>
    <row r="82" spans="1:16" ht="14.45" customHeight="1">
      <c r="A82" s="975" t="s">
        <v>22</v>
      </c>
      <c r="B82" s="918">
        <v>1789</v>
      </c>
      <c r="C82" s="833">
        <v>9</v>
      </c>
      <c r="D82" s="1037">
        <f t="shared" si="17"/>
        <v>0.50307434320849642</v>
      </c>
      <c r="E82" s="858">
        <v>1780</v>
      </c>
      <c r="F82" s="1070">
        <v>8.6105918999999993</v>
      </c>
      <c r="G82" s="1069">
        <v>73</v>
      </c>
      <c r="H82" s="1037">
        <v>4.1011235955056176</v>
      </c>
      <c r="I82" s="1069">
        <v>296</v>
      </c>
      <c r="J82" s="1037">
        <v>16.629213483146067</v>
      </c>
      <c r="K82" s="1069">
        <v>433</v>
      </c>
      <c r="L82" s="1037">
        <v>24.325842696629213</v>
      </c>
      <c r="M82" s="1069">
        <v>927</v>
      </c>
      <c r="N82" s="1037">
        <v>52.078651685393261</v>
      </c>
      <c r="O82" s="1069">
        <v>51</v>
      </c>
      <c r="P82" s="1036">
        <v>2.8651685393258424</v>
      </c>
    </row>
    <row r="83" spans="1:16" ht="14.45" customHeight="1" thickBot="1">
      <c r="A83" s="977" t="s">
        <v>23</v>
      </c>
      <c r="B83" s="914">
        <v>1335</v>
      </c>
      <c r="C83" s="847">
        <v>0</v>
      </c>
      <c r="D83" s="1042">
        <f t="shared" si="17"/>
        <v>0</v>
      </c>
      <c r="E83" s="848">
        <v>1335</v>
      </c>
      <c r="F83" s="1071">
        <v>10.6677903</v>
      </c>
      <c r="G83" s="1427">
        <v>0</v>
      </c>
      <c r="H83" s="1042">
        <v>0</v>
      </c>
      <c r="I83" s="1427">
        <v>0</v>
      </c>
      <c r="J83" s="1042">
        <v>0</v>
      </c>
      <c r="K83" s="1427">
        <v>3</v>
      </c>
      <c r="L83" s="1042">
        <v>0.22471910112359553</v>
      </c>
      <c r="M83" s="1427">
        <v>1214</v>
      </c>
      <c r="N83" s="1042">
        <v>90.936329588014985</v>
      </c>
      <c r="O83" s="1427">
        <v>118</v>
      </c>
      <c r="P83" s="1041">
        <v>8.8389513108614235</v>
      </c>
    </row>
    <row r="84" spans="1:16" ht="14.45" customHeight="1">
      <c r="A84" s="995" t="s">
        <v>28</v>
      </c>
      <c r="B84" s="930">
        <v>44271</v>
      </c>
      <c r="C84" s="931">
        <v>645</v>
      </c>
      <c r="D84" s="1053">
        <f t="shared" si="17"/>
        <v>1.4569356915362202</v>
      </c>
      <c r="E84" s="930">
        <v>43626</v>
      </c>
      <c r="F84" s="1074">
        <v>8.7493399499999995</v>
      </c>
      <c r="G84" s="931">
        <v>873</v>
      </c>
      <c r="H84" s="1053">
        <v>2.0011002613120619</v>
      </c>
      <c r="I84" s="931">
        <v>5998</v>
      </c>
      <c r="J84" s="1053">
        <v>13.748681978636593</v>
      </c>
      <c r="K84" s="931">
        <v>6033</v>
      </c>
      <c r="L84" s="1053">
        <v>13.828909365974418</v>
      </c>
      <c r="M84" s="931">
        <v>29968</v>
      </c>
      <c r="N84" s="1053">
        <v>68.692981249713469</v>
      </c>
      <c r="O84" s="931">
        <v>754</v>
      </c>
      <c r="P84" s="1052">
        <v>1.7283271443634531</v>
      </c>
    </row>
    <row r="85" spans="1:16" ht="14.45" customHeight="1">
      <c r="A85" s="997" t="s">
        <v>27</v>
      </c>
      <c r="B85" s="942">
        <v>10356</v>
      </c>
      <c r="C85" s="943">
        <v>4</v>
      </c>
      <c r="D85" s="1057">
        <f t="shared" si="17"/>
        <v>3.8624951718810349E-2</v>
      </c>
      <c r="E85" s="942">
        <v>10352</v>
      </c>
      <c r="F85" s="1077">
        <v>10.5948745</v>
      </c>
      <c r="G85" s="943">
        <v>23</v>
      </c>
      <c r="H85" s="1057">
        <v>0.22217928902627512</v>
      </c>
      <c r="I85" s="943">
        <v>46</v>
      </c>
      <c r="J85" s="1057">
        <v>0.44435857805255025</v>
      </c>
      <c r="K85" s="943">
        <v>339</v>
      </c>
      <c r="L85" s="1057">
        <v>3.2747295208655331</v>
      </c>
      <c r="M85" s="943">
        <v>8042</v>
      </c>
      <c r="N85" s="1057">
        <v>77.685471406491502</v>
      </c>
      <c r="O85" s="943">
        <v>1902</v>
      </c>
      <c r="P85" s="1056">
        <v>18.373261205564141</v>
      </c>
    </row>
    <row r="86" spans="1:16" ht="14.45" customHeight="1">
      <c r="A86" s="999" t="s">
        <v>26</v>
      </c>
      <c r="B86" s="954">
        <v>54627</v>
      </c>
      <c r="C86" s="955">
        <v>649</v>
      </c>
      <c r="D86" s="1061">
        <f t="shared" si="17"/>
        <v>1.1880571878375163</v>
      </c>
      <c r="E86" s="954">
        <v>53978</v>
      </c>
      <c r="F86" s="1080">
        <v>9.1313607799999996</v>
      </c>
      <c r="G86" s="955">
        <v>896</v>
      </c>
      <c r="H86" s="1061">
        <v>1.6599355292897107</v>
      </c>
      <c r="I86" s="955">
        <v>6044</v>
      </c>
      <c r="J86" s="1061">
        <v>11.197154396235504</v>
      </c>
      <c r="K86" s="955">
        <v>6372</v>
      </c>
      <c r="L86" s="1061">
        <v>11.804809366779057</v>
      </c>
      <c r="M86" s="955">
        <v>38010</v>
      </c>
      <c r="N86" s="1061">
        <v>70.417577531586943</v>
      </c>
      <c r="O86" s="955">
        <v>2656</v>
      </c>
      <c r="P86" s="1060">
        <v>4.9205231761087846</v>
      </c>
    </row>
    <row r="87" spans="1:16" ht="14.45" customHeight="1">
      <c r="A87" s="2180" t="s">
        <v>707</v>
      </c>
      <c r="B87" s="2180"/>
      <c r="C87" s="2180"/>
      <c r="D87" s="2180"/>
      <c r="E87" s="2180"/>
      <c r="F87" s="2180"/>
      <c r="G87" s="2180"/>
      <c r="H87" s="2180"/>
      <c r="I87" s="2180"/>
      <c r="J87" s="2180"/>
      <c r="K87" s="2180"/>
      <c r="L87" s="2180"/>
      <c r="M87" s="2180"/>
      <c r="N87" s="2180"/>
      <c r="O87" s="2180"/>
      <c r="P87" s="2180"/>
    </row>
    <row r="88" spans="1:16" ht="14.45" customHeight="1">
      <c r="A88" s="1850" t="s">
        <v>576</v>
      </c>
      <c r="B88" s="1850"/>
      <c r="C88" s="1850"/>
      <c r="D88" s="1850"/>
      <c r="E88" s="1850"/>
      <c r="F88" s="1850"/>
      <c r="G88" s="1850"/>
      <c r="H88" s="1850"/>
      <c r="I88" s="1850"/>
      <c r="J88" s="1850"/>
      <c r="K88" s="1850"/>
      <c r="L88" s="1850"/>
      <c r="M88" s="1850"/>
      <c r="N88" s="1850"/>
      <c r="O88" s="1850"/>
      <c r="P88" s="1850"/>
    </row>
    <row r="89" spans="1:16" ht="14.45" customHeight="1">
      <c r="A89" s="1027"/>
      <c r="B89" s="1027"/>
      <c r="C89" s="1027"/>
      <c r="D89" s="1027"/>
      <c r="E89" s="1027"/>
      <c r="F89" s="1027"/>
      <c r="G89" s="1027"/>
      <c r="H89" s="1027"/>
      <c r="I89" s="1027"/>
      <c r="J89" s="1027"/>
      <c r="K89" s="1027"/>
      <c r="L89" s="1027"/>
      <c r="M89" s="1027"/>
      <c r="N89" s="1027"/>
      <c r="O89" s="1027"/>
      <c r="P89" s="1027"/>
    </row>
    <row r="90" spans="1:16" ht="24" customHeight="1">
      <c r="A90" s="1910">
        <v>2020</v>
      </c>
      <c r="B90" s="1910"/>
      <c r="C90" s="1910"/>
      <c r="D90" s="1910"/>
      <c r="E90" s="1910"/>
      <c r="F90" s="1910"/>
      <c r="G90" s="1910"/>
      <c r="H90" s="1910"/>
      <c r="I90" s="1910"/>
      <c r="J90" s="1910"/>
      <c r="K90" s="1910"/>
      <c r="L90" s="1910"/>
      <c r="M90" s="1910"/>
      <c r="N90" s="1910"/>
      <c r="O90" s="1910"/>
      <c r="P90" s="1910"/>
    </row>
    <row r="91" spans="1:16" ht="14.45" customHeight="1">
      <c r="A91" s="1028"/>
      <c r="B91" s="1027"/>
      <c r="C91" s="1027"/>
      <c r="D91" s="1027"/>
      <c r="E91" s="1027"/>
      <c r="F91" s="1027"/>
      <c r="G91" s="1027"/>
      <c r="H91" s="1027"/>
      <c r="I91" s="1027"/>
      <c r="J91" s="1027"/>
      <c r="K91" s="1027"/>
      <c r="L91" s="1027"/>
      <c r="M91" s="1027"/>
      <c r="N91" s="1027"/>
      <c r="O91" s="1027"/>
      <c r="P91" s="1027"/>
    </row>
    <row r="92" spans="1:16" ht="14.45" customHeight="1">
      <c r="A92" s="1923" t="s">
        <v>725</v>
      </c>
      <c r="B92" s="1923"/>
      <c r="C92" s="1923"/>
      <c r="D92" s="1923"/>
      <c r="E92" s="1923"/>
      <c r="F92" s="1923"/>
      <c r="G92" s="1923"/>
      <c r="H92" s="1923"/>
      <c r="I92" s="1923"/>
      <c r="J92" s="1923"/>
      <c r="K92" s="1923"/>
      <c r="L92" s="1923"/>
      <c r="M92" s="1923"/>
      <c r="N92" s="1923"/>
      <c r="O92" s="1923"/>
      <c r="P92" s="1923"/>
    </row>
    <row r="93" spans="1:16" ht="14.45" customHeight="1">
      <c r="A93" s="1844" t="s">
        <v>8</v>
      </c>
      <c r="B93" s="1893" t="s">
        <v>713</v>
      </c>
      <c r="C93" s="1926" t="s">
        <v>33</v>
      </c>
      <c r="D93" s="1966"/>
      <c r="E93" s="1966"/>
      <c r="F93" s="1966"/>
      <c r="G93" s="1966"/>
      <c r="H93" s="1966"/>
      <c r="I93" s="1966"/>
      <c r="J93" s="1966"/>
      <c r="K93" s="1966"/>
      <c r="L93" s="1966"/>
      <c r="M93" s="1966"/>
      <c r="N93" s="1966"/>
      <c r="O93" s="1966"/>
      <c r="P93" s="1966"/>
    </row>
    <row r="94" spans="1:16" ht="14.45" customHeight="1">
      <c r="A94" s="1844"/>
      <c r="B94" s="1893"/>
      <c r="C94" s="1834" t="s">
        <v>714</v>
      </c>
      <c r="D94" s="1841"/>
      <c r="E94" s="1893" t="s">
        <v>715</v>
      </c>
      <c r="F94" s="1893" t="s">
        <v>716</v>
      </c>
      <c r="G94" s="1926" t="s">
        <v>33</v>
      </c>
      <c r="H94" s="1966"/>
      <c r="I94" s="1966"/>
      <c r="J94" s="1966"/>
      <c r="K94" s="1966"/>
      <c r="L94" s="1966"/>
      <c r="M94" s="1966"/>
      <c r="N94" s="1966"/>
      <c r="O94" s="1966"/>
      <c r="P94" s="1966"/>
    </row>
    <row r="95" spans="1:16" ht="54.75" customHeight="1">
      <c r="A95" s="1844"/>
      <c r="B95" s="1893"/>
      <c r="C95" s="1834"/>
      <c r="D95" s="1841"/>
      <c r="E95" s="1893"/>
      <c r="F95" s="1893"/>
      <c r="G95" s="1834" t="s">
        <v>717</v>
      </c>
      <c r="H95" s="1841"/>
      <c r="I95" s="1834" t="s">
        <v>718</v>
      </c>
      <c r="J95" s="1841"/>
      <c r="K95" s="1834" t="s">
        <v>719</v>
      </c>
      <c r="L95" s="1841"/>
      <c r="M95" s="1834" t="s">
        <v>720</v>
      </c>
      <c r="N95" s="1841"/>
      <c r="O95" s="1834" t="s">
        <v>721</v>
      </c>
      <c r="P95" s="1835"/>
    </row>
    <row r="96" spans="1:16" ht="14.45" customHeight="1" thickBot="1">
      <c r="A96" s="1845"/>
      <c r="B96" s="1348" t="s">
        <v>1</v>
      </c>
      <c r="C96" s="1415" t="s">
        <v>1</v>
      </c>
      <c r="D96" s="1086" t="s">
        <v>722</v>
      </c>
      <c r="E96" s="1348" t="s">
        <v>1</v>
      </c>
      <c r="F96" s="1348" t="s">
        <v>37</v>
      </c>
      <c r="G96" s="1415" t="s">
        <v>1</v>
      </c>
      <c r="H96" s="1086" t="s">
        <v>648</v>
      </c>
      <c r="I96" s="1415" t="s">
        <v>1</v>
      </c>
      <c r="J96" s="1086" t="s">
        <v>648</v>
      </c>
      <c r="K96" s="1415" t="s">
        <v>1</v>
      </c>
      <c r="L96" s="1086" t="s">
        <v>648</v>
      </c>
      <c r="M96" s="1415" t="s">
        <v>1</v>
      </c>
      <c r="N96" s="1086" t="s">
        <v>648</v>
      </c>
      <c r="O96" s="1415" t="s">
        <v>1</v>
      </c>
      <c r="P96" s="1087" t="s">
        <v>648</v>
      </c>
    </row>
    <row r="97" spans="1:16" ht="14.45" customHeight="1">
      <c r="A97" s="975" t="s">
        <v>9</v>
      </c>
      <c r="B97" s="918">
        <v>8878</v>
      </c>
      <c r="C97" s="833">
        <v>539</v>
      </c>
      <c r="D97" s="1037">
        <f>C97*100/B97</f>
        <v>6.0711872043252981</v>
      </c>
      <c r="E97" s="858">
        <f>B97-C97</f>
        <v>8339</v>
      </c>
      <c r="F97" s="1070">
        <v>8.3016348882759718</v>
      </c>
      <c r="G97" s="1069">
        <v>226</v>
      </c>
      <c r="H97" s="1037">
        <v>2.7101570931766399</v>
      </c>
      <c r="I97" s="1069">
        <v>2768</v>
      </c>
      <c r="J97" s="1037">
        <v>33.193428468641322</v>
      </c>
      <c r="K97" s="1069">
        <v>933</v>
      </c>
      <c r="L97" s="1037">
        <v>11.188391893512412</v>
      </c>
      <c r="M97" s="1069">
        <v>4326</v>
      </c>
      <c r="N97" s="1037">
        <v>51.8767238277971</v>
      </c>
      <c r="O97" s="1069">
        <v>86</v>
      </c>
      <c r="P97" s="1036">
        <v>1.0312987168725267</v>
      </c>
    </row>
    <row r="98" spans="1:16" ht="14.45" customHeight="1">
      <c r="A98" s="977" t="s">
        <v>10</v>
      </c>
      <c r="B98" s="914">
        <v>8766</v>
      </c>
      <c r="C98" s="847">
        <v>3</v>
      </c>
      <c r="D98" s="1042">
        <f t="shared" ref="D98:D115" si="18">C98*100/B98</f>
        <v>3.4223134839151265E-2</v>
      </c>
      <c r="E98" s="848">
        <f t="shared" ref="E98:E115" si="19">B98-C98</f>
        <v>8763</v>
      </c>
      <c r="F98" s="1071">
        <v>9.0739035337974006</v>
      </c>
      <c r="G98" s="1427">
        <v>52</v>
      </c>
      <c r="H98" s="1042">
        <v>0.59340408535889533</v>
      </c>
      <c r="I98" s="1427">
        <v>840</v>
      </c>
      <c r="J98" s="1042">
        <v>9.5857583019513868</v>
      </c>
      <c r="K98" s="1427">
        <v>1515</v>
      </c>
      <c r="L98" s="1042">
        <v>17.288599794590894</v>
      </c>
      <c r="M98" s="1427">
        <v>6271</v>
      </c>
      <c r="N98" s="1042">
        <v>71.56225037087755</v>
      </c>
      <c r="O98" s="1427">
        <v>85</v>
      </c>
      <c r="P98" s="1041">
        <v>0.96998744722127128</v>
      </c>
    </row>
    <row r="99" spans="1:16" ht="14.45" customHeight="1">
      <c r="A99" s="975" t="s">
        <v>11</v>
      </c>
      <c r="B99" s="918">
        <v>2663</v>
      </c>
      <c r="C99" s="833">
        <v>0</v>
      </c>
      <c r="D99" s="1037">
        <f t="shared" si="18"/>
        <v>0</v>
      </c>
      <c r="E99" s="858">
        <f t="shared" si="19"/>
        <v>2663</v>
      </c>
      <c r="F99" s="1070">
        <v>10.043653773939166</v>
      </c>
      <c r="G99" s="1069">
        <v>11</v>
      </c>
      <c r="H99" s="1037">
        <v>0.41306796845662785</v>
      </c>
      <c r="I99" s="1069">
        <v>20</v>
      </c>
      <c r="J99" s="1037">
        <v>0.75103266992114159</v>
      </c>
      <c r="K99" s="1069">
        <v>268</v>
      </c>
      <c r="L99" s="1037">
        <v>10.063837776943299</v>
      </c>
      <c r="M99" s="1069">
        <v>1820</v>
      </c>
      <c r="N99" s="1037">
        <v>68.343972962823884</v>
      </c>
      <c r="O99" s="1069">
        <v>544</v>
      </c>
      <c r="P99" s="1036">
        <v>20.42808862185505</v>
      </c>
    </row>
    <row r="100" spans="1:16" ht="14.45" customHeight="1">
      <c r="A100" s="977" t="s">
        <v>12</v>
      </c>
      <c r="B100" s="914">
        <v>1565</v>
      </c>
      <c r="C100" s="847">
        <v>1</v>
      </c>
      <c r="D100" s="1042">
        <f t="shared" si="18"/>
        <v>6.3897763578274758E-2</v>
      </c>
      <c r="E100" s="848">
        <f t="shared" si="19"/>
        <v>1564</v>
      </c>
      <c r="F100" s="1071">
        <v>10.935475277067349</v>
      </c>
      <c r="G100" s="1427">
        <v>3</v>
      </c>
      <c r="H100" s="1042">
        <v>0.1918158567774936</v>
      </c>
      <c r="I100" s="1427">
        <v>12</v>
      </c>
      <c r="J100" s="1042">
        <v>0.76726342710997442</v>
      </c>
      <c r="K100" s="1427">
        <v>10</v>
      </c>
      <c r="L100" s="1042">
        <v>0.63938618925831203</v>
      </c>
      <c r="M100" s="1427">
        <v>1124</v>
      </c>
      <c r="N100" s="1042">
        <v>71.867007672634273</v>
      </c>
      <c r="O100" s="1427">
        <v>415</v>
      </c>
      <c r="P100" s="1041">
        <v>26.534526854219948</v>
      </c>
    </row>
    <row r="101" spans="1:16" ht="14.45" customHeight="1">
      <c r="A101" s="975" t="s">
        <v>13</v>
      </c>
      <c r="B101" s="918">
        <v>437</v>
      </c>
      <c r="C101" s="833">
        <v>0</v>
      </c>
      <c r="D101" s="1037">
        <f t="shared" si="18"/>
        <v>0</v>
      </c>
      <c r="E101" s="858">
        <f t="shared" si="19"/>
        <v>437</v>
      </c>
      <c r="F101" s="1070">
        <v>8.5108695652173907</v>
      </c>
      <c r="G101" s="1069">
        <v>13</v>
      </c>
      <c r="H101" s="1037">
        <v>2.9748283752860414</v>
      </c>
      <c r="I101" s="1069">
        <v>51</v>
      </c>
      <c r="J101" s="1037">
        <v>11.670480549199084</v>
      </c>
      <c r="K101" s="1069">
        <v>175</v>
      </c>
      <c r="L101" s="1037">
        <v>40.045766590389015</v>
      </c>
      <c r="M101" s="1069">
        <v>196</v>
      </c>
      <c r="N101" s="1037">
        <v>44.851258581235697</v>
      </c>
      <c r="O101" s="1069">
        <v>2</v>
      </c>
      <c r="P101" s="1036">
        <v>0.45766590389016021</v>
      </c>
    </row>
    <row r="102" spans="1:16" ht="14.45" customHeight="1">
      <c r="A102" s="977" t="s">
        <v>14</v>
      </c>
      <c r="B102" s="914">
        <v>1126</v>
      </c>
      <c r="C102" s="847">
        <v>2</v>
      </c>
      <c r="D102" s="1042">
        <f t="shared" si="18"/>
        <v>0.17761989342806395</v>
      </c>
      <c r="E102" s="848">
        <f t="shared" si="19"/>
        <v>1124</v>
      </c>
      <c r="F102" s="1071">
        <v>10.22664590747331</v>
      </c>
      <c r="G102" s="1427">
        <v>8</v>
      </c>
      <c r="H102" s="1042">
        <v>0.71174377224199281</v>
      </c>
      <c r="I102" s="1427">
        <v>56</v>
      </c>
      <c r="J102" s="1042">
        <v>4.9822064056939501</v>
      </c>
      <c r="K102" s="1427">
        <v>180</v>
      </c>
      <c r="L102" s="1042">
        <v>16.014234875444842</v>
      </c>
      <c r="M102" s="1427">
        <v>510</v>
      </c>
      <c r="N102" s="1042">
        <v>45.373665480427043</v>
      </c>
      <c r="O102" s="1427">
        <v>370</v>
      </c>
      <c r="P102" s="1041">
        <v>32.918149466192169</v>
      </c>
    </row>
    <row r="103" spans="1:16" ht="14.45" customHeight="1">
      <c r="A103" s="975" t="s">
        <v>15</v>
      </c>
      <c r="B103" s="918">
        <v>4157</v>
      </c>
      <c r="C103" s="833">
        <v>10</v>
      </c>
      <c r="D103" s="1037">
        <f t="shared" si="18"/>
        <v>0.24055809477988935</v>
      </c>
      <c r="E103" s="858">
        <f t="shared" si="19"/>
        <v>4147</v>
      </c>
      <c r="F103" s="1070">
        <v>9.2149947753396013</v>
      </c>
      <c r="G103" s="1069">
        <v>22</v>
      </c>
      <c r="H103" s="1037">
        <v>0.53050397877984079</v>
      </c>
      <c r="I103" s="1069">
        <v>267</v>
      </c>
      <c r="J103" s="1037">
        <v>6.4383891970098865</v>
      </c>
      <c r="K103" s="1069">
        <v>587</v>
      </c>
      <c r="L103" s="1037">
        <v>14.154810706534846</v>
      </c>
      <c r="M103" s="1069">
        <v>3239</v>
      </c>
      <c r="N103" s="1037">
        <v>78.104653966722935</v>
      </c>
      <c r="O103" s="1069">
        <v>32</v>
      </c>
      <c r="P103" s="1036">
        <v>0.77164215095249578</v>
      </c>
    </row>
    <row r="104" spans="1:16" ht="14.45" customHeight="1">
      <c r="A104" s="977" t="s">
        <v>24</v>
      </c>
      <c r="B104" s="914">
        <v>952</v>
      </c>
      <c r="C104" s="847">
        <v>0</v>
      </c>
      <c r="D104" s="1042">
        <f t="shared" si="18"/>
        <v>0</v>
      </c>
      <c r="E104" s="848">
        <f t="shared" si="19"/>
        <v>952</v>
      </c>
      <c r="F104" s="1071">
        <v>11.215563725490195</v>
      </c>
      <c r="G104" s="1427">
        <v>0</v>
      </c>
      <c r="H104" s="1042">
        <v>0</v>
      </c>
      <c r="I104" s="1427">
        <v>7</v>
      </c>
      <c r="J104" s="1042">
        <v>0.73529411764705876</v>
      </c>
      <c r="K104" s="1427">
        <v>3</v>
      </c>
      <c r="L104" s="1042">
        <v>0.31512605042016806</v>
      </c>
      <c r="M104" s="1427">
        <v>577</v>
      </c>
      <c r="N104" s="1042">
        <v>60.609243697478988</v>
      </c>
      <c r="O104" s="1427">
        <v>365</v>
      </c>
      <c r="P104" s="1041">
        <v>38.340336134453786</v>
      </c>
    </row>
    <row r="105" spans="1:16" ht="14.45" customHeight="1">
      <c r="A105" s="975" t="s">
        <v>16</v>
      </c>
      <c r="B105" s="918">
        <v>5045</v>
      </c>
      <c r="C105" s="833">
        <v>23</v>
      </c>
      <c r="D105" s="1037">
        <f t="shared" si="18"/>
        <v>0.45589692765113976</v>
      </c>
      <c r="E105" s="858">
        <f t="shared" si="19"/>
        <v>5022</v>
      </c>
      <c r="F105" s="1070">
        <v>8.3224777645028549</v>
      </c>
      <c r="G105" s="1069">
        <v>319</v>
      </c>
      <c r="H105" s="1037">
        <v>6.3520509757068897</v>
      </c>
      <c r="I105" s="1069">
        <v>963</v>
      </c>
      <c r="J105" s="1037">
        <v>19.17562724014337</v>
      </c>
      <c r="K105" s="1069">
        <v>1235</v>
      </c>
      <c r="L105" s="1037">
        <v>24.591796097172441</v>
      </c>
      <c r="M105" s="1069">
        <v>2445</v>
      </c>
      <c r="N105" s="1037">
        <v>48.685782556750304</v>
      </c>
      <c r="O105" s="1069">
        <v>60</v>
      </c>
      <c r="P105" s="1036">
        <v>1.1947431302270013</v>
      </c>
    </row>
    <row r="106" spans="1:16" ht="14.45" customHeight="1">
      <c r="A106" s="977" t="s">
        <v>17</v>
      </c>
      <c r="B106" s="914">
        <v>10347</v>
      </c>
      <c r="C106" s="847">
        <v>121</v>
      </c>
      <c r="D106" s="1042">
        <f t="shared" si="18"/>
        <v>1.1694210882381366</v>
      </c>
      <c r="E106" s="848">
        <f t="shared" si="19"/>
        <v>10226</v>
      </c>
      <c r="F106" s="1071">
        <v>9.1021970141469453</v>
      </c>
      <c r="G106" s="1427">
        <v>208</v>
      </c>
      <c r="H106" s="1042">
        <v>2.0340309016233129</v>
      </c>
      <c r="I106" s="1427">
        <v>384</v>
      </c>
      <c r="J106" s="1042">
        <v>3.7551339722276547</v>
      </c>
      <c r="K106" s="1427">
        <v>228</v>
      </c>
      <c r="L106" s="1042">
        <v>2.2296107960101703</v>
      </c>
      <c r="M106" s="1427">
        <v>9326</v>
      </c>
      <c r="N106" s="1042">
        <v>91.198904752591432</v>
      </c>
      <c r="O106" s="1427">
        <v>80</v>
      </c>
      <c r="P106" s="1041">
        <v>0.7823195775474282</v>
      </c>
    </row>
    <row r="107" spans="1:16" ht="14.45" customHeight="1">
      <c r="A107" s="975" t="s">
        <v>18</v>
      </c>
      <c r="B107" s="918">
        <v>2470</v>
      </c>
      <c r="C107" s="833">
        <v>48</v>
      </c>
      <c r="D107" s="1037">
        <f t="shared" si="18"/>
        <v>1.9433198380566801</v>
      </c>
      <c r="E107" s="858">
        <f t="shared" si="19"/>
        <v>2422</v>
      </c>
      <c r="F107" s="1070">
        <v>9.2305257363060829</v>
      </c>
      <c r="G107" s="1069">
        <v>14</v>
      </c>
      <c r="H107" s="1037">
        <v>0.57803468208092479</v>
      </c>
      <c r="I107" s="1069">
        <v>77</v>
      </c>
      <c r="J107" s="1037">
        <v>3.1791907514450863</v>
      </c>
      <c r="K107" s="1069">
        <v>382</v>
      </c>
      <c r="L107" s="1037">
        <v>15.772089182493806</v>
      </c>
      <c r="M107" s="1069">
        <v>1933</v>
      </c>
      <c r="N107" s="1037">
        <v>79.810074318744839</v>
      </c>
      <c r="O107" s="1069">
        <v>16</v>
      </c>
      <c r="P107" s="1036">
        <v>0.66061106523534263</v>
      </c>
    </row>
    <row r="108" spans="1:16" ht="14.45" customHeight="1">
      <c r="A108" s="977" t="s">
        <v>19</v>
      </c>
      <c r="B108" s="914">
        <v>470</v>
      </c>
      <c r="C108" s="847">
        <v>4</v>
      </c>
      <c r="D108" s="1042">
        <f t="shared" si="18"/>
        <v>0.85106382978723405</v>
      </c>
      <c r="E108" s="848">
        <f t="shared" si="19"/>
        <v>466</v>
      </c>
      <c r="F108" s="1071">
        <v>9.9288268955650931</v>
      </c>
      <c r="G108" s="1427">
        <v>1</v>
      </c>
      <c r="H108" s="1042">
        <v>0.21459227467811159</v>
      </c>
      <c r="I108" s="1427">
        <v>16</v>
      </c>
      <c r="J108" s="1042">
        <v>3.4334763948497855</v>
      </c>
      <c r="K108" s="1427">
        <v>10</v>
      </c>
      <c r="L108" s="1042">
        <v>2.1459227467811157</v>
      </c>
      <c r="M108" s="1427">
        <v>423</v>
      </c>
      <c r="N108" s="1042">
        <v>90.772532188841211</v>
      </c>
      <c r="O108" s="1427">
        <v>16</v>
      </c>
      <c r="P108" s="1041">
        <v>3.4334763948497855</v>
      </c>
    </row>
    <row r="109" spans="1:16" ht="14.45" customHeight="1">
      <c r="A109" s="975" t="s">
        <v>20</v>
      </c>
      <c r="B109" s="918">
        <v>2348</v>
      </c>
      <c r="C109" s="833">
        <v>3</v>
      </c>
      <c r="D109" s="1037">
        <f t="shared" si="18"/>
        <v>0.12776831345826234</v>
      </c>
      <c r="E109" s="858">
        <f t="shared" si="19"/>
        <v>2345</v>
      </c>
      <c r="F109" s="1070">
        <v>10.775337597725658</v>
      </c>
      <c r="G109" s="1069">
        <v>1</v>
      </c>
      <c r="H109" s="1037">
        <v>4.2643923240938165E-2</v>
      </c>
      <c r="I109" s="1069">
        <v>1</v>
      </c>
      <c r="J109" s="1037">
        <v>4.2643923240938165E-2</v>
      </c>
      <c r="K109" s="1069">
        <v>7</v>
      </c>
      <c r="L109" s="1037">
        <v>0.29850746268656719</v>
      </c>
      <c r="M109" s="1069">
        <v>2064</v>
      </c>
      <c r="N109" s="1037">
        <v>88.017057569296369</v>
      </c>
      <c r="O109" s="1069">
        <v>272</v>
      </c>
      <c r="P109" s="1036">
        <v>11.599147121535182</v>
      </c>
    </row>
    <row r="110" spans="1:16" ht="14.45" customHeight="1">
      <c r="A110" s="977" t="s">
        <v>21</v>
      </c>
      <c r="B110" s="914">
        <v>1414</v>
      </c>
      <c r="C110" s="847">
        <v>0</v>
      </c>
      <c r="D110" s="1042">
        <f t="shared" si="18"/>
        <v>0</v>
      </c>
      <c r="E110" s="848">
        <f t="shared" si="19"/>
        <v>1414</v>
      </c>
      <c r="F110" s="1071">
        <v>11.027215935879301</v>
      </c>
      <c r="G110" s="1427">
        <v>3</v>
      </c>
      <c r="H110" s="1042">
        <v>0.21216407355021216</v>
      </c>
      <c r="I110" s="1427">
        <v>2</v>
      </c>
      <c r="J110" s="1042">
        <v>0.14144271570014144</v>
      </c>
      <c r="K110" s="1427">
        <v>2</v>
      </c>
      <c r="L110" s="1042">
        <v>0.14144271570014144</v>
      </c>
      <c r="M110" s="1427">
        <v>1113</v>
      </c>
      <c r="N110" s="1042">
        <v>78.712871287128721</v>
      </c>
      <c r="O110" s="1427">
        <v>294</v>
      </c>
      <c r="P110" s="1041">
        <v>20.792079207920793</v>
      </c>
    </row>
    <row r="111" spans="1:16" ht="14.45" customHeight="1">
      <c r="A111" s="975" t="s">
        <v>22</v>
      </c>
      <c r="B111" s="918">
        <v>1774</v>
      </c>
      <c r="C111" s="833">
        <v>13</v>
      </c>
      <c r="D111" s="1037">
        <f t="shared" si="18"/>
        <v>0.73280721533258175</v>
      </c>
      <c r="E111" s="858">
        <f t="shared" si="19"/>
        <v>1761</v>
      </c>
      <c r="F111" s="1070">
        <v>8.6213798977853493</v>
      </c>
      <c r="G111" s="1069">
        <v>88</v>
      </c>
      <c r="H111" s="1037">
        <v>4.9971607041453714</v>
      </c>
      <c r="I111" s="1069">
        <v>263</v>
      </c>
      <c r="J111" s="1037">
        <v>14.934696195343555</v>
      </c>
      <c r="K111" s="1069">
        <v>439</v>
      </c>
      <c r="L111" s="1037">
        <v>24.9290176036343</v>
      </c>
      <c r="M111" s="1069">
        <v>918</v>
      </c>
      <c r="N111" s="1037">
        <v>52.129471890971033</v>
      </c>
      <c r="O111" s="1069">
        <v>53</v>
      </c>
      <c r="P111" s="1036">
        <v>3.0096536059057355</v>
      </c>
    </row>
    <row r="112" spans="1:16" ht="14.45" customHeight="1" thickBot="1">
      <c r="A112" s="977" t="s">
        <v>23</v>
      </c>
      <c r="B112" s="914">
        <v>1330</v>
      </c>
      <c r="C112" s="847">
        <v>0</v>
      </c>
      <c r="D112" s="1042">
        <f t="shared" si="18"/>
        <v>0</v>
      </c>
      <c r="E112" s="848">
        <f t="shared" si="19"/>
        <v>1330</v>
      </c>
      <c r="F112" s="1071">
        <v>10.770864661654135</v>
      </c>
      <c r="G112" s="1427">
        <v>0</v>
      </c>
      <c r="H112" s="1042">
        <v>0</v>
      </c>
      <c r="I112" s="1427">
        <v>1</v>
      </c>
      <c r="J112" s="1042">
        <v>7.518796992481204E-2</v>
      </c>
      <c r="K112" s="1427">
        <v>3</v>
      </c>
      <c r="L112" s="1042">
        <v>0.22556390977443611</v>
      </c>
      <c r="M112" s="1427">
        <v>1174</v>
      </c>
      <c r="N112" s="1042">
        <v>88.270676691729321</v>
      </c>
      <c r="O112" s="1427">
        <v>152</v>
      </c>
      <c r="P112" s="1041">
        <v>11.428571428571429</v>
      </c>
    </row>
    <row r="113" spans="1:16" ht="14.45" customHeight="1">
      <c r="A113" s="995" t="s">
        <v>28</v>
      </c>
      <c r="B113" s="930">
        <f>SUM(B97:B98,B101,B102,B103,B105,B106,B107,B108,B111)</f>
        <v>43470</v>
      </c>
      <c r="C113" s="931">
        <f>SUM(C97:C98,C101,C102,C103,C105,C106,C107,C108,C111)</f>
        <v>763</v>
      </c>
      <c r="D113" s="1053">
        <f t="shared" si="18"/>
        <v>1.7552334943639292</v>
      </c>
      <c r="E113" s="930">
        <f t="shared" si="19"/>
        <v>42707</v>
      </c>
      <c r="F113" s="1074">
        <v>8.8793523309996019</v>
      </c>
      <c r="G113" s="931">
        <v>951</v>
      </c>
      <c r="H113" s="1053">
        <v>2.2268012269651347</v>
      </c>
      <c r="I113" s="931">
        <v>5685</v>
      </c>
      <c r="J113" s="1053">
        <v>13.311635094949306</v>
      </c>
      <c r="K113" s="931">
        <v>5684</v>
      </c>
      <c r="L113" s="1053">
        <v>13.309293558433044</v>
      </c>
      <c r="M113" s="931">
        <v>29587</v>
      </c>
      <c r="N113" s="1053">
        <v>69.279040906642948</v>
      </c>
      <c r="O113" s="931">
        <v>800</v>
      </c>
      <c r="P113" s="1052">
        <v>1.8732292130095769</v>
      </c>
    </row>
    <row r="114" spans="1:16" ht="14.45" customHeight="1">
      <c r="A114" s="997" t="s">
        <v>27</v>
      </c>
      <c r="B114" s="942">
        <f>SUM(B99,B100,B104,B109,B110,B112)</f>
        <v>10272</v>
      </c>
      <c r="C114" s="943">
        <f>SUM(C99,C100,C104,C109,C110,C112)</f>
        <v>4</v>
      </c>
      <c r="D114" s="1057">
        <f t="shared" si="18"/>
        <v>3.8940809968847349E-2</v>
      </c>
      <c r="E114" s="942">
        <f t="shared" si="19"/>
        <v>10268</v>
      </c>
      <c r="F114" s="1077">
        <v>10.684889949357226</v>
      </c>
      <c r="G114" s="943">
        <v>18</v>
      </c>
      <c r="H114" s="1057">
        <v>0.17530190884300739</v>
      </c>
      <c r="I114" s="943">
        <v>43</v>
      </c>
      <c r="J114" s="1057">
        <v>0.41877678223607329</v>
      </c>
      <c r="K114" s="943">
        <v>293</v>
      </c>
      <c r="L114" s="1057">
        <v>2.8535255161667319</v>
      </c>
      <c r="M114" s="943">
        <v>7872</v>
      </c>
      <c r="N114" s="1057">
        <v>76.665368134008574</v>
      </c>
      <c r="O114" s="943">
        <v>2042</v>
      </c>
      <c r="P114" s="1056">
        <v>19.88702765874562</v>
      </c>
    </row>
    <row r="115" spans="1:16" ht="14.45" customHeight="1">
      <c r="A115" s="999" t="s">
        <v>26</v>
      </c>
      <c r="B115" s="954">
        <f>SUM(B97:B112)</f>
        <v>53742</v>
      </c>
      <c r="C115" s="955">
        <f>SUM(C97:C112)</f>
        <v>767</v>
      </c>
      <c r="D115" s="1061">
        <f t="shared" si="18"/>
        <v>1.4271891630382196</v>
      </c>
      <c r="E115" s="954">
        <f t="shared" si="19"/>
        <v>52975</v>
      </c>
      <c r="F115" s="1080">
        <v>9.2293147711184513</v>
      </c>
      <c r="G115" s="955">
        <v>969</v>
      </c>
      <c r="H115" s="1061">
        <v>1.8291647003303446</v>
      </c>
      <c r="I115" s="955">
        <v>5728</v>
      </c>
      <c r="J115" s="1061">
        <v>10.812647475224162</v>
      </c>
      <c r="K115" s="955">
        <v>5977</v>
      </c>
      <c r="L115" s="1061">
        <v>11.282680509674375</v>
      </c>
      <c r="M115" s="955">
        <v>37459</v>
      </c>
      <c r="N115" s="1061">
        <v>70.710712600283159</v>
      </c>
      <c r="O115" s="955">
        <v>2842</v>
      </c>
      <c r="P115" s="1060">
        <v>5.3647947144879655</v>
      </c>
    </row>
    <row r="116" spans="1:16" ht="14.45" customHeight="1">
      <c r="A116" s="2180" t="s">
        <v>707</v>
      </c>
      <c r="B116" s="2180"/>
      <c r="C116" s="2180"/>
      <c r="D116" s="2180"/>
      <c r="E116" s="2180"/>
      <c r="F116" s="2180"/>
      <c r="G116" s="2180"/>
      <c r="H116" s="2180"/>
      <c r="I116" s="2180"/>
      <c r="J116" s="2180"/>
      <c r="K116" s="2180"/>
      <c r="L116" s="2180"/>
      <c r="M116" s="2180"/>
      <c r="N116" s="2180"/>
      <c r="O116" s="2180"/>
      <c r="P116" s="2180"/>
    </row>
    <row r="117" spans="1:16" ht="14.45" customHeight="1">
      <c r="A117" s="1850" t="s">
        <v>578</v>
      </c>
      <c r="B117" s="1850"/>
      <c r="C117" s="1850"/>
      <c r="D117" s="1850"/>
      <c r="E117" s="1850"/>
      <c r="F117" s="1850"/>
      <c r="G117" s="1850"/>
      <c r="H117" s="1850"/>
      <c r="I117" s="1850"/>
      <c r="J117" s="1850"/>
      <c r="K117" s="1850"/>
      <c r="L117" s="1850"/>
      <c r="M117" s="1850"/>
      <c r="N117" s="1850"/>
      <c r="O117" s="1850"/>
      <c r="P117" s="1850"/>
    </row>
    <row r="118" spans="1:16" ht="14.45" customHeight="1">
      <c r="A118" s="1027"/>
      <c r="B118" s="1027"/>
      <c r="C118" s="1027"/>
      <c r="D118" s="1027"/>
      <c r="E118" s="1027"/>
      <c r="F118" s="1027"/>
      <c r="G118" s="1027"/>
      <c r="H118" s="1027"/>
      <c r="I118" s="1027"/>
      <c r="J118" s="1027"/>
      <c r="K118" s="1027"/>
      <c r="L118" s="1027"/>
      <c r="M118" s="1027"/>
      <c r="N118" s="1027"/>
      <c r="O118" s="1027"/>
      <c r="P118" s="1027"/>
    </row>
    <row r="119" spans="1:16" ht="24" customHeight="1">
      <c r="A119" s="1910">
        <v>2019</v>
      </c>
      <c r="B119" s="1910"/>
      <c r="C119" s="1910"/>
      <c r="D119" s="1910"/>
      <c r="E119" s="1910"/>
      <c r="F119" s="1910"/>
      <c r="G119" s="1910"/>
      <c r="H119" s="1910"/>
      <c r="I119" s="1910"/>
      <c r="J119" s="1910"/>
      <c r="K119" s="1910"/>
      <c r="L119" s="1910"/>
      <c r="M119" s="1910"/>
      <c r="N119" s="1910"/>
      <c r="O119" s="1910"/>
      <c r="P119" s="1910"/>
    </row>
    <row r="120" spans="1:16" ht="14.45" customHeight="1">
      <c r="A120" s="1028"/>
      <c r="B120" s="1027"/>
      <c r="C120" s="1027"/>
      <c r="D120" s="1027"/>
      <c r="E120" s="1027"/>
      <c r="F120" s="1027"/>
      <c r="G120" s="1027"/>
      <c r="H120" s="1027"/>
      <c r="I120" s="1027"/>
      <c r="J120" s="1027"/>
      <c r="K120" s="1027"/>
      <c r="L120" s="1027"/>
      <c r="M120" s="1027"/>
      <c r="N120" s="1027"/>
      <c r="O120" s="1027"/>
      <c r="P120" s="1027"/>
    </row>
    <row r="121" spans="1:16" ht="15" customHeight="1">
      <c r="A121" s="1923" t="s">
        <v>726</v>
      </c>
      <c r="B121" s="1923"/>
      <c r="C121" s="1923"/>
      <c r="D121" s="1923"/>
      <c r="E121" s="1923"/>
      <c r="F121" s="1923"/>
      <c r="G121" s="1923"/>
      <c r="H121" s="1923"/>
      <c r="I121" s="1923"/>
      <c r="J121" s="1923"/>
      <c r="K121" s="1923"/>
      <c r="L121" s="1923"/>
      <c r="M121" s="1923"/>
      <c r="N121" s="1923"/>
      <c r="O121" s="1923"/>
      <c r="P121" s="1923"/>
    </row>
    <row r="122" spans="1:16" ht="14.45" customHeight="1">
      <c r="A122" s="1844" t="s">
        <v>8</v>
      </c>
      <c r="B122" s="1893" t="s">
        <v>713</v>
      </c>
      <c r="C122" s="1926" t="s">
        <v>33</v>
      </c>
      <c r="D122" s="1966"/>
      <c r="E122" s="1966"/>
      <c r="F122" s="1966"/>
      <c r="G122" s="1966"/>
      <c r="H122" s="1966"/>
      <c r="I122" s="1966"/>
      <c r="J122" s="1966"/>
      <c r="K122" s="1966"/>
      <c r="L122" s="1966"/>
      <c r="M122" s="1966"/>
      <c r="N122" s="1966"/>
      <c r="O122" s="1966"/>
      <c r="P122" s="1966"/>
    </row>
    <row r="123" spans="1:16" ht="14.45" customHeight="1">
      <c r="A123" s="1844"/>
      <c r="B123" s="1893"/>
      <c r="C123" s="1834" t="s">
        <v>714</v>
      </c>
      <c r="D123" s="1841"/>
      <c r="E123" s="1893" t="s">
        <v>715</v>
      </c>
      <c r="F123" s="1893" t="s">
        <v>716</v>
      </c>
      <c r="G123" s="1926" t="s">
        <v>33</v>
      </c>
      <c r="H123" s="1966"/>
      <c r="I123" s="1966"/>
      <c r="J123" s="1966"/>
      <c r="K123" s="1966"/>
      <c r="L123" s="1966"/>
      <c r="M123" s="1966"/>
      <c r="N123" s="1966"/>
      <c r="O123" s="1966"/>
      <c r="P123" s="1966"/>
    </row>
    <row r="124" spans="1:16" ht="57.75" customHeight="1">
      <c r="A124" s="1844"/>
      <c r="B124" s="1893"/>
      <c r="C124" s="1834"/>
      <c r="D124" s="1841"/>
      <c r="E124" s="1893"/>
      <c r="F124" s="1893"/>
      <c r="G124" s="1834" t="s">
        <v>717</v>
      </c>
      <c r="H124" s="1841"/>
      <c r="I124" s="1834" t="s">
        <v>718</v>
      </c>
      <c r="J124" s="1841"/>
      <c r="K124" s="1834" t="s">
        <v>719</v>
      </c>
      <c r="L124" s="1841"/>
      <c r="M124" s="1834" t="s">
        <v>720</v>
      </c>
      <c r="N124" s="1841"/>
      <c r="O124" s="1834" t="s">
        <v>721</v>
      </c>
      <c r="P124" s="1835"/>
    </row>
    <row r="125" spans="1:16" ht="14.45" customHeight="1" thickBot="1">
      <c r="A125" s="1845"/>
      <c r="B125" s="1348" t="s">
        <v>1</v>
      </c>
      <c r="C125" s="1415" t="s">
        <v>1</v>
      </c>
      <c r="D125" s="1086" t="s">
        <v>722</v>
      </c>
      <c r="E125" s="1348" t="s">
        <v>1</v>
      </c>
      <c r="F125" s="1348" t="s">
        <v>37</v>
      </c>
      <c r="G125" s="1415" t="s">
        <v>1</v>
      </c>
      <c r="H125" s="1086" t="s">
        <v>648</v>
      </c>
      <c r="I125" s="1415" t="s">
        <v>1</v>
      </c>
      <c r="J125" s="1086" t="s">
        <v>648</v>
      </c>
      <c r="K125" s="1415" t="s">
        <v>1</v>
      </c>
      <c r="L125" s="1086" t="s">
        <v>648</v>
      </c>
      <c r="M125" s="1415" t="s">
        <v>1</v>
      </c>
      <c r="N125" s="1086" t="s">
        <v>648</v>
      </c>
      <c r="O125" s="1415" t="s">
        <v>1</v>
      </c>
      <c r="P125" s="1087" t="s">
        <v>648</v>
      </c>
    </row>
    <row r="126" spans="1:16" ht="14.45" customHeight="1">
      <c r="A126" s="975" t="s">
        <v>9</v>
      </c>
      <c r="B126" s="918">
        <v>8712</v>
      </c>
      <c r="C126" s="833">
        <v>660</v>
      </c>
      <c r="D126" s="1037">
        <v>7.5757575757575761</v>
      </c>
      <c r="E126" s="858">
        <v>8052</v>
      </c>
      <c r="F126" s="1070">
        <v>8.3773700115913527</v>
      </c>
      <c r="G126" s="1069">
        <v>182</v>
      </c>
      <c r="H126" s="1037">
        <v>2.2603079980129159</v>
      </c>
      <c r="I126" s="1069">
        <v>2557</v>
      </c>
      <c r="J126" s="1037">
        <v>31.756085444610033</v>
      </c>
      <c r="K126" s="1069">
        <v>901</v>
      </c>
      <c r="L126" s="1037">
        <v>11.18976651763537</v>
      </c>
      <c r="M126" s="1069">
        <v>4319</v>
      </c>
      <c r="N126" s="1037">
        <v>53.638847491306507</v>
      </c>
      <c r="O126" s="1069">
        <v>93</v>
      </c>
      <c r="P126" s="1036">
        <v>1.1549925484351715</v>
      </c>
    </row>
    <row r="127" spans="1:16" ht="14.45" customHeight="1">
      <c r="A127" s="977" t="s">
        <v>10</v>
      </c>
      <c r="B127" s="914">
        <v>8594</v>
      </c>
      <c r="C127" s="847">
        <v>3</v>
      </c>
      <c r="D127" s="1042">
        <v>3.4908075401442869E-2</v>
      </c>
      <c r="E127" s="848">
        <v>8591</v>
      </c>
      <c r="F127" s="1071">
        <v>9.0896073410157943</v>
      </c>
      <c r="G127" s="1427">
        <v>56</v>
      </c>
      <c r="H127" s="1042">
        <v>0.65184495402165066</v>
      </c>
      <c r="I127" s="1427">
        <v>842</v>
      </c>
      <c r="J127" s="1042">
        <v>9.8009544872541028</v>
      </c>
      <c r="K127" s="1427">
        <v>1442</v>
      </c>
      <c r="L127" s="1042">
        <v>16.785007566057502</v>
      </c>
      <c r="M127" s="1427">
        <v>6161</v>
      </c>
      <c r="N127" s="1042">
        <v>71.714585030846237</v>
      </c>
      <c r="O127" s="1427">
        <v>90</v>
      </c>
      <c r="P127" s="1041">
        <v>1.0476079618205099</v>
      </c>
    </row>
    <row r="128" spans="1:16" ht="14.45" customHeight="1">
      <c r="A128" s="975" t="s">
        <v>11</v>
      </c>
      <c r="B128" s="918">
        <v>2600</v>
      </c>
      <c r="C128" s="833">
        <v>0</v>
      </c>
      <c r="D128" s="1037">
        <v>0</v>
      </c>
      <c r="E128" s="858">
        <v>2600</v>
      </c>
      <c r="F128" s="1070">
        <v>10.075897435897422</v>
      </c>
      <c r="G128" s="1069">
        <v>11</v>
      </c>
      <c r="H128" s="1037">
        <v>0.42307692307692307</v>
      </c>
      <c r="I128" s="1069">
        <v>20</v>
      </c>
      <c r="J128" s="1037">
        <v>0.76923076923076927</v>
      </c>
      <c r="K128" s="1069">
        <v>270</v>
      </c>
      <c r="L128" s="1037">
        <v>10.384615384615385</v>
      </c>
      <c r="M128" s="1069">
        <v>1718</v>
      </c>
      <c r="N128" s="1037">
        <v>66.07692307692308</v>
      </c>
      <c r="O128" s="1069">
        <v>581</v>
      </c>
      <c r="P128" s="1036">
        <v>22.346153846153847</v>
      </c>
    </row>
    <row r="129" spans="1:16" ht="14.45" customHeight="1">
      <c r="A129" s="977" t="s">
        <v>12</v>
      </c>
      <c r="B129" s="914">
        <v>1538</v>
      </c>
      <c r="C129" s="847">
        <v>0</v>
      </c>
      <c r="D129" s="1042">
        <v>0</v>
      </c>
      <c r="E129" s="848">
        <v>1538</v>
      </c>
      <c r="F129" s="1071">
        <v>10.95371694841784</v>
      </c>
      <c r="G129" s="1427">
        <v>3</v>
      </c>
      <c r="H129" s="1042">
        <v>0.1950585175552666</v>
      </c>
      <c r="I129" s="1427">
        <v>14</v>
      </c>
      <c r="J129" s="1042">
        <v>0.91027308192457734</v>
      </c>
      <c r="K129" s="1427">
        <v>12</v>
      </c>
      <c r="L129" s="1042">
        <v>0.78023407022106639</v>
      </c>
      <c r="M129" s="1427">
        <v>1083</v>
      </c>
      <c r="N129" s="1042">
        <v>70.416124837451235</v>
      </c>
      <c r="O129" s="1427">
        <v>426</v>
      </c>
      <c r="P129" s="1041">
        <v>27.698309492847855</v>
      </c>
    </row>
    <row r="130" spans="1:16" ht="14.45" customHeight="1">
      <c r="A130" s="975" t="s">
        <v>13</v>
      </c>
      <c r="B130" s="918">
        <v>431</v>
      </c>
      <c r="C130" s="833">
        <v>0</v>
      </c>
      <c r="D130" s="1037">
        <v>0</v>
      </c>
      <c r="E130" s="858">
        <v>431</v>
      </c>
      <c r="F130" s="1070">
        <v>8.5609048723897896</v>
      </c>
      <c r="G130" s="1069">
        <v>14</v>
      </c>
      <c r="H130" s="1037">
        <v>3.2482598607888629</v>
      </c>
      <c r="I130" s="1069">
        <v>49</v>
      </c>
      <c r="J130" s="1037">
        <v>11.36890951276102</v>
      </c>
      <c r="K130" s="1069">
        <v>148</v>
      </c>
      <c r="L130" s="1037">
        <v>34.338747099767978</v>
      </c>
      <c r="M130" s="1069">
        <v>218</v>
      </c>
      <c r="N130" s="1037">
        <v>50.580046403712295</v>
      </c>
      <c r="O130" s="1069">
        <v>2</v>
      </c>
      <c r="P130" s="1036">
        <v>0.46403712296983757</v>
      </c>
    </row>
    <row r="131" spans="1:16" ht="14.45" customHeight="1">
      <c r="A131" s="977" t="s">
        <v>14</v>
      </c>
      <c r="B131" s="914">
        <v>1099</v>
      </c>
      <c r="C131" s="847">
        <v>2</v>
      </c>
      <c r="D131" s="1042">
        <v>0.18198362147406733</v>
      </c>
      <c r="E131" s="848">
        <v>1097</v>
      </c>
      <c r="F131" s="1071">
        <v>10.249225159525968</v>
      </c>
      <c r="G131" s="1427">
        <v>9</v>
      </c>
      <c r="H131" s="1042">
        <v>0.82041932543299911</v>
      </c>
      <c r="I131" s="1427">
        <v>54</v>
      </c>
      <c r="J131" s="1042">
        <v>4.922515952597994</v>
      </c>
      <c r="K131" s="1427">
        <v>173</v>
      </c>
      <c r="L131" s="1042">
        <v>15.770282588878759</v>
      </c>
      <c r="M131" s="1427">
        <v>491</v>
      </c>
      <c r="N131" s="1042">
        <v>44.758432087511395</v>
      </c>
      <c r="O131" s="1427">
        <v>370</v>
      </c>
      <c r="P131" s="1041">
        <v>33.72835004557885</v>
      </c>
    </row>
    <row r="132" spans="1:16" ht="14.45" customHeight="1">
      <c r="A132" s="975" t="s">
        <v>15</v>
      </c>
      <c r="B132" s="918">
        <v>4098</v>
      </c>
      <c r="C132" s="833">
        <v>26</v>
      </c>
      <c r="D132" s="1037">
        <v>0.63445583211322598</v>
      </c>
      <c r="E132" s="858">
        <v>4072</v>
      </c>
      <c r="F132" s="1070">
        <v>9.2065815324164841</v>
      </c>
      <c r="G132" s="1069">
        <v>21</v>
      </c>
      <c r="H132" s="1037">
        <v>0.51571709233791752</v>
      </c>
      <c r="I132" s="1069">
        <v>267</v>
      </c>
      <c r="J132" s="1037">
        <v>6.5569744597249517</v>
      </c>
      <c r="K132" s="1069">
        <v>571</v>
      </c>
      <c r="L132" s="1037">
        <v>14.022593320235757</v>
      </c>
      <c r="M132" s="1069">
        <v>3179</v>
      </c>
      <c r="N132" s="1037">
        <v>78.06974459724951</v>
      </c>
      <c r="O132" s="1069">
        <v>34</v>
      </c>
      <c r="P132" s="1036">
        <v>0.83497053045186642</v>
      </c>
    </row>
    <row r="133" spans="1:16" ht="14.45" customHeight="1">
      <c r="A133" s="977" t="s">
        <v>24</v>
      </c>
      <c r="B133" s="914">
        <v>945</v>
      </c>
      <c r="C133" s="847">
        <v>0</v>
      </c>
      <c r="D133" s="1042">
        <v>0</v>
      </c>
      <c r="E133" s="848">
        <v>945</v>
      </c>
      <c r="F133" s="1071">
        <v>11.236208112874792</v>
      </c>
      <c r="G133" s="1427">
        <v>0</v>
      </c>
      <c r="H133" s="1042">
        <v>0</v>
      </c>
      <c r="I133" s="1427">
        <v>6</v>
      </c>
      <c r="J133" s="1042">
        <v>0.63492063492063489</v>
      </c>
      <c r="K133" s="1427">
        <v>2</v>
      </c>
      <c r="L133" s="1042">
        <v>0.21164021164021166</v>
      </c>
      <c r="M133" s="1427">
        <v>566</v>
      </c>
      <c r="N133" s="1042">
        <v>59.894179894179885</v>
      </c>
      <c r="O133" s="1427">
        <v>371</v>
      </c>
      <c r="P133" s="1041">
        <v>39.25925925925926</v>
      </c>
    </row>
    <row r="134" spans="1:16" ht="14.45" customHeight="1">
      <c r="A134" s="975" t="s">
        <v>16</v>
      </c>
      <c r="B134" s="918">
        <v>4915</v>
      </c>
      <c r="C134" s="833">
        <v>36</v>
      </c>
      <c r="D134" s="1037">
        <v>0.73245167853509663</v>
      </c>
      <c r="E134" s="858">
        <v>4879</v>
      </c>
      <c r="F134" s="1070">
        <v>8.3315194370430934</v>
      </c>
      <c r="G134" s="1069">
        <v>321</v>
      </c>
      <c r="H134" s="1037">
        <v>6.5792170526747284</v>
      </c>
      <c r="I134" s="1069">
        <v>948</v>
      </c>
      <c r="J134" s="1037">
        <v>19.430211108833777</v>
      </c>
      <c r="K134" s="1069">
        <v>1074</v>
      </c>
      <c r="L134" s="1037">
        <v>22.012707522033203</v>
      </c>
      <c r="M134" s="1069">
        <v>2472</v>
      </c>
      <c r="N134" s="1037">
        <v>50.666120106579214</v>
      </c>
      <c r="O134" s="1069">
        <v>64</v>
      </c>
      <c r="P134" s="1036">
        <v>1.3117442098790737</v>
      </c>
    </row>
    <row r="135" spans="1:16" ht="14.45" customHeight="1">
      <c r="A135" s="977" t="s">
        <v>17</v>
      </c>
      <c r="B135" s="914">
        <v>10162</v>
      </c>
      <c r="C135" s="847">
        <v>144</v>
      </c>
      <c r="D135" s="1042">
        <v>1.4170438889982286</v>
      </c>
      <c r="E135" s="848">
        <v>10018</v>
      </c>
      <c r="F135" s="1071">
        <v>9.0881879283955875</v>
      </c>
      <c r="G135" s="1427">
        <v>222</v>
      </c>
      <c r="H135" s="1042">
        <v>2.2160111798762228</v>
      </c>
      <c r="I135" s="1427">
        <v>395</v>
      </c>
      <c r="J135" s="1042">
        <v>3.942902775004991</v>
      </c>
      <c r="K135" s="1427">
        <v>225</v>
      </c>
      <c r="L135" s="1042">
        <v>2.245957276901577</v>
      </c>
      <c r="M135" s="1427">
        <v>9101</v>
      </c>
      <c r="N135" s="1042">
        <v>90.846476342583344</v>
      </c>
      <c r="O135" s="1427">
        <v>75</v>
      </c>
      <c r="P135" s="1041">
        <v>0.74865242563385903</v>
      </c>
    </row>
    <row r="136" spans="1:16" ht="14.45" customHeight="1">
      <c r="A136" s="975" t="s">
        <v>18</v>
      </c>
      <c r="B136" s="918">
        <v>2457</v>
      </c>
      <c r="C136" s="833">
        <v>58</v>
      </c>
      <c r="D136" s="1037">
        <v>2.3606023606023605</v>
      </c>
      <c r="E136" s="858">
        <v>2399</v>
      </c>
      <c r="F136" s="1070">
        <v>9.2307558705016053</v>
      </c>
      <c r="G136" s="1069">
        <v>17</v>
      </c>
      <c r="H136" s="1037">
        <v>0.70862859524802002</v>
      </c>
      <c r="I136" s="1069">
        <v>75</v>
      </c>
      <c r="J136" s="1037">
        <v>3.1263026260942057</v>
      </c>
      <c r="K136" s="1069">
        <v>380</v>
      </c>
      <c r="L136" s="1037">
        <v>15.839933305543976</v>
      </c>
      <c r="M136" s="1069">
        <v>1907</v>
      </c>
      <c r="N136" s="1037">
        <v>79.49145477282201</v>
      </c>
      <c r="O136" s="1069">
        <v>20</v>
      </c>
      <c r="P136" s="1036">
        <v>0.83368070029178831</v>
      </c>
    </row>
    <row r="137" spans="1:16" ht="14.45" customHeight="1">
      <c r="A137" s="977" t="s">
        <v>19</v>
      </c>
      <c r="B137" s="914">
        <v>464</v>
      </c>
      <c r="C137" s="847">
        <v>8</v>
      </c>
      <c r="D137" s="1042">
        <v>1.7241379310344827</v>
      </c>
      <c r="E137" s="848">
        <v>456</v>
      </c>
      <c r="F137" s="1071">
        <v>9.9513888888888804</v>
      </c>
      <c r="G137" s="1427">
        <v>0</v>
      </c>
      <c r="H137" s="1042">
        <v>0</v>
      </c>
      <c r="I137" s="1427">
        <v>12</v>
      </c>
      <c r="J137" s="1042">
        <v>2.6315789473684208</v>
      </c>
      <c r="K137" s="1427">
        <v>10</v>
      </c>
      <c r="L137" s="1042">
        <v>2.1929824561403506</v>
      </c>
      <c r="M137" s="1427">
        <v>420</v>
      </c>
      <c r="N137" s="1042">
        <v>92.10526315789474</v>
      </c>
      <c r="O137" s="1427">
        <v>14</v>
      </c>
      <c r="P137" s="1041">
        <v>3.070175438596491</v>
      </c>
    </row>
    <row r="138" spans="1:16" ht="14.45" customHeight="1">
      <c r="A138" s="975" t="s">
        <v>20</v>
      </c>
      <c r="B138" s="918">
        <v>2341</v>
      </c>
      <c r="C138" s="833">
        <v>17</v>
      </c>
      <c r="D138" s="1037">
        <v>0.72618539085860745</v>
      </c>
      <c r="E138" s="858">
        <v>2324</v>
      </c>
      <c r="F138" s="1070">
        <v>10.792448364888131</v>
      </c>
      <c r="G138" s="1069">
        <v>0</v>
      </c>
      <c r="H138" s="1037">
        <v>0</v>
      </c>
      <c r="I138" s="1069">
        <v>1</v>
      </c>
      <c r="J138" s="1037">
        <v>4.3029259896729781E-2</v>
      </c>
      <c r="K138" s="1069">
        <v>9</v>
      </c>
      <c r="L138" s="1037">
        <v>0.38726333907056798</v>
      </c>
      <c r="M138" s="1069">
        <v>2033</v>
      </c>
      <c r="N138" s="1037">
        <v>87.478485370051644</v>
      </c>
      <c r="O138" s="1069">
        <v>281</v>
      </c>
      <c r="P138" s="1036">
        <v>12.091222030981069</v>
      </c>
    </row>
    <row r="139" spans="1:16" ht="14.45" customHeight="1">
      <c r="A139" s="977" t="s">
        <v>21</v>
      </c>
      <c r="B139" s="914">
        <v>1418</v>
      </c>
      <c r="C139" s="847">
        <v>0</v>
      </c>
      <c r="D139" s="1042">
        <v>0</v>
      </c>
      <c r="E139" s="848">
        <v>1418</v>
      </c>
      <c r="F139" s="1071">
        <v>11.057957216737181</v>
      </c>
      <c r="G139" s="1427">
        <v>3</v>
      </c>
      <c r="H139" s="1042">
        <v>0.21156558533145275</v>
      </c>
      <c r="I139" s="1427">
        <v>2</v>
      </c>
      <c r="J139" s="1042">
        <v>0.14104372355430184</v>
      </c>
      <c r="K139" s="1427">
        <v>2</v>
      </c>
      <c r="L139" s="1042">
        <v>0.14104372355430184</v>
      </c>
      <c r="M139" s="1427">
        <v>1099</v>
      </c>
      <c r="N139" s="1042">
        <v>77.503526093088865</v>
      </c>
      <c r="O139" s="1427">
        <v>312</v>
      </c>
      <c r="P139" s="1041">
        <v>22.002820874471084</v>
      </c>
    </row>
    <row r="140" spans="1:16" ht="14.45" customHeight="1">
      <c r="A140" s="975" t="s">
        <v>22</v>
      </c>
      <c r="B140" s="918">
        <v>1768</v>
      </c>
      <c r="C140" s="833">
        <v>13</v>
      </c>
      <c r="D140" s="1037">
        <v>0.73529411764705888</v>
      </c>
      <c r="E140" s="858">
        <v>1755</v>
      </c>
      <c r="F140" s="1070">
        <v>8.6433428300094821</v>
      </c>
      <c r="G140" s="1069">
        <v>94</v>
      </c>
      <c r="H140" s="1037">
        <v>5.3561253561253563</v>
      </c>
      <c r="I140" s="1069">
        <v>262</v>
      </c>
      <c r="J140" s="1037">
        <v>14.92877492877493</v>
      </c>
      <c r="K140" s="1069">
        <v>416</v>
      </c>
      <c r="L140" s="1037">
        <v>23.703703703703706</v>
      </c>
      <c r="M140" s="1069">
        <v>927</v>
      </c>
      <c r="N140" s="1037">
        <v>52.820512820512825</v>
      </c>
      <c r="O140" s="1069">
        <v>56</v>
      </c>
      <c r="P140" s="1036">
        <v>3.1908831908831909</v>
      </c>
    </row>
    <row r="141" spans="1:16" ht="14.45" customHeight="1" thickBot="1">
      <c r="A141" s="977" t="s">
        <v>23</v>
      </c>
      <c r="B141" s="914">
        <v>1328</v>
      </c>
      <c r="C141" s="847">
        <v>0</v>
      </c>
      <c r="D141" s="1042">
        <v>0</v>
      </c>
      <c r="E141" s="848">
        <v>1328</v>
      </c>
      <c r="F141" s="1071">
        <v>10.795557228915653</v>
      </c>
      <c r="G141" s="1427">
        <v>0</v>
      </c>
      <c r="H141" s="1042">
        <v>0</v>
      </c>
      <c r="I141" s="1427">
        <v>1</v>
      </c>
      <c r="J141" s="1042">
        <v>7.5301204819277115E-2</v>
      </c>
      <c r="K141" s="1427">
        <v>4</v>
      </c>
      <c r="L141" s="1042">
        <v>0.30120481927710846</v>
      </c>
      <c r="M141" s="1427">
        <v>1159</v>
      </c>
      <c r="N141" s="1042">
        <v>87.274096385542165</v>
      </c>
      <c r="O141" s="1427">
        <v>164</v>
      </c>
      <c r="P141" s="1041">
        <v>12.349397590361445</v>
      </c>
    </row>
    <row r="142" spans="1:16" ht="14.45" customHeight="1">
      <c r="A142" s="995" t="s">
        <v>28</v>
      </c>
      <c r="B142" s="930">
        <v>42700</v>
      </c>
      <c r="C142" s="931">
        <v>950</v>
      </c>
      <c r="D142" s="1053">
        <v>2.2248243559718968</v>
      </c>
      <c r="E142" s="930">
        <v>41750</v>
      </c>
      <c r="F142" s="1074">
        <v>8.8984954091817183</v>
      </c>
      <c r="G142" s="931">
        <v>936</v>
      </c>
      <c r="H142" s="1053">
        <v>2.2419161676646708</v>
      </c>
      <c r="I142" s="931">
        <v>5461</v>
      </c>
      <c r="J142" s="1053">
        <v>13.080239520958084</v>
      </c>
      <c r="K142" s="931">
        <v>5340</v>
      </c>
      <c r="L142" s="1053">
        <v>12.790419161676647</v>
      </c>
      <c r="M142" s="931">
        <v>29195</v>
      </c>
      <c r="N142" s="1053">
        <v>69.928143712574851</v>
      </c>
      <c r="O142" s="931">
        <v>818</v>
      </c>
      <c r="P142" s="1052">
        <v>1.9592814371257488</v>
      </c>
    </row>
    <row r="143" spans="1:16" ht="14.45" customHeight="1">
      <c r="A143" s="997" t="s">
        <v>27</v>
      </c>
      <c r="B143" s="942">
        <v>10170</v>
      </c>
      <c r="C143" s="943">
        <v>17</v>
      </c>
      <c r="D143" s="1057">
        <v>0.16715830875122911</v>
      </c>
      <c r="E143" s="942">
        <v>10153</v>
      </c>
      <c r="F143" s="1077">
        <v>10.712173741751192</v>
      </c>
      <c r="G143" s="943">
        <v>17</v>
      </c>
      <c r="H143" s="1057">
        <v>0.16743819560720968</v>
      </c>
      <c r="I143" s="943">
        <v>44</v>
      </c>
      <c r="J143" s="1057">
        <v>0.43336944745395445</v>
      </c>
      <c r="K143" s="943">
        <v>299</v>
      </c>
      <c r="L143" s="1057">
        <v>2.9449423815620999</v>
      </c>
      <c r="M143" s="943">
        <v>7658</v>
      </c>
      <c r="N143" s="1057">
        <v>75.425982468235986</v>
      </c>
      <c r="O143" s="943">
        <v>2135</v>
      </c>
      <c r="P143" s="1056">
        <v>21.028267507140747</v>
      </c>
    </row>
    <row r="144" spans="1:16" ht="14.45" customHeight="1">
      <c r="A144" s="999" t="s">
        <v>26</v>
      </c>
      <c r="B144" s="954">
        <v>52870</v>
      </c>
      <c r="C144" s="955">
        <v>967</v>
      </c>
      <c r="D144" s="1061">
        <v>1.8290145640249669</v>
      </c>
      <c r="E144" s="954">
        <v>51903</v>
      </c>
      <c r="F144" s="1080">
        <v>9.2532779094337076</v>
      </c>
      <c r="G144" s="955">
        <v>953</v>
      </c>
      <c r="H144" s="1061">
        <v>1.8361173727915534</v>
      </c>
      <c r="I144" s="955">
        <v>5505</v>
      </c>
      <c r="J144" s="1061">
        <v>10.606323333911334</v>
      </c>
      <c r="K144" s="955">
        <v>5639</v>
      </c>
      <c r="L144" s="1061">
        <v>10.864497235227251</v>
      </c>
      <c r="M144" s="955">
        <v>36853</v>
      </c>
      <c r="N144" s="1061">
        <v>71.003602874592985</v>
      </c>
      <c r="O144" s="955">
        <v>2953</v>
      </c>
      <c r="P144" s="1060">
        <v>5.6894591834768704</v>
      </c>
    </row>
    <row r="145" spans="1:16" ht="14.45" customHeight="1">
      <c r="A145" s="2180" t="s">
        <v>707</v>
      </c>
      <c r="B145" s="2180"/>
      <c r="C145" s="2180"/>
      <c r="D145" s="2180"/>
      <c r="E145" s="2180"/>
      <c r="F145" s="2180"/>
      <c r="G145" s="2180"/>
      <c r="H145" s="2180"/>
      <c r="I145" s="2180"/>
      <c r="J145" s="2180"/>
      <c r="K145" s="2180"/>
      <c r="L145" s="2180"/>
      <c r="M145" s="2180"/>
      <c r="N145" s="2180"/>
      <c r="O145" s="2180"/>
      <c r="P145" s="2180"/>
    </row>
    <row r="146" spans="1:16" ht="14.45" customHeight="1">
      <c r="A146" s="1850" t="s">
        <v>580</v>
      </c>
      <c r="B146" s="1850"/>
      <c r="C146" s="1850"/>
      <c r="D146" s="1850"/>
      <c r="E146" s="1850"/>
      <c r="F146" s="1850"/>
      <c r="G146" s="1850"/>
      <c r="H146" s="1850"/>
      <c r="I146" s="1850"/>
      <c r="J146" s="1850"/>
      <c r="K146" s="1850"/>
      <c r="L146" s="1850"/>
      <c r="M146" s="1850"/>
      <c r="N146" s="1850"/>
      <c r="O146" s="1850"/>
      <c r="P146" s="1850"/>
    </row>
    <row r="147" spans="1:16" ht="14.45" customHeight="1">
      <c r="A147" s="1027"/>
      <c r="B147" s="1027"/>
      <c r="C147" s="1027"/>
      <c r="D147" s="1027"/>
      <c r="E147" s="1027"/>
      <c r="F147" s="1027"/>
      <c r="G147" s="1027"/>
      <c r="H147" s="1027"/>
      <c r="I147" s="1027"/>
      <c r="J147" s="1027"/>
      <c r="K147" s="1027"/>
      <c r="L147" s="1027"/>
      <c r="M147" s="1027"/>
      <c r="N147" s="1027"/>
      <c r="O147" s="1027"/>
      <c r="P147" s="1027"/>
    </row>
    <row r="148" spans="1:16" ht="15" customHeight="1">
      <c r="A148" s="1923" t="s">
        <v>727</v>
      </c>
      <c r="B148" s="1923"/>
      <c r="C148" s="1923"/>
      <c r="D148" s="1923"/>
      <c r="E148" s="1923"/>
      <c r="F148" s="1923"/>
      <c r="G148" s="1923"/>
      <c r="H148" s="1923"/>
      <c r="I148" s="1923"/>
      <c r="J148" s="1923"/>
      <c r="K148" s="1923"/>
      <c r="L148" s="1923"/>
      <c r="M148" s="1923"/>
      <c r="N148" s="1923"/>
      <c r="O148" s="1923"/>
      <c r="P148" s="1923"/>
    </row>
    <row r="149" spans="1:16" ht="14.45" customHeight="1">
      <c r="A149" s="1844" t="s">
        <v>8</v>
      </c>
      <c r="B149" s="1893" t="s">
        <v>713</v>
      </c>
      <c r="C149" s="1926" t="s">
        <v>33</v>
      </c>
      <c r="D149" s="1966"/>
      <c r="E149" s="1966"/>
      <c r="F149" s="1966"/>
      <c r="G149" s="1966"/>
      <c r="H149" s="1966"/>
      <c r="I149" s="1966"/>
      <c r="J149" s="1966"/>
      <c r="K149" s="1966"/>
      <c r="L149" s="1966"/>
      <c r="M149" s="1966"/>
      <c r="N149" s="1966"/>
      <c r="O149" s="1966"/>
      <c r="P149" s="1966"/>
    </row>
    <row r="150" spans="1:16" ht="14.45" customHeight="1">
      <c r="A150" s="1844"/>
      <c r="B150" s="1893"/>
      <c r="C150" s="1834" t="s">
        <v>714</v>
      </c>
      <c r="D150" s="1841"/>
      <c r="E150" s="1893" t="s">
        <v>715</v>
      </c>
      <c r="F150" s="1893" t="s">
        <v>716</v>
      </c>
      <c r="G150" s="1926" t="s">
        <v>33</v>
      </c>
      <c r="H150" s="1966"/>
      <c r="I150" s="1966"/>
      <c r="J150" s="1966"/>
      <c r="K150" s="1966"/>
      <c r="L150" s="1966"/>
      <c r="M150" s="1966"/>
      <c r="N150" s="1966"/>
      <c r="O150" s="1966"/>
      <c r="P150" s="1966"/>
    </row>
    <row r="151" spans="1:16" ht="56.25" customHeight="1">
      <c r="A151" s="1844"/>
      <c r="B151" s="1893"/>
      <c r="C151" s="1834"/>
      <c r="D151" s="1841"/>
      <c r="E151" s="1893"/>
      <c r="F151" s="1893"/>
      <c r="G151" s="1834" t="s">
        <v>728</v>
      </c>
      <c r="H151" s="1841"/>
      <c r="I151" s="1834" t="s">
        <v>729</v>
      </c>
      <c r="J151" s="1841"/>
      <c r="K151" s="1834" t="s">
        <v>730</v>
      </c>
      <c r="L151" s="1841"/>
      <c r="M151" s="1834" t="s">
        <v>731</v>
      </c>
      <c r="N151" s="1841"/>
      <c r="O151" s="1834" t="s">
        <v>721</v>
      </c>
      <c r="P151" s="1835"/>
    </row>
    <row r="152" spans="1:16" ht="14.45" customHeight="1" thickBot="1">
      <c r="A152" s="1845"/>
      <c r="B152" s="1348" t="s">
        <v>1</v>
      </c>
      <c r="C152" s="1415" t="s">
        <v>1</v>
      </c>
      <c r="D152" s="1086" t="s">
        <v>722</v>
      </c>
      <c r="E152" s="1348" t="s">
        <v>1</v>
      </c>
      <c r="F152" s="1348" t="s">
        <v>37</v>
      </c>
      <c r="G152" s="1415" t="s">
        <v>1</v>
      </c>
      <c r="H152" s="1086" t="s">
        <v>648</v>
      </c>
      <c r="I152" s="1415" t="s">
        <v>1</v>
      </c>
      <c r="J152" s="1086" t="s">
        <v>648</v>
      </c>
      <c r="K152" s="1415" t="s">
        <v>1</v>
      </c>
      <c r="L152" s="1086" t="s">
        <v>648</v>
      </c>
      <c r="M152" s="1415" t="s">
        <v>1</v>
      </c>
      <c r="N152" s="1086" t="s">
        <v>648</v>
      </c>
      <c r="O152" s="1415" t="s">
        <v>1</v>
      </c>
      <c r="P152" s="1087" t="s">
        <v>648</v>
      </c>
    </row>
    <row r="153" spans="1:16" ht="14.45" customHeight="1">
      <c r="A153" s="975" t="s">
        <v>9</v>
      </c>
      <c r="B153" s="918">
        <v>8712</v>
      </c>
      <c r="C153" s="833">
        <v>660</v>
      </c>
      <c r="D153" s="1037">
        <v>7.5757575757575761</v>
      </c>
      <c r="E153" s="858">
        <v>8052</v>
      </c>
      <c r="F153" s="1070">
        <v>8.3773700115913527</v>
      </c>
      <c r="G153" s="1069">
        <v>3640</v>
      </c>
      <c r="H153" s="1037">
        <v>45.206159960258319</v>
      </c>
      <c r="I153" s="1069">
        <v>1165</v>
      </c>
      <c r="J153" s="1037">
        <v>14.468455042225534</v>
      </c>
      <c r="K153" s="1069">
        <v>2621</v>
      </c>
      <c r="L153" s="1037">
        <v>32.550919026328863</v>
      </c>
      <c r="M153" s="1069">
        <v>533</v>
      </c>
      <c r="N153" s="1037">
        <v>6.6194734227521117</v>
      </c>
      <c r="O153" s="1069">
        <v>93</v>
      </c>
      <c r="P153" s="1036">
        <v>1.1549925484351715</v>
      </c>
    </row>
    <row r="154" spans="1:16" ht="14.45" customHeight="1">
      <c r="A154" s="977" t="s">
        <v>10</v>
      </c>
      <c r="B154" s="914">
        <v>8594</v>
      </c>
      <c r="C154" s="847">
        <v>3</v>
      </c>
      <c r="D154" s="1042">
        <v>3.4908075401442869E-2</v>
      </c>
      <c r="E154" s="848">
        <v>8591</v>
      </c>
      <c r="F154" s="1071">
        <v>9.0896073410157943</v>
      </c>
      <c r="G154" s="1427">
        <v>2340</v>
      </c>
      <c r="H154" s="1042">
        <v>27.237807007333252</v>
      </c>
      <c r="I154" s="1427">
        <v>1237</v>
      </c>
      <c r="J154" s="1042">
        <v>14.398789430799674</v>
      </c>
      <c r="K154" s="1427">
        <v>4342</v>
      </c>
      <c r="L154" s="1042">
        <v>50.541264113607262</v>
      </c>
      <c r="M154" s="1427">
        <v>582</v>
      </c>
      <c r="N154" s="1042">
        <v>6.7745314864392974</v>
      </c>
      <c r="O154" s="1427">
        <v>90</v>
      </c>
      <c r="P154" s="1041">
        <v>1.0476079618205099</v>
      </c>
    </row>
    <row r="155" spans="1:16" ht="14.45" customHeight="1">
      <c r="A155" s="975" t="s">
        <v>11</v>
      </c>
      <c r="B155" s="918">
        <v>2600</v>
      </c>
      <c r="C155" s="833">
        <v>0</v>
      </c>
      <c r="D155" s="1037">
        <v>0</v>
      </c>
      <c r="E155" s="858">
        <v>2600</v>
      </c>
      <c r="F155" s="1070">
        <v>10.075897435897422</v>
      </c>
      <c r="G155" s="1069">
        <v>301</v>
      </c>
      <c r="H155" s="1037">
        <v>11.576923076923077</v>
      </c>
      <c r="I155" s="1069">
        <v>602</v>
      </c>
      <c r="J155" s="1037">
        <v>23.153846153846153</v>
      </c>
      <c r="K155" s="1069">
        <v>646</v>
      </c>
      <c r="L155" s="1037">
        <v>24.846153846153847</v>
      </c>
      <c r="M155" s="1069">
        <v>470</v>
      </c>
      <c r="N155" s="1037">
        <v>18.076923076923077</v>
      </c>
      <c r="O155" s="1069">
        <v>581</v>
      </c>
      <c r="P155" s="1036">
        <v>22.346153846153847</v>
      </c>
    </row>
    <row r="156" spans="1:16" ht="14.45" customHeight="1">
      <c r="A156" s="977" t="s">
        <v>12</v>
      </c>
      <c r="B156" s="914">
        <v>1538</v>
      </c>
      <c r="C156" s="847">
        <v>0</v>
      </c>
      <c r="D156" s="1042">
        <v>0</v>
      </c>
      <c r="E156" s="848">
        <v>1538</v>
      </c>
      <c r="F156" s="1071">
        <v>10.95371694841784</v>
      </c>
      <c r="G156" s="1427">
        <v>29</v>
      </c>
      <c r="H156" s="1042">
        <v>1.8855656697009102</v>
      </c>
      <c r="I156" s="1427">
        <v>19</v>
      </c>
      <c r="J156" s="1042">
        <v>1.2353706111833551</v>
      </c>
      <c r="K156" s="1427">
        <v>191</v>
      </c>
      <c r="L156" s="1042">
        <v>12.418725617685306</v>
      </c>
      <c r="M156" s="1427">
        <v>873</v>
      </c>
      <c r="N156" s="1042">
        <v>56.762028608582568</v>
      </c>
      <c r="O156" s="1427">
        <v>426</v>
      </c>
      <c r="P156" s="1041">
        <v>27.698309492847855</v>
      </c>
    </row>
    <row r="157" spans="1:16" ht="14.45" customHeight="1">
      <c r="A157" s="975" t="s">
        <v>13</v>
      </c>
      <c r="B157" s="918">
        <v>431</v>
      </c>
      <c r="C157" s="833">
        <v>0</v>
      </c>
      <c r="D157" s="1037">
        <v>0</v>
      </c>
      <c r="E157" s="858">
        <v>431</v>
      </c>
      <c r="F157" s="1070">
        <v>8.5609048723897896</v>
      </c>
      <c r="G157" s="1069">
        <v>211</v>
      </c>
      <c r="H157" s="1037">
        <v>48.95591647331787</v>
      </c>
      <c r="I157" s="1069">
        <v>69</v>
      </c>
      <c r="J157" s="1037">
        <v>16.009280742459396</v>
      </c>
      <c r="K157" s="1069">
        <v>132</v>
      </c>
      <c r="L157" s="1037">
        <v>30.626450116009281</v>
      </c>
      <c r="M157" s="1069">
        <v>17</v>
      </c>
      <c r="N157" s="1037">
        <v>3.9443155452436192</v>
      </c>
      <c r="O157" s="1069">
        <v>2</v>
      </c>
      <c r="P157" s="1036">
        <v>0.46403712296983757</v>
      </c>
    </row>
    <row r="158" spans="1:16" ht="14.45" customHeight="1">
      <c r="A158" s="977" t="s">
        <v>14</v>
      </c>
      <c r="B158" s="914">
        <v>1099</v>
      </c>
      <c r="C158" s="847">
        <v>2</v>
      </c>
      <c r="D158" s="1042">
        <v>0.18198362147406733</v>
      </c>
      <c r="E158" s="848">
        <v>1097</v>
      </c>
      <c r="F158" s="1071">
        <v>10.249225159525968</v>
      </c>
      <c r="G158" s="1427">
        <v>236</v>
      </c>
      <c r="H158" s="1042">
        <v>21.513217866909752</v>
      </c>
      <c r="I158" s="1427">
        <v>47</v>
      </c>
      <c r="J158" s="1042">
        <v>4.284412032816773</v>
      </c>
      <c r="K158" s="1427">
        <v>262</v>
      </c>
      <c r="L158" s="1042">
        <v>23.883318140382862</v>
      </c>
      <c r="M158" s="1427">
        <v>182</v>
      </c>
      <c r="N158" s="1042">
        <v>16.590701914311758</v>
      </c>
      <c r="O158" s="1427">
        <v>370</v>
      </c>
      <c r="P158" s="1041">
        <v>33.72835004557885</v>
      </c>
    </row>
    <row r="159" spans="1:16" ht="14.45" customHeight="1">
      <c r="A159" s="975" t="s">
        <v>15</v>
      </c>
      <c r="B159" s="918">
        <v>4098</v>
      </c>
      <c r="C159" s="833">
        <v>26</v>
      </c>
      <c r="D159" s="1037">
        <v>0.63445583211322598</v>
      </c>
      <c r="E159" s="858">
        <v>4072</v>
      </c>
      <c r="F159" s="1070">
        <v>9.2065815324164841</v>
      </c>
      <c r="G159" s="1069">
        <v>859</v>
      </c>
      <c r="H159" s="1037">
        <v>21.095284872298624</v>
      </c>
      <c r="I159" s="1069">
        <v>562</v>
      </c>
      <c r="J159" s="1037">
        <v>13.801571709233793</v>
      </c>
      <c r="K159" s="1069">
        <v>2441</v>
      </c>
      <c r="L159" s="1037">
        <v>59.945972495088405</v>
      </c>
      <c r="M159" s="1069">
        <v>176</v>
      </c>
      <c r="N159" s="1037">
        <v>4.3222003929273081</v>
      </c>
      <c r="O159" s="1069">
        <v>34</v>
      </c>
      <c r="P159" s="1036">
        <v>0.83497053045186642</v>
      </c>
    </row>
    <row r="160" spans="1:16" ht="14.45" customHeight="1">
      <c r="A160" s="977" t="s">
        <v>24</v>
      </c>
      <c r="B160" s="914">
        <v>945</v>
      </c>
      <c r="C160" s="847">
        <v>0</v>
      </c>
      <c r="D160" s="1042">
        <v>0</v>
      </c>
      <c r="E160" s="848">
        <v>945</v>
      </c>
      <c r="F160" s="1071">
        <v>11.236208112874792</v>
      </c>
      <c r="G160" s="1427">
        <v>8</v>
      </c>
      <c r="H160" s="1042">
        <v>0.84656084656084662</v>
      </c>
      <c r="I160" s="1427">
        <v>1</v>
      </c>
      <c r="J160" s="1042">
        <v>0.10582010582010583</v>
      </c>
      <c r="K160" s="1427">
        <v>72</v>
      </c>
      <c r="L160" s="1042">
        <v>7.6190476190476195</v>
      </c>
      <c r="M160" s="1427">
        <v>493</v>
      </c>
      <c r="N160" s="1042">
        <v>52.169312169312164</v>
      </c>
      <c r="O160" s="1427">
        <v>371</v>
      </c>
      <c r="P160" s="1041">
        <v>39.25925925925926</v>
      </c>
    </row>
    <row r="161" spans="1:16" ht="14.45" customHeight="1">
      <c r="A161" s="975" t="s">
        <v>16</v>
      </c>
      <c r="B161" s="918">
        <v>4915</v>
      </c>
      <c r="C161" s="833">
        <v>36</v>
      </c>
      <c r="D161" s="1037">
        <v>0.73245167853509663</v>
      </c>
      <c r="E161" s="858">
        <v>4879</v>
      </c>
      <c r="F161" s="1070">
        <v>8.3315194370430934</v>
      </c>
      <c r="G161" s="1069">
        <v>2343</v>
      </c>
      <c r="H161" s="1037">
        <v>48.022135683541713</v>
      </c>
      <c r="I161" s="1069">
        <v>809</v>
      </c>
      <c r="J161" s="1037">
        <v>16.581266653002665</v>
      </c>
      <c r="K161" s="1069">
        <v>1422</v>
      </c>
      <c r="L161" s="1037">
        <v>29.145316663250664</v>
      </c>
      <c r="M161" s="1069">
        <v>241</v>
      </c>
      <c r="N161" s="1037">
        <v>4.9395367903258869</v>
      </c>
      <c r="O161" s="1069">
        <v>64</v>
      </c>
      <c r="P161" s="1036">
        <v>1.3117442098790737</v>
      </c>
    </row>
    <row r="162" spans="1:16" ht="14.45" customHeight="1">
      <c r="A162" s="977" t="s">
        <v>17</v>
      </c>
      <c r="B162" s="914">
        <v>10162</v>
      </c>
      <c r="C162" s="847">
        <v>144</v>
      </c>
      <c r="D162" s="1042">
        <v>1.4170438889982286</v>
      </c>
      <c r="E162" s="848">
        <v>10018</v>
      </c>
      <c r="F162" s="1071">
        <v>9.0881879283955875</v>
      </c>
      <c r="G162" s="1427">
        <v>842</v>
      </c>
      <c r="H162" s="1042">
        <v>8.4048712317827921</v>
      </c>
      <c r="I162" s="1427">
        <v>4523</v>
      </c>
      <c r="J162" s="1042">
        <v>45.2</v>
      </c>
      <c r="K162" s="1427">
        <v>4358</v>
      </c>
      <c r="L162" s="1042">
        <v>43.501696945498104</v>
      </c>
      <c r="M162" s="1427">
        <v>220</v>
      </c>
      <c r="N162" s="1042">
        <v>2.1960471151926533</v>
      </c>
      <c r="O162" s="1427">
        <v>75</v>
      </c>
      <c r="P162" s="1041">
        <v>0.74865242563385903</v>
      </c>
    </row>
    <row r="163" spans="1:16" ht="14.45" customHeight="1">
      <c r="A163" s="975" t="s">
        <v>18</v>
      </c>
      <c r="B163" s="918">
        <v>2457</v>
      </c>
      <c r="C163" s="833">
        <v>58</v>
      </c>
      <c r="D163" s="1037">
        <v>2.3606023606023605</v>
      </c>
      <c r="E163" s="858">
        <v>2399</v>
      </c>
      <c r="F163" s="1070">
        <v>9.2307558705016053</v>
      </c>
      <c r="G163" s="1069">
        <v>472</v>
      </c>
      <c r="H163" s="1037">
        <v>19.6748645268862</v>
      </c>
      <c r="I163" s="1069">
        <v>616</v>
      </c>
      <c r="J163" s="1037">
        <v>25.677365568987078</v>
      </c>
      <c r="K163" s="1069">
        <v>1217</v>
      </c>
      <c r="L163" s="1037">
        <v>50.729470612755314</v>
      </c>
      <c r="M163" s="1069">
        <v>74</v>
      </c>
      <c r="N163" s="1037">
        <v>3.0846185910796167</v>
      </c>
      <c r="O163" s="1069">
        <v>20</v>
      </c>
      <c r="P163" s="1036">
        <v>0.83368070029178831</v>
      </c>
    </row>
    <row r="164" spans="1:16" ht="14.45" customHeight="1">
      <c r="A164" s="977" t="s">
        <v>19</v>
      </c>
      <c r="B164" s="914">
        <v>464</v>
      </c>
      <c r="C164" s="847">
        <v>8</v>
      </c>
      <c r="D164" s="1042">
        <v>1.7241379310344827</v>
      </c>
      <c r="E164" s="848">
        <v>456</v>
      </c>
      <c r="F164" s="1071">
        <v>9.9513888888888804</v>
      </c>
      <c r="G164" s="1427">
        <v>22</v>
      </c>
      <c r="H164" s="1042">
        <v>4.8245614035087714</v>
      </c>
      <c r="I164" s="1427">
        <v>14</v>
      </c>
      <c r="J164" s="1042">
        <v>3.070175438596491</v>
      </c>
      <c r="K164" s="1427">
        <v>366</v>
      </c>
      <c r="L164" s="1042">
        <v>80.26315789473685</v>
      </c>
      <c r="M164" s="1427">
        <v>40</v>
      </c>
      <c r="N164" s="1042">
        <v>8.7719298245614024</v>
      </c>
      <c r="O164" s="1427">
        <v>14</v>
      </c>
      <c r="P164" s="1041">
        <v>3.070175438596491</v>
      </c>
    </row>
    <row r="165" spans="1:16" ht="14.45" customHeight="1">
      <c r="A165" s="975" t="s">
        <v>20</v>
      </c>
      <c r="B165" s="918">
        <v>2341</v>
      </c>
      <c r="C165" s="833">
        <v>17</v>
      </c>
      <c r="D165" s="1037">
        <v>0.72618539085860745</v>
      </c>
      <c r="E165" s="858">
        <v>2324</v>
      </c>
      <c r="F165" s="1070">
        <v>10.792448364888131</v>
      </c>
      <c r="G165" s="1069">
        <v>10</v>
      </c>
      <c r="H165" s="1037">
        <v>0.43029259896729771</v>
      </c>
      <c r="I165" s="1069">
        <v>31</v>
      </c>
      <c r="J165" s="1037">
        <v>1.3339070567986231</v>
      </c>
      <c r="K165" s="1069">
        <v>321</v>
      </c>
      <c r="L165" s="1037">
        <v>13.812392426850259</v>
      </c>
      <c r="M165" s="1069">
        <v>1681</v>
      </c>
      <c r="N165" s="1037">
        <v>72.332185886402755</v>
      </c>
      <c r="O165" s="1069">
        <v>281</v>
      </c>
      <c r="P165" s="1036">
        <v>12.091222030981069</v>
      </c>
    </row>
    <row r="166" spans="1:16" ht="14.45" customHeight="1">
      <c r="A166" s="977" t="s">
        <v>21</v>
      </c>
      <c r="B166" s="914">
        <v>1418</v>
      </c>
      <c r="C166" s="847">
        <v>0</v>
      </c>
      <c r="D166" s="1042">
        <v>0</v>
      </c>
      <c r="E166" s="848">
        <v>1418</v>
      </c>
      <c r="F166" s="1071">
        <v>11.057957216737181</v>
      </c>
      <c r="G166" s="1427">
        <v>7</v>
      </c>
      <c r="H166" s="1042">
        <v>0.49365303244005643</v>
      </c>
      <c r="I166" s="1427">
        <v>5</v>
      </c>
      <c r="J166" s="1042">
        <v>0.35260930888575459</v>
      </c>
      <c r="K166" s="1427">
        <v>101</v>
      </c>
      <c r="L166" s="1042">
        <v>7.1227080394922426</v>
      </c>
      <c r="M166" s="1427">
        <v>993</v>
      </c>
      <c r="N166" s="1042">
        <v>70.028208744710867</v>
      </c>
      <c r="O166" s="1427">
        <v>312</v>
      </c>
      <c r="P166" s="1041">
        <v>22.002820874471084</v>
      </c>
    </row>
    <row r="167" spans="1:16" ht="14.45" customHeight="1">
      <c r="A167" s="975" t="s">
        <v>22</v>
      </c>
      <c r="B167" s="918">
        <v>1768</v>
      </c>
      <c r="C167" s="833">
        <v>13</v>
      </c>
      <c r="D167" s="1037">
        <v>0.73529411764705888</v>
      </c>
      <c r="E167" s="858">
        <v>1755</v>
      </c>
      <c r="F167" s="1070">
        <v>8.6433428300094821</v>
      </c>
      <c r="G167" s="1069">
        <v>772</v>
      </c>
      <c r="H167" s="1037">
        <v>43.988603988603984</v>
      </c>
      <c r="I167" s="1069">
        <v>282</v>
      </c>
      <c r="J167" s="1037">
        <v>16.068376068376068</v>
      </c>
      <c r="K167" s="1069">
        <v>528</v>
      </c>
      <c r="L167" s="1037">
        <v>30.085470085470085</v>
      </c>
      <c r="M167" s="1069">
        <v>117</v>
      </c>
      <c r="N167" s="1037">
        <v>6.666666666666667</v>
      </c>
      <c r="O167" s="1069">
        <v>56</v>
      </c>
      <c r="P167" s="1036">
        <v>3.1908831908831909</v>
      </c>
    </row>
    <row r="168" spans="1:16" ht="14.45" customHeight="1" thickBot="1">
      <c r="A168" s="977" t="s">
        <v>23</v>
      </c>
      <c r="B168" s="914">
        <v>1328</v>
      </c>
      <c r="C168" s="847">
        <v>0</v>
      </c>
      <c r="D168" s="1042">
        <v>0</v>
      </c>
      <c r="E168" s="848">
        <v>1328</v>
      </c>
      <c r="F168" s="1071">
        <v>10.795557228915653</v>
      </c>
      <c r="G168" s="1427">
        <v>5</v>
      </c>
      <c r="H168" s="1042">
        <v>0.37650602409638556</v>
      </c>
      <c r="I168" s="1427">
        <v>11</v>
      </c>
      <c r="J168" s="1042">
        <v>0.82831325301204828</v>
      </c>
      <c r="K168" s="1427">
        <v>213</v>
      </c>
      <c r="L168" s="1042">
        <v>16.039156626506024</v>
      </c>
      <c r="M168" s="1427">
        <v>935</v>
      </c>
      <c r="N168" s="1042">
        <v>70.406626506024097</v>
      </c>
      <c r="O168" s="1427">
        <v>164</v>
      </c>
      <c r="P168" s="1041">
        <v>12.349397590361445</v>
      </c>
    </row>
    <row r="169" spans="1:16" ht="14.45" customHeight="1">
      <c r="A169" s="995" t="s">
        <v>28</v>
      </c>
      <c r="B169" s="930">
        <v>42700</v>
      </c>
      <c r="C169" s="931">
        <v>950</v>
      </c>
      <c r="D169" s="1053">
        <v>2.2248243559718968</v>
      </c>
      <c r="E169" s="930">
        <v>41750</v>
      </c>
      <c r="F169" s="1074">
        <v>8.8984954091817183</v>
      </c>
      <c r="G169" s="931">
        <v>11737</v>
      </c>
      <c r="H169" s="1053">
        <v>28.112574850299399</v>
      </c>
      <c r="I169" s="931">
        <v>9324</v>
      </c>
      <c r="J169" s="1053">
        <v>22.332934131736526</v>
      </c>
      <c r="K169" s="931">
        <v>17689</v>
      </c>
      <c r="L169" s="1053">
        <v>42.368862275449104</v>
      </c>
      <c r="M169" s="931">
        <v>2182</v>
      </c>
      <c r="N169" s="1053">
        <v>5.2263473053892211</v>
      </c>
      <c r="O169" s="931">
        <v>818</v>
      </c>
      <c r="P169" s="1052">
        <v>1.9592814371257488</v>
      </c>
    </row>
    <row r="170" spans="1:16" ht="14.45" customHeight="1">
      <c r="A170" s="997" t="s">
        <v>27</v>
      </c>
      <c r="B170" s="942">
        <v>10170</v>
      </c>
      <c r="C170" s="943">
        <v>17</v>
      </c>
      <c r="D170" s="1057">
        <v>0.16715830875122911</v>
      </c>
      <c r="E170" s="942">
        <v>10153</v>
      </c>
      <c r="F170" s="1077">
        <v>10.712173741751192</v>
      </c>
      <c r="G170" s="943">
        <v>360</v>
      </c>
      <c r="H170" s="1057">
        <v>3.5457500246232643</v>
      </c>
      <c r="I170" s="943">
        <v>669</v>
      </c>
      <c r="J170" s="1057">
        <v>6.5891854624248989</v>
      </c>
      <c r="K170" s="943">
        <v>1544</v>
      </c>
      <c r="L170" s="1057">
        <v>15.207327883384222</v>
      </c>
      <c r="M170" s="943">
        <v>5445</v>
      </c>
      <c r="N170" s="1057">
        <v>53.629469122426862</v>
      </c>
      <c r="O170" s="943">
        <v>2135</v>
      </c>
      <c r="P170" s="1056">
        <v>21.028267507140747</v>
      </c>
    </row>
    <row r="171" spans="1:16" ht="14.45" customHeight="1">
      <c r="A171" s="999" t="s">
        <v>26</v>
      </c>
      <c r="B171" s="954">
        <v>52870</v>
      </c>
      <c r="C171" s="955">
        <v>967</v>
      </c>
      <c r="D171" s="1061">
        <v>1.8290145640249669</v>
      </c>
      <c r="E171" s="954">
        <v>51903</v>
      </c>
      <c r="F171" s="1080">
        <v>9.2532779094337076</v>
      </c>
      <c r="G171" s="955">
        <v>12097</v>
      </c>
      <c r="H171" s="1061">
        <v>23.306937941930141</v>
      </c>
      <c r="I171" s="955">
        <v>9993</v>
      </c>
      <c r="J171" s="1061">
        <v>19.253222357089186</v>
      </c>
      <c r="K171" s="955">
        <v>19233</v>
      </c>
      <c r="L171" s="1061">
        <v>37.055661522455352</v>
      </c>
      <c r="M171" s="955">
        <v>7627</v>
      </c>
      <c r="N171" s="1061">
        <v>14.694718995048456</v>
      </c>
      <c r="O171" s="955">
        <v>2953</v>
      </c>
      <c r="P171" s="1060">
        <v>5.6894591834768704</v>
      </c>
    </row>
    <row r="172" spans="1:16" ht="14.45" customHeight="1">
      <c r="A172" s="2180" t="s">
        <v>707</v>
      </c>
      <c r="B172" s="2180"/>
      <c r="C172" s="2180"/>
      <c r="D172" s="2180"/>
      <c r="E172" s="2180"/>
      <c r="F172" s="2180"/>
      <c r="G172" s="2180"/>
      <c r="H172" s="2180"/>
      <c r="I172" s="2180"/>
      <c r="J172" s="2180"/>
      <c r="K172" s="2180"/>
      <c r="L172" s="2180"/>
      <c r="M172" s="2180"/>
      <c r="N172" s="2180"/>
      <c r="O172" s="2180"/>
      <c r="P172" s="2180"/>
    </row>
    <row r="173" spans="1:16" ht="14.45" customHeight="1">
      <c r="A173" s="1850" t="s">
        <v>580</v>
      </c>
      <c r="B173" s="1850"/>
      <c r="C173" s="1850"/>
      <c r="D173" s="1850"/>
      <c r="E173" s="1850"/>
      <c r="F173" s="1850"/>
      <c r="G173" s="1850"/>
      <c r="H173" s="1850"/>
      <c r="I173" s="1850"/>
      <c r="J173" s="1850"/>
      <c r="K173" s="1850"/>
      <c r="L173" s="1850"/>
      <c r="M173" s="1850"/>
      <c r="N173" s="1850"/>
      <c r="O173" s="1850"/>
      <c r="P173" s="1850"/>
    </row>
    <row r="174" spans="1:16" ht="14.45" customHeight="1">
      <c r="A174" s="1027"/>
      <c r="B174" s="1027"/>
      <c r="C174" s="1027"/>
      <c r="D174" s="1027"/>
      <c r="E174" s="1027"/>
      <c r="F174" s="1027"/>
      <c r="G174" s="1027"/>
      <c r="H174" s="1027"/>
      <c r="I174" s="1027"/>
      <c r="J174" s="1027"/>
      <c r="K174" s="1027"/>
      <c r="L174" s="1027"/>
      <c r="M174" s="1027"/>
      <c r="N174" s="1027"/>
      <c r="O174" s="1027"/>
      <c r="P174" s="1027"/>
    </row>
    <row r="175" spans="1:16" ht="24" customHeight="1">
      <c r="A175" s="1910">
        <v>2018</v>
      </c>
      <c r="B175" s="1910"/>
      <c r="C175" s="1910"/>
      <c r="D175" s="1910"/>
      <c r="E175" s="1910"/>
      <c r="F175" s="1910"/>
      <c r="G175" s="1910"/>
      <c r="H175" s="1910"/>
      <c r="I175" s="1910"/>
      <c r="J175" s="1910"/>
      <c r="K175" s="1910"/>
      <c r="L175" s="1910"/>
      <c r="M175" s="1910"/>
      <c r="N175" s="1910"/>
      <c r="O175" s="1910"/>
      <c r="P175" s="1910"/>
    </row>
    <row r="176" spans="1:16" ht="14.45" customHeight="1">
      <c r="A176" s="1027"/>
      <c r="B176" s="1027"/>
      <c r="C176" s="1027"/>
      <c r="D176" s="1027"/>
      <c r="E176" s="1027"/>
      <c r="F176" s="1027"/>
      <c r="G176" s="1027"/>
      <c r="H176" s="1027"/>
      <c r="I176" s="1027"/>
      <c r="J176" s="1027"/>
      <c r="K176" s="1027"/>
      <c r="L176" s="1027"/>
      <c r="M176" s="1027"/>
      <c r="N176" s="1027"/>
      <c r="O176" s="1027"/>
      <c r="P176" s="1027"/>
    </row>
    <row r="177" spans="1:16" ht="15" customHeight="1">
      <c r="A177" s="2187" t="s">
        <v>732</v>
      </c>
      <c r="B177" s="2187"/>
      <c r="C177" s="2187"/>
      <c r="D177" s="2187"/>
      <c r="E177" s="2187"/>
      <c r="F177" s="2187"/>
      <c r="G177" s="2187"/>
      <c r="H177" s="2187"/>
      <c r="I177" s="2187"/>
      <c r="J177" s="2187"/>
      <c r="K177" s="2187"/>
      <c r="L177" s="2187"/>
      <c r="M177" s="2187"/>
      <c r="N177" s="2187"/>
      <c r="O177" s="2187"/>
      <c r="P177" s="2188"/>
    </row>
    <row r="178" spans="1:16" ht="14.45" customHeight="1">
      <c r="A178" s="1844" t="s">
        <v>8</v>
      </c>
      <c r="B178" s="1893" t="s">
        <v>713</v>
      </c>
      <c r="C178" s="1926" t="s">
        <v>33</v>
      </c>
      <c r="D178" s="1966"/>
      <c r="E178" s="1966"/>
      <c r="F178" s="1966"/>
      <c r="G178" s="1966"/>
      <c r="H178" s="1966"/>
      <c r="I178" s="1966"/>
      <c r="J178" s="1966"/>
      <c r="K178" s="1966"/>
      <c r="L178" s="1966"/>
      <c r="M178" s="1966"/>
      <c r="N178" s="1966"/>
      <c r="O178" s="1966"/>
      <c r="P178" s="1966"/>
    </row>
    <row r="179" spans="1:16" ht="14.45" customHeight="1">
      <c r="A179" s="1844"/>
      <c r="B179" s="1893"/>
      <c r="C179" s="1834" t="s">
        <v>714</v>
      </c>
      <c r="D179" s="1841"/>
      <c r="E179" s="1893" t="s">
        <v>714</v>
      </c>
      <c r="F179" s="1893" t="s">
        <v>716</v>
      </c>
      <c r="G179" s="1926" t="s">
        <v>33</v>
      </c>
      <c r="H179" s="1966"/>
      <c r="I179" s="1966" t="s">
        <v>731</v>
      </c>
      <c r="J179" s="1966"/>
      <c r="K179" s="1966" t="s">
        <v>733</v>
      </c>
      <c r="L179" s="1966"/>
      <c r="M179" s="1966" t="s">
        <v>734</v>
      </c>
      <c r="N179" s="1966"/>
      <c r="O179" s="1966" t="s">
        <v>735</v>
      </c>
      <c r="P179" s="1966"/>
    </row>
    <row r="180" spans="1:16" ht="51.75" customHeight="1">
      <c r="A180" s="1844"/>
      <c r="B180" s="1893" t="s">
        <v>1</v>
      </c>
      <c r="C180" s="1834" t="s">
        <v>1</v>
      </c>
      <c r="D180" s="1841" t="s">
        <v>648</v>
      </c>
      <c r="E180" s="1893" t="s">
        <v>1</v>
      </c>
      <c r="F180" s="1893" t="s">
        <v>648</v>
      </c>
      <c r="G180" s="1834" t="s">
        <v>728</v>
      </c>
      <c r="H180" s="1841" t="s">
        <v>648</v>
      </c>
      <c r="I180" s="1834" t="s">
        <v>729</v>
      </c>
      <c r="J180" s="1841" t="s">
        <v>648</v>
      </c>
      <c r="K180" s="1834" t="s">
        <v>730</v>
      </c>
      <c r="L180" s="1841" t="s">
        <v>648</v>
      </c>
      <c r="M180" s="1834" t="s">
        <v>731</v>
      </c>
      <c r="N180" s="1841" t="s">
        <v>648</v>
      </c>
      <c r="O180" s="1834" t="s">
        <v>721</v>
      </c>
      <c r="P180" s="1835" t="s">
        <v>648</v>
      </c>
    </row>
    <row r="181" spans="1:16" ht="14.45" customHeight="1" thickBot="1">
      <c r="A181" s="1845"/>
      <c r="B181" s="1348" t="s">
        <v>1</v>
      </c>
      <c r="C181" s="1415" t="s">
        <v>1</v>
      </c>
      <c r="D181" s="1086" t="s">
        <v>722</v>
      </c>
      <c r="E181" s="1348" t="s">
        <v>1</v>
      </c>
      <c r="F181" s="1348" t="s">
        <v>37</v>
      </c>
      <c r="G181" s="1415" t="s">
        <v>1</v>
      </c>
      <c r="H181" s="1086" t="s">
        <v>648</v>
      </c>
      <c r="I181" s="1415" t="s">
        <v>1</v>
      </c>
      <c r="J181" s="1086" t="s">
        <v>648</v>
      </c>
      <c r="K181" s="1415" t="s">
        <v>1</v>
      </c>
      <c r="L181" s="1086" t="s">
        <v>648</v>
      </c>
      <c r="M181" s="1415" t="s">
        <v>1</v>
      </c>
      <c r="N181" s="1086" t="s">
        <v>648</v>
      </c>
      <c r="O181" s="1415" t="s">
        <v>1</v>
      </c>
      <c r="P181" s="1087" t="s">
        <v>648</v>
      </c>
    </row>
    <row r="182" spans="1:16" ht="14.45" customHeight="1">
      <c r="A182" s="1428" t="s">
        <v>9</v>
      </c>
      <c r="B182" s="1429">
        <v>8518</v>
      </c>
      <c r="C182" s="1430">
        <v>807</v>
      </c>
      <c r="D182" s="1431">
        <v>9.4740549424747584</v>
      </c>
      <c r="E182" s="1432">
        <v>595</v>
      </c>
      <c r="F182" s="1433">
        <v>6.9852077952571019</v>
      </c>
      <c r="G182" s="1434">
        <v>2457</v>
      </c>
      <c r="H182" s="1431">
        <v>28.844799248649917</v>
      </c>
      <c r="I182" s="1430">
        <v>555</v>
      </c>
      <c r="J182" s="1431">
        <v>6.5156139938952808</v>
      </c>
      <c r="K182" s="1430">
        <v>76</v>
      </c>
      <c r="L182" s="1431">
        <v>0.89222822258746182</v>
      </c>
      <c r="M182" s="1430">
        <v>24</v>
      </c>
      <c r="N182" s="1431">
        <v>0.2817562808170932</v>
      </c>
      <c r="O182" s="1434">
        <v>4004</v>
      </c>
      <c r="P182" s="1435">
        <v>47.006339516318384</v>
      </c>
    </row>
    <row r="183" spans="1:16" ht="14.45" customHeight="1">
      <c r="A183" s="977" t="s">
        <v>10</v>
      </c>
      <c r="B183" s="914">
        <v>8495</v>
      </c>
      <c r="C183" s="847">
        <v>323</v>
      </c>
      <c r="D183" s="1042">
        <v>3.8022366097704534</v>
      </c>
      <c r="E183" s="848">
        <v>381</v>
      </c>
      <c r="F183" s="1071">
        <v>4.4849911712772217</v>
      </c>
      <c r="G183" s="1427">
        <v>4039</v>
      </c>
      <c r="H183" s="1042">
        <v>47.545615067686875</v>
      </c>
      <c r="I183" s="1427">
        <v>592</v>
      </c>
      <c r="J183" s="1042">
        <v>6.9688051795173633</v>
      </c>
      <c r="K183" s="1427">
        <v>67</v>
      </c>
      <c r="L183" s="1042">
        <v>0.78869923484402582</v>
      </c>
      <c r="M183" s="1427">
        <v>27</v>
      </c>
      <c r="N183" s="1042">
        <v>0.31783402001177163</v>
      </c>
      <c r="O183" s="1427">
        <v>3066</v>
      </c>
      <c r="P183" s="1041">
        <v>36.091818716892291</v>
      </c>
    </row>
    <row r="184" spans="1:16" ht="14.45" customHeight="1">
      <c r="A184" s="1436" t="s">
        <v>11</v>
      </c>
      <c r="B184" s="1437">
        <v>2560</v>
      </c>
      <c r="C184" s="1438">
        <v>269</v>
      </c>
      <c r="D184" s="1439">
        <v>10.5078125</v>
      </c>
      <c r="E184" s="1440">
        <v>203</v>
      </c>
      <c r="F184" s="1441">
        <v>7.9296875</v>
      </c>
      <c r="G184" s="1442">
        <v>548</v>
      </c>
      <c r="H184" s="1439">
        <v>21.40625</v>
      </c>
      <c r="I184" s="1442">
        <v>486</v>
      </c>
      <c r="J184" s="1439">
        <v>18.984375</v>
      </c>
      <c r="K184" s="1442">
        <v>540</v>
      </c>
      <c r="L184" s="1439">
        <v>21.09375</v>
      </c>
      <c r="M184" s="1442">
        <v>24</v>
      </c>
      <c r="N184" s="1439">
        <v>0.9375</v>
      </c>
      <c r="O184" s="1442">
        <v>490</v>
      </c>
      <c r="P184" s="1443">
        <v>19.140625</v>
      </c>
    </row>
    <row r="185" spans="1:16" ht="14.45" customHeight="1">
      <c r="A185" s="977" t="s">
        <v>12</v>
      </c>
      <c r="B185" s="914">
        <v>1513</v>
      </c>
      <c r="C185" s="847">
        <v>33</v>
      </c>
      <c r="D185" s="1042">
        <v>2.181097157964309</v>
      </c>
      <c r="E185" s="848">
        <v>10</v>
      </c>
      <c r="F185" s="1071">
        <v>0.66093853271645742</v>
      </c>
      <c r="G185" s="1427">
        <v>147</v>
      </c>
      <c r="H185" s="1042">
        <v>9.715796430931924</v>
      </c>
      <c r="I185" s="1427">
        <v>836</v>
      </c>
      <c r="J185" s="1042">
        <v>55.25446133509584</v>
      </c>
      <c r="K185" s="1427">
        <v>340</v>
      </c>
      <c r="L185" s="1042">
        <v>22.471910112359549</v>
      </c>
      <c r="M185" s="1427">
        <v>72</v>
      </c>
      <c r="N185" s="1042">
        <v>4.7587574355584934</v>
      </c>
      <c r="O185" s="1427">
        <v>75</v>
      </c>
      <c r="P185" s="1041">
        <v>4.9570389953734297</v>
      </c>
    </row>
    <row r="186" spans="1:16" ht="14.45" customHeight="1">
      <c r="A186" s="1436" t="s">
        <v>13</v>
      </c>
      <c r="B186" s="1437">
        <v>426</v>
      </c>
      <c r="C186" s="1438">
        <v>110</v>
      </c>
      <c r="D186" s="1439">
        <v>25.821596244131456</v>
      </c>
      <c r="E186" s="1440">
        <v>17</v>
      </c>
      <c r="F186" s="1441">
        <v>3.9906103286384975</v>
      </c>
      <c r="G186" s="1442">
        <v>121</v>
      </c>
      <c r="H186" s="1439">
        <v>28.4037558685446</v>
      </c>
      <c r="I186" s="1442">
        <v>18</v>
      </c>
      <c r="J186" s="1439">
        <v>4.225352112676056</v>
      </c>
      <c r="K186" s="1442">
        <v>1</v>
      </c>
      <c r="L186" s="1439">
        <v>0.23474178403755869</v>
      </c>
      <c r="M186" s="1442">
        <v>0</v>
      </c>
      <c r="N186" s="1439">
        <v>0</v>
      </c>
      <c r="O186" s="1442">
        <v>159</v>
      </c>
      <c r="P186" s="1443">
        <v>37.323943661971832</v>
      </c>
    </row>
    <row r="187" spans="1:16" ht="14.45" customHeight="1">
      <c r="A187" s="977" t="s">
        <v>14</v>
      </c>
      <c r="B187" s="914">
        <v>1070</v>
      </c>
      <c r="C187" s="847">
        <v>177</v>
      </c>
      <c r="D187" s="1042">
        <v>16.542056074766357</v>
      </c>
      <c r="E187" s="848">
        <v>16</v>
      </c>
      <c r="F187" s="1071">
        <v>1.4953271028037385</v>
      </c>
      <c r="G187" s="1427">
        <v>217</v>
      </c>
      <c r="H187" s="1042">
        <v>20.280373831775698</v>
      </c>
      <c r="I187" s="1427">
        <v>166</v>
      </c>
      <c r="J187" s="1042">
        <v>15.514018691588785</v>
      </c>
      <c r="K187" s="1427">
        <v>336</v>
      </c>
      <c r="L187" s="1042">
        <v>31.401869158878505</v>
      </c>
      <c r="M187" s="1427">
        <v>22</v>
      </c>
      <c r="N187" s="1042">
        <v>2.0560747663551404</v>
      </c>
      <c r="O187" s="1427">
        <v>136</v>
      </c>
      <c r="P187" s="1041">
        <v>12.710280373831775</v>
      </c>
    </row>
    <row r="188" spans="1:16" ht="14.45" customHeight="1">
      <c r="A188" s="1436" t="s">
        <v>15</v>
      </c>
      <c r="B188" s="1437">
        <v>4049</v>
      </c>
      <c r="C188" s="1438">
        <v>297</v>
      </c>
      <c r="D188" s="1439">
        <v>7.3351444801185481</v>
      </c>
      <c r="E188" s="1440">
        <v>404</v>
      </c>
      <c r="F188" s="1441">
        <v>9.9777722894541849</v>
      </c>
      <c r="G188" s="1442">
        <v>2134</v>
      </c>
      <c r="H188" s="1439">
        <v>52.70437144974067</v>
      </c>
      <c r="I188" s="1442">
        <v>142</v>
      </c>
      <c r="J188" s="1439">
        <v>3.5070387750061744</v>
      </c>
      <c r="K188" s="1442">
        <v>31</v>
      </c>
      <c r="L188" s="1439">
        <v>0.76562114102247469</v>
      </c>
      <c r="M188" s="1442">
        <v>13</v>
      </c>
      <c r="N188" s="1439">
        <v>0.32106693010619908</v>
      </c>
      <c r="O188" s="1442">
        <v>1028</v>
      </c>
      <c r="P188" s="1443">
        <v>25.38898493455174</v>
      </c>
    </row>
    <row r="189" spans="1:16" ht="14.45" customHeight="1">
      <c r="A189" s="977" t="s">
        <v>24</v>
      </c>
      <c r="B189" s="914">
        <v>944</v>
      </c>
      <c r="C189" s="847">
        <v>8</v>
      </c>
      <c r="D189" s="1042">
        <v>0.84745762711864403</v>
      </c>
      <c r="E189" s="848">
        <v>1</v>
      </c>
      <c r="F189" s="1071">
        <v>0.1059322033898305</v>
      </c>
      <c r="G189" s="1427">
        <v>68</v>
      </c>
      <c r="H189" s="1042">
        <v>7.2033898305084749</v>
      </c>
      <c r="I189" s="1427">
        <v>490</v>
      </c>
      <c r="J189" s="1042">
        <v>51.906779661016941</v>
      </c>
      <c r="K189" s="1427">
        <v>321</v>
      </c>
      <c r="L189" s="1042">
        <v>34.004237288135592</v>
      </c>
      <c r="M189" s="1427">
        <v>53</v>
      </c>
      <c r="N189" s="1042">
        <v>5.6144067796610173</v>
      </c>
      <c r="O189" s="1427">
        <v>3</v>
      </c>
      <c r="P189" s="1041">
        <v>0.31779661016949157</v>
      </c>
    </row>
    <row r="190" spans="1:16" ht="14.45" customHeight="1">
      <c r="A190" s="1436" t="s">
        <v>16</v>
      </c>
      <c r="B190" s="1437">
        <v>4817</v>
      </c>
      <c r="C190" s="1438">
        <v>930</v>
      </c>
      <c r="D190" s="1439">
        <v>19.306622379074113</v>
      </c>
      <c r="E190" s="1440">
        <v>210</v>
      </c>
      <c r="F190" s="1441">
        <v>4.3595598920489937</v>
      </c>
      <c r="G190" s="1442">
        <v>1294</v>
      </c>
      <c r="H190" s="1439">
        <v>26.863192858625702</v>
      </c>
      <c r="I190" s="1442">
        <v>251</v>
      </c>
      <c r="J190" s="1439">
        <v>5.2107120614490343</v>
      </c>
      <c r="K190" s="1442">
        <v>43</v>
      </c>
      <c r="L190" s="1439">
        <v>0.89267178741955566</v>
      </c>
      <c r="M190" s="1442">
        <v>26</v>
      </c>
      <c r="N190" s="1439">
        <v>0.53975503425368487</v>
      </c>
      <c r="O190" s="1442">
        <v>2063</v>
      </c>
      <c r="P190" s="1443">
        <v>42.827485987128917</v>
      </c>
    </row>
    <row r="191" spans="1:16" ht="14.45" customHeight="1">
      <c r="A191" s="977" t="s">
        <v>17</v>
      </c>
      <c r="B191" s="914">
        <v>10007</v>
      </c>
      <c r="C191" s="847">
        <v>1326</v>
      </c>
      <c r="D191" s="1042">
        <v>13.250724492855001</v>
      </c>
      <c r="E191" s="848">
        <v>1849</v>
      </c>
      <c r="F191" s="1071">
        <v>18.477066053762368</v>
      </c>
      <c r="G191" s="1427">
        <v>3749</v>
      </c>
      <c r="H191" s="1042">
        <v>37.463775357249922</v>
      </c>
      <c r="I191" s="1427">
        <v>232</v>
      </c>
      <c r="J191" s="1042">
        <v>2.3183771360047967</v>
      </c>
      <c r="K191" s="1427">
        <v>60</v>
      </c>
      <c r="L191" s="1042">
        <v>0.59958029379434397</v>
      </c>
      <c r="M191" s="1427">
        <v>40</v>
      </c>
      <c r="N191" s="1042">
        <v>0.39972019586289598</v>
      </c>
      <c r="O191" s="1427">
        <v>2751</v>
      </c>
      <c r="P191" s="1041">
        <v>27.490756470470672</v>
      </c>
    </row>
    <row r="192" spans="1:16" ht="14.45" customHeight="1">
      <c r="A192" s="1436" t="s">
        <v>18</v>
      </c>
      <c r="B192" s="1437">
        <v>2428</v>
      </c>
      <c r="C192" s="1438">
        <v>143</v>
      </c>
      <c r="D192" s="1439">
        <v>5.8896210873146622</v>
      </c>
      <c r="E192" s="1440">
        <v>277</v>
      </c>
      <c r="F192" s="1441">
        <v>11.408566721581549</v>
      </c>
      <c r="G192" s="1442">
        <v>1111</v>
      </c>
      <c r="H192" s="1439">
        <v>45.757825370675455</v>
      </c>
      <c r="I192" s="1442">
        <v>71</v>
      </c>
      <c r="J192" s="1439">
        <v>2.9242174629324547</v>
      </c>
      <c r="K192" s="1442">
        <v>12</v>
      </c>
      <c r="L192" s="1439">
        <v>0.49423393739703458</v>
      </c>
      <c r="M192" s="1442">
        <v>7</v>
      </c>
      <c r="N192" s="1439">
        <v>0.28830313014827019</v>
      </c>
      <c r="O192" s="1442">
        <v>807</v>
      </c>
      <c r="P192" s="1443">
        <v>33.237232289950576</v>
      </c>
    </row>
    <row r="193" spans="1:16" ht="14.45" customHeight="1">
      <c r="A193" s="977" t="s">
        <v>19</v>
      </c>
      <c r="B193" s="914">
        <v>464</v>
      </c>
      <c r="C193" s="847">
        <v>16</v>
      </c>
      <c r="D193" s="1042">
        <v>3.4482758620689653</v>
      </c>
      <c r="E193" s="848">
        <v>7</v>
      </c>
      <c r="F193" s="1071">
        <v>1.5086206896551724</v>
      </c>
      <c r="G193" s="1427">
        <v>346</v>
      </c>
      <c r="H193" s="1042">
        <v>74.568965517241381</v>
      </c>
      <c r="I193" s="1427">
        <v>38</v>
      </c>
      <c r="J193" s="1042">
        <v>8.1896551724137936</v>
      </c>
      <c r="K193" s="1427">
        <v>11</v>
      </c>
      <c r="L193" s="1042">
        <v>2.3706896551724137</v>
      </c>
      <c r="M193" s="1427">
        <v>3</v>
      </c>
      <c r="N193" s="1042">
        <v>0.64655172413793105</v>
      </c>
      <c r="O193" s="1427">
        <v>43</v>
      </c>
      <c r="P193" s="1041">
        <v>9.2672413793103452</v>
      </c>
    </row>
    <row r="194" spans="1:16" ht="14.45" customHeight="1">
      <c r="A194" s="1436" t="s">
        <v>20</v>
      </c>
      <c r="B194" s="1437">
        <v>2321</v>
      </c>
      <c r="C194" s="1438">
        <v>38</v>
      </c>
      <c r="D194" s="1439">
        <v>1.6372253339077985</v>
      </c>
      <c r="E194" s="1440">
        <v>14</v>
      </c>
      <c r="F194" s="1441">
        <v>0.60318828091339938</v>
      </c>
      <c r="G194" s="1442">
        <v>224</v>
      </c>
      <c r="H194" s="1439">
        <v>9.65101249461439</v>
      </c>
      <c r="I194" s="1442">
        <v>1585</v>
      </c>
      <c r="J194" s="1439">
        <v>68.289530374838435</v>
      </c>
      <c r="K194" s="1442">
        <v>250</v>
      </c>
      <c r="L194" s="1439">
        <v>10.77121930202499</v>
      </c>
      <c r="M194" s="1442">
        <v>45</v>
      </c>
      <c r="N194" s="1439">
        <v>1.938819474364498</v>
      </c>
      <c r="O194" s="1442">
        <v>165</v>
      </c>
      <c r="P194" s="1443">
        <v>7.109004739336493</v>
      </c>
    </row>
    <row r="195" spans="1:16" ht="14.45" customHeight="1">
      <c r="A195" s="977" t="s">
        <v>21</v>
      </c>
      <c r="B195" s="914">
        <v>1413</v>
      </c>
      <c r="C195" s="847">
        <v>11</v>
      </c>
      <c r="D195" s="1042">
        <v>0.77848549186128801</v>
      </c>
      <c r="E195" s="848">
        <v>6</v>
      </c>
      <c r="F195" s="1071">
        <v>0.42462845010615713</v>
      </c>
      <c r="G195" s="1427">
        <v>81</v>
      </c>
      <c r="H195" s="1042">
        <v>5.7324840764331215</v>
      </c>
      <c r="I195" s="1427">
        <v>938</v>
      </c>
      <c r="J195" s="1042">
        <v>66.383581033262558</v>
      </c>
      <c r="K195" s="1427">
        <v>275</v>
      </c>
      <c r="L195" s="1042">
        <v>19.462137296532202</v>
      </c>
      <c r="M195" s="1427">
        <v>52</v>
      </c>
      <c r="N195" s="1042">
        <v>3.680113234253362</v>
      </c>
      <c r="O195" s="1427">
        <v>50</v>
      </c>
      <c r="P195" s="1041">
        <v>3.5385704175513095</v>
      </c>
    </row>
    <row r="196" spans="1:16" ht="14.45" customHeight="1">
      <c r="A196" s="1436" t="s">
        <v>22</v>
      </c>
      <c r="B196" s="1437">
        <v>1740</v>
      </c>
      <c r="C196" s="1438">
        <v>208</v>
      </c>
      <c r="D196" s="1439">
        <v>11.954022988505747</v>
      </c>
      <c r="E196" s="1440">
        <v>26</v>
      </c>
      <c r="F196" s="1441">
        <v>1.4942528735632183</v>
      </c>
      <c r="G196" s="1442">
        <v>493</v>
      </c>
      <c r="H196" s="1439">
        <v>28.333333333333332</v>
      </c>
      <c r="I196" s="1442">
        <v>125</v>
      </c>
      <c r="J196" s="1439">
        <v>7.1839080459770113</v>
      </c>
      <c r="K196" s="1442">
        <v>39</v>
      </c>
      <c r="L196" s="1439">
        <v>2.2413793103448274</v>
      </c>
      <c r="M196" s="1442">
        <v>22</v>
      </c>
      <c r="N196" s="1439">
        <v>1.264367816091954</v>
      </c>
      <c r="O196" s="1442">
        <v>827</v>
      </c>
      <c r="P196" s="1443">
        <v>47.52873563218391</v>
      </c>
    </row>
    <row r="197" spans="1:16" ht="14.45" customHeight="1" thickBot="1">
      <c r="A197" s="977" t="s">
        <v>23</v>
      </c>
      <c r="B197" s="914">
        <v>1320</v>
      </c>
      <c r="C197" s="847">
        <v>2</v>
      </c>
      <c r="D197" s="1042">
        <v>0.15151515151515152</v>
      </c>
      <c r="E197" s="848">
        <v>4</v>
      </c>
      <c r="F197" s="1071">
        <v>0.30303030303030304</v>
      </c>
      <c r="G197" s="1427">
        <v>167</v>
      </c>
      <c r="H197" s="1042">
        <v>12.651515151515152</v>
      </c>
      <c r="I197" s="1427">
        <v>901</v>
      </c>
      <c r="J197" s="1042">
        <v>68.257575757575765</v>
      </c>
      <c r="K197" s="1427">
        <v>177</v>
      </c>
      <c r="L197" s="1042">
        <v>13.40909090909091</v>
      </c>
      <c r="M197" s="1427">
        <v>15</v>
      </c>
      <c r="N197" s="1042">
        <v>1.1363636363636365</v>
      </c>
      <c r="O197" s="1427">
        <v>54</v>
      </c>
      <c r="P197" s="1041">
        <v>4.0909090909090908</v>
      </c>
    </row>
    <row r="198" spans="1:16" ht="14.45" customHeight="1">
      <c r="A198" s="983" t="s">
        <v>28</v>
      </c>
      <c r="B198" s="1125">
        <f>SUM(B181:B183,B186,B187,B188,B190,B191,B192,B193,B196)</f>
        <v>42014</v>
      </c>
      <c r="C198" s="875">
        <v>4337</v>
      </c>
      <c r="D198" s="1444">
        <v>10.322749559670585</v>
      </c>
      <c r="E198" s="876">
        <f>SUM(E181:E183,E186,E187,E188,E190,E191,E192,E193,E196)</f>
        <v>3782</v>
      </c>
      <c r="F198" s="1445">
        <v>9.0017613176560189</v>
      </c>
      <c r="G198" s="1127">
        <f>SUM(G181:G183,G186,G187,G188,G190,G191,G192,G193,G196)</f>
        <v>15961</v>
      </c>
      <c r="H198" s="1444">
        <v>37.989717713143243</v>
      </c>
      <c r="I198" s="1127">
        <f>SUM(I181:I183,I186,I187,I188,I190,I191,I192,I193,I196)</f>
        <v>2190</v>
      </c>
      <c r="J198" s="1444">
        <v>5.2125481982196407</v>
      </c>
      <c r="K198" s="1127">
        <f>SUM(K181:K183,K186,K187,K188,K190,K191,K192,K193,K196)</f>
        <v>676</v>
      </c>
      <c r="L198" s="1444">
        <v>1.6089874803636883</v>
      </c>
      <c r="M198" s="1127">
        <f>SUM(M181:M183,M186,M187,M188,M190,M191,M192,M193,M196)</f>
        <v>184</v>
      </c>
      <c r="N198" s="1444">
        <v>0.43794925501023468</v>
      </c>
      <c r="O198" s="1127">
        <f>SUM(O181:O183,O186,O187,O188,O190,O191,O192,O193,O196)</f>
        <v>14884</v>
      </c>
      <c r="P198" s="1446">
        <v>35.426286475936593</v>
      </c>
    </row>
    <row r="199" spans="1:16" ht="14.45" customHeight="1">
      <c r="A199" s="985" t="s">
        <v>27</v>
      </c>
      <c r="B199" s="888">
        <f>SUM(B184,B185,B189,B194,B195,B197)</f>
        <v>10071</v>
      </c>
      <c r="C199" s="887">
        <v>361</v>
      </c>
      <c r="D199" s="1447">
        <v>3.5845496971502335</v>
      </c>
      <c r="E199" s="888">
        <f>SUM(E184,E185,E189,E194,E195,E197)</f>
        <v>238</v>
      </c>
      <c r="F199" s="1448">
        <v>2.3632211299771622</v>
      </c>
      <c r="G199" s="887">
        <f>SUM(G184,G185,G189,G194,G195,G197)</f>
        <v>1235</v>
      </c>
      <c r="H199" s="1447">
        <v>12.262933174461324</v>
      </c>
      <c r="I199" s="887">
        <f>SUM(I184,I185,I189,I194,I195,I197)</f>
        <v>5236</v>
      </c>
      <c r="J199" s="1447">
        <v>51.990864859497563</v>
      </c>
      <c r="K199" s="887">
        <f>SUM(K184,K185,K189,K194,K195,K197)</f>
        <v>1903</v>
      </c>
      <c r="L199" s="1447">
        <v>18.895839539271176</v>
      </c>
      <c r="M199" s="887">
        <f>SUM(M184,M185,M189,M194,M195,M197)</f>
        <v>261</v>
      </c>
      <c r="N199" s="1447">
        <v>2.5915996425379806</v>
      </c>
      <c r="O199" s="887">
        <f>SUM(O184,O185,O189,O194,O195,O197)</f>
        <v>837</v>
      </c>
      <c r="P199" s="1449">
        <v>8.310991957104557</v>
      </c>
    </row>
    <row r="200" spans="1:16" ht="14.45" customHeight="1">
      <c r="A200" s="987" t="s">
        <v>26</v>
      </c>
      <c r="B200" s="899">
        <f>SUM(B181:B197)</f>
        <v>52085</v>
      </c>
      <c r="C200" s="898">
        <v>4698</v>
      </c>
      <c r="D200" s="1450">
        <v>9.0198713641163479</v>
      </c>
      <c r="E200" s="899">
        <f>SUM(E181:E197)</f>
        <v>4020</v>
      </c>
      <c r="F200" s="1451">
        <v>7.7181530191033882</v>
      </c>
      <c r="G200" s="898">
        <f>SUM(G181:G197)</f>
        <v>17196</v>
      </c>
      <c r="H200" s="1450">
        <v>33.015263511567625</v>
      </c>
      <c r="I200" s="898">
        <f>SUM(I181:I197)</f>
        <v>7426</v>
      </c>
      <c r="J200" s="1450">
        <v>14.257463761159642</v>
      </c>
      <c r="K200" s="898">
        <f>SUM(K181:K197)</f>
        <v>2579</v>
      </c>
      <c r="L200" s="1450">
        <v>4.9515215513103579</v>
      </c>
      <c r="M200" s="898">
        <f>SUM(M181:M197)</f>
        <v>445</v>
      </c>
      <c r="N200" s="1450">
        <v>0.85437266007487767</v>
      </c>
      <c r="O200" s="898">
        <f>SUM(O181:O197)</f>
        <v>15721</v>
      </c>
      <c r="P200" s="1452">
        <v>30.183354132667755</v>
      </c>
    </row>
    <row r="201" spans="1:16" ht="14.45" customHeight="1">
      <c r="A201" s="2180" t="s">
        <v>707</v>
      </c>
      <c r="B201" s="2180"/>
      <c r="C201" s="2180"/>
      <c r="D201" s="2180"/>
      <c r="E201" s="2180"/>
      <c r="F201" s="2180"/>
      <c r="G201" s="2180"/>
      <c r="H201" s="2180"/>
      <c r="I201" s="2180"/>
      <c r="J201" s="2180"/>
      <c r="K201" s="2180"/>
      <c r="L201" s="2180"/>
      <c r="M201" s="2180"/>
      <c r="N201" s="2180"/>
      <c r="O201" s="2180"/>
      <c r="P201" s="2180"/>
    </row>
    <row r="202" spans="1:16" ht="14.45" customHeight="1">
      <c r="A202" s="1850" t="s">
        <v>582</v>
      </c>
      <c r="B202" s="1850"/>
      <c r="C202" s="1850"/>
      <c r="D202" s="1850"/>
      <c r="E202" s="1850"/>
      <c r="F202" s="1850"/>
      <c r="G202" s="1850"/>
      <c r="H202" s="1850"/>
      <c r="I202" s="1850"/>
      <c r="J202" s="1850"/>
      <c r="K202" s="1850"/>
      <c r="L202" s="1850"/>
      <c r="M202" s="1850"/>
      <c r="N202" s="1850"/>
      <c r="O202" s="1850"/>
      <c r="P202" s="1850"/>
    </row>
  </sheetData>
  <mergeCells count="111">
    <mergeCell ref="I8:J8"/>
    <mergeCell ref="K8:L8"/>
    <mergeCell ref="M8:N8"/>
    <mergeCell ref="O8:P8"/>
    <mergeCell ref="A29:P29"/>
    <mergeCell ref="A30:P30"/>
    <mergeCell ref="A3:P3"/>
    <mergeCell ref="A5:P5"/>
    <mergeCell ref="A6:A9"/>
    <mergeCell ref="B6:B8"/>
    <mergeCell ref="C6:P6"/>
    <mergeCell ref="C7:D8"/>
    <mergeCell ref="E7:E8"/>
    <mergeCell ref="F7:F8"/>
    <mergeCell ref="G7:P7"/>
    <mergeCell ref="G8:H8"/>
    <mergeCell ref="I37:J37"/>
    <mergeCell ref="K37:L37"/>
    <mergeCell ref="M37:N37"/>
    <mergeCell ref="O37:P37"/>
    <mergeCell ref="A58:P58"/>
    <mergeCell ref="A59:P59"/>
    <mergeCell ref="A32:P32"/>
    <mergeCell ref="A34:P34"/>
    <mergeCell ref="A35:A38"/>
    <mergeCell ref="B35:B37"/>
    <mergeCell ref="C35:P35"/>
    <mergeCell ref="C36:D37"/>
    <mergeCell ref="E36:E37"/>
    <mergeCell ref="F36:F37"/>
    <mergeCell ref="G36:P36"/>
    <mergeCell ref="G37:H37"/>
    <mergeCell ref="I66:J66"/>
    <mergeCell ref="K66:L66"/>
    <mergeCell ref="M66:N66"/>
    <mergeCell ref="O66:P66"/>
    <mergeCell ref="A87:P87"/>
    <mergeCell ref="A88:P88"/>
    <mergeCell ref="A61:P61"/>
    <mergeCell ref="A63:P63"/>
    <mergeCell ref="A64:A67"/>
    <mergeCell ref="B64:B66"/>
    <mergeCell ref="C64:P64"/>
    <mergeCell ref="C65:D66"/>
    <mergeCell ref="E65:E66"/>
    <mergeCell ref="F65:F66"/>
    <mergeCell ref="G65:P65"/>
    <mergeCell ref="G66:H66"/>
    <mergeCell ref="I95:J95"/>
    <mergeCell ref="K95:L95"/>
    <mergeCell ref="M95:N95"/>
    <mergeCell ref="O95:P95"/>
    <mergeCell ref="A116:P116"/>
    <mergeCell ref="A117:P117"/>
    <mergeCell ref="A90:P90"/>
    <mergeCell ref="A92:P92"/>
    <mergeCell ref="A93:A96"/>
    <mergeCell ref="B93:B95"/>
    <mergeCell ref="C93:P93"/>
    <mergeCell ref="C94:D95"/>
    <mergeCell ref="E94:E95"/>
    <mergeCell ref="F94:F95"/>
    <mergeCell ref="G94:P94"/>
    <mergeCell ref="G95:H95"/>
    <mergeCell ref="I124:J124"/>
    <mergeCell ref="K124:L124"/>
    <mergeCell ref="M124:N124"/>
    <mergeCell ref="O124:P124"/>
    <mergeCell ref="A145:P145"/>
    <mergeCell ref="A146:P146"/>
    <mergeCell ref="A119:P119"/>
    <mergeCell ref="A121:P121"/>
    <mergeCell ref="A122:A125"/>
    <mergeCell ref="B122:B124"/>
    <mergeCell ref="C122:P122"/>
    <mergeCell ref="C123:D124"/>
    <mergeCell ref="E123:E124"/>
    <mergeCell ref="F123:F124"/>
    <mergeCell ref="G123:P123"/>
    <mergeCell ref="G124:H124"/>
    <mergeCell ref="K151:L151"/>
    <mergeCell ref="M151:N151"/>
    <mergeCell ref="O151:P151"/>
    <mergeCell ref="A172:P172"/>
    <mergeCell ref="A173:P173"/>
    <mergeCell ref="A175:P175"/>
    <mergeCell ref="A148:P148"/>
    <mergeCell ref="A149:A152"/>
    <mergeCell ref="B149:B151"/>
    <mergeCell ref="C149:P149"/>
    <mergeCell ref="C150:D151"/>
    <mergeCell ref="E150:E151"/>
    <mergeCell ref="F150:F151"/>
    <mergeCell ref="G150:P150"/>
    <mergeCell ref="G151:H151"/>
    <mergeCell ref="I151:J151"/>
    <mergeCell ref="K180:L180"/>
    <mergeCell ref="M180:N180"/>
    <mergeCell ref="O180:P180"/>
    <mergeCell ref="A201:P201"/>
    <mergeCell ref="A202:P202"/>
    <mergeCell ref="A177:P177"/>
    <mergeCell ref="A178:A181"/>
    <mergeCell ref="B178:B180"/>
    <mergeCell ref="C178:P178"/>
    <mergeCell ref="C179:D180"/>
    <mergeCell ref="E179:E180"/>
    <mergeCell ref="F179:F180"/>
    <mergeCell ref="G179:P179"/>
    <mergeCell ref="G180:H180"/>
    <mergeCell ref="I180:J180"/>
  </mergeCells>
  <hyperlinks>
    <hyperlink ref="A1" location="Inhalt!A9" display="Zurück zum Inhalt" xr:uid="{00000000-0004-0000-1900-000000000000}"/>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172"/>
  <sheetViews>
    <sheetView zoomScale="80" zoomScaleNormal="80" workbookViewId="0"/>
  </sheetViews>
  <sheetFormatPr baseColWidth="10" defaultColWidth="12.125" defaultRowHeight="14.45" customHeight="1"/>
  <cols>
    <col min="1" max="1" width="23.5" style="1005" customWidth="1"/>
    <col min="2" max="7" width="11.125" style="1005" customWidth="1"/>
    <col min="8" max="16384" width="12.125" style="1005"/>
  </cols>
  <sheetData>
    <row r="1" spans="1:7" ht="14.45" customHeight="1">
      <c r="A1" s="1528" t="s">
        <v>176</v>
      </c>
      <c r="B1" s="1004"/>
      <c r="C1" s="1004"/>
      <c r="D1" s="1004"/>
      <c r="E1" s="1004"/>
      <c r="F1" s="1004"/>
      <c r="G1" s="1004"/>
    </row>
    <row r="2" spans="1:7" ht="14.45" customHeight="1">
      <c r="A2" s="1002"/>
      <c r="B2" s="1004"/>
      <c r="C2" s="1004"/>
      <c r="D2" s="1004"/>
      <c r="E2" s="1004"/>
      <c r="F2" s="1004"/>
      <c r="G2" s="1004"/>
    </row>
    <row r="3" spans="1:7" ht="24.75" customHeight="1">
      <c r="A3" s="1842">
        <v>2023</v>
      </c>
      <c r="B3" s="1842"/>
      <c r="C3" s="1842"/>
      <c r="D3" s="1842"/>
      <c r="E3" s="1842"/>
      <c r="F3" s="1842"/>
      <c r="G3" s="1842"/>
    </row>
    <row r="4" spans="1:7" ht="14.45" customHeight="1">
      <c r="A4" s="5"/>
      <c r="B4" s="7"/>
      <c r="C4" s="7"/>
      <c r="D4" s="7"/>
      <c r="E4" s="7"/>
      <c r="F4" s="7"/>
      <c r="G4" s="7"/>
    </row>
    <row r="5" spans="1:7" ht="14.45" customHeight="1">
      <c r="A5" s="2193" t="s">
        <v>736</v>
      </c>
      <c r="B5" s="2194"/>
      <c r="C5" s="2194"/>
      <c r="D5" s="2194"/>
      <c r="E5" s="2194"/>
      <c r="F5" s="2194"/>
      <c r="G5" s="2194"/>
    </row>
    <row r="6" spans="1:7" ht="14.45" customHeight="1">
      <c r="A6" s="2194"/>
      <c r="B6" s="2194"/>
      <c r="C6" s="2194"/>
      <c r="D6" s="2194"/>
      <c r="E6" s="2194"/>
      <c r="F6" s="2194"/>
      <c r="G6" s="2194"/>
    </row>
    <row r="7" spans="1:7" ht="37.5" customHeight="1">
      <c r="A7" s="1844" t="s">
        <v>8</v>
      </c>
      <c r="B7" s="1834" t="s">
        <v>552</v>
      </c>
      <c r="C7" s="1835"/>
      <c r="D7" s="1841"/>
      <c r="E7" s="1834" t="s">
        <v>634</v>
      </c>
      <c r="F7" s="1835"/>
      <c r="G7" s="1835"/>
    </row>
    <row r="8" spans="1:7" ht="36" customHeight="1">
      <c r="A8" s="1844"/>
      <c r="B8" s="1085" t="s">
        <v>29</v>
      </c>
      <c r="C8" s="1834" t="s">
        <v>737</v>
      </c>
      <c r="D8" s="1841"/>
      <c r="E8" s="1085" t="s">
        <v>29</v>
      </c>
      <c r="F8" s="1834" t="s">
        <v>737</v>
      </c>
      <c r="G8" s="1835"/>
    </row>
    <row r="9" spans="1:7" ht="14.45" customHeight="1" thickBot="1">
      <c r="A9" s="1845"/>
      <c r="B9" s="2191" t="s">
        <v>1</v>
      </c>
      <c r="C9" s="2192"/>
      <c r="D9" s="1067" t="s">
        <v>469</v>
      </c>
      <c r="E9" s="2191" t="s">
        <v>1</v>
      </c>
      <c r="F9" s="2192"/>
      <c r="G9" s="1068" t="s">
        <v>469</v>
      </c>
    </row>
    <row r="10" spans="1:7" ht="14.45" customHeight="1">
      <c r="A10" s="975" t="s">
        <v>9</v>
      </c>
      <c r="B10" s="910">
        <v>85421</v>
      </c>
      <c r="C10" s="833">
        <v>2404</v>
      </c>
      <c r="D10" s="1070">
        <f>C10/B10*100</f>
        <v>2.8142962503365685</v>
      </c>
      <c r="E10" s="910">
        <v>375976</v>
      </c>
      <c r="F10" s="833">
        <v>48961</v>
      </c>
      <c r="G10" s="1035">
        <f>F10/E10*100</f>
        <v>13.022373768538417</v>
      </c>
    </row>
    <row r="11" spans="1:7" ht="14.45" customHeight="1">
      <c r="A11" s="977" t="s">
        <v>10</v>
      </c>
      <c r="B11" s="914">
        <v>115974</v>
      </c>
      <c r="C11" s="847">
        <v>68</v>
      </c>
      <c r="D11" s="1071">
        <f t="shared" ref="D11:D28" si="0">C11/B11*100</f>
        <v>5.863383172090296E-2</v>
      </c>
      <c r="E11" s="914">
        <v>433311</v>
      </c>
      <c r="F11" s="847">
        <v>447</v>
      </c>
      <c r="G11" s="1040">
        <f>F11/E11*100</f>
        <v>0.10315916281839141</v>
      </c>
    </row>
    <row r="12" spans="1:7" ht="14.45" customHeight="1">
      <c r="A12" s="975" t="s">
        <v>11</v>
      </c>
      <c r="B12" s="918">
        <v>49825</v>
      </c>
      <c r="C12" s="833">
        <v>0</v>
      </c>
      <c r="D12" s="1070">
        <f t="shared" si="0"/>
        <v>0</v>
      </c>
      <c r="E12" s="918">
        <v>121861</v>
      </c>
      <c r="F12" s="833">
        <v>0</v>
      </c>
      <c r="G12" s="1035">
        <f t="shared" ref="G12:G27" si="1">F12/E12*100</f>
        <v>0</v>
      </c>
    </row>
    <row r="13" spans="1:7" ht="14.45" customHeight="1">
      <c r="A13" s="977" t="s">
        <v>12</v>
      </c>
      <c r="B13" s="914">
        <v>31816</v>
      </c>
      <c r="C13" s="847">
        <v>0</v>
      </c>
      <c r="D13" s="1071">
        <f t="shared" si="0"/>
        <v>0</v>
      </c>
      <c r="E13" s="914">
        <v>80412</v>
      </c>
      <c r="F13" s="847">
        <v>0</v>
      </c>
      <c r="G13" s="1040">
        <f t="shared" si="1"/>
        <v>0</v>
      </c>
    </row>
    <row r="14" spans="1:7" ht="14.45" customHeight="1">
      <c r="A14" s="975" t="s">
        <v>13</v>
      </c>
      <c r="B14" s="918">
        <v>5416</v>
      </c>
      <c r="C14" s="833">
        <v>0</v>
      </c>
      <c r="D14" s="1070">
        <f t="shared" si="0"/>
        <v>0</v>
      </c>
      <c r="E14" s="918">
        <v>22137</v>
      </c>
      <c r="F14" s="833">
        <v>1</v>
      </c>
      <c r="G14" s="1035">
        <f t="shared" si="1"/>
        <v>4.5173239372995437E-3</v>
      </c>
    </row>
    <row r="15" spans="1:7" ht="14.45" customHeight="1">
      <c r="A15" s="977" t="s">
        <v>14</v>
      </c>
      <c r="B15" s="914">
        <v>27685</v>
      </c>
      <c r="C15" s="847">
        <v>12</v>
      </c>
      <c r="D15" s="1071">
        <f t="shared" si="0"/>
        <v>4.3344771536933356E-2</v>
      </c>
      <c r="E15" s="914">
        <v>57065</v>
      </c>
      <c r="F15" s="847">
        <v>29</v>
      </c>
      <c r="G15" s="1040">
        <f t="shared" si="1"/>
        <v>5.0819241216157017E-2</v>
      </c>
    </row>
    <row r="16" spans="1:7" ht="14.45" customHeight="1">
      <c r="A16" s="975" t="s">
        <v>15</v>
      </c>
      <c r="B16" s="918">
        <v>50551</v>
      </c>
      <c r="C16" s="833">
        <v>102</v>
      </c>
      <c r="D16" s="1070">
        <f t="shared" si="0"/>
        <v>0.20177642380961799</v>
      </c>
      <c r="E16" s="918">
        <v>207731</v>
      </c>
      <c r="F16" s="833">
        <v>1804</v>
      </c>
      <c r="G16" s="1035">
        <f t="shared" si="1"/>
        <v>0.86843080714963106</v>
      </c>
    </row>
    <row r="17" spans="1:8" ht="14.45" customHeight="1">
      <c r="A17" s="977" t="s">
        <v>24</v>
      </c>
      <c r="B17" s="914">
        <v>19368</v>
      </c>
      <c r="C17" s="847">
        <v>0</v>
      </c>
      <c r="D17" s="1071">
        <f t="shared" si="0"/>
        <v>0</v>
      </c>
      <c r="E17" s="914">
        <v>49453</v>
      </c>
      <c r="F17" s="847">
        <v>0</v>
      </c>
      <c r="G17" s="1040">
        <f t="shared" si="1"/>
        <v>0</v>
      </c>
    </row>
    <row r="18" spans="1:8" ht="14.45" customHeight="1">
      <c r="A18" s="975" t="s">
        <v>16</v>
      </c>
      <c r="B18" s="918">
        <v>64043</v>
      </c>
      <c r="C18" s="833">
        <v>26</v>
      </c>
      <c r="D18" s="1070">
        <f t="shared" si="0"/>
        <v>4.0597723404587539E-2</v>
      </c>
      <c r="E18" s="918">
        <v>258765</v>
      </c>
      <c r="F18" s="833">
        <v>92</v>
      </c>
      <c r="G18" s="1035">
        <f t="shared" si="1"/>
        <v>3.5553494483411593E-2</v>
      </c>
    </row>
    <row r="19" spans="1:8" ht="14.45" customHeight="1">
      <c r="A19" s="977" t="s">
        <v>17</v>
      </c>
      <c r="B19" s="914">
        <v>106486</v>
      </c>
      <c r="C19" s="847">
        <v>1658</v>
      </c>
      <c r="D19" s="1071">
        <f t="shared" si="0"/>
        <v>1.5570121893957891</v>
      </c>
      <c r="E19" s="914">
        <v>552709</v>
      </c>
      <c r="F19" s="847">
        <v>14858</v>
      </c>
      <c r="G19" s="1040">
        <f t="shared" si="1"/>
        <v>2.6882138702282754</v>
      </c>
    </row>
    <row r="20" spans="1:8" ht="14.45" customHeight="1">
      <c r="A20" s="975" t="s">
        <v>18</v>
      </c>
      <c r="B20" s="918">
        <v>33419</v>
      </c>
      <c r="C20" s="833">
        <v>2353</v>
      </c>
      <c r="D20" s="1070">
        <f t="shared" si="0"/>
        <v>7.0409048744726057</v>
      </c>
      <c r="E20" s="918">
        <v>130820</v>
      </c>
      <c r="F20" s="833">
        <v>10480</v>
      </c>
      <c r="G20" s="1035">
        <f t="shared" si="1"/>
        <v>8.0110074912092948</v>
      </c>
    </row>
    <row r="21" spans="1:8" ht="14.45" customHeight="1">
      <c r="A21" s="977" t="s">
        <v>19</v>
      </c>
      <c r="B21" s="914">
        <v>7379</v>
      </c>
      <c r="C21" s="847">
        <v>17</v>
      </c>
      <c r="D21" s="1071">
        <f t="shared" si="0"/>
        <v>0.23038352080227673</v>
      </c>
      <c r="E21" s="914">
        <v>28142</v>
      </c>
      <c r="F21" s="847">
        <v>516</v>
      </c>
      <c r="G21" s="1040">
        <f t="shared" si="1"/>
        <v>1.8335583824888066</v>
      </c>
    </row>
    <row r="22" spans="1:8" ht="14.45" customHeight="1">
      <c r="A22" s="975" t="s">
        <v>20</v>
      </c>
      <c r="B22" s="918">
        <v>47967</v>
      </c>
      <c r="C22" s="833">
        <v>0</v>
      </c>
      <c r="D22" s="1070">
        <f t="shared" si="0"/>
        <v>0</v>
      </c>
      <c r="E22" s="918">
        <v>133712</v>
      </c>
      <c r="F22" s="833">
        <v>0</v>
      </c>
      <c r="G22" s="1035">
        <f t="shared" si="1"/>
        <v>0</v>
      </c>
    </row>
    <row r="23" spans="1:8" ht="14.45" customHeight="1">
      <c r="A23" s="977" t="s">
        <v>21</v>
      </c>
      <c r="B23" s="914">
        <v>28075</v>
      </c>
      <c r="C23" s="847">
        <v>2</v>
      </c>
      <c r="D23" s="1071">
        <f t="shared" si="0"/>
        <v>7.1237756010685662E-3</v>
      </c>
      <c r="E23" s="914">
        <v>64777</v>
      </c>
      <c r="F23" s="847">
        <v>0</v>
      </c>
      <c r="G23" s="1040">
        <f t="shared" si="1"/>
        <v>0</v>
      </c>
    </row>
    <row r="24" spans="1:8" ht="14.45" customHeight="1">
      <c r="A24" s="975" t="s">
        <v>22</v>
      </c>
      <c r="B24" s="918">
        <v>22730</v>
      </c>
      <c r="C24" s="833">
        <v>27</v>
      </c>
      <c r="D24" s="1070">
        <f t="shared" si="0"/>
        <v>0.11878574571051474</v>
      </c>
      <c r="E24" s="918">
        <v>89393</v>
      </c>
      <c r="F24" s="833">
        <v>198</v>
      </c>
      <c r="G24" s="1035">
        <f t="shared" si="1"/>
        <v>0.22149385298625171</v>
      </c>
    </row>
    <row r="25" spans="1:8" ht="14.45" customHeight="1" thickBot="1">
      <c r="A25" s="982" t="s">
        <v>23</v>
      </c>
      <c r="B25" s="922">
        <v>25396</v>
      </c>
      <c r="C25" s="865">
        <v>0</v>
      </c>
      <c r="D25" s="1072">
        <f t="shared" si="0"/>
        <v>0</v>
      </c>
      <c r="E25" s="922">
        <v>64102</v>
      </c>
      <c r="F25" s="865">
        <v>0</v>
      </c>
      <c r="G25" s="1046">
        <f t="shared" si="1"/>
        <v>0</v>
      </c>
    </row>
    <row r="26" spans="1:8" ht="14.45" customHeight="1">
      <c r="A26" s="995" t="s">
        <v>28</v>
      </c>
      <c r="B26" s="1125">
        <v>519104</v>
      </c>
      <c r="C26" s="875">
        <v>6667</v>
      </c>
      <c r="D26" s="1444">
        <f t="shared" si="0"/>
        <v>1.2843283812107016</v>
      </c>
      <c r="E26" s="1125">
        <v>2156049</v>
      </c>
      <c r="F26" s="875">
        <v>77386</v>
      </c>
      <c r="G26" s="1446">
        <f t="shared" si="1"/>
        <v>3.58925052259944</v>
      </c>
    </row>
    <row r="27" spans="1:8" ht="14.45" customHeight="1">
      <c r="A27" s="997" t="s">
        <v>27</v>
      </c>
      <c r="B27" s="1130">
        <v>202447</v>
      </c>
      <c r="C27" s="887">
        <v>2</v>
      </c>
      <c r="D27" s="1447">
        <f t="shared" si="0"/>
        <v>9.8791288584172644E-4</v>
      </c>
      <c r="E27" s="1130">
        <v>514317</v>
      </c>
      <c r="F27" s="887">
        <v>0</v>
      </c>
      <c r="G27" s="1449">
        <f t="shared" si="1"/>
        <v>0</v>
      </c>
    </row>
    <row r="28" spans="1:8" ht="14.45" customHeight="1">
      <c r="A28" s="999" t="s">
        <v>26</v>
      </c>
      <c r="B28" s="1135">
        <v>721551</v>
      </c>
      <c r="C28" s="898">
        <v>6669</v>
      </c>
      <c r="D28" s="1450">
        <f t="shared" si="0"/>
        <v>0.92425899208787732</v>
      </c>
      <c r="E28" s="1135">
        <v>2670366</v>
      </c>
      <c r="F28" s="898">
        <v>77386</v>
      </c>
      <c r="G28" s="1452">
        <f>F28/E28*100</f>
        <v>2.8979548121867942</v>
      </c>
    </row>
    <row r="29" spans="1:8" ht="28.5" customHeight="1">
      <c r="A29" s="1850" t="s">
        <v>572</v>
      </c>
      <c r="B29" s="1850"/>
      <c r="C29" s="1850"/>
      <c r="D29" s="1850"/>
      <c r="E29" s="1850"/>
      <c r="F29" s="1850"/>
      <c r="G29" s="1850"/>
    </row>
    <row r="30" spans="1:8" ht="14.45" customHeight="1">
      <c r="A30" s="1002"/>
      <c r="B30" s="1004"/>
      <c r="C30" s="1004"/>
      <c r="D30" s="1004"/>
      <c r="E30" s="1004"/>
      <c r="F30" s="1004"/>
      <c r="G30" s="1004"/>
    </row>
    <row r="32" spans="1:8" ht="24" customHeight="1">
      <c r="A32" s="1910">
        <v>2022</v>
      </c>
      <c r="B32" s="1910"/>
      <c r="C32" s="1910"/>
      <c r="D32" s="1910"/>
      <c r="E32" s="1910"/>
      <c r="F32" s="1910"/>
      <c r="G32" s="1910"/>
      <c r="H32" s="1453"/>
    </row>
    <row r="34" spans="1:7" ht="14.45" customHeight="1">
      <c r="A34" s="1028"/>
      <c r="B34" s="1004"/>
      <c r="C34" s="1004"/>
      <c r="D34" s="1004"/>
      <c r="E34" s="1004"/>
      <c r="F34" s="1004"/>
      <c r="G34" s="1004"/>
    </row>
    <row r="35" spans="1:7" ht="14.45" customHeight="1">
      <c r="A35" s="2189" t="s">
        <v>738</v>
      </c>
      <c r="B35" s="2190"/>
      <c r="C35" s="2190"/>
      <c r="D35" s="2190"/>
      <c r="E35" s="2190"/>
      <c r="F35" s="2190"/>
      <c r="G35" s="2190"/>
    </row>
    <row r="36" spans="1:7" ht="14.45" customHeight="1">
      <c r="A36" s="2190"/>
      <c r="B36" s="2190"/>
      <c r="C36" s="2190"/>
      <c r="D36" s="2190"/>
      <c r="E36" s="2190"/>
      <c r="F36" s="2190"/>
      <c r="G36" s="2190"/>
    </row>
    <row r="37" spans="1:7" ht="39" customHeight="1">
      <c r="A37" s="1844" t="s">
        <v>8</v>
      </c>
      <c r="B37" s="1834" t="s">
        <v>552</v>
      </c>
      <c r="C37" s="1835"/>
      <c r="D37" s="1841"/>
      <c r="E37" s="1834" t="s">
        <v>634</v>
      </c>
      <c r="F37" s="1835"/>
      <c r="G37" s="1835"/>
    </row>
    <row r="38" spans="1:7" ht="30" customHeight="1">
      <c r="A38" s="1844"/>
      <c r="B38" s="1085" t="s">
        <v>29</v>
      </c>
      <c r="C38" s="1834" t="s">
        <v>737</v>
      </c>
      <c r="D38" s="1841"/>
      <c r="E38" s="1085" t="s">
        <v>29</v>
      </c>
      <c r="F38" s="1834" t="s">
        <v>737</v>
      </c>
      <c r="G38" s="1835"/>
    </row>
    <row r="39" spans="1:7" ht="14.45" customHeight="1" thickBot="1">
      <c r="A39" s="1845"/>
      <c r="B39" s="2191" t="s">
        <v>1</v>
      </c>
      <c r="C39" s="2192"/>
      <c r="D39" s="1067" t="s">
        <v>469</v>
      </c>
      <c r="E39" s="2191" t="s">
        <v>1</v>
      </c>
      <c r="F39" s="2192"/>
      <c r="G39" s="1068" t="s">
        <v>469</v>
      </c>
    </row>
    <row r="40" spans="1:7" ht="14.45" customHeight="1">
      <c r="A40" s="975" t="s">
        <v>9</v>
      </c>
      <c r="B40" s="910">
        <v>83087</v>
      </c>
      <c r="C40" s="833">
        <v>2750</v>
      </c>
      <c r="D40" s="1070">
        <f>C40/B40*100</f>
        <v>3.3097837206783249</v>
      </c>
      <c r="E40" s="910">
        <v>363463</v>
      </c>
      <c r="F40" s="833">
        <v>52257</v>
      </c>
      <c r="G40" s="1035">
        <f>F40/E40*100</f>
        <v>14.377529487183013</v>
      </c>
    </row>
    <row r="41" spans="1:7" ht="14.45" customHeight="1">
      <c r="A41" s="977" t="s">
        <v>10</v>
      </c>
      <c r="B41" s="914">
        <v>111322</v>
      </c>
      <c r="C41" s="847">
        <v>40</v>
      </c>
      <c r="D41" s="1071">
        <f t="shared" ref="D41:D58" si="2">C41/B41*100</f>
        <v>3.5931801440865239E-2</v>
      </c>
      <c r="E41" s="914">
        <v>425514</v>
      </c>
      <c r="F41" s="847">
        <v>551</v>
      </c>
      <c r="G41" s="1040">
        <f t="shared" ref="G41:G57" si="3">F41/E41*100</f>
        <v>0.12949045154801017</v>
      </c>
    </row>
    <row r="42" spans="1:7" ht="14.45" customHeight="1">
      <c r="A42" s="975" t="s">
        <v>11</v>
      </c>
      <c r="B42" s="918">
        <v>49327</v>
      </c>
      <c r="C42" s="833">
        <v>0</v>
      </c>
      <c r="D42" s="1070">
        <f t="shared" si="2"/>
        <v>0</v>
      </c>
      <c r="E42" s="918">
        <v>121360</v>
      </c>
      <c r="F42" s="833">
        <v>0</v>
      </c>
      <c r="G42" s="1035">
        <f t="shared" si="3"/>
        <v>0</v>
      </c>
    </row>
    <row r="43" spans="1:7" ht="14.45" customHeight="1">
      <c r="A43" s="977" t="s">
        <v>12</v>
      </c>
      <c r="B43" s="914">
        <v>31562</v>
      </c>
      <c r="C43" s="847">
        <v>0</v>
      </c>
      <c r="D43" s="1071">
        <f t="shared" si="2"/>
        <v>0</v>
      </c>
      <c r="E43" s="914">
        <v>80075</v>
      </c>
      <c r="F43" s="847">
        <v>0</v>
      </c>
      <c r="G43" s="1040">
        <f t="shared" si="3"/>
        <v>0</v>
      </c>
    </row>
    <row r="44" spans="1:7" ht="14.45" customHeight="1">
      <c r="A44" s="975" t="s">
        <v>13</v>
      </c>
      <c r="B44" s="918">
        <v>5347</v>
      </c>
      <c r="C44" s="833">
        <v>6</v>
      </c>
      <c r="D44" s="1070">
        <f t="shared" si="2"/>
        <v>0.11221245558256966</v>
      </c>
      <c r="E44" s="918">
        <v>21647</v>
      </c>
      <c r="F44" s="833">
        <v>1</v>
      </c>
      <c r="G44" s="1035">
        <f t="shared" si="3"/>
        <v>4.6195777705917681E-3</v>
      </c>
    </row>
    <row r="45" spans="1:7" ht="14.45" customHeight="1">
      <c r="A45" s="977" t="s">
        <v>14</v>
      </c>
      <c r="B45" s="914">
        <v>27438</v>
      </c>
      <c r="C45" s="847">
        <v>51</v>
      </c>
      <c r="D45" s="1071">
        <f t="shared" si="2"/>
        <v>0.18587360594795538</v>
      </c>
      <c r="E45" s="914">
        <v>56899</v>
      </c>
      <c r="F45" s="847">
        <v>100</v>
      </c>
      <c r="G45" s="1040">
        <f t="shared" si="3"/>
        <v>0.175750013181251</v>
      </c>
    </row>
    <row r="46" spans="1:7" ht="14.45" customHeight="1">
      <c r="A46" s="975" t="s">
        <v>15</v>
      </c>
      <c r="B46" s="918">
        <v>49468</v>
      </c>
      <c r="C46" s="833">
        <v>91</v>
      </c>
      <c r="D46" s="1070">
        <f t="shared" si="2"/>
        <v>0.18395730573299912</v>
      </c>
      <c r="E46" s="918">
        <v>205459</v>
      </c>
      <c r="F46" s="833">
        <v>2388</v>
      </c>
      <c r="G46" s="1035">
        <f t="shared" si="3"/>
        <v>1.1622756851731977</v>
      </c>
    </row>
    <row r="47" spans="1:7" ht="14.45" customHeight="1">
      <c r="A47" s="977" t="s">
        <v>24</v>
      </c>
      <c r="B47" s="914">
        <v>19490</v>
      </c>
      <c r="C47" s="847">
        <v>0</v>
      </c>
      <c r="D47" s="1071">
        <f t="shared" si="2"/>
        <v>0</v>
      </c>
      <c r="E47" s="914">
        <v>49361</v>
      </c>
      <c r="F47" s="847">
        <v>0</v>
      </c>
      <c r="G47" s="1040">
        <f t="shared" si="3"/>
        <v>0</v>
      </c>
    </row>
    <row r="48" spans="1:7" ht="14.45" customHeight="1">
      <c r="A48" s="975" t="s">
        <v>16</v>
      </c>
      <c r="B48" s="918">
        <v>61095</v>
      </c>
      <c r="C48" s="833">
        <v>1</v>
      </c>
      <c r="D48" s="1070">
        <f t="shared" si="2"/>
        <v>1.636795155086341E-3</v>
      </c>
      <c r="E48" s="918">
        <v>252475</v>
      </c>
      <c r="F48" s="833">
        <v>17</v>
      </c>
      <c r="G48" s="1035">
        <f t="shared" si="3"/>
        <v>6.733339934646994E-3</v>
      </c>
    </row>
    <row r="49" spans="1:7" ht="14.45" customHeight="1">
      <c r="A49" s="977" t="s">
        <v>17</v>
      </c>
      <c r="B49" s="914">
        <v>104477</v>
      </c>
      <c r="C49" s="847">
        <v>1630</v>
      </c>
      <c r="D49" s="1071">
        <f t="shared" si="2"/>
        <v>1.5601519951759717</v>
      </c>
      <c r="E49" s="914">
        <v>546851</v>
      </c>
      <c r="F49" s="847">
        <v>17427</v>
      </c>
      <c r="G49" s="1040">
        <f t="shared" si="3"/>
        <v>3.1867912831831706</v>
      </c>
    </row>
    <row r="50" spans="1:7" ht="14.45" customHeight="1">
      <c r="A50" s="975" t="s">
        <v>18</v>
      </c>
      <c r="B50" s="918">
        <v>32129</v>
      </c>
      <c r="C50" s="833">
        <v>2863</v>
      </c>
      <c r="D50" s="1070">
        <f t="shared" si="2"/>
        <v>8.9109527218400828</v>
      </c>
      <c r="E50" s="918">
        <v>129327</v>
      </c>
      <c r="F50" s="833">
        <v>13721</v>
      </c>
      <c r="G50" s="1035">
        <f t="shared" si="3"/>
        <v>10.60954015789433</v>
      </c>
    </row>
    <row r="51" spans="1:7" ht="14.45" customHeight="1">
      <c r="A51" s="977" t="s">
        <v>19</v>
      </c>
      <c r="B51" s="914">
        <v>7101</v>
      </c>
      <c r="C51" s="847">
        <v>18</v>
      </c>
      <c r="D51" s="1071">
        <f t="shared" si="2"/>
        <v>0.25348542458808615</v>
      </c>
      <c r="E51" s="914">
        <v>27602</v>
      </c>
      <c r="F51" s="847">
        <v>687</v>
      </c>
      <c r="G51" s="1040">
        <f t="shared" si="3"/>
        <v>2.4889500760814434</v>
      </c>
    </row>
    <row r="52" spans="1:7" ht="14.45" customHeight="1">
      <c r="A52" s="975" t="s">
        <v>20</v>
      </c>
      <c r="B52" s="918">
        <v>48126</v>
      </c>
      <c r="C52" s="833">
        <v>0</v>
      </c>
      <c r="D52" s="1070">
        <f t="shared" si="2"/>
        <v>0</v>
      </c>
      <c r="E52" s="918">
        <v>134627</v>
      </c>
      <c r="F52" s="833">
        <v>0</v>
      </c>
      <c r="G52" s="1035">
        <f t="shared" si="3"/>
        <v>0</v>
      </c>
    </row>
    <row r="53" spans="1:7" ht="14.45" customHeight="1">
      <c r="A53" s="977" t="s">
        <v>21</v>
      </c>
      <c r="B53" s="914">
        <v>28335</v>
      </c>
      <c r="C53" s="847">
        <v>0</v>
      </c>
      <c r="D53" s="1071">
        <f t="shared" si="2"/>
        <v>0</v>
      </c>
      <c r="E53" s="914">
        <v>64489</v>
      </c>
      <c r="F53" s="847">
        <v>0</v>
      </c>
      <c r="G53" s="1040">
        <f t="shared" si="3"/>
        <v>0</v>
      </c>
    </row>
    <row r="54" spans="1:7" ht="14.45" customHeight="1">
      <c r="A54" s="975" t="s">
        <v>22</v>
      </c>
      <c r="B54" s="918">
        <v>21603</v>
      </c>
      <c r="C54" s="833">
        <v>50</v>
      </c>
      <c r="D54" s="1070">
        <f t="shared" si="2"/>
        <v>0.23144933574040641</v>
      </c>
      <c r="E54" s="918">
        <v>87646</v>
      </c>
      <c r="F54" s="833">
        <v>227</v>
      </c>
      <c r="G54" s="1035">
        <f t="shared" si="3"/>
        <v>0.25899641740638479</v>
      </c>
    </row>
    <row r="55" spans="1:7" ht="14.45" customHeight="1" thickBot="1">
      <c r="A55" s="982" t="s">
        <v>23</v>
      </c>
      <c r="B55" s="922">
        <v>25886</v>
      </c>
      <c r="C55" s="865">
        <v>0</v>
      </c>
      <c r="D55" s="1072">
        <f t="shared" si="2"/>
        <v>0</v>
      </c>
      <c r="E55" s="922">
        <v>64671</v>
      </c>
      <c r="F55" s="865">
        <v>0</v>
      </c>
      <c r="G55" s="1046">
        <f t="shared" si="3"/>
        <v>0</v>
      </c>
    </row>
    <row r="56" spans="1:7" ht="14.45" customHeight="1">
      <c r="A56" s="995" t="s">
        <v>28</v>
      </c>
      <c r="B56" s="927">
        <v>503067</v>
      </c>
      <c r="C56" s="931">
        <v>7500</v>
      </c>
      <c r="D56" s="1053">
        <f t="shared" si="2"/>
        <v>1.4908550948482011</v>
      </c>
      <c r="E56" s="927">
        <v>2116883</v>
      </c>
      <c r="F56" s="931">
        <v>87376</v>
      </c>
      <c r="G56" s="1052">
        <f t="shared" si="3"/>
        <v>4.1275781420135171</v>
      </c>
    </row>
    <row r="57" spans="1:7" ht="14.45" customHeight="1">
      <c r="A57" s="997" t="s">
        <v>27</v>
      </c>
      <c r="B57" s="939">
        <v>202726</v>
      </c>
      <c r="C57" s="943">
        <v>0</v>
      </c>
      <c r="D57" s="1057">
        <f t="shared" si="2"/>
        <v>0</v>
      </c>
      <c r="E57" s="939">
        <v>514583</v>
      </c>
      <c r="F57" s="943">
        <v>0</v>
      </c>
      <c r="G57" s="1056">
        <f t="shared" si="3"/>
        <v>0</v>
      </c>
    </row>
    <row r="58" spans="1:7" ht="14.45" customHeight="1">
      <c r="A58" s="999" t="s">
        <v>26</v>
      </c>
      <c r="B58" s="951">
        <v>705793</v>
      </c>
      <c r="C58" s="955">
        <v>7500</v>
      </c>
      <c r="D58" s="1061">
        <f t="shared" si="2"/>
        <v>1.0626345118186209</v>
      </c>
      <c r="E58" s="951">
        <v>2631466</v>
      </c>
      <c r="F58" s="955">
        <v>87376</v>
      </c>
      <c r="G58" s="1060">
        <f>F58/E58*100</f>
        <v>3.3204305128776124</v>
      </c>
    </row>
    <row r="59" spans="1:7" ht="24" customHeight="1">
      <c r="A59" s="1850" t="s">
        <v>574</v>
      </c>
      <c r="B59" s="1850"/>
      <c r="C59" s="1850"/>
      <c r="D59" s="1850"/>
      <c r="E59" s="1850"/>
      <c r="F59" s="1850"/>
      <c r="G59" s="1850"/>
    </row>
    <row r="61" spans="1:7" ht="24" customHeight="1">
      <c r="A61" s="1910">
        <v>2021</v>
      </c>
      <c r="B61" s="1910"/>
      <c r="C61" s="1910"/>
      <c r="D61" s="1910"/>
      <c r="E61" s="1910"/>
      <c r="F61" s="1910"/>
      <c r="G61" s="1910"/>
    </row>
    <row r="62" spans="1:7" ht="14.45" customHeight="1">
      <c r="A62" s="1028"/>
      <c r="B62" s="1027"/>
      <c r="C62" s="1027"/>
      <c r="D62" s="1027"/>
      <c r="E62" s="1027"/>
      <c r="F62" s="1027"/>
      <c r="G62" s="1027"/>
    </row>
    <row r="63" spans="1:7" ht="14.45" customHeight="1">
      <c r="A63" s="2189" t="s">
        <v>739</v>
      </c>
      <c r="B63" s="2190"/>
      <c r="C63" s="2190"/>
      <c r="D63" s="2190"/>
      <c r="E63" s="2190"/>
      <c r="F63" s="2190"/>
      <c r="G63" s="2190"/>
    </row>
    <row r="64" spans="1:7" ht="14.45" customHeight="1">
      <c r="A64" s="2190"/>
      <c r="B64" s="2190"/>
      <c r="C64" s="2190"/>
      <c r="D64" s="2190"/>
      <c r="E64" s="2190"/>
      <c r="F64" s="2190"/>
      <c r="G64" s="2190"/>
    </row>
    <row r="65" spans="1:7" ht="34.5" customHeight="1">
      <c r="A65" s="1844" t="s">
        <v>8</v>
      </c>
      <c r="B65" s="1834" t="s">
        <v>552</v>
      </c>
      <c r="C65" s="1835"/>
      <c r="D65" s="1841"/>
      <c r="E65" s="1834" t="s">
        <v>634</v>
      </c>
      <c r="F65" s="1835"/>
      <c r="G65" s="1835"/>
    </row>
    <row r="66" spans="1:7" ht="30" customHeight="1">
      <c r="A66" s="1844"/>
      <c r="B66" s="1085" t="s">
        <v>29</v>
      </c>
      <c r="C66" s="1834" t="s">
        <v>737</v>
      </c>
      <c r="D66" s="1841"/>
      <c r="E66" s="1085" t="s">
        <v>29</v>
      </c>
      <c r="F66" s="1834" t="s">
        <v>737</v>
      </c>
      <c r="G66" s="1835"/>
    </row>
    <row r="67" spans="1:7" ht="14.45" customHeight="1" thickBot="1">
      <c r="A67" s="1845"/>
      <c r="B67" s="2191" t="s">
        <v>1</v>
      </c>
      <c r="C67" s="2192"/>
      <c r="D67" s="1067" t="s">
        <v>469</v>
      </c>
      <c r="E67" s="2191" t="s">
        <v>1</v>
      </c>
      <c r="F67" s="2192"/>
      <c r="G67" s="1068" t="s">
        <v>469</v>
      </c>
    </row>
    <row r="68" spans="1:7" ht="14.45" customHeight="1">
      <c r="A68" s="975" t="s">
        <v>9</v>
      </c>
      <c r="B68" s="910">
        <v>79213</v>
      </c>
      <c r="C68" s="833">
        <v>2677</v>
      </c>
      <c r="D68" s="1070">
        <f>C68/B68*100</f>
        <v>3.3794957898324771</v>
      </c>
      <c r="E68" s="910">
        <v>352314</v>
      </c>
      <c r="F68" s="833">
        <v>54517</v>
      </c>
      <c r="G68" s="1035">
        <f>F68/E68*100</f>
        <v>15.473980596853941</v>
      </c>
    </row>
    <row r="69" spans="1:7" ht="14.45" customHeight="1">
      <c r="A69" s="977" t="s">
        <v>10</v>
      </c>
      <c r="B69" s="914">
        <v>104590</v>
      </c>
      <c r="C69" s="847">
        <v>16</v>
      </c>
      <c r="D69" s="1071">
        <f t="shared" ref="D69:D86" si="4">C69/B69*100</f>
        <v>1.5297829620422603E-2</v>
      </c>
      <c r="E69" s="914">
        <v>416571</v>
      </c>
      <c r="F69" s="847">
        <v>476</v>
      </c>
      <c r="G69" s="1040">
        <f t="shared" ref="G69:G86" si="5">F69/E69*100</f>
        <v>0.11426623552767716</v>
      </c>
    </row>
    <row r="70" spans="1:7" ht="14.45" customHeight="1">
      <c r="A70" s="975" t="s">
        <v>11</v>
      </c>
      <c r="B70" s="918">
        <v>48040</v>
      </c>
      <c r="C70" s="833">
        <v>0</v>
      </c>
      <c r="D70" s="1070">
        <f t="shared" si="4"/>
        <v>0</v>
      </c>
      <c r="E70" s="918">
        <v>120430</v>
      </c>
      <c r="F70" s="833">
        <v>0</v>
      </c>
      <c r="G70" s="1035">
        <f t="shared" si="5"/>
        <v>0</v>
      </c>
    </row>
    <row r="71" spans="1:7" ht="14.45" customHeight="1">
      <c r="A71" s="977" t="s">
        <v>12</v>
      </c>
      <c r="B71" s="914">
        <v>31798</v>
      </c>
      <c r="C71" s="847">
        <v>0</v>
      </c>
      <c r="D71" s="1071">
        <f t="shared" si="4"/>
        <v>0</v>
      </c>
      <c r="E71" s="914">
        <v>78959</v>
      </c>
      <c r="F71" s="847">
        <v>0</v>
      </c>
      <c r="G71" s="1040">
        <f t="shared" si="5"/>
        <v>0</v>
      </c>
    </row>
    <row r="72" spans="1:7" ht="14.45" customHeight="1">
      <c r="A72" s="975" t="s">
        <v>13</v>
      </c>
      <c r="B72" s="918">
        <v>5193</v>
      </c>
      <c r="C72" s="833">
        <v>7</v>
      </c>
      <c r="D72" s="1070">
        <f t="shared" si="4"/>
        <v>0.13479684190256114</v>
      </c>
      <c r="E72" s="918">
        <v>20839</v>
      </c>
      <c r="F72" s="833">
        <v>3</v>
      </c>
      <c r="G72" s="1035">
        <f t="shared" si="5"/>
        <v>1.4396084265079899E-2</v>
      </c>
    </row>
    <row r="73" spans="1:7" ht="14.45" customHeight="1">
      <c r="A73" s="977" t="s">
        <v>14</v>
      </c>
      <c r="B73" s="914">
        <v>26369</v>
      </c>
      <c r="C73" s="847">
        <v>41</v>
      </c>
      <c r="D73" s="1071">
        <f t="shared" si="4"/>
        <v>0.15548560810042095</v>
      </c>
      <c r="E73" s="914">
        <v>56815</v>
      </c>
      <c r="F73" s="847">
        <v>36</v>
      </c>
      <c r="G73" s="1040">
        <f t="shared" si="5"/>
        <v>6.3363548358708083E-2</v>
      </c>
    </row>
    <row r="74" spans="1:7" ht="14.45" customHeight="1">
      <c r="A74" s="975" t="s">
        <v>15</v>
      </c>
      <c r="B74" s="918">
        <v>47379</v>
      </c>
      <c r="C74" s="833">
        <v>172</v>
      </c>
      <c r="D74" s="1070">
        <f t="shared" si="4"/>
        <v>0.36303003440342768</v>
      </c>
      <c r="E74" s="918">
        <v>202727</v>
      </c>
      <c r="F74" s="833">
        <v>2650</v>
      </c>
      <c r="G74" s="1035">
        <f t="shared" si="5"/>
        <v>1.3071766464259817</v>
      </c>
    </row>
    <row r="75" spans="1:7" ht="14.45" customHeight="1">
      <c r="A75" s="977" t="s">
        <v>24</v>
      </c>
      <c r="B75" s="914">
        <v>19389</v>
      </c>
      <c r="C75" s="847">
        <v>0</v>
      </c>
      <c r="D75" s="1071">
        <f t="shared" si="4"/>
        <v>0</v>
      </c>
      <c r="E75" s="914">
        <v>49524</v>
      </c>
      <c r="F75" s="847">
        <v>0</v>
      </c>
      <c r="G75" s="1040">
        <f t="shared" si="5"/>
        <v>0</v>
      </c>
    </row>
    <row r="76" spans="1:7" ht="14.45" customHeight="1">
      <c r="A76" s="975" t="s">
        <v>16</v>
      </c>
      <c r="B76" s="918">
        <v>56438</v>
      </c>
      <c r="C76" s="833">
        <v>1</v>
      </c>
      <c r="D76" s="1070">
        <f t="shared" si="4"/>
        <v>1.7718558418087105E-3</v>
      </c>
      <c r="E76" s="918">
        <v>246117</v>
      </c>
      <c r="F76" s="833">
        <v>16</v>
      </c>
      <c r="G76" s="1035">
        <f t="shared" si="5"/>
        <v>6.5009731144130634E-3</v>
      </c>
    </row>
    <row r="77" spans="1:7" ht="14.45" customHeight="1">
      <c r="A77" s="977" t="s">
        <v>17</v>
      </c>
      <c r="B77" s="914">
        <v>101851</v>
      </c>
      <c r="C77" s="847">
        <v>1910</v>
      </c>
      <c r="D77" s="1071">
        <f t="shared" si="4"/>
        <v>1.8752884115030781</v>
      </c>
      <c r="E77" s="914">
        <v>540077</v>
      </c>
      <c r="F77" s="847">
        <v>20645</v>
      </c>
      <c r="G77" s="1040">
        <f t="shared" si="5"/>
        <v>3.8226030732654785</v>
      </c>
    </row>
    <row r="78" spans="1:7" ht="14.45" customHeight="1">
      <c r="A78" s="975" t="s">
        <v>18</v>
      </c>
      <c r="B78" s="918">
        <v>30501</v>
      </c>
      <c r="C78" s="833">
        <v>5673</v>
      </c>
      <c r="D78" s="1070">
        <f t="shared" si="4"/>
        <v>18.599390183928396</v>
      </c>
      <c r="E78" s="918">
        <v>128041</v>
      </c>
      <c r="F78" s="833">
        <v>27558</v>
      </c>
      <c r="G78" s="1035">
        <f t="shared" si="5"/>
        <v>21.52279348021337</v>
      </c>
    </row>
    <row r="79" spans="1:7" ht="14.45" customHeight="1">
      <c r="A79" s="977" t="s">
        <v>19</v>
      </c>
      <c r="B79" s="914">
        <v>6600</v>
      </c>
      <c r="C79" s="847">
        <v>37</v>
      </c>
      <c r="D79" s="1071">
        <f t="shared" si="4"/>
        <v>0.56060606060606055</v>
      </c>
      <c r="E79" s="914">
        <v>27428</v>
      </c>
      <c r="F79" s="847">
        <v>919</v>
      </c>
      <c r="G79" s="1040">
        <f t="shared" si="5"/>
        <v>3.3505906373049439</v>
      </c>
    </row>
    <row r="80" spans="1:7" ht="14.45" customHeight="1">
      <c r="A80" s="975" t="s">
        <v>20</v>
      </c>
      <c r="B80" s="918">
        <v>48314</v>
      </c>
      <c r="C80" s="833">
        <v>0</v>
      </c>
      <c r="D80" s="1070">
        <f t="shared" si="4"/>
        <v>0</v>
      </c>
      <c r="E80" s="918">
        <v>135291</v>
      </c>
      <c r="F80" s="833">
        <v>1</v>
      </c>
      <c r="G80" s="1035">
        <f t="shared" si="5"/>
        <v>7.3914746731120319E-4</v>
      </c>
    </row>
    <row r="81" spans="1:7" ht="14.45" customHeight="1">
      <c r="A81" s="977" t="s">
        <v>21</v>
      </c>
      <c r="B81" s="914">
        <v>28196</v>
      </c>
      <c r="C81" s="847">
        <v>0</v>
      </c>
      <c r="D81" s="1071">
        <f t="shared" si="4"/>
        <v>0</v>
      </c>
      <c r="E81" s="914">
        <v>64763</v>
      </c>
      <c r="F81" s="847">
        <v>0</v>
      </c>
      <c r="G81" s="1040">
        <f t="shared" si="5"/>
        <v>0</v>
      </c>
    </row>
    <row r="82" spans="1:7" ht="14.45" customHeight="1">
      <c r="A82" s="975" t="s">
        <v>22</v>
      </c>
      <c r="B82" s="918">
        <v>20518</v>
      </c>
      <c r="C82" s="833">
        <v>30</v>
      </c>
      <c r="D82" s="1070">
        <f t="shared" si="4"/>
        <v>0.14621308119699777</v>
      </c>
      <c r="E82" s="918">
        <v>86337</v>
      </c>
      <c r="F82" s="833">
        <v>174</v>
      </c>
      <c r="G82" s="1035">
        <f t="shared" si="5"/>
        <v>0.20153584210709199</v>
      </c>
    </row>
    <row r="83" spans="1:7" ht="14.45" customHeight="1" thickBot="1">
      <c r="A83" s="982" t="s">
        <v>23</v>
      </c>
      <c r="B83" s="922">
        <v>26113</v>
      </c>
      <c r="C83" s="865">
        <v>0</v>
      </c>
      <c r="D83" s="1072">
        <f t="shared" si="4"/>
        <v>0</v>
      </c>
      <c r="E83" s="922">
        <v>65745</v>
      </c>
      <c r="F83" s="865">
        <v>2</v>
      </c>
      <c r="G83" s="1046">
        <f t="shared" si="5"/>
        <v>3.0420564301467789E-3</v>
      </c>
    </row>
    <row r="84" spans="1:7" ht="14.45" customHeight="1">
      <c r="A84" s="995" t="s">
        <v>28</v>
      </c>
      <c r="B84" s="927">
        <v>478652</v>
      </c>
      <c r="C84" s="931">
        <f>SUM(C68:C69,C72,C73,C74,C76,C77,C78,C79,C82)</f>
        <v>10564</v>
      </c>
      <c r="D84" s="1053">
        <f t="shared" si="4"/>
        <v>2.2070314132187892</v>
      </c>
      <c r="E84" s="927">
        <v>2077266</v>
      </c>
      <c r="F84" s="931">
        <f>SUM(F68:F69,F72,F73,F74,F76,F77,F78,F79,F82)</f>
        <v>106994</v>
      </c>
      <c r="G84" s="1052">
        <f t="shared" si="5"/>
        <v>5.1507125230952608</v>
      </c>
    </row>
    <row r="85" spans="1:7" ht="14.45" customHeight="1">
      <c r="A85" s="997" t="s">
        <v>27</v>
      </c>
      <c r="B85" s="939">
        <v>201850</v>
      </c>
      <c r="C85" s="943">
        <f>SUM(C70,C71,C75,C80,C81,C83)</f>
        <v>0</v>
      </c>
      <c r="D85" s="1057">
        <f t="shared" si="4"/>
        <v>0</v>
      </c>
      <c r="E85" s="939">
        <v>514712</v>
      </c>
      <c r="F85" s="943">
        <f>SUM(F70,F71,F75,F80,F81,F83)</f>
        <v>3</v>
      </c>
      <c r="G85" s="1056">
        <f t="shared" si="5"/>
        <v>5.8285021526601291E-4</v>
      </c>
    </row>
    <row r="86" spans="1:7" ht="14.45" customHeight="1">
      <c r="A86" s="999" t="s">
        <v>26</v>
      </c>
      <c r="B86" s="951">
        <v>680502</v>
      </c>
      <c r="C86" s="955">
        <f>SUM(C68:C83)</f>
        <v>10564</v>
      </c>
      <c r="D86" s="1061">
        <f t="shared" si="4"/>
        <v>1.5523833875580086</v>
      </c>
      <c r="E86" s="951">
        <v>2591978</v>
      </c>
      <c r="F86" s="955">
        <f>SUM(F68:F83)</f>
        <v>106997</v>
      </c>
      <c r="G86" s="1060">
        <f t="shared" si="5"/>
        <v>4.1280057160978991</v>
      </c>
    </row>
    <row r="87" spans="1:7" ht="24" customHeight="1">
      <c r="A87" s="1850" t="s">
        <v>576</v>
      </c>
      <c r="B87" s="1850"/>
      <c r="C87" s="1850"/>
      <c r="D87" s="1850"/>
      <c r="E87" s="1850"/>
      <c r="F87" s="1850"/>
      <c r="G87" s="1850"/>
    </row>
    <row r="88" spans="1:7" ht="14.45" customHeight="1">
      <c r="A88" s="1027"/>
      <c r="B88" s="1027"/>
      <c r="C88" s="1027"/>
      <c r="D88" s="1027"/>
      <c r="E88" s="1027"/>
      <c r="F88" s="1027"/>
      <c r="G88" s="1027"/>
    </row>
    <row r="89" spans="1:7" ht="24" customHeight="1">
      <c r="A89" s="1910">
        <v>2020</v>
      </c>
      <c r="B89" s="1910"/>
      <c r="C89" s="1910"/>
      <c r="D89" s="1910"/>
      <c r="E89" s="1910"/>
      <c r="F89" s="1910"/>
      <c r="G89" s="1910"/>
    </row>
    <row r="90" spans="1:7" ht="14.45" customHeight="1">
      <c r="A90" s="1027"/>
      <c r="B90" s="1027"/>
      <c r="C90" s="1027"/>
      <c r="D90" s="1027"/>
      <c r="E90" s="1027"/>
      <c r="F90" s="1027"/>
      <c r="G90" s="1027"/>
    </row>
    <row r="91" spans="1:7" ht="14.45" customHeight="1">
      <c r="A91" s="2189" t="s">
        <v>740</v>
      </c>
      <c r="B91" s="2190"/>
      <c r="C91" s="2190"/>
      <c r="D91" s="2190"/>
      <c r="E91" s="2190"/>
      <c r="F91" s="2190"/>
      <c r="G91" s="2190"/>
    </row>
    <row r="92" spans="1:7" ht="14.45" customHeight="1">
      <c r="A92" s="2190"/>
      <c r="B92" s="2190"/>
      <c r="C92" s="2190"/>
      <c r="D92" s="2190"/>
      <c r="E92" s="2190"/>
      <c r="F92" s="2190"/>
      <c r="G92" s="2190"/>
    </row>
    <row r="93" spans="1:7" ht="38.25" customHeight="1">
      <c r="A93" s="1844" t="s">
        <v>8</v>
      </c>
      <c r="B93" s="1834" t="s">
        <v>552</v>
      </c>
      <c r="C93" s="1835"/>
      <c r="D93" s="1841"/>
      <c r="E93" s="1834" t="s">
        <v>634</v>
      </c>
      <c r="F93" s="1835"/>
      <c r="G93" s="1835"/>
    </row>
    <row r="94" spans="1:7" ht="30" customHeight="1">
      <c r="A94" s="1844"/>
      <c r="B94" s="1085" t="s">
        <v>29</v>
      </c>
      <c r="C94" s="1834" t="s">
        <v>737</v>
      </c>
      <c r="D94" s="1841"/>
      <c r="E94" s="1085" t="s">
        <v>29</v>
      </c>
      <c r="F94" s="1834" t="s">
        <v>737</v>
      </c>
      <c r="G94" s="1835"/>
    </row>
    <row r="95" spans="1:7" ht="14.45" customHeight="1" thickBot="1">
      <c r="A95" s="1845"/>
      <c r="B95" s="2191" t="s">
        <v>1</v>
      </c>
      <c r="C95" s="2192"/>
      <c r="D95" s="1067" t="s">
        <v>469</v>
      </c>
      <c r="E95" s="2191" t="s">
        <v>1</v>
      </c>
      <c r="F95" s="2192"/>
      <c r="G95" s="1068" t="s">
        <v>469</v>
      </c>
    </row>
    <row r="96" spans="1:7" ht="14.45" customHeight="1">
      <c r="A96" s="975" t="s">
        <v>9</v>
      </c>
      <c r="B96" s="1069">
        <v>83100</v>
      </c>
      <c r="C96" s="831">
        <v>3388</v>
      </c>
      <c r="D96" s="1070">
        <f>C96/B96*100</f>
        <v>4.077015643802647</v>
      </c>
      <c r="E96" s="910">
        <v>345502</v>
      </c>
      <c r="F96" s="833">
        <v>61845</v>
      </c>
      <c r="G96" s="1035">
        <f>F96/E96*100</f>
        <v>17.900041099617368</v>
      </c>
    </row>
    <row r="97" spans="1:7" ht="14.45" customHeight="1">
      <c r="A97" s="977" t="s">
        <v>10</v>
      </c>
      <c r="B97" s="914">
        <v>104949</v>
      </c>
      <c r="C97" s="847">
        <v>53</v>
      </c>
      <c r="D97" s="1071">
        <f t="shared" ref="D97:D114" si="6">C97/B97*100</f>
        <v>5.0500719397040462E-2</v>
      </c>
      <c r="E97" s="914">
        <v>403930</v>
      </c>
      <c r="F97" s="847">
        <v>686</v>
      </c>
      <c r="G97" s="1040">
        <f t="shared" ref="G97:G114" si="7">F97/E97*100</f>
        <v>0.1698314064318075</v>
      </c>
    </row>
    <row r="98" spans="1:7" ht="14.45" customHeight="1">
      <c r="A98" s="975" t="s">
        <v>11</v>
      </c>
      <c r="B98" s="918">
        <v>48329</v>
      </c>
      <c r="C98" s="833">
        <v>0</v>
      </c>
      <c r="D98" s="1070">
        <f t="shared" si="6"/>
        <v>0</v>
      </c>
      <c r="E98" s="918">
        <v>118775</v>
      </c>
      <c r="F98" s="833">
        <v>0</v>
      </c>
      <c r="G98" s="1035">
        <f t="shared" si="7"/>
        <v>0</v>
      </c>
    </row>
    <row r="99" spans="1:7" ht="14.45" customHeight="1">
      <c r="A99" s="977" t="s">
        <v>12</v>
      </c>
      <c r="B99" s="914">
        <v>32855</v>
      </c>
      <c r="C99" s="847">
        <v>0</v>
      </c>
      <c r="D99" s="1071">
        <f t="shared" si="6"/>
        <v>0</v>
      </c>
      <c r="E99" s="914">
        <v>77628</v>
      </c>
      <c r="F99" s="847">
        <v>0</v>
      </c>
      <c r="G99" s="1040">
        <f t="shared" si="7"/>
        <v>0</v>
      </c>
    </row>
    <row r="100" spans="1:7" ht="14.45" customHeight="1">
      <c r="A100" s="975" t="s">
        <v>13</v>
      </c>
      <c r="B100" s="918">
        <v>5102</v>
      </c>
      <c r="C100" s="833">
        <v>14</v>
      </c>
      <c r="D100" s="1070">
        <f t="shared" si="6"/>
        <v>0.27440219521756176</v>
      </c>
      <c r="E100" s="918">
        <v>19961</v>
      </c>
      <c r="F100" s="833">
        <v>4</v>
      </c>
      <c r="G100" s="1035">
        <f t="shared" si="7"/>
        <v>2.0039076198587247E-2</v>
      </c>
    </row>
    <row r="101" spans="1:7" ht="14.45" customHeight="1">
      <c r="A101" s="977" t="s">
        <v>14</v>
      </c>
      <c r="B101" s="914">
        <v>26273</v>
      </c>
      <c r="C101" s="847">
        <v>83</v>
      </c>
      <c r="D101" s="1071">
        <f t="shared" si="6"/>
        <v>0.31591367563658507</v>
      </c>
      <c r="E101" s="914">
        <v>56230</v>
      </c>
      <c r="F101" s="847">
        <v>182</v>
      </c>
      <c r="G101" s="1040">
        <f t="shared" si="7"/>
        <v>0.32367063844922639</v>
      </c>
    </row>
    <row r="102" spans="1:7" ht="14.45" customHeight="1">
      <c r="A102" s="975" t="s">
        <v>15</v>
      </c>
      <c r="B102" s="918">
        <v>48934</v>
      </c>
      <c r="C102" s="833">
        <v>128</v>
      </c>
      <c r="D102" s="1070">
        <f t="shared" si="6"/>
        <v>0.26157681775452651</v>
      </c>
      <c r="E102" s="918">
        <v>199700</v>
      </c>
      <c r="F102" s="833">
        <v>2780</v>
      </c>
      <c r="G102" s="1035">
        <f t="shared" si="7"/>
        <v>1.3920881321982974</v>
      </c>
    </row>
    <row r="103" spans="1:7" ht="14.45" customHeight="1">
      <c r="A103" s="977" t="s">
        <v>24</v>
      </c>
      <c r="B103" s="914">
        <v>19480</v>
      </c>
      <c r="C103" s="847">
        <v>0</v>
      </c>
      <c r="D103" s="1071">
        <f t="shared" si="6"/>
        <v>0</v>
      </c>
      <c r="E103" s="914">
        <v>49402</v>
      </c>
      <c r="F103" s="847">
        <v>0</v>
      </c>
      <c r="G103" s="1040">
        <f t="shared" si="7"/>
        <v>0</v>
      </c>
    </row>
    <row r="104" spans="1:7" ht="14.45" customHeight="1">
      <c r="A104" s="975" t="s">
        <v>16</v>
      </c>
      <c r="B104" s="918">
        <v>57616</v>
      </c>
      <c r="C104" s="833">
        <v>3</v>
      </c>
      <c r="D104" s="1070">
        <f t="shared" si="6"/>
        <v>5.2068869758400442E-3</v>
      </c>
      <c r="E104" s="918">
        <v>240469</v>
      </c>
      <c r="F104" s="833">
        <v>28</v>
      </c>
      <c r="G104" s="1035">
        <f t="shared" si="7"/>
        <v>1.1643912520948646E-2</v>
      </c>
    </row>
    <row r="105" spans="1:7" ht="14.45" customHeight="1">
      <c r="A105" s="977" t="s">
        <v>17</v>
      </c>
      <c r="B105" s="914">
        <v>100653</v>
      </c>
      <c r="C105" s="847">
        <v>2352</v>
      </c>
      <c r="D105" s="1071">
        <f t="shared" si="6"/>
        <v>2.3367410807427498</v>
      </c>
      <c r="E105" s="914">
        <v>528134</v>
      </c>
      <c r="F105" s="847">
        <v>24862</v>
      </c>
      <c r="G105" s="1040">
        <f t="shared" si="7"/>
        <v>4.7075174103541899</v>
      </c>
    </row>
    <row r="106" spans="1:7" ht="14.45" customHeight="1">
      <c r="A106" s="975" t="s">
        <v>18</v>
      </c>
      <c r="B106" s="918">
        <v>32829</v>
      </c>
      <c r="C106" s="833">
        <v>6829</v>
      </c>
      <c r="D106" s="1070">
        <f t="shared" si="6"/>
        <v>20.80173017758689</v>
      </c>
      <c r="E106" s="918">
        <v>126050</v>
      </c>
      <c r="F106" s="833">
        <v>28256</v>
      </c>
      <c r="G106" s="1035">
        <f t="shared" si="7"/>
        <v>22.416501388337963</v>
      </c>
    </row>
    <row r="107" spans="1:7" ht="14.45" customHeight="1">
      <c r="A107" s="977" t="s">
        <v>19</v>
      </c>
      <c r="B107" s="914">
        <v>6584</v>
      </c>
      <c r="C107" s="847">
        <v>15</v>
      </c>
      <c r="D107" s="1071">
        <f t="shared" si="6"/>
        <v>0.22782503037667071</v>
      </c>
      <c r="E107" s="914">
        <v>27224</v>
      </c>
      <c r="F107" s="847">
        <v>1069</v>
      </c>
      <c r="G107" s="1040">
        <f t="shared" si="7"/>
        <v>3.9266823391125478</v>
      </c>
    </row>
    <row r="108" spans="1:7" ht="14.45" customHeight="1">
      <c r="A108" s="975" t="s">
        <v>20</v>
      </c>
      <c r="B108" s="918">
        <v>50036</v>
      </c>
      <c r="C108" s="833">
        <v>0</v>
      </c>
      <c r="D108" s="1070">
        <f t="shared" si="6"/>
        <v>0</v>
      </c>
      <c r="E108" s="918">
        <v>135214</v>
      </c>
      <c r="F108" s="833">
        <v>0</v>
      </c>
      <c r="G108" s="1035">
        <f t="shared" si="7"/>
        <v>0</v>
      </c>
    </row>
    <row r="109" spans="1:7" ht="14.45" customHeight="1">
      <c r="A109" s="977" t="s">
        <v>21</v>
      </c>
      <c r="B109" s="914">
        <v>29950</v>
      </c>
      <c r="C109" s="847">
        <v>0</v>
      </c>
      <c r="D109" s="1071">
        <f t="shared" si="6"/>
        <v>0</v>
      </c>
      <c r="E109" s="914">
        <v>64535</v>
      </c>
      <c r="F109" s="847">
        <v>0</v>
      </c>
      <c r="G109" s="1040">
        <f t="shared" si="7"/>
        <v>0</v>
      </c>
    </row>
    <row r="110" spans="1:7" ht="14.45" customHeight="1">
      <c r="A110" s="975" t="s">
        <v>22</v>
      </c>
      <c r="B110" s="918">
        <v>20569</v>
      </c>
      <c r="C110" s="833">
        <v>31</v>
      </c>
      <c r="D110" s="1070">
        <f t="shared" si="6"/>
        <v>0.15071223686129612</v>
      </c>
      <c r="E110" s="918">
        <v>85603</v>
      </c>
      <c r="F110" s="833">
        <v>183</v>
      </c>
      <c r="G110" s="1035">
        <f t="shared" si="7"/>
        <v>0.21377755452495822</v>
      </c>
    </row>
    <row r="111" spans="1:7" ht="14.45" customHeight="1" thickBot="1">
      <c r="A111" s="982" t="s">
        <v>23</v>
      </c>
      <c r="B111" s="922">
        <v>27789</v>
      </c>
      <c r="C111" s="865">
        <v>0</v>
      </c>
      <c r="D111" s="1072">
        <f t="shared" si="6"/>
        <v>0</v>
      </c>
      <c r="E111" s="922">
        <v>66243</v>
      </c>
      <c r="F111" s="865">
        <v>0</v>
      </c>
      <c r="G111" s="1046">
        <f t="shared" si="7"/>
        <v>0</v>
      </c>
    </row>
    <row r="112" spans="1:7" ht="14.45" customHeight="1">
      <c r="A112" s="995" t="s">
        <v>28</v>
      </c>
      <c r="B112" s="927">
        <v>486609</v>
      </c>
      <c r="C112" s="931">
        <f>SUM(C96:C97,C100,C101,C102,C104,C105,C106,C107,C110)</f>
        <v>12896</v>
      </c>
      <c r="D112" s="1053">
        <f t="shared" si="6"/>
        <v>2.6501770415261534</v>
      </c>
      <c r="E112" s="927">
        <v>2032803</v>
      </c>
      <c r="F112" s="931">
        <f>SUM(F96:F97,F100,F101,F102,F104,F105,F106,F107,F110)</f>
        <v>119895</v>
      </c>
      <c r="G112" s="1052">
        <f t="shared" si="7"/>
        <v>5.8980137278427867</v>
      </c>
    </row>
    <row r="113" spans="1:7" ht="14.45" customHeight="1">
      <c r="A113" s="997" t="s">
        <v>27</v>
      </c>
      <c r="B113" s="939">
        <v>208439</v>
      </c>
      <c r="C113" s="943">
        <f>SUM(C98,C99,C103,C108,C109,C111)</f>
        <v>0</v>
      </c>
      <c r="D113" s="1057">
        <f t="shared" si="6"/>
        <v>0</v>
      </c>
      <c r="E113" s="939">
        <v>511797</v>
      </c>
      <c r="F113" s="943">
        <f>SUM(F98,F99,F103,F108,F109,F111)</f>
        <v>0</v>
      </c>
      <c r="G113" s="1056">
        <f t="shared" si="7"/>
        <v>0</v>
      </c>
    </row>
    <row r="114" spans="1:7" ht="14.45" customHeight="1">
      <c r="A114" s="999" t="s">
        <v>26</v>
      </c>
      <c r="B114" s="951">
        <v>695048</v>
      </c>
      <c r="C114" s="955">
        <f>SUM(C96:C111)</f>
        <v>12896</v>
      </c>
      <c r="D114" s="1061">
        <f t="shared" si="6"/>
        <v>1.8554114248224582</v>
      </c>
      <c r="E114" s="951">
        <v>2544600</v>
      </c>
      <c r="F114" s="955">
        <f>SUM(F96:F111)</f>
        <v>119895</v>
      </c>
      <c r="G114" s="1060">
        <f t="shared" si="7"/>
        <v>4.7117425135581232</v>
      </c>
    </row>
    <row r="115" spans="1:7" ht="24" customHeight="1">
      <c r="A115" s="1850" t="s">
        <v>578</v>
      </c>
      <c r="B115" s="1850"/>
      <c r="C115" s="1850"/>
      <c r="D115" s="1850"/>
      <c r="E115" s="1850"/>
      <c r="F115" s="1850"/>
      <c r="G115" s="1850"/>
    </row>
    <row r="116" spans="1:7" ht="14.45" customHeight="1">
      <c r="A116" s="1027"/>
      <c r="B116" s="1027"/>
      <c r="C116" s="1027"/>
      <c r="D116" s="1027"/>
      <c r="E116" s="1027"/>
      <c r="F116" s="1027"/>
      <c r="G116" s="1027"/>
    </row>
    <row r="117" spans="1:7" ht="24" customHeight="1">
      <c r="A117" s="1910">
        <v>2019</v>
      </c>
      <c r="B117" s="1910"/>
      <c r="C117" s="1910"/>
      <c r="D117" s="1910"/>
      <c r="E117" s="1910"/>
      <c r="F117" s="1910"/>
      <c r="G117" s="1910"/>
    </row>
    <row r="118" spans="1:7" ht="14.45" customHeight="1">
      <c r="A118" s="1027"/>
      <c r="B118" s="1027"/>
      <c r="C118" s="1027"/>
      <c r="D118" s="1027"/>
      <c r="E118" s="1027"/>
      <c r="F118" s="1027"/>
      <c r="G118" s="1027"/>
    </row>
    <row r="119" spans="1:7" ht="14.45" customHeight="1">
      <c r="A119" s="2189" t="s">
        <v>741</v>
      </c>
      <c r="B119" s="2190"/>
      <c r="C119" s="2190"/>
      <c r="D119" s="2190"/>
      <c r="E119" s="2190"/>
      <c r="F119" s="2190"/>
      <c r="G119" s="2190"/>
    </row>
    <row r="120" spans="1:7" ht="14.45" customHeight="1">
      <c r="A120" s="2190"/>
      <c r="B120" s="2190"/>
      <c r="C120" s="2190"/>
      <c r="D120" s="2190"/>
      <c r="E120" s="2190"/>
      <c r="F120" s="2190"/>
      <c r="G120" s="2190"/>
    </row>
    <row r="121" spans="1:7" ht="38.25" customHeight="1">
      <c r="A121" s="1844" t="s">
        <v>8</v>
      </c>
      <c r="B121" s="1834" t="s">
        <v>552</v>
      </c>
      <c r="C121" s="1835"/>
      <c r="D121" s="1841"/>
      <c r="E121" s="1834" t="s">
        <v>634</v>
      </c>
      <c r="F121" s="1835"/>
      <c r="G121" s="1835"/>
    </row>
    <row r="122" spans="1:7" ht="30" customHeight="1">
      <c r="A122" s="1844"/>
      <c r="B122" s="1085" t="s">
        <v>29</v>
      </c>
      <c r="C122" s="1834" t="s">
        <v>737</v>
      </c>
      <c r="D122" s="1841"/>
      <c r="E122" s="1085" t="s">
        <v>29</v>
      </c>
      <c r="F122" s="1834" t="s">
        <v>737</v>
      </c>
      <c r="G122" s="1835"/>
    </row>
    <row r="123" spans="1:7" ht="14.45" customHeight="1" thickBot="1">
      <c r="A123" s="1845"/>
      <c r="B123" s="2191" t="s">
        <v>1</v>
      </c>
      <c r="C123" s="2192"/>
      <c r="D123" s="1067" t="s">
        <v>469</v>
      </c>
      <c r="E123" s="2191" t="s">
        <v>1</v>
      </c>
      <c r="F123" s="2192"/>
      <c r="G123" s="1068" t="s">
        <v>469</v>
      </c>
    </row>
    <row r="124" spans="1:7" ht="14.45" customHeight="1">
      <c r="A124" s="975" t="s">
        <v>9</v>
      </c>
      <c r="B124" s="910">
        <v>81695</v>
      </c>
      <c r="C124" s="833">
        <v>4076</v>
      </c>
      <c r="D124" s="1070">
        <f>C124/B124*100</f>
        <v>4.9892894301976867</v>
      </c>
      <c r="E124" s="1454">
        <v>336711</v>
      </c>
      <c r="F124" s="831">
        <v>67522</v>
      </c>
      <c r="G124" s="1035">
        <f>F124/E124*100</f>
        <v>20.053398908856558</v>
      </c>
    </row>
    <row r="125" spans="1:7" ht="14.45" customHeight="1">
      <c r="A125" s="977" t="s">
        <v>10</v>
      </c>
      <c r="B125" s="914">
        <v>100607</v>
      </c>
      <c r="C125" s="847">
        <v>84</v>
      </c>
      <c r="D125" s="1071">
        <f t="shared" ref="D125:D139" si="8">C125/B125*100</f>
        <v>8.3493196298468297E-2</v>
      </c>
      <c r="E125" s="914">
        <v>389217</v>
      </c>
      <c r="F125" s="847">
        <v>834</v>
      </c>
      <c r="G125" s="1040">
        <f t="shared" ref="G125:G142" si="9">F125/E125*100</f>
        <v>0.21427635483547736</v>
      </c>
    </row>
    <row r="126" spans="1:7" ht="14.45" customHeight="1">
      <c r="A126" s="975" t="s">
        <v>11</v>
      </c>
      <c r="B126" s="918">
        <v>47692</v>
      </c>
      <c r="C126" s="833">
        <v>0</v>
      </c>
      <c r="D126" s="1070">
        <f t="shared" si="8"/>
        <v>0</v>
      </c>
      <c r="E126" s="918">
        <v>115795</v>
      </c>
      <c r="F126" s="833">
        <v>0</v>
      </c>
      <c r="G126" s="1035">
        <f t="shared" si="9"/>
        <v>0</v>
      </c>
    </row>
    <row r="127" spans="1:7" ht="14.45" customHeight="1">
      <c r="A127" s="977" t="s">
        <v>12</v>
      </c>
      <c r="B127" s="914">
        <v>32907</v>
      </c>
      <c r="C127" s="847">
        <v>0</v>
      </c>
      <c r="D127" s="1071">
        <f t="shared" si="8"/>
        <v>0</v>
      </c>
      <c r="E127" s="914">
        <v>74453</v>
      </c>
      <c r="F127" s="847">
        <v>0</v>
      </c>
      <c r="G127" s="1040">
        <f t="shared" si="9"/>
        <v>0</v>
      </c>
    </row>
    <row r="128" spans="1:7" ht="14.45" customHeight="1">
      <c r="A128" s="975" t="s">
        <v>13</v>
      </c>
      <c r="B128" s="918">
        <v>4906</v>
      </c>
      <c r="C128" s="833">
        <v>36</v>
      </c>
      <c r="D128" s="1070">
        <f t="shared" si="8"/>
        <v>0.7337953526294333</v>
      </c>
      <c r="E128" s="918">
        <v>19466</v>
      </c>
      <c r="F128" s="833">
        <v>3</v>
      </c>
      <c r="G128" s="1035">
        <f t="shared" si="9"/>
        <v>1.541148669474982E-2</v>
      </c>
    </row>
    <row r="129" spans="1:7" ht="14.45" customHeight="1">
      <c r="A129" s="977" t="s">
        <v>14</v>
      </c>
      <c r="B129" s="914">
        <v>26442</v>
      </c>
      <c r="C129" s="847">
        <v>73</v>
      </c>
      <c r="D129" s="1071">
        <f t="shared" si="8"/>
        <v>0.27607593979275397</v>
      </c>
      <c r="E129" s="914">
        <v>53686</v>
      </c>
      <c r="F129" s="847">
        <v>86</v>
      </c>
      <c r="G129" s="1040">
        <f t="shared" si="9"/>
        <v>0.16019073874008122</v>
      </c>
    </row>
    <row r="130" spans="1:7" ht="14.45" customHeight="1">
      <c r="A130" s="975" t="s">
        <v>15</v>
      </c>
      <c r="B130" s="918">
        <v>48581</v>
      </c>
      <c r="C130" s="833">
        <v>252</v>
      </c>
      <c r="D130" s="1070">
        <f t="shared" si="8"/>
        <v>0.51872131080051864</v>
      </c>
      <c r="E130" s="918">
        <v>194388</v>
      </c>
      <c r="F130" s="833">
        <v>3512</v>
      </c>
      <c r="G130" s="1035">
        <f t="shared" si="9"/>
        <v>1.8066958865773606</v>
      </c>
    </row>
    <row r="131" spans="1:7" ht="14.45" customHeight="1">
      <c r="A131" s="977" t="s">
        <v>24</v>
      </c>
      <c r="B131" s="914">
        <v>19327</v>
      </c>
      <c r="C131" s="847">
        <v>0</v>
      </c>
      <c r="D131" s="1071">
        <f t="shared" si="8"/>
        <v>0</v>
      </c>
      <c r="E131" s="914">
        <v>48666</v>
      </c>
      <c r="F131" s="847">
        <v>0</v>
      </c>
      <c r="G131" s="1040">
        <f t="shared" si="9"/>
        <v>0</v>
      </c>
    </row>
    <row r="132" spans="1:7" ht="14.45" customHeight="1">
      <c r="A132" s="975" t="s">
        <v>16</v>
      </c>
      <c r="B132" s="918">
        <v>56239</v>
      </c>
      <c r="C132" s="833">
        <v>7</v>
      </c>
      <c r="D132" s="1070">
        <f t="shared" si="8"/>
        <v>1.2446878500684577E-2</v>
      </c>
      <c r="E132" s="918">
        <v>229923</v>
      </c>
      <c r="F132" s="833">
        <v>47</v>
      </c>
      <c r="G132" s="1035">
        <f t="shared" si="9"/>
        <v>2.044162610961061E-2</v>
      </c>
    </row>
    <row r="133" spans="1:7" ht="14.45" customHeight="1">
      <c r="A133" s="977" t="s">
        <v>17</v>
      </c>
      <c r="B133" s="914">
        <v>98458</v>
      </c>
      <c r="C133" s="847">
        <v>2671</v>
      </c>
      <c r="D133" s="1071">
        <f t="shared" si="8"/>
        <v>2.7128318673952343</v>
      </c>
      <c r="E133" s="914">
        <v>513486</v>
      </c>
      <c r="F133" s="847">
        <v>28354</v>
      </c>
      <c r="G133" s="1040">
        <f t="shared" si="9"/>
        <v>5.5218642767280901</v>
      </c>
    </row>
    <row r="134" spans="1:7" ht="14.45" customHeight="1">
      <c r="A134" s="975" t="s">
        <v>18</v>
      </c>
      <c r="B134" s="918">
        <v>32979</v>
      </c>
      <c r="C134" s="833">
        <v>6934</v>
      </c>
      <c r="D134" s="1070">
        <f t="shared" si="8"/>
        <v>21.025501076442584</v>
      </c>
      <c r="E134" s="918">
        <v>122395</v>
      </c>
      <c r="F134" s="833">
        <v>27731</v>
      </c>
      <c r="G134" s="1035">
        <f t="shared" si="9"/>
        <v>22.656971281506596</v>
      </c>
    </row>
    <row r="135" spans="1:7" ht="14.45" customHeight="1">
      <c r="A135" s="977" t="s">
        <v>19</v>
      </c>
      <c r="B135" s="914">
        <v>6800</v>
      </c>
      <c r="C135" s="847">
        <v>36</v>
      </c>
      <c r="D135" s="1071">
        <f t="shared" si="8"/>
        <v>0.52941176470588236</v>
      </c>
      <c r="E135" s="914">
        <v>26650</v>
      </c>
      <c r="F135" s="847">
        <v>1292</v>
      </c>
      <c r="G135" s="1040">
        <f t="shared" si="9"/>
        <v>4.848030018761726</v>
      </c>
    </row>
    <row r="136" spans="1:7" ht="14.45" customHeight="1">
      <c r="A136" s="975" t="s">
        <v>20</v>
      </c>
      <c r="B136" s="918">
        <v>50905</v>
      </c>
      <c r="C136" s="833">
        <v>0</v>
      </c>
      <c r="D136" s="1070">
        <f t="shared" si="8"/>
        <v>0</v>
      </c>
      <c r="E136" s="918">
        <v>133127</v>
      </c>
      <c r="F136" s="833">
        <v>11</v>
      </c>
      <c r="G136" s="1035">
        <f t="shared" si="9"/>
        <v>8.262786662360003E-3</v>
      </c>
    </row>
    <row r="137" spans="1:7" ht="14.45" customHeight="1">
      <c r="A137" s="977" t="s">
        <v>21</v>
      </c>
      <c r="B137" s="914">
        <v>30779</v>
      </c>
      <c r="C137" s="847">
        <v>0</v>
      </c>
      <c r="D137" s="1071">
        <f t="shared" si="8"/>
        <v>0</v>
      </c>
      <c r="E137" s="914">
        <v>63644</v>
      </c>
      <c r="F137" s="847">
        <v>0</v>
      </c>
      <c r="G137" s="1040">
        <f t="shared" si="9"/>
        <v>0</v>
      </c>
    </row>
    <row r="138" spans="1:7" ht="14.45" customHeight="1">
      <c r="A138" s="975" t="s">
        <v>22</v>
      </c>
      <c r="B138" s="918">
        <v>20448</v>
      </c>
      <c r="C138" s="833">
        <v>73</v>
      </c>
      <c r="D138" s="1070">
        <f t="shared" si="8"/>
        <v>0.35700312989045385</v>
      </c>
      <c r="E138" s="918">
        <v>84002</v>
      </c>
      <c r="F138" s="833">
        <v>335</v>
      </c>
      <c r="G138" s="1035">
        <f t="shared" si="9"/>
        <v>0.39880002857074831</v>
      </c>
    </row>
    <row r="139" spans="1:7" ht="14.45" customHeight="1" thickBot="1">
      <c r="A139" s="982" t="s">
        <v>23</v>
      </c>
      <c r="B139" s="922">
        <v>28662</v>
      </c>
      <c r="C139" s="865">
        <v>0</v>
      </c>
      <c r="D139" s="1072">
        <f t="shared" si="8"/>
        <v>0</v>
      </c>
      <c r="E139" s="922">
        <v>65583</v>
      </c>
      <c r="F139" s="865">
        <v>0</v>
      </c>
      <c r="G139" s="1046">
        <f t="shared" si="9"/>
        <v>0</v>
      </c>
    </row>
    <row r="140" spans="1:7" ht="14.45" customHeight="1">
      <c r="A140" s="995" t="s">
        <v>28</v>
      </c>
      <c r="B140" s="927">
        <f>SUM(B124:B125,B128,B129,B130,B132,B133,B134,B135,B138)</f>
        <v>477155</v>
      </c>
      <c r="C140" s="931">
        <f>SUM(C124:C125,C128,C129,C130,C132,C133,C134,C135,C138)</f>
        <v>14242</v>
      </c>
      <c r="D140" s="1053">
        <v>2.9847743395751904</v>
      </c>
      <c r="E140" s="927">
        <f>SUM(E124:E125,E128,E129,E130,E132,E133,E134,E135,E138)</f>
        <v>1969924</v>
      </c>
      <c r="F140" s="931">
        <f>SUM(F124:F125,F128,F129,F130,F132,F133,F134,F135,F138)</f>
        <v>129716</v>
      </c>
      <c r="G140" s="1052">
        <f t="shared" si="9"/>
        <v>6.5848225616825822</v>
      </c>
    </row>
    <row r="141" spans="1:7" ht="14.45" customHeight="1">
      <c r="A141" s="997" t="s">
        <v>27</v>
      </c>
      <c r="B141" s="939">
        <f>SUM(B126,B127,B131,B136,B137,B139)</f>
        <v>210272</v>
      </c>
      <c r="C141" s="943">
        <f>SUM(C126,C127,C131,C136,C137,C139)</f>
        <v>0</v>
      </c>
      <c r="D141" s="1057">
        <v>0</v>
      </c>
      <c r="E141" s="939">
        <f>SUM(E126,E127,E131,E136,E137,E139)</f>
        <v>501268</v>
      </c>
      <c r="F141" s="943">
        <f>SUM(F126,F127,F131,F136,F137,F139)</f>
        <v>11</v>
      </c>
      <c r="G141" s="1056">
        <f t="shared" si="9"/>
        <v>2.1944349130604787E-3</v>
      </c>
    </row>
    <row r="142" spans="1:7" ht="14.45" customHeight="1">
      <c r="A142" s="999" t="s">
        <v>26</v>
      </c>
      <c r="B142" s="951">
        <f>SUM(B124:B139)</f>
        <v>687427</v>
      </c>
      <c r="C142" s="955">
        <f>SUM(C124:C139)</f>
        <v>14242</v>
      </c>
      <c r="D142" s="1061">
        <v>2.0717836221155119</v>
      </c>
      <c r="E142" s="951">
        <f>SUM(E124:E139)</f>
        <v>2471192</v>
      </c>
      <c r="F142" s="955">
        <f>SUM(F124:F139)</f>
        <v>129727</v>
      </c>
      <c r="G142" s="1060">
        <f t="shared" si="9"/>
        <v>5.2495718665324267</v>
      </c>
    </row>
    <row r="143" spans="1:7" ht="24" customHeight="1">
      <c r="A143" s="1850" t="s">
        <v>580</v>
      </c>
      <c r="B143" s="1850"/>
      <c r="C143" s="1850"/>
      <c r="D143" s="1850"/>
      <c r="E143" s="1850"/>
      <c r="F143" s="1850"/>
      <c r="G143" s="1850"/>
    </row>
    <row r="145" spans="1:7" ht="24" customHeight="1">
      <c r="A145" s="1910">
        <v>2018</v>
      </c>
      <c r="B145" s="1910"/>
      <c r="C145" s="1910"/>
      <c r="D145" s="1910"/>
      <c r="E145" s="1910"/>
      <c r="F145" s="1910"/>
      <c r="G145" s="1910"/>
    </row>
    <row r="146" spans="1:7" ht="14.45" customHeight="1">
      <c r="A146" s="1027"/>
      <c r="B146" s="1027"/>
      <c r="C146" s="1027"/>
      <c r="D146" s="1027"/>
      <c r="E146" s="1027"/>
      <c r="F146" s="1027"/>
      <c r="G146" s="1027"/>
    </row>
    <row r="147" spans="1:7" ht="14.45" customHeight="1">
      <c r="A147" s="2189" t="s">
        <v>742</v>
      </c>
      <c r="B147" s="2190"/>
      <c r="C147" s="2190"/>
      <c r="D147" s="2190"/>
      <c r="E147" s="2190"/>
      <c r="F147" s="2190"/>
      <c r="G147" s="2190"/>
    </row>
    <row r="148" spans="1:7" ht="14.45" customHeight="1">
      <c r="A148" s="2190"/>
      <c r="B148" s="2190"/>
      <c r="C148" s="2190"/>
      <c r="D148" s="2190"/>
      <c r="E148" s="2190"/>
      <c r="F148" s="2190"/>
      <c r="G148" s="2190"/>
    </row>
    <row r="149" spans="1:7" ht="36.75" customHeight="1">
      <c r="A149" s="1844" t="s">
        <v>8</v>
      </c>
      <c r="B149" s="1834" t="s">
        <v>552</v>
      </c>
      <c r="C149" s="1835"/>
      <c r="D149" s="1841"/>
      <c r="E149" s="1834" t="s">
        <v>634</v>
      </c>
      <c r="F149" s="1835"/>
      <c r="G149" s="1835"/>
    </row>
    <row r="150" spans="1:7" ht="30" customHeight="1">
      <c r="A150" s="1844"/>
      <c r="B150" s="1085" t="s">
        <v>29</v>
      </c>
      <c r="C150" s="1834" t="s">
        <v>737</v>
      </c>
      <c r="D150" s="1841"/>
      <c r="E150" s="1085" t="s">
        <v>29</v>
      </c>
      <c r="F150" s="1834" t="s">
        <v>737</v>
      </c>
      <c r="G150" s="1835"/>
    </row>
    <row r="151" spans="1:7" ht="14.45" customHeight="1" thickBot="1">
      <c r="A151" s="1845"/>
      <c r="B151" s="2191" t="s">
        <v>1</v>
      </c>
      <c r="C151" s="2192"/>
      <c r="D151" s="1067" t="s">
        <v>469</v>
      </c>
      <c r="E151" s="2191" t="s">
        <v>1</v>
      </c>
      <c r="F151" s="2192"/>
      <c r="G151" s="1068" t="s">
        <v>469</v>
      </c>
    </row>
    <row r="152" spans="1:7" ht="14.45" customHeight="1">
      <c r="A152" s="975" t="s">
        <v>9</v>
      </c>
      <c r="B152" s="910">
        <v>79807</v>
      </c>
      <c r="C152" s="833">
        <v>4059</v>
      </c>
      <c r="D152" s="1070">
        <f>C152/B152*100</f>
        <v>5.0860200233062267</v>
      </c>
      <c r="E152" s="1454">
        <v>326953</v>
      </c>
      <c r="F152" s="831">
        <v>68997</v>
      </c>
      <c r="G152" s="1035">
        <f>F152/E152*100</f>
        <v>21.103033157670982</v>
      </c>
    </row>
    <row r="153" spans="1:7" ht="14.45" customHeight="1">
      <c r="A153" s="977" t="s">
        <v>10</v>
      </c>
      <c r="B153" s="914">
        <v>95064</v>
      </c>
      <c r="C153" s="847">
        <v>101</v>
      </c>
      <c r="D153" s="1071">
        <f t="shared" ref="D153:D167" si="10">C153/B153*100</f>
        <v>0.10624421442396702</v>
      </c>
      <c r="E153" s="914">
        <v>378507</v>
      </c>
      <c r="F153" s="847">
        <v>1068</v>
      </c>
      <c r="G153" s="1040">
        <f t="shared" ref="G153:G170" si="11">F153/E153*100</f>
        <v>0.28216122819393036</v>
      </c>
    </row>
    <row r="154" spans="1:7" ht="14.45" customHeight="1">
      <c r="A154" s="975" t="s">
        <v>11</v>
      </c>
      <c r="B154" s="918">
        <v>47557</v>
      </c>
      <c r="C154" s="833">
        <v>0</v>
      </c>
      <c r="D154" s="1070">
        <f t="shared" si="10"/>
        <v>0</v>
      </c>
      <c r="E154" s="918">
        <v>112970</v>
      </c>
      <c r="F154" s="833">
        <v>0</v>
      </c>
      <c r="G154" s="1035">
        <f t="shared" si="11"/>
        <v>0</v>
      </c>
    </row>
    <row r="155" spans="1:7" ht="14.45" customHeight="1">
      <c r="A155" s="977" t="s">
        <v>12</v>
      </c>
      <c r="B155" s="914">
        <v>32269</v>
      </c>
      <c r="C155" s="847">
        <v>0</v>
      </c>
      <c r="D155" s="1071">
        <f t="shared" si="10"/>
        <v>0</v>
      </c>
      <c r="E155" s="914">
        <v>72822</v>
      </c>
      <c r="F155" s="847">
        <v>0</v>
      </c>
      <c r="G155" s="1040">
        <f t="shared" si="11"/>
        <v>0</v>
      </c>
    </row>
    <row r="156" spans="1:7" ht="14.45" customHeight="1">
      <c r="A156" s="975" t="s">
        <v>13</v>
      </c>
      <c r="B156" s="918">
        <v>4860</v>
      </c>
      <c r="C156" s="833">
        <v>32</v>
      </c>
      <c r="D156" s="1070">
        <f t="shared" si="10"/>
        <v>0.65843621399176955</v>
      </c>
      <c r="E156" s="918">
        <v>18978</v>
      </c>
      <c r="F156" s="833">
        <v>3</v>
      </c>
      <c r="G156" s="1035">
        <f t="shared" si="11"/>
        <v>1.5807777426493835E-2</v>
      </c>
    </row>
    <row r="157" spans="1:7" ht="14.45" customHeight="1">
      <c r="A157" s="977" t="s">
        <v>14</v>
      </c>
      <c r="B157" s="914">
        <v>24428</v>
      </c>
      <c r="C157" s="847">
        <v>149</v>
      </c>
      <c r="D157" s="1071">
        <f t="shared" si="10"/>
        <v>0.60995578843949572</v>
      </c>
      <c r="E157" s="914">
        <v>52688</v>
      </c>
      <c r="F157" s="847">
        <v>412</v>
      </c>
      <c r="G157" s="1040">
        <f t="shared" si="11"/>
        <v>0.78196173701791682</v>
      </c>
    </row>
    <row r="158" spans="1:7" ht="14.45" customHeight="1">
      <c r="A158" s="975" t="s">
        <v>15</v>
      </c>
      <c r="B158" s="918">
        <v>46769</v>
      </c>
      <c r="C158" s="833">
        <v>304</v>
      </c>
      <c r="D158" s="1070">
        <f t="shared" si="10"/>
        <v>0.65000320725266736</v>
      </c>
      <c r="E158" s="918">
        <v>188961</v>
      </c>
      <c r="F158" s="833">
        <v>4328</v>
      </c>
      <c r="G158" s="1035">
        <f t="shared" si="11"/>
        <v>2.290419716237742</v>
      </c>
    </row>
    <row r="159" spans="1:7" ht="14.45" customHeight="1">
      <c r="A159" s="977" t="s">
        <v>24</v>
      </c>
      <c r="B159" s="914">
        <v>19187</v>
      </c>
      <c r="C159" s="847">
        <v>0</v>
      </c>
      <c r="D159" s="1071">
        <f t="shared" si="10"/>
        <v>0</v>
      </c>
      <c r="E159" s="914">
        <v>48029</v>
      </c>
      <c r="F159" s="847">
        <v>0</v>
      </c>
      <c r="G159" s="1040">
        <f t="shared" si="11"/>
        <v>0</v>
      </c>
    </row>
    <row r="160" spans="1:7" ht="14.45" customHeight="1">
      <c r="A160" s="975" t="s">
        <v>16</v>
      </c>
      <c r="B160" s="918">
        <v>53082</v>
      </c>
      <c r="C160" s="833">
        <v>3</v>
      </c>
      <c r="D160" s="1070">
        <f t="shared" si="10"/>
        <v>5.6516333220300672E-3</v>
      </c>
      <c r="E160" s="918">
        <v>221776</v>
      </c>
      <c r="F160" s="833">
        <v>44</v>
      </c>
      <c r="G160" s="1035">
        <f t="shared" si="11"/>
        <v>1.9839838395498161E-2</v>
      </c>
    </row>
    <row r="161" spans="1:7" ht="14.45" customHeight="1">
      <c r="A161" s="977" t="s">
        <v>17</v>
      </c>
      <c r="B161" s="914">
        <v>94620</v>
      </c>
      <c r="C161" s="847">
        <v>3340</v>
      </c>
      <c r="D161" s="1071">
        <f t="shared" si="10"/>
        <v>3.5299091101247093</v>
      </c>
      <c r="E161" s="914">
        <v>500763</v>
      </c>
      <c r="F161" s="847">
        <v>33926</v>
      </c>
      <c r="G161" s="1040">
        <f t="shared" si="11"/>
        <v>6.7748615612575209</v>
      </c>
    </row>
    <row r="162" spans="1:7" ht="14.45" customHeight="1">
      <c r="A162" s="975" t="s">
        <v>18</v>
      </c>
      <c r="B162" s="918">
        <v>32186</v>
      </c>
      <c r="C162" s="833">
        <v>7308</v>
      </c>
      <c r="D162" s="1070">
        <f t="shared" si="10"/>
        <v>22.705524140930837</v>
      </c>
      <c r="E162" s="918">
        <v>119252</v>
      </c>
      <c r="F162" s="833">
        <v>29726</v>
      </c>
      <c r="G162" s="1035">
        <f t="shared" si="11"/>
        <v>24.927045248717004</v>
      </c>
    </row>
    <row r="163" spans="1:7" ht="14.45" customHeight="1">
      <c r="A163" s="977" t="s">
        <v>19</v>
      </c>
      <c r="B163" s="914">
        <v>6425</v>
      </c>
      <c r="C163" s="847">
        <v>40</v>
      </c>
      <c r="D163" s="1071">
        <f t="shared" si="10"/>
        <v>0.62256809338521402</v>
      </c>
      <c r="E163" s="914">
        <v>26281</v>
      </c>
      <c r="F163" s="847">
        <v>1595</v>
      </c>
      <c r="G163" s="1040">
        <f t="shared" si="11"/>
        <v>6.0690232487348279</v>
      </c>
    </row>
    <row r="164" spans="1:7" ht="14.45" customHeight="1">
      <c r="A164" s="975" t="s">
        <v>20</v>
      </c>
      <c r="B164" s="918">
        <v>50203</v>
      </c>
      <c r="C164" s="833">
        <v>0</v>
      </c>
      <c r="D164" s="1070">
        <f t="shared" si="10"/>
        <v>0</v>
      </c>
      <c r="E164" s="918">
        <v>132053</v>
      </c>
      <c r="F164" s="833">
        <v>0</v>
      </c>
      <c r="G164" s="1035">
        <f t="shared" si="11"/>
        <v>0</v>
      </c>
    </row>
    <row r="165" spans="1:7" ht="14.45" customHeight="1">
      <c r="A165" s="977" t="s">
        <v>21</v>
      </c>
      <c r="B165" s="914">
        <v>30516</v>
      </c>
      <c r="C165" s="847">
        <v>0</v>
      </c>
      <c r="D165" s="1071">
        <f t="shared" si="10"/>
        <v>0</v>
      </c>
      <c r="E165" s="914">
        <v>62886</v>
      </c>
      <c r="F165" s="847">
        <v>0</v>
      </c>
      <c r="G165" s="1040">
        <f t="shared" si="11"/>
        <v>0</v>
      </c>
    </row>
    <row r="166" spans="1:7" ht="14.45" customHeight="1">
      <c r="A166" s="975" t="s">
        <v>22</v>
      </c>
      <c r="B166" s="918">
        <v>19553</v>
      </c>
      <c r="C166" s="833">
        <v>86</v>
      </c>
      <c r="D166" s="1070">
        <f t="shared" si="10"/>
        <v>0.43983020508361892</v>
      </c>
      <c r="E166" s="918">
        <v>82364</v>
      </c>
      <c r="F166" s="833">
        <v>531</v>
      </c>
      <c r="G166" s="1035">
        <f t="shared" si="11"/>
        <v>0.64469914040114618</v>
      </c>
    </row>
    <row r="167" spans="1:7" ht="14.45" customHeight="1" thickBot="1">
      <c r="A167" s="982" t="s">
        <v>23</v>
      </c>
      <c r="B167" s="922">
        <v>28776</v>
      </c>
      <c r="C167" s="865">
        <v>0</v>
      </c>
      <c r="D167" s="1072">
        <f t="shared" si="10"/>
        <v>0</v>
      </c>
      <c r="E167" s="922">
        <v>64805</v>
      </c>
      <c r="F167" s="865" t="s">
        <v>523</v>
      </c>
      <c r="G167" s="1046" t="s">
        <v>523</v>
      </c>
    </row>
    <row r="168" spans="1:7" ht="14.45" customHeight="1">
      <c r="A168" s="995" t="s">
        <v>28</v>
      </c>
      <c r="B168" s="927">
        <f>SUM(B152:B153,B156,B157,B158,B160,B161,B162,B163,B166)</f>
        <v>456794</v>
      </c>
      <c r="C168" s="931">
        <f>SUM(C152:C153,C156,C157,C158,C160,C161,C162,C163,C166)</f>
        <v>15422</v>
      </c>
      <c r="D168" s="1053">
        <v>3.3761389160102802</v>
      </c>
      <c r="E168" s="927">
        <f>SUM(E152:E153,E156,E157,E158,E160,E161,E162,E163,E166)</f>
        <v>1916523</v>
      </c>
      <c r="F168" s="931">
        <f>SUM(F152:F153,F156,F157,F158,F160,F161,F162,F163,F166)</f>
        <v>140630</v>
      </c>
      <c r="G168" s="1052">
        <f t="shared" si="11"/>
        <v>7.3377674048263435</v>
      </c>
    </row>
    <row r="169" spans="1:7" ht="14.45" customHeight="1">
      <c r="A169" s="997" t="s">
        <v>27</v>
      </c>
      <c r="B169" s="939">
        <f>SUM(B154,B155,B159,B164,B165,B167)</f>
        <v>208508</v>
      </c>
      <c r="C169" s="943">
        <f>SUM(C154,C155,C159,C164,C165,C167)</f>
        <v>0</v>
      </c>
      <c r="D169" s="1057">
        <v>0</v>
      </c>
      <c r="E169" s="939">
        <f>SUM(E154,E155,E159,E164,E165,E167)</f>
        <v>493565</v>
      </c>
      <c r="F169" s="943" t="s">
        <v>523</v>
      </c>
      <c r="G169" s="1056" t="s">
        <v>523</v>
      </c>
    </row>
    <row r="170" spans="1:7" ht="14.45" customHeight="1">
      <c r="A170" s="999" t="s">
        <v>26</v>
      </c>
      <c r="B170" s="951">
        <f>SUM(B152:B167)</f>
        <v>665302</v>
      </c>
      <c r="C170" s="955">
        <f>SUM(C152:C167)</f>
        <v>15422</v>
      </c>
      <c r="D170" s="1061">
        <v>2.3180450381931816</v>
      </c>
      <c r="E170" s="951">
        <f>SUM(E152:E167)</f>
        <v>2410088</v>
      </c>
      <c r="F170" s="955">
        <f>SUM(F152:F167)</f>
        <v>140630</v>
      </c>
      <c r="G170" s="1060">
        <f t="shared" si="11"/>
        <v>5.8350566452345305</v>
      </c>
    </row>
    <row r="171" spans="1:7" ht="14.45" customHeight="1">
      <c r="A171" s="1850" t="s">
        <v>524</v>
      </c>
      <c r="B171" s="1850"/>
      <c r="C171" s="1850"/>
      <c r="D171" s="1850"/>
      <c r="E171" s="1850"/>
      <c r="F171" s="1850"/>
      <c r="G171" s="1850"/>
    </row>
    <row r="172" spans="1:7" ht="24" customHeight="1">
      <c r="A172" s="1850" t="s">
        <v>582</v>
      </c>
      <c r="B172" s="1850"/>
      <c r="C172" s="1850"/>
      <c r="D172" s="1850"/>
      <c r="E172" s="1850"/>
      <c r="F172" s="1850"/>
      <c r="G172" s="1850"/>
    </row>
  </sheetData>
  <mergeCells count="61">
    <mergeCell ref="A3:G3"/>
    <mergeCell ref="A5:G6"/>
    <mergeCell ref="A7:A9"/>
    <mergeCell ref="B7:D7"/>
    <mergeCell ref="E7:G7"/>
    <mergeCell ref="C8:D8"/>
    <mergeCell ref="F8:G8"/>
    <mergeCell ref="B9:C9"/>
    <mergeCell ref="E9:F9"/>
    <mergeCell ref="A29:G29"/>
    <mergeCell ref="A32:G32"/>
    <mergeCell ref="A35:G36"/>
    <mergeCell ref="A37:A39"/>
    <mergeCell ref="B37:D37"/>
    <mergeCell ref="E37:G37"/>
    <mergeCell ref="C38:D38"/>
    <mergeCell ref="F38:G38"/>
    <mergeCell ref="B39:C39"/>
    <mergeCell ref="E39:F39"/>
    <mergeCell ref="A59:G59"/>
    <mergeCell ref="A61:G61"/>
    <mergeCell ref="A63:G64"/>
    <mergeCell ref="A65:A67"/>
    <mergeCell ref="B65:D65"/>
    <mergeCell ref="E65:G65"/>
    <mergeCell ref="C66:D66"/>
    <mergeCell ref="F66:G66"/>
    <mergeCell ref="B67:C67"/>
    <mergeCell ref="E67:F67"/>
    <mergeCell ref="A87:G87"/>
    <mergeCell ref="A89:G89"/>
    <mergeCell ref="A91:G92"/>
    <mergeCell ref="A93:A95"/>
    <mergeCell ref="B93:D93"/>
    <mergeCell ref="E93:G93"/>
    <mergeCell ref="C94:D94"/>
    <mergeCell ref="F94:G94"/>
    <mergeCell ref="B95:C95"/>
    <mergeCell ref="E95:F95"/>
    <mergeCell ref="A115:G115"/>
    <mergeCell ref="A117:G117"/>
    <mergeCell ref="A119:G120"/>
    <mergeCell ref="A121:A123"/>
    <mergeCell ref="B121:D121"/>
    <mergeCell ref="E121:G121"/>
    <mergeCell ref="C122:D122"/>
    <mergeCell ref="F122:G122"/>
    <mergeCell ref="B123:C123"/>
    <mergeCell ref="E123:F123"/>
    <mergeCell ref="A171:G171"/>
    <mergeCell ref="A172:G172"/>
    <mergeCell ref="A143:G143"/>
    <mergeCell ref="A145:G145"/>
    <mergeCell ref="A147:G148"/>
    <mergeCell ref="A149:A151"/>
    <mergeCell ref="B149:D149"/>
    <mergeCell ref="E149:G149"/>
    <mergeCell ref="C150:D150"/>
    <mergeCell ref="F150:G150"/>
    <mergeCell ref="B151:C151"/>
    <mergeCell ref="E151:F151"/>
  </mergeCells>
  <hyperlinks>
    <hyperlink ref="A1" location="Inhalt!A9" display="Zurück zum Inhalt" xr:uid="{00000000-0004-0000-1A00-000000000000}"/>
  </hyperlink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P266"/>
  <sheetViews>
    <sheetView zoomScale="80" zoomScaleNormal="80" workbookViewId="0"/>
  </sheetViews>
  <sheetFormatPr baseColWidth="10" defaultColWidth="11" defaultRowHeight="14.25"/>
  <cols>
    <col min="1" max="1" width="23.5" customWidth="1"/>
    <col min="2" max="115" width="11.625" customWidth="1"/>
  </cols>
  <sheetData>
    <row r="1" spans="1:172" ht="15">
      <c r="A1" s="1527" t="s">
        <v>176</v>
      </c>
    </row>
    <row r="2" spans="1:172" s="529" customFormat="1"/>
    <row r="3" spans="1:172" ht="23.25">
      <c r="A3" s="1842">
        <v>2023</v>
      </c>
      <c r="B3" s="1842"/>
      <c r="C3" s="1842"/>
      <c r="D3" s="1842"/>
      <c r="E3" s="1842"/>
      <c r="F3" s="1842"/>
      <c r="G3" s="1842"/>
      <c r="H3" s="1842"/>
      <c r="I3" s="1842"/>
      <c r="J3" s="1842"/>
      <c r="K3" s="1842"/>
      <c r="L3" s="1842"/>
      <c r="M3" s="1842"/>
      <c r="N3" s="1842"/>
      <c r="O3" s="1842"/>
      <c r="P3" s="1842"/>
      <c r="Q3" s="1842"/>
      <c r="R3" s="1842"/>
      <c r="S3" s="1842"/>
      <c r="T3" s="1842"/>
      <c r="U3" s="1842"/>
      <c r="V3" s="1842"/>
      <c r="W3" s="1842"/>
      <c r="X3" s="1842"/>
      <c r="Y3" s="1842"/>
      <c r="Z3" s="1842"/>
      <c r="AA3" s="1842"/>
      <c r="AB3" s="1842"/>
      <c r="AC3" s="1842"/>
      <c r="AD3" s="1842"/>
      <c r="AE3" s="1842"/>
      <c r="AF3" s="1842"/>
      <c r="AG3" s="1842"/>
      <c r="AH3" s="1842"/>
      <c r="AI3" s="1842"/>
      <c r="AJ3" s="1842"/>
      <c r="AK3" s="1842"/>
      <c r="AL3" s="1842"/>
      <c r="AM3" s="1842"/>
      <c r="AN3" s="1842"/>
      <c r="AO3" s="1842"/>
      <c r="AP3" s="1842"/>
      <c r="AQ3" s="1842"/>
      <c r="AR3" s="184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c r="BP3" s="1842"/>
      <c r="BQ3" s="1842"/>
      <c r="BR3" s="1842"/>
      <c r="BS3" s="1842"/>
      <c r="BT3" s="1842"/>
      <c r="BU3" s="1842"/>
      <c r="BV3" s="1842"/>
      <c r="BW3" s="1842"/>
      <c r="BX3" s="1842"/>
      <c r="BY3" s="1842"/>
      <c r="BZ3" s="1842"/>
      <c r="CA3" s="1842"/>
      <c r="CB3" s="1842"/>
      <c r="CC3" s="1842"/>
      <c r="CD3" s="1842"/>
      <c r="CE3" s="1842"/>
      <c r="CF3" s="1842"/>
      <c r="CG3" s="1842"/>
      <c r="CH3" s="1842"/>
      <c r="CI3" s="1842"/>
      <c r="CJ3" s="1842"/>
      <c r="CK3" s="1842"/>
      <c r="CL3" s="1842"/>
      <c r="CM3" s="1842"/>
      <c r="CN3" s="1842"/>
      <c r="CO3" s="1842"/>
      <c r="CP3" s="1842"/>
      <c r="CQ3" s="1842"/>
      <c r="CR3" s="1842"/>
      <c r="CS3" s="1842"/>
      <c r="CT3" s="1842"/>
      <c r="CU3" s="1842"/>
      <c r="CV3" s="1842"/>
      <c r="CW3" s="1842"/>
      <c r="CX3" s="1842"/>
      <c r="CY3" s="1842"/>
      <c r="CZ3" s="1842"/>
      <c r="DA3" s="1842"/>
      <c r="DB3" s="1842"/>
      <c r="DC3" s="1842"/>
      <c r="DD3" s="1842"/>
      <c r="DE3" s="1842"/>
      <c r="DF3" s="1842"/>
      <c r="DG3" s="1842"/>
      <c r="DH3" s="1842"/>
      <c r="DI3" s="1842"/>
      <c r="DJ3" s="1842"/>
      <c r="DK3" s="1842"/>
      <c r="DL3" s="1842"/>
      <c r="DM3" s="1842"/>
      <c r="DN3" s="1842"/>
      <c r="DO3" s="1842"/>
      <c r="DP3" s="1842"/>
      <c r="DQ3" s="1842"/>
      <c r="DR3" s="1842"/>
      <c r="DS3" s="1842"/>
      <c r="DT3" s="1842"/>
      <c r="DU3" s="1842"/>
      <c r="DV3" s="1842"/>
      <c r="DW3" s="1842"/>
      <c r="DX3" s="1842"/>
      <c r="DY3" s="1842"/>
      <c r="DZ3" s="1842"/>
      <c r="EA3" s="1842"/>
      <c r="EB3" s="1842"/>
      <c r="EC3" s="1842"/>
      <c r="ED3" s="1842"/>
      <c r="EE3" s="1842"/>
      <c r="EF3" s="1842"/>
      <c r="EG3" s="1842"/>
      <c r="EH3" s="1842"/>
      <c r="EI3" s="1842"/>
      <c r="EJ3" s="1842"/>
      <c r="EK3" s="1842"/>
      <c r="EL3" s="1842"/>
      <c r="EM3" s="1842"/>
      <c r="EN3" s="1842"/>
      <c r="EO3" s="1842"/>
      <c r="EP3" s="1842"/>
      <c r="EQ3" s="1842"/>
      <c r="ER3" s="1842"/>
      <c r="ES3" s="1842"/>
      <c r="ET3" s="1842"/>
      <c r="EU3" s="1842"/>
      <c r="EV3" s="1842"/>
      <c r="EW3" s="1842"/>
      <c r="EX3" s="1842"/>
      <c r="EY3" s="1842"/>
      <c r="EZ3" s="1842"/>
      <c r="FA3" s="1842"/>
      <c r="FB3" s="1842"/>
      <c r="FC3" s="1842"/>
      <c r="FD3" s="1842"/>
      <c r="FE3" s="1842"/>
      <c r="FF3" s="1842"/>
      <c r="FG3" s="1842"/>
      <c r="FH3" s="1842"/>
      <c r="FI3" s="1842"/>
      <c r="FJ3" s="1842"/>
      <c r="FK3" s="1842"/>
      <c r="FL3" s="1842"/>
      <c r="FM3" s="1842"/>
      <c r="FN3" s="1842"/>
      <c r="FO3" s="1842"/>
      <c r="FP3" s="1842"/>
    </row>
    <row r="5" spans="1:172" ht="15">
      <c r="A5" s="241" t="s">
        <v>390</v>
      </c>
      <c r="B5" s="462"/>
      <c r="C5" s="462"/>
      <c r="D5" s="462"/>
      <c r="E5" s="462"/>
      <c r="F5" s="462"/>
      <c r="G5" s="462"/>
    </row>
    <row r="6" spans="1:172" ht="15">
      <c r="A6" s="333" t="s">
        <v>8</v>
      </c>
      <c r="B6" s="2000" t="s">
        <v>26</v>
      </c>
      <c r="C6" s="2010"/>
      <c r="D6" s="2010"/>
      <c r="E6" s="2010"/>
      <c r="F6" s="2010"/>
      <c r="G6" s="2010"/>
      <c r="H6" s="2010"/>
      <c r="I6" s="2010"/>
      <c r="J6" s="2013"/>
      <c r="K6" s="2000" t="s">
        <v>28</v>
      </c>
      <c r="L6" s="2010"/>
      <c r="M6" s="2010"/>
      <c r="N6" s="2010"/>
      <c r="O6" s="2010"/>
      <c r="P6" s="2010"/>
      <c r="Q6" s="2010"/>
      <c r="R6" s="2010"/>
      <c r="S6" s="2013"/>
      <c r="T6" s="2000" t="s">
        <v>27</v>
      </c>
      <c r="U6" s="2010"/>
      <c r="V6" s="2010"/>
      <c r="W6" s="2010"/>
      <c r="X6" s="2010"/>
      <c r="Y6" s="2010"/>
      <c r="Z6" s="2010"/>
      <c r="AA6" s="2010"/>
      <c r="AB6" s="2013"/>
      <c r="AC6" s="2003" t="s">
        <v>9</v>
      </c>
      <c r="AD6" s="2010"/>
      <c r="AE6" s="2010"/>
      <c r="AF6" s="2010"/>
      <c r="AG6" s="2010"/>
      <c r="AH6" s="2010"/>
      <c r="AI6" s="2010"/>
      <c r="AJ6" s="2010"/>
      <c r="AK6" s="2013"/>
      <c r="AL6" s="2003" t="s">
        <v>10</v>
      </c>
      <c r="AM6" s="2010"/>
      <c r="AN6" s="2010"/>
      <c r="AO6" s="2010"/>
      <c r="AP6" s="2010"/>
      <c r="AQ6" s="2010"/>
      <c r="AR6" s="2010"/>
      <c r="AS6" s="2010"/>
      <c r="AT6" s="2013"/>
      <c r="AU6" s="2000" t="s">
        <v>11</v>
      </c>
      <c r="AV6" s="2010"/>
      <c r="AW6" s="2010"/>
      <c r="AX6" s="2010"/>
      <c r="AY6" s="2010"/>
      <c r="AZ6" s="2010"/>
      <c r="BA6" s="2010"/>
      <c r="BB6" s="2010"/>
      <c r="BC6" s="2013"/>
      <c r="BD6" s="2000" t="s">
        <v>12</v>
      </c>
      <c r="BE6" s="2010"/>
      <c r="BF6" s="2010"/>
      <c r="BG6" s="2010"/>
      <c r="BH6" s="2010"/>
      <c r="BI6" s="2010"/>
      <c r="BJ6" s="2010"/>
      <c r="BK6" s="2010"/>
      <c r="BL6" s="2013"/>
      <c r="BM6" s="2000" t="s">
        <v>13</v>
      </c>
      <c r="BN6" s="2010"/>
      <c r="BO6" s="2010"/>
      <c r="BP6" s="2010"/>
      <c r="BQ6" s="2010"/>
      <c r="BR6" s="2010"/>
      <c r="BS6" s="2010"/>
      <c r="BT6" s="2010"/>
      <c r="BU6" s="2013"/>
      <c r="BV6" s="2003" t="s">
        <v>14</v>
      </c>
      <c r="BW6" s="2010"/>
      <c r="BX6" s="2010"/>
      <c r="BY6" s="2010"/>
      <c r="BZ6" s="2010"/>
      <c r="CA6" s="2010"/>
      <c r="CB6" s="2010"/>
      <c r="CC6" s="2010"/>
      <c r="CD6" s="2013"/>
      <c r="CE6" s="2003" t="s">
        <v>15</v>
      </c>
      <c r="CF6" s="2010"/>
      <c r="CG6" s="2010"/>
      <c r="CH6" s="2010"/>
      <c r="CI6" s="2010"/>
      <c r="CJ6" s="2010"/>
      <c r="CK6" s="2010"/>
      <c r="CL6" s="2010"/>
      <c r="CM6" s="2013"/>
      <c r="CN6" s="2003" t="s">
        <v>24</v>
      </c>
      <c r="CO6" s="2010"/>
      <c r="CP6" s="2010"/>
      <c r="CQ6" s="2010"/>
      <c r="CR6" s="2010"/>
      <c r="CS6" s="2010"/>
      <c r="CT6" s="2010"/>
      <c r="CU6" s="2010"/>
      <c r="CV6" s="2013"/>
      <c r="CW6" s="2003" t="s">
        <v>16</v>
      </c>
      <c r="CX6" s="2010"/>
      <c r="CY6" s="2010"/>
      <c r="CZ6" s="2010"/>
      <c r="DA6" s="2010"/>
      <c r="DB6" s="2010"/>
      <c r="DC6" s="2010"/>
      <c r="DD6" s="2010"/>
      <c r="DE6" s="2013"/>
      <c r="DF6" s="2003" t="s">
        <v>17</v>
      </c>
      <c r="DG6" s="2010"/>
      <c r="DH6" s="2010"/>
      <c r="DI6" s="2010"/>
      <c r="DJ6" s="2010"/>
      <c r="DK6" s="2010"/>
      <c r="DL6" s="2010"/>
      <c r="DM6" s="2010"/>
      <c r="DN6" s="2013"/>
      <c r="DO6" s="2000" t="s">
        <v>18</v>
      </c>
      <c r="DP6" s="2010"/>
      <c r="DQ6" s="2010"/>
      <c r="DR6" s="2010"/>
      <c r="DS6" s="2010"/>
      <c r="DT6" s="2010"/>
      <c r="DU6" s="2010"/>
      <c r="DV6" s="2010"/>
      <c r="DW6" s="2013"/>
      <c r="DX6" s="2000" t="s">
        <v>19</v>
      </c>
      <c r="DY6" s="2010"/>
      <c r="DZ6" s="2010"/>
      <c r="EA6" s="2010"/>
      <c r="EB6" s="2010"/>
      <c r="EC6" s="2010"/>
      <c r="ED6" s="2010"/>
      <c r="EE6" s="2010"/>
      <c r="EF6" s="2013"/>
      <c r="EG6" s="2003" t="s">
        <v>20</v>
      </c>
      <c r="EH6" s="2010"/>
      <c r="EI6" s="2010"/>
      <c r="EJ6" s="2010"/>
      <c r="EK6" s="2010"/>
      <c r="EL6" s="2010"/>
      <c r="EM6" s="2010"/>
      <c r="EN6" s="2010"/>
      <c r="EO6" s="2013"/>
      <c r="EP6" s="2003" t="s">
        <v>21</v>
      </c>
      <c r="EQ6" s="2010"/>
      <c r="ER6" s="2010"/>
      <c r="ES6" s="2010"/>
      <c r="ET6" s="2010"/>
      <c r="EU6" s="2010"/>
      <c r="EV6" s="2010"/>
      <c r="EW6" s="2010"/>
      <c r="EX6" s="2013"/>
      <c r="EY6" s="2000" t="s">
        <v>22</v>
      </c>
      <c r="EZ6" s="2010"/>
      <c r="FA6" s="2010"/>
      <c r="FB6" s="2010"/>
      <c r="FC6" s="2010"/>
      <c r="FD6" s="2010"/>
      <c r="FE6" s="2010"/>
      <c r="FF6" s="2010"/>
      <c r="FG6" s="2013"/>
      <c r="FH6" s="2003" t="s">
        <v>23</v>
      </c>
      <c r="FI6" s="2010"/>
      <c r="FJ6" s="2010"/>
      <c r="FK6" s="2010"/>
      <c r="FL6" s="2010"/>
      <c r="FM6" s="2010"/>
      <c r="FN6" s="2010"/>
      <c r="FO6" s="2010"/>
      <c r="FP6" s="2013"/>
    </row>
    <row r="7" spans="1:172" ht="15">
      <c r="A7" s="333" t="s">
        <v>124</v>
      </c>
      <c r="B7" s="2199" t="s">
        <v>201</v>
      </c>
      <c r="C7" s="2010"/>
      <c r="D7" s="2013"/>
      <c r="E7" s="2196" t="s">
        <v>104</v>
      </c>
      <c r="F7" s="2010"/>
      <c r="G7" s="2013"/>
      <c r="H7" s="2205" t="s">
        <v>3</v>
      </c>
      <c r="I7" s="2010"/>
      <c r="J7" s="2013"/>
      <c r="K7" s="2199" t="s">
        <v>201</v>
      </c>
      <c r="L7" s="2010"/>
      <c r="M7" s="2013"/>
      <c r="N7" s="2196" t="s">
        <v>104</v>
      </c>
      <c r="O7" s="2010"/>
      <c r="P7" s="2013"/>
      <c r="Q7" s="2196" t="s">
        <v>3</v>
      </c>
      <c r="R7" s="2010"/>
      <c r="S7" s="2013"/>
      <c r="T7" s="2199" t="s">
        <v>201</v>
      </c>
      <c r="U7" s="2010"/>
      <c r="V7" s="2013"/>
      <c r="W7" s="2196" t="s">
        <v>104</v>
      </c>
      <c r="X7" s="2010"/>
      <c r="Y7" s="2013"/>
      <c r="Z7" s="2196" t="s">
        <v>3</v>
      </c>
      <c r="AA7" s="2010"/>
      <c r="AB7" s="2013"/>
      <c r="AC7" s="2196" t="s">
        <v>201</v>
      </c>
      <c r="AD7" s="2010"/>
      <c r="AE7" s="2013"/>
      <c r="AF7" s="2196" t="s">
        <v>104</v>
      </c>
      <c r="AG7" s="2010"/>
      <c r="AH7" s="2013"/>
      <c r="AI7" s="2196" t="s">
        <v>3</v>
      </c>
      <c r="AJ7" s="2010"/>
      <c r="AK7" s="2013"/>
      <c r="AL7" s="2196" t="s">
        <v>201</v>
      </c>
      <c r="AM7" s="2010"/>
      <c r="AN7" s="2013"/>
      <c r="AO7" s="2196" t="s">
        <v>104</v>
      </c>
      <c r="AP7" s="2010"/>
      <c r="AQ7" s="2013"/>
      <c r="AR7" s="2196" t="s">
        <v>3</v>
      </c>
      <c r="AS7" s="2010"/>
      <c r="AT7" s="2013"/>
      <c r="AU7" s="2199" t="s">
        <v>201</v>
      </c>
      <c r="AV7" s="2010"/>
      <c r="AW7" s="2013"/>
      <c r="AX7" s="2196" t="s">
        <v>104</v>
      </c>
      <c r="AY7" s="2010"/>
      <c r="AZ7" s="2013"/>
      <c r="BA7" s="2196" t="s">
        <v>3</v>
      </c>
      <c r="BB7" s="2010"/>
      <c r="BC7" s="2013"/>
      <c r="BD7" s="2199" t="s">
        <v>201</v>
      </c>
      <c r="BE7" s="2010"/>
      <c r="BF7" s="2013"/>
      <c r="BG7" s="2196" t="s">
        <v>104</v>
      </c>
      <c r="BH7" s="2010"/>
      <c r="BI7" s="2013"/>
      <c r="BJ7" s="2196" t="s">
        <v>3</v>
      </c>
      <c r="BK7" s="2010"/>
      <c r="BL7" s="2013"/>
      <c r="BM7" s="2199" t="s">
        <v>201</v>
      </c>
      <c r="BN7" s="2010"/>
      <c r="BO7" s="2013"/>
      <c r="BP7" s="2196" t="s">
        <v>104</v>
      </c>
      <c r="BQ7" s="2010"/>
      <c r="BR7" s="2013"/>
      <c r="BS7" s="2196" t="s">
        <v>3</v>
      </c>
      <c r="BT7" s="2010"/>
      <c r="BU7" s="2013"/>
      <c r="BV7" s="2196" t="s">
        <v>201</v>
      </c>
      <c r="BW7" s="2010"/>
      <c r="BX7" s="2013"/>
      <c r="BY7" s="2196" t="s">
        <v>104</v>
      </c>
      <c r="BZ7" s="2010"/>
      <c r="CA7" s="2013"/>
      <c r="CB7" s="2196" t="s">
        <v>3</v>
      </c>
      <c r="CC7" s="2010"/>
      <c r="CD7" s="2013"/>
      <c r="CE7" s="2196" t="s">
        <v>201</v>
      </c>
      <c r="CF7" s="2010"/>
      <c r="CG7" s="2013"/>
      <c r="CH7" s="2196" t="s">
        <v>104</v>
      </c>
      <c r="CI7" s="2010"/>
      <c r="CJ7" s="2013"/>
      <c r="CK7" s="2196" t="s">
        <v>3</v>
      </c>
      <c r="CL7" s="2010"/>
      <c r="CM7" s="2013"/>
      <c r="CN7" s="2196" t="s">
        <v>201</v>
      </c>
      <c r="CO7" s="2010"/>
      <c r="CP7" s="2013"/>
      <c r="CQ7" s="2202" t="s">
        <v>104</v>
      </c>
      <c r="CR7" s="2010"/>
      <c r="CS7" s="2013"/>
      <c r="CT7" s="2202" t="s">
        <v>3</v>
      </c>
      <c r="CU7" s="2010"/>
      <c r="CV7" s="2013"/>
      <c r="CW7" s="2196" t="s">
        <v>201</v>
      </c>
      <c r="CX7" s="2010"/>
      <c r="CY7" s="2013"/>
      <c r="CZ7" s="2202" t="s">
        <v>104</v>
      </c>
      <c r="DA7" s="2010"/>
      <c r="DB7" s="2013"/>
      <c r="DC7" s="2202" t="s">
        <v>3</v>
      </c>
      <c r="DD7" s="2010"/>
      <c r="DE7" s="2013"/>
      <c r="DF7" s="2196" t="s">
        <v>201</v>
      </c>
      <c r="DG7" s="2010"/>
      <c r="DH7" s="2013"/>
      <c r="DI7" s="2202" t="s">
        <v>104</v>
      </c>
      <c r="DJ7" s="2010"/>
      <c r="DK7" s="2013"/>
      <c r="DL7" s="2202" t="s">
        <v>3</v>
      </c>
      <c r="DM7" s="2010"/>
      <c r="DN7" s="2013"/>
      <c r="DO7" s="2199" t="s">
        <v>201</v>
      </c>
      <c r="DP7" s="2010"/>
      <c r="DQ7" s="2013"/>
      <c r="DR7" s="2202" t="s">
        <v>104</v>
      </c>
      <c r="DS7" s="2010"/>
      <c r="DT7" s="2013"/>
      <c r="DU7" s="2202" t="s">
        <v>3</v>
      </c>
      <c r="DV7" s="2010"/>
      <c r="DW7" s="2013"/>
      <c r="DX7" s="2199" t="s">
        <v>201</v>
      </c>
      <c r="DY7" s="2010"/>
      <c r="DZ7" s="2013"/>
      <c r="EA7" s="2202" t="s">
        <v>104</v>
      </c>
      <c r="EB7" s="2010"/>
      <c r="EC7" s="2013"/>
      <c r="ED7" s="2202" t="s">
        <v>3</v>
      </c>
      <c r="EE7" s="2010"/>
      <c r="EF7" s="2013"/>
      <c r="EG7" s="2196" t="s">
        <v>201</v>
      </c>
      <c r="EH7" s="2010"/>
      <c r="EI7" s="2013"/>
      <c r="EJ7" s="2202" t="s">
        <v>104</v>
      </c>
      <c r="EK7" s="2010"/>
      <c r="EL7" s="2013"/>
      <c r="EM7" s="2202" t="s">
        <v>3</v>
      </c>
      <c r="EN7" s="2010"/>
      <c r="EO7" s="2013"/>
      <c r="EP7" s="2196" t="s">
        <v>201</v>
      </c>
      <c r="EQ7" s="2010"/>
      <c r="ER7" s="2013"/>
      <c r="ES7" s="2202" t="s">
        <v>104</v>
      </c>
      <c r="ET7" s="2010"/>
      <c r="EU7" s="2013"/>
      <c r="EV7" s="2202" t="s">
        <v>3</v>
      </c>
      <c r="EW7" s="2010"/>
      <c r="EX7" s="2013"/>
      <c r="EY7" s="2199" t="s">
        <v>201</v>
      </c>
      <c r="EZ7" s="2010"/>
      <c r="FA7" s="2013"/>
      <c r="FB7" s="2202" t="s">
        <v>104</v>
      </c>
      <c r="FC7" s="2010"/>
      <c r="FD7" s="2013"/>
      <c r="FE7" s="2202" t="s">
        <v>3</v>
      </c>
      <c r="FF7" s="2010"/>
      <c r="FG7" s="2013"/>
      <c r="FH7" s="2196" t="s">
        <v>201</v>
      </c>
      <c r="FI7" s="2010"/>
      <c r="FJ7" s="2013"/>
      <c r="FK7" s="2202" t="s">
        <v>104</v>
      </c>
      <c r="FL7" s="2010"/>
      <c r="FM7" s="2013"/>
      <c r="FN7" s="2202" t="s">
        <v>3</v>
      </c>
      <c r="FO7" s="2010"/>
      <c r="FP7" s="2013"/>
    </row>
    <row r="8" spans="1:172" ht="15.75" thickBot="1">
      <c r="A8" s="334" t="s">
        <v>202</v>
      </c>
      <c r="B8" s="463" t="s">
        <v>46</v>
      </c>
      <c r="C8" s="335" t="s">
        <v>69</v>
      </c>
      <c r="D8" s="398" t="s">
        <v>77</v>
      </c>
      <c r="E8" s="220" t="s">
        <v>46</v>
      </c>
      <c r="F8" s="335" t="s">
        <v>69</v>
      </c>
      <c r="G8" s="398" t="s">
        <v>77</v>
      </c>
      <c r="H8" s="220" t="s">
        <v>46</v>
      </c>
      <c r="I8" s="335" t="s">
        <v>69</v>
      </c>
      <c r="J8" s="398" t="s">
        <v>77</v>
      </c>
      <c r="K8" s="220" t="s">
        <v>46</v>
      </c>
      <c r="L8" s="335" t="s">
        <v>69</v>
      </c>
      <c r="M8" s="398" t="s">
        <v>77</v>
      </c>
      <c r="N8" s="220" t="s">
        <v>46</v>
      </c>
      <c r="O8" s="335" t="s">
        <v>69</v>
      </c>
      <c r="P8" s="398" t="s">
        <v>77</v>
      </c>
      <c r="Q8" s="220" t="s">
        <v>46</v>
      </c>
      <c r="R8" s="335" t="s">
        <v>69</v>
      </c>
      <c r="S8" s="398" t="s">
        <v>77</v>
      </c>
      <c r="T8" s="220" t="s">
        <v>46</v>
      </c>
      <c r="U8" s="335" t="s">
        <v>69</v>
      </c>
      <c r="V8" s="398" t="s">
        <v>77</v>
      </c>
      <c r="W8" s="220" t="s">
        <v>46</v>
      </c>
      <c r="X8" s="335" t="s">
        <v>69</v>
      </c>
      <c r="Y8" s="219" t="s">
        <v>77</v>
      </c>
      <c r="Z8" s="463" t="s">
        <v>46</v>
      </c>
      <c r="AA8" s="335" t="s">
        <v>69</v>
      </c>
      <c r="AB8" s="219" t="s">
        <v>77</v>
      </c>
      <c r="AC8" s="463" t="s">
        <v>46</v>
      </c>
      <c r="AD8" s="335" t="s">
        <v>69</v>
      </c>
      <c r="AE8" s="219" t="s">
        <v>77</v>
      </c>
      <c r="AF8" s="463" t="s">
        <v>46</v>
      </c>
      <c r="AG8" s="335" t="s">
        <v>69</v>
      </c>
      <c r="AH8" s="219" t="s">
        <v>77</v>
      </c>
      <c r="AI8" s="463" t="s">
        <v>46</v>
      </c>
      <c r="AJ8" s="335" t="s">
        <v>69</v>
      </c>
      <c r="AK8" s="219" t="s">
        <v>77</v>
      </c>
      <c r="AL8" s="463" t="s">
        <v>46</v>
      </c>
      <c r="AM8" s="335" t="s">
        <v>69</v>
      </c>
      <c r="AN8" s="219" t="s">
        <v>77</v>
      </c>
      <c r="AO8" s="463" t="s">
        <v>46</v>
      </c>
      <c r="AP8" s="335" t="s">
        <v>69</v>
      </c>
      <c r="AQ8" s="219" t="s">
        <v>77</v>
      </c>
      <c r="AR8" s="463" t="s">
        <v>46</v>
      </c>
      <c r="AS8" s="335" t="s">
        <v>69</v>
      </c>
      <c r="AT8" s="219" t="s">
        <v>77</v>
      </c>
      <c r="AU8" s="463" t="s">
        <v>46</v>
      </c>
      <c r="AV8" s="335" t="s">
        <v>69</v>
      </c>
      <c r="AW8" s="219" t="s">
        <v>77</v>
      </c>
      <c r="AX8" s="463" t="s">
        <v>46</v>
      </c>
      <c r="AY8" s="335" t="s">
        <v>69</v>
      </c>
      <c r="AZ8" s="219" t="s">
        <v>77</v>
      </c>
      <c r="BA8" s="463" t="s">
        <v>46</v>
      </c>
      <c r="BB8" s="335" t="s">
        <v>69</v>
      </c>
      <c r="BC8" s="219" t="s">
        <v>77</v>
      </c>
      <c r="BD8" s="463" t="s">
        <v>46</v>
      </c>
      <c r="BE8" s="335" t="s">
        <v>69</v>
      </c>
      <c r="BF8" s="219" t="s">
        <v>77</v>
      </c>
      <c r="BG8" s="463" t="s">
        <v>46</v>
      </c>
      <c r="BH8" s="335" t="s">
        <v>69</v>
      </c>
      <c r="BI8" s="219" t="s">
        <v>77</v>
      </c>
      <c r="BJ8" s="463" t="s">
        <v>46</v>
      </c>
      <c r="BK8" s="335" t="s">
        <v>69</v>
      </c>
      <c r="BL8" s="219" t="s">
        <v>77</v>
      </c>
      <c r="BM8" s="463" t="s">
        <v>46</v>
      </c>
      <c r="BN8" s="335" t="s">
        <v>69</v>
      </c>
      <c r="BO8" s="219" t="s">
        <v>77</v>
      </c>
      <c r="BP8" s="463" t="s">
        <v>46</v>
      </c>
      <c r="BQ8" s="335" t="s">
        <v>69</v>
      </c>
      <c r="BR8" s="219" t="s">
        <v>77</v>
      </c>
      <c r="BS8" s="463" t="s">
        <v>46</v>
      </c>
      <c r="BT8" s="335" t="s">
        <v>69</v>
      </c>
      <c r="BU8" s="219" t="s">
        <v>77</v>
      </c>
      <c r="BV8" s="463" t="s">
        <v>46</v>
      </c>
      <c r="BW8" s="335" t="s">
        <v>69</v>
      </c>
      <c r="BX8" s="219" t="s">
        <v>77</v>
      </c>
      <c r="BY8" s="463" t="s">
        <v>46</v>
      </c>
      <c r="BZ8" s="335" t="s">
        <v>69</v>
      </c>
      <c r="CA8" s="219" t="s">
        <v>77</v>
      </c>
      <c r="CB8" s="463" t="s">
        <v>46</v>
      </c>
      <c r="CC8" s="335" t="s">
        <v>69</v>
      </c>
      <c r="CD8" s="219" t="s">
        <v>77</v>
      </c>
      <c r="CE8" s="463" t="s">
        <v>46</v>
      </c>
      <c r="CF8" s="335" t="s">
        <v>69</v>
      </c>
      <c r="CG8" s="219" t="s">
        <v>77</v>
      </c>
      <c r="CH8" s="463" t="s">
        <v>46</v>
      </c>
      <c r="CI8" s="335" t="s">
        <v>69</v>
      </c>
      <c r="CJ8" s="219" t="s">
        <v>77</v>
      </c>
      <c r="CK8" s="463" t="s">
        <v>46</v>
      </c>
      <c r="CL8" s="335" t="s">
        <v>69</v>
      </c>
      <c r="CM8" s="219" t="s">
        <v>77</v>
      </c>
      <c r="CN8" s="463" t="s">
        <v>46</v>
      </c>
      <c r="CO8" s="335" t="s">
        <v>69</v>
      </c>
      <c r="CP8" s="219" t="s">
        <v>77</v>
      </c>
      <c r="CQ8" s="463" t="s">
        <v>46</v>
      </c>
      <c r="CR8" s="335" t="s">
        <v>69</v>
      </c>
      <c r="CS8" s="219" t="s">
        <v>77</v>
      </c>
      <c r="CT8" s="463" t="s">
        <v>46</v>
      </c>
      <c r="CU8" s="335" t="s">
        <v>69</v>
      </c>
      <c r="CV8" s="219" t="s">
        <v>77</v>
      </c>
      <c r="CW8" s="463" t="s">
        <v>46</v>
      </c>
      <c r="CX8" s="335" t="s">
        <v>69</v>
      </c>
      <c r="CY8" s="219" t="s">
        <v>77</v>
      </c>
      <c r="CZ8" s="463" t="s">
        <v>46</v>
      </c>
      <c r="DA8" s="335" t="s">
        <v>69</v>
      </c>
      <c r="DB8" s="219" t="s">
        <v>77</v>
      </c>
      <c r="DC8" s="463" t="s">
        <v>46</v>
      </c>
      <c r="DD8" s="335" t="s">
        <v>69</v>
      </c>
      <c r="DE8" s="219" t="s">
        <v>77</v>
      </c>
      <c r="DF8" s="463" t="s">
        <v>46</v>
      </c>
      <c r="DG8" s="335" t="s">
        <v>69</v>
      </c>
      <c r="DH8" s="219" t="s">
        <v>77</v>
      </c>
      <c r="DI8" s="463" t="s">
        <v>46</v>
      </c>
      <c r="DJ8" s="335" t="s">
        <v>69</v>
      </c>
      <c r="DK8" s="219" t="s">
        <v>77</v>
      </c>
      <c r="DL8" s="463" t="s">
        <v>46</v>
      </c>
      <c r="DM8" s="335" t="s">
        <v>69</v>
      </c>
      <c r="DN8" s="219" t="s">
        <v>77</v>
      </c>
      <c r="DO8" s="463" t="s">
        <v>46</v>
      </c>
      <c r="DP8" s="335" t="s">
        <v>69</v>
      </c>
      <c r="DQ8" s="219" t="s">
        <v>77</v>
      </c>
      <c r="DR8" s="463" t="s">
        <v>46</v>
      </c>
      <c r="DS8" s="335" t="s">
        <v>69</v>
      </c>
      <c r="DT8" s="219" t="s">
        <v>77</v>
      </c>
      <c r="DU8" s="463" t="s">
        <v>46</v>
      </c>
      <c r="DV8" s="335" t="s">
        <v>69</v>
      </c>
      <c r="DW8" s="219" t="s">
        <v>77</v>
      </c>
      <c r="DX8" s="463" t="s">
        <v>46</v>
      </c>
      <c r="DY8" s="335" t="s">
        <v>69</v>
      </c>
      <c r="DZ8" s="219" t="s">
        <v>77</v>
      </c>
      <c r="EA8" s="463" t="s">
        <v>46</v>
      </c>
      <c r="EB8" s="335" t="s">
        <v>69</v>
      </c>
      <c r="EC8" s="219" t="s">
        <v>77</v>
      </c>
      <c r="ED8" s="463" t="s">
        <v>46</v>
      </c>
      <c r="EE8" s="335" t="s">
        <v>69</v>
      </c>
      <c r="EF8" s="219" t="s">
        <v>77</v>
      </c>
      <c r="EG8" s="463" t="s">
        <v>46</v>
      </c>
      <c r="EH8" s="335" t="s">
        <v>69</v>
      </c>
      <c r="EI8" s="219" t="s">
        <v>77</v>
      </c>
      <c r="EJ8" s="463" t="s">
        <v>46</v>
      </c>
      <c r="EK8" s="335" t="s">
        <v>69</v>
      </c>
      <c r="EL8" s="219" t="s">
        <v>77</v>
      </c>
      <c r="EM8" s="463" t="s">
        <v>46</v>
      </c>
      <c r="EN8" s="335" t="s">
        <v>69</v>
      </c>
      <c r="EO8" s="219" t="s">
        <v>77</v>
      </c>
      <c r="EP8" s="463" t="s">
        <v>46</v>
      </c>
      <c r="EQ8" s="335" t="s">
        <v>69</v>
      </c>
      <c r="ER8" s="219" t="s">
        <v>77</v>
      </c>
      <c r="ES8" s="463" t="s">
        <v>46</v>
      </c>
      <c r="ET8" s="335" t="s">
        <v>69</v>
      </c>
      <c r="EU8" s="219" t="s">
        <v>77</v>
      </c>
      <c r="EV8" s="463" t="s">
        <v>46</v>
      </c>
      <c r="EW8" s="335" t="s">
        <v>69</v>
      </c>
      <c r="EX8" s="219" t="s">
        <v>77</v>
      </c>
      <c r="EY8" s="463" t="s">
        <v>46</v>
      </c>
      <c r="EZ8" s="335" t="s">
        <v>69</v>
      </c>
      <c r="FA8" s="219" t="s">
        <v>77</v>
      </c>
      <c r="FB8" s="463" t="s">
        <v>46</v>
      </c>
      <c r="FC8" s="335" t="s">
        <v>69</v>
      </c>
      <c r="FD8" s="219" t="s">
        <v>77</v>
      </c>
      <c r="FE8" s="463" t="s">
        <v>46</v>
      </c>
      <c r="FF8" s="335" t="s">
        <v>69</v>
      </c>
      <c r="FG8" s="219" t="s">
        <v>77</v>
      </c>
      <c r="FH8" s="220" t="s">
        <v>46</v>
      </c>
      <c r="FI8" s="335" t="s">
        <v>69</v>
      </c>
      <c r="FJ8" s="219" t="s">
        <v>77</v>
      </c>
      <c r="FK8" s="463" t="s">
        <v>46</v>
      </c>
      <c r="FL8" s="335" t="s">
        <v>69</v>
      </c>
      <c r="FM8" s="219" t="s">
        <v>77</v>
      </c>
      <c r="FN8" s="463" t="s">
        <v>46</v>
      </c>
      <c r="FO8" s="335" t="s">
        <v>69</v>
      </c>
      <c r="FP8" s="219" t="s">
        <v>77</v>
      </c>
    </row>
    <row r="9" spans="1:172">
      <c r="A9" s="168" t="s">
        <v>203</v>
      </c>
      <c r="B9" s="464">
        <v>81.102526131525835</v>
      </c>
      <c r="C9" s="465">
        <v>0.31755019016115671</v>
      </c>
      <c r="D9" s="466">
        <v>13557</v>
      </c>
      <c r="E9" s="467">
        <v>78.837775131372453</v>
      </c>
      <c r="F9" s="465">
        <v>0.60487442652132184</v>
      </c>
      <c r="G9" s="466">
        <v>4526</v>
      </c>
      <c r="H9" s="467">
        <v>82.052687771576103</v>
      </c>
      <c r="I9" s="465">
        <v>0.37186776667742721</v>
      </c>
      <c r="J9" s="466">
        <v>9031</v>
      </c>
      <c r="K9" s="467">
        <v>83.721618953515176</v>
      </c>
      <c r="L9" s="465">
        <v>0.34591873209848922</v>
      </c>
      <c r="M9" s="466">
        <v>10852</v>
      </c>
      <c r="N9" s="468">
        <v>81.331759748449244</v>
      </c>
      <c r="O9" s="465">
        <v>0.66353744257344371</v>
      </c>
      <c r="P9" s="466">
        <v>3634</v>
      </c>
      <c r="Q9" s="467">
        <v>84.697960518598663</v>
      </c>
      <c r="R9" s="465">
        <v>0.40420871724924612</v>
      </c>
      <c r="S9" s="466">
        <v>7218</v>
      </c>
      <c r="T9" s="467">
        <v>70.343539477625853</v>
      </c>
      <c r="U9" s="465">
        <v>0.76596158797832281</v>
      </c>
      <c r="V9" s="466">
        <v>2705</v>
      </c>
      <c r="W9" s="468">
        <v>69.498268197615204</v>
      </c>
      <c r="X9" s="465">
        <v>1.4075010889684809</v>
      </c>
      <c r="Y9" s="469">
        <v>892</v>
      </c>
      <c r="Z9" s="470">
        <v>70.737968376932272</v>
      </c>
      <c r="AA9" s="465">
        <v>0.91066294098171674</v>
      </c>
      <c r="AB9" s="466">
        <v>1813</v>
      </c>
      <c r="AC9" s="471">
        <v>81.081888116512189</v>
      </c>
      <c r="AD9" s="465">
        <v>0.87879994155461405</v>
      </c>
      <c r="AE9" s="466">
        <v>1684</v>
      </c>
      <c r="AF9" s="471">
        <v>79.219015165319959</v>
      </c>
      <c r="AG9" s="465">
        <v>1.66076634784206</v>
      </c>
      <c r="AH9" s="466">
        <v>583</v>
      </c>
      <c r="AI9" s="471">
        <v>81.798657038702842</v>
      </c>
      <c r="AJ9" s="465">
        <v>1.034804143268615</v>
      </c>
      <c r="AK9" s="466">
        <v>1101</v>
      </c>
      <c r="AL9" s="471">
        <v>84.238420365969091</v>
      </c>
      <c r="AM9" s="465">
        <v>0.77758537138331962</v>
      </c>
      <c r="AN9" s="466">
        <v>2013</v>
      </c>
      <c r="AO9" s="471">
        <v>81.16178760404361</v>
      </c>
      <c r="AP9" s="465">
        <v>1.5277387095001509</v>
      </c>
      <c r="AQ9" s="466">
        <v>607</v>
      </c>
      <c r="AR9" s="471">
        <v>85.385992656720077</v>
      </c>
      <c r="AS9" s="465">
        <v>0.90200839235326635</v>
      </c>
      <c r="AT9" s="466">
        <v>1406</v>
      </c>
      <c r="AU9" s="471">
        <v>81.485947500433468</v>
      </c>
      <c r="AV9" s="465">
        <v>1.5904263212114731</v>
      </c>
      <c r="AW9" s="466">
        <v>592</v>
      </c>
      <c r="AX9" s="471">
        <v>78.305410254272033</v>
      </c>
      <c r="AY9" s="465">
        <v>3.027787868072592</v>
      </c>
      <c r="AZ9" s="466">
        <v>189</v>
      </c>
      <c r="BA9" s="471">
        <v>83.218684946749633</v>
      </c>
      <c r="BB9" s="465">
        <v>1.802764268172268</v>
      </c>
      <c r="BC9" s="466">
        <v>403</v>
      </c>
      <c r="BD9" s="471">
        <v>72.609539975011998</v>
      </c>
      <c r="BE9" s="465">
        <v>1.8121005869647431</v>
      </c>
      <c r="BF9" s="466">
        <v>444</v>
      </c>
      <c r="BG9" s="471">
        <v>68.898662688792498</v>
      </c>
      <c r="BH9" s="465">
        <v>3.447201992445696</v>
      </c>
      <c r="BI9" s="466">
        <v>144</v>
      </c>
      <c r="BJ9" s="471">
        <v>74.399800823902154</v>
      </c>
      <c r="BK9" s="465">
        <v>2.0984884631781591</v>
      </c>
      <c r="BL9" s="466">
        <v>300</v>
      </c>
      <c r="BM9" s="471">
        <v>90.242510326777847</v>
      </c>
      <c r="BN9" s="465">
        <v>1.3261407638738041</v>
      </c>
      <c r="BO9" s="466">
        <v>486</v>
      </c>
      <c r="BP9" s="471">
        <v>92.292441363265993</v>
      </c>
      <c r="BQ9" s="465">
        <v>2.1164279667132249</v>
      </c>
      <c r="BR9" s="466">
        <v>168</v>
      </c>
      <c r="BS9" s="471">
        <v>89.398108863443852</v>
      </c>
      <c r="BT9" s="465">
        <v>1.656763813885038</v>
      </c>
      <c r="BU9" s="466">
        <v>318</v>
      </c>
      <c r="BV9" s="471">
        <v>88.97709719614555</v>
      </c>
      <c r="BW9" s="465">
        <v>1.2442430351457461</v>
      </c>
      <c r="BX9" s="466">
        <v>560</v>
      </c>
      <c r="BY9" s="471">
        <v>89.067752841414119</v>
      </c>
      <c r="BZ9" s="465">
        <v>2.5372241536272</v>
      </c>
      <c r="CA9" s="466">
        <v>170</v>
      </c>
      <c r="CB9" s="471">
        <v>88.935025621745339</v>
      </c>
      <c r="CC9" s="465">
        <v>1.3919715210296559</v>
      </c>
      <c r="CD9" s="466">
        <v>390</v>
      </c>
      <c r="CE9" s="472">
        <v>83.613242906749662</v>
      </c>
      <c r="CF9" s="465">
        <v>1.184439188200751</v>
      </c>
      <c r="CG9" s="466">
        <v>900</v>
      </c>
      <c r="CH9" s="471">
        <v>83.353686776534417</v>
      </c>
      <c r="CI9" s="465">
        <v>2.0986911010721521</v>
      </c>
      <c r="CJ9" s="466">
        <v>332</v>
      </c>
      <c r="CK9" s="472">
        <v>83.716029527560337</v>
      </c>
      <c r="CL9" s="465">
        <v>1.430358536071443</v>
      </c>
      <c r="CM9" s="466">
        <v>568</v>
      </c>
      <c r="CN9" s="471">
        <v>64.027687452716236</v>
      </c>
      <c r="CO9" s="465">
        <v>2.214703474296285</v>
      </c>
      <c r="CP9" s="466">
        <v>313</v>
      </c>
      <c r="CQ9" s="471">
        <v>67.975193165499419</v>
      </c>
      <c r="CR9" s="465">
        <v>3.7648706292493248</v>
      </c>
      <c r="CS9" s="466">
        <v>113</v>
      </c>
      <c r="CT9" s="471">
        <v>62.262981839186281</v>
      </c>
      <c r="CU9" s="465">
        <v>2.7309051100034738</v>
      </c>
      <c r="CV9" s="466">
        <v>200</v>
      </c>
      <c r="CW9" s="472">
        <v>89.850290608117461</v>
      </c>
      <c r="CX9" s="465">
        <v>0.84998432550003178</v>
      </c>
      <c r="CY9" s="466">
        <v>1206</v>
      </c>
      <c r="CZ9" s="471">
        <v>88.349173016601085</v>
      </c>
      <c r="DA9" s="465">
        <v>1.623024191789904</v>
      </c>
      <c r="DB9" s="466">
        <v>436</v>
      </c>
      <c r="DC9" s="472">
        <v>90.455677654875103</v>
      </c>
      <c r="DD9" s="465">
        <v>0.99637419744455713</v>
      </c>
      <c r="DE9" s="466">
        <v>770</v>
      </c>
      <c r="DF9" s="472">
        <v>82.499224448545561</v>
      </c>
      <c r="DG9" s="465">
        <v>0.72531554296374934</v>
      </c>
      <c r="DH9" s="466">
        <v>2415</v>
      </c>
      <c r="DI9" s="471">
        <v>79.611373808052662</v>
      </c>
      <c r="DJ9" s="465">
        <v>1.3576835320329099</v>
      </c>
      <c r="DK9" s="466">
        <v>847</v>
      </c>
      <c r="DL9" s="471">
        <v>83.790205534289129</v>
      </c>
      <c r="DM9" s="465">
        <v>0.85411563158378168</v>
      </c>
      <c r="DN9" s="466">
        <v>1568</v>
      </c>
      <c r="DO9" s="471">
        <v>83.820429636689724</v>
      </c>
      <c r="DP9" s="465">
        <v>1.309438089043848</v>
      </c>
      <c r="DQ9" s="466">
        <v>720</v>
      </c>
      <c r="DR9" s="471">
        <v>77.850692910496207</v>
      </c>
      <c r="DS9" s="465">
        <v>2.8184604496048</v>
      </c>
      <c r="DT9" s="466">
        <v>223</v>
      </c>
      <c r="DU9" s="471">
        <v>86.332925257143074</v>
      </c>
      <c r="DV9" s="465">
        <v>1.4159561003874801</v>
      </c>
      <c r="DW9" s="466">
        <v>497</v>
      </c>
      <c r="DX9" s="471">
        <v>77.799446486293391</v>
      </c>
      <c r="DY9" s="465">
        <v>1.945399749862019</v>
      </c>
      <c r="DZ9" s="466">
        <v>394</v>
      </c>
      <c r="EA9" s="471">
        <v>73.428087598722186</v>
      </c>
      <c r="EB9" s="465">
        <v>3.896227251754286</v>
      </c>
      <c r="EC9" s="466">
        <v>134</v>
      </c>
      <c r="ED9" s="471">
        <v>79.773828601962833</v>
      </c>
      <c r="EE9" s="465">
        <v>2.182647330853257</v>
      </c>
      <c r="EF9" s="466">
        <v>260</v>
      </c>
      <c r="EG9" s="471">
        <v>70.17759289331886</v>
      </c>
      <c r="EH9" s="465">
        <v>1.491806718845937</v>
      </c>
      <c r="EI9" s="466">
        <v>678</v>
      </c>
      <c r="EJ9" s="471">
        <v>70.899435459512389</v>
      </c>
      <c r="EK9" s="465">
        <v>2.7345086293145018</v>
      </c>
      <c r="EL9" s="466">
        <v>218</v>
      </c>
      <c r="EM9" s="471">
        <v>69.874947105494343</v>
      </c>
      <c r="EN9" s="465">
        <v>1.7814020722246819</v>
      </c>
      <c r="EO9" s="466">
        <v>460</v>
      </c>
      <c r="EP9" s="471">
        <v>56.508919698947523</v>
      </c>
      <c r="EQ9" s="465">
        <v>2.1062622338741601</v>
      </c>
      <c r="ER9" s="466">
        <v>332</v>
      </c>
      <c r="ES9" s="471">
        <v>55.59263818269757</v>
      </c>
      <c r="ET9" s="465">
        <v>3.8068175262982642</v>
      </c>
      <c r="EU9" s="466">
        <v>112</v>
      </c>
      <c r="EV9" s="473">
        <v>56.917884273832698</v>
      </c>
      <c r="EW9" s="465">
        <v>2.5321553409641382</v>
      </c>
      <c r="EX9" s="466">
        <v>220</v>
      </c>
      <c r="EY9" s="473">
        <v>78.734463294183229</v>
      </c>
      <c r="EZ9" s="465">
        <v>1.811246824770518</v>
      </c>
      <c r="FA9" s="466">
        <v>474</v>
      </c>
      <c r="FB9" s="473">
        <v>76.292562559483216</v>
      </c>
      <c r="FC9" s="465">
        <v>3.7528585548759779</v>
      </c>
      <c r="FD9" s="466">
        <v>134</v>
      </c>
      <c r="FE9" s="473">
        <v>79.744396587001148</v>
      </c>
      <c r="FF9" s="465">
        <v>2.035229589727265</v>
      </c>
      <c r="FG9" s="466">
        <v>340</v>
      </c>
      <c r="FH9" s="474">
        <v>64.431402317076618</v>
      </c>
      <c r="FI9" s="475">
        <v>2.1476941667051999</v>
      </c>
      <c r="FJ9" s="466">
        <v>346</v>
      </c>
      <c r="FK9" s="473">
        <v>62.642078730476271</v>
      </c>
      <c r="FL9" s="465">
        <v>3.8485305335950719</v>
      </c>
      <c r="FM9" s="466">
        <v>116</v>
      </c>
      <c r="FN9" s="474">
        <v>65.207697615129817</v>
      </c>
      <c r="FO9" s="465">
        <v>2.588678824807785</v>
      </c>
      <c r="FP9" s="476">
        <v>230</v>
      </c>
    </row>
    <row r="10" spans="1:172">
      <c r="A10" s="174" t="s">
        <v>204</v>
      </c>
      <c r="B10" s="477">
        <v>18.897473868474169</v>
      </c>
      <c r="C10" s="478">
        <v>0.31755019016115671</v>
      </c>
      <c r="D10" s="479">
        <v>3588</v>
      </c>
      <c r="E10" s="480">
        <v>21.16222486862754</v>
      </c>
      <c r="F10" s="478">
        <v>0.60487442652132184</v>
      </c>
      <c r="G10" s="479">
        <v>1356</v>
      </c>
      <c r="H10" s="480">
        <v>17.94731222842389</v>
      </c>
      <c r="I10" s="478">
        <v>0.37186776667742721</v>
      </c>
      <c r="J10" s="479">
        <v>2232</v>
      </c>
      <c r="K10" s="480">
        <v>16.278381046484832</v>
      </c>
      <c r="L10" s="478">
        <v>0.34591873209848922</v>
      </c>
      <c r="M10" s="479">
        <v>2272</v>
      </c>
      <c r="N10" s="481">
        <v>18.66824025155076</v>
      </c>
      <c r="O10" s="478">
        <v>0.66353744257344371</v>
      </c>
      <c r="P10" s="479">
        <v>898</v>
      </c>
      <c r="Q10" s="480">
        <v>15.30203948140133</v>
      </c>
      <c r="R10" s="478">
        <v>0.40420871724924612</v>
      </c>
      <c r="S10" s="479">
        <v>1374</v>
      </c>
      <c r="T10" s="480">
        <v>29.65646052237415</v>
      </c>
      <c r="U10" s="478">
        <v>0.76596158797832281</v>
      </c>
      <c r="V10" s="479">
        <v>1316</v>
      </c>
      <c r="W10" s="481">
        <v>30.5017318023848</v>
      </c>
      <c r="X10" s="478">
        <v>1.4075010889684809</v>
      </c>
      <c r="Y10" s="482">
        <v>458</v>
      </c>
      <c r="Z10" s="483">
        <v>29.262031623067731</v>
      </c>
      <c r="AA10" s="478">
        <v>0.91066294098171674</v>
      </c>
      <c r="AB10" s="479">
        <v>858</v>
      </c>
      <c r="AC10" s="481">
        <v>18.918111883487811</v>
      </c>
      <c r="AD10" s="478">
        <v>0.87879994155461405</v>
      </c>
      <c r="AE10" s="479">
        <v>439</v>
      </c>
      <c r="AF10" s="481">
        <v>20.780984834680041</v>
      </c>
      <c r="AG10" s="478">
        <v>1.66076634784206</v>
      </c>
      <c r="AH10" s="479">
        <v>165</v>
      </c>
      <c r="AI10" s="481">
        <v>18.201342961297151</v>
      </c>
      <c r="AJ10" s="478">
        <v>1.034804143268615</v>
      </c>
      <c r="AK10" s="479">
        <v>274</v>
      </c>
      <c r="AL10" s="481">
        <v>15.761579634030911</v>
      </c>
      <c r="AM10" s="478">
        <v>0.77758537138331962</v>
      </c>
      <c r="AN10" s="479">
        <v>383</v>
      </c>
      <c r="AO10" s="481">
        <v>18.83821239595639</v>
      </c>
      <c r="AP10" s="478">
        <v>1.5277387095001509</v>
      </c>
      <c r="AQ10" s="479">
        <v>154</v>
      </c>
      <c r="AR10" s="481">
        <v>14.61400734327993</v>
      </c>
      <c r="AS10" s="478">
        <v>0.90200839235326635</v>
      </c>
      <c r="AT10" s="479">
        <v>229</v>
      </c>
      <c r="AU10" s="481">
        <v>18.514052499566532</v>
      </c>
      <c r="AV10" s="478">
        <v>1.5904263212114731</v>
      </c>
      <c r="AW10" s="479">
        <v>153</v>
      </c>
      <c r="AX10" s="481">
        <v>21.694589745727971</v>
      </c>
      <c r="AY10" s="478">
        <v>3.027787868072592</v>
      </c>
      <c r="AZ10" s="479">
        <v>52</v>
      </c>
      <c r="BA10" s="481">
        <v>16.78131505325036</v>
      </c>
      <c r="BB10" s="478">
        <v>1.802764268172268</v>
      </c>
      <c r="BC10" s="479">
        <v>101</v>
      </c>
      <c r="BD10" s="481">
        <v>27.390460024988009</v>
      </c>
      <c r="BE10" s="478">
        <v>1.8121005869647431</v>
      </c>
      <c r="BF10" s="479">
        <v>189</v>
      </c>
      <c r="BG10" s="481">
        <v>31.101337311207502</v>
      </c>
      <c r="BH10" s="478">
        <v>3.447201992445696</v>
      </c>
      <c r="BI10" s="479">
        <v>69</v>
      </c>
      <c r="BJ10" s="481">
        <v>25.600199176097849</v>
      </c>
      <c r="BK10" s="478">
        <v>2.0984884631781591</v>
      </c>
      <c r="BL10" s="479">
        <v>120</v>
      </c>
      <c r="BM10" s="481">
        <v>9.7574896732221568</v>
      </c>
      <c r="BN10" s="478">
        <v>1.3261407638738041</v>
      </c>
      <c r="BO10" s="479">
        <v>60</v>
      </c>
      <c r="BP10" s="481">
        <v>7.7075586367340154</v>
      </c>
      <c r="BQ10" s="478">
        <v>2.1164279667132249</v>
      </c>
      <c r="BR10" s="479">
        <v>17</v>
      </c>
      <c r="BS10" s="481">
        <v>10.60189113655616</v>
      </c>
      <c r="BT10" s="478">
        <v>1.656763813885038</v>
      </c>
      <c r="BU10" s="479">
        <v>43</v>
      </c>
      <c r="BV10" s="481">
        <v>11.022902803854461</v>
      </c>
      <c r="BW10" s="478">
        <v>1.2442430351457461</v>
      </c>
      <c r="BX10" s="479">
        <v>82</v>
      </c>
      <c r="BY10" s="481">
        <v>10.932247158585881</v>
      </c>
      <c r="BZ10" s="478">
        <v>2.5372241536272</v>
      </c>
      <c r="CA10" s="479">
        <v>21</v>
      </c>
      <c r="CB10" s="481">
        <v>11.06497437825465</v>
      </c>
      <c r="CC10" s="478">
        <v>1.3919715210296559</v>
      </c>
      <c r="CD10" s="479">
        <v>61</v>
      </c>
      <c r="CE10" s="480">
        <v>16.386757093250338</v>
      </c>
      <c r="CF10" s="478">
        <v>1.184439188200751</v>
      </c>
      <c r="CG10" s="479">
        <v>188</v>
      </c>
      <c r="CH10" s="481">
        <v>16.64631322346558</v>
      </c>
      <c r="CI10" s="478">
        <v>2.0986911010721521</v>
      </c>
      <c r="CJ10" s="479">
        <v>78</v>
      </c>
      <c r="CK10" s="480">
        <v>16.28397047243967</v>
      </c>
      <c r="CL10" s="478">
        <v>1.430358536071443</v>
      </c>
      <c r="CM10" s="479">
        <v>110</v>
      </c>
      <c r="CN10" s="481">
        <v>35.972312547283771</v>
      </c>
      <c r="CO10" s="478">
        <v>2.214703474296285</v>
      </c>
      <c r="CP10" s="479">
        <v>195</v>
      </c>
      <c r="CQ10" s="481">
        <v>32.024806834500581</v>
      </c>
      <c r="CR10" s="478">
        <v>3.7648706292493248</v>
      </c>
      <c r="CS10" s="479">
        <v>60</v>
      </c>
      <c r="CT10" s="481">
        <v>37.737018160813719</v>
      </c>
      <c r="CU10" s="478">
        <v>2.7309051100034738</v>
      </c>
      <c r="CV10" s="479">
        <v>135</v>
      </c>
      <c r="CW10" s="480">
        <v>10.14970939188254</v>
      </c>
      <c r="CX10" s="478">
        <v>0.84998432550003178</v>
      </c>
      <c r="CY10" s="479">
        <v>164</v>
      </c>
      <c r="CZ10" s="481">
        <v>11.650826983398909</v>
      </c>
      <c r="DA10" s="478">
        <v>1.623024191789904</v>
      </c>
      <c r="DB10" s="479">
        <v>75</v>
      </c>
      <c r="DC10" s="480">
        <v>9.544322345124904</v>
      </c>
      <c r="DD10" s="478">
        <v>0.99637419744455713</v>
      </c>
      <c r="DE10" s="479">
        <v>89</v>
      </c>
      <c r="DF10" s="480">
        <v>17.500775551454439</v>
      </c>
      <c r="DG10" s="478">
        <v>0.72531554296374934</v>
      </c>
      <c r="DH10" s="479">
        <v>547</v>
      </c>
      <c r="DI10" s="481">
        <v>20.388626191947331</v>
      </c>
      <c r="DJ10" s="478">
        <v>1.3576835320329099</v>
      </c>
      <c r="DK10" s="479">
        <v>225</v>
      </c>
      <c r="DL10" s="481">
        <v>16.209794465710871</v>
      </c>
      <c r="DM10" s="478">
        <v>0.85411563158378168</v>
      </c>
      <c r="DN10" s="479">
        <v>322</v>
      </c>
      <c r="DO10" s="481">
        <v>16.179570363310269</v>
      </c>
      <c r="DP10" s="478">
        <v>1.309438089043848</v>
      </c>
      <c r="DQ10" s="479">
        <v>147</v>
      </c>
      <c r="DR10" s="481">
        <v>22.1493070895038</v>
      </c>
      <c r="DS10" s="478">
        <v>2.8184604496048</v>
      </c>
      <c r="DT10" s="479">
        <v>65</v>
      </c>
      <c r="DU10" s="481">
        <v>13.66707474285692</v>
      </c>
      <c r="DV10" s="478">
        <v>1.4159561003874801</v>
      </c>
      <c r="DW10" s="479">
        <v>82</v>
      </c>
      <c r="DX10" s="481">
        <v>22.200553513706609</v>
      </c>
      <c r="DY10" s="478">
        <v>1.945399749862019</v>
      </c>
      <c r="DZ10" s="479">
        <v>128</v>
      </c>
      <c r="EA10" s="481">
        <v>26.57191240127781</v>
      </c>
      <c r="EB10" s="478">
        <v>3.896227251754286</v>
      </c>
      <c r="EC10" s="479">
        <v>53</v>
      </c>
      <c r="ED10" s="481">
        <v>20.22617139803717</v>
      </c>
      <c r="EE10" s="478">
        <v>2.182647330853257</v>
      </c>
      <c r="EF10" s="479">
        <v>75</v>
      </c>
      <c r="EG10" s="481">
        <v>29.82240710668114</v>
      </c>
      <c r="EH10" s="478">
        <v>1.491806718845937</v>
      </c>
      <c r="EI10" s="479">
        <v>322</v>
      </c>
      <c r="EJ10" s="481">
        <v>29.100564540487621</v>
      </c>
      <c r="EK10" s="478">
        <v>2.7345086293145018</v>
      </c>
      <c r="EL10" s="479">
        <v>113</v>
      </c>
      <c r="EM10" s="481">
        <v>30.12505289450565</v>
      </c>
      <c r="EN10" s="478">
        <v>1.7814020722246819</v>
      </c>
      <c r="EO10" s="479">
        <v>209</v>
      </c>
      <c r="EP10" s="481">
        <v>43.491080301052477</v>
      </c>
      <c r="EQ10" s="478">
        <v>2.1062622338741601</v>
      </c>
      <c r="ER10" s="479">
        <v>268</v>
      </c>
      <c r="ES10" s="481">
        <v>44.40736181730243</v>
      </c>
      <c r="ET10" s="478">
        <v>3.8068175262982642</v>
      </c>
      <c r="EU10" s="479">
        <v>96</v>
      </c>
      <c r="EV10" s="484">
        <v>43.082115726167302</v>
      </c>
      <c r="EW10" s="478">
        <v>2.5321553409641382</v>
      </c>
      <c r="EX10" s="479">
        <v>172</v>
      </c>
      <c r="EY10" s="484">
        <v>21.265536705816771</v>
      </c>
      <c r="EZ10" s="478">
        <v>1.811246824770518</v>
      </c>
      <c r="FA10" s="479">
        <v>134</v>
      </c>
      <c r="FB10" s="484">
        <v>23.707437440516792</v>
      </c>
      <c r="FC10" s="478">
        <v>3.7528585548759779</v>
      </c>
      <c r="FD10" s="479">
        <v>45</v>
      </c>
      <c r="FE10" s="484">
        <v>20.255603412998859</v>
      </c>
      <c r="FF10" s="478">
        <v>2.035229589727265</v>
      </c>
      <c r="FG10" s="479">
        <v>89</v>
      </c>
      <c r="FH10" s="485">
        <v>35.568597682923389</v>
      </c>
      <c r="FI10" s="486">
        <v>2.1476941667051999</v>
      </c>
      <c r="FJ10" s="479">
        <v>189</v>
      </c>
      <c r="FK10" s="484">
        <v>37.357921269523729</v>
      </c>
      <c r="FL10" s="478">
        <v>3.8485305335950719</v>
      </c>
      <c r="FM10" s="479">
        <v>68</v>
      </c>
      <c r="FN10" s="485">
        <v>34.792302384870197</v>
      </c>
      <c r="FO10" s="478">
        <v>2.588678824807785</v>
      </c>
      <c r="FP10" s="487">
        <v>121</v>
      </c>
    </row>
    <row r="11" spans="1:172">
      <c r="A11" s="168" t="s">
        <v>205</v>
      </c>
      <c r="B11" s="470">
        <v>11.140574880959671</v>
      </c>
      <c r="C11" s="465">
        <v>0.25404540568284112</v>
      </c>
      <c r="D11" s="466">
        <v>2137</v>
      </c>
      <c r="E11" s="468">
        <v>13.793230216986281</v>
      </c>
      <c r="F11" s="465">
        <v>0.51530841227039259</v>
      </c>
      <c r="G11" s="466">
        <v>871</v>
      </c>
      <c r="H11" s="468">
        <v>10.027670484672189</v>
      </c>
      <c r="I11" s="465">
        <v>0.28753054133199751</v>
      </c>
      <c r="J11" s="466">
        <v>1266</v>
      </c>
      <c r="K11" s="468">
        <v>8.7639313806650723</v>
      </c>
      <c r="L11" s="465">
        <v>0.26822229967352618</v>
      </c>
      <c r="M11" s="466">
        <v>1198</v>
      </c>
      <c r="N11" s="468">
        <v>11.41783219709842</v>
      </c>
      <c r="O11" s="465">
        <v>0.55407892332000763</v>
      </c>
      <c r="P11" s="466">
        <v>526</v>
      </c>
      <c r="Q11" s="467">
        <v>7.6797195278494881</v>
      </c>
      <c r="R11" s="465">
        <v>0.30135352756350092</v>
      </c>
      <c r="S11" s="466">
        <v>672</v>
      </c>
      <c r="T11" s="468">
        <v>20.903602554536281</v>
      </c>
      <c r="U11" s="465">
        <v>0.67064949754680458</v>
      </c>
      <c r="V11" s="466">
        <v>939</v>
      </c>
      <c r="W11" s="468">
        <v>22.688652476318101</v>
      </c>
      <c r="X11" s="465">
        <v>1.2691291429824461</v>
      </c>
      <c r="Y11" s="488">
        <v>345</v>
      </c>
      <c r="Z11" s="470">
        <v>20.07064478996331</v>
      </c>
      <c r="AA11" s="465">
        <v>0.78370595256251741</v>
      </c>
      <c r="AB11" s="466">
        <v>594</v>
      </c>
      <c r="AC11" s="468">
        <v>8.8592979045673648</v>
      </c>
      <c r="AD11" s="465">
        <v>0.65211134510572044</v>
      </c>
      <c r="AE11" s="466">
        <v>199</v>
      </c>
      <c r="AF11" s="468">
        <v>11.42080448296095</v>
      </c>
      <c r="AG11" s="465">
        <v>1.3106696412513099</v>
      </c>
      <c r="AH11" s="466">
        <v>92</v>
      </c>
      <c r="AI11" s="468">
        <v>7.8737189856161711</v>
      </c>
      <c r="AJ11" s="465">
        <v>0.74780266359632863</v>
      </c>
      <c r="AK11" s="466">
        <v>107</v>
      </c>
      <c r="AL11" s="468">
        <v>8.3001120812239062</v>
      </c>
      <c r="AM11" s="465">
        <v>0.58203250453202016</v>
      </c>
      <c r="AN11" s="466">
        <v>208</v>
      </c>
      <c r="AO11" s="467">
        <v>11.078231011321311</v>
      </c>
      <c r="AP11" s="465">
        <v>1.239613111375832</v>
      </c>
      <c r="AQ11" s="466">
        <v>88</v>
      </c>
      <c r="AR11" s="468">
        <v>7.2638843116816956</v>
      </c>
      <c r="AS11" s="465">
        <v>0.64991002974316603</v>
      </c>
      <c r="AT11" s="466">
        <v>120</v>
      </c>
      <c r="AU11" s="468">
        <v>7.5739230579976491</v>
      </c>
      <c r="AV11" s="465">
        <v>1.1520699973527071</v>
      </c>
      <c r="AW11" s="466">
        <v>56</v>
      </c>
      <c r="AX11" s="468">
        <v>10.911974034973451</v>
      </c>
      <c r="AY11" s="465">
        <v>2.4238589098318402</v>
      </c>
      <c r="AZ11" s="466">
        <v>24</v>
      </c>
      <c r="BA11" s="468">
        <v>5.755373084247509</v>
      </c>
      <c r="BB11" s="465">
        <v>1.171836470979462</v>
      </c>
      <c r="BC11" s="466">
        <v>32</v>
      </c>
      <c r="BD11" s="468">
        <v>18.630312629904289</v>
      </c>
      <c r="BE11" s="465">
        <v>1.579050430262211</v>
      </c>
      <c r="BF11" s="466">
        <v>126</v>
      </c>
      <c r="BG11" s="468">
        <v>21.395541434460579</v>
      </c>
      <c r="BH11" s="465">
        <v>3.0891042512729978</v>
      </c>
      <c r="BI11" s="466">
        <v>45</v>
      </c>
      <c r="BJ11" s="468">
        <v>17.296266665785701</v>
      </c>
      <c r="BK11" s="465">
        <v>1.7975426391799549</v>
      </c>
      <c r="BL11" s="466">
        <v>81</v>
      </c>
      <c r="BM11" s="468">
        <v>3.7411605892181941</v>
      </c>
      <c r="BN11" s="465">
        <v>0.81720993615847226</v>
      </c>
      <c r="BO11" s="466">
        <v>24</v>
      </c>
      <c r="BP11" s="468">
        <v>2.7404370363755799</v>
      </c>
      <c r="BQ11" s="465">
        <v>1.168043950246763</v>
      </c>
      <c r="BR11" s="466">
        <v>7</v>
      </c>
      <c r="BS11" s="468">
        <v>4.1533756429795847</v>
      </c>
      <c r="BT11" s="465">
        <v>1.048754672005854</v>
      </c>
      <c r="BU11" s="466">
        <v>17</v>
      </c>
      <c r="BV11" s="468">
        <v>4.6800018261859604</v>
      </c>
      <c r="BW11" s="465">
        <v>0.90226860242022411</v>
      </c>
      <c r="BX11" s="466">
        <v>32</v>
      </c>
      <c r="BY11" s="468">
        <v>6.7470848141437587</v>
      </c>
      <c r="BZ11" s="465">
        <v>2.159386293001007</v>
      </c>
      <c r="CA11" s="466">
        <v>12</v>
      </c>
      <c r="CB11" s="468">
        <v>3.7207076149804399</v>
      </c>
      <c r="CC11" s="465">
        <v>0.85209406742727001</v>
      </c>
      <c r="CD11" s="466">
        <v>20</v>
      </c>
      <c r="CE11" s="468">
        <v>6.7390297167163276</v>
      </c>
      <c r="CF11" s="465">
        <v>0.79437349148677916</v>
      </c>
      <c r="CG11" s="466">
        <v>80</v>
      </c>
      <c r="CH11" s="467">
        <v>7.1194563489781677</v>
      </c>
      <c r="CI11" s="465">
        <v>1.3764133441749269</v>
      </c>
      <c r="CJ11" s="466">
        <v>36</v>
      </c>
      <c r="CK11" s="468">
        <v>6.5883772626049586</v>
      </c>
      <c r="CL11" s="465">
        <v>0.9664989514249388</v>
      </c>
      <c r="CM11" s="466">
        <v>44</v>
      </c>
      <c r="CN11" s="468">
        <v>25.90925122519376</v>
      </c>
      <c r="CO11" s="465">
        <v>1.984771357458609</v>
      </c>
      <c r="CP11" s="466">
        <v>144</v>
      </c>
      <c r="CQ11" s="468">
        <v>27.44989741396569</v>
      </c>
      <c r="CR11" s="465">
        <v>3.6106033404792091</v>
      </c>
      <c r="CS11" s="466">
        <v>51</v>
      </c>
      <c r="CT11" s="468">
        <v>25.220515812098579</v>
      </c>
      <c r="CU11" s="465">
        <v>2.3748918505601169</v>
      </c>
      <c r="CV11" s="466">
        <v>93</v>
      </c>
      <c r="CW11" s="468">
        <v>6.2906553692232254</v>
      </c>
      <c r="CX11" s="465">
        <v>0.69208239935090354</v>
      </c>
      <c r="CY11" s="466">
        <v>100</v>
      </c>
      <c r="CZ11" s="468">
        <v>7.8296961176640103</v>
      </c>
      <c r="DA11" s="465">
        <v>1.4043567783086759</v>
      </c>
      <c r="DB11" s="466">
        <v>48</v>
      </c>
      <c r="DC11" s="468">
        <v>5.6699742588266471</v>
      </c>
      <c r="DD11" s="465">
        <v>0.78760380002823993</v>
      </c>
      <c r="DE11" s="466">
        <v>52</v>
      </c>
      <c r="DF11" s="468">
        <v>10.6449048264847</v>
      </c>
      <c r="DG11" s="465">
        <v>0.59731335185383938</v>
      </c>
      <c r="DH11" s="466">
        <v>325</v>
      </c>
      <c r="DI11" s="468">
        <v>14.21516795810577</v>
      </c>
      <c r="DJ11" s="465">
        <v>1.210193143890105</v>
      </c>
      <c r="DK11" s="466">
        <v>148</v>
      </c>
      <c r="DL11" s="467">
        <v>9.0488589266649893</v>
      </c>
      <c r="DM11" s="465">
        <v>0.6694893971590008</v>
      </c>
      <c r="DN11" s="466">
        <v>177</v>
      </c>
      <c r="DO11" s="468">
        <v>7.6092240076368576</v>
      </c>
      <c r="DP11" s="465">
        <v>0.97977199587540498</v>
      </c>
      <c r="DQ11" s="466">
        <v>63</v>
      </c>
      <c r="DR11" s="468">
        <v>12.00429778532464</v>
      </c>
      <c r="DS11" s="465">
        <v>2.339062510628803</v>
      </c>
      <c r="DT11" s="466">
        <v>29</v>
      </c>
      <c r="DU11" s="468">
        <v>5.7594600859620444</v>
      </c>
      <c r="DV11" s="465">
        <v>0.96611922805182016</v>
      </c>
      <c r="DW11" s="466">
        <v>34</v>
      </c>
      <c r="DX11" s="468">
        <v>12.77729280736593</v>
      </c>
      <c r="DY11" s="465">
        <v>1.570215733458123</v>
      </c>
      <c r="DZ11" s="466">
        <v>74</v>
      </c>
      <c r="EA11" s="468">
        <v>15.855118892868351</v>
      </c>
      <c r="EB11" s="465">
        <v>3.2659789676682038</v>
      </c>
      <c r="EC11" s="466">
        <v>33</v>
      </c>
      <c r="ED11" s="468">
        <v>11.38715190732804</v>
      </c>
      <c r="EE11" s="465">
        <v>1.724486960836499</v>
      </c>
      <c r="EF11" s="466">
        <v>41</v>
      </c>
      <c r="EG11" s="468">
        <v>23.19486733169402</v>
      </c>
      <c r="EH11" s="465">
        <v>1.37488313496551</v>
      </c>
      <c r="EI11" s="466">
        <v>250</v>
      </c>
      <c r="EJ11" s="468">
        <v>24.549409214685571</v>
      </c>
      <c r="EK11" s="465">
        <v>2.6105942636171</v>
      </c>
      <c r="EL11" s="466">
        <v>92</v>
      </c>
      <c r="EM11" s="468">
        <v>22.62695070483031</v>
      </c>
      <c r="EN11" s="465">
        <v>1.6151342132994051</v>
      </c>
      <c r="EO11" s="466">
        <v>158</v>
      </c>
      <c r="EP11" s="468">
        <v>36.098062605979777</v>
      </c>
      <c r="EQ11" s="465">
        <v>2.0326791892296852</v>
      </c>
      <c r="ER11" s="466">
        <v>223</v>
      </c>
      <c r="ES11" s="468">
        <v>37.033311518454127</v>
      </c>
      <c r="ET11" s="465">
        <v>3.6650851004030018</v>
      </c>
      <c r="EU11" s="466">
        <v>81</v>
      </c>
      <c r="EV11" s="489">
        <v>35.680632299770743</v>
      </c>
      <c r="EW11" s="465">
        <v>2.4463841767494001</v>
      </c>
      <c r="EX11" s="466">
        <v>142</v>
      </c>
      <c r="EY11" s="489">
        <v>15.16405853475562</v>
      </c>
      <c r="EZ11" s="465">
        <v>1.6002767681122929</v>
      </c>
      <c r="FA11" s="466">
        <v>93</v>
      </c>
      <c r="FB11" s="490">
        <v>17.598653753017039</v>
      </c>
      <c r="FC11" s="465">
        <v>3.375794731769385</v>
      </c>
      <c r="FD11" s="466">
        <v>33</v>
      </c>
      <c r="FE11" s="489">
        <v>14.157146693288171</v>
      </c>
      <c r="FF11" s="465">
        <v>1.778475819506518</v>
      </c>
      <c r="FG11" s="466">
        <v>60</v>
      </c>
      <c r="FH11" s="489">
        <v>26.506318352626462</v>
      </c>
      <c r="FI11" s="475">
        <v>1.988945210971665</v>
      </c>
      <c r="FJ11" s="466">
        <v>140</v>
      </c>
      <c r="FK11" s="489">
        <v>29.632491996468492</v>
      </c>
      <c r="FL11" s="465">
        <v>3.6812838465633</v>
      </c>
      <c r="FM11" s="466">
        <v>52</v>
      </c>
      <c r="FN11" s="489">
        <v>25.150032704359059</v>
      </c>
      <c r="FO11" s="465">
        <v>2.3589111539473779</v>
      </c>
      <c r="FP11" s="71">
        <v>88</v>
      </c>
    </row>
    <row r="12" spans="1:172">
      <c r="A12" s="174" t="s">
        <v>206</v>
      </c>
      <c r="B12" s="477">
        <v>5.3774773999137171</v>
      </c>
      <c r="C12" s="478">
        <v>0.18178072581430341</v>
      </c>
      <c r="D12" s="479">
        <v>995</v>
      </c>
      <c r="E12" s="481">
        <v>5.0776659543973643</v>
      </c>
      <c r="F12" s="478">
        <v>0.3165446904333804</v>
      </c>
      <c r="G12" s="479">
        <v>329</v>
      </c>
      <c r="H12" s="480">
        <v>5.5032613535396857</v>
      </c>
      <c r="I12" s="478">
        <v>0.22123966582681301</v>
      </c>
      <c r="J12" s="479">
        <v>666</v>
      </c>
      <c r="K12" s="480">
        <v>5.3694325460066539</v>
      </c>
      <c r="L12" s="478">
        <v>0.20677883648520601</v>
      </c>
      <c r="M12" s="479">
        <v>766</v>
      </c>
      <c r="N12" s="481">
        <v>5.2173002408982683</v>
      </c>
      <c r="O12" s="478">
        <v>0.36065769897824529</v>
      </c>
      <c r="P12" s="479">
        <v>267</v>
      </c>
      <c r="Q12" s="481">
        <v>5.4315839449486596</v>
      </c>
      <c r="R12" s="478">
        <v>0.25122878008794752</v>
      </c>
      <c r="S12" s="479">
        <v>499</v>
      </c>
      <c r="T12" s="481">
        <v>5.4105249021221056</v>
      </c>
      <c r="U12" s="478">
        <v>0.3750471824557014</v>
      </c>
      <c r="V12" s="479">
        <v>229</v>
      </c>
      <c r="W12" s="481">
        <v>4.5547616116696998</v>
      </c>
      <c r="X12" s="478">
        <v>0.65746160685019039</v>
      </c>
      <c r="Y12" s="482">
        <v>62</v>
      </c>
      <c r="Z12" s="483">
        <v>5.8098496877882209</v>
      </c>
      <c r="AA12" s="478">
        <v>0.45670240536726991</v>
      </c>
      <c r="AB12" s="479">
        <v>167</v>
      </c>
      <c r="AC12" s="481">
        <v>7.6755712197479413</v>
      </c>
      <c r="AD12" s="478">
        <v>0.58113062536769267</v>
      </c>
      <c r="AE12" s="479">
        <v>178</v>
      </c>
      <c r="AF12" s="481">
        <v>6.6511242241709994</v>
      </c>
      <c r="AG12" s="478">
        <v>1.01005776740602</v>
      </c>
      <c r="AH12" s="479">
        <v>48</v>
      </c>
      <c r="AI12" s="481">
        <v>8.0697429040762803</v>
      </c>
      <c r="AJ12" s="478">
        <v>0.70496114995550208</v>
      </c>
      <c r="AK12" s="479">
        <v>130</v>
      </c>
      <c r="AL12" s="481">
        <v>5.3271990877606212</v>
      </c>
      <c r="AM12" s="478">
        <v>0.48732980553248573</v>
      </c>
      <c r="AN12" s="479">
        <v>128</v>
      </c>
      <c r="AO12" s="481">
        <v>5.4471417125028339</v>
      </c>
      <c r="AP12" s="478">
        <v>0.86614424061495743</v>
      </c>
      <c r="AQ12" s="479">
        <v>50</v>
      </c>
      <c r="AR12" s="481">
        <v>5.282460946004643</v>
      </c>
      <c r="AS12" s="478">
        <v>0.58610857485839141</v>
      </c>
      <c r="AT12" s="479">
        <v>78</v>
      </c>
      <c r="AU12" s="481">
        <v>7.7081991115659623</v>
      </c>
      <c r="AV12" s="478">
        <v>0.9840544657662067</v>
      </c>
      <c r="AW12" s="479">
        <v>71</v>
      </c>
      <c r="AX12" s="481">
        <v>8.1698357329419338</v>
      </c>
      <c r="AY12" s="478">
        <v>1.8663898843494759</v>
      </c>
      <c r="AZ12" s="479">
        <v>22</v>
      </c>
      <c r="BA12" s="481">
        <v>7.4567022735979718</v>
      </c>
      <c r="BB12" s="478">
        <v>1.129952209712455</v>
      </c>
      <c r="BC12" s="479">
        <v>49</v>
      </c>
      <c r="BD12" s="481">
        <v>4.863288443399215</v>
      </c>
      <c r="BE12" s="478">
        <v>0.85704250408451832</v>
      </c>
      <c r="BF12" s="479">
        <v>35</v>
      </c>
      <c r="BG12" s="481">
        <v>4.6070310546730724</v>
      </c>
      <c r="BH12" s="478">
        <v>1.509214045164379</v>
      </c>
      <c r="BI12" s="479">
        <v>12</v>
      </c>
      <c r="BJ12" s="481">
        <v>4.9869162367457882</v>
      </c>
      <c r="BK12" s="478">
        <v>1.0423626642368939</v>
      </c>
      <c r="BL12" s="479">
        <v>23</v>
      </c>
      <c r="BM12" s="481">
        <v>4.4309584371390276</v>
      </c>
      <c r="BN12" s="478">
        <v>0.90912098753735715</v>
      </c>
      <c r="BO12" s="479">
        <v>28</v>
      </c>
      <c r="BP12" s="481">
        <v>4.5064261393909621</v>
      </c>
      <c r="BQ12" s="478">
        <v>1.7449004688475711</v>
      </c>
      <c r="BR12" s="479">
        <v>9</v>
      </c>
      <c r="BS12" s="481">
        <v>4.3998720068729824</v>
      </c>
      <c r="BT12" s="478">
        <v>1.064814974980669</v>
      </c>
      <c r="BU12" s="479">
        <v>19</v>
      </c>
      <c r="BV12" s="481">
        <v>5.0042321236035292</v>
      </c>
      <c r="BW12" s="478">
        <v>0.8110136639145189</v>
      </c>
      <c r="BX12" s="479">
        <v>39</v>
      </c>
      <c r="BY12" s="480">
        <v>3.138716331088665</v>
      </c>
      <c r="BZ12" s="478">
        <v>1.2668941773950899</v>
      </c>
      <c r="CA12" s="479">
        <v>7</v>
      </c>
      <c r="CB12" s="481">
        <v>5.8699828027477796</v>
      </c>
      <c r="CC12" s="478">
        <v>1.0307046283630219</v>
      </c>
      <c r="CD12" s="479">
        <v>32</v>
      </c>
      <c r="CE12" s="481">
        <v>6.8906201571331831</v>
      </c>
      <c r="CF12" s="478">
        <v>0.80788802388465386</v>
      </c>
      <c r="CG12" s="479">
        <v>78</v>
      </c>
      <c r="CH12" s="481">
        <v>7.5464079027769806</v>
      </c>
      <c r="CI12" s="478">
        <v>1.4882283193828909</v>
      </c>
      <c r="CJ12" s="479">
        <v>33</v>
      </c>
      <c r="CK12" s="481">
        <v>6.6309221631467903</v>
      </c>
      <c r="CL12" s="478">
        <v>0.96214000793583954</v>
      </c>
      <c r="CM12" s="479">
        <v>45</v>
      </c>
      <c r="CN12" s="481">
        <v>5.6691351551502516</v>
      </c>
      <c r="CO12" s="478">
        <v>1.1211556501034059</v>
      </c>
      <c r="CP12" s="479">
        <v>28</v>
      </c>
      <c r="CQ12" s="481">
        <v>1.7826488711080011</v>
      </c>
      <c r="CR12" s="478">
        <v>1.043404218875656</v>
      </c>
      <c r="CS12" s="479">
        <v>4</v>
      </c>
      <c r="CT12" s="481">
        <v>7.4065624475659853</v>
      </c>
      <c r="CU12" s="478">
        <v>1.543833728578571</v>
      </c>
      <c r="CV12" s="479">
        <v>24</v>
      </c>
      <c r="CW12" s="481">
        <v>3.0334696695206209</v>
      </c>
      <c r="CX12" s="478">
        <v>0.47632384741621969</v>
      </c>
      <c r="CY12" s="479">
        <v>49</v>
      </c>
      <c r="CZ12" s="481">
        <v>2.593997139014899</v>
      </c>
      <c r="DA12" s="478">
        <v>0.75183037770901595</v>
      </c>
      <c r="DB12" s="479">
        <v>19</v>
      </c>
      <c r="DC12" s="481">
        <v>3.2107049366826081</v>
      </c>
      <c r="DD12" s="478">
        <v>0.59583242582415152</v>
      </c>
      <c r="DE12" s="479">
        <v>30</v>
      </c>
      <c r="DF12" s="481">
        <v>4.3607874189839846</v>
      </c>
      <c r="DG12" s="478">
        <v>0.37395226834899631</v>
      </c>
      <c r="DH12" s="479">
        <v>146</v>
      </c>
      <c r="DI12" s="481">
        <v>4.3467470418674132</v>
      </c>
      <c r="DJ12" s="478">
        <v>0.63169792640482059</v>
      </c>
      <c r="DK12" s="479">
        <v>56</v>
      </c>
      <c r="DL12" s="481">
        <v>4.3670640113534258</v>
      </c>
      <c r="DM12" s="478">
        <v>0.46168018777627889</v>
      </c>
      <c r="DN12" s="479">
        <v>90</v>
      </c>
      <c r="DO12" s="481">
        <v>6.5352928693066161</v>
      </c>
      <c r="DP12" s="478">
        <v>0.84885428702376542</v>
      </c>
      <c r="DQ12" s="479">
        <v>62</v>
      </c>
      <c r="DR12" s="481">
        <v>7.9163382938688329</v>
      </c>
      <c r="DS12" s="478">
        <v>1.705301304412967</v>
      </c>
      <c r="DT12" s="479">
        <v>26</v>
      </c>
      <c r="DU12" s="481">
        <v>5.9540493840395214</v>
      </c>
      <c r="DV12" s="478">
        <v>0.96980372031512196</v>
      </c>
      <c r="DW12" s="479">
        <v>36</v>
      </c>
      <c r="DX12" s="481">
        <v>5.275017939442515</v>
      </c>
      <c r="DY12" s="478">
        <v>1.0262746646462719</v>
      </c>
      <c r="DZ12" s="479">
        <v>29</v>
      </c>
      <c r="EA12" s="481">
        <v>5.7651752438524033</v>
      </c>
      <c r="EB12" s="478">
        <v>2.082815804566863</v>
      </c>
      <c r="EC12" s="479">
        <v>10</v>
      </c>
      <c r="ED12" s="481">
        <v>5.0536319035251278</v>
      </c>
      <c r="EE12" s="478">
        <v>1.155752516159521</v>
      </c>
      <c r="EF12" s="479">
        <v>19</v>
      </c>
      <c r="EG12" s="481">
        <v>4.355082579519638</v>
      </c>
      <c r="EH12" s="478">
        <v>0.65669105128391736</v>
      </c>
      <c r="EI12" s="479">
        <v>45</v>
      </c>
      <c r="EJ12" s="481">
        <v>2.116857953689617</v>
      </c>
      <c r="EK12" s="478">
        <v>0.79878314294100461</v>
      </c>
      <c r="EL12" s="479">
        <v>9</v>
      </c>
      <c r="EM12" s="481">
        <v>5.2934994683775596</v>
      </c>
      <c r="EN12" s="478">
        <v>0.86738141586898931</v>
      </c>
      <c r="EO12" s="479">
        <v>36</v>
      </c>
      <c r="EP12" s="481">
        <v>3.7618131449479209</v>
      </c>
      <c r="EQ12" s="478">
        <v>0.79123347907662323</v>
      </c>
      <c r="ER12" s="479">
        <v>23</v>
      </c>
      <c r="ES12" s="481">
        <v>4.0308627643786874</v>
      </c>
      <c r="ET12" s="478">
        <v>1.4997954692228661</v>
      </c>
      <c r="EU12" s="479">
        <v>8</v>
      </c>
      <c r="EV12" s="484">
        <v>3.64172803869821</v>
      </c>
      <c r="EW12" s="478">
        <v>0.92919963351425428</v>
      </c>
      <c r="EX12" s="479">
        <v>15</v>
      </c>
      <c r="EY12" s="484">
        <v>4.4629124038995993</v>
      </c>
      <c r="EZ12" s="478">
        <v>0.88994752523483966</v>
      </c>
      <c r="FA12" s="479">
        <v>29</v>
      </c>
      <c r="FB12" s="484">
        <v>4.2513563804175227</v>
      </c>
      <c r="FC12" s="478">
        <v>1.5845527198396701</v>
      </c>
      <c r="FD12" s="479">
        <v>9</v>
      </c>
      <c r="FE12" s="484">
        <v>4.5504087825912443</v>
      </c>
      <c r="FF12" s="478">
        <v>1.0747147698197721</v>
      </c>
      <c r="FG12" s="479">
        <v>20</v>
      </c>
      <c r="FH12" s="484">
        <v>5.1269426227998034</v>
      </c>
      <c r="FI12" s="486">
        <v>0.98911909852217184</v>
      </c>
      <c r="FJ12" s="479">
        <v>27</v>
      </c>
      <c r="FK12" s="484">
        <v>3.5533031185902129</v>
      </c>
      <c r="FL12" s="478">
        <v>1.430811099323078</v>
      </c>
      <c r="FM12" s="479">
        <v>7</v>
      </c>
      <c r="FN12" s="484">
        <v>5.8096637119850616</v>
      </c>
      <c r="FO12" s="478">
        <v>1.274636764073072</v>
      </c>
      <c r="FP12" s="487">
        <v>20</v>
      </c>
    </row>
    <row r="13" spans="1:172">
      <c r="A13" s="344" t="s">
        <v>207</v>
      </c>
      <c r="B13" s="491">
        <v>2.3794215876007772</v>
      </c>
      <c r="C13" s="492">
        <v>0.1227136229882158</v>
      </c>
      <c r="D13" s="493">
        <v>456</v>
      </c>
      <c r="E13" s="494">
        <v>2.2913286972438951</v>
      </c>
      <c r="F13" s="492">
        <v>0.2161000188854183</v>
      </c>
      <c r="G13" s="493">
        <v>156</v>
      </c>
      <c r="H13" s="494">
        <v>2.4163803902120109</v>
      </c>
      <c r="I13" s="492">
        <v>0.14874367987387679</v>
      </c>
      <c r="J13" s="493">
        <v>300</v>
      </c>
      <c r="K13" s="494">
        <v>2.1450171198131049</v>
      </c>
      <c r="L13" s="492">
        <v>0.13371150241688229</v>
      </c>
      <c r="M13" s="493">
        <v>308</v>
      </c>
      <c r="N13" s="494">
        <v>2.0331078135540719</v>
      </c>
      <c r="O13" s="492">
        <v>0.23425799199045491</v>
      </c>
      <c r="P13" s="493">
        <v>105</v>
      </c>
      <c r="Q13" s="495">
        <v>2.190736008603182</v>
      </c>
      <c r="R13" s="492">
        <v>0.16220786667454029</v>
      </c>
      <c r="S13" s="493">
        <v>203</v>
      </c>
      <c r="T13" s="494">
        <v>3.3423330657157608</v>
      </c>
      <c r="U13" s="492">
        <v>0.30151151798773979</v>
      </c>
      <c r="V13" s="493">
        <v>148</v>
      </c>
      <c r="W13" s="495">
        <v>3.2583177143969948</v>
      </c>
      <c r="X13" s="492">
        <v>0.53001350817282589</v>
      </c>
      <c r="Y13" s="496">
        <v>51</v>
      </c>
      <c r="Z13" s="497">
        <v>3.3815371453162011</v>
      </c>
      <c r="AA13" s="492">
        <v>0.36657387007740111</v>
      </c>
      <c r="AB13" s="493">
        <v>97</v>
      </c>
      <c r="AC13" s="495">
        <v>2.3832427591725072</v>
      </c>
      <c r="AD13" s="492">
        <v>0.32684137272031222</v>
      </c>
      <c r="AE13" s="493">
        <v>62</v>
      </c>
      <c r="AF13" s="495">
        <v>2.7090561275480911</v>
      </c>
      <c r="AG13" s="492">
        <v>0.65045146626795169</v>
      </c>
      <c r="AH13" s="493">
        <v>25</v>
      </c>
      <c r="AI13" s="495">
        <v>2.2578810716047011</v>
      </c>
      <c r="AJ13" s="492">
        <v>0.37710985542187159</v>
      </c>
      <c r="AK13" s="493">
        <v>37</v>
      </c>
      <c r="AL13" s="495">
        <v>2.134268465046377</v>
      </c>
      <c r="AM13" s="492">
        <v>0.31309599567489022</v>
      </c>
      <c r="AN13" s="493">
        <v>47</v>
      </c>
      <c r="AO13" s="495">
        <v>2.3128396721322422</v>
      </c>
      <c r="AP13" s="492">
        <v>0.58612233292224136</v>
      </c>
      <c r="AQ13" s="493">
        <v>16</v>
      </c>
      <c r="AR13" s="495">
        <v>2.0676620855935881</v>
      </c>
      <c r="AS13" s="492">
        <v>0.37023279147530308</v>
      </c>
      <c r="AT13" s="493">
        <v>31</v>
      </c>
      <c r="AU13" s="495">
        <v>3.2319303300029159</v>
      </c>
      <c r="AV13" s="492">
        <v>0.74028505041879655</v>
      </c>
      <c r="AW13" s="493">
        <v>26</v>
      </c>
      <c r="AX13" s="495">
        <v>2.6127799778125849</v>
      </c>
      <c r="AY13" s="492">
        <v>1.1730866309253389</v>
      </c>
      <c r="AZ13" s="493">
        <v>6</v>
      </c>
      <c r="BA13" s="495">
        <v>3.5692396954048808</v>
      </c>
      <c r="BB13" s="492">
        <v>0.94915002259203241</v>
      </c>
      <c r="BC13" s="493">
        <v>20</v>
      </c>
      <c r="BD13" s="495">
        <v>3.8968589516844991</v>
      </c>
      <c r="BE13" s="492">
        <v>0.75629089561246632</v>
      </c>
      <c r="BF13" s="493">
        <v>28</v>
      </c>
      <c r="BG13" s="495">
        <v>5.0987648220738526</v>
      </c>
      <c r="BH13" s="492">
        <v>1.578836099917343</v>
      </c>
      <c r="BI13" s="493">
        <v>12</v>
      </c>
      <c r="BJ13" s="495">
        <v>3.3170162735663551</v>
      </c>
      <c r="BK13" s="492">
        <v>0.82186806452961614</v>
      </c>
      <c r="BL13" s="493">
        <v>16</v>
      </c>
      <c r="BM13" s="495">
        <v>1.585370646864936</v>
      </c>
      <c r="BN13" s="492">
        <v>0.60663348365268122</v>
      </c>
      <c r="BO13" s="493">
        <v>8</v>
      </c>
      <c r="BP13" s="495">
        <v>0.46069546096747271</v>
      </c>
      <c r="BQ13" s="492">
        <v>0.46068189108734631</v>
      </c>
      <c r="BR13" s="493">
        <v>1</v>
      </c>
      <c r="BS13" s="495">
        <v>2.0486434867035892</v>
      </c>
      <c r="BT13" s="492">
        <v>0.83407052983552155</v>
      </c>
      <c r="BU13" s="493">
        <v>7</v>
      </c>
      <c r="BV13" s="495">
        <v>1.3386688540649649</v>
      </c>
      <c r="BW13" s="492">
        <v>0.40905040752903782</v>
      </c>
      <c r="BX13" s="493">
        <v>11</v>
      </c>
      <c r="BY13" s="495">
        <v>1.046446013353457</v>
      </c>
      <c r="BZ13" s="492">
        <v>0.73760851216206924</v>
      </c>
      <c r="CA13" s="493">
        <v>2</v>
      </c>
      <c r="CB13" s="495">
        <v>1.4742839605264311</v>
      </c>
      <c r="CC13" s="492">
        <v>0.49195243435249358</v>
      </c>
      <c r="CD13" s="493">
        <v>9</v>
      </c>
      <c r="CE13" s="495">
        <v>2.7571072194008281</v>
      </c>
      <c r="CF13" s="492">
        <v>0.53722416501134707</v>
      </c>
      <c r="CG13" s="493">
        <v>30</v>
      </c>
      <c r="CH13" s="495">
        <v>1.980448971710435</v>
      </c>
      <c r="CI13" s="492">
        <v>0.89043875396244387</v>
      </c>
      <c r="CJ13" s="493">
        <v>9</v>
      </c>
      <c r="CK13" s="494">
        <v>3.0646710466879221</v>
      </c>
      <c r="CL13" s="492">
        <v>0.66222123517946263</v>
      </c>
      <c r="CM13" s="493">
        <v>21</v>
      </c>
      <c r="CN13" s="495">
        <v>4.3939261669397522</v>
      </c>
      <c r="CO13" s="492">
        <v>0.92861398626497216</v>
      </c>
      <c r="CP13" s="493">
        <v>23</v>
      </c>
      <c r="CQ13" s="495">
        <v>2.7922605494268931</v>
      </c>
      <c r="CR13" s="492">
        <v>1.256964037617486</v>
      </c>
      <c r="CS13" s="493">
        <v>5</v>
      </c>
      <c r="CT13" s="495">
        <v>5.1099399011491604</v>
      </c>
      <c r="CU13" s="492">
        <v>1.220066282544833</v>
      </c>
      <c r="CV13" s="493">
        <v>18</v>
      </c>
      <c r="CW13" s="494">
        <v>0.82558435313868983</v>
      </c>
      <c r="CX13" s="492">
        <v>0.23440935311247851</v>
      </c>
      <c r="CY13" s="493">
        <v>15</v>
      </c>
      <c r="CZ13" s="495">
        <v>1.227133726720006</v>
      </c>
      <c r="DA13" s="492">
        <v>0.50035091623217587</v>
      </c>
      <c r="DB13" s="493">
        <v>8</v>
      </c>
      <c r="DC13" s="494">
        <v>0.66364314961564919</v>
      </c>
      <c r="DD13" s="492">
        <v>0.25979634673182311</v>
      </c>
      <c r="DE13" s="493">
        <v>7</v>
      </c>
      <c r="DF13" s="495">
        <v>2.4950833059857551</v>
      </c>
      <c r="DG13" s="492">
        <v>0.29227507676114672</v>
      </c>
      <c r="DH13" s="493">
        <v>76</v>
      </c>
      <c r="DI13" s="495">
        <v>1.826711191974149</v>
      </c>
      <c r="DJ13" s="492">
        <v>0.4149941460973321</v>
      </c>
      <c r="DK13" s="493">
        <v>21</v>
      </c>
      <c r="DL13" s="495">
        <v>2.7938715276924562</v>
      </c>
      <c r="DM13" s="492">
        <v>0.37989037848409601</v>
      </c>
      <c r="DN13" s="493">
        <v>55</v>
      </c>
      <c r="DO13" s="495">
        <v>2.035053486366794</v>
      </c>
      <c r="DP13" s="492">
        <v>0.47861929997251612</v>
      </c>
      <c r="DQ13" s="493">
        <v>22</v>
      </c>
      <c r="DR13" s="495">
        <v>2.228671010310328</v>
      </c>
      <c r="DS13" s="492">
        <v>0.91392304810249003</v>
      </c>
      <c r="DT13" s="493">
        <v>10</v>
      </c>
      <c r="DU13" s="495">
        <v>1.953565272855353</v>
      </c>
      <c r="DV13" s="492">
        <v>0.56129596857342146</v>
      </c>
      <c r="DW13" s="493">
        <v>12</v>
      </c>
      <c r="DX13" s="495">
        <v>4.1482427668981661</v>
      </c>
      <c r="DY13" s="492">
        <v>0.89728161247286198</v>
      </c>
      <c r="DZ13" s="493">
        <v>25</v>
      </c>
      <c r="EA13" s="495">
        <v>4.951618264557057</v>
      </c>
      <c r="EB13" s="492">
        <v>1.9075295979004241</v>
      </c>
      <c r="EC13" s="493">
        <v>10</v>
      </c>
      <c r="ED13" s="495">
        <v>3.7853875871840019</v>
      </c>
      <c r="EE13" s="492">
        <v>0.97622267248774242</v>
      </c>
      <c r="EF13" s="493">
        <v>15</v>
      </c>
      <c r="EG13" s="494">
        <v>2.272457195467481</v>
      </c>
      <c r="EH13" s="492">
        <v>0.47479437797320628</v>
      </c>
      <c r="EI13" s="493">
        <v>27</v>
      </c>
      <c r="EJ13" s="495">
        <v>2.434297372112427</v>
      </c>
      <c r="EK13" s="492">
        <v>0.87240396735088555</v>
      </c>
      <c r="EL13" s="493">
        <v>12</v>
      </c>
      <c r="EM13" s="494">
        <v>2.2046027212977828</v>
      </c>
      <c r="EN13" s="492">
        <v>0.56634423031162995</v>
      </c>
      <c r="EO13" s="493">
        <v>15</v>
      </c>
      <c r="EP13" s="495">
        <v>3.631204550124782</v>
      </c>
      <c r="EQ13" s="492">
        <v>0.78303849665680469</v>
      </c>
      <c r="ER13" s="493">
        <v>22</v>
      </c>
      <c r="ES13" s="495">
        <v>3.34318753446962</v>
      </c>
      <c r="ET13" s="492">
        <v>1.345121438127697</v>
      </c>
      <c r="EU13" s="493">
        <v>7</v>
      </c>
      <c r="EV13" s="498">
        <v>3.75975538769835</v>
      </c>
      <c r="EW13" s="492">
        <v>0.96127274180736721</v>
      </c>
      <c r="EX13" s="493">
        <v>15</v>
      </c>
      <c r="EY13" s="498">
        <v>1.6385657671615499</v>
      </c>
      <c r="EZ13" s="492">
        <v>0.55676519701391181</v>
      </c>
      <c r="FA13" s="493">
        <v>12</v>
      </c>
      <c r="FB13" s="498">
        <v>1.857427307082232</v>
      </c>
      <c r="FC13" s="492">
        <v>1.418463249624357</v>
      </c>
      <c r="FD13" s="493">
        <v>3</v>
      </c>
      <c r="FE13" s="498">
        <v>1.548047937119434</v>
      </c>
      <c r="FF13" s="492">
        <v>0.52484581182577039</v>
      </c>
      <c r="FG13" s="493">
        <v>9</v>
      </c>
      <c r="FH13" s="491">
        <v>3.9353367074971288</v>
      </c>
      <c r="FI13" s="499">
        <v>0.86173601805453803</v>
      </c>
      <c r="FJ13" s="493">
        <v>22</v>
      </c>
      <c r="FK13" s="498">
        <v>4.1721261544650261</v>
      </c>
      <c r="FL13" s="492">
        <v>1.491046859362694</v>
      </c>
      <c r="FM13" s="493">
        <v>9</v>
      </c>
      <c r="FN13" s="491">
        <v>3.8326059685260718</v>
      </c>
      <c r="FO13" s="492">
        <v>1.054147996166835</v>
      </c>
      <c r="FP13" s="500">
        <v>13</v>
      </c>
    </row>
    <row r="14" spans="1:172" ht="15">
      <c r="A14" s="754" t="s">
        <v>208</v>
      </c>
      <c r="E14" s="501"/>
      <c r="F14" s="502"/>
      <c r="H14" s="501"/>
      <c r="I14" s="502"/>
      <c r="K14" s="501"/>
      <c r="L14" s="502"/>
      <c r="N14" s="501"/>
      <c r="O14" s="502"/>
      <c r="Q14" s="501"/>
      <c r="R14" s="502"/>
      <c r="T14" s="501"/>
      <c r="U14" s="502"/>
      <c r="W14" s="501"/>
      <c r="X14" s="502"/>
      <c r="Z14" s="501"/>
      <c r="AA14" s="502"/>
      <c r="AC14" s="501"/>
      <c r="AD14" s="502"/>
      <c r="AF14" s="501"/>
      <c r="AG14" s="502"/>
      <c r="AI14" s="501"/>
      <c r="AJ14" s="502"/>
      <c r="AL14" s="501"/>
      <c r="AM14" s="502"/>
      <c r="AO14" s="501"/>
      <c r="AP14" s="502"/>
      <c r="AR14" s="501"/>
      <c r="AS14" s="502"/>
      <c r="AU14" s="501"/>
      <c r="AV14" s="502"/>
      <c r="AX14" s="501"/>
      <c r="AY14" s="502"/>
      <c r="BA14" s="501"/>
      <c r="BB14" s="502"/>
      <c r="BD14" s="501"/>
      <c r="BE14" s="502"/>
      <c r="BG14" s="501"/>
      <c r="BH14" s="502"/>
      <c r="BJ14" s="501"/>
      <c r="BK14" s="502"/>
      <c r="BM14" s="501"/>
      <c r="BN14" s="502"/>
      <c r="BP14" s="501"/>
      <c r="BQ14" s="502"/>
      <c r="BS14" s="501"/>
      <c r="BT14" s="502"/>
      <c r="BV14" s="501"/>
      <c r="BW14" s="502"/>
      <c r="BY14" s="501"/>
      <c r="BZ14" s="502"/>
      <c r="CB14" s="501"/>
      <c r="CC14" s="502"/>
      <c r="CE14" s="501"/>
      <c r="CF14" s="502"/>
      <c r="CH14" s="501"/>
      <c r="CI14" s="502"/>
      <c r="CK14" s="501"/>
      <c r="CL14" s="502"/>
      <c r="CN14" s="501"/>
      <c r="CO14" s="502"/>
      <c r="CQ14" s="501"/>
      <c r="CR14" s="502"/>
      <c r="CT14" s="501"/>
      <c r="CU14" s="502"/>
      <c r="CW14" s="501"/>
      <c r="CX14" s="502"/>
      <c r="CZ14" s="501"/>
      <c r="DA14" s="502"/>
      <c r="DC14" s="501"/>
      <c r="DD14" s="502"/>
      <c r="DF14" s="501"/>
      <c r="DG14" s="502"/>
      <c r="DI14" s="501"/>
      <c r="DJ14" s="502"/>
      <c r="DL14" s="501"/>
      <c r="DM14" s="502"/>
      <c r="DO14" s="501"/>
      <c r="DP14" s="502"/>
      <c r="DR14" s="501"/>
      <c r="DS14" s="502"/>
      <c r="DU14" s="501"/>
      <c r="DV14" s="502"/>
      <c r="DX14" s="501"/>
      <c r="DY14" s="502"/>
      <c r="EA14" s="501"/>
      <c r="EB14" s="502"/>
      <c r="ED14" s="501"/>
      <c r="EE14" s="502"/>
      <c r="EG14" s="501"/>
      <c r="EH14" s="502"/>
      <c r="EJ14" s="501"/>
      <c r="EK14" s="502"/>
      <c r="EM14" s="501"/>
      <c r="EN14" s="502"/>
      <c r="EP14" s="501"/>
      <c r="EQ14" s="502"/>
      <c r="ES14" s="501"/>
      <c r="ET14" s="502"/>
      <c r="EV14" s="501"/>
      <c r="EW14" s="502"/>
      <c r="EY14" s="501"/>
      <c r="EZ14" s="502"/>
      <c r="FB14" s="501"/>
      <c r="FC14" s="502"/>
      <c r="FE14" s="501"/>
      <c r="FF14" s="502"/>
      <c r="FH14" s="501"/>
      <c r="FI14" s="502"/>
      <c r="FK14" s="501"/>
      <c r="FL14" s="502"/>
      <c r="FN14" s="501"/>
      <c r="FO14" s="502"/>
    </row>
    <row r="15" spans="1:172" ht="15">
      <c r="A15" s="754" t="s">
        <v>391</v>
      </c>
      <c r="E15" s="501"/>
      <c r="F15" s="502"/>
      <c r="H15" s="501"/>
      <c r="I15" s="502"/>
      <c r="K15" s="501"/>
      <c r="L15" s="502"/>
      <c r="N15" s="501"/>
      <c r="O15" s="502"/>
      <c r="Q15" s="501"/>
      <c r="R15" s="502"/>
      <c r="T15" s="501"/>
      <c r="U15" s="502"/>
      <c r="W15" s="501"/>
      <c r="X15" s="502"/>
      <c r="Z15" s="501"/>
      <c r="AA15" s="502"/>
      <c r="AC15" s="501"/>
      <c r="AD15" s="502"/>
      <c r="AF15" s="501"/>
      <c r="AG15" s="502"/>
      <c r="AI15" s="501"/>
      <c r="AJ15" s="502"/>
      <c r="AL15" s="501"/>
      <c r="AM15" s="502"/>
      <c r="AO15" s="501"/>
      <c r="AP15" s="502"/>
      <c r="AR15" s="501"/>
      <c r="AS15" s="502"/>
      <c r="AU15" s="501"/>
      <c r="AV15" s="502"/>
      <c r="AX15" s="501"/>
      <c r="AY15" s="502"/>
      <c r="BA15" s="501"/>
      <c r="BB15" s="502"/>
      <c r="BD15" s="501"/>
      <c r="BE15" s="502"/>
      <c r="BG15" s="501"/>
      <c r="BH15" s="502"/>
      <c r="BJ15" s="501"/>
      <c r="BK15" s="502"/>
      <c r="BM15" s="501"/>
      <c r="BN15" s="502"/>
      <c r="BP15" s="501"/>
      <c r="BQ15" s="502"/>
      <c r="BS15" s="501"/>
      <c r="BT15" s="502"/>
      <c r="BV15" s="501"/>
      <c r="BW15" s="502"/>
      <c r="BY15" s="501"/>
      <c r="BZ15" s="502"/>
      <c r="CB15" s="501"/>
      <c r="CC15" s="502"/>
      <c r="CE15" s="501"/>
      <c r="CF15" s="502"/>
      <c r="CH15" s="501"/>
      <c r="CI15" s="502"/>
      <c r="CK15" s="501"/>
      <c r="CL15" s="502"/>
      <c r="CN15" s="501"/>
      <c r="CO15" s="502"/>
      <c r="CQ15" s="501"/>
      <c r="CR15" s="502"/>
      <c r="CT15" s="501"/>
      <c r="CU15" s="502"/>
      <c r="CW15" s="501"/>
      <c r="CX15" s="502"/>
      <c r="CZ15" s="501"/>
      <c r="DA15" s="502"/>
      <c r="DC15" s="501"/>
      <c r="DD15" s="502"/>
      <c r="DF15" s="501"/>
      <c r="DG15" s="502"/>
      <c r="DI15" s="501"/>
      <c r="DJ15" s="502"/>
      <c r="DL15" s="501"/>
      <c r="DM15" s="502"/>
      <c r="DO15" s="501"/>
      <c r="DP15" s="502"/>
      <c r="DR15" s="501"/>
      <c r="DS15" s="502"/>
      <c r="DU15" s="501"/>
      <c r="DV15" s="502"/>
      <c r="DX15" s="501"/>
      <c r="DY15" s="502"/>
      <c r="EA15" s="501"/>
      <c r="EB15" s="502"/>
      <c r="ED15" s="501"/>
      <c r="EE15" s="502"/>
      <c r="EG15" s="501"/>
      <c r="EH15" s="502"/>
      <c r="EJ15" s="501"/>
      <c r="EK15" s="502"/>
      <c r="EM15" s="501"/>
      <c r="EN15" s="502"/>
      <c r="EP15" s="501"/>
      <c r="EQ15" s="502"/>
      <c r="ES15" s="501"/>
      <c r="ET15" s="502"/>
      <c r="EV15" s="501"/>
      <c r="EW15" s="502"/>
      <c r="EY15" s="501"/>
      <c r="EZ15" s="502"/>
      <c r="FB15" s="501"/>
      <c r="FC15" s="502"/>
      <c r="FE15" s="501"/>
      <c r="FF15" s="502"/>
      <c r="FH15" s="501"/>
      <c r="FI15" s="502"/>
      <c r="FK15" s="501"/>
      <c r="FL15" s="502"/>
      <c r="FN15" s="501"/>
      <c r="FO15" s="502"/>
    </row>
    <row r="16" spans="1:172" ht="15">
      <c r="A16" s="754" t="s">
        <v>413</v>
      </c>
      <c r="E16" s="501"/>
      <c r="F16" s="502"/>
      <c r="H16" s="501"/>
      <c r="I16" s="502"/>
      <c r="K16" s="501"/>
      <c r="L16" s="502"/>
      <c r="N16" s="501"/>
      <c r="O16" s="502"/>
      <c r="Q16" s="501"/>
      <c r="R16" s="502"/>
      <c r="T16" s="501"/>
      <c r="U16" s="502"/>
      <c r="W16" s="501"/>
      <c r="X16" s="502"/>
      <c r="Z16" s="501"/>
      <c r="AA16" s="502"/>
      <c r="AC16" s="501"/>
      <c r="AD16" s="502"/>
      <c r="AF16" s="501"/>
      <c r="AG16" s="502"/>
      <c r="AI16" s="501"/>
      <c r="AJ16" s="502"/>
      <c r="AL16" s="501"/>
      <c r="AM16" s="502"/>
      <c r="AO16" s="501"/>
      <c r="AP16" s="502"/>
      <c r="AR16" s="501"/>
      <c r="AS16" s="502"/>
      <c r="AU16" s="501"/>
      <c r="AV16" s="502"/>
      <c r="AX16" s="501"/>
      <c r="AY16" s="502"/>
      <c r="BA16" s="501"/>
      <c r="BB16" s="502"/>
      <c r="BD16" s="501"/>
      <c r="BE16" s="502"/>
      <c r="BG16" s="501"/>
      <c r="BH16" s="502"/>
      <c r="BJ16" s="501"/>
      <c r="BK16" s="502"/>
      <c r="BM16" s="501"/>
      <c r="BN16" s="502"/>
      <c r="BP16" s="501"/>
      <c r="BQ16" s="502"/>
      <c r="BS16" s="501"/>
      <c r="BT16" s="502"/>
      <c r="BV16" s="501"/>
      <c r="BW16" s="502"/>
      <c r="BY16" s="501"/>
      <c r="BZ16" s="502"/>
      <c r="CB16" s="501"/>
      <c r="CC16" s="502"/>
      <c r="CE16" s="501"/>
      <c r="CF16" s="502"/>
      <c r="CH16" s="501"/>
      <c r="CI16" s="502"/>
      <c r="CK16" s="501"/>
      <c r="CL16" s="502"/>
      <c r="CN16" s="501"/>
      <c r="CO16" s="502"/>
      <c r="CQ16" s="501"/>
      <c r="CR16" s="502"/>
      <c r="CT16" s="501"/>
      <c r="CU16" s="502"/>
      <c r="CW16" s="501"/>
      <c r="CX16" s="502"/>
      <c r="CZ16" s="501"/>
      <c r="DA16" s="502"/>
      <c r="DC16" s="501"/>
      <c r="DD16" s="502"/>
      <c r="DF16" s="501"/>
      <c r="DG16" s="502"/>
      <c r="DI16" s="501"/>
      <c r="DJ16" s="502"/>
      <c r="DL16" s="501"/>
      <c r="DM16" s="502"/>
      <c r="DO16" s="501"/>
      <c r="DP16" s="502"/>
      <c r="DR16" s="501"/>
      <c r="DS16" s="502"/>
      <c r="DU16" s="501"/>
      <c r="DV16" s="502"/>
      <c r="DX16" s="501"/>
      <c r="DY16" s="502"/>
      <c r="EA16" s="501"/>
      <c r="EB16" s="502"/>
      <c r="ED16" s="501"/>
      <c r="EE16" s="502"/>
      <c r="EG16" s="501"/>
      <c r="EH16" s="502"/>
      <c r="EJ16" s="501"/>
      <c r="EK16" s="502"/>
      <c r="EM16" s="501"/>
      <c r="EN16" s="502"/>
      <c r="EP16" s="501"/>
      <c r="EQ16" s="502"/>
      <c r="ES16" s="501"/>
      <c r="ET16" s="502"/>
      <c r="EV16" s="501"/>
      <c r="EW16" s="502"/>
      <c r="EY16" s="501"/>
      <c r="EZ16" s="502"/>
      <c r="FB16" s="501"/>
      <c r="FC16" s="502"/>
      <c r="FE16" s="501"/>
      <c r="FF16" s="502"/>
      <c r="FH16" s="501"/>
      <c r="FI16" s="502"/>
      <c r="FK16" s="501"/>
      <c r="FL16" s="502"/>
      <c r="FN16" s="501"/>
      <c r="FO16" s="502"/>
    </row>
    <row r="18" spans="1:25" ht="15">
      <c r="A18" s="2211" t="s">
        <v>392</v>
      </c>
      <c r="B18" s="2212"/>
      <c r="C18" s="2212"/>
      <c r="D18" s="2212"/>
      <c r="E18" s="2212"/>
      <c r="F18" s="2212"/>
      <c r="G18" s="2212"/>
    </row>
    <row r="19" spans="1:25" ht="15">
      <c r="A19" s="348" t="s">
        <v>210</v>
      </c>
      <c r="B19" s="1926" t="s">
        <v>211</v>
      </c>
      <c r="C19" s="2010"/>
      <c r="D19" s="2013"/>
      <c r="E19" s="1926" t="s">
        <v>212</v>
      </c>
      <c r="F19" s="2010"/>
      <c r="G19" s="2013"/>
    </row>
    <row r="20" spans="1:25" ht="15.75" thickBot="1">
      <c r="A20" s="349" t="s">
        <v>202</v>
      </c>
      <c r="B20" s="503" t="s">
        <v>46</v>
      </c>
      <c r="C20" s="504" t="s">
        <v>69</v>
      </c>
      <c r="D20" s="505" t="s">
        <v>77</v>
      </c>
      <c r="E20" s="503" t="s">
        <v>46</v>
      </c>
      <c r="F20" s="503" t="s">
        <v>69</v>
      </c>
      <c r="G20" s="503" t="s">
        <v>77</v>
      </c>
    </row>
    <row r="21" spans="1:25">
      <c r="A21" s="174" t="s">
        <v>213</v>
      </c>
      <c r="B21" s="506">
        <v>28.585678959237079</v>
      </c>
      <c r="C21" s="352">
        <v>0.83620850267516267</v>
      </c>
      <c r="D21" s="342">
        <v>1001</v>
      </c>
      <c r="E21" s="351">
        <v>58.98340844131247</v>
      </c>
      <c r="F21" s="353">
        <v>0.90937132745927041</v>
      </c>
      <c r="G21" s="354">
        <v>2140</v>
      </c>
    </row>
    <row r="22" spans="1:25">
      <c r="A22" s="168" t="s">
        <v>214</v>
      </c>
      <c r="B22" s="507">
        <v>8.6988865978299117</v>
      </c>
      <c r="C22" s="337">
        <v>0.52648082717393874</v>
      </c>
      <c r="D22" s="338">
        <v>294</v>
      </c>
      <c r="E22" s="507">
        <v>12.612468204225671</v>
      </c>
      <c r="F22" s="357">
        <v>0.61118852576770166</v>
      </c>
      <c r="G22" s="358">
        <v>447</v>
      </c>
    </row>
    <row r="23" spans="1:25">
      <c r="A23" s="174" t="s">
        <v>215</v>
      </c>
      <c r="B23" s="506">
        <v>8.6625904454787026</v>
      </c>
      <c r="C23" s="341">
        <v>0.51595241462870789</v>
      </c>
      <c r="D23" s="342">
        <v>310</v>
      </c>
      <c r="E23" s="351">
        <v>10.10139505871124</v>
      </c>
      <c r="F23" s="353">
        <v>0.55549725907924674</v>
      </c>
      <c r="G23" s="354">
        <v>350</v>
      </c>
    </row>
    <row r="24" spans="1:25">
      <c r="A24" s="344" t="s">
        <v>216</v>
      </c>
      <c r="B24" s="508">
        <v>54.052843997454303</v>
      </c>
      <c r="C24" s="346">
        <v>0.92067570240166574</v>
      </c>
      <c r="D24" s="347">
        <v>1998</v>
      </c>
      <c r="E24" s="509">
        <v>18.302728295750619</v>
      </c>
      <c r="F24" s="362">
        <v>0.71817064396353825</v>
      </c>
      <c r="G24" s="363">
        <v>654</v>
      </c>
    </row>
    <row r="25" spans="1:25">
      <c r="A25" s="2213" t="s">
        <v>217</v>
      </c>
      <c r="B25" s="2214"/>
      <c r="C25" s="2214"/>
      <c r="D25" s="2214"/>
      <c r="E25" s="2214"/>
      <c r="F25" s="2214"/>
      <c r="G25" s="2214"/>
    </row>
    <row r="26" spans="1:25">
      <c r="A26" s="2161" t="s">
        <v>393</v>
      </c>
      <c r="B26" s="2093"/>
      <c r="C26" s="2093"/>
      <c r="D26" s="2093"/>
      <c r="E26" s="2093"/>
      <c r="F26" s="2093"/>
      <c r="G26" s="2093"/>
    </row>
    <row r="27" spans="1:25">
      <c r="A27" s="2161" t="s">
        <v>413</v>
      </c>
      <c r="B27" s="2093"/>
      <c r="C27" s="2093"/>
      <c r="D27" s="2093"/>
      <c r="E27" s="2093"/>
      <c r="F27" s="2093"/>
      <c r="G27" s="2093"/>
    </row>
    <row r="29" spans="1:25" ht="15">
      <c r="A29" s="241" t="s">
        <v>394</v>
      </c>
    </row>
    <row r="30" spans="1:25" ht="15">
      <c r="A30" s="348" t="s">
        <v>202</v>
      </c>
      <c r="B30" s="1924" t="s">
        <v>213</v>
      </c>
      <c r="C30" s="2010"/>
      <c r="D30" s="2010"/>
      <c r="E30" s="2010"/>
      <c r="F30" s="2010"/>
      <c r="G30" s="2010"/>
      <c r="H30" s="1924" t="s">
        <v>214</v>
      </c>
      <c r="I30" s="2010"/>
      <c r="J30" s="2010"/>
      <c r="K30" s="2010"/>
      <c r="L30" s="2010"/>
      <c r="M30" s="2010"/>
      <c r="N30" s="1924" t="s">
        <v>215</v>
      </c>
      <c r="O30" s="2010"/>
      <c r="P30" s="2010"/>
      <c r="Q30" s="2010"/>
      <c r="R30" s="2010"/>
      <c r="S30" s="2010"/>
      <c r="T30" s="1924" t="s">
        <v>216</v>
      </c>
      <c r="U30" s="2010"/>
      <c r="V30" s="2010"/>
      <c r="W30" s="2010"/>
      <c r="X30" s="2010"/>
      <c r="Y30" s="2013"/>
    </row>
    <row r="31" spans="1:25" ht="15">
      <c r="A31" s="691" t="s">
        <v>210</v>
      </c>
      <c r="B31" s="2165" t="s">
        <v>211</v>
      </c>
      <c r="C31" s="2212"/>
      <c r="D31" s="2166"/>
      <c r="E31" s="2165" t="s">
        <v>212</v>
      </c>
      <c r="F31" s="2212"/>
      <c r="G31" s="2166"/>
      <c r="H31" s="2165" t="s">
        <v>211</v>
      </c>
      <c r="I31" s="2212"/>
      <c r="J31" s="2166"/>
      <c r="K31" s="2165" t="s">
        <v>212</v>
      </c>
      <c r="L31" s="2212"/>
      <c r="M31" s="2166"/>
      <c r="N31" s="2165" t="s">
        <v>211</v>
      </c>
      <c r="O31" s="2212"/>
      <c r="P31" s="2166"/>
      <c r="Q31" s="2165" t="s">
        <v>212</v>
      </c>
      <c r="R31" s="2212"/>
      <c r="S31" s="2166"/>
      <c r="T31" s="2165" t="s">
        <v>211</v>
      </c>
      <c r="U31" s="2212"/>
      <c r="V31" s="2166"/>
      <c r="W31" s="2165" t="s">
        <v>212</v>
      </c>
      <c r="X31" s="2212"/>
      <c r="Y31" s="2215"/>
    </row>
    <row r="32" spans="1:25" ht="15.75" thickBot="1">
      <c r="A32" s="692" t="s">
        <v>8</v>
      </c>
      <c r="B32" s="407" t="s">
        <v>46</v>
      </c>
      <c r="C32" s="407" t="s">
        <v>69</v>
      </c>
      <c r="D32" s="408" t="s">
        <v>77</v>
      </c>
      <c r="E32" s="407" t="s">
        <v>46</v>
      </c>
      <c r="F32" s="407" t="s">
        <v>69</v>
      </c>
      <c r="G32" s="408" t="s">
        <v>77</v>
      </c>
      <c r="H32" s="407" t="s">
        <v>46</v>
      </c>
      <c r="I32" s="407" t="s">
        <v>69</v>
      </c>
      <c r="J32" s="408" t="s">
        <v>77</v>
      </c>
      <c r="K32" s="407" t="s">
        <v>46</v>
      </c>
      <c r="L32" s="407" t="s">
        <v>69</v>
      </c>
      <c r="M32" s="408" t="s">
        <v>77</v>
      </c>
      <c r="N32" s="407" t="s">
        <v>46</v>
      </c>
      <c r="O32" s="407" t="s">
        <v>69</v>
      </c>
      <c r="P32" s="408" t="s">
        <v>77</v>
      </c>
      <c r="Q32" s="407" t="s">
        <v>46</v>
      </c>
      <c r="R32" s="407" t="s">
        <v>69</v>
      </c>
      <c r="S32" s="408" t="s">
        <v>77</v>
      </c>
      <c r="T32" s="407" t="s">
        <v>46</v>
      </c>
      <c r="U32" s="407" t="s">
        <v>69</v>
      </c>
      <c r="V32" s="408" t="s">
        <v>77</v>
      </c>
      <c r="W32" s="407" t="s">
        <v>46</v>
      </c>
      <c r="X32" s="407" t="s">
        <v>69</v>
      </c>
      <c r="Y32" s="407" t="s">
        <v>77</v>
      </c>
    </row>
    <row r="33" spans="1:25">
      <c r="A33" s="488" t="s">
        <v>9</v>
      </c>
      <c r="B33" s="112">
        <v>40.572607176762517</v>
      </c>
      <c r="C33" s="113">
        <v>2.4941055967351811</v>
      </c>
      <c r="D33" s="114">
        <v>439</v>
      </c>
      <c r="E33" s="112">
        <v>46.829715138221459</v>
      </c>
      <c r="F33" s="113">
        <v>2.5635073756969229</v>
      </c>
      <c r="G33" s="114">
        <v>439</v>
      </c>
      <c r="H33" s="112">
        <v>8.6194615694350585</v>
      </c>
      <c r="I33" s="113">
        <v>1.4553391722049811</v>
      </c>
      <c r="J33" s="114">
        <v>439</v>
      </c>
      <c r="K33" s="112">
        <v>17.917032852308211</v>
      </c>
      <c r="L33" s="113">
        <v>1.965491589250083</v>
      </c>
      <c r="M33" s="114">
        <v>439</v>
      </c>
      <c r="N33" s="112">
        <v>7.3687413884313173</v>
      </c>
      <c r="O33" s="113">
        <v>1.280765513762447</v>
      </c>
      <c r="P33" s="114">
        <v>439</v>
      </c>
      <c r="Q33" s="112">
        <v>13.42014511040618</v>
      </c>
      <c r="R33" s="113">
        <v>1.6700377635404731</v>
      </c>
      <c r="S33" s="114">
        <v>439</v>
      </c>
      <c r="T33" s="112">
        <v>43.439189865371098</v>
      </c>
      <c r="U33" s="113">
        <v>2.5529809098865699</v>
      </c>
      <c r="V33" s="114">
        <v>439</v>
      </c>
      <c r="W33" s="112">
        <v>21.833106899064148</v>
      </c>
      <c r="X33" s="113">
        <v>2.056279857687628</v>
      </c>
      <c r="Y33" s="513">
        <v>439</v>
      </c>
    </row>
    <row r="34" spans="1:25">
      <c r="A34" s="510" t="s">
        <v>10</v>
      </c>
      <c r="B34" s="115">
        <v>33.625915765865649</v>
      </c>
      <c r="C34" s="116">
        <v>2.5591655550886552</v>
      </c>
      <c r="D34" s="117">
        <v>385</v>
      </c>
      <c r="E34" s="115">
        <v>52.660407611068969</v>
      </c>
      <c r="F34" s="116">
        <v>2.6948647347457841</v>
      </c>
      <c r="G34" s="117">
        <v>383</v>
      </c>
      <c r="H34" s="115">
        <v>9.2554400724976009</v>
      </c>
      <c r="I34" s="116">
        <v>1.5539795115331569</v>
      </c>
      <c r="J34" s="117">
        <v>386</v>
      </c>
      <c r="K34" s="115">
        <v>13.170778999483961</v>
      </c>
      <c r="L34" s="116">
        <v>1.85196978194758</v>
      </c>
      <c r="M34" s="117">
        <v>385</v>
      </c>
      <c r="N34" s="115">
        <v>10.10150802062088</v>
      </c>
      <c r="O34" s="116">
        <v>1.5789548207579871</v>
      </c>
      <c r="P34" s="117">
        <v>386</v>
      </c>
      <c r="Q34" s="115">
        <v>13.79426763559813</v>
      </c>
      <c r="R34" s="116">
        <v>1.9031980222847571</v>
      </c>
      <c r="S34" s="117">
        <v>385</v>
      </c>
      <c r="T34" s="115">
        <v>46.549778269845127</v>
      </c>
      <c r="U34" s="116">
        <v>2.6822188516211689</v>
      </c>
      <c r="V34" s="117">
        <v>384</v>
      </c>
      <c r="W34" s="115">
        <v>20.1753972856792</v>
      </c>
      <c r="X34" s="116">
        <v>2.158814008230511</v>
      </c>
      <c r="Y34" s="514">
        <v>385</v>
      </c>
    </row>
    <row r="35" spans="1:25">
      <c r="A35" s="488" t="s">
        <v>11</v>
      </c>
      <c r="B35" s="112">
        <v>41.266752907915752</v>
      </c>
      <c r="C35" s="113">
        <v>4.4699387521259606</v>
      </c>
      <c r="D35" s="114">
        <v>154</v>
      </c>
      <c r="E35" s="203">
        <v>40.909050345271403</v>
      </c>
      <c r="F35" s="113">
        <v>4.7335138647657313</v>
      </c>
      <c r="G35" s="114">
        <v>153</v>
      </c>
      <c r="H35" s="203">
        <v>12.55608437998568</v>
      </c>
      <c r="I35" s="113">
        <v>3.1933969348486739</v>
      </c>
      <c r="J35" s="114">
        <v>154</v>
      </c>
      <c r="K35" s="112">
        <v>12.24617250279911</v>
      </c>
      <c r="L35" s="113">
        <v>2.621547509220099</v>
      </c>
      <c r="M35" s="114">
        <v>154</v>
      </c>
      <c r="N35" s="112">
        <v>6.218945088959563</v>
      </c>
      <c r="O35" s="113">
        <v>2.0673376207314709</v>
      </c>
      <c r="P35" s="114">
        <v>154</v>
      </c>
      <c r="Q35" s="112">
        <v>13.176331097000819</v>
      </c>
      <c r="R35" s="113">
        <v>2.88724334008073</v>
      </c>
      <c r="S35" s="114">
        <v>154</v>
      </c>
      <c r="T35" s="112">
        <v>39.423425369780112</v>
      </c>
      <c r="U35" s="113">
        <v>4.7528626799517726</v>
      </c>
      <c r="V35" s="114">
        <v>153</v>
      </c>
      <c r="W35" s="112">
        <v>33.428757758114727</v>
      </c>
      <c r="X35" s="113">
        <v>4.412071879695139</v>
      </c>
      <c r="Y35" s="513">
        <v>154</v>
      </c>
    </row>
    <row r="36" spans="1:25">
      <c r="A36" s="510" t="s">
        <v>12</v>
      </c>
      <c r="B36" s="115">
        <v>17.755409872497552</v>
      </c>
      <c r="C36" s="116">
        <v>2.9050619876366621</v>
      </c>
      <c r="D36" s="117">
        <v>189</v>
      </c>
      <c r="E36" s="115">
        <v>68.017523666663749</v>
      </c>
      <c r="F36" s="116">
        <v>3.5341654765492612</v>
      </c>
      <c r="G36" s="117">
        <v>189</v>
      </c>
      <c r="H36" s="115">
        <v>10.92483899102398</v>
      </c>
      <c r="I36" s="116">
        <v>2.3300297701923909</v>
      </c>
      <c r="J36" s="117">
        <v>189</v>
      </c>
      <c r="K36" s="115">
        <v>12.20801159999327</v>
      </c>
      <c r="L36" s="116">
        <v>2.4178103674329678</v>
      </c>
      <c r="M36" s="117">
        <v>189</v>
      </c>
      <c r="N36" s="115">
        <v>12.34549352578064</v>
      </c>
      <c r="O36" s="116">
        <v>2.4846085664392268</v>
      </c>
      <c r="P36" s="117">
        <v>189</v>
      </c>
      <c r="Q36" s="115">
        <v>5.8505026846234767</v>
      </c>
      <c r="R36" s="116">
        <v>1.9142152350065751</v>
      </c>
      <c r="S36" s="117">
        <v>189</v>
      </c>
      <c r="T36" s="115">
        <v>58.974257610697819</v>
      </c>
      <c r="U36" s="116">
        <v>3.7402065947196599</v>
      </c>
      <c r="V36" s="117">
        <v>189</v>
      </c>
      <c r="W36" s="115">
        <v>13.923962048719501</v>
      </c>
      <c r="X36" s="116">
        <v>2.5739036373971338</v>
      </c>
      <c r="Y36" s="514">
        <v>189</v>
      </c>
    </row>
    <row r="37" spans="1:25">
      <c r="A37" s="488" t="s">
        <v>13</v>
      </c>
      <c r="B37" s="112">
        <v>45.410844238954937</v>
      </c>
      <c r="C37" s="113">
        <v>7.0640652217461657</v>
      </c>
      <c r="D37" s="114">
        <v>60</v>
      </c>
      <c r="E37" s="112">
        <v>38.34142504383275</v>
      </c>
      <c r="F37" s="113">
        <v>6.820978971255184</v>
      </c>
      <c r="G37" s="114">
        <v>60</v>
      </c>
      <c r="H37" s="112">
        <v>5.6182011659192046</v>
      </c>
      <c r="I37" s="113">
        <v>2.7700694078335921</v>
      </c>
      <c r="J37" s="114">
        <v>60</v>
      </c>
      <c r="K37" s="112">
        <v>25.58256202974351</v>
      </c>
      <c r="L37" s="113">
        <v>6.048335457300376</v>
      </c>
      <c r="M37" s="114">
        <v>60</v>
      </c>
      <c r="N37" s="112">
        <v>2.9850645239725369</v>
      </c>
      <c r="O37" s="113">
        <v>2.090921069716464</v>
      </c>
      <c r="P37" s="114">
        <v>60</v>
      </c>
      <c r="Q37" s="112">
        <v>12.675531256068201</v>
      </c>
      <c r="R37" s="113">
        <v>5.2762729199510012</v>
      </c>
      <c r="S37" s="114">
        <v>60</v>
      </c>
      <c r="T37" s="112">
        <v>45.985890071153321</v>
      </c>
      <c r="U37" s="113">
        <v>7.1166414508699871</v>
      </c>
      <c r="V37" s="114">
        <v>60</v>
      </c>
      <c r="W37" s="112">
        <v>23.400481670355539</v>
      </c>
      <c r="X37" s="113">
        <v>6.0807676940111781</v>
      </c>
      <c r="Y37" s="513">
        <v>60</v>
      </c>
    </row>
    <row r="38" spans="1:25">
      <c r="A38" s="510" t="s">
        <v>14</v>
      </c>
      <c r="B38" s="115">
        <v>45.398496318534761</v>
      </c>
      <c r="C38" s="116">
        <v>5.8356587269722358</v>
      </c>
      <c r="D38" s="117">
        <v>82</v>
      </c>
      <c r="E38" s="115">
        <v>42.457072419703017</v>
      </c>
      <c r="F38" s="116">
        <v>5.9905072388454386</v>
      </c>
      <c r="G38" s="117">
        <v>82</v>
      </c>
      <c r="H38" s="115">
        <v>10.20144685335069</v>
      </c>
      <c r="I38" s="116">
        <v>3.5001518903134681</v>
      </c>
      <c r="J38" s="117">
        <v>83</v>
      </c>
      <c r="K38" s="115">
        <v>14.56524889699962</v>
      </c>
      <c r="L38" s="116">
        <v>3.8558700567395099</v>
      </c>
      <c r="M38" s="117">
        <v>82</v>
      </c>
      <c r="N38" s="115">
        <v>7.4807095271122099</v>
      </c>
      <c r="O38" s="116">
        <v>3.00606513503672</v>
      </c>
      <c r="P38" s="117">
        <v>83</v>
      </c>
      <c r="Q38" s="115">
        <v>19.425838544527942</v>
      </c>
      <c r="R38" s="116">
        <v>4.4905240354309237</v>
      </c>
      <c r="S38" s="117">
        <v>82</v>
      </c>
      <c r="T38" s="115">
        <v>33.526175783839747</v>
      </c>
      <c r="U38" s="116">
        <v>5.9232451823450942</v>
      </c>
      <c r="V38" s="117">
        <v>83</v>
      </c>
      <c r="W38" s="115">
        <v>23.551840138769421</v>
      </c>
      <c r="X38" s="116">
        <v>4.7963705826005798</v>
      </c>
      <c r="Y38" s="514">
        <v>82</v>
      </c>
    </row>
    <row r="39" spans="1:25">
      <c r="A39" s="488" t="s">
        <v>15</v>
      </c>
      <c r="B39" s="112">
        <v>41.899621824791133</v>
      </c>
      <c r="C39" s="113">
        <v>3.88178646402748</v>
      </c>
      <c r="D39" s="114">
        <v>189</v>
      </c>
      <c r="E39" s="112">
        <v>41.12485269884251</v>
      </c>
      <c r="F39" s="113">
        <v>3.8719606369549369</v>
      </c>
      <c r="G39" s="114">
        <v>188</v>
      </c>
      <c r="H39" s="112">
        <v>6.312281322783754</v>
      </c>
      <c r="I39" s="113">
        <v>1.8900415588483459</v>
      </c>
      <c r="J39" s="114">
        <v>189</v>
      </c>
      <c r="K39" s="112">
        <v>13.504520076524461</v>
      </c>
      <c r="L39" s="113">
        <v>2.637493507778903</v>
      </c>
      <c r="M39" s="114">
        <v>188</v>
      </c>
      <c r="N39" s="112">
        <v>6.1140765237775536</v>
      </c>
      <c r="O39" s="113">
        <v>1.884650306392734</v>
      </c>
      <c r="P39" s="114">
        <v>189</v>
      </c>
      <c r="Q39" s="112">
        <v>10.652839873996109</v>
      </c>
      <c r="R39" s="113">
        <v>2.4644698267711731</v>
      </c>
      <c r="S39" s="114">
        <v>188</v>
      </c>
      <c r="T39" s="112">
        <v>45.479132449550207</v>
      </c>
      <c r="U39" s="113">
        <v>3.932016577648207</v>
      </c>
      <c r="V39" s="114">
        <v>188</v>
      </c>
      <c r="W39" s="112">
        <v>34.717787350636932</v>
      </c>
      <c r="X39" s="113">
        <v>3.7857756160808478</v>
      </c>
      <c r="Y39" s="513">
        <v>188</v>
      </c>
    </row>
    <row r="40" spans="1:25">
      <c r="A40" s="510" t="s">
        <v>24</v>
      </c>
      <c r="B40" s="115">
        <v>15.75971838813105</v>
      </c>
      <c r="C40" s="116">
        <v>2.9145726468930309</v>
      </c>
      <c r="D40" s="117">
        <v>195</v>
      </c>
      <c r="E40" s="115">
        <v>72.025536837914927</v>
      </c>
      <c r="F40" s="116">
        <v>3.4734678799066758</v>
      </c>
      <c r="G40" s="117">
        <v>195</v>
      </c>
      <c r="H40" s="115">
        <v>6.2330797500021582</v>
      </c>
      <c r="I40" s="116">
        <v>1.704745078303431</v>
      </c>
      <c r="J40" s="117">
        <v>195</v>
      </c>
      <c r="K40" s="115">
        <v>11.666677469429009</v>
      </c>
      <c r="L40" s="116">
        <v>2.4318075631807701</v>
      </c>
      <c r="M40" s="117">
        <v>195</v>
      </c>
      <c r="N40" s="115">
        <v>6.9354907177071077</v>
      </c>
      <c r="O40" s="116">
        <v>1.819000454318997</v>
      </c>
      <c r="P40" s="117">
        <v>195</v>
      </c>
      <c r="Q40" s="115">
        <v>6.4369310621742084</v>
      </c>
      <c r="R40" s="116">
        <v>1.8215169102948341</v>
      </c>
      <c r="S40" s="117">
        <v>195</v>
      </c>
      <c r="T40" s="115">
        <v>71.071711144159693</v>
      </c>
      <c r="U40" s="116">
        <v>3.4486857680687502</v>
      </c>
      <c r="V40" s="117">
        <v>195</v>
      </c>
      <c r="W40" s="115">
        <v>9.8708546304818547</v>
      </c>
      <c r="X40" s="116">
        <v>2.49225419331131</v>
      </c>
      <c r="Y40" s="514">
        <v>195</v>
      </c>
    </row>
    <row r="41" spans="1:25">
      <c r="A41" s="488" t="s">
        <v>16</v>
      </c>
      <c r="B41" s="112">
        <v>29.700547900237439</v>
      </c>
      <c r="C41" s="113">
        <v>3.984596636459254</v>
      </c>
      <c r="D41" s="114">
        <v>165</v>
      </c>
      <c r="E41" s="112">
        <v>61.978674722000633</v>
      </c>
      <c r="F41" s="113">
        <v>4.234219578567938</v>
      </c>
      <c r="G41" s="114">
        <v>164</v>
      </c>
      <c r="H41" s="112">
        <v>10.053398134001499</v>
      </c>
      <c r="I41" s="113">
        <v>2.6328272006393192</v>
      </c>
      <c r="J41" s="114">
        <v>166</v>
      </c>
      <c r="K41" s="112">
        <v>17.411850057025639</v>
      </c>
      <c r="L41" s="113">
        <v>3.322418732000417</v>
      </c>
      <c r="M41" s="114">
        <v>164</v>
      </c>
      <c r="N41" s="112">
        <v>10.20346865866777</v>
      </c>
      <c r="O41" s="113">
        <v>2.8131455416114148</v>
      </c>
      <c r="P41" s="114">
        <v>166</v>
      </c>
      <c r="Q41" s="112">
        <v>9.0536064167440902</v>
      </c>
      <c r="R41" s="113">
        <v>2.3515478719978469</v>
      </c>
      <c r="S41" s="114">
        <v>164</v>
      </c>
      <c r="T41" s="112">
        <v>49.291329368858932</v>
      </c>
      <c r="U41" s="113">
        <v>4.3859217547595932</v>
      </c>
      <c r="V41" s="114">
        <v>165</v>
      </c>
      <c r="W41" s="112">
        <v>11.55586880422965</v>
      </c>
      <c r="X41" s="113">
        <v>2.782820035298307</v>
      </c>
      <c r="Y41" s="513">
        <v>164</v>
      </c>
    </row>
    <row r="42" spans="1:25">
      <c r="A42" s="510" t="s">
        <v>17</v>
      </c>
      <c r="B42" s="115">
        <v>24.87771856984709</v>
      </c>
      <c r="C42" s="116">
        <v>1.9110036167505831</v>
      </c>
      <c r="D42" s="117">
        <v>548</v>
      </c>
      <c r="E42" s="115">
        <v>60.825331969931071</v>
      </c>
      <c r="F42" s="116">
        <v>2.1937723152599591</v>
      </c>
      <c r="G42" s="117">
        <v>547</v>
      </c>
      <c r="H42" s="115">
        <v>9.3073122197621601</v>
      </c>
      <c r="I42" s="116">
        <v>1.3349395952353651</v>
      </c>
      <c r="J42" s="117">
        <v>549</v>
      </c>
      <c r="K42" s="115">
        <v>11.844685785873271</v>
      </c>
      <c r="L42" s="116">
        <v>1.4262211502982749</v>
      </c>
      <c r="M42" s="117">
        <v>547</v>
      </c>
      <c r="N42" s="115">
        <v>9.0631259733932428</v>
      </c>
      <c r="O42" s="116">
        <v>1.2958564290486581</v>
      </c>
      <c r="P42" s="117">
        <v>550</v>
      </c>
      <c r="Q42" s="213">
        <v>9.5592178410706712</v>
      </c>
      <c r="R42" s="116">
        <v>1.31261177518019</v>
      </c>
      <c r="S42" s="117">
        <v>547</v>
      </c>
      <c r="T42" s="115">
        <v>56.411570637702482</v>
      </c>
      <c r="U42" s="116">
        <v>2.2381161282481541</v>
      </c>
      <c r="V42" s="117">
        <v>550</v>
      </c>
      <c r="W42" s="115">
        <v>17.770764403124989</v>
      </c>
      <c r="X42" s="116">
        <v>1.6898477007361079</v>
      </c>
      <c r="Y42" s="514">
        <v>547</v>
      </c>
    </row>
    <row r="43" spans="1:25">
      <c r="A43" s="488" t="s">
        <v>18</v>
      </c>
      <c r="B43" s="112">
        <v>40.091986925344862</v>
      </c>
      <c r="C43" s="113">
        <v>4.2649688138841473</v>
      </c>
      <c r="D43" s="114">
        <v>148</v>
      </c>
      <c r="E43" s="112">
        <v>47.029827348765551</v>
      </c>
      <c r="F43" s="113">
        <v>4.4347490495089072</v>
      </c>
      <c r="G43" s="114">
        <v>147</v>
      </c>
      <c r="H43" s="112">
        <v>6.205701384967548</v>
      </c>
      <c r="I43" s="113">
        <v>2.0154663610818031</v>
      </c>
      <c r="J43" s="114">
        <v>148</v>
      </c>
      <c r="K43" s="112">
        <v>16.38716390329181</v>
      </c>
      <c r="L43" s="113">
        <v>3.176560940055329</v>
      </c>
      <c r="M43" s="114">
        <v>147</v>
      </c>
      <c r="N43" s="112">
        <v>6.9397160160724756</v>
      </c>
      <c r="O43" s="113">
        <v>2.248441428497217</v>
      </c>
      <c r="P43" s="114">
        <v>148</v>
      </c>
      <c r="Q43" s="112">
        <v>16.70135795573643</v>
      </c>
      <c r="R43" s="113">
        <v>3.2285551369992609</v>
      </c>
      <c r="S43" s="114">
        <v>147</v>
      </c>
      <c r="T43" s="112">
        <v>46.363878968912353</v>
      </c>
      <c r="U43" s="113">
        <v>4.4320393126685582</v>
      </c>
      <c r="V43" s="114">
        <v>147</v>
      </c>
      <c r="W43" s="203">
        <v>19.881650792206209</v>
      </c>
      <c r="X43" s="113">
        <v>3.3904351053008801</v>
      </c>
      <c r="Y43" s="513">
        <v>147</v>
      </c>
    </row>
    <row r="44" spans="1:25">
      <c r="A44" s="510" t="s">
        <v>19</v>
      </c>
      <c r="B44" s="115">
        <v>23.760518671433999</v>
      </c>
      <c r="C44" s="116">
        <v>4.1469728879026251</v>
      </c>
      <c r="D44" s="117">
        <v>129</v>
      </c>
      <c r="E44" s="115">
        <v>57.553938010947498</v>
      </c>
      <c r="F44" s="116">
        <v>4.8243908073095181</v>
      </c>
      <c r="G44" s="117">
        <v>128</v>
      </c>
      <c r="H44" s="115">
        <v>7.5339888410032492</v>
      </c>
      <c r="I44" s="116">
        <v>2.6246709843932181</v>
      </c>
      <c r="J44" s="117">
        <v>129</v>
      </c>
      <c r="K44" s="115">
        <v>8.1987503453053883</v>
      </c>
      <c r="L44" s="116">
        <v>2.7158998038739459</v>
      </c>
      <c r="M44" s="117">
        <v>128</v>
      </c>
      <c r="N44" s="213">
        <v>4.0816736789612804</v>
      </c>
      <c r="O44" s="116">
        <v>1.8106773370444731</v>
      </c>
      <c r="P44" s="117">
        <v>129</v>
      </c>
      <c r="Q44" s="115">
        <v>7.9665959722832316</v>
      </c>
      <c r="R44" s="116">
        <v>2.469039475785971</v>
      </c>
      <c r="S44" s="117">
        <v>128</v>
      </c>
      <c r="T44" s="213">
        <v>64.623474925424702</v>
      </c>
      <c r="U44" s="116">
        <v>4.6661635285126932</v>
      </c>
      <c r="V44" s="117">
        <v>128</v>
      </c>
      <c r="W44" s="115">
        <v>26.280715671463881</v>
      </c>
      <c r="X44" s="116">
        <v>4.2892142407645926</v>
      </c>
      <c r="Y44" s="514">
        <v>128</v>
      </c>
    </row>
    <row r="45" spans="1:25">
      <c r="A45" s="488" t="s">
        <v>20</v>
      </c>
      <c r="B45" s="112">
        <v>14.548427540965109</v>
      </c>
      <c r="C45" s="113">
        <v>2.0730188117036241</v>
      </c>
      <c r="D45" s="114">
        <v>323</v>
      </c>
      <c r="E45" s="112">
        <v>77.776643745493146</v>
      </c>
      <c r="F45" s="113">
        <v>2.4447587707928351</v>
      </c>
      <c r="G45" s="114">
        <v>322</v>
      </c>
      <c r="H45" s="112">
        <v>10.520895630494961</v>
      </c>
      <c r="I45" s="113">
        <v>1.8457010904913149</v>
      </c>
      <c r="J45" s="114">
        <v>324</v>
      </c>
      <c r="K45" s="112">
        <v>7.3138657110132126</v>
      </c>
      <c r="L45" s="113">
        <v>1.523941143714185</v>
      </c>
      <c r="M45" s="114">
        <v>322</v>
      </c>
      <c r="N45" s="112">
        <v>12.21938075241693</v>
      </c>
      <c r="O45" s="113">
        <v>1.9066813415552399</v>
      </c>
      <c r="P45" s="114">
        <v>324</v>
      </c>
      <c r="Q45" s="112">
        <v>4.8238844243079146</v>
      </c>
      <c r="R45" s="113">
        <v>1.239647213705497</v>
      </c>
      <c r="S45" s="114">
        <v>322</v>
      </c>
      <c r="T45" s="112">
        <v>61.881512691983019</v>
      </c>
      <c r="U45" s="113">
        <v>2.887506838502055</v>
      </c>
      <c r="V45" s="114">
        <v>323</v>
      </c>
      <c r="W45" s="112">
        <v>10.085606119185719</v>
      </c>
      <c r="X45" s="113">
        <v>1.782850736078474</v>
      </c>
      <c r="Y45" s="513">
        <v>322</v>
      </c>
    </row>
    <row r="46" spans="1:25">
      <c r="A46" s="510" t="s">
        <v>21</v>
      </c>
      <c r="B46" s="115">
        <v>8.6496199195513803</v>
      </c>
      <c r="C46" s="116">
        <v>1.7718925148744391</v>
      </c>
      <c r="D46" s="117">
        <v>268</v>
      </c>
      <c r="E46" s="213">
        <v>83.001071383150276</v>
      </c>
      <c r="F46" s="116">
        <v>2.375907037209279</v>
      </c>
      <c r="G46" s="117">
        <v>268</v>
      </c>
      <c r="H46" s="115">
        <v>5.5560215159975801</v>
      </c>
      <c r="I46" s="116">
        <v>1.4471763003653679</v>
      </c>
      <c r="J46" s="117">
        <v>268</v>
      </c>
      <c r="K46" s="213">
        <v>4.2266003167561639</v>
      </c>
      <c r="L46" s="116">
        <v>1.253406112708584</v>
      </c>
      <c r="M46" s="117">
        <v>268</v>
      </c>
      <c r="N46" s="115">
        <v>7.770373337418361</v>
      </c>
      <c r="O46" s="116">
        <v>1.6763926515988941</v>
      </c>
      <c r="P46" s="117">
        <v>268</v>
      </c>
      <c r="Q46" s="115">
        <v>5.2654750240066246</v>
      </c>
      <c r="R46" s="116">
        <v>1.4291657420117729</v>
      </c>
      <c r="S46" s="117">
        <v>268</v>
      </c>
      <c r="T46" s="115">
        <v>78.023985227032682</v>
      </c>
      <c r="U46" s="116">
        <v>2.610041210950758</v>
      </c>
      <c r="V46" s="117">
        <v>268</v>
      </c>
      <c r="W46" s="115">
        <v>7.506853276086936</v>
      </c>
      <c r="X46" s="116">
        <v>1.6651534235339751</v>
      </c>
      <c r="Y46" s="514">
        <v>268</v>
      </c>
    </row>
    <row r="47" spans="1:25">
      <c r="A47" s="488" t="s">
        <v>22</v>
      </c>
      <c r="B47" s="112">
        <v>20.98659660293858</v>
      </c>
      <c r="C47" s="113">
        <v>3.8314522199964238</v>
      </c>
      <c r="D47" s="114">
        <v>134</v>
      </c>
      <c r="E47" s="112">
        <v>71.308139289086412</v>
      </c>
      <c r="F47" s="113">
        <v>4.2854576037889913</v>
      </c>
      <c r="G47" s="114">
        <v>134</v>
      </c>
      <c r="H47" s="112">
        <v>9.7754501877190894</v>
      </c>
      <c r="I47" s="113">
        <v>2.905470354620757</v>
      </c>
      <c r="J47" s="114">
        <v>134</v>
      </c>
      <c r="K47" s="112">
        <v>13.53610563081908</v>
      </c>
      <c r="L47" s="113">
        <v>3.3993869052138939</v>
      </c>
      <c r="M47" s="114">
        <v>134</v>
      </c>
      <c r="N47" s="112">
        <v>11.85197172714426</v>
      </c>
      <c r="O47" s="113">
        <v>3.383251907387347</v>
      </c>
      <c r="P47" s="114">
        <v>134</v>
      </c>
      <c r="Q47" s="203">
        <v>6.4401910347703168</v>
      </c>
      <c r="R47" s="113">
        <v>2.216954103010004</v>
      </c>
      <c r="S47" s="114">
        <v>134</v>
      </c>
      <c r="T47" s="112">
        <v>57.385981482198083</v>
      </c>
      <c r="U47" s="113">
        <v>4.7770946466440209</v>
      </c>
      <c r="V47" s="114">
        <v>134</v>
      </c>
      <c r="W47" s="203">
        <v>8.7155640453241929</v>
      </c>
      <c r="X47" s="113">
        <v>2.468738569374429</v>
      </c>
      <c r="Y47" s="513">
        <v>134</v>
      </c>
    </row>
    <row r="48" spans="1:25" ht="15" thickBot="1">
      <c r="A48" s="537" t="s">
        <v>23</v>
      </c>
      <c r="B48" s="413">
        <v>14.414238842093191</v>
      </c>
      <c r="C48" s="414">
        <v>2.6448363694362209</v>
      </c>
      <c r="D48" s="415">
        <v>189</v>
      </c>
      <c r="E48" s="413">
        <v>74.521685079960946</v>
      </c>
      <c r="F48" s="414">
        <v>3.2730305079090192</v>
      </c>
      <c r="G48" s="415">
        <v>189</v>
      </c>
      <c r="H48" s="413">
        <v>4.0383101575083664</v>
      </c>
      <c r="I48" s="414">
        <v>1.4066328181783929</v>
      </c>
      <c r="J48" s="415">
        <v>189</v>
      </c>
      <c r="K48" s="413">
        <v>7.8056262261145717</v>
      </c>
      <c r="L48" s="414">
        <v>1.9631856646416641</v>
      </c>
      <c r="M48" s="415">
        <v>189</v>
      </c>
      <c r="N48" s="413">
        <v>5.1261455890522187</v>
      </c>
      <c r="O48" s="414">
        <v>1.6288327175979851</v>
      </c>
      <c r="P48" s="415">
        <v>189</v>
      </c>
      <c r="Q48" s="413">
        <v>5.176147923812791</v>
      </c>
      <c r="R48" s="414">
        <v>1.700124586567225</v>
      </c>
      <c r="S48" s="415">
        <v>189</v>
      </c>
      <c r="T48" s="413">
        <v>76.421305411346225</v>
      </c>
      <c r="U48" s="414">
        <v>3.170324272844701</v>
      </c>
      <c r="V48" s="415">
        <v>189</v>
      </c>
      <c r="W48" s="413">
        <v>12.496540770111681</v>
      </c>
      <c r="X48" s="414">
        <v>2.4875826858011338</v>
      </c>
      <c r="Y48" s="515">
        <v>189</v>
      </c>
    </row>
    <row r="49" spans="1:172">
      <c r="A49" s="511" t="s">
        <v>28</v>
      </c>
      <c r="B49" s="124">
        <v>32.8966246767394</v>
      </c>
      <c r="C49" s="125">
        <v>1.0754423984043231</v>
      </c>
      <c r="D49" s="126">
        <v>2279</v>
      </c>
      <c r="E49" s="124">
        <v>53.837856207190598</v>
      </c>
      <c r="F49" s="125">
        <v>1.151641921379905</v>
      </c>
      <c r="G49" s="126">
        <v>2272</v>
      </c>
      <c r="H49" s="124">
        <v>8.7299550486690247</v>
      </c>
      <c r="I49" s="125">
        <v>0.65566496123746998</v>
      </c>
      <c r="J49" s="126">
        <v>2283</v>
      </c>
      <c r="K49" s="124">
        <v>14.309764880889301</v>
      </c>
      <c r="L49" s="125">
        <v>0.80317286167107471</v>
      </c>
      <c r="M49" s="126">
        <v>2274</v>
      </c>
      <c r="N49" s="124">
        <v>8.5855444371374894</v>
      </c>
      <c r="O49" s="125">
        <v>0.64999015520552517</v>
      </c>
      <c r="P49" s="126">
        <v>2284</v>
      </c>
      <c r="Q49" s="209">
        <v>11.65836520383106</v>
      </c>
      <c r="R49" s="125">
        <v>0.72876511329845839</v>
      </c>
      <c r="S49" s="126">
        <v>2274</v>
      </c>
      <c r="T49" s="124">
        <v>49.421037721905392</v>
      </c>
      <c r="U49" s="125">
        <v>1.15759252786315</v>
      </c>
      <c r="V49" s="126">
        <v>2278</v>
      </c>
      <c r="W49" s="209">
        <v>20.157110152105499</v>
      </c>
      <c r="X49" s="125">
        <v>0.91443769559939381</v>
      </c>
      <c r="Y49" s="516">
        <v>2274</v>
      </c>
    </row>
    <row r="50" spans="1:172">
      <c r="A50" s="511" t="s">
        <v>27</v>
      </c>
      <c r="B50" s="124">
        <v>18.201534774239999</v>
      </c>
      <c r="C50" s="125">
        <v>1.166038959040115</v>
      </c>
      <c r="D50" s="126">
        <v>1318</v>
      </c>
      <c r="E50" s="209">
        <v>70.485830697043809</v>
      </c>
      <c r="F50" s="125">
        <v>1.3801548681499209</v>
      </c>
      <c r="G50" s="126">
        <v>1316</v>
      </c>
      <c r="H50" s="124">
        <v>8.5363978020120488</v>
      </c>
      <c r="I50" s="125">
        <v>0.86247046318474063</v>
      </c>
      <c r="J50" s="126">
        <v>1319</v>
      </c>
      <c r="K50" s="124">
        <v>8.7847195229018222</v>
      </c>
      <c r="L50" s="125">
        <v>0.80846606870803606</v>
      </c>
      <c r="M50" s="126">
        <v>1317</v>
      </c>
      <c r="N50" s="124">
        <v>8.8365752566804971</v>
      </c>
      <c r="O50" s="125">
        <v>0.81960261101644749</v>
      </c>
      <c r="P50" s="126">
        <v>1319</v>
      </c>
      <c r="Q50" s="124">
        <v>6.5901112025748336</v>
      </c>
      <c r="R50" s="125">
        <v>0.74553821560553724</v>
      </c>
      <c r="S50" s="126">
        <v>1317</v>
      </c>
      <c r="T50" s="124">
        <v>64.175083407760454</v>
      </c>
      <c r="U50" s="125">
        <v>1.441092530286159</v>
      </c>
      <c r="V50" s="126">
        <v>1317</v>
      </c>
      <c r="W50" s="209">
        <v>14.120720634434729</v>
      </c>
      <c r="X50" s="125">
        <v>1.100269433227691</v>
      </c>
      <c r="Y50" s="516">
        <v>1317</v>
      </c>
    </row>
    <row r="51" spans="1:172">
      <c r="A51" s="517" t="s">
        <v>26</v>
      </c>
      <c r="B51" s="518">
        <v>28.38286534322922</v>
      </c>
      <c r="C51" s="519">
        <v>0.8327796634647846</v>
      </c>
      <c r="D51" s="521">
        <v>3597</v>
      </c>
      <c r="E51" s="538">
        <v>58.952720128085517</v>
      </c>
      <c r="F51" s="519">
        <v>0.90973294471815502</v>
      </c>
      <c r="G51" s="521">
        <v>3588</v>
      </c>
      <c r="H51" s="518">
        <v>8.6705302940122664</v>
      </c>
      <c r="I51" s="519">
        <v>0.5258841629971539</v>
      </c>
      <c r="J51" s="521">
        <v>3602</v>
      </c>
      <c r="K51" s="518">
        <v>12.612468204225671</v>
      </c>
      <c r="L51" s="519">
        <v>0.61118852576770166</v>
      </c>
      <c r="M51" s="521">
        <v>3591</v>
      </c>
      <c r="N51" s="518">
        <v>8.6625904454787026</v>
      </c>
      <c r="O51" s="519">
        <v>0.51595241462870789</v>
      </c>
      <c r="P51" s="521">
        <v>3603</v>
      </c>
      <c r="Q51" s="538">
        <v>10.10139505871124</v>
      </c>
      <c r="R51" s="519">
        <v>0.55549725907924674</v>
      </c>
      <c r="S51" s="521">
        <v>3591</v>
      </c>
      <c r="T51" s="518">
        <v>53.949017572614153</v>
      </c>
      <c r="U51" s="519">
        <v>0.921886237328853</v>
      </c>
      <c r="V51" s="521">
        <v>3595</v>
      </c>
      <c r="W51" s="538">
        <v>18.302728295750619</v>
      </c>
      <c r="X51" s="519">
        <v>0.71817064396353825</v>
      </c>
      <c r="Y51" s="520">
        <v>3591</v>
      </c>
    </row>
    <row r="52" spans="1:172">
      <c r="A52" s="1968" t="s">
        <v>217</v>
      </c>
      <c r="B52" s="2093"/>
      <c r="C52" s="2093"/>
      <c r="D52" s="2093"/>
      <c r="E52" s="2093"/>
      <c r="F52" s="2093"/>
      <c r="G52" s="2093"/>
      <c r="H52" s="2093"/>
      <c r="I52" s="2093"/>
      <c r="J52" s="2093"/>
      <c r="K52" s="2093"/>
      <c r="L52" s="2093"/>
      <c r="M52" s="2093"/>
      <c r="N52" s="2093"/>
      <c r="O52" s="2093"/>
      <c r="P52" s="2093"/>
      <c r="Q52" s="2093"/>
      <c r="R52" s="2093"/>
      <c r="S52" s="2093"/>
      <c r="T52" s="2093"/>
      <c r="U52" s="2093"/>
      <c r="V52" s="2093"/>
      <c r="W52" s="2093"/>
      <c r="X52" s="2093"/>
      <c r="Y52" s="2093"/>
    </row>
    <row r="53" spans="1:172">
      <c r="A53" s="1968" t="s">
        <v>393</v>
      </c>
      <c r="B53" s="2093"/>
      <c r="C53" s="2093"/>
      <c r="D53" s="2093"/>
      <c r="E53" s="2093"/>
      <c r="F53" s="2093"/>
      <c r="G53" s="2093"/>
      <c r="H53" s="2093"/>
      <c r="I53" s="2093"/>
      <c r="J53" s="2093"/>
      <c r="K53" s="2093"/>
      <c r="L53" s="2093"/>
      <c r="M53" s="2093"/>
      <c r="N53" s="2093"/>
      <c r="O53" s="2093"/>
      <c r="P53" s="2093"/>
      <c r="Q53" s="2093"/>
      <c r="R53" s="2093"/>
      <c r="S53" s="2093"/>
      <c r="T53" s="2093"/>
      <c r="U53" s="2093"/>
      <c r="V53" s="2093"/>
      <c r="W53" s="2093"/>
      <c r="X53" s="2093"/>
      <c r="Y53" s="2093"/>
    </row>
    <row r="54" spans="1:172">
      <c r="A54" s="1968" t="s">
        <v>413</v>
      </c>
      <c r="B54" s="2093"/>
      <c r="C54" s="2093"/>
      <c r="D54" s="2093"/>
      <c r="E54" s="2093"/>
      <c r="F54" s="2093"/>
      <c r="G54" s="2093"/>
      <c r="H54" s="2093"/>
      <c r="I54" s="2093"/>
      <c r="J54" s="2093"/>
      <c r="K54" s="2093"/>
      <c r="L54" s="2093"/>
      <c r="M54" s="2093"/>
      <c r="N54" s="2093"/>
      <c r="O54" s="2093"/>
      <c r="P54" s="2093"/>
      <c r="Q54" s="2093"/>
      <c r="R54" s="2093"/>
      <c r="S54" s="2093"/>
      <c r="T54" s="2093"/>
      <c r="U54" s="2093"/>
      <c r="V54" s="2093"/>
      <c r="W54" s="2093"/>
      <c r="X54" s="2093"/>
      <c r="Y54" s="2093"/>
    </row>
    <row r="56" spans="1:172" ht="23.25">
      <c r="A56" s="1842">
        <v>2022</v>
      </c>
      <c r="B56" s="1842"/>
      <c r="C56" s="1842"/>
      <c r="D56" s="1842"/>
      <c r="E56" s="1842"/>
      <c r="F56" s="1842"/>
      <c r="G56" s="1842"/>
      <c r="H56" s="1842"/>
      <c r="I56" s="1842"/>
      <c r="J56" s="1842"/>
      <c r="K56" s="1842"/>
      <c r="L56" s="1842"/>
      <c r="M56" s="1842"/>
      <c r="N56" s="1842"/>
      <c r="O56" s="1842"/>
      <c r="P56" s="1842"/>
      <c r="Q56" s="1842"/>
      <c r="R56" s="1842"/>
      <c r="S56" s="1842"/>
      <c r="T56" s="1842"/>
      <c r="U56" s="1842"/>
      <c r="V56" s="1842"/>
      <c r="W56" s="1842"/>
      <c r="X56" s="1842"/>
      <c r="Y56" s="1842"/>
      <c r="Z56" s="1842"/>
      <c r="AA56" s="1842"/>
      <c r="AB56" s="1842"/>
      <c r="AC56" s="1842"/>
      <c r="AD56" s="1842"/>
      <c r="AE56" s="1842"/>
      <c r="AF56" s="1842"/>
      <c r="AG56" s="1842"/>
      <c r="AH56" s="1842"/>
      <c r="AI56" s="1842"/>
      <c r="AJ56" s="1842"/>
      <c r="AK56" s="1842"/>
      <c r="AL56" s="1842"/>
      <c r="AM56" s="1842"/>
      <c r="AN56" s="1842"/>
      <c r="AO56" s="1842"/>
      <c r="AP56" s="1842"/>
      <c r="AQ56" s="1842"/>
      <c r="AR56" s="1842"/>
      <c r="AS56" s="1842"/>
      <c r="AT56" s="1842"/>
      <c r="AU56" s="1842"/>
      <c r="AV56" s="1842"/>
      <c r="AW56" s="1842"/>
      <c r="AX56" s="1842"/>
      <c r="AY56" s="1842"/>
      <c r="AZ56" s="1842"/>
      <c r="BA56" s="1842"/>
      <c r="BB56" s="1842"/>
      <c r="BC56" s="1842"/>
      <c r="BD56" s="1842"/>
      <c r="BE56" s="1842"/>
      <c r="BF56" s="1842"/>
      <c r="BG56" s="1842"/>
      <c r="BH56" s="1842"/>
      <c r="BI56" s="1842"/>
      <c r="BJ56" s="1842"/>
      <c r="BK56" s="1842"/>
      <c r="BL56" s="1842"/>
      <c r="BM56" s="1842"/>
      <c r="BN56" s="1842"/>
      <c r="BO56" s="1842"/>
      <c r="BP56" s="1842"/>
      <c r="BQ56" s="1842"/>
      <c r="BR56" s="1842"/>
      <c r="BS56" s="1842"/>
      <c r="BT56" s="1842"/>
      <c r="BU56" s="1842"/>
      <c r="BV56" s="1842"/>
      <c r="BW56" s="1842"/>
      <c r="BX56" s="1842"/>
      <c r="BY56" s="1842"/>
      <c r="BZ56" s="1842"/>
      <c r="CA56" s="1842"/>
      <c r="CB56" s="1842"/>
      <c r="CC56" s="1842"/>
      <c r="CD56" s="1842"/>
      <c r="CE56" s="1842"/>
      <c r="CF56" s="1842"/>
      <c r="CG56" s="1842"/>
      <c r="CH56" s="1842"/>
      <c r="CI56" s="1842"/>
      <c r="CJ56" s="1842"/>
      <c r="CK56" s="1842"/>
      <c r="CL56" s="1842"/>
      <c r="CM56" s="1842"/>
      <c r="CN56" s="1842"/>
      <c r="CO56" s="1842"/>
      <c r="CP56" s="1842"/>
      <c r="CQ56" s="1842"/>
      <c r="CR56" s="1842"/>
      <c r="CS56" s="1842"/>
      <c r="CT56" s="1842"/>
      <c r="CU56" s="1842"/>
      <c r="CV56" s="1842"/>
      <c r="CW56" s="1842"/>
      <c r="CX56" s="1842"/>
      <c r="CY56" s="1842"/>
      <c r="CZ56" s="1842"/>
      <c r="DA56" s="1842"/>
      <c r="DB56" s="1842"/>
      <c r="DC56" s="1842"/>
      <c r="DD56" s="1842"/>
      <c r="DE56" s="1842"/>
      <c r="DF56" s="1842"/>
      <c r="DG56" s="1842"/>
      <c r="DH56" s="1842"/>
      <c r="DI56" s="1842"/>
      <c r="DJ56" s="1842"/>
      <c r="DK56" s="1842"/>
      <c r="DL56" s="1842"/>
      <c r="DM56" s="1842"/>
      <c r="DN56" s="1842"/>
      <c r="DO56" s="1842"/>
      <c r="DP56" s="1842"/>
      <c r="DQ56" s="1842"/>
      <c r="DR56" s="1842"/>
      <c r="DS56" s="1842"/>
      <c r="DT56" s="1842"/>
      <c r="DU56" s="1842"/>
      <c r="DV56" s="1842"/>
      <c r="DW56" s="1842"/>
      <c r="DX56" s="1842"/>
      <c r="DY56" s="1842"/>
      <c r="DZ56" s="1842"/>
      <c r="EA56" s="1842"/>
      <c r="EB56" s="1842"/>
      <c r="EC56" s="1842"/>
      <c r="ED56" s="1842"/>
      <c r="EE56" s="1842"/>
      <c r="EF56" s="1842"/>
      <c r="EG56" s="1842"/>
      <c r="EH56" s="1842"/>
      <c r="EI56" s="1842"/>
      <c r="EJ56" s="1842"/>
      <c r="EK56" s="1842"/>
      <c r="EL56" s="1842"/>
      <c r="EM56" s="1842"/>
      <c r="EN56" s="1842"/>
      <c r="EO56" s="1842"/>
      <c r="EP56" s="1842"/>
      <c r="EQ56" s="1842"/>
      <c r="ER56" s="1842"/>
      <c r="ES56" s="1842"/>
      <c r="ET56" s="1842"/>
      <c r="EU56" s="1842"/>
      <c r="EV56" s="1842"/>
      <c r="EW56" s="1842"/>
      <c r="EX56" s="1842"/>
      <c r="EY56" s="1842"/>
      <c r="EZ56" s="1842"/>
      <c r="FA56" s="1842"/>
      <c r="FB56" s="1842"/>
      <c r="FC56" s="1842"/>
      <c r="FD56" s="1842"/>
      <c r="FE56" s="1842"/>
      <c r="FF56" s="1842"/>
      <c r="FG56" s="1842"/>
      <c r="FH56" s="1842"/>
      <c r="FI56" s="1842"/>
      <c r="FJ56" s="1842"/>
      <c r="FK56" s="1842"/>
      <c r="FL56" s="1842"/>
      <c r="FM56" s="1842"/>
      <c r="FN56" s="1842"/>
      <c r="FO56" s="1842"/>
      <c r="FP56" s="1842"/>
    </row>
    <row r="57" spans="1:172">
      <c r="A57" s="5"/>
    </row>
    <row r="58" spans="1:172" ht="15">
      <c r="A58" s="2" t="s">
        <v>395</v>
      </c>
      <c r="B58" s="404"/>
      <c r="C58" s="404"/>
      <c r="D58" s="404"/>
      <c r="E58" s="404"/>
      <c r="F58" s="404"/>
      <c r="G58" s="404"/>
    </row>
    <row r="59" spans="1:172" ht="15">
      <c r="A59" s="333" t="s">
        <v>8</v>
      </c>
      <c r="B59" s="2000" t="s">
        <v>26</v>
      </c>
      <c r="C59" s="2003"/>
      <c r="D59" s="2195"/>
      <c r="E59" s="2195"/>
      <c r="F59" s="2195"/>
      <c r="G59" s="2195"/>
      <c r="H59" s="2195"/>
      <c r="I59" s="2004"/>
      <c r="J59" s="2002"/>
      <c r="K59" s="2000" t="s">
        <v>28</v>
      </c>
      <c r="L59" s="2003"/>
      <c r="M59" s="2195"/>
      <c r="N59" s="2195"/>
      <c r="O59" s="2195"/>
      <c r="P59" s="2195"/>
      <c r="Q59" s="2195"/>
      <c r="R59" s="2004"/>
      <c r="S59" s="2002"/>
      <c r="T59" s="2000" t="s">
        <v>27</v>
      </c>
      <c r="U59" s="2003"/>
      <c r="V59" s="2195"/>
      <c r="W59" s="2195"/>
      <c r="X59" s="2195"/>
      <c r="Y59" s="2195"/>
      <c r="Z59" s="2195"/>
      <c r="AA59" s="2004"/>
      <c r="AB59" s="2002"/>
      <c r="AC59" s="2003" t="s">
        <v>9</v>
      </c>
      <c r="AD59" s="2003"/>
      <c r="AE59" s="2195"/>
      <c r="AF59" s="2195"/>
      <c r="AG59" s="2195"/>
      <c r="AH59" s="2195"/>
      <c r="AI59" s="2195"/>
      <c r="AJ59" s="2004"/>
      <c r="AK59" s="2002"/>
      <c r="AL59" s="2003" t="s">
        <v>10</v>
      </c>
      <c r="AM59" s="2003"/>
      <c r="AN59" s="2195"/>
      <c r="AO59" s="2195"/>
      <c r="AP59" s="2195"/>
      <c r="AQ59" s="2195"/>
      <c r="AR59" s="2195"/>
      <c r="AS59" s="2004"/>
      <c r="AT59" s="2002"/>
      <c r="AU59" s="2000" t="s">
        <v>11</v>
      </c>
      <c r="AV59" s="2003"/>
      <c r="AW59" s="2195"/>
      <c r="AX59" s="2195"/>
      <c r="AY59" s="2195"/>
      <c r="AZ59" s="2195"/>
      <c r="BA59" s="2195"/>
      <c r="BB59" s="2004"/>
      <c r="BC59" s="2002"/>
      <c r="BD59" s="2000" t="s">
        <v>12</v>
      </c>
      <c r="BE59" s="2003"/>
      <c r="BF59" s="2195"/>
      <c r="BG59" s="2195"/>
      <c r="BH59" s="2195"/>
      <c r="BI59" s="2195"/>
      <c r="BJ59" s="2195"/>
      <c r="BK59" s="2004"/>
      <c r="BL59" s="2002"/>
      <c r="BM59" s="2000" t="s">
        <v>13</v>
      </c>
      <c r="BN59" s="2003"/>
      <c r="BO59" s="2195"/>
      <c r="BP59" s="2195"/>
      <c r="BQ59" s="2195"/>
      <c r="BR59" s="2195"/>
      <c r="BS59" s="2195"/>
      <c r="BT59" s="2004"/>
      <c r="BU59" s="2002"/>
      <c r="BV59" s="2003" t="s">
        <v>14</v>
      </c>
      <c r="BW59" s="2003"/>
      <c r="BX59" s="2195"/>
      <c r="BY59" s="2195"/>
      <c r="BZ59" s="2195"/>
      <c r="CA59" s="2195"/>
      <c r="CB59" s="2195"/>
      <c r="CC59" s="2004"/>
      <c r="CD59" s="2002"/>
      <c r="CE59" s="2003" t="s">
        <v>15</v>
      </c>
      <c r="CF59" s="2003"/>
      <c r="CG59" s="2195"/>
      <c r="CH59" s="2195"/>
      <c r="CI59" s="2195"/>
      <c r="CJ59" s="2195"/>
      <c r="CK59" s="2195"/>
      <c r="CL59" s="2004"/>
      <c r="CM59" s="2002"/>
      <c r="CN59" s="2003" t="s">
        <v>24</v>
      </c>
      <c r="CO59" s="2003"/>
      <c r="CP59" s="2195"/>
      <c r="CQ59" s="2195"/>
      <c r="CR59" s="2195"/>
      <c r="CS59" s="2195"/>
      <c r="CT59" s="2195"/>
      <c r="CU59" s="2004"/>
      <c r="CV59" s="2002"/>
      <c r="CW59" s="2003" t="s">
        <v>16</v>
      </c>
      <c r="CX59" s="2003"/>
      <c r="CY59" s="2195"/>
      <c r="CZ59" s="2195"/>
      <c r="DA59" s="2195"/>
      <c r="DB59" s="2195"/>
      <c r="DC59" s="2195"/>
      <c r="DD59" s="2004"/>
      <c r="DE59" s="2002"/>
      <c r="DF59" s="2003" t="s">
        <v>17</v>
      </c>
      <c r="DG59" s="2003"/>
      <c r="DH59" s="2195"/>
      <c r="DI59" s="2195"/>
      <c r="DJ59" s="2195"/>
      <c r="DK59" s="2195"/>
      <c r="DL59" s="2195"/>
      <c r="DM59" s="2004"/>
      <c r="DN59" s="2002"/>
      <c r="DO59" s="2000" t="s">
        <v>18</v>
      </c>
      <c r="DP59" s="2003"/>
      <c r="DQ59" s="2195"/>
      <c r="DR59" s="2195"/>
      <c r="DS59" s="2195"/>
      <c r="DT59" s="2195"/>
      <c r="DU59" s="2195"/>
      <c r="DV59" s="2004"/>
      <c r="DW59" s="2002"/>
      <c r="DX59" s="2000" t="s">
        <v>19</v>
      </c>
      <c r="DY59" s="2003"/>
      <c r="DZ59" s="2195"/>
      <c r="EA59" s="2195"/>
      <c r="EB59" s="2195"/>
      <c r="EC59" s="2195"/>
      <c r="ED59" s="2195"/>
      <c r="EE59" s="2004"/>
      <c r="EF59" s="2002"/>
      <c r="EG59" s="2003" t="s">
        <v>20</v>
      </c>
      <c r="EH59" s="2003"/>
      <c r="EI59" s="2195"/>
      <c r="EJ59" s="2195"/>
      <c r="EK59" s="2195"/>
      <c r="EL59" s="2195"/>
      <c r="EM59" s="2195"/>
      <c r="EN59" s="2004"/>
      <c r="EO59" s="2002"/>
      <c r="EP59" s="2003" t="s">
        <v>21</v>
      </c>
      <c r="EQ59" s="2003"/>
      <c r="ER59" s="2195"/>
      <c r="ES59" s="2195"/>
      <c r="ET59" s="2195"/>
      <c r="EU59" s="2195"/>
      <c r="EV59" s="2195"/>
      <c r="EW59" s="2004"/>
      <c r="EX59" s="2002"/>
      <c r="EY59" s="2000" t="s">
        <v>22</v>
      </c>
      <c r="EZ59" s="2003"/>
      <c r="FA59" s="2195"/>
      <c r="FB59" s="2195"/>
      <c r="FC59" s="2195"/>
      <c r="FD59" s="2195"/>
      <c r="FE59" s="2195"/>
      <c r="FF59" s="2004"/>
      <c r="FG59" s="2002"/>
      <c r="FH59" s="2003" t="s">
        <v>23</v>
      </c>
      <c r="FI59" s="2003"/>
      <c r="FJ59" s="2195"/>
      <c r="FK59" s="2195"/>
      <c r="FL59" s="2195"/>
      <c r="FM59" s="2195"/>
      <c r="FN59" s="2195"/>
      <c r="FO59" s="2195"/>
      <c r="FP59" s="2195"/>
    </row>
    <row r="60" spans="1:172" ht="15">
      <c r="A60" s="333" t="s">
        <v>124</v>
      </c>
      <c r="B60" s="2199" t="s">
        <v>201</v>
      </c>
      <c r="C60" s="2209"/>
      <c r="D60" s="2197"/>
      <c r="E60" s="2196" t="s">
        <v>104</v>
      </c>
      <c r="F60" s="2209"/>
      <c r="G60" s="2197"/>
      <c r="H60" s="2205" t="s">
        <v>3</v>
      </c>
      <c r="I60" s="2210"/>
      <c r="J60" s="2206"/>
      <c r="K60" s="2199" t="s">
        <v>201</v>
      </c>
      <c r="L60" s="2209"/>
      <c r="M60" s="2197"/>
      <c r="N60" s="2196" t="s">
        <v>104</v>
      </c>
      <c r="O60" s="2209"/>
      <c r="P60" s="2197"/>
      <c r="Q60" s="2196" t="s">
        <v>3</v>
      </c>
      <c r="R60" s="2209"/>
      <c r="S60" s="2197"/>
      <c r="T60" s="2199" t="s">
        <v>201</v>
      </c>
      <c r="U60" s="2209"/>
      <c r="V60" s="2197"/>
      <c r="W60" s="2196" t="s">
        <v>104</v>
      </c>
      <c r="X60" s="2209"/>
      <c r="Y60" s="2197"/>
      <c r="Z60" s="2196" t="s">
        <v>3</v>
      </c>
      <c r="AA60" s="2209"/>
      <c r="AB60" s="2197"/>
      <c r="AC60" s="2196" t="s">
        <v>201</v>
      </c>
      <c r="AD60" s="2209"/>
      <c r="AE60" s="2197"/>
      <c r="AF60" s="2196" t="s">
        <v>104</v>
      </c>
      <c r="AG60" s="2209"/>
      <c r="AH60" s="2197"/>
      <c r="AI60" s="2196" t="s">
        <v>3</v>
      </c>
      <c r="AJ60" s="2209"/>
      <c r="AK60" s="2197"/>
      <c r="AL60" s="2196" t="s">
        <v>201</v>
      </c>
      <c r="AM60" s="2209"/>
      <c r="AN60" s="2197"/>
      <c r="AO60" s="2196" t="s">
        <v>104</v>
      </c>
      <c r="AP60" s="2209"/>
      <c r="AQ60" s="2197"/>
      <c r="AR60" s="2196" t="s">
        <v>3</v>
      </c>
      <c r="AS60" s="2209"/>
      <c r="AT60" s="2197"/>
      <c r="AU60" s="2199" t="s">
        <v>201</v>
      </c>
      <c r="AV60" s="2209"/>
      <c r="AW60" s="2197"/>
      <c r="AX60" s="2196" t="s">
        <v>104</v>
      </c>
      <c r="AY60" s="2209"/>
      <c r="AZ60" s="2197"/>
      <c r="BA60" s="2196" t="s">
        <v>3</v>
      </c>
      <c r="BB60" s="2209"/>
      <c r="BC60" s="2197"/>
      <c r="BD60" s="2199" t="s">
        <v>201</v>
      </c>
      <c r="BE60" s="2209"/>
      <c r="BF60" s="2197"/>
      <c r="BG60" s="2196" t="s">
        <v>104</v>
      </c>
      <c r="BH60" s="2209"/>
      <c r="BI60" s="2197"/>
      <c r="BJ60" s="2196" t="s">
        <v>3</v>
      </c>
      <c r="BK60" s="2209"/>
      <c r="BL60" s="2197"/>
      <c r="BM60" s="2199" t="s">
        <v>201</v>
      </c>
      <c r="BN60" s="2209"/>
      <c r="BO60" s="2197"/>
      <c r="BP60" s="2196" t="s">
        <v>104</v>
      </c>
      <c r="BQ60" s="2209"/>
      <c r="BR60" s="2197"/>
      <c r="BS60" s="2196" t="s">
        <v>3</v>
      </c>
      <c r="BT60" s="2209"/>
      <c r="BU60" s="2197"/>
      <c r="BV60" s="2196" t="s">
        <v>201</v>
      </c>
      <c r="BW60" s="2209"/>
      <c r="BX60" s="2197"/>
      <c r="BY60" s="2196" t="s">
        <v>104</v>
      </c>
      <c r="BZ60" s="2209"/>
      <c r="CA60" s="2197"/>
      <c r="CB60" s="2196" t="s">
        <v>3</v>
      </c>
      <c r="CC60" s="2209"/>
      <c r="CD60" s="2197"/>
      <c r="CE60" s="2196" t="s">
        <v>201</v>
      </c>
      <c r="CF60" s="2209"/>
      <c r="CG60" s="2197"/>
      <c r="CH60" s="2196" t="s">
        <v>104</v>
      </c>
      <c r="CI60" s="2209"/>
      <c r="CJ60" s="2197"/>
      <c r="CK60" s="2196" t="s">
        <v>3</v>
      </c>
      <c r="CL60" s="2209"/>
      <c r="CM60" s="2197"/>
      <c r="CN60" s="2196" t="s">
        <v>201</v>
      </c>
      <c r="CO60" s="2196"/>
      <c r="CP60" s="2202"/>
      <c r="CQ60" s="2202" t="s">
        <v>104</v>
      </c>
      <c r="CR60" s="2202"/>
      <c r="CS60" s="2202"/>
      <c r="CT60" s="2202" t="s">
        <v>3</v>
      </c>
      <c r="CU60" s="2208"/>
      <c r="CV60" s="2197"/>
      <c r="CW60" s="2196" t="s">
        <v>201</v>
      </c>
      <c r="CX60" s="2196"/>
      <c r="CY60" s="2202"/>
      <c r="CZ60" s="2202" t="s">
        <v>104</v>
      </c>
      <c r="DA60" s="2202"/>
      <c r="DB60" s="2202"/>
      <c r="DC60" s="2202" t="s">
        <v>3</v>
      </c>
      <c r="DD60" s="2208"/>
      <c r="DE60" s="2197"/>
      <c r="DF60" s="2196" t="s">
        <v>201</v>
      </c>
      <c r="DG60" s="2196"/>
      <c r="DH60" s="2202"/>
      <c r="DI60" s="2202" t="s">
        <v>104</v>
      </c>
      <c r="DJ60" s="2202"/>
      <c r="DK60" s="2202"/>
      <c r="DL60" s="2202" t="s">
        <v>3</v>
      </c>
      <c r="DM60" s="2208"/>
      <c r="DN60" s="2197"/>
      <c r="DO60" s="2199" t="s">
        <v>201</v>
      </c>
      <c r="DP60" s="2196"/>
      <c r="DQ60" s="2202"/>
      <c r="DR60" s="2202" t="s">
        <v>104</v>
      </c>
      <c r="DS60" s="2202"/>
      <c r="DT60" s="2202"/>
      <c r="DU60" s="2202" t="s">
        <v>3</v>
      </c>
      <c r="DV60" s="2208"/>
      <c r="DW60" s="2197"/>
      <c r="DX60" s="2199" t="s">
        <v>201</v>
      </c>
      <c r="DY60" s="2196"/>
      <c r="DZ60" s="2202"/>
      <c r="EA60" s="2202" t="s">
        <v>104</v>
      </c>
      <c r="EB60" s="2202"/>
      <c r="EC60" s="2202"/>
      <c r="ED60" s="2202" t="s">
        <v>3</v>
      </c>
      <c r="EE60" s="2208"/>
      <c r="EF60" s="2197"/>
      <c r="EG60" s="2196" t="s">
        <v>201</v>
      </c>
      <c r="EH60" s="2196"/>
      <c r="EI60" s="2202"/>
      <c r="EJ60" s="2202" t="s">
        <v>104</v>
      </c>
      <c r="EK60" s="2202"/>
      <c r="EL60" s="2202"/>
      <c r="EM60" s="2202" t="s">
        <v>3</v>
      </c>
      <c r="EN60" s="2208"/>
      <c r="EO60" s="2197"/>
      <c r="EP60" s="2196" t="s">
        <v>201</v>
      </c>
      <c r="EQ60" s="2196"/>
      <c r="ER60" s="2202"/>
      <c r="ES60" s="2202" t="s">
        <v>104</v>
      </c>
      <c r="ET60" s="2202"/>
      <c r="EU60" s="2202"/>
      <c r="EV60" s="2202" t="s">
        <v>3</v>
      </c>
      <c r="EW60" s="2208"/>
      <c r="EX60" s="2197"/>
      <c r="EY60" s="2199" t="s">
        <v>201</v>
      </c>
      <c r="EZ60" s="2196"/>
      <c r="FA60" s="2202"/>
      <c r="FB60" s="2202" t="s">
        <v>104</v>
      </c>
      <c r="FC60" s="2202"/>
      <c r="FD60" s="2202"/>
      <c r="FE60" s="2202" t="s">
        <v>3</v>
      </c>
      <c r="FF60" s="2208"/>
      <c r="FG60" s="2197"/>
      <c r="FH60" s="2196" t="s">
        <v>201</v>
      </c>
      <c r="FI60" s="2196"/>
      <c r="FJ60" s="2202"/>
      <c r="FK60" s="2202" t="s">
        <v>104</v>
      </c>
      <c r="FL60" s="2202"/>
      <c r="FM60" s="2202"/>
      <c r="FN60" s="2202" t="s">
        <v>3</v>
      </c>
      <c r="FO60" s="2202"/>
      <c r="FP60" s="2202"/>
    </row>
    <row r="61" spans="1:172" ht="15.75" thickBot="1">
      <c r="A61" s="334" t="s">
        <v>202</v>
      </c>
      <c r="B61" s="220" t="s">
        <v>46</v>
      </c>
      <c r="C61" s="335" t="s">
        <v>69</v>
      </c>
      <c r="D61" s="219" t="s">
        <v>77</v>
      </c>
      <c r="E61" s="220" t="s">
        <v>46</v>
      </c>
      <c r="F61" s="335" t="s">
        <v>69</v>
      </c>
      <c r="G61" s="219" t="s">
        <v>77</v>
      </c>
      <c r="H61" s="220" t="s">
        <v>46</v>
      </c>
      <c r="I61" s="335" t="s">
        <v>69</v>
      </c>
      <c r="J61" s="219" t="s">
        <v>77</v>
      </c>
      <c r="K61" s="220" t="s">
        <v>46</v>
      </c>
      <c r="L61" s="335" t="s">
        <v>69</v>
      </c>
      <c r="M61" s="219" t="s">
        <v>77</v>
      </c>
      <c r="N61" s="220" t="s">
        <v>46</v>
      </c>
      <c r="O61" s="335" t="s">
        <v>69</v>
      </c>
      <c r="P61" s="219" t="s">
        <v>77</v>
      </c>
      <c r="Q61" s="220" t="s">
        <v>46</v>
      </c>
      <c r="R61" s="335" t="s">
        <v>69</v>
      </c>
      <c r="S61" s="219" t="s">
        <v>77</v>
      </c>
      <c r="T61" s="220" t="s">
        <v>46</v>
      </c>
      <c r="U61" s="335" t="s">
        <v>69</v>
      </c>
      <c r="V61" s="219" t="s">
        <v>77</v>
      </c>
      <c r="W61" s="220" t="s">
        <v>46</v>
      </c>
      <c r="X61" s="335" t="s">
        <v>69</v>
      </c>
      <c r="Y61" s="219" t="s">
        <v>77</v>
      </c>
      <c r="Z61" s="220" t="s">
        <v>46</v>
      </c>
      <c r="AA61" s="335" t="s">
        <v>69</v>
      </c>
      <c r="AB61" s="219" t="s">
        <v>77</v>
      </c>
      <c r="AC61" s="220" t="s">
        <v>46</v>
      </c>
      <c r="AD61" s="335" t="s">
        <v>69</v>
      </c>
      <c r="AE61" s="219" t="s">
        <v>77</v>
      </c>
      <c r="AF61" s="220" t="s">
        <v>46</v>
      </c>
      <c r="AG61" s="335" t="s">
        <v>69</v>
      </c>
      <c r="AH61" s="219" t="s">
        <v>77</v>
      </c>
      <c r="AI61" s="220" t="s">
        <v>46</v>
      </c>
      <c r="AJ61" s="335" t="s">
        <v>69</v>
      </c>
      <c r="AK61" s="219" t="s">
        <v>77</v>
      </c>
      <c r="AL61" s="220" t="s">
        <v>46</v>
      </c>
      <c r="AM61" s="335" t="s">
        <v>69</v>
      </c>
      <c r="AN61" s="219" t="s">
        <v>77</v>
      </c>
      <c r="AO61" s="220" t="s">
        <v>46</v>
      </c>
      <c r="AP61" s="335" t="s">
        <v>69</v>
      </c>
      <c r="AQ61" s="219" t="s">
        <v>77</v>
      </c>
      <c r="AR61" s="220" t="s">
        <v>46</v>
      </c>
      <c r="AS61" s="335" t="s">
        <v>69</v>
      </c>
      <c r="AT61" s="219" t="s">
        <v>77</v>
      </c>
      <c r="AU61" s="220" t="s">
        <v>46</v>
      </c>
      <c r="AV61" s="335" t="s">
        <v>69</v>
      </c>
      <c r="AW61" s="219" t="s">
        <v>77</v>
      </c>
      <c r="AX61" s="220" t="s">
        <v>46</v>
      </c>
      <c r="AY61" s="335" t="s">
        <v>69</v>
      </c>
      <c r="AZ61" s="219" t="s">
        <v>77</v>
      </c>
      <c r="BA61" s="220" t="s">
        <v>46</v>
      </c>
      <c r="BB61" s="335" t="s">
        <v>69</v>
      </c>
      <c r="BC61" s="219" t="s">
        <v>77</v>
      </c>
      <c r="BD61" s="220" t="s">
        <v>46</v>
      </c>
      <c r="BE61" s="335" t="s">
        <v>69</v>
      </c>
      <c r="BF61" s="219" t="s">
        <v>77</v>
      </c>
      <c r="BG61" s="220" t="s">
        <v>46</v>
      </c>
      <c r="BH61" s="335" t="s">
        <v>69</v>
      </c>
      <c r="BI61" s="219" t="s">
        <v>77</v>
      </c>
      <c r="BJ61" s="220" t="s">
        <v>46</v>
      </c>
      <c r="BK61" s="335" t="s">
        <v>69</v>
      </c>
      <c r="BL61" s="219" t="s">
        <v>77</v>
      </c>
      <c r="BM61" s="220" t="s">
        <v>46</v>
      </c>
      <c r="BN61" s="335" t="s">
        <v>69</v>
      </c>
      <c r="BO61" s="219" t="s">
        <v>77</v>
      </c>
      <c r="BP61" s="220" t="s">
        <v>46</v>
      </c>
      <c r="BQ61" s="335" t="s">
        <v>69</v>
      </c>
      <c r="BR61" s="219" t="s">
        <v>77</v>
      </c>
      <c r="BS61" s="220" t="s">
        <v>46</v>
      </c>
      <c r="BT61" s="335" t="s">
        <v>69</v>
      </c>
      <c r="BU61" s="219" t="s">
        <v>77</v>
      </c>
      <c r="BV61" s="220" t="s">
        <v>46</v>
      </c>
      <c r="BW61" s="335" t="s">
        <v>69</v>
      </c>
      <c r="BX61" s="219" t="s">
        <v>77</v>
      </c>
      <c r="BY61" s="220" t="s">
        <v>46</v>
      </c>
      <c r="BZ61" s="335" t="s">
        <v>69</v>
      </c>
      <c r="CA61" s="219" t="s">
        <v>77</v>
      </c>
      <c r="CB61" s="220" t="s">
        <v>46</v>
      </c>
      <c r="CC61" s="335" t="s">
        <v>69</v>
      </c>
      <c r="CD61" s="219" t="s">
        <v>77</v>
      </c>
      <c r="CE61" s="220" t="s">
        <v>46</v>
      </c>
      <c r="CF61" s="335" t="s">
        <v>69</v>
      </c>
      <c r="CG61" s="219" t="s">
        <v>77</v>
      </c>
      <c r="CH61" s="220" t="s">
        <v>46</v>
      </c>
      <c r="CI61" s="335" t="s">
        <v>69</v>
      </c>
      <c r="CJ61" s="219" t="s">
        <v>77</v>
      </c>
      <c r="CK61" s="220" t="s">
        <v>46</v>
      </c>
      <c r="CL61" s="335" t="s">
        <v>69</v>
      </c>
      <c r="CM61" s="219" t="s">
        <v>77</v>
      </c>
      <c r="CN61" s="220" t="s">
        <v>46</v>
      </c>
      <c r="CO61" s="335" t="s">
        <v>69</v>
      </c>
      <c r="CP61" s="219" t="s">
        <v>77</v>
      </c>
      <c r="CQ61" s="220" t="s">
        <v>46</v>
      </c>
      <c r="CR61" s="335" t="s">
        <v>69</v>
      </c>
      <c r="CS61" s="219" t="s">
        <v>77</v>
      </c>
      <c r="CT61" s="220" t="s">
        <v>46</v>
      </c>
      <c r="CU61" s="335" t="s">
        <v>69</v>
      </c>
      <c r="CV61" s="219" t="s">
        <v>77</v>
      </c>
      <c r="CW61" s="220" t="s">
        <v>46</v>
      </c>
      <c r="CX61" s="335" t="s">
        <v>69</v>
      </c>
      <c r="CY61" s="219" t="s">
        <v>77</v>
      </c>
      <c r="CZ61" s="220" t="s">
        <v>46</v>
      </c>
      <c r="DA61" s="335" t="s">
        <v>69</v>
      </c>
      <c r="DB61" s="219" t="s">
        <v>77</v>
      </c>
      <c r="DC61" s="220" t="s">
        <v>46</v>
      </c>
      <c r="DD61" s="335" t="s">
        <v>69</v>
      </c>
      <c r="DE61" s="219" t="s">
        <v>77</v>
      </c>
      <c r="DF61" s="220" t="s">
        <v>46</v>
      </c>
      <c r="DG61" s="335" t="s">
        <v>69</v>
      </c>
      <c r="DH61" s="219" t="s">
        <v>77</v>
      </c>
      <c r="DI61" s="220" t="s">
        <v>46</v>
      </c>
      <c r="DJ61" s="335" t="s">
        <v>69</v>
      </c>
      <c r="DK61" s="219" t="s">
        <v>77</v>
      </c>
      <c r="DL61" s="220" t="s">
        <v>46</v>
      </c>
      <c r="DM61" s="335" t="s">
        <v>69</v>
      </c>
      <c r="DN61" s="219" t="s">
        <v>77</v>
      </c>
      <c r="DO61" s="220" t="s">
        <v>46</v>
      </c>
      <c r="DP61" s="335" t="s">
        <v>69</v>
      </c>
      <c r="DQ61" s="219" t="s">
        <v>77</v>
      </c>
      <c r="DR61" s="220" t="s">
        <v>46</v>
      </c>
      <c r="DS61" s="335" t="s">
        <v>69</v>
      </c>
      <c r="DT61" s="219" t="s">
        <v>77</v>
      </c>
      <c r="DU61" s="220" t="s">
        <v>46</v>
      </c>
      <c r="DV61" s="335" t="s">
        <v>69</v>
      </c>
      <c r="DW61" s="219" t="s">
        <v>77</v>
      </c>
      <c r="DX61" s="220" t="s">
        <v>46</v>
      </c>
      <c r="DY61" s="335" t="s">
        <v>69</v>
      </c>
      <c r="DZ61" s="219" t="s">
        <v>77</v>
      </c>
      <c r="EA61" s="220" t="s">
        <v>46</v>
      </c>
      <c r="EB61" s="335" t="s">
        <v>69</v>
      </c>
      <c r="EC61" s="219" t="s">
        <v>77</v>
      </c>
      <c r="ED61" s="220" t="s">
        <v>46</v>
      </c>
      <c r="EE61" s="335" t="s">
        <v>69</v>
      </c>
      <c r="EF61" s="219" t="s">
        <v>77</v>
      </c>
      <c r="EG61" s="220" t="s">
        <v>46</v>
      </c>
      <c r="EH61" s="335" t="s">
        <v>69</v>
      </c>
      <c r="EI61" s="219" t="s">
        <v>77</v>
      </c>
      <c r="EJ61" s="220" t="s">
        <v>46</v>
      </c>
      <c r="EK61" s="335" t="s">
        <v>69</v>
      </c>
      <c r="EL61" s="219" t="s">
        <v>77</v>
      </c>
      <c r="EM61" s="220" t="s">
        <v>46</v>
      </c>
      <c r="EN61" s="335" t="s">
        <v>69</v>
      </c>
      <c r="EO61" s="219" t="s">
        <v>77</v>
      </c>
      <c r="EP61" s="220" t="s">
        <v>46</v>
      </c>
      <c r="EQ61" s="335" t="s">
        <v>69</v>
      </c>
      <c r="ER61" s="219" t="s">
        <v>77</v>
      </c>
      <c r="ES61" s="220" t="s">
        <v>46</v>
      </c>
      <c r="ET61" s="335" t="s">
        <v>69</v>
      </c>
      <c r="EU61" s="219" t="s">
        <v>77</v>
      </c>
      <c r="EV61" s="220" t="s">
        <v>46</v>
      </c>
      <c r="EW61" s="335" t="s">
        <v>69</v>
      </c>
      <c r="EX61" s="219" t="s">
        <v>77</v>
      </c>
      <c r="EY61" s="220" t="s">
        <v>46</v>
      </c>
      <c r="EZ61" s="335" t="s">
        <v>69</v>
      </c>
      <c r="FA61" s="219" t="s">
        <v>77</v>
      </c>
      <c r="FB61" s="220" t="s">
        <v>46</v>
      </c>
      <c r="FC61" s="335" t="s">
        <v>69</v>
      </c>
      <c r="FD61" s="219" t="s">
        <v>77</v>
      </c>
      <c r="FE61" s="220" t="s">
        <v>46</v>
      </c>
      <c r="FF61" s="335" t="s">
        <v>69</v>
      </c>
      <c r="FG61" s="219" t="s">
        <v>77</v>
      </c>
      <c r="FH61" s="220" t="s">
        <v>46</v>
      </c>
      <c r="FI61" s="335" t="s">
        <v>69</v>
      </c>
      <c r="FJ61" s="219" t="s">
        <v>77</v>
      </c>
      <c r="FK61" s="220" t="s">
        <v>46</v>
      </c>
      <c r="FL61" s="335" t="s">
        <v>69</v>
      </c>
      <c r="FM61" s="219" t="s">
        <v>77</v>
      </c>
      <c r="FN61" s="220" t="s">
        <v>46</v>
      </c>
      <c r="FO61" s="335" t="s">
        <v>69</v>
      </c>
      <c r="FP61" s="219" t="s">
        <v>77</v>
      </c>
    </row>
    <row r="62" spans="1:172">
      <c r="A62" s="168" t="s">
        <v>203</v>
      </c>
      <c r="B62" s="336">
        <v>79.193310527841277</v>
      </c>
      <c r="C62" s="337">
        <v>0.32928757598929242</v>
      </c>
      <c r="D62" s="338">
        <v>13793</v>
      </c>
      <c r="E62" s="336">
        <v>77.043191755322752</v>
      </c>
      <c r="F62" s="337">
        <v>0.63861582656339555</v>
      </c>
      <c r="G62" s="338">
        <v>4299</v>
      </c>
      <c r="H62" s="336">
        <v>80.080919307367509</v>
      </c>
      <c r="I62" s="337">
        <v>0.38266085343507011</v>
      </c>
      <c r="J62" s="338">
        <v>9494</v>
      </c>
      <c r="K62" s="336">
        <v>81.994851622155792</v>
      </c>
      <c r="L62" s="337">
        <v>0.36081037196677829</v>
      </c>
      <c r="M62" s="338">
        <v>11012</v>
      </c>
      <c r="N62" s="336">
        <v>80.070862607504424</v>
      </c>
      <c r="O62" s="337">
        <v>0.70049043325415417</v>
      </c>
      <c r="P62" s="338">
        <v>3512</v>
      </c>
      <c r="Q62" s="336">
        <v>82.763860190016572</v>
      </c>
      <c r="R62" s="337">
        <v>0.41985140837695217</v>
      </c>
      <c r="S62" s="338">
        <v>7500</v>
      </c>
      <c r="T62" s="336">
        <v>67.921332317974247</v>
      </c>
      <c r="U62" s="337">
        <v>0.78250097558661236</v>
      </c>
      <c r="V62" s="338">
        <v>2781</v>
      </c>
      <c r="W62" s="339">
        <v>66.134888378016029</v>
      </c>
      <c r="X62" s="337">
        <v>1.473707144749058</v>
      </c>
      <c r="Y62" s="338">
        <v>787</v>
      </c>
      <c r="Z62" s="336">
        <v>68.757755608383761</v>
      </c>
      <c r="AA62" s="337">
        <v>0.91633122601567951</v>
      </c>
      <c r="AB62" s="338">
        <v>1994</v>
      </c>
      <c r="AC62" s="336">
        <v>80.144472638716607</v>
      </c>
      <c r="AD62" s="337">
        <v>0.91250026320813904</v>
      </c>
      <c r="AE62" s="338">
        <v>1662</v>
      </c>
      <c r="AF62" s="336">
        <v>76.499386364640372</v>
      </c>
      <c r="AG62" s="337">
        <v>1.878681334502909</v>
      </c>
      <c r="AH62" s="338">
        <v>518</v>
      </c>
      <c r="AI62" s="336">
        <v>81.543150243735681</v>
      </c>
      <c r="AJ62" s="337">
        <v>1.031918153064926</v>
      </c>
      <c r="AK62" s="338">
        <v>1144</v>
      </c>
      <c r="AL62" s="336">
        <v>83.271592205312359</v>
      </c>
      <c r="AM62" s="337">
        <v>0.79439883910971087</v>
      </c>
      <c r="AN62" s="338">
        <v>2022</v>
      </c>
      <c r="AO62" s="339">
        <v>84.496529298717775</v>
      </c>
      <c r="AP62" s="337">
        <v>1.3994202820051409</v>
      </c>
      <c r="AQ62" s="338">
        <v>653</v>
      </c>
      <c r="AR62" s="336">
        <v>82.823235432075208</v>
      </c>
      <c r="AS62" s="337">
        <v>0.9563157814512171</v>
      </c>
      <c r="AT62" s="338">
        <v>1369</v>
      </c>
      <c r="AU62" s="336">
        <v>79.252751074845634</v>
      </c>
      <c r="AV62" s="337">
        <v>1.7529965916821031</v>
      </c>
      <c r="AW62" s="338">
        <v>569</v>
      </c>
      <c r="AX62" s="336">
        <v>74.835944438265457</v>
      </c>
      <c r="AY62" s="337">
        <v>3.1230920990550919</v>
      </c>
      <c r="AZ62" s="338">
        <v>175</v>
      </c>
      <c r="BA62" s="336">
        <v>81.556762424752606</v>
      </c>
      <c r="BB62" s="337">
        <v>2.088956979129005</v>
      </c>
      <c r="BC62" s="338">
        <v>394</v>
      </c>
      <c r="BD62" s="336">
        <v>69.518451366430739</v>
      </c>
      <c r="BE62" s="337">
        <v>1.8230125028530391</v>
      </c>
      <c r="BF62" s="338">
        <v>462</v>
      </c>
      <c r="BG62" s="336">
        <v>64.621692472880483</v>
      </c>
      <c r="BH62" s="337">
        <v>3.7413901258628779</v>
      </c>
      <c r="BI62" s="338">
        <v>120</v>
      </c>
      <c r="BJ62" s="336">
        <v>71.841389816721943</v>
      </c>
      <c r="BK62" s="337">
        <v>2.005143779145754</v>
      </c>
      <c r="BL62" s="338">
        <v>342</v>
      </c>
      <c r="BM62" s="336">
        <v>86.469498448613663</v>
      </c>
      <c r="BN62" s="337">
        <v>1.4991490416076381</v>
      </c>
      <c r="BO62" s="338">
        <v>480</v>
      </c>
      <c r="BP62" s="336">
        <v>88.994491549066197</v>
      </c>
      <c r="BQ62" s="337">
        <v>2.6078338364632341</v>
      </c>
      <c r="BR62" s="338">
        <v>160</v>
      </c>
      <c r="BS62" s="336">
        <v>85.418029239795842</v>
      </c>
      <c r="BT62" s="337">
        <v>1.827192700023875</v>
      </c>
      <c r="BU62" s="338">
        <v>320</v>
      </c>
      <c r="BV62" s="336">
        <v>86.680666938037248</v>
      </c>
      <c r="BW62" s="337">
        <v>1.2374357595601639</v>
      </c>
      <c r="BX62" s="338">
        <v>697</v>
      </c>
      <c r="BY62" s="336">
        <v>85.760915951962176</v>
      </c>
      <c r="BZ62" s="337">
        <v>2.4485323251946252</v>
      </c>
      <c r="CA62" s="338">
        <v>196</v>
      </c>
      <c r="CB62" s="336">
        <v>87.136800406539663</v>
      </c>
      <c r="CC62" s="337">
        <v>1.3981915594970471</v>
      </c>
      <c r="CD62" s="338">
        <v>501</v>
      </c>
      <c r="CE62" s="336">
        <v>78.843703779706146</v>
      </c>
      <c r="CF62" s="337">
        <v>1.2324210284164681</v>
      </c>
      <c r="CG62" s="338">
        <v>940</v>
      </c>
      <c r="CH62" s="336">
        <v>78.420142316822833</v>
      </c>
      <c r="CI62" s="337">
        <v>2.3661674863084641</v>
      </c>
      <c r="CJ62" s="338">
        <v>303</v>
      </c>
      <c r="CK62" s="336">
        <v>79.008382828701514</v>
      </c>
      <c r="CL62" s="337">
        <v>1.444018075711418</v>
      </c>
      <c r="CM62" s="338">
        <v>637</v>
      </c>
      <c r="CN62" s="336">
        <v>62.95237357505605</v>
      </c>
      <c r="CO62" s="337">
        <v>2.0309960158754219</v>
      </c>
      <c r="CP62" s="338">
        <v>371</v>
      </c>
      <c r="CQ62" s="336">
        <v>60.620468073015672</v>
      </c>
      <c r="CR62" s="337">
        <v>3.9835775146410328</v>
      </c>
      <c r="CS62" s="338">
        <v>105</v>
      </c>
      <c r="CT62" s="336">
        <v>64.006686397018115</v>
      </c>
      <c r="CU62" s="337">
        <v>2.3331059493151609</v>
      </c>
      <c r="CV62" s="338">
        <v>266</v>
      </c>
      <c r="CW62" s="336">
        <v>86.892841321097421</v>
      </c>
      <c r="CX62" s="337">
        <v>0.93774989288918953</v>
      </c>
      <c r="CY62" s="338">
        <v>1206</v>
      </c>
      <c r="CZ62" s="336">
        <v>86.144288077827611</v>
      </c>
      <c r="DA62" s="337">
        <v>1.8648400855814009</v>
      </c>
      <c r="DB62" s="338">
        <v>393</v>
      </c>
      <c r="DC62" s="336">
        <v>87.189779480422644</v>
      </c>
      <c r="DD62" s="337">
        <v>1.080837994265436</v>
      </c>
      <c r="DE62" s="338">
        <v>813</v>
      </c>
      <c r="DF62" s="336">
        <v>80.184993287637568</v>
      </c>
      <c r="DG62" s="337">
        <v>0.78990691696477489</v>
      </c>
      <c r="DH62" s="338">
        <v>2226</v>
      </c>
      <c r="DI62" s="339">
        <v>76.607659039646236</v>
      </c>
      <c r="DJ62" s="337">
        <v>1.5027990125439259</v>
      </c>
      <c r="DK62" s="338">
        <v>764</v>
      </c>
      <c r="DL62" s="336">
        <v>81.710585632873659</v>
      </c>
      <c r="DM62" s="337">
        <v>0.92351265373086311</v>
      </c>
      <c r="DN62" s="338">
        <v>1462</v>
      </c>
      <c r="DO62" s="336">
        <v>83.438841217779697</v>
      </c>
      <c r="DP62" s="337">
        <v>1.268217187887692</v>
      </c>
      <c r="DQ62" s="338">
        <v>761</v>
      </c>
      <c r="DR62" s="336">
        <v>78.39263780134597</v>
      </c>
      <c r="DS62" s="337">
        <v>2.6002021099019599</v>
      </c>
      <c r="DT62" s="338">
        <v>255</v>
      </c>
      <c r="DU62" s="336">
        <v>85.541017371135382</v>
      </c>
      <c r="DV62" s="337">
        <v>1.4212840116879299</v>
      </c>
      <c r="DW62" s="338">
        <v>506</v>
      </c>
      <c r="DX62" s="336">
        <v>78.447741696297044</v>
      </c>
      <c r="DY62" s="337">
        <v>1.75613526929649</v>
      </c>
      <c r="DZ62" s="338">
        <v>495</v>
      </c>
      <c r="EA62" s="336">
        <v>72.219657194905722</v>
      </c>
      <c r="EB62" s="337">
        <v>3.6878190064115688</v>
      </c>
      <c r="EC62" s="338">
        <v>148</v>
      </c>
      <c r="ED62" s="336">
        <v>81.081109870157732</v>
      </c>
      <c r="EE62" s="337">
        <v>1.921596100649404</v>
      </c>
      <c r="EF62" s="338">
        <v>347</v>
      </c>
      <c r="EG62" s="336">
        <v>67.255477397312092</v>
      </c>
      <c r="EH62" s="337">
        <v>1.539986528536808</v>
      </c>
      <c r="EI62" s="338">
        <v>644</v>
      </c>
      <c r="EJ62" s="336">
        <v>68.345632825052647</v>
      </c>
      <c r="EK62" s="337">
        <v>2.9738959852797651</v>
      </c>
      <c r="EL62" s="338">
        <v>185</v>
      </c>
      <c r="EM62" s="336">
        <v>66.783384875320323</v>
      </c>
      <c r="EN62" s="337">
        <v>1.793196955725588</v>
      </c>
      <c r="EO62" s="338">
        <v>459</v>
      </c>
      <c r="EP62" s="336">
        <v>58.111818847431898</v>
      </c>
      <c r="EQ62" s="337">
        <v>2.002019266525572</v>
      </c>
      <c r="ER62" s="338">
        <v>369</v>
      </c>
      <c r="ES62" s="336">
        <v>55.703928910323967</v>
      </c>
      <c r="ET62" s="337">
        <v>3.8388192927695921</v>
      </c>
      <c r="EU62" s="338">
        <v>100</v>
      </c>
      <c r="EV62" s="336">
        <v>59.260739921642497</v>
      </c>
      <c r="EW62" s="337">
        <v>2.3210593621749269</v>
      </c>
      <c r="EX62" s="338">
        <v>269</v>
      </c>
      <c r="EY62" s="336">
        <v>82.140082096020009</v>
      </c>
      <c r="EZ62" s="337">
        <v>1.6033375536955401</v>
      </c>
      <c r="FA62" s="338">
        <v>523</v>
      </c>
      <c r="FB62" s="336">
        <v>80.917030678201868</v>
      </c>
      <c r="FC62" s="337">
        <v>3.3749675418901228</v>
      </c>
      <c r="FD62" s="338">
        <v>122</v>
      </c>
      <c r="FE62" s="336">
        <v>82.619410398092981</v>
      </c>
      <c r="FF62" s="337">
        <v>1.8018997939216079</v>
      </c>
      <c r="FG62" s="338">
        <v>401</v>
      </c>
      <c r="FH62" s="336">
        <v>58.2773602065771</v>
      </c>
      <c r="FI62" s="337">
        <v>2.0056760099884179</v>
      </c>
      <c r="FJ62" s="338">
        <v>366</v>
      </c>
      <c r="FK62" s="336">
        <v>59.582006822754543</v>
      </c>
      <c r="FL62" s="337">
        <v>3.9288265007047678</v>
      </c>
      <c r="FM62" s="338">
        <v>102</v>
      </c>
      <c r="FN62" s="336">
        <v>57.711642562805842</v>
      </c>
      <c r="FO62" s="337">
        <v>2.3178278352653132</v>
      </c>
      <c r="FP62" s="338">
        <v>264</v>
      </c>
    </row>
    <row r="63" spans="1:172">
      <c r="A63" s="174" t="s">
        <v>204</v>
      </c>
      <c r="B63" s="340">
        <v>20.80668947215872</v>
      </c>
      <c r="C63" s="341">
        <v>0.32928757598929242</v>
      </c>
      <c r="D63" s="342">
        <v>4082</v>
      </c>
      <c r="E63" s="340">
        <v>22.956808244677251</v>
      </c>
      <c r="F63" s="341">
        <v>0.63861582656339555</v>
      </c>
      <c r="G63" s="342">
        <v>1435</v>
      </c>
      <c r="H63" s="340">
        <v>19.919080692632502</v>
      </c>
      <c r="I63" s="341">
        <v>0.38266085343507011</v>
      </c>
      <c r="J63" s="342">
        <v>2647</v>
      </c>
      <c r="K63" s="340">
        <v>18.005148377844211</v>
      </c>
      <c r="L63" s="341">
        <v>0.36081037196677829</v>
      </c>
      <c r="M63" s="342">
        <v>2534</v>
      </c>
      <c r="N63" s="340">
        <v>19.929137392495569</v>
      </c>
      <c r="O63" s="341">
        <v>0.70049043325415417</v>
      </c>
      <c r="P63" s="342">
        <v>940</v>
      </c>
      <c r="Q63" s="340">
        <v>17.236139809983431</v>
      </c>
      <c r="R63" s="341">
        <v>0.41985140837695217</v>
      </c>
      <c r="S63" s="342">
        <v>1594</v>
      </c>
      <c r="T63" s="340">
        <v>32.07866768202576</v>
      </c>
      <c r="U63" s="341">
        <v>0.78250097558661236</v>
      </c>
      <c r="V63" s="342">
        <v>1548</v>
      </c>
      <c r="W63" s="343">
        <v>33.865111621983971</v>
      </c>
      <c r="X63" s="341">
        <v>1.473707144749058</v>
      </c>
      <c r="Y63" s="342">
        <v>495</v>
      </c>
      <c r="Z63" s="340">
        <v>31.242244391616239</v>
      </c>
      <c r="AA63" s="341">
        <v>0.91633122601567951</v>
      </c>
      <c r="AB63" s="342">
        <v>1053</v>
      </c>
      <c r="AC63" s="340">
        <v>19.855527361283389</v>
      </c>
      <c r="AD63" s="341">
        <v>0.91250026320813904</v>
      </c>
      <c r="AE63" s="342">
        <v>446</v>
      </c>
      <c r="AF63" s="340">
        <v>23.50061363535962</v>
      </c>
      <c r="AG63" s="341">
        <v>1.878681334502909</v>
      </c>
      <c r="AH63" s="342">
        <v>162</v>
      </c>
      <c r="AI63" s="340">
        <v>18.456849756264319</v>
      </c>
      <c r="AJ63" s="341">
        <v>1.031918153064926</v>
      </c>
      <c r="AK63" s="342">
        <v>284</v>
      </c>
      <c r="AL63" s="340">
        <v>16.728407794687641</v>
      </c>
      <c r="AM63" s="341">
        <v>0.79439883910971087</v>
      </c>
      <c r="AN63" s="342">
        <v>405</v>
      </c>
      <c r="AO63" s="343">
        <v>15.503470701282231</v>
      </c>
      <c r="AP63" s="341">
        <v>1.3994202820051409</v>
      </c>
      <c r="AQ63" s="342">
        <v>137</v>
      </c>
      <c r="AR63" s="340">
        <v>17.176764567924788</v>
      </c>
      <c r="AS63" s="341">
        <v>0.9563157814512171</v>
      </c>
      <c r="AT63" s="342">
        <v>268</v>
      </c>
      <c r="AU63" s="340">
        <v>20.747248925154359</v>
      </c>
      <c r="AV63" s="341">
        <v>1.7529965916821031</v>
      </c>
      <c r="AW63" s="342">
        <v>181</v>
      </c>
      <c r="AX63" s="340">
        <v>25.164055561734539</v>
      </c>
      <c r="AY63" s="341">
        <v>3.1230920990550919</v>
      </c>
      <c r="AZ63" s="342">
        <v>68</v>
      </c>
      <c r="BA63" s="340">
        <v>18.443237575247391</v>
      </c>
      <c r="BB63" s="341">
        <v>2.088956979129005</v>
      </c>
      <c r="BC63" s="342">
        <v>113</v>
      </c>
      <c r="BD63" s="340">
        <v>30.481548633569261</v>
      </c>
      <c r="BE63" s="341">
        <v>1.8230125028530391</v>
      </c>
      <c r="BF63" s="342">
        <v>237</v>
      </c>
      <c r="BG63" s="340">
        <v>35.37830752711951</v>
      </c>
      <c r="BH63" s="341">
        <v>3.7413901258628779</v>
      </c>
      <c r="BI63" s="342">
        <v>81</v>
      </c>
      <c r="BJ63" s="340">
        <v>28.158610183278061</v>
      </c>
      <c r="BK63" s="341">
        <v>2.005143779145754</v>
      </c>
      <c r="BL63" s="342">
        <v>156</v>
      </c>
      <c r="BM63" s="340">
        <v>13.53050155138634</v>
      </c>
      <c r="BN63" s="341">
        <v>1.4991490416076381</v>
      </c>
      <c r="BO63" s="342">
        <v>88</v>
      </c>
      <c r="BP63" s="340">
        <v>11.00550845093381</v>
      </c>
      <c r="BQ63" s="341">
        <v>2.6078338364632341</v>
      </c>
      <c r="BR63" s="342">
        <v>24</v>
      </c>
      <c r="BS63" s="340">
        <v>14.581970760204159</v>
      </c>
      <c r="BT63" s="341">
        <v>1.827192700023875</v>
      </c>
      <c r="BU63" s="342">
        <v>64</v>
      </c>
      <c r="BV63" s="340">
        <v>13.319333061962761</v>
      </c>
      <c r="BW63" s="341">
        <v>1.2374357595601639</v>
      </c>
      <c r="BX63" s="342">
        <v>117</v>
      </c>
      <c r="BY63" s="340">
        <v>14.23908404803784</v>
      </c>
      <c r="BZ63" s="341">
        <v>2.4485323251946252</v>
      </c>
      <c r="CA63" s="342">
        <v>37</v>
      </c>
      <c r="CB63" s="340">
        <v>12.86319959346034</v>
      </c>
      <c r="CC63" s="341">
        <v>1.3981915594970471</v>
      </c>
      <c r="CD63" s="342">
        <v>80</v>
      </c>
      <c r="CE63" s="340">
        <v>21.156296220293839</v>
      </c>
      <c r="CF63" s="341">
        <v>1.2324210284164681</v>
      </c>
      <c r="CG63" s="342">
        <v>264</v>
      </c>
      <c r="CH63" s="340">
        <v>21.57985768317717</v>
      </c>
      <c r="CI63" s="341">
        <v>2.3661674863084641</v>
      </c>
      <c r="CJ63" s="342">
        <v>95</v>
      </c>
      <c r="CK63" s="340">
        <v>20.99161717129849</v>
      </c>
      <c r="CL63" s="341">
        <v>1.444018075711418</v>
      </c>
      <c r="CM63" s="342">
        <v>169</v>
      </c>
      <c r="CN63" s="340">
        <v>37.04762642494395</v>
      </c>
      <c r="CO63" s="341">
        <v>2.0309960158754219</v>
      </c>
      <c r="CP63" s="342">
        <v>244</v>
      </c>
      <c r="CQ63" s="340">
        <v>39.379531926984328</v>
      </c>
      <c r="CR63" s="341">
        <v>3.9835775146410328</v>
      </c>
      <c r="CS63" s="342">
        <v>81</v>
      </c>
      <c r="CT63" s="340">
        <v>35.993313602981878</v>
      </c>
      <c r="CU63" s="341">
        <v>2.3331059493151609</v>
      </c>
      <c r="CV63" s="342">
        <v>163</v>
      </c>
      <c r="CW63" s="340">
        <v>13.10715867890258</v>
      </c>
      <c r="CX63" s="341">
        <v>0.93774989288918953</v>
      </c>
      <c r="CY63" s="342">
        <v>208</v>
      </c>
      <c r="CZ63" s="340">
        <v>13.855711922172389</v>
      </c>
      <c r="DA63" s="341">
        <v>1.8648400855814009</v>
      </c>
      <c r="DB63" s="342">
        <v>79</v>
      </c>
      <c r="DC63" s="340">
        <v>12.810220519577349</v>
      </c>
      <c r="DD63" s="341">
        <v>1.080837994265436</v>
      </c>
      <c r="DE63" s="342">
        <v>129</v>
      </c>
      <c r="DF63" s="340">
        <v>19.81500671236244</v>
      </c>
      <c r="DG63" s="341">
        <v>0.78990691696477489</v>
      </c>
      <c r="DH63" s="342">
        <v>567</v>
      </c>
      <c r="DI63" s="343">
        <v>23.392340960353771</v>
      </c>
      <c r="DJ63" s="341">
        <v>1.5027990125439259</v>
      </c>
      <c r="DK63" s="342">
        <v>230</v>
      </c>
      <c r="DL63" s="340">
        <v>18.289414367126351</v>
      </c>
      <c r="DM63" s="341">
        <v>0.92351265373086311</v>
      </c>
      <c r="DN63" s="342">
        <v>337</v>
      </c>
      <c r="DO63" s="340">
        <v>16.561158782220311</v>
      </c>
      <c r="DP63" s="341">
        <v>1.268217187887692</v>
      </c>
      <c r="DQ63" s="342">
        <v>171</v>
      </c>
      <c r="DR63" s="340">
        <v>21.607362198654041</v>
      </c>
      <c r="DS63" s="341">
        <v>2.6002021099019599</v>
      </c>
      <c r="DT63" s="342">
        <v>81</v>
      </c>
      <c r="DU63" s="340">
        <v>14.45898262886463</v>
      </c>
      <c r="DV63" s="341">
        <v>1.4212840116879299</v>
      </c>
      <c r="DW63" s="342">
        <v>90</v>
      </c>
      <c r="DX63" s="340">
        <v>21.55225830370296</v>
      </c>
      <c r="DY63" s="341">
        <v>1.75613526929649</v>
      </c>
      <c r="DZ63" s="342">
        <v>141</v>
      </c>
      <c r="EA63" s="340">
        <v>27.780342805094278</v>
      </c>
      <c r="EB63" s="341">
        <v>3.6878190064115688</v>
      </c>
      <c r="EC63" s="342">
        <v>55</v>
      </c>
      <c r="ED63" s="340">
        <v>18.918890129842271</v>
      </c>
      <c r="EE63" s="341">
        <v>1.921596100649404</v>
      </c>
      <c r="EF63" s="342">
        <v>86</v>
      </c>
      <c r="EG63" s="340">
        <v>32.744522602687908</v>
      </c>
      <c r="EH63" s="341">
        <v>1.539986528536808</v>
      </c>
      <c r="EI63" s="342">
        <v>331</v>
      </c>
      <c r="EJ63" s="340">
        <v>31.65436717494735</v>
      </c>
      <c r="EK63" s="341">
        <v>2.9738959852797651</v>
      </c>
      <c r="EL63" s="342">
        <v>97</v>
      </c>
      <c r="EM63" s="340">
        <v>33.216615124679677</v>
      </c>
      <c r="EN63" s="341">
        <v>1.793196955725588</v>
      </c>
      <c r="EO63" s="342">
        <v>234</v>
      </c>
      <c r="EP63" s="340">
        <v>41.888181152568102</v>
      </c>
      <c r="EQ63" s="341">
        <v>2.002019266525572</v>
      </c>
      <c r="ER63" s="342">
        <v>282</v>
      </c>
      <c r="ES63" s="340">
        <v>44.296071089676019</v>
      </c>
      <c r="ET63" s="341">
        <v>3.8388192927695921</v>
      </c>
      <c r="EU63" s="342">
        <v>88</v>
      </c>
      <c r="EV63" s="340">
        <v>40.739260078357503</v>
      </c>
      <c r="EW63" s="341">
        <v>2.3210593621749269</v>
      </c>
      <c r="EX63" s="342">
        <v>194</v>
      </c>
      <c r="EY63" s="340">
        <v>17.859917903979991</v>
      </c>
      <c r="EZ63" s="341">
        <v>1.6033375536955401</v>
      </c>
      <c r="FA63" s="342">
        <v>127</v>
      </c>
      <c r="FB63" s="340">
        <v>19.082969321798139</v>
      </c>
      <c r="FC63" s="341">
        <v>3.3749675418901228</v>
      </c>
      <c r="FD63" s="342">
        <v>40</v>
      </c>
      <c r="FE63" s="340">
        <v>17.380589601907019</v>
      </c>
      <c r="FF63" s="341">
        <v>1.8018997939216079</v>
      </c>
      <c r="FG63" s="342">
        <v>87</v>
      </c>
      <c r="FH63" s="340">
        <v>41.722639793422893</v>
      </c>
      <c r="FI63" s="341">
        <v>2.0056760099884179</v>
      </c>
      <c r="FJ63" s="342">
        <v>273</v>
      </c>
      <c r="FK63" s="340">
        <v>40.417993177245457</v>
      </c>
      <c r="FL63" s="341">
        <v>3.9288265007047678</v>
      </c>
      <c r="FM63" s="342">
        <v>80</v>
      </c>
      <c r="FN63" s="340">
        <v>42.288357437194158</v>
      </c>
      <c r="FO63" s="341">
        <v>2.3178278352653132</v>
      </c>
      <c r="FP63" s="342">
        <v>193</v>
      </c>
    </row>
    <row r="64" spans="1:172">
      <c r="A64" s="168" t="s">
        <v>205</v>
      </c>
      <c r="B64" s="339">
        <v>11.616934656847061</v>
      </c>
      <c r="C64" s="337">
        <v>0.2571010997560591</v>
      </c>
      <c r="D64" s="338">
        <v>2285</v>
      </c>
      <c r="E64" s="336">
        <v>13.81301152150421</v>
      </c>
      <c r="F64" s="337">
        <v>0.52348141836162254</v>
      </c>
      <c r="G64" s="338">
        <v>851</v>
      </c>
      <c r="H64" s="336">
        <v>10.710353527237711</v>
      </c>
      <c r="I64" s="337">
        <v>0.29119406656896829</v>
      </c>
      <c r="J64" s="338">
        <v>1434</v>
      </c>
      <c r="K64" s="336">
        <v>9.3789086242117232</v>
      </c>
      <c r="L64" s="337">
        <v>0.27820014058765208</v>
      </c>
      <c r="M64" s="338">
        <v>1267</v>
      </c>
      <c r="N64" s="336">
        <v>10.99520976045738</v>
      </c>
      <c r="O64" s="337">
        <v>0.56014245578763977</v>
      </c>
      <c r="P64" s="338">
        <v>495</v>
      </c>
      <c r="Q64" s="336">
        <v>8.7328813275115706</v>
      </c>
      <c r="R64" s="337">
        <v>0.31817016690030558</v>
      </c>
      <c r="S64" s="338">
        <v>772</v>
      </c>
      <c r="T64" s="339">
        <v>20.621614518290691</v>
      </c>
      <c r="U64" s="337">
        <v>0.64214487169539258</v>
      </c>
      <c r="V64" s="338">
        <v>1018</v>
      </c>
      <c r="W64" s="339">
        <v>23.965183923091139</v>
      </c>
      <c r="X64" s="337">
        <v>1.2935763320938931</v>
      </c>
      <c r="Y64" s="338">
        <v>356</v>
      </c>
      <c r="Z64" s="336">
        <v>19.056136161695179</v>
      </c>
      <c r="AA64" s="337">
        <v>0.71716212541205582</v>
      </c>
      <c r="AB64" s="338">
        <v>662</v>
      </c>
      <c r="AC64" s="336">
        <v>9.0798564679774252</v>
      </c>
      <c r="AD64" s="337">
        <v>0.67393923121556876</v>
      </c>
      <c r="AE64" s="338">
        <v>190</v>
      </c>
      <c r="AF64" s="336">
        <v>12.046063902263381</v>
      </c>
      <c r="AG64" s="337">
        <v>1.4747004416851051</v>
      </c>
      <c r="AH64" s="338">
        <v>77</v>
      </c>
      <c r="AI64" s="336">
        <v>7.9416754763002722</v>
      </c>
      <c r="AJ64" s="337">
        <v>0.73780611433995824</v>
      </c>
      <c r="AK64" s="338">
        <v>113</v>
      </c>
      <c r="AL64" s="336">
        <v>8.7417798244819025</v>
      </c>
      <c r="AM64" s="337">
        <v>0.59641524211352714</v>
      </c>
      <c r="AN64" s="338">
        <v>215</v>
      </c>
      <c r="AO64" s="339">
        <v>7.7280212373339534</v>
      </c>
      <c r="AP64" s="337">
        <v>1.0249611590003911</v>
      </c>
      <c r="AQ64" s="338">
        <v>69</v>
      </c>
      <c r="AR64" s="336">
        <v>9.1128401274330439</v>
      </c>
      <c r="AS64" s="337">
        <v>0.72301068965902893</v>
      </c>
      <c r="AT64" s="338">
        <v>146</v>
      </c>
      <c r="AU64" s="336">
        <v>5.8794432256353213</v>
      </c>
      <c r="AV64" s="337">
        <v>0.87114852031612944</v>
      </c>
      <c r="AW64" s="338">
        <v>55</v>
      </c>
      <c r="AX64" s="336">
        <v>10.115041834508361</v>
      </c>
      <c r="AY64" s="337">
        <v>2.0837814295005179</v>
      </c>
      <c r="AZ64" s="338">
        <v>28</v>
      </c>
      <c r="BA64" s="336">
        <v>3.6699583938407172</v>
      </c>
      <c r="BB64" s="337">
        <v>0.71580232859268422</v>
      </c>
      <c r="BC64" s="338">
        <v>27</v>
      </c>
      <c r="BD64" s="336">
        <v>20.569446109519941</v>
      </c>
      <c r="BE64" s="337">
        <v>1.5992524481083139</v>
      </c>
      <c r="BF64" s="338">
        <v>159</v>
      </c>
      <c r="BG64" s="336">
        <v>26.628864788502032</v>
      </c>
      <c r="BH64" s="337">
        <v>3.439028218944244</v>
      </c>
      <c r="BI64" s="338">
        <v>61</v>
      </c>
      <c r="BJ64" s="336">
        <v>17.694961794116949</v>
      </c>
      <c r="BK64" s="337">
        <v>1.681873568368947</v>
      </c>
      <c r="BL64" s="338">
        <v>98</v>
      </c>
      <c r="BM64" s="336">
        <v>5.9107375169028398</v>
      </c>
      <c r="BN64" s="337">
        <v>1.078509450539018</v>
      </c>
      <c r="BO64" s="338">
        <v>38</v>
      </c>
      <c r="BP64" s="336">
        <v>5.9941116371253358</v>
      </c>
      <c r="BQ64" s="337">
        <v>2.138976379564081</v>
      </c>
      <c r="BR64" s="338">
        <v>13</v>
      </c>
      <c r="BS64" s="336">
        <v>5.8760184833298306</v>
      </c>
      <c r="BT64" s="337">
        <v>1.2425463060431841</v>
      </c>
      <c r="BU64" s="338">
        <v>25</v>
      </c>
      <c r="BV64" s="336">
        <v>3.8163284335240939</v>
      </c>
      <c r="BW64" s="337">
        <v>0.699711250097936</v>
      </c>
      <c r="BX64" s="338">
        <v>31</v>
      </c>
      <c r="BY64" s="336">
        <v>3.4246238847035899</v>
      </c>
      <c r="BZ64" s="337">
        <v>1.19560313862679</v>
      </c>
      <c r="CA64" s="338">
        <v>9</v>
      </c>
      <c r="CB64" s="336">
        <v>4.0105870504614023</v>
      </c>
      <c r="CC64" s="337">
        <v>0.86277412827832478</v>
      </c>
      <c r="CD64" s="338">
        <v>22</v>
      </c>
      <c r="CE64" s="336">
        <v>8.7724884122216533</v>
      </c>
      <c r="CF64" s="337">
        <v>0.86850532652444423</v>
      </c>
      <c r="CG64" s="338">
        <v>108</v>
      </c>
      <c r="CH64" s="336">
        <v>13.553188509325141</v>
      </c>
      <c r="CI64" s="337">
        <v>2.0354094955481119</v>
      </c>
      <c r="CJ64" s="338">
        <v>52</v>
      </c>
      <c r="CK64" s="336">
        <v>6.9137708127410642</v>
      </c>
      <c r="CL64" s="337">
        <v>0.89884145527999304</v>
      </c>
      <c r="CM64" s="338">
        <v>56</v>
      </c>
      <c r="CN64" s="336">
        <v>25.218614203132731</v>
      </c>
      <c r="CO64" s="337">
        <v>1.835284764300344</v>
      </c>
      <c r="CP64" s="338">
        <v>161</v>
      </c>
      <c r="CQ64" s="336">
        <v>32.885448230385293</v>
      </c>
      <c r="CR64" s="337">
        <v>3.8474726811210038</v>
      </c>
      <c r="CS64" s="338">
        <v>63</v>
      </c>
      <c r="CT64" s="336">
        <v>21.752246714521078</v>
      </c>
      <c r="CU64" s="337">
        <v>1.984900963326</v>
      </c>
      <c r="CV64" s="338">
        <v>98</v>
      </c>
      <c r="CW64" s="336">
        <v>7.211035086707537</v>
      </c>
      <c r="CX64" s="337">
        <v>0.70376548475000211</v>
      </c>
      <c r="CY64" s="338">
        <v>116</v>
      </c>
      <c r="CZ64" s="336">
        <v>8.2498630741748986</v>
      </c>
      <c r="DA64" s="337">
        <v>1.368164048453681</v>
      </c>
      <c r="DB64" s="338">
        <v>49</v>
      </c>
      <c r="DC64" s="336">
        <v>6.7989499434962823</v>
      </c>
      <c r="DD64" s="337">
        <v>0.82002755431661001</v>
      </c>
      <c r="DE64" s="338">
        <v>67</v>
      </c>
      <c r="DF64" s="339">
        <v>12.149544845808521</v>
      </c>
      <c r="DG64" s="337">
        <v>0.65687114270893765</v>
      </c>
      <c r="DH64" s="338">
        <v>338</v>
      </c>
      <c r="DI64" s="339">
        <v>14.540007230955339</v>
      </c>
      <c r="DJ64" s="337">
        <v>1.2907498136602189</v>
      </c>
      <c r="DK64" s="338">
        <v>136</v>
      </c>
      <c r="DL64" s="339">
        <v>11.13010666543649</v>
      </c>
      <c r="DM64" s="337">
        <v>0.75600558099399706</v>
      </c>
      <c r="DN64" s="338">
        <v>202</v>
      </c>
      <c r="DO64" s="336">
        <v>7.0383965115921239</v>
      </c>
      <c r="DP64" s="337">
        <v>0.89127536481245362</v>
      </c>
      <c r="DQ64" s="338">
        <v>73</v>
      </c>
      <c r="DR64" s="336">
        <v>9.7817467550796238</v>
      </c>
      <c r="DS64" s="337">
        <v>1.9530064433513119</v>
      </c>
      <c r="DT64" s="338">
        <v>37</v>
      </c>
      <c r="DU64" s="336">
        <v>5.8955560459500127</v>
      </c>
      <c r="DV64" s="337">
        <v>0.95962625553768655</v>
      </c>
      <c r="DW64" s="338">
        <v>36</v>
      </c>
      <c r="DX64" s="336">
        <v>11.287497107858099</v>
      </c>
      <c r="DY64" s="337">
        <v>1.367789619278114</v>
      </c>
      <c r="DZ64" s="338">
        <v>73</v>
      </c>
      <c r="EA64" s="336">
        <v>14.162508433715599</v>
      </c>
      <c r="EB64" s="337">
        <v>2.8428983126654961</v>
      </c>
      <c r="EC64" s="338">
        <v>30</v>
      </c>
      <c r="ED64" s="336">
        <v>10.071880440596949</v>
      </c>
      <c r="EE64" s="337">
        <v>1.5263278207914031</v>
      </c>
      <c r="EF64" s="338">
        <v>43</v>
      </c>
      <c r="EG64" s="339">
        <v>23.567562261214039</v>
      </c>
      <c r="EH64" s="337">
        <v>1.3956259436770571</v>
      </c>
      <c r="EI64" s="338">
        <v>233</v>
      </c>
      <c r="EJ64" s="339">
        <v>27.19960848799683</v>
      </c>
      <c r="EK64" s="337">
        <v>2.844229245543767</v>
      </c>
      <c r="EL64" s="338">
        <v>78</v>
      </c>
      <c r="EM64" s="336">
        <v>21.99470226385899</v>
      </c>
      <c r="EN64" s="337">
        <v>1.5724024301737249</v>
      </c>
      <c r="EO64" s="338">
        <v>155</v>
      </c>
      <c r="EP64" s="336">
        <v>31.489147549247189</v>
      </c>
      <c r="EQ64" s="337">
        <v>1.878496024248397</v>
      </c>
      <c r="ER64" s="338">
        <v>214</v>
      </c>
      <c r="ES64" s="336">
        <v>32.515938834075861</v>
      </c>
      <c r="ET64" s="337">
        <v>3.6215592055613581</v>
      </c>
      <c r="EU64" s="338">
        <v>67</v>
      </c>
      <c r="EV64" s="336">
        <v>30.999215626788821</v>
      </c>
      <c r="EW64" s="337">
        <v>2.1726007954790538</v>
      </c>
      <c r="EX64" s="338">
        <v>147</v>
      </c>
      <c r="EY64" s="336">
        <v>12.005548518148929</v>
      </c>
      <c r="EZ64" s="337">
        <v>1.3672832116084681</v>
      </c>
      <c r="FA64" s="338">
        <v>85</v>
      </c>
      <c r="FB64" s="336">
        <v>9.3066389247117609</v>
      </c>
      <c r="FC64" s="337">
        <v>2.4113435428247461</v>
      </c>
      <c r="FD64" s="338">
        <v>23</v>
      </c>
      <c r="FE64" s="336">
        <v>13.06328307781161</v>
      </c>
      <c r="FF64" s="337">
        <v>1.6445090403221001</v>
      </c>
      <c r="FG64" s="338">
        <v>62</v>
      </c>
      <c r="FH64" s="336">
        <v>29.753170175279159</v>
      </c>
      <c r="FI64" s="337">
        <v>1.8545023544210599</v>
      </c>
      <c r="FJ64" s="338">
        <v>196</v>
      </c>
      <c r="FK64" s="336">
        <v>29.08590473557576</v>
      </c>
      <c r="FL64" s="337">
        <v>3.6107261172900609</v>
      </c>
      <c r="FM64" s="338">
        <v>59</v>
      </c>
      <c r="FN64" s="336">
        <v>30.042508167374692</v>
      </c>
      <c r="FO64" s="337">
        <v>2.1506642714828872</v>
      </c>
      <c r="FP64" s="338">
        <v>137</v>
      </c>
    </row>
    <row r="65" spans="1:172">
      <c r="A65" s="174" t="s">
        <v>206</v>
      </c>
      <c r="B65" s="343">
        <v>6.0753935544170261</v>
      </c>
      <c r="C65" s="341">
        <v>0.1949263239683473</v>
      </c>
      <c r="D65" s="342">
        <v>1154</v>
      </c>
      <c r="E65" s="340">
        <v>5.8082229435785919</v>
      </c>
      <c r="F65" s="341">
        <v>0.35754104466333719</v>
      </c>
      <c r="G65" s="342">
        <v>354</v>
      </c>
      <c r="H65" s="343">
        <v>6.1856865218765877</v>
      </c>
      <c r="I65" s="341">
        <v>0.2325093188821615</v>
      </c>
      <c r="J65" s="342">
        <v>800</v>
      </c>
      <c r="K65" s="343">
        <v>5.9840544353801484</v>
      </c>
      <c r="L65" s="341">
        <v>0.21784661149519999</v>
      </c>
      <c r="M65" s="342">
        <v>867</v>
      </c>
      <c r="N65" s="340">
        <v>6.033529621029877</v>
      </c>
      <c r="O65" s="341">
        <v>0.40633981066569702</v>
      </c>
      <c r="P65" s="342">
        <v>290</v>
      </c>
      <c r="Q65" s="343">
        <v>5.9642794567438813</v>
      </c>
      <c r="R65" s="341">
        <v>0.25806438016124511</v>
      </c>
      <c r="S65" s="342">
        <v>577</v>
      </c>
      <c r="T65" s="340">
        <v>6.4428957701016589</v>
      </c>
      <c r="U65" s="341">
        <v>0.43641752864975969</v>
      </c>
      <c r="V65" s="342">
        <v>287</v>
      </c>
      <c r="W65" s="340">
        <v>4.9964723568856453</v>
      </c>
      <c r="X65" s="341">
        <v>0.75264133677267753</v>
      </c>
      <c r="Y65" s="342">
        <v>64</v>
      </c>
      <c r="Z65" s="340">
        <v>7.1201195013069078</v>
      </c>
      <c r="AA65" s="341">
        <v>0.53520640506133255</v>
      </c>
      <c r="AB65" s="342">
        <v>223</v>
      </c>
      <c r="AC65" s="340">
        <v>8.1252225859427085</v>
      </c>
      <c r="AD65" s="341">
        <v>0.60788568105947105</v>
      </c>
      <c r="AE65" s="342">
        <v>189</v>
      </c>
      <c r="AF65" s="340">
        <v>8.3745298152176471</v>
      </c>
      <c r="AG65" s="341">
        <v>1.2204515769923949</v>
      </c>
      <c r="AH65" s="342">
        <v>57</v>
      </c>
      <c r="AI65" s="340">
        <v>8.0295594350219304</v>
      </c>
      <c r="AJ65" s="341">
        <v>0.69878684322098505</v>
      </c>
      <c r="AK65" s="342">
        <v>132</v>
      </c>
      <c r="AL65" s="340">
        <v>5.4578716700617784</v>
      </c>
      <c r="AM65" s="341">
        <v>0.49051226204390891</v>
      </c>
      <c r="AN65" s="342">
        <v>126</v>
      </c>
      <c r="AO65" s="340">
        <v>5.1561551360165403</v>
      </c>
      <c r="AP65" s="341">
        <v>0.87206335703584947</v>
      </c>
      <c r="AQ65" s="342">
        <v>41</v>
      </c>
      <c r="AR65" s="340">
        <v>5.5683072608893349</v>
      </c>
      <c r="AS65" s="341">
        <v>0.58921551841419095</v>
      </c>
      <c r="AT65" s="342">
        <v>85</v>
      </c>
      <c r="AU65" s="340">
        <v>10.479811113033071</v>
      </c>
      <c r="AV65" s="341">
        <v>1.330477338873798</v>
      </c>
      <c r="AW65" s="342">
        <v>92</v>
      </c>
      <c r="AX65" s="340">
        <v>9.7448490751836765</v>
      </c>
      <c r="AY65" s="341">
        <v>2.256756971697834</v>
      </c>
      <c r="AZ65" s="342">
        <v>27</v>
      </c>
      <c r="BA65" s="340">
        <v>10.863201425602171</v>
      </c>
      <c r="BB65" s="341">
        <v>1.650887758947893</v>
      </c>
      <c r="BC65" s="342">
        <v>65</v>
      </c>
      <c r="BD65" s="340">
        <v>5.1568021028776281</v>
      </c>
      <c r="BE65" s="341">
        <v>0.81632771257413217</v>
      </c>
      <c r="BF65" s="342">
        <v>41</v>
      </c>
      <c r="BG65" s="343">
        <v>3.119394143165251</v>
      </c>
      <c r="BH65" s="341">
        <v>1.279058344953796</v>
      </c>
      <c r="BI65" s="342">
        <v>7</v>
      </c>
      <c r="BJ65" s="340">
        <v>6.123313501831535</v>
      </c>
      <c r="BK65" s="341">
        <v>1.037266284392812</v>
      </c>
      <c r="BL65" s="342">
        <v>34</v>
      </c>
      <c r="BM65" s="340">
        <v>5.4578728141157651</v>
      </c>
      <c r="BN65" s="341">
        <v>0.95895240180900543</v>
      </c>
      <c r="BO65" s="342">
        <v>35</v>
      </c>
      <c r="BP65" s="340">
        <v>3.3139405239802242</v>
      </c>
      <c r="BQ65" s="341">
        <v>1.340971547417475</v>
      </c>
      <c r="BR65" s="342">
        <v>7</v>
      </c>
      <c r="BS65" s="340">
        <v>6.3506589324080389</v>
      </c>
      <c r="BT65" s="341">
        <v>1.237063538608437</v>
      </c>
      <c r="BU65" s="342">
        <v>28</v>
      </c>
      <c r="BV65" s="340">
        <v>7.4029747159937482</v>
      </c>
      <c r="BW65" s="341">
        <v>0.95490108045157185</v>
      </c>
      <c r="BX65" s="342">
        <v>67</v>
      </c>
      <c r="BY65" s="340">
        <v>8.1067021149914744</v>
      </c>
      <c r="BZ65" s="341">
        <v>1.9706145673156921</v>
      </c>
      <c r="CA65" s="342">
        <v>21</v>
      </c>
      <c r="CB65" s="340">
        <v>7.0539741449209048</v>
      </c>
      <c r="CC65" s="341">
        <v>1.041961497131362</v>
      </c>
      <c r="CD65" s="342">
        <v>46</v>
      </c>
      <c r="CE65" s="340">
        <v>8.1156711905068661</v>
      </c>
      <c r="CF65" s="341">
        <v>0.81398382963212645</v>
      </c>
      <c r="CG65" s="342">
        <v>103</v>
      </c>
      <c r="CH65" s="340">
        <v>5.9354996892374956</v>
      </c>
      <c r="CI65" s="341">
        <v>1.28432378507115</v>
      </c>
      <c r="CJ65" s="342">
        <v>31</v>
      </c>
      <c r="CK65" s="340">
        <v>8.963313388717669</v>
      </c>
      <c r="CL65" s="341">
        <v>1.0124494269131949</v>
      </c>
      <c r="CM65" s="342">
        <v>72</v>
      </c>
      <c r="CN65" s="340">
        <v>6.304939513912597</v>
      </c>
      <c r="CO65" s="341">
        <v>0.96790476736866826</v>
      </c>
      <c r="CP65" s="342">
        <v>41</v>
      </c>
      <c r="CQ65" s="340">
        <v>1.912523063767918</v>
      </c>
      <c r="CR65" s="341">
        <v>1.1078443559497679</v>
      </c>
      <c r="CS65" s="342">
        <v>3</v>
      </c>
      <c r="CT65" s="340">
        <v>8.2908608896855771</v>
      </c>
      <c r="CU65" s="341">
        <v>1.303572475579593</v>
      </c>
      <c r="CV65" s="342">
        <v>38</v>
      </c>
      <c r="CW65" s="340">
        <v>3.8381460977942128</v>
      </c>
      <c r="CX65" s="341">
        <v>0.53355634780076633</v>
      </c>
      <c r="CY65" s="342">
        <v>59</v>
      </c>
      <c r="CZ65" s="340">
        <v>2.8791873396075491</v>
      </c>
      <c r="DA65" s="341">
        <v>0.94156321171487756</v>
      </c>
      <c r="DB65" s="342">
        <v>16</v>
      </c>
      <c r="DC65" s="340">
        <v>4.2185484954659014</v>
      </c>
      <c r="DD65" s="341">
        <v>0.64510023131746219</v>
      </c>
      <c r="DE65" s="342">
        <v>43</v>
      </c>
      <c r="DF65" s="343">
        <v>5.1553332337351838</v>
      </c>
      <c r="DG65" s="341">
        <v>0.42634442513197351</v>
      </c>
      <c r="DH65" s="342">
        <v>156</v>
      </c>
      <c r="DI65" s="340">
        <v>5.9458174449158756</v>
      </c>
      <c r="DJ65" s="341">
        <v>0.79853014029803437</v>
      </c>
      <c r="DK65" s="342">
        <v>65</v>
      </c>
      <c r="DL65" s="343">
        <v>4.8182228107199467</v>
      </c>
      <c r="DM65" s="341">
        <v>0.50384998413469384</v>
      </c>
      <c r="DN65" s="342">
        <v>91</v>
      </c>
      <c r="DO65" s="340">
        <v>7.2958992201413233</v>
      </c>
      <c r="DP65" s="341">
        <v>0.87227693594363676</v>
      </c>
      <c r="DQ65" s="342">
        <v>72</v>
      </c>
      <c r="DR65" s="340">
        <v>8.0060898290540496</v>
      </c>
      <c r="DS65" s="341">
        <v>1.665227278764962</v>
      </c>
      <c r="DT65" s="342">
        <v>28</v>
      </c>
      <c r="DU65" s="340">
        <v>7.0000439723065879</v>
      </c>
      <c r="DV65" s="341">
        <v>1.0229461574186389</v>
      </c>
      <c r="DW65" s="342">
        <v>44</v>
      </c>
      <c r="DX65" s="340">
        <v>5.1983579258994688</v>
      </c>
      <c r="DY65" s="341">
        <v>0.96723583224304976</v>
      </c>
      <c r="DZ65" s="342">
        <v>34</v>
      </c>
      <c r="EA65" s="340">
        <v>7.3913255241492548</v>
      </c>
      <c r="EB65" s="341">
        <v>2.3496587532765929</v>
      </c>
      <c r="EC65" s="342">
        <v>13</v>
      </c>
      <c r="ED65" s="340">
        <v>4.2711240262552668</v>
      </c>
      <c r="EE65" s="341">
        <v>0.94228908710411152</v>
      </c>
      <c r="EF65" s="342">
        <v>21</v>
      </c>
      <c r="EG65" s="340">
        <v>5.1244970593263499</v>
      </c>
      <c r="EH65" s="341">
        <v>0.71396177217681611</v>
      </c>
      <c r="EI65" s="342">
        <v>55</v>
      </c>
      <c r="EJ65" s="340">
        <v>2.0514790549802551</v>
      </c>
      <c r="EK65" s="341">
        <v>0.90742874149643171</v>
      </c>
      <c r="EL65" s="342">
        <v>10</v>
      </c>
      <c r="EM65" s="340">
        <v>6.4552695188137887</v>
      </c>
      <c r="EN65" s="341">
        <v>0.93996106309745109</v>
      </c>
      <c r="EO65" s="342">
        <v>45</v>
      </c>
      <c r="EP65" s="340">
        <v>4.6725372114187227</v>
      </c>
      <c r="EQ65" s="341">
        <v>0.85337895660628926</v>
      </c>
      <c r="ER65" s="342">
        <v>30</v>
      </c>
      <c r="ES65" s="340">
        <v>6.1142015645178658</v>
      </c>
      <c r="ET65" s="341">
        <v>1.800379069588486</v>
      </c>
      <c r="EU65" s="342">
        <v>11</v>
      </c>
      <c r="EV65" s="340">
        <v>3.984649226304573</v>
      </c>
      <c r="EW65" s="341">
        <v>0.92236760204325063</v>
      </c>
      <c r="EX65" s="342">
        <v>19</v>
      </c>
      <c r="EY65" s="340">
        <v>3.6074759961496921</v>
      </c>
      <c r="EZ65" s="341">
        <v>0.74958371351226549</v>
      </c>
      <c r="FA65" s="342">
        <v>26</v>
      </c>
      <c r="FB65" s="340">
        <v>6.0020658838900793</v>
      </c>
      <c r="FC65" s="341">
        <v>1.984229490145675</v>
      </c>
      <c r="FD65" s="342">
        <v>11</v>
      </c>
      <c r="FE65" s="340">
        <v>2.669007924955018</v>
      </c>
      <c r="FF65" s="341">
        <v>0.69380443169403738</v>
      </c>
      <c r="FG65" s="342">
        <v>15</v>
      </c>
      <c r="FH65" s="340">
        <v>4.530630484967058</v>
      </c>
      <c r="FI65" s="341">
        <v>0.85164816297631041</v>
      </c>
      <c r="FJ65" s="342">
        <v>28</v>
      </c>
      <c r="FK65" s="340">
        <v>3.8302432226836212</v>
      </c>
      <c r="FL65" s="341">
        <v>1.5964114675392751</v>
      </c>
      <c r="FM65" s="342">
        <v>6</v>
      </c>
      <c r="FN65" s="340">
        <v>4.8343306799725916</v>
      </c>
      <c r="FO65" s="341">
        <v>1.0066969497123319</v>
      </c>
      <c r="FP65" s="342">
        <v>22</v>
      </c>
    </row>
    <row r="66" spans="1:172">
      <c r="A66" s="344" t="s">
        <v>207</v>
      </c>
      <c r="B66" s="345">
        <v>3.1143612608946372</v>
      </c>
      <c r="C66" s="346">
        <v>0.14045863452237359</v>
      </c>
      <c r="D66" s="347">
        <v>643</v>
      </c>
      <c r="E66" s="345">
        <v>3.3355737795944478</v>
      </c>
      <c r="F66" s="346">
        <v>0.26869953693420529</v>
      </c>
      <c r="G66" s="347">
        <v>230</v>
      </c>
      <c r="H66" s="345">
        <v>3.0230406435181991</v>
      </c>
      <c r="I66" s="346">
        <v>0.1645345115315639</v>
      </c>
      <c r="J66" s="347">
        <v>413</v>
      </c>
      <c r="K66" s="345">
        <v>2.6421853182523352</v>
      </c>
      <c r="L66" s="346">
        <v>0.14861325399506681</v>
      </c>
      <c r="M66" s="347">
        <v>400</v>
      </c>
      <c r="N66" s="345">
        <v>2.9003980110083201</v>
      </c>
      <c r="O66" s="346">
        <v>0.28863897527650051</v>
      </c>
      <c r="P66" s="347">
        <v>155</v>
      </c>
      <c r="Q66" s="345">
        <v>2.5389790257279801</v>
      </c>
      <c r="R66" s="346">
        <v>0.1730744758618056</v>
      </c>
      <c r="S66" s="347">
        <v>245</v>
      </c>
      <c r="T66" s="345">
        <v>5.0141573936334032</v>
      </c>
      <c r="U66" s="346">
        <v>0.3729647760161372</v>
      </c>
      <c r="V66" s="347">
        <v>243</v>
      </c>
      <c r="W66" s="345">
        <v>4.9034553420071854</v>
      </c>
      <c r="X66" s="346">
        <v>0.66751958626551922</v>
      </c>
      <c r="Y66" s="347">
        <v>75</v>
      </c>
      <c r="Z66" s="345">
        <v>5.0659887286141432</v>
      </c>
      <c r="AA66" s="346">
        <v>0.44963422673760162</v>
      </c>
      <c r="AB66" s="347">
        <v>168</v>
      </c>
      <c r="AC66" s="345">
        <v>2.6504483073632601</v>
      </c>
      <c r="AD66" s="346">
        <v>0.35954249368114599</v>
      </c>
      <c r="AE66" s="347">
        <v>67</v>
      </c>
      <c r="AF66" s="345">
        <v>3.080019917878595</v>
      </c>
      <c r="AG66" s="346">
        <v>0.73896700775551849</v>
      </c>
      <c r="AH66" s="347">
        <v>28</v>
      </c>
      <c r="AI66" s="345">
        <v>2.4856148449421149</v>
      </c>
      <c r="AJ66" s="346">
        <v>0.40880014856135533</v>
      </c>
      <c r="AK66" s="347">
        <v>39</v>
      </c>
      <c r="AL66" s="345">
        <v>2.528756300143963</v>
      </c>
      <c r="AM66" s="346">
        <v>0.33800732468414252</v>
      </c>
      <c r="AN66" s="347">
        <v>64</v>
      </c>
      <c r="AO66" s="345">
        <v>2.6192943279317369</v>
      </c>
      <c r="AP66" s="346">
        <v>0.60039358204435345</v>
      </c>
      <c r="AQ66" s="347">
        <v>27</v>
      </c>
      <c r="AR66" s="345">
        <v>2.49561717960241</v>
      </c>
      <c r="AS66" s="346">
        <v>0.40618752824101229</v>
      </c>
      <c r="AT66" s="347">
        <v>37</v>
      </c>
      <c r="AU66" s="345">
        <v>4.3879945864859753</v>
      </c>
      <c r="AV66" s="346">
        <v>0.97132618825521688</v>
      </c>
      <c r="AW66" s="347">
        <v>34</v>
      </c>
      <c r="AX66" s="345">
        <v>5.3041646520425028</v>
      </c>
      <c r="AY66" s="346">
        <v>1.562382890209052</v>
      </c>
      <c r="AZ66" s="347">
        <v>13</v>
      </c>
      <c r="BA66" s="345">
        <v>3.910077755804513</v>
      </c>
      <c r="BB66" s="346">
        <v>1.234653476794735</v>
      </c>
      <c r="BC66" s="347">
        <v>21</v>
      </c>
      <c r="BD66" s="345">
        <v>4.7553004211716976</v>
      </c>
      <c r="BE66" s="346">
        <v>0.84143464563483061</v>
      </c>
      <c r="BF66" s="347">
        <v>37</v>
      </c>
      <c r="BG66" s="345">
        <v>5.6300485954522239</v>
      </c>
      <c r="BH66" s="346">
        <v>1.845577045467893</v>
      </c>
      <c r="BI66" s="347">
        <v>13</v>
      </c>
      <c r="BJ66" s="345">
        <v>4.3403348873295711</v>
      </c>
      <c r="BK66" s="346">
        <v>0.87844282491872994</v>
      </c>
      <c r="BL66" s="347">
        <v>24</v>
      </c>
      <c r="BM66" s="345">
        <v>2.1618912203677358</v>
      </c>
      <c r="BN66" s="346">
        <v>0.58885353349812197</v>
      </c>
      <c r="BO66" s="347">
        <v>15</v>
      </c>
      <c r="BP66" s="345">
        <v>1.6974562898282499</v>
      </c>
      <c r="BQ66" s="346">
        <v>0.92912098622036421</v>
      </c>
      <c r="BR66" s="347">
        <v>4</v>
      </c>
      <c r="BS66" s="345">
        <v>2.3552933444662898</v>
      </c>
      <c r="BT66" s="346">
        <v>0.7395156400767019</v>
      </c>
      <c r="BU66" s="347">
        <v>11</v>
      </c>
      <c r="BV66" s="345">
        <v>2.1000299124449122</v>
      </c>
      <c r="BW66" s="346">
        <v>0.50804468652395163</v>
      </c>
      <c r="BX66" s="347">
        <v>19</v>
      </c>
      <c r="BY66" s="345">
        <v>2.7077580483427721</v>
      </c>
      <c r="BZ66" s="346">
        <v>1.095065753617984</v>
      </c>
      <c r="CA66" s="347">
        <v>7</v>
      </c>
      <c r="CB66" s="345">
        <v>1.7986383980780349</v>
      </c>
      <c r="CC66" s="346">
        <v>0.53190060204787459</v>
      </c>
      <c r="CD66" s="347">
        <v>12</v>
      </c>
      <c r="CE66" s="345">
        <v>4.2681366175653244</v>
      </c>
      <c r="CF66" s="346">
        <v>0.60150131263000373</v>
      </c>
      <c r="CG66" s="347">
        <v>53</v>
      </c>
      <c r="CH66" s="345">
        <v>2.0911694846145341</v>
      </c>
      <c r="CI66" s="346">
        <v>0.74595319413902761</v>
      </c>
      <c r="CJ66" s="347">
        <v>12</v>
      </c>
      <c r="CK66" s="345">
        <v>5.114532969839761</v>
      </c>
      <c r="CL66" s="346">
        <v>0.78118605509563988</v>
      </c>
      <c r="CM66" s="347">
        <v>41</v>
      </c>
      <c r="CN66" s="345">
        <v>5.52407270789862</v>
      </c>
      <c r="CO66" s="346">
        <v>0.91577156392852244</v>
      </c>
      <c r="CP66" s="347">
        <v>42</v>
      </c>
      <c r="CQ66" s="345">
        <v>4.581560632831124</v>
      </c>
      <c r="CR66" s="346">
        <v>1.5873663597991341</v>
      </c>
      <c r="CS66" s="347">
        <v>15</v>
      </c>
      <c r="CT66" s="345">
        <v>5.9502059987752256</v>
      </c>
      <c r="CU66" s="346">
        <v>1.1197996343651739</v>
      </c>
      <c r="CV66" s="347">
        <v>27</v>
      </c>
      <c r="CW66" s="345">
        <v>2.0579774944008289</v>
      </c>
      <c r="CX66" s="346">
        <v>0.41972199259247739</v>
      </c>
      <c r="CY66" s="347">
        <v>33</v>
      </c>
      <c r="CZ66" s="345">
        <v>2.726661508389939</v>
      </c>
      <c r="DA66" s="346">
        <v>1.0424483351450751</v>
      </c>
      <c r="DB66" s="347">
        <v>14</v>
      </c>
      <c r="DC66" s="345">
        <v>1.79272208061517</v>
      </c>
      <c r="DD66" s="346">
        <v>0.41441575650546542</v>
      </c>
      <c r="DE66" s="347">
        <v>19</v>
      </c>
      <c r="DF66" s="345">
        <v>2.5101286328187369</v>
      </c>
      <c r="DG66" s="346">
        <v>0.30002297316580262</v>
      </c>
      <c r="DH66" s="347">
        <v>73</v>
      </c>
      <c r="DI66" s="345">
        <v>2.9065162844825472</v>
      </c>
      <c r="DJ66" s="346">
        <v>0.55976608227076186</v>
      </c>
      <c r="DK66" s="347">
        <v>29</v>
      </c>
      <c r="DL66" s="345">
        <v>2.3410848909699089</v>
      </c>
      <c r="DM66" s="346">
        <v>0.35525100882063387</v>
      </c>
      <c r="DN66" s="347">
        <v>44</v>
      </c>
      <c r="DO66" s="345">
        <v>2.2268630504868669</v>
      </c>
      <c r="DP66" s="346">
        <v>0.49252572621112728</v>
      </c>
      <c r="DQ66" s="347">
        <v>26</v>
      </c>
      <c r="DR66" s="345">
        <v>3.8195256145203662</v>
      </c>
      <c r="DS66" s="346">
        <v>1.183959347193809</v>
      </c>
      <c r="DT66" s="347">
        <v>16</v>
      </c>
      <c r="DU66" s="345">
        <v>1.563382610608028</v>
      </c>
      <c r="DV66" s="346">
        <v>0.49127611143907879</v>
      </c>
      <c r="DW66" s="347">
        <v>10</v>
      </c>
      <c r="DX66" s="345">
        <v>5.066403269945388</v>
      </c>
      <c r="DY66" s="346">
        <v>0.89572312263831388</v>
      </c>
      <c r="DZ66" s="347">
        <v>34</v>
      </c>
      <c r="EA66" s="345">
        <v>6.2265088472294243</v>
      </c>
      <c r="EB66" s="346">
        <v>1.964358728394376</v>
      </c>
      <c r="EC66" s="347">
        <v>12</v>
      </c>
      <c r="ED66" s="345">
        <v>4.5758856629900571</v>
      </c>
      <c r="EE66" s="346">
        <v>0.96535391649145019</v>
      </c>
      <c r="EF66" s="347">
        <v>22</v>
      </c>
      <c r="EG66" s="345">
        <v>4.0524632821475208</v>
      </c>
      <c r="EH66" s="346">
        <v>0.63159328453996932</v>
      </c>
      <c r="EI66" s="347">
        <v>43</v>
      </c>
      <c r="EJ66" s="345">
        <v>2.403279631970265</v>
      </c>
      <c r="EK66" s="346">
        <v>0.96968981133648613</v>
      </c>
      <c r="EL66" s="347">
        <v>9</v>
      </c>
      <c r="EM66" s="345">
        <v>4.7666433420069039</v>
      </c>
      <c r="EN66" s="346">
        <v>0.80065204766142462</v>
      </c>
      <c r="EO66" s="347">
        <v>34</v>
      </c>
      <c r="EP66" s="345">
        <v>5.7264963919021916</v>
      </c>
      <c r="EQ66" s="346">
        <v>0.91553850430104622</v>
      </c>
      <c r="ER66" s="347">
        <v>38</v>
      </c>
      <c r="ES66" s="345">
        <v>5.6659306910822984</v>
      </c>
      <c r="ET66" s="346">
        <v>1.7498779366532351</v>
      </c>
      <c r="EU66" s="347">
        <v>10</v>
      </c>
      <c r="EV66" s="345">
        <v>5.7553952252641061</v>
      </c>
      <c r="EW66" s="346">
        <v>1.0651416877177351</v>
      </c>
      <c r="EX66" s="347">
        <v>28</v>
      </c>
      <c r="EY66" s="345">
        <v>2.246893389681373</v>
      </c>
      <c r="EZ66" s="346">
        <v>0.6144978170717269</v>
      </c>
      <c r="FA66" s="347">
        <v>16</v>
      </c>
      <c r="FB66" s="345">
        <v>3.7742645131962962</v>
      </c>
      <c r="FC66" s="346">
        <v>1.6975643499911131</v>
      </c>
      <c r="FD66" s="347">
        <v>6</v>
      </c>
      <c r="FE66" s="345">
        <v>1.648298599140398</v>
      </c>
      <c r="FF66" s="346">
        <v>0.53512348777846974</v>
      </c>
      <c r="FG66" s="347">
        <v>10</v>
      </c>
      <c r="FH66" s="345">
        <v>7.4388391331766774</v>
      </c>
      <c r="FI66" s="346">
        <v>1.0622576150183449</v>
      </c>
      <c r="FJ66" s="347">
        <v>49</v>
      </c>
      <c r="FK66" s="345">
        <v>7.5018452189860847</v>
      </c>
      <c r="FL66" s="346">
        <v>2.0904019392027391</v>
      </c>
      <c r="FM66" s="347">
        <v>15</v>
      </c>
      <c r="FN66" s="345">
        <v>7.4115185898468789</v>
      </c>
      <c r="FO66" s="346">
        <v>1.225167601097342</v>
      </c>
      <c r="FP66" s="347">
        <v>34</v>
      </c>
    </row>
    <row r="67" spans="1:172">
      <c r="A67" s="754" t="s">
        <v>208</v>
      </c>
    </row>
    <row r="68" spans="1:172">
      <c r="A68" s="754" t="s">
        <v>209</v>
      </c>
    </row>
    <row r="69" spans="1:172">
      <c r="A69" s="754" t="s">
        <v>414</v>
      </c>
    </row>
    <row r="71" spans="1:172" ht="15">
      <c r="A71" s="2203" t="s">
        <v>396</v>
      </c>
      <c r="B71" s="2203"/>
      <c r="C71" s="2203"/>
      <c r="D71" s="2203"/>
      <c r="E71" s="2203"/>
      <c r="F71" s="2203"/>
      <c r="G71" s="2203"/>
    </row>
    <row r="72" spans="1:172" ht="15">
      <c r="A72" s="348" t="s">
        <v>210</v>
      </c>
      <c r="B72" s="1926" t="s">
        <v>211</v>
      </c>
      <c r="C72" s="1925"/>
      <c r="D72" s="1844"/>
      <c r="E72" s="1926" t="s">
        <v>212</v>
      </c>
      <c r="F72" s="1926"/>
      <c r="G72" s="2204"/>
    </row>
    <row r="73" spans="1:172" ht="15.75" thickBot="1">
      <c r="A73" s="349" t="s">
        <v>202</v>
      </c>
      <c r="B73" s="328" t="s">
        <v>46</v>
      </c>
      <c r="C73" s="350" t="s">
        <v>69</v>
      </c>
      <c r="D73" s="327" t="s">
        <v>77</v>
      </c>
      <c r="E73" s="328" t="s">
        <v>46</v>
      </c>
      <c r="F73" s="328" t="s">
        <v>69</v>
      </c>
      <c r="G73" s="328" t="s">
        <v>77</v>
      </c>
    </row>
    <row r="74" spans="1:172">
      <c r="A74" s="174" t="s">
        <v>213</v>
      </c>
      <c r="B74" s="351">
        <v>29.342699122268019</v>
      </c>
      <c r="C74" s="352">
        <v>0.80701762217531992</v>
      </c>
      <c r="D74" s="342">
        <v>1166</v>
      </c>
      <c r="E74" s="351">
        <v>55.839417075846043</v>
      </c>
      <c r="F74" s="353">
        <v>0.87776075204887161</v>
      </c>
      <c r="G74" s="354">
        <v>2286</v>
      </c>
    </row>
    <row r="75" spans="1:172">
      <c r="A75" s="168" t="s">
        <v>214</v>
      </c>
      <c r="B75" s="355">
        <v>8.827715312193753</v>
      </c>
      <c r="C75" s="337">
        <v>0.50339414098287394</v>
      </c>
      <c r="D75" s="338">
        <v>334</v>
      </c>
      <c r="E75" s="356">
        <v>13.855057562589611</v>
      </c>
      <c r="F75" s="357">
        <v>0.62895922753041078</v>
      </c>
      <c r="G75" s="358">
        <v>529</v>
      </c>
    </row>
    <row r="76" spans="1:172">
      <c r="A76" s="174" t="s">
        <v>215</v>
      </c>
      <c r="B76" s="359">
        <v>8.3265770858181956</v>
      </c>
      <c r="C76" s="341">
        <v>0.47760304733494879</v>
      </c>
      <c r="D76" s="342">
        <v>347</v>
      </c>
      <c r="E76" s="351">
        <v>8.376824707980191</v>
      </c>
      <c r="F76" s="353">
        <v>0.47598002939539052</v>
      </c>
      <c r="G76" s="354">
        <v>354</v>
      </c>
      <c r="H76" s="360"/>
    </row>
    <row r="77" spans="1:172">
      <c r="A77" s="344" t="s">
        <v>216</v>
      </c>
      <c r="B77" s="361">
        <v>53.503008479720023</v>
      </c>
      <c r="C77" s="346">
        <v>0.87820545182724663</v>
      </c>
      <c r="D77" s="347">
        <v>2257</v>
      </c>
      <c r="E77" s="361">
        <v>21.928700653584151</v>
      </c>
      <c r="F77" s="362">
        <v>0.73324562687438843</v>
      </c>
      <c r="G77" s="363">
        <v>914</v>
      </c>
    </row>
    <row r="78" spans="1:172">
      <c r="A78" s="754" t="s">
        <v>217</v>
      </c>
      <c r="B78" s="756"/>
      <c r="C78" s="756"/>
      <c r="D78" s="756"/>
      <c r="E78" s="756"/>
      <c r="F78" s="756"/>
      <c r="G78" s="756"/>
    </row>
    <row r="79" spans="1:172" ht="21" customHeight="1">
      <c r="A79" s="2082" t="s">
        <v>296</v>
      </c>
      <c r="B79" s="2082"/>
      <c r="C79" s="2082"/>
      <c r="D79" s="2082"/>
      <c r="E79" s="2082"/>
      <c r="F79" s="2082"/>
      <c r="G79" s="2082"/>
    </row>
    <row r="80" spans="1:172">
      <c r="A80" s="754" t="s">
        <v>414</v>
      </c>
      <c r="B80" s="756"/>
      <c r="C80" s="756"/>
      <c r="D80" s="756"/>
      <c r="E80" s="762"/>
      <c r="F80" s="756"/>
      <c r="G80" s="756"/>
    </row>
    <row r="81" spans="1:27">
      <c r="I81" s="360"/>
    </row>
    <row r="82" spans="1:27" ht="15">
      <c r="A82" s="6" t="s">
        <v>397</v>
      </c>
      <c r="B82" s="405"/>
      <c r="C82" s="405"/>
      <c r="D82" s="405"/>
      <c r="E82" s="405"/>
      <c r="F82" s="405"/>
      <c r="G82" s="405"/>
      <c r="H82" s="404"/>
    </row>
    <row r="83" spans="1:27" ht="15">
      <c r="A83" s="348" t="s">
        <v>202</v>
      </c>
      <c r="B83" s="1924" t="s">
        <v>213</v>
      </c>
      <c r="C83" s="1925"/>
      <c r="D83" s="1925"/>
      <c r="E83" s="1925"/>
      <c r="F83" s="1925"/>
      <c r="G83" s="1925"/>
      <c r="H83" s="1924" t="s">
        <v>214</v>
      </c>
      <c r="I83" s="1925"/>
      <c r="J83" s="1925"/>
      <c r="K83" s="1925"/>
      <c r="L83" s="1925"/>
      <c r="M83" s="1925"/>
      <c r="N83" s="1924" t="s">
        <v>215</v>
      </c>
      <c r="O83" s="1925"/>
      <c r="P83" s="1925"/>
      <c r="Q83" s="1925"/>
      <c r="R83" s="1925"/>
      <c r="S83" s="1925"/>
      <c r="T83" s="1924" t="s">
        <v>216</v>
      </c>
      <c r="U83" s="1925"/>
      <c r="V83" s="1925"/>
      <c r="W83" s="1925"/>
      <c r="X83" s="1925"/>
      <c r="Y83" s="1926"/>
    </row>
    <row r="84" spans="1:27" ht="15">
      <c r="A84" s="691" t="s">
        <v>210</v>
      </c>
      <c r="B84" s="2165" t="s">
        <v>211</v>
      </c>
      <c r="C84" s="2165" t="s">
        <v>211</v>
      </c>
      <c r="D84" s="2165" t="s">
        <v>211</v>
      </c>
      <c r="E84" s="2165" t="s">
        <v>212</v>
      </c>
      <c r="F84" s="2165" t="s">
        <v>212</v>
      </c>
      <c r="G84" s="2165" t="s">
        <v>212</v>
      </c>
      <c r="H84" s="2165" t="s">
        <v>211</v>
      </c>
      <c r="I84" s="2165" t="s">
        <v>211</v>
      </c>
      <c r="J84" s="2165" t="s">
        <v>211</v>
      </c>
      <c r="K84" s="2165" t="s">
        <v>212</v>
      </c>
      <c r="L84" s="2165" t="s">
        <v>212</v>
      </c>
      <c r="M84" s="2165" t="s">
        <v>212</v>
      </c>
      <c r="N84" s="2165" t="s">
        <v>211</v>
      </c>
      <c r="O84" s="2165" t="s">
        <v>211</v>
      </c>
      <c r="P84" s="2165" t="s">
        <v>211</v>
      </c>
      <c r="Q84" s="2165" t="s">
        <v>212</v>
      </c>
      <c r="R84" s="2165" t="s">
        <v>212</v>
      </c>
      <c r="S84" s="2165" t="s">
        <v>212</v>
      </c>
      <c r="T84" s="2165" t="s">
        <v>211</v>
      </c>
      <c r="U84" s="2165" t="s">
        <v>211</v>
      </c>
      <c r="V84" s="2165" t="s">
        <v>211</v>
      </c>
      <c r="W84" s="2165" t="s">
        <v>212</v>
      </c>
      <c r="X84" s="2165" t="s">
        <v>212</v>
      </c>
      <c r="Y84" s="2207" t="s">
        <v>212</v>
      </c>
    </row>
    <row r="85" spans="1:27" ht="15.75" thickBot="1">
      <c r="A85" s="692" t="s">
        <v>8</v>
      </c>
      <c r="B85" s="407" t="s">
        <v>46</v>
      </c>
      <c r="C85" s="407" t="s">
        <v>69</v>
      </c>
      <c r="D85" s="408" t="s">
        <v>77</v>
      </c>
      <c r="E85" s="407" t="s">
        <v>46</v>
      </c>
      <c r="F85" s="407" t="s">
        <v>69</v>
      </c>
      <c r="G85" s="408" t="s">
        <v>77</v>
      </c>
      <c r="H85" s="407" t="s">
        <v>46</v>
      </c>
      <c r="I85" s="407" t="s">
        <v>69</v>
      </c>
      <c r="J85" s="408" t="s">
        <v>77</v>
      </c>
      <c r="K85" s="407" t="s">
        <v>46</v>
      </c>
      <c r="L85" s="407" t="s">
        <v>69</v>
      </c>
      <c r="M85" s="408" t="s">
        <v>77</v>
      </c>
      <c r="N85" s="407" t="s">
        <v>46</v>
      </c>
      <c r="O85" s="407" t="s">
        <v>69</v>
      </c>
      <c r="P85" s="408" t="s">
        <v>77</v>
      </c>
      <c r="Q85" s="407" t="s">
        <v>46</v>
      </c>
      <c r="R85" s="407" t="s">
        <v>69</v>
      </c>
      <c r="S85" s="408" t="s">
        <v>77</v>
      </c>
      <c r="T85" s="407" t="s">
        <v>46</v>
      </c>
      <c r="U85" s="407" t="s">
        <v>69</v>
      </c>
      <c r="V85" s="408" t="s">
        <v>77</v>
      </c>
      <c r="W85" s="407" t="s">
        <v>46</v>
      </c>
      <c r="X85" s="407" t="s">
        <v>69</v>
      </c>
      <c r="Y85" s="407" t="s">
        <v>77</v>
      </c>
      <c r="Z85" s="364"/>
    </row>
    <row r="86" spans="1:27">
      <c r="A86" s="488" t="s">
        <v>9</v>
      </c>
      <c r="B86" s="112">
        <v>41.099669180100591</v>
      </c>
      <c r="C86" s="113">
        <v>2.4950104222600138</v>
      </c>
      <c r="D86" s="114">
        <v>447</v>
      </c>
      <c r="E86" s="112">
        <v>45.729616256289333</v>
      </c>
      <c r="F86" s="113">
        <v>2.5628272647883792</v>
      </c>
      <c r="G86" s="114">
        <v>446</v>
      </c>
      <c r="H86" s="112">
        <v>7.4194609702437688</v>
      </c>
      <c r="I86" s="113">
        <v>1.335271430554678</v>
      </c>
      <c r="J86" s="114">
        <v>447</v>
      </c>
      <c r="K86" s="112">
        <v>23.636809808315238</v>
      </c>
      <c r="L86" s="113">
        <v>2.170059722822288</v>
      </c>
      <c r="M86" s="114">
        <v>446</v>
      </c>
      <c r="N86" s="112">
        <v>7.7990627953333043</v>
      </c>
      <c r="O86" s="113">
        <v>1.3403132836948981</v>
      </c>
      <c r="P86" s="114">
        <v>447</v>
      </c>
      <c r="Q86" s="112">
        <v>10.358302883496449</v>
      </c>
      <c r="R86" s="113">
        <v>1.443060855092809</v>
      </c>
      <c r="S86" s="114">
        <v>446</v>
      </c>
      <c r="T86" s="112">
        <v>43.681807054322341</v>
      </c>
      <c r="U86" s="113">
        <v>2.5535683362910961</v>
      </c>
      <c r="V86" s="114">
        <v>447</v>
      </c>
      <c r="W86" s="112">
        <v>20.275271051899001</v>
      </c>
      <c r="X86" s="113">
        <v>2.022419998330514</v>
      </c>
      <c r="Y86" s="513">
        <v>446</v>
      </c>
      <c r="Z86" s="360"/>
      <c r="AA86" s="365"/>
    </row>
    <row r="87" spans="1:27">
      <c r="A87" s="510" t="s">
        <v>10</v>
      </c>
      <c r="B87" s="115">
        <v>32.578458038949478</v>
      </c>
      <c r="C87" s="116">
        <v>2.4529377240468651</v>
      </c>
      <c r="D87" s="117">
        <v>408</v>
      </c>
      <c r="E87" s="115">
        <v>52.257094230199151</v>
      </c>
      <c r="F87" s="116">
        <v>2.610948279854358</v>
      </c>
      <c r="G87" s="117">
        <v>405</v>
      </c>
      <c r="H87" s="115">
        <v>10.846542713932299</v>
      </c>
      <c r="I87" s="116">
        <v>1.6316445262647481</v>
      </c>
      <c r="J87" s="117">
        <v>408</v>
      </c>
      <c r="K87" s="115">
        <v>11.926284320252391</v>
      </c>
      <c r="L87" s="116">
        <v>1.684095675924651</v>
      </c>
      <c r="M87" s="117">
        <v>405</v>
      </c>
      <c r="N87" s="115">
        <v>8.8385886609571038</v>
      </c>
      <c r="O87" s="116">
        <v>1.460555296182612</v>
      </c>
      <c r="P87" s="117">
        <v>408</v>
      </c>
      <c r="Q87" s="213">
        <v>12.31238095268086</v>
      </c>
      <c r="R87" s="116">
        <v>1.7392826695075649</v>
      </c>
      <c r="S87" s="117">
        <v>405</v>
      </c>
      <c r="T87" s="115">
        <v>47.736410586161121</v>
      </c>
      <c r="U87" s="116">
        <v>2.596171642416278</v>
      </c>
      <c r="V87" s="117">
        <v>408</v>
      </c>
      <c r="W87" s="115">
        <v>23.504240496867599</v>
      </c>
      <c r="X87" s="116">
        <v>2.2417908304254421</v>
      </c>
      <c r="Y87" s="514">
        <v>405</v>
      </c>
      <c r="Z87" s="360"/>
    </row>
    <row r="88" spans="1:27">
      <c r="A88" s="488" t="s">
        <v>11</v>
      </c>
      <c r="B88" s="112">
        <v>50.136659813006247</v>
      </c>
      <c r="C88" s="113">
        <v>4.6275145024967896</v>
      </c>
      <c r="D88" s="114">
        <v>182</v>
      </c>
      <c r="E88" s="112">
        <v>28.33842331022004</v>
      </c>
      <c r="F88" s="113">
        <v>3.8436859684179931</v>
      </c>
      <c r="G88" s="114">
        <v>181</v>
      </c>
      <c r="H88" s="112">
        <v>4.5207866660102631</v>
      </c>
      <c r="I88" s="113">
        <v>1.6351930950322531</v>
      </c>
      <c r="J88" s="114">
        <v>182</v>
      </c>
      <c r="K88" s="112">
        <v>12.855769598517041</v>
      </c>
      <c r="L88" s="113">
        <v>3.89073031719697</v>
      </c>
      <c r="M88" s="114">
        <v>181</v>
      </c>
      <c r="N88" s="112">
        <v>4.5243477190956707</v>
      </c>
      <c r="O88" s="113">
        <v>1.5510871493056659</v>
      </c>
      <c r="P88" s="114">
        <v>182</v>
      </c>
      <c r="Q88" s="112">
        <v>16.46094664439088</v>
      </c>
      <c r="R88" s="113">
        <v>3.0701331329836332</v>
      </c>
      <c r="S88" s="114">
        <v>181</v>
      </c>
      <c r="T88" s="112">
        <v>40.818205801887821</v>
      </c>
      <c r="U88" s="113">
        <v>4.5668076316298958</v>
      </c>
      <c r="V88" s="114">
        <v>182</v>
      </c>
      <c r="W88" s="112">
        <v>42.344860446872033</v>
      </c>
      <c r="X88" s="113">
        <v>4.6378237096928681</v>
      </c>
      <c r="Y88" s="513">
        <v>181</v>
      </c>
      <c r="Z88" s="360"/>
    </row>
    <row r="89" spans="1:27">
      <c r="A89" s="510" t="s">
        <v>12</v>
      </c>
      <c r="B89" s="213">
        <v>16.860505870194839</v>
      </c>
      <c r="C89" s="116">
        <v>2.514121287843647</v>
      </c>
      <c r="D89" s="117">
        <v>238</v>
      </c>
      <c r="E89" s="115">
        <v>67.481630795053675</v>
      </c>
      <c r="F89" s="116">
        <v>3.261522202747229</v>
      </c>
      <c r="G89" s="117">
        <v>237</v>
      </c>
      <c r="H89" s="213">
        <v>11.927745111538121</v>
      </c>
      <c r="I89" s="116">
        <v>2.24357283520016</v>
      </c>
      <c r="J89" s="117">
        <v>238</v>
      </c>
      <c r="K89" s="115">
        <v>9.0006119945382981</v>
      </c>
      <c r="L89" s="116">
        <v>1.939032770961836</v>
      </c>
      <c r="M89" s="117">
        <v>237</v>
      </c>
      <c r="N89" s="115">
        <v>7.2964968908680854</v>
      </c>
      <c r="O89" s="116">
        <v>1.873987314218867</v>
      </c>
      <c r="P89" s="117">
        <v>238</v>
      </c>
      <c r="Q89" s="115">
        <v>4.2007568457510329</v>
      </c>
      <c r="R89" s="116">
        <v>1.4143188439903049</v>
      </c>
      <c r="S89" s="117">
        <v>237</v>
      </c>
      <c r="T89" s="115">
        <v>63.915252127398958</v>
      </c>
      <c r="U89" s="116">
        <v>3.3354288842477589</v>
      </c>
      <c r="V89" s="117">
        <v>238</v>
      </c>
      <c r="W89" s="115">
        <v>19.317000364657002</v>
      </c>
      <c r="X89" s="116">
        <v>2.7450263950879341</v>
      </c>
      <c r="Y89" s="514">
        <v>237</v>
      </c>
      <c r="Z89" s="360"/>
    </row>
    <row r="90" spans="1:27">
      <c r="A90" s="488" t="s">
        <v>13</v>
      </c>
      <c r="B90" s="112">
        <v>40.337549893385507</v>
      </c>
      <c r="C90" s="113">
        <v>5.7272784808949044</v>
      </c>
      <c r="D90" s="114">
        <v>88</v>
      </c>
      <c r="E90" s="112">
        <v>43.684541141767383</v>
      </c>
      <c r="F90" s="113">
        <v>5.9237128910243788</v>
      </c>
      <c r="G90" s="114">
        <v>88</v>
      </c>
      <c r="H90" s="112">
        <v>10.66505543901668</v>
      </c>
      <c r="I90" s="113">
        <v>3.4714484588069672</v>
      </c>
      <c r="J90" s="114">
        <v>88</v>
      </c>
      <c r="K90" s="112">
        <v>23.60684393321479</v>
      </c>
      <c r="L90" s="113">
        <v>4.7726293032719784</v>
      </c>
      <c r="M90" s="114">
        <v>88</v>
      </c>
      <c r="N90" s="112">
        <v>4.1975039641743406</v>
      </c>
      <c r="O90" s="113">
        <v>2.001772566194981</v>
      </c>
      <c r="P90" s="114">
        <v>88</v>
      </c>
      <c r="Q90" s="112">
        <v>7.76031491201464</v>
      </c>
      <c r="R90" s="113">
        <v>3.1083957931999402</v>
      </c>
      <c r="S90" s="114">
        <v>88</v>
      </c>
      <c r="T90" s="112">
        <v>44.799890703423472</v>
      </c>
      <c r="U90" s="113">
        <v>5.9286300176332318</v>
      </c>
      <c r="V90" s="114">
        <v>88</v>
      </c>
      <c r="W90" s="112">
        <v>24.948300013003191</v>
      </c>
      <c r="X90" s="113">
        <v>5.0125200599182156</v>
      </c>
      <c r="Y90" s="513">
        <v>88</v>
      </c>
      <c r="Z90" s="360"/>
    </row>
    <row r="91" spans="1:27">
      <c r="A91" s="510" t="s">
        <v>14</v>
      </c>
      <c r="B91" s="115">
        <v>55.580671205941258</v>
      </c>
      <c r="C91" s="116">
        <v>4.934438832113174</v>
      </c>
      <c r="D91" s="117">
        <v>117</v>
      </c>
      <c r="E91" s="115">
        <v>28.652549011051718</v>
      </c>
      <c r="F91" s="116">
        <v>4.5105695077826384</v>
      </c>
      <c r="G91" s="117">
        <v>117</v>
      </c>
      <c r="H91" s="115">
        <v>8.0649092913838114</v>
      </c>
      <c r="I91" s="116">
        <v>2.6911507621434252</v>
      </c>
      <c r="J91" s="117">
        <v>117</v>
      </c>
      <c r="K91" s="213">
        <v>20.339827113885789</v>
      </c>
      <c r="L91" s="116">
        <v>3.9817680897745502</v>
      </c>
      <c r="M91" s="117">
        <v>117</v>
      </c>
      <c r="N91" s="115">
        <v>4.1517078365902691</v>
      </c>
      <c r="O91" s="116">
        <v>1.8733960258835849</v>
      </c>
      <c r="P91" s="117">
        <v>117</v>
      </c>
      <c r="Q91" s="115">
        <v>17.954214357682911</v>
      </c>
      <c r="R91" s="116">
        <v>4.0569808634831164</v>
      </c>
      <c r="S91" s="117">
        <v>117</v>
      </c>
      <c r="T91" s="115">
        <v>32.202711666084653</v>
      </c>
      <c r="U91" s="116">
        <v>4.650504444023194</v>
      </c>
      <c r="V91" s="117">
        <v>117</v>
      </c>
      <c r="W91" s="115">
        <v>33.053409517379578</v>
      </c>
      <c r="X91" s="116">
        <v>4.5639273649805867</v>
      </c>
      <c r="Y91" s="514">
        <v>117</v>
      </c>
      <c r="Z91" s="360"/>
    </row>
    <row r="92" spans="1:27">
      <c r="A92" s="488" t="s">
        <v>15</v>
      </c>
      <c r="B92" s="112">
        <v>38.540287810876293</v>
      </c>
      <c r="C92" s="113">
        <v>3.165885732933754</v>
      </c>
      <c r="D92" s="114">
        <v>266</v>
      </c>
      <c r="E92" s="112">
        <v>41.57752129090202</v>
      </c>
      <c r="F92" s="113">
        <v>3.2462949158610339</v>
      </c>
      <c r="G92" s="114">
        <v>265</v>
      </c>
      <c r="H92" s="112">
        <v>7.307789062666366</v>
      </c>
      <c r="I92" s="113">
        <v>1.6722952145507699</v>
      </c>
      <c r="J92" s="114">
        <v>266</v>
      </c>
      <c r="K92" s="112">
        <v>10.572981308469981</v>
      </c>
      <c r="L92" s="113">
        <v>1.9777146666067791</v>
      </c>
      <c r="M92" s="114">
        <v>265</v>
      </c>
      <c r="N92" s="112">
        <v>7.1526324076054753</v>
      </c>
      <c r="O92" s="113">
        <v>1.7197463487840901</v>
      </c>
      <c r="P92" s="114">
        <v>266</v>
      </c>
      <c r="Q92" s="112">
        <v>8.3376824294329897</v>
      </c>
      <c r="R92" s="113">
        <v>1.7614739643622681</v>
      </c>
      <c r="S92" s="114">
        <v>265</v>
      </c>
      <c r="T92" s="112">
        <v>46.999290718851867</v>
      </c>
      <c r="U92" s="113">
        <v>3.264911276848538</v>
      </c>
      <c r="V92" s="114">
        <v>266</v>
      </c>
      <c r="W92" s="112">
        <v>39.511814971195008</v>
      </c>
      <c r="X92" s="113">
        <v>3.194398897884676</v>
      </c>
      <c r="Y92" s="513">
        <v>265</v>
      </c>
      <c r="Z92" s="360"/>
    </row>
    <row r="93" spans="1:27">
      <c r="A93" s="510" t="s">
        <v>24</v>
      </c>
      <c r="B93" s="115">
        <v>17.371288611924552</v>
      </c>
      <c r="C93" s="116">
        <v>2.4848380153976009</v>
      </c>
      <c r="D93" s="117">
        <v>245</v>
      </c>
      <c r="E93" s="115">
        <v>68.070795990733657</v>
      </c>
      <c r="F93" s="116">
        <v>3.1051862936344738</v>
      </c>
      <c r="G93" s="117">
        <v>244</v>
      </c>
      <c r="H93" s="115">
        <v>6.7025530200465564</v>
      </c>
      <c r="I93" s="116">
        <v>1.737080668513175</v>
      </c>
      <c r="J93" s="117">
        <v>245</v>
      </c>
      <c r="K93" s="115">
        <v>9.2524624241347109</v>
      </c>
      <c r="L93" s="116">
        <v>1.9040321296368881</v>
      </c>
      <c r="M93" s="117">
        <v>244</v>
      </c>
      <c r="N93" s="115">
        <v>4.1897476658221731</v>
      </c>
      <c r="O93" s="116">
        <v>1.3964176870369289</v>
      </c>
      <c r="P93" s="117">
        <v>245</v>
      </c>
      <c r="Q93" s="115">
        <v>7.2781411032889318</v>
      </c>
      <c r="R93" s="116">
        <v>1.699801482602646</v>
      </c>
      <c r="S93" s="117">
        <v>244</v>
      </c>
      <c r="T93" s="115">
        <v>71.736410702206726</v>
      </c>
      <c r="U93" s="116">
        <v>3.0271438957852541</v>
      </c>
      <c r="V93" s="117">
        <v>245</v>
      </c>
      <c r="W93" s="115">
        <v>15.398600481842699</v>
      </c>
      <c r="X93" s="116">
        <v>2.376171789127735</v>
      </c>
      <c r="Y93" s="514">
        <v>244</v>
      </c>
      <c r="Z93" s="360"/>
    </row>
    <row r="94" spans="1:27">
      <c r="A94" s="488" t="s">
        <v>16</v>
      </c>
      <c r="B94" s="112">
        <v>30.0390740157675</v>
      </c>
      <c r="C94" s="113">
        <v>3.4922969911407362</v>
      </c>
      <c r="D94" s="114">
        <v>210</v>
      </c>
      <c r="E94" s="112">
        <v>55.016005095860287</v>
      </c>
      <c r="F94" s="113">
        <v>3.8252368775173191</v>
      </c>
      <c r="G94" s="114">
        <v>208</v>
      </c>
      <c r="H94" s="112">
        <v>12.21368977478299</v>
      </c>
      <c r="I94" s="113">
        <v>2.620494455190173</v>
      </c>
      <c r="J94" s="114">
        <v>210</v>
      </c>
      <c r="K94" s="112">
        <v>20.84500080920569</v>
      </c>
      <c r="L94" s="113">
        <v>3.2255357093197978</v>
      </c>
      <c r="M94" s="114">
        <v>208</v>
      </c>
      <c r="N94" s="112">
        <v>7.8697531459682999</v>
      </c>
      <c r="O94" s="113">
        <v>1.9820210158131071</v>
      </c>
      <c r="P94" s="114">
        <v>210</v>
      </c>
      <c r="Q94" s="112">
        <v>7.6750731083251438</v>
      </c>
      <c r="R94" s="113">
        <v>1.9473629037904121</v>
      </c>
      <c r="S94" s="114">
        <v>208</v>
      </c>
      <c r="T94" s="112">
        <v>49.877483063481208</v>
      </c>
      <c r="U94" s="113">
        <v>3.8056912804591461</v>
      </c>
      <c r="V94" s="114">
        <v>210</v>
      </c>
      <c r="W94" s="112">
        <v>16.46392098660888</v>
      </c>
      <c r="X94" s="113">
        <v>2.8978327101581351</v>
      </c>
      <c r="Y94" s="513">
        <v>208</v>
      </c>
      <c r="Z94" s="360"/>
    </row>
    <row r="95" spans="1:27">
      <c r="A95" s="510" t="s">
        <v>17</v>
      </c>
      <c r="B95" s="213">
        <v>26.22882430772416</v>
      </c>
      <c r="C95" s="116">
        <v>1.916579859040163</v>
      </c>
      <c r="D95" s="117">
        <v>569</v>
      </c>
      <c r="E95" s="213">
        <v>61.314866162667023</v>
      </c>
      <c r="F95" s="116">
        <v>2.1422207474316082</v>
      </c>
      <c r="G95" s="117">
        <v>567</v>
      </c>
      <c r="H95" s="115">
        <v>10.154739903991709</v>
      </c>
      <c r="I95" s="116">
        <v>1.338281304218057</v>
      </c>
      <c r="J95" s="117">
        <v>569</v>
      </c>
      <c r="K95" s="115">
        <v>14.17391656083608</v>
      </c>
      <c r="L95" s="116">
        <v>1.556630968999736</v>
      </c>
      <c r="M95" s="117">
        <v>567</v>
      </c>
      <c r="N95" s="115">
        <v>9.0675290734639873</v>
      </c>
      <c r="O95" s="116">
        <v>1.253993068164676</v>
      </c>
      <c r="P95" s="117">
        <v>569</v>
      </c>
      <c r="Q95" s="213">
        <v>6.2384268417806688</v>
      </c>
      <c r="R95" s="116">
        <v>1.026908416522941</v>
      </c>
      <c r="S95" s="117">
        <v>567</v>
      </c>
      <c r="T95" s="115">
        <v>54.548906714820163</v>
      </c>
      <c r="U95" s="116">
        <v>2.2021148795891912</v>
      </c>
      <c r="V95" s="117">
        <v>569</v>
      </c>
      <c r="W95" s="213">
        <v>18.272790434716221</v>
      </c>
      <c r="X95" s="116">
        <v>1.652945107048208</v>
      </c>
      <c r="Y95" s="514">
        <v>567</v>
      </c>
      <c r="Z95" s="360"/>
    </row>
    <row r="96" spans="1:27">
      <c r="A96" s="488" t="s">
        <v>18</v>
      </c>
      <c r="B96" s="112">
        <v>44.120865356070077</v>
      </c>
      <c r="C96" s="113">
        <v>4.1139645161220404</v>
      </c>
      <c r="D96" s="114">
        <v>173</v>
      </c>
      <c r="E96" s="112">
        <v>42.49942050642246</v>
      </c>
      <c r="F96" s="113">
        <v>4.1646425106519098</v>
      </c>
      <c r="G96" s="114">
        <v>171</v>
      </c>
      <c r="H96" s="203">
        <v>6.6946299476052848</v>
      </c>
      <c r="I96" s="113">
        <v>2.2246699020027978</v>
      </c>
      <c r="J96" s="114">
        <v>173</v>
      </c>
      <c r="K96" s="112">
        <v>15.867241495935559</v>
      </c>
      <c r="L96" s="113">
        <v>3.067023161195924</v>
      </c>
      <c r="M96" s="114">
        <v>171</v>
      </c>
      <c r="N96" s="112">
        <v>7.7145747885726372</v>
      </c>
      <c r="O96" s="113">
        <v>2.1980340878295119</v>
      </c>
      <c r="P96" s="114">
        <v>173</v>
      </c>
      <c r="Q96" s="112">
        <v>10.288797030418831</v>
      </c>
      <c r="R96" s="113">
        <v>2.4970221208567231</v>
      </c>
      <c r="S96" s="114">
        <v>171</v>
      </c>
      <c r="T96" s="112">
        <v>41.469929907751997</v>
      </c>
      <c r="U96" s="113">
        <v>4.1057950722087471</v>
      </c>
      <c r="V96" s="114">
        <v>173</v>
      </c>
      <c r="W96" s="203">
        <v>31.34454096722315</v>
      </c>
      <c r="X96" s="113">
        <v>3.8237981226828861</v>
      </c>
      <c r="Y96" s="513">
        <v>171</v>
      </c>
      <c r="Z96" s="360"/>
    </row>
    <row r="97" spans="1:115">
      <c r="A97" s="510" t="s">
        <v>19</v>
      </c>
      <c r="B97" s="115">
        <v>26.379882542796661</v>
      </c>
      <c r="C97" s="116">
        <v>4.1000235465247288</v>
      </c>
      <c r="D97" s="117">
        <v>145</v>
      </c>
      <c r="E97" s="115">
        <v>52.37268850809366</v>
      </c>
      <c r="F97" s="116">
        <v>4.6012530597284718</v>
      </c>
      <c r="G97" s="117">
        <v>141</v>
      </c>
      <c r="H97" s="115">
        <v>10.61417760772949</v>
      </c>
      <c r="I97" s="116">
        <v>2.796587312285244</v>
      </c>
      <c r="J97" s="117">
        <v>145</v>
      </c>
      <c r="K97" s="115">
        <v>9.9608309524490952</v>
      </c>
      <c r="L97" s="116">
        <v>2.687674066586212</v>
      </c>
      <c r="M97" s="117">
        <v>141</v>
      </c>
      <c r="N97" s="115">
        <v>11.731701792696621</v>
      </c>
      <c r="O97" s="116">
        <v>2.6058718165566228</v>
      </c>
      <c r="P97" s="117">
        <v>145</v>
      </c>
      <c r="Q97" s="213">
        <v>4.331879510733093</v>
      </c>
      <c r="R97" s="116">
        <v>1.746743581619699</v>
      </c>
      <c r="S97" s="117">
        <v>141</v>
      </c>
      <c r="T97" s="115">
        <v>51.274238056777222</v>
      </c>
      <c r="U97" s="116">
        <v>4.5461410968622564</v>
      </c>
      <c r="V97" s="117">
        <v>145</v>
      </c>
      <c r="W97" s="115">
        <v>33.334601028724151</v>
      </c>
      <c r="X97" s="116">
        <v>4.3458980031337529</v>
      </c>
      <c r="Y97" s="514">
        <v>141</v>
      </c>
      <c r="Z97" s="360"/>
    </row>
    <row r="98" spans="1:115">
      <c r="A98" s="488" t="s">
        <v>20</v>
      </c>
      <c r="B98" s="203">
        <v>15.590412245756839</v>
      </c>
      <c r="C98" s="113">
        <v>2.0505966100473811</v>
      </c>
      <c r="D98" s="114">
        <v>332</v>
      </c>
      <c r="E98" s="203">
        <v>71.974059744818021</v>
      </c>
      <c r="F98" s="113">
        <v>2.540994233831007</v>
      </c>
      <c r="G98" s="114">
        <v>331</v>
      </c>
      <c r="H98" s="203">
        <v>10.256225753083079</v>
      </c>
      <c r="I98" s="113">
        <v>1.756863631740059</v>
      </c>
      <c r="J98" s="114">
        <v>332</v>
      </c>
      <c r="K98" s="112">
        <v>8.5070944194276219</v>
      </c>
      <c r="L98" s="113">
        <v>1.5781490727815199</v>
      </c>
      <c r="M98" s="114">
        <v>331</v>
      </c>
      <c r="N98" s="112">
        <v>11.32309140214976</v>
      </c>
      <c r="O98" s="113">
        <v>1.7930802410699129</v>
      </c>
      <c r="P98" s="114">
        <v>332</v>
      </c>
      <c r="Q98" s="112">
        <v>5.6686059792889871</v>
      </c>
      <c r="R98" s="113">
        <v>1.275900153213763</v>
      </c>
      <c r="S98" s="114">
        <v>331</v>
      </c>
      <c r="T98" s="112">
        <v>62.830270599010319</v>
      </c>
      <c r="U98" s="113">
        <v>2.7522439932801048</v>
      </c>
      <c r="V98" s="114">
        <v>332</v>
      </c>
      <c r="W98" s="112">
        <v>13.85023985646537</v>
      </c>
      <c r="X98" s="113">
        <v>1.957230785815494</v>
      </c>
      <c r="Y98" s="513">
        <v>331</v>
      </c>
      <c r="Z98" s="360"/>
    </row>
    <row r="99" spans="1:115">
      <c r="A99" s="510" t="s">
        <v>21</v>
      </c>
      <c r="B99" s="115">
        <v>11.15470818054947</v>
      </c>
      <c r="C99" s="116">
        <v>1.964045951221201</v>
      </c>
      <c r="D99" s="117">
        <v>283</v>
      </c>
      <c r="E99" s="115">
        <v>75.174301396747651</v>
      </c>
      <c r="F99" s="116">
        <v>2.663552386985788</v>
      </c>
      <c r="G99" s="117">
        <v>282</v>
      </c>
      <c r="H99" s="115">
        <v>3.1520397212663211</v>
      </c>
      <c r="I99" s="116">
        <v>1.041500886358812</v>
      </c>
      <c r="J99" s="117">
        <v>283</v>
      </c>
      <c r="K99" s="115">
        <v>10.313431161600599</v>
      </c>
      <c r="L99" s="116">
        <v>1.89160363246317</v>
      </c>
      <c r="M99" s="117">
        <v>282</v>
      </c>
      <c r="N99" s="115">
        <v>10.46480043826525</v>
      </c>
      <c r="O99" s="116">
        <v>1.9076981107411459</v>
      </c>
      <c r="P99" s="117">
        <v>283</v>
      </c>
      <c r="Q99" s="115">
        <v>6.4090313070228913</v>
      </c>
      <c r="R99" s="116">
        <v>1.485063225503952</v>
      </c>
      <c r="S99" s="117">
        <v>282</v>
      </c>
      <c r="T99" s="115">
        <v>75.228451659918974</v>
      </c>
      <c r="U99" s="116">
        <v>2.677057909508076</v>
      </c>
      <c r="V99" s="117">
        <v>283</v>
      </c>
      <c r="W99" s="115">
        <v>8.1032361346288653</v>
      </c>
      <c r="X99" s="116">
        <v>1.6763524012196209</v>
      </c>
      <c r="Y99" s="514">
        <v>282</v>
      </c>
      <c r="Z99" s="360"/>
    </row>
    <row r="100" spans="1:115">
      <c r="A100" s="488" t="s">
        <v>22</v>
      </c>
      <c r="B100" s="112">
        <v>20.198726643339072</v>
      </c>
      <c r="C100" s="113">
        <v>3.8410159380822639</v>
      </c>
      <c r="D100" s="114">
        <v>127</v>
      </c>
      <c r="E100" s="112">
        <v>67.220625440128998</v>
      </c>
      <c r="F100" s="113">
        <v>4.5564343180171791</v>
      </c>
      <c r="G100" s="114">
        <v>127</v>
      </c>
      <c r="H100" s="112">
        <v>12.86363025011882</v>
      </c>
      <c r="I100" s="113">
        <v>3.20483351588067</v>
      </c>
      <c r="J100" s="114">
        <v>127</v>
      </c>
      <c r="K100" s="112">
        <v>10.293081062207261</v>
      </c>
      <c r="L100" s="113">
        <v>2.9492596064295888</v>
      </c>
      <c r="M100" s="114">
        <v>127</v>
      </c>
      <c r="N100" s="112">
        <v>8.97891560840098</v>
      </c>
      <c r="O100" s="113">
        <v>2.8894807694214681</v>
      </c>
      <c r="P100" s="114">
        <v>127</v>
      </c>
      <c r="Q100" s="112">
        <v>1.3872863610418289</v>
      </c>
      <c r="R100" s="113">
        <v>0.97878309737327029</v>
      </c>
      <c r="S100" s="114">
        <v>127</v>
      </c>
      <c r="T100" s="112">
        <v>57.95872749814113</v>
      </c>
      <c r="U100" s="113">
        <v>4.8200261096667907</v>
      </c>
      <c r="V100" s="114">
        <v>127</v>
      </c>
      <c r="W100" s="112">
        <v>21.099007136621921</v>
      </c>
      <c r="X100" s="113">
        <v>3.9526466849237392</v>
      </c>
      <c r="Y100" s="513">
        <v>127</v>
      </c>
      <c r="Z100" s="360"/>
    </row>
    <row r="101" spans="1:115" ht="15" thickBot="1">
      <c r="A101" s="537" t="s">
        <v>23</v>
      </c>
      <c r="B101" s="413">
        <v>10.818395827688599</v>
      </c>
      <c r="C101" s="414">
        <v>1.9634330871431109</v>
      </c>
      <c r="D101" s="415">
        <v>274</v>
      </c>
      <c r="E101" s="413">
        <v>71.311811339342469</v>
      </c>
      <c r="F101" s="414">
        <v>2.8422960676452429</v>
      </c>
      <c r="G101" s="415">
        <v>273</v>
      </c>
      <c r="H101" s="413">
        <v>5.6469046614963787</v>
      </c>
      <c r="I101" s="414">
        <v>1.429008662415711</v>
      </c>
      <c r="J101" s="415">
        <v>274</v>
      </c>
      <c r="K101" s="413">
        <v>7.7135952676493531</v>
      </c>
      <c r="L101" s="414">
        <v>1.7401973723398061</v>
      </c>
      <c r="M101" s="415">
        <v>273</v>
      </c>
      <c r="N101" s="413">
        <v>9.6693265473048093</v>
      </c>
      <c r="O101" s="414">
        <v>1.8599074646941109</v>
      </c>
      <c r="P101" s="415">
        <v>274</v>
      </c>
      <c r="Q101" s="413">
        <v>5.8032379887635157</v>
      </c>
      <c r="R101" s="414">
        <v>1.4750208444738711</v>
      </c>
      <c r="S101" s="415">
        <v>273</v>
      </c>
      <c r="T101" s="413">
        <v>73.865372963510211</v>
      </c>
      <c r="U101" s="414">
        <v>2.757763468556726</v>
      </c>
      <c r="V101" s="415">
        <v>274</v>
      </c>
      <c r="W101" s="413">
        <v>15.171355404244659</v>
      </c>
      <c r="X101" s="414">
        <v>2.215524322733172</v>
      </c>
      <c r="Y101" s="515">
        <v>273</v>
      </c>
      <c r="Z101" s="360"/>
    </row>
    <row r="102" spans="1:115">
      <c r="A102" s="511" t="s">
        <v>28</v>
      </c>
      <c r="B102" s="209">
        <v>33.446208322760057</v>
      </c>
      <c r="C102" s="125">
        <v>1.028485699695399</v>
      </c>
      <c r="D102" s="126">
        <v>2550</v>
      </c>
      <c r="E102" s="209">
        <v>52.100674956616189</v>
      </c>
      <c r="F102" s="125">
        <v>1.103349537456956</v>
      </c>
      <c r="G102" s="126">
        <v>2535</v>
      </c>
      <c r="H102" s="124">
        <v>9.5127532883675734</v>
      </c>
      <c r="I102" s="125">
        <v>0.65287501391501224</v>
      </c>
      <c r="J102" s="126">
        <v>2550</v>
      </c>
      <c r="K102" s="124">
        <v>15.768090471906371</v>
      </c>
      <c r="L102" s="125">
        <v>0.80696208536589675</v>
      </c>
      <c r="M102" s="126">
        <v>2535</v>
      </c>
      <c r="N102" s="124">
        <v>8.2738869419251646</v>
      </c>
      <c r="O102" s="125">
        <v>0.60222468591266409</v>
      </c>
      <c r="P102" s="126">
        <v>2550</v>
      </c>
      <c r="Q102" s="209">
        <v>8.7615838589614512</v>
      </c>
      <c r="R102" s="125">
        <v>0.60326651328023473</v>
      </c>
      <c r="S102" s="126">
        <v>2535</v>
      </c>
      <c r="T102" s="124">
        <v>48.767151446947203</v>
      </c>
      <c r="U102" s="125">
        <v>1.103166944380165</v>
      </c>
      <c r="V102" s="126">
        <v>2550</v>
      </c>
      <c r="W102" s="124">
        <v>23.369650712515991</v>
      </c>
      <c r="X102" s="125">
        <v>0.91830938644161031</v>
      </c>
      <c r="Y102" s="516">
        <v>2535</v>
      </c>
      <c r="Z102" s="360"/>
    </row>
    <row r="103" spans="1:115">
      <c r="A103" s="511" t="s">
        <v>27</v>
      </c>
      <c r="B103" s="124">
        <v>20.055819034135549</v>
      </c>
      <c r="C103" s="125">
        <v>1.2262285274279829</v>
      </c>
      <c r="D103" s="126">
        <v>1554</v>
      </c>
      <c r="E103" s="124">
        <v>64.284510574749802</v>
      </c>
      <c r="F103" s="125">
        <v>1.4148478880851829</v>
      </c>
      <c r="G103" s="126">
        <v>1548</v>
      </c>
      <c r="H103" s="124">
        <v>7.2773677365674141</v>
      </c>
      <c r="I103" s="125">
        <v>0.71427503902419387</v>
      </c>
      <c r="J103" s="126">
        <v>1554</v>
      </c>
      <c r="K103" s="124">
        <v>9.5338871607679927</v>
      </c>
      <c r="L103" s="125">
        <v>0.93429636453011644</v>
      </c>
      <c r="M103" s="126">
        <v>1548</v>
      </c>
      <c r="N103" s="124">
        <v>8.4458230833907972</v>
      </c>
      <c r="O103" s="125">
        <v>0.7559184109717576</v>
      </c>
      <c r="P103" s="126">
        <v>1554</v>
      </c>
      <c r="Q103" s="124">
        <v>7.5077283913653137</v>
      </c>
      <c r="R103" s="125">
        <v>0.74110297684825321</v>
      </c>
      <c r="S103" s="126">
        <v>1548</v>
      </c>
      <c r="T103" s="124">
        <v>64.220990145906242</v>
      </c>
      <c r="U103" s="125">
        <v>1.386282680670365</v>
      </c>
      <c r="V103" s="126">
        <v>1554</v>
      </c>
      <c r="W103" s="124">
        <v>18.6738738731169</v>
      </c>
      <c r="X103" s="125">
        <v>1.1928800071066861</v>
      </c>
      <c r="Y103" s="516">
        <v>1548</v>
      </c>
      <c r="Z103" s="360"/>
    </row>
    <row r="104" spans="1:115">
      <c r="A104" s="517" t="s">
        <v>26</v>
      </c>
      <c r="B104" s="538">
        <v>29.342699122268019</v>
      </c>
      <c r="C104" s="519">
        <v>0.80701762217531992</v>
      </c>
      <c r="D104" s="521">
        <v>4104</v>
      </c>
      <c r="E104" s="538">
        <v>55.839417075846043</v>
      </c>
      <c r="F104" s="519">
        <v>0.87776075204887161</v>
      </c>
      <c r="G104" s="521">
        <v>4083</v>
      </c>
      <c r="H104" s="538">
        <v>8.827715312193753</v>
      </c>
      <c r="I104" s="519">
        <v>0.50339414098287394</v>
      </c>
      <c r="J104" s="521">
        <v>4104</v>
      </c>
      <c r="K104" s="518">
        <v>13.855057562589611</v>
      </c>
      <c r="L104" s="519">
        <v>0.62895922753041078</v>
      </c>
      <c r="M104" s="521">
        <v>4083</v>
      </c>
      <c r="N104" s="518">
        <v>8.3265770858181956</v>
      </c>
      <c r="O104" s="519">
        <v>0.47760304733494879</v>
      </c>
      <c r="P104" s="521">
        <v>4104</v>
      </c>
      <c r="Q104" s="538">
        <v>8.376824707980191</v>
      </c>
      <c r="R104" s="519">
        <v>0.47598002939539052</v>
      </c>
      <c r="S104" s="521">
        <v>4083</v>
      </c>
      <c r="T104" s="518">
        <v>53.503008479720023</v>
      </c>
      <c r="U104" s="519">
        <v>0.87820545182724663</v>
      </c>
      <c r="V104" s="521">
        <v>4104</v>
      </c>
      <c r="W104" s="518">
        <v>21.928700653584151</v>
      </c>
      <c r="X104" s="519">
        <v>0.73324562687438843</v>
      </c>
      <c r="Y104" s="520">
        <v>4083</v>
      </c>
      <c r="Z104" s="360"/>
    </row>
    <row r="105" spans="1:115">
      <c r="A105" s="754" t="s">
        <v>217</v>
      </c>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row>
    <row r="106" spans="1:115">
      <c r="A106" s="754" t="s">
        <v>296</v>
      </c>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row>
    <row r="107" spans="1:115">
      <c r="A107" s="754" t="s">
        <v>414</v>
      </c>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row>
    <row r="108" spans="1:115">
      <c r="B108" s="360"/>
    </row>
    <row r="109" spans="1:115" ht="23.25">
      <c r="A109" s="1842">
        <v>2021</v>
      </c>
      <c r="B109" s="1842"/>
      <c r="C109" s="1842"/>
      <c r="D109" s="1842"/>
      <c r="E109" s="1842"/>
      <c r="F109" s="1842"/>
      <c r="G109" s="1842"/>
      <c r="H109" s="1842"/>
      <c r="I109" s="1842"/>
      <c r="J109" s="1842"/>
      <c r="K109" s="1842"/>
      <c r="L109" s="1842"/>
      <c r="M109" s="1842"/>
      <c r="N109" s="1842"/>
      <c r="O109" s="1842"/>
      <c r="P109" s="1842"/>
      <c r="Q109" s="1842"/>
      <c r="R109" s="1842"/>
      <c r="S109" s="1842"/>
      <c r="T109" s="1842"/>
      <c r="U109" s="1842"/>
      <c r="V109" s="1842"/>
      <c r="W109" s="1842"/>
      <c r="X109" s="1842"/>
      <c r="Y109" s="1842"/>
      <c r="Z109" s="1842"/>
      <c r="AA109" s="1842"/>
      <c r="AB109" s="1842"/>
      <c r="AC109" s="1842"/>
      <c r="AD109" s="1842"/>
      <c r="AE109" s="1991"/>
      <c r="AF109" s="1991"/>
      <c r="AG109" s="1991"/>
      <c r="AH109" s="1991"/>
      <c r="AI109" s="1991"/>
      <c r="AJ109" s="1991"/>
      <c r="AK109" s="1991"/>
      <c r="AL109" s="1991"/>
      <c r="AM109" s="1991"/>
      <c r="AN109" s="1991"/>
      <c r="AO109" s="1991"/>
      <c r="AP109" s="1991"/>
      <c r="AQ109" s="1991"/>
      <c r="AR109" s="1991"/>
      <c r="AS109" s="1991"/>
      <c r="AT109" s="1991"/>
      <c r="AU109" s="1991"/>
      <c r="AV109" s="1991"/>
      <c r="AW109" s="1991"/>
      <c r="AX109" s="1991"/>
      <c r="AY109" s="1991"/>
      <c r="AZ109" s="1991"/>
      <c r="BA109" s="1991"/>
      <c r="BB109" s="1991"/>
      <c r="BC109" s="1991"/>
      <c r="BD109" s="1991"/>
      <c r="BE109" s="1991"/>
      <c r="BF109" s="1991"/>
      <c r="BG109" s="1991"/>
      <c r="BH109" s="1991"/>
      <c r="BI109" s="1991"/>
      <c r="BJ109" s="1991"/>
      <c r="BK109" s="1991"/>
      <c r="BL109" s="1991"/>
      <c r="BM109" s="1991"/>
      <c r="BN109" s="1991"/>
      <c r="BO109" s="1991"/>
      <c r="BP109" s="1991"/>
      <c r="BQ109" s="1991"/>
      <c r="BR109" s="1991"/>
      <c r="BS109" s="1991"/>
      <c r="BT109" s="1991"/>
      <c r="BU109" s="1991"/>
      <c r="BV109" s="1991"/>
      <c r="BW109" s="1991"/>
      <c r="BX109" s="1991"/>
      <c r="BY109" s="1991"/>
      <c r="BZ109" s="1991"/>
      <c r="CA109" s="1991"/>
      <c r="CB109" s="1991"/>
      <c r="CC109" s="1991"/>
      <c r="CD109" s="1991"/>
      <c r="CE109" s="1991"/>
      <c r="CF109" s="1991"/>
      <c r="CG109" s="1991"/>
      <c r="CH109" s="1991"/>
      <c r="CI109" s="1991"/>
      <c r="CJ109" s="1991"/>
      <c r="CK109" s="1991"/>
      <c r="CL109" s="1991"/>
      <c r="CM109" s="1991"/>
      <c r="CN109" s="1991"/>
      <c r="CO109" s="1991"/>
      <c r="CP109" s="1991"/>
      <c r="CQ109" s="1991"/>
      <c r="CR109" s="1991"/>
      <c r="CS109" s="1991"/>
      <c r="CT109" s="1991"/>
      <c r="CU109" s="1991"/>
      <c r="CV109" s="1991"/>
      <c r="CW109" s="1991"/>
      <c r="CX109" s="1991"/>
      <c r="CY109" s="1991"/>
      <c r="CZ109" s="1991"/>
      <c r="DA109" s="1991"/>
      <c r="DB109" s="1991"/>
      <c r="DC109" s="1991"/>
      <c r="DD109" s="1991"/>
      <c r="DE109" s="1991"/>
      <c r="DF109" s="1991"/>
      <c r="DG109" s="1991"/>
      <c r="DH109" s="1991"/>
      <c r="DI109" s="1991"/>
      <c r="DJ109" s="1991"/>
      <c r="DK109" s="1991"/>
    </row>
    <row r="110" spans="1:115" s="246" customFormat="1" ht="12.75">
      <c r="A110" s="5"/>
    </row>
    <row r="111" spans="1:115" s="216" customFormat="1" ht="15">
      <c r="A111" s="2" t="s">
        <v>398</v>
      </c>
    </row>
    <row r="112" spans="1:115" s="216" customFormat="1" ht="15">
      <c r="A112" s="333" t="s">
        <v>8</v>
      </c>
      <c r="B112" s="2000" t="s">
        <v>26</v>
      </c>
      <c r="C112" s="2195"/>
      <c r="D112" s="2195"/>
      <c r="E112" s="2195"/>
      <c r="F112" s="2195"/>
      <c r="G112" s="2002"/>
      <c r="H112" s="2000" t="s">
        <v>28</v>
      </c>
      <c r="I112" s="2195"/>
      <c r="J112" s="2195"/>
      <c r="K112" s="2195"/>
      <c r="L112" s="2195"/>
      <c r="M112" s="2002"/>
      <c r="N112" s="2000" t="s">
        <v>27</v>
      </c>
      <c r="O112" s="2195"/>
      <c r="P112" s="2195"/>
      <c r="Q112" s="2195"/>
      <c r="R112" s="2195"/>
      <c r="S112" s="2002"/>
      <c r="T112" s="2003" t="s">
        <v>9</v>
      </c>
      <c r="U112" s="2195"/>
      <c r="V112" s="2195"/>
      <c r="W112" s="2195"/>
      <c r="X112" s="2195"/>
      <c r="Y112" s="2002"/>
      <c r="Z112" s="2003" t="s">
        <v>10</v>
      </c>
      <c r="AA112" s="2195"/>
      <c r="AB112" s="2195"/>
      <c r="AC112" s="2195"/>
      <c r="AD112" s="2195"/>
      <c r="AE112" s="2002"/>
      <c r="AF112" s="2000" t="s">
        <v>11</v>
      </c>
      <c r="AG112" s="2195"/>
      <c r="AH112" s="2195"/>
      <c r="AI112" s="2195"/>
      <c r="AJ112" s="2195"/>
      <c r="AK112" s="2002"/>
      <c r="AL112" s="2000" t="s">
        <v>12</v>
      </c>
      <c r="AM112" s="2195"/>
      <c r="AN112" s="2195"/>
      <c r="AO112" s="2195"/>
      <c r="AP112" s="2195"/>
      <c r="AQ112" s="2002"/>
      <c r="AR112" s="2000" t="s">
        <v>13</v>
      </c>
      <c r="AS112" s="2195"/>
      <c r="AT112" s="2195"/>
      <c r="AU112" s="2195"/>
      <c r="AV112" s="2195"/>
      <c r="AW112" s="2002"/>
      <c r="AX112" s="2003" t="s">
        <v>14</v>
      </c>
      <c r="AY112" s="2195"/>
      <c r="AZ112" s="2195"/>
      <c r="BA112" s="2195"/>
      <c r="BB112" s="2195"/>
      <c r="BC112" s="2002"/>
      <c r="BD112" s="2003" t="s">
        <v>15</v>
      </c>
      <c r="BE112" s="2195"/>
      <c r="BF112" s="2195"/>
      <c r="BG112" s="2195"/>
      <c r="BH112" s="2195"/>
      <c r="BI112" s="2002"/>
      <c r="BJ112" s="2003" t="s">
        <v>24</v>
      </c>
      <c r="BK112" s="2195"/>
      <c r="BL112" s="2195"/>
      <c r="BM112" s="2195"/>
      <c r="BN112" s="2195"/>
      <c r="BO112" s="2002"/>
      <c r="BP112" s="2003" t="s">
        <v>16</v>
      </c>
      <c r="BQ112" s="2195"/>
      <c r="BR112" s="2195"/>
      <c r="BS112" s="2195"/>
      <c r="BT112" s="2195"/>
      <c r="BU112" s="2002"/>
      <c r="BV112" s="2003" t="s">
        <v>17</v>
      </c>
      <c r="BW112" s="2195"/>
      <c r="BX112" s="2195"/>
      <c r="BY112" s="2195"/>
      <c r="BZ112" s="2195"/>
      <c r="CA112" s="2002"/>
      <c r="CB112" s="2000" t="s">
        <v>18</v>
      </c>
      <c r="CC112" s="2195"/>
      <c r="CD112" s="2195"/>
      <c r="CE112" s="2195"/>
      <c r="CF112" s="2195"/>
      <c r="CG112" s="2002"/>
      <c r="CH112" s="2000" t="s">
        <v>19</v>
      </c>
      <c r="CI112" s="2195"/>
      <c r="CJ112" s="2195"/>
      <c r="CK112" s="2195"/>
      <c r="CL112" s="2195"/>
      <c r="CM112" s="2002"/>
      <c r="CN112" s="2003" t="s">
        <v>20</v>
      </c>
      <c r="CO112" s="2195"/>
      <c r="CP112" s="2195"/>
      <c r="CQ112" s="2195"/>
      <c r="CR112" s="2195"/>
      <c r="CS112" s="2002"/>
      <c r="CT112" s="2003" t="s">
        <v>21</v>
      </c>
      <c r="CU112" s="2195"/>
      <c r="CV112" s="2195"/>
      <c r="CW112" s="2195"/>
      <c r="CX112" s="2195"/>
      <c r="CY112" s="2002"/>
      <c r="CZ112" s="2000" t="s">
        <v>22</v>
      </c>
      <c r="DA112" s="2195"/>
      <c r="DB112" s="2195"/>
      <c r="DC112" s="2195"/>
      <c r="DD112" s="2195"/>
      <c r="DE112" s="2002"/>
      <c r="DF112" s="2003" t="s">
        <v>23</v>
      </c>
      <c r="DG112" s="2195"/>
      <c r="DH112" s="2195"/>
      <c r="DI112" s="2195"/>
      <c r="DJ112" s="2195"/>
      <c r="DK112" s="2195"/>
    </row>
    <row r="113" spans="1:115" s="216" customFormat="1" ht="15">
      <c r="A113" s="333" t="s">
        <v>124</v>
      </c>
      <c r="B113" s="2199" t="s">
        <v>201</v>
      </c>
      <c r="C113" s="2197"/>
      <c r="D113" s="2196" t="s">
        <v>104</v>
      </c>
      <c r="E113" s="2197"/>
      <c r="F113" s="2205" t="s">
        <v>3</v>
      </c>
      <c r="G113" s="2206"/>
      <c r="H113" s="2199" t="s">
        <v>201</v>
      </c>
      <c r="I113" s="2197"/>
      <c r="J113" s="2196" t="s">
        <v>104</v>
      </c>
      <c r="K113" s="2197"/>
      <c r="L113" s="2205" t="s">
        <v>3</v>
      </c>
      <c r="M113" s="2206"/>
      <c r="N113" s="2199" t="s">
        <v>201</v>
      </c>
      <c r="O113" s="2197"/>
      <c r="P113" s="2196" t="s">
        <v>104</v>
      </c>
      <c r="Q113" s="2197"/>
      <c r="R113" s="2205" t="s">
        <v>3</v>
      </c>
      <c r="S113" s="2206"/>
      <c r="T113" s="2196" t="s">
        <v>201</v>
      </c>
      <c r="U113" s="2197"/>
      <c r="V113" s="2196" t="s">
        <v>104</v>
      </c>
      <c r="W113" s="2197"/>
      <c r="X113" s="2196" t="s">
        <v>3</v>
      </c>
      <c r="Y113" s="2197"/>
      <c r="Z113" s="2196" t="s">
        <v>201</v>
      </c>
      <c r="AA113" s="2197"/>
      <c r="AB113" s="2196" t="s">
        <v>104</v>
      </c>
      <c r="AC113" s="2197"/>
      <c r="AD113" s="2196" t="s">
        <v>3</v>
      </c>
      <c r="AE113" s="2197"/>
      <c r="AF113" s="2199" t="s">
        <v>201</v>
      </c>
      <c r="AG113" s="2197"/>
      <c r="AH113" s="2196" t="s">
        <v>104</v>
      </c>
      <c r="AI113" s="2197"/>
      <c r="AJ113" s="2196" t="s">
        <v>3</v>
      </c>
      <c r="AK113" s="2197"/>
      <c r="AL113" s="2199" t="s">
        <v>201</v>
      </c>
      <c r="AM113" s="2197"/>
      <c r="AN113" s="2196" t="s">
        <v>104</v>
      </c>
      <c r="AO113" s="2197"/>
      <c r="AP113" s="2196" t="s">
        <v>3</v>
      </c>
      <c r="AQ113" s="2197"/>
      <c r="AR113" s="2199" t="s">
        <v>201</v>
      </c>
      <c r="AS113" s="2197"/>
      <c r="AT113" s="2196" t="s">
        <v>104</v>
      </c>
      <c r="AU113" s="2197"/>
      <c r="AV113" s="2196" t="s">
        <v>3</v>
      </c>
      <c r="AW113" s="2197"/>
      <c r="AX113" s="2196" t="s">
        <v>201</v>
      </c>
      <c r="AY113" s="2197"/>
      <c r="AZ113" s="2196" t="s">
        <v>104</v>
      </c>
      <c r="BA113" s="2197"/>
      <c r="BB113" s="2196" t="s">
        <v>3</v>
      </c>
      <c r="BC113" s="2197"/>
      <c r="BD113" s="2196" t="s">
        <v>201</v>
      </c>
      <c r="BE113" s="2197"/>
      <c r="BF113" s="2196" t="s">
        <v>104</v>
      </c>
      <c r="BG113" s="2197"/>
      <c r="BH113" s="2196" t="s">
        <v>3</v>
      </c>
      <c r="BI113" s="2197"/>
      <c r="BJ113" s="2196" t="s">
        <v>201</v>
      </c>
      <c r="BK113" s="2202"/>
      <c r="BL113" s="2202" t="s">
        <v>104</v>
      </c>
      <c r="BM113" s="2202"/>
      <c r="BN113" s="2202" t="s">
        <v>3</v>
      </c>
      <c r="BO113" s="2197"/>
      <c r="BP113" s="2196" t="s">
        <v>201</v>
      </c>
      <c r="BQ113" s="2202"/>
      <c r="BR113" s="2202" t="s">
        <v>104</v>
      </c>
      <c r="BS113" s="2202"/>
      <c r="BT113" s="2202" t="s">
        <v>3</v>
      </c>
      <c r="BU113" s="2197"/>
      <c r="BV113" s="2196" t="s">
        <v>201</v>
      </c>
      <c r="BW113" s="2202"/>
      <c r="BX113" s="2202" t="s">
        <v>104</v>
      </c>
      <c r="BY113" s="2202"/>
      <c r="BZ113" s="2202" t="s">
        <v>3</v>
      </c>
      <c r="CA113" s="2197"/>
      <c r="CB113" s="2199" t="s">
        <v>201</v>
      </c>
      <c r="CC113" s="2202"/>
      <c r="CD113" s="2202" t="s">
        <v>104</v>
      </c>
      <c r="CE113" s="2202"/>
      <c r="CF113" s="2202" t="s">
        <v>3</v>
      </c>
      <c r="CG113" s="2197"/>
      <c r="CH113" s="2199" t="s">
        <v>201</v>
      </c>
      <c r="CI113" s="2202"/>
      <c r="CJ113" s="2202" t="s">
        <v>104</v>
      </c>
      <c r="CK113" s="2202"/>
      <c r="CL113" s="2202" t="s">
        <v>3</v>
      </c>
      <c r="CM113" s="2197"/>
      <c r="CN113" s="2196" t="s">
        <v>201</v>
      </c>
      <c r="CO113" s="2202"/>
      <c r="CP113" s="2202" t="s">
        <v>104</v>
      </c>
      <c r="CQ113" s="2202"/>
      <c r="CR113" s="2202" t="s">
        <v>3</v>
      </c>
      <c r="CS113" s="2197"/>
      <c r="CT113" s="2196" t="s">
        <v>201</v>
      </c>
      <c r="CU113" s="2202"/>
      <c r="CV113" s="2202" t="s">
        <v>104</v>
      </c>
      <c r="CW113" s="2202"/>
      <c r="CX113" s="2202" t="s">
        <v>3</v>
      </c>
      <c r="CY113" s="2197"/>
      <c r="CZ113" s="2199" t="s">
        <v>201</v>
      </c>
      <c r="DA113" s="2202"/>
      <c r="DB113" s="2202" t="s">
        <v>104</v>
      </c>
      <c r="DC113" s="2202"/>
      <c r="DD113" s="2202" t="s">
        <v>3</v>
      </c>
      <c r="DE113" s="2197"/>
      <c r="DF113" s="2196" t="s">
        <v>201</v>
      </c>
      <c r="DG113" s="2202"/>
      <c r="DH113" s="2202" t="s">
        <v>104</v>
      </c>
      <c r="DI113" s="2202"/>
      <c r="DJ113" s="2202" t="s">
        <v>3</v>
      </c>
      <c r="DK113" s="2202"/>
    </row>
    <row r="114" spans="1:115" s="216" customFormat="1" ht="15.75" thickBot="1">
      <c r="A114" s="334" t="s">
        <v>202</v>
      </c>
      <c r="B114" s="220" t="s">
        <v>46</v>
      </c>
      <c r="C114" s="219" t="s">
        <v>69</v>
      </c>
      <c r="D114" s="218" t="s">
        <v>46</v>
      </c>
      <c r="E114" s="219" t="s">
        <v>69</v>
      </c>
      <c r="F114" s="218" t="s">
        <v>46</v>
      </c>
      <c r="G114" s="219" t="s">
        <v>69</v>
      </c>
      <c r="H114" s="220" t="s">
        <v>46</v>
      </c>
      <c r="I114" s="219" t="s">
        <v>69</v>
      </c>
      <c r="J114" s="218" t="s">
        <v>46</v>
      </c>
      <c r="K114" s="219" t="s">
        <v>69</v>
      </c>
      <c r="L114" s="218" t="s">
        <v>46</v>
      </c>
      <c r="M114" s="219" t="s">
        <v>69</v>
      </c>
      <c r="N114" s="220" t="s">
        <v>46</v>
      </c>
      <c r="O114" s="219" t="s">
        <v>69</v>
      </c>
      <c r="P114" s="218" t="s">
        <v>46</v>
      </c>
      <c r="Q114" s="219" t="s">
        <v>69</v>
      </c>
      <c r="R114" s="218" t="s">
        <v>46</v>
      </c>
      <c r="S114" s="219" t="s">
        <v>69</v>
      </c>
      <c r="T114" s="218" t="s">
        <v>46</v>
      </c>
      <c r="U114" s="219" t="s">
        <v>69</v>
      </c>
      <c r="V114" s="218" t="s">
        <v>46</v>
      </c>
      <c r="W114" s="219" t="s">
        <v>69</v>
      </c>
      <c r="X114" s="218" t="s">
        <v>46</v>
      </c>
      <c r="Y114" s="219" t="s">
        <v>69</v>
      </c>
      <c r="Z114" s="218" t="s">
        <v>46</v>
      </c>
      <c r="AA114" s="219" t="s">
        <v>69</v>
      </c>
      <c r="AB114" s="218" t="s">
        <v>46</v>
      </c>
      <c r="AC114" s="219" t="s">
        <v>69</v>
      </c>
      <c r="AD114" s="218" t="s">
        <v>46</v>
      </c>
      <c r="AE114" s="219" t="s">
        <v>69</v>
      </c>
      <c r="AF114" s="220" t="s">
        <v>46</v>
      </c>
      <c r="AG114" s="219" t="s">
        <v>69</v>
      </c>
      <c r="AH114" s="218" t="s">
        <v>46</v>
      </c>
      <c r="AI114" s="219" t="s">
        <v>69</v>
      </c>
      <c r="AJ114" s="218" t="s">
        <v>46</v>
      </c>
      <c r="AK114" s="219" t="s">
        <v>69</v>
      </c>
      <c r="AL114" s="220" t="s">
        <v>46</v>
      </c>
      <c r="AM114" s="219" t="s">
        <v>69</v>
      </c>
      <c r="AN114" s="218" t="s">
        <v>46</v>
      </c>
      <c r="AO114" s="219" t="s">
        <v>69</v>
      </c>
      <c r="AP114" s="218" t="s">
        <v>46</v>
      </c>
      <c r="AQ114" s="219" t="s">
        <v>69</v>
      </c>
      <c r="AR114" s="220" t="s">
        <v>46</v>
      </c>
      <c r="AS114" s="219" t="s">
        <v>69</v>
      </c>
      <c r="AT114" s="218" t="s">
        <v>46</v>
      </c>
      <c r="AU114" s="219" t="s">
        <v>69</v>
      </c>
      <c r="AV114" s="218" t="s">
        <v>46</v>
      </c>
      <c r="AW114" s="219" t="s">
        <v>69</v>
      </c>
      <c r="AX114" s="218" t="s">
        <v>46</v>
      </c>
      <c r="AY114" s="219" t="s">
        <v>69</v>
      </c>
      <c r="AZ114" s="218" t="s">
        <v>46</v>
      </c>
      <c r="BA114" s="219" t="s">
        <v>69</v>
      </c>
      <c r="BB114" s="218" t="s">
        <v>46</v>
      </c>
      <c r="BC114" s="219" t="s">
        <v>69</v>
      </c>
      <c r="BD114" s="218" t="s">
        <v>46</v>
      </c>
      <c r="BE114" s="219" t="s">
        <v>69</v>
      </c>
      <c r="BF114" s="218" t="s">
        <v>46</v>
      </c>
      <c r="BG114" s="219" t="s">
        <v>69</v>
      </c>
      <c r="BH114" s="218" t="s">
        <v>46</v>
      </c>
      <c r="BI114" s="219" t="s">
        <v>69</v>
      </c>
      <c r="BJ114" s="218" t="s">
        <v>46</v>
      </c>
      <c r="BK114" s="218" t="s">
        <v>69</v>
      </c>
      <c r="BL114" s="335" t="s">
        <v>46</v>
      </c>
      <c r="BM114" s="218" t="s">
        <v>69</v>
      </c>
      <c r="BN114" s="335" t="s">
        <v>46</v>
      </c>
      <c r="BO114" s="219" t="s">
        <v>69</v>
      </c>
      <c r="BP114" s="218" t="s">
        <v>46</v>
      </c>
      <c r="BQ114" s="218" t="s">
        <v>69</v>
      </c>
      <c r="BR114" s="335" t="s">
        <v>46</v>
      </c>
      <c r="BS114" s="218" t="s">
        <v>69</v>
      </c>
      <c r="BT114" s="335" t="s">
        <v>46</v>
      </c>
      <c r="BU114" s="219" t="s">
        <v>69</v>
      </c>
      <c r="BV114" s="218" t="s">
        <v>46</v>
      </c>
      <c r="BW114" s="218" t="s">
        <v>69</v>
      </c>
      <c r="BX114" s="335" t="s">
        <v>46</v>
      </c>
      <c r="BY114" s="218" t="s">
        <v>69</v>
      </c>
      <c r="BZ114" s="335" t="s">
        <v>46</v>
      </c>
      <c r="CA114" s="219" t="s">
        <v>69</v>
      </c>
      <c r="CB114" s="220" t="s">
        <v>46</v>
      </c>
      <c r="CC114" s="218" t="s">
        <v>69</v>
      </c>
      <c r="CD114" s="335" t="s">
        <v>46</v>
      </c>
      <c r="CE114" s="218" t="s">
        <v>69</v>
      </c>
      <c r="CF114" s="335" t="s">
        <v>46</v>
      </c>
      <c r="CG114" s="219" t="s">
        <v>69</v>
      </c>
      <c r="CH114" s="220" t="s">
        <v>46</v>
      </c>
      <c r="CI114" s="218" t="s">
        <v>69</v>
      </c>
      <c r="CJ114" s="335" t="s">
        <v>46</v>
      </c>
      <c r="CK114" s="218" t="s">
        <v>69</v>
      </c>
      <c r="CL114" s="335" t="s">
        <v>46</v>
      </c>
      <c r="CM114" s="219" t="s">
        <v>69</v>
      </c>
      <c r="CN114" s="218" t="s">
        <v>46</v>
      </c>
      <c r="CO114" s="218" t="s">
        <v>69</v>
      </c>
      <c r="CP114" s="335" t="s">
        <v>46</v>
      </c>
      <c r="CQ114" s="218" t="s">
        <v>69</v>
      </c>
      <c r="CR114" s="335" t="s">
        <v>46</v>
      </c>
      <c r="CS114" s="219" t="s">
        <v>69</v>
      </c>
      <c r="CT114" s="218" t="s">
        <v>46</v>
      </c>
      <c r="CU114" s="218" t="s">
        <v>69</v>
      </c>
      <c r="CV114" s="335" t="s">
        <v>46</v>
      </c>
      <c r="CW114" s="218" t="s">
        <v>69</v>
      </c>
      <c r="CX114" s="335" t="s">
        <v>46</v>
      </c>
      <c r="CY114" s="219" t="s">
        <v>69</v>
      </c>
      <c r="CZ114" s="220" t="s">
        <v>46</v>
      </c>
      <c r="DA114" s="218" t="s">
        <v>69</v>
      </c>
      <c r="DB114" s="335" t="s">
        <v>46</v>
      </c>
      <c r="DC114" s="218" t="s">
        <v>69</v>
      </c>
      <c r="DD114" s="335" t="s">
        <v>46</v>
      </c>
      <c r="DE114" s="219" t="s">
        <v>69</v>
      </c>
      <c r="DF114" s="218" t="s">
        <v>46</v>
      </c>
      <c r="DG114" s="218" t="s">
        <v>69</v>
      </c>
      <c r="DH114" s="335" t="s">
        <v>46</v>
      </c>
      <c r="DI114" s="218" t="s">
        <v>69</v>
      </c>
      <c r="DJ114" s="335" t="s">
        <v>46</v>
      </c>
      <c r="DK114" s="218" t="s">
        <v>69</v>
      </c>
    </row>
    <row r="115" spans="1:115">
      <c r="A115" s="168" t="s">
        <v>203</v>
      </c>
      <c r="B115" s="336" t="s">
        <v>218</v>
      </c>
      <c r="C115" s="366">
        <v>0.34</v>
      </c>
      <c r="D115" s="356" t="s">
        <v>219</v>
      </c>
      <c r="E115" s="366">
        <v>0.68</v>
      </c>
      <c r="F115" s="356">
        <v>80</v>
      </c>
      <c r="G115" s="366">
        <v>0.39</v>
      </c>
      <c r="H115" s="336" t="s">
        <v>220</v>
      </c>
      <c r="I115" s="366">
        <v>0.39</v>
      </c>
      <c r="J115" s="356" t="s">
        <v>221</v>
      </c>
      <c r="K115" s="366">
        <v>0.78</v>
      </c>
      <c r="L115" s="356">
        <v>82</v>
      </c>
      <c r="M115" s="366">
        <v>0.44</v>
      </c>
      <c r="N115" s="336" t="s">
        <v>222</v>
      </c>
      <c r="O115" s="366">
        <v>0.68</v>
      </c>
      <c r="P115" s="356" t="s">
        <v>223</v>
      </c>
      <c r="Q115" s="366">
        <v>1.32</v>
      </c>
      <c r="R115" s="356">
        <v>70</v>
      </c>
      <c r="S115" s="366">
        <v>0.79</v>
      </c>
      <c r="T115" s="356">
        <v>81</v>
      </c>
      <c r="U115" s="366">
        <v>0.96</v>
      </c>
      <c r="V115" s="356">
        <v>79</v>
      </c>
      <c r="W115" s="366">
        <v>2</v>
      </c>
      <c r="X115" s="356">
        <v>81</v>
      </c>
      <c r="Y115" s="366">
        <v>1.0900000000000001</v>
      </c>
      <c r="Z115" s="356">
        <v>81</v>
      </c>
      <c r="AA115" s="366">
        <v>0.91</v>
      </c>
      <c r="AB115" s="356">
        <v>78</v>
      </c>
      <c r="AC115" s="366">
        <v>1.87</v>
      </c>
      <c r="AD115" s="356">
        <v>82</v>
      </c>
      <c r="AE115" s="366">
        <v>1.04</v>
      </c>
      <c r="AF115" s="336" t="s">
        <v>220</v>
      </c>
      <c r="AG115" s="366">
        <v>1.32</v>
      </c>
      <c r="AH115" s="356" t="s">
        <v>220</v>
      </c>
      <c r="AI115" s="366">
        <v>2.41</v>
      </c>
      <c r="AJ115" s="356">
        <v>81</v>
      </c>
      <c r="AK115" s="366">
        <v>1.57</v>
      </c>
      <c r="AL115" s="336" t="s">
        <v>223</v>
      </c>
      <c r="AM115" s="366">
        <v>1.59</v>
      </c>
      <c r="AN115" s="356">
        <v>69</v>
      </c>
      <c r="AO115" s="366">
        <v>3.14</v>
      </c>
      <c r="AP115" s="356">
        <v>72</v>
      </c>
      <c r="AQ115" s="366">
        <v>1.8</v>
      </c>
      <c r="AR115" s="336">
        <v>86</v>
      </c>
      <c r="AS115" s="366">
        <v>1.73</v>
      </c>
      <c r="AT115" s="356">
        <v>83</v>
      </c>
      <c r="AU115" s="366">
        <v>4.2699999999999996</v>
      </c>
      <c r="AV115" s="356">
        <v>87</v>
      </c>
      <c r="AW115" s="366">
        <v>1.7</v>
      </c>
      <c r="AX115" s="356">
        <v>86</v>
      </c>
      <c r="AY115" s="366">
        <v>1.18</v>
      </c>
      <c r="AZ115" s="356">
        <v>85</v>
      </c>
      <c r="BA115" s="366">
        <v>2.4700000000000002</v>
      </c>
      <c r="BB115" s="356">
        <v>87</v>
      </c>
      <c r="BC115" s="366">
        <v>1.29</v>
      </c>
      <c r="BD115" s="356">
        <v>80</v>
      </c>
      <c r="BE115" s="366">
        <v>1.27</v>
      </c>
      <c r="BF115" s="356">
        <v>78</v>
      </c>
      <c r="BG115" s="366">
        <v>2.71</v>
      </c>
      <c r="BH115" s="356">
        <v>80</v>
      </c>
      <c r="BI115" s="366">
        <v>1.41</v>
      </c>
      <c r="BJ115" s="356">
        <v>67</v>
      </c>
      <c r="BK115" s="367">
        <v>1.84</v>
      </c>
      <c r="BL115" s="368" t="s">
        <v>224</v>
      </c>
      <c r="BM115" s="367">
        <v>3.62</v>
      </c>
      <c r="BN115" s="368">
        <v>65</v>
      </c>
      <c r="BO115" s="366">
        <v>2.11</v>
      </c>
      <c r="BP115" s="356" t="s">
        <v>225</v>
      </c>
      <c r="BQ115" s="367">
        <v>0.93</v>
      </c>
      <c r="BR115" s="368" t="s">
        <v>225</v>
      </c>
      <c r="BS115" s="367">
        <v>1.9</v>
      </c>
      <c r="BT115" s="368">
        <v>87</v>
      </c>
      <c r="BU115" s="366">
        <v>1.06</v>
      </c>
      <c r="BV115" s="356" t="s">
        <v>226</v>
      </c>
      <c r="BW115" s="367">
        <v>0.86</v>
      </c>
      <c r="BX115" s="368" t="s">
        <v>226</v>
      </c>
      <c r="BY115" s="367">
        <v>1.67</v>
      </c>
      <c r="BZ115" s="368">
        <v>81</v>
      </c>
      <c r="CA115" s="366">
        <v>1</v>
      </c>
      <c r="CB115" s="336">
        <v>82</v>
      </c>
      <c r="CC115" s="367">
        <v>1.29</v>
      </c>
      <c r="CD115" s="368">
        <v>78</v>
      </c>
      <c r="CE115" s="367">
        <v>2.65</v>
      </c>
      <c r="CF115" s="368">
        <v>83</v>
      </c>
      <c r="CG115" s="366">
        <v>1.46</v>
      </c>
      <c r="CH115" s="336">
        <v>76</v>
      </c>
      <c r="CI115" s="367">
        <v>1.81</v>
      </c>
      <c r="CJ115" s="368">
        <v>73</v>
      </c>
      <c r="CK115" s="367">
        <v>4.01</v>
      </c>
      <c r="CL115" s="368">
        <v>78</v>
      </c>
      <c r="CM115" s="366">
        <v>1.99</v>
      </c>
      <c r="CN115" s="356">
        <v>71</v>
      </c>
      <c r="CO115" s="367">
        <v>1.44</v>
      </c>
      <c r="CP115" s="368" t="s">
        <v>227</v>
      </c>
      <c r="CQ115" s="367">
        <v>2.79</v>
      </c>
      <c r="CR115" s="368">
        <v>69</v>
      </c>
      <c r="CS115" s="366">
        <v>1.68</v>
      </c>
      <c r="CT115" s="356">
        <v>57</v>
      </c>
      <c r="CU115" s="367">
        <v>1.8</v>
      </c>
      <c r="CV115" s="368">
        <v>53</v>
      </c>
      <c r="CW115" s="367">
        <v>3.55</v>
      </c>
      <c r="CX115" s="368">
        <v>58</v>
      </c>
      <c r="CY115" s="366">
        <v>2.0699999999999998</v>
      </c>
      <c r="CZ115" s="336">
        <v>80</v>
      </c>
      <c r="DA115" s="367">
        <v>1.55</v>
      </c>
      <c r="DB115" s="368">
        <v>80</v>
      </c>
      <c r="DC115" s="367">
        <v>3.55</v>
      </c>
      <c r="DD115" s="368">
        <v>80</v>
      </c>
      <c r="DE115" s="366">
        <v>1.65</v>
      </c>
      <c r="DF115" s="356">
        <v>60</v>
      </c>
      <c r="DG115" s="367">
        <v>1.96</v>
      </c>
      <c r="DH115" s="368">
        <v>58</v>
      </c>
      <c r="DI115" s="367">
        <v>4.0199999999999996</v>
      </c>
      <c r="DJ115" s="368">
        <v>61</v>
      </c>
      <c r="DK115" s="357">
        <v>2.2000000000000002</v>
      </c>
    </row>
    <row r="116" spans="1:115">
      <c r="A116" s="174" t="s">
        <v>228</v>
      </c>
      <c r="B116" s="340" t="s">
        <v>229</v>
      </c>
      <c r="C116" s="369">
        <v>0.34</v>
      </c>
      <c r="D116" s="359" t="s">
        <v>230</v>
      </c>
      <c r="E116" s="369">
        <v>0.68</v>
      </c>
      <c r="F116" s="359">
        <v>20</v>
      </c>
      <c r="G116" s="369">
        <v>0.39</v>
      </c>
      <c r="H116" s="340" t="s">
        <v>231</v>
      </c>
      <c r="I116" s="369">
        <v>0.39</v>
      </c>
      <c r="J116" s="359" t="s">
        <v>232</v>
      </c>
      <c r="K116" s="369">
        <v>0.78</v>
      </c>
      <c r="L116" s="359">
        <v>18</v>
      </c>
      <c r="M116" s="369">
        <v>0.44</v>
      </c>
      <c r="N116" s="340" t="s">
        <v>233</v>
      </c>
      <c r="O116" s="369">
        <v>0.68</v>
      </c>
      <c r="P116" s="359" t="s">
        <v>234</v>
      </c>
      <c r="Q116" s="369">
        <v>1.32</v>
      </c>
      <c r="R116" s="359">
        <v>30</v>
      </c>
      <c r="S116" s="369">
        <v>0.79</v>
      </c>
      <c r="T116" s="359">
        <v>19</v>
      </c>
      <c r="U116" s="369">
        <v>0.96</v>
      </c>
      <c r="V116" s="359">
        <v>21</v>
      </c>
      <c r="W116" s="369">
        <v>2</v>
      </c>
      <c r="X116" s="359">
        <v>19</v>
      </c>
      <c r="Y116" s="369">
        <v>1.0900000000000001</v>
      </c>
      <c r="Z116" s="359">
        <v>19</v>
      </c>
      <c r="AA116" s="369">
        <v>0.91</v>
      </c>
      <c r="AB116" s="359">
        <v>22</v>
      </c>
      <c r="AC116" s="369">
        <v>1.87</v>
      </c>
      <c r="AD116" s="359">
        <v>18</v>
      </c>
      <c r="AE116" s="369">
        <v>1.04</v>
      </c>
      <c r="AF116" s="340">
        <v>18</v>
      </c>
      <c r="AG116" s="369">
        <v>1.32</v>
      </c>
      <c r="AH116" s="359" t="s">
        <v>231</v>
      </c>
      <c r="AI116" s="369">
        <v>2.41</v>
      </c>
      <c r="AJ116" s="359" t="s">
        <v>235</v>
      </c>
      <c r="AK116" s="369">
        <v>1.57</v>
      </c>
      <c r="AL116" s="340">
        <v>29</v>
      </c>
      <c r="AM116" s="369">
        <v>1.59</v>
      </c>
      <c r="AN116" s="359" t="s">
        <v>236</v>
      </c>
      <c r="AO116" s="369">
        <v>3.14</v>
      </c>
      <c r="AP116" s="359">
        <v>28</v>
      </c>
      <c r="AQ116" s="369">
        <v>1.8</v>
      </c>
      <c r="AR116" s="340">
        <v>14</v>
      </c>
      <c r="AS116" s="369">
        <v>1.73</v>
      </c>
      <c r="AT116" s="359">
        <v>17</v>
      </c>
      <c r="AU116" s="369">
        <v>4.2699999999999996</v>
      </c>
      <c r="AV116" s="359">
        <v>13</v>
      </c>
      <c r="AW116" s="369">
        <v>1.7</v>
      </c>
      <c r="AX116" s="359">
        <v>14</v>
      </c>
      <c r="AY116" s="369">
        <v>1.18</v>
      </c>
      <c r="AZ116" s="359">
        <v>15</v>
      </c>
      <c r="BA116" s="369">
        <v>2.4700000000000002</v>
      </c>
      <c r="BB116" s="359">
        <v>13</v>
      </c>
      <c r="BC116" s="369">
        <v>1.29</v>
      </c>
      <c r="BD116" s="359">
        <v>20</v>
      </c>
      <c r="BE116" s="369">
        <v>1.27</v>
      </c>
      <c r="BF116" s="359">
        <v>22</v>
      </c>
      <c r="BG116" s="369">
        <v>2.71</v>
      </c>
      <c r="BH116" s="359">
        <v>20</v>
      </c>
      <c r="BI116" s="369">
        <v>1.41</v>
      </c>
      <c r="BJ116" s="359">
        <v>33</v>
      </c>
      <c r="BK116" s="370">
        <v>1.84</v>
      </c>
      <c r="BL116" s="371" t="s">
        <v>236</v>
      </c>
      <c r="BM116" s="370">
        <v>3.62</v>
      </c>
      <c r="BN116" s="371">
        <v>35</v>
      </c>
      <c r="BO116" s="369">
        <v>2.11</v>
      </c>
      <c r="BP116" s="359" t="s">
        <v>237</v>
      </c>
      <c r="BQ116" s="370">
        <v>0.93</v>
      </c>
      <c r="BR116" s="371" t="s">
        <v>237</v>
      </c>
      <c r="BS116" s="370">
        <v>1.9</v>
      </c>
      <c r="BT116" s="371">
        <v>13</v>
      </c>
      <c r="BU116" s="369">
        <v>1.06</v>
      </c>
      <c r="BV116" s="359" t="s">
        <v>235</v>
      </c>
      <c r="BW116" s="370">
        <v>0.86</v>
      </c>
      <c r="BX116" s="371" t="s">
        <v>235</v>
      </c>
      <c r="BY116" s="370">
        <v>1.67</v>
      </c>
      <c r="BZ116" s="371">
        <v>19</v>
      </c>
      <c r="CA116" s="369">
        <v>1</v>
      </c>
      <c r="CB116" s="340">
        <v>18</v>
      </c>
      <c r="CC116" s="370">
        <v>1.29</v>
      </c>
      <c r="CD116" s="371">
        <v>22</v>
      </c>
      <c r="CE116" s="370">
        <v>2.65</v>
      </c>
      <c r="CF116" s="371">
        <v>17</v>
      </c>
      <c r="CG116" s="369">
        <v>1.46</v>
      </c>
      <c r="CH116" s="340">
        <v>24</v>
      </c>
      <c r="CI116" s="370">
        <v>1.81</v>
      </c>
      <c r="CJ116" s="371">
        <v>27</v>
      </c>
      <c r="CK116" s="370">
        <v>4.01</v>
      </c>
      <c r="CL116" s="371">
        <v>22</v>
      </c>
      <c r="CM116" s="369">
        <v>1.99</v>
      </c>
      <c r="CN116" s="359">
        <v>29</v>
      </c>
      <c r="CO116" s="370">
        <v>1.44</v>
      </c>
      <c r="CP116" s="371">
        <v>26</v>
      </c>
      <c r="CQ116" s="370">
        <v>2.79</v>
      </c>
      <c r="CR116" s="371">
        <v>31</v>
      </c>
      <c r="CS116" s="369">
        <v>1.68</v>
      </c>
      <c r="CT116" s="359" t="s">
        <v>238</v>
      </c>
      <c r="CU116" s="370">
        <v>1.8</v>
      </c>
      <c r="CV116" s="371">
        <v>47</v>
      </c>
      <c r="CW116" s="370">
        <v>3.55</v>
      </c>
      <c r="CX116" s="371">
        <v>42</v>
      </c>
      <c r="CY116" s="369">
        <v>2.0699999999999998</v>
      </c>
      <c r="CZ116" s="340">
        <v>20</v>
      </c>
      <c r="DA116" s="370">
        <v>1.55</v>
      </c>
      <c r="DB116" s="371">
        <v>20</v>
      </c>
      <c r="DC116" s="370">
        <v>3.55</v>
      </c>
      <c r="DD116" s="371">
        <v>20</v>
      </c>
      <c r="DE116" s="369">
        <v>1.65</v>
      </c>
      <c r="DF116" s="359">
        <v>40</v>
      </c>
      <c r="DG116" s="370">
        <v>1.96</v>
      </c>
      <c r="DH116" s="371">
        <v>42</v>
      </c>
      <c r="DI116" s="370">
        <v>4.0199999999999996</v>
      </c>
      <c r="DJ116" s="371">
        <v>39</v>
      </c>
      <c r="DK116" s="353">
        <v>2.2000000000000002</v>
      </c>
    </row>
    <row r="117" spans="1:115">
      <c r="A117" s="168" t="s">
        <v>205</v>
      </c>
      <c r="B117" s="336">
        <v>11</v>
      </c>
      <c r="C117" s="366">
        <v>0.26</v>
      </c>
      <c r="D117" s="356">
        <v>13</v>
      </c>
      <c r="E117" s="366">
        <v>0.54</v>
      </c>
      <c r="F117" s="356">
        <v>10</v>
      </c>
      <c r="G117" s="366">
        <v>0.28000000000000003</v>
      </c>
      <c r="H117" s="336">
        <v>9</v>
      </c>
      <c r="I117" s="366">
        <v>0.28999999999999998</v>
      </c>
      <c r="J117" s="356">
        <v>11</v>
      </c>
      <c r="K117" s="366">
        <v>0.62</v>
      </c>
      <c r="L117" s="356">
        <v>8</v>
      </c>
      <c r="M117" s="366">
        <v>0.32</v>
      </c>
      <c r="N117" s="336">
        <v>19</v>
      </c>
      <c r="O117" s="366">
        <v>0.56999999999999995</v>
      </c>
      <c r="P117" s="356">
        <v>19</v>
      </c>
      <c r="Q117" s="366">
        <v>0.62</v>
      </c>
      <c r="R117" s="356">
        <v>18</v>
      </c>
      <c r="S117" s="366">
        <v>0.32</v>
      </c>
      <c r="T117" s="356">
        <v>8</v>
      </c>
      <c r="U117" s="366">
        <v>0.69</v>
      </c>
      <c r="V117" s="356">
        <v>10</v>
      </c>
      <c r="W117" s="366">
        <v>1.56</v>
      </c>
      <c r="X117" s="356">
        <v>7</v>
      </c>
      <c r="Y117" s="366">
        <v>0.75</v>
      </c>
      <c r="Z117" s="356">
        <v>9</v>
      </c>
      <c r="AA117" s="366">
        <v>0.67</v>
      </c>
      <c r="AB117" s="356">
        <v>12</v>
      </c>
      <c r="AC117" s="366">
        <v>1.48</v>
      </c>
      <c r="AD117" s="356">
        <v>9</v>
      </c>
      <c r="AE117" s="366">
        <v>0.75</v>
      </c>
      <c r="AF117" s="336">
        <v>6</v>
      </c>
      <c r="AG117" s="366">
        <v>0.86</v>
      </c>
      <c r="AH117" s="356">
        <v>6</v>
      </c>
      <c r="AI117" s="366">
        <v>1.62</v>
      </c>
      <c r="AJ117" s="356">
        <v>6</v>
      </c>
      <c r="AK117" s="366">
        <v>0.99</v>
      </c>
      <c r="AL117" s="336">
        <v>17</v>
      </c>
      <c r="AM117" s="366">
        <v>1.3</v>
      </c>
      <c r="AN117" s="356">
        <v>20</v>
      </c>
      <c r="AO117" s="366">
        <v>2.66</v>
      </c>
      <c r="AP117" s="356">
        <v>16</v>
      </c>
      <c r="AQ117" s="366">
        <v>1.44</v>
      </c>
      <c r="AR117" s="336">
        <v>7</v>
      </c>
      <c r="AS117" s="366">
        <v>1.1599999999999999</v>
      </c>
      <c r="AT117" s="356">
        <v>6</v>
      </c>
      <c r="AU117" s="366">
        <v>2.4700000000000002</v>
      </c>
      <c r="AV117" s="356">
        <v>7</v>
      </c>
      <c r="AW117" s="366">
        <v>1.28</v>
      </c>
      <c r="AX117" s="356">
        <v>3</v>
      </c>
      <c r="AY117" s="366">
        <v>0.63</v>
      </c>
      <c r="AZ117" s="356">
        <v>3</v>
      </c>
      <c r="BA117" s="366">
        <v>1.08</v>
      </c>
      <c r="BB117" s="356">
        <v>4</v>
      </c>
      <c r="BC117" s="366">
        <v>0.77</v>
      </c>
      <c r="BD117" s="356">
        <v>7</v>
      </c>
      <c r="BE117" s="366">
        <v>0.86</v>
      </c>
      <c r="BF117" s="356">
        <v>11</v>
      </c>
      <c r="BG117" s="366">
        <v>2.1800000000000002</v>
      </c>
      <c r="BH117" s="356">
        <v>6</v>
      </c>
      <c r="BI117" s="366">
        <v>0.83</v>
      </c>
      <c r="BJ117" s="356">
        <v>22</v>
      </c>
      <c r="BK117" s="367">
        <v>1.59</v>
      </c>
      <c r="BL117" s="368">
        <v>23</v>
      </c>
      <c r="BM117" s="367">
        <v>3.26</v>
      </c>
      <c r="BN117" s="368">
        <v>21</v>
      </c>
      <c r="BO117" s="366">
        <v>1.78</v>
      </c>
      <c r="BP117" s="356">
        <v>8</v>
      </c>
      <c r="BQ117" s="367">
        <v>0.74</v>
      </c>
      <c r="BR117" s="368">
        <v>9</v>
      </c>
      <c r="BS117" s="367">
        <v>1.56</v>
      </c>
      <c r="BT117" s="368">
        <v>8</v>
      </c>
      <c r="BU117" s="366">
        <v>0.83</v>
      </c>
      <c r="BV117" s="356">
        <v>9</v>
      </c>
      <c r="BW117" s="367">
        <v>0.65</v>
      </c>
      <c r="BX117" s="368">
        <v>10</v>
      </c>
      <c r="BY117" s="367">
        <v>1.31</v>
      </c>
      <c r="BZ117" s="368">
        <v>9</v>
      </c>
      <c r="CA117" s="366">
        <v>0.74</v>
      </c>
      <c r="CB117" s="336">
        <v>9</v>
      </c>
      <c r="CC117" s="367">
        <v>0.98</v>
      </c>
      <c r="CD117" s="368">
        <v>14</v>
      </c>
      <c r="CE117" s="367">
        <v>2.3199999999999998</v>
      </c>
      <c r="CF117" s="368">
        <v>7</v>
      </c>
      <c r="CG117" s="366">
        <v>0.99</v>
      </c>
      <c r="CH117" s="336">
        <v>11</v>
      </c>
      <c r="CI117" s="367">
        <v>1.35</v>
      </c>
      <c r="CJ117" s="368">
        <v>15</v>
      </c>
      <c r="CK117" s="367">
        <v>3.26</v>
      </c>
      <c r="CL117" s="368">
        <v>9</v>
      </c>
      <c r="CM117" s="366">
        <v>1.39</v>
      </c>
      <c r="CN117" s="356">
        <v>19</v>
      </c>
      <c r="CO117" s="367">
        <v>1.22</v>
      </c>
      <c r="CP117" s="368">
        <v>16</v>
      </c>
      <c r="CQ117" s="367">
        <v>2.34</v>
      </c>
      <c r="CR117" s="368">
        <v>19</v>
      </c>
      <c r="CS117" s="366">
        <v>1.43</v>
      </c>
      <c r="CT117" s="356">
        <v>32</v>
      </c>
      <c r="CU117" s="367">
        <v>1.7</v>
      </c>
      <c r="CV117" s="368">
        <v>35</v>
      </c>
      <c r="CW117" s="367">
        <v>3.38</v>
      </c>
      <c r="CX117" s="368">
        <v>31</v>
      </c>
      <c r="CY117" s="366">
        <v>1.94</v>
      </c>
      <c r="CZ117" s="336">
        <v>12</v>
      </c>
      <c r="DA117" s="367">
        <v>1.29</v>
      </c>
      <c r="DB117" s="368">
        <v>14</v>
      </c>
      <c r="DC117" s="367">
        <v>3.03</v>
      </c>
      <c r="DD117" s="368">
        <v>12</v>
      </c>
      <c r="DE117" s="366">
        <v>1.34</v>
      </c>
      <c r="DF117" s="356">
        <v>28</v>
      </c>
      <c r="DG117" s="367">
        <v>1.83</v>
      </c>
      <c r="DH117" s="368">
        <v>33</v>
      </c>
      <c r="DI117" s="367">
        <v>3.86</v>
      </c>
      <c r="DJ117" s="368">
        <v>27</v>
      </c>
      <c r="DK117" s="357">
        <v>2</v>
      </c>
    </row>
    <row r="118" spans="1:115">
      <c r="A118" s="174" t="s">
        <v>206</v>
      </c>
      <c r="B118" s="340">
        <v>7</v>
      </c>
      <c r="C118" s="369">
        <v>0.21</v>
      </c>
      <c r="D118" s="359">
        <v>6</v>
      </c>
      <c r="E118" s="369">
        <v>0.38</v>
      </c>
      <c r="F118" s="359">
        <v>7</v>
      </c>
      <c r="G118" s="369">
        <v>0.25</v>
      </c>
      <c r="H118" s="340">
        <v>7</v>
      </c>
      <c r="I118" s="369">
        <v>0.25</v>
      </c>
      <c r="J118" s="359">
        <v>6</v>
      </c>
      <c r="K118" s="369">
        <v>0.45</v>
      </c>
      <c r="L118" s="359">
        <v>7</v>
      </c>
      <c r="M118" s="369">
        <v>0.28999999999999998</v>
      </c>
      <c r="N118" s="340">
        <v>7</v>
      </c>
      <c r="O118" s="369">
        <v>0.36</v>
      </c>
      <c r="P118" s="359">
        <v>6</v>
      </c>
      <c r="Q118" s="369">
        <v>0.45</v>
      </c>
      <c r="R118" s="359">
        <v>7</v>
      </c>
      <c r="S118" s="369">
        <v>0.28999999999999998</v>
      </c>
      <c r="T118" s="359">
        <v>8</v>
      </c>
      <c r="U118" s="369">
        <v>0.65</v>
      </c>
      <c r="V118" s="359">
        <v>8</v>
      </c>
      <c r="W118" s="369">
        <v>1.29</v>
      </c>
      <c r="X118" s="359">
        <v>8</v>
      </c>
      <c r="Y118" s="369">
        <v>0.75</v>
      </c>
      <c r="Z118" s="359">
        <v>7</v>
      </c>
      <c r="AA118" s="369">
        <v>0.57999999999999996</v>
      </c>
      <c r="AB118" s="359">
        <v>6</v>
      </c>
      <c r="AC118" s="369">
        <v>1.04</v>
      </c>
      <c r="AD118" s="359">
        <v>7</v>
      </c>
      <c r="AE118" s="369">
        <v>0.69</v>
      </c>
      <c r="AF118" s="340">
        <v>8</v>
      </c>
      <c r="AG118" s="369">
        <v>0.83</v>
      </c>
      <c r="AH118" s="359">
        <v>7</v>
      </c>
      <c r="AI118" s="369">
        <v>1.47</v>
      </c>
      <c r="AJ118" s="359">
        <v>9</v>
      </c>
      <c r="AK118" s="369">
        <v>1.01</v>
      </c>
      <c r="AL118" s="340">
        <v>7</v>
      </c>
      <c r="AM118" s="369">
        <v>0.94</v>
      </c>
      <c r="AN118" s="359">
        <v>8</v>
      </c>
      <c r="AO118" s="369">
        <v>2.0099999999999998</v>
      </c>
      <c r="AP118" s="359">
        <v>7</v>
      </c>
      <c r="AQ118" s="369">
        <v>1</v>
      </c>
      <c r="AR118" s="340">
        <v>6</v>
      </c>
      <c r="AS118" s="369">
        <v>1.1499999999999999</v>
      </c>
      <c r="AT118" s="359">
        <v>6</v>
      </c>
      <c r="AU118" s="369">
        <v>2.86</v>
      </c>
      <c r="AV118" s="359">
        <v>5</v>
      </c>
      <c r="AW118" s="369">
        <v>1.1200000000000001</v>
      </c>
      <c r="AX118" s="359">
        <v>9</v>
      </c>
      <c r="AY118" s="369">
        <v>0.98</v>
      </c>
      <c r="AZ118" s="359">
        <v>11</v>
      </c>
      <c r="BA118" s="369">
        <v>2.1800000000000002</v>
      </c>
      <c r="BB118" s="359">
        <v>8</v>
      </c>
      <c r="BC118" s="369">
        <v>1.02</v>
      </c>
      <c r="BD118" s="359">
        <v>9</v>
      </c>
      <c r="BE118" s="369">
        <v>0.88</v>
      </c>
      <c r="BF118" s="359">
        <v>8</v>
      </c>
      <c r="BG118" s="369">
        <v>1.74</v>
      </c>
      <c r="BH118" s="359">
        <v>9</v>
      </c>
      <c r="BI118" s="369">
        <v>1.03</v>
      </c>
      <c r="BJ118" s="359">
        <v>8</v>
      </c>
      <c r="BK118" s="370">
        <v>1.01</v>
      </c>
      <c r="BL118" s="371">
        <v>4</v>
      </c>
      <c r="BM118" s="370">
        <v>1.69</v>
      </c>
      <c r="BN118" s="371">
        <v>9</v>
      </c>
      <c r="BO118" s="369">
        <v>1.24</v>
      </c>
      <c r="BP118" s="359">
        <v>4</v>
      </c>
      <c r="BQ118" s="370">
        <v>0.53</v>
      </c>
      <c r="BR118" s="371">
        <v>4</v>
      </c>
      <c r="BS118" s="370">
        <v>1.04</v>
      </c>
      <c r="BT118" s="371">
        <v>4</v>
      </c>
      <c r="BU118" s="369">
        <v>0.61</v>
      </c>
      <c r="BV118" s="359">
        <v>7</v>
      </c>
      <c r="BW118" s="370">
        <v>0.53</v>
      </c>
      <c r="BX118" s="371">
        <v>5</v>
      </c>
      <c r="BY118" s="370">
        <v>0.88</v>
      </c>
      <c r="BZ118" s="371">
        <v>8</v>
      </c>
      <c r="CA118" s="369">
        <v>0.65</v>
      </c>
      <c r="CB118" s="340">
        <v>8</v>
      </c>
      <c r="CC118" s="370">
        <v>0.85</v>
      </c>
      <c r="CD118" s="371">
        <v>6</v>
      </c>
      <c r="CE118" s="370">
        <v>1.37</v>
      </c>
      <c r="CF118" s="371">
        <v>8</v>
      </c>
      <c r="CG118" s="369">
        <v>1.06</v>
      </c>
      <c r="CH118" s="340">
        <v>7</v>
      </c>
      <c r="CI118" s="370">
        <v>1.06</v>
      </c>
      <c r="CJ118" s="371">
        <v>8</v>
      </c>
      <c r="CK118" s="370">
        <v>2.42</v>
      </c>
      <c r="CL118" s="371">
        <v>7</v>
      </c>
      <c r="CM118" s="369">
        <v>1.1399999999999999</v>
      </c>
      <c r="CN118" s="359">
        <v>7</v>
      </c>
      <c r="CO118" s="370">
        <v>0.78</v>
      </c>
      <c r="CP118" s="371">
        <v>5</v>
      </c>
      <c r="CQ118" s="370">
        <v>1.4</v>
      </c>
      <c r="CR118" s="371">
        <v>7</v>
      </c>
      <c r="CS118" s="369">
        <v>0.93</v>
      </c>
      <c r="CT118" s="359">
        <v>5</v>
      </c>
      <c r="CU118" s="370">
        <v>0.78</v>
      </c>
      <c r="CV118" s="371">
        <v>4</v>
      </c>
      <c r="CW118" s="370">
        <v>1.37</v>
      </c>
      <c r="CX118" s="371">
        <v>6</v>
      </c>
      <c r="CY118" s="369">
        <v>0.95</v>
      </c>
      <c r="CZ118" s="340">
        <v>4</v>
      </c>
      <c r="DA118" s="370">
        <v>0.75</v>
      </c>
      <c r="DB118" s="371">
        <v>3</v>
      </c>
      <c r="DC118" s="370">
        <v>1.57</v>
      </c>
      <c r="DD118" s="371">
        <v>5</v>
      </c>
      <c r="DE118" s="369">
        <v>0.84</v>
      </c>
      <c r="DF118" s="359">
        <v>5</v>
      </c>
      <c r="DG118" s="370">
        <v>0.82</v>
      </c>
      <c r="DH118" s="371">
        <v>4</v>
      </c>
      <c r="DI118" s="370">
        <v>1.38</v>
      </c>
      <c r="DJ118" s="371">
        <v>5</v>
      </c>
      <c r="DK118" s="353">
        <v>1.01</v>
      </c>
    </row>
    <row r="119" spans="1:115">
      <c r="A119" s="344" t="s">
        <v>207</v>
      </c>
      <c r="B119" s="345">
        <v>3</v>
      </c>
      <c r="C119" s="372">
        <v>0.15</v>
      </c>
      <c r="D119" s="361">
        <v>3</v>
      </c>
      <c r="E119" s="372">
        <v>0.3</v>
      </c>
      <c r="F119" s="361">
        <v>3</v>
      </c>
      <c r="G119" s="372">
        <v>0.17</v>
      </c>
      <c r="H119" s="345">
        <v>3</v>
      </c>
      <c r="I119" s="372">
        <v>0.16</v>
      </c>
      <c r="J119" s="361">
        <v>3</v>
      </c>
      <c r="K119" s="372">
        <v>0.34</v>
      </c>
      <c r="L119" s="361">
        <v>3</v>
      </c>
      <c r="M119" s="372">
        <v>0.19</v>
      </c>
      <c r="N119" s="345">
        <v>5</v>
      </c>
      <c r="O119" s="372">
        <v>0.32</v>
      </c>
      <c r="P119" s="361">
        <v>5</v>
      </c>
      <c r="Q119" s="372">
        <v>0.34</v>
      </c>
      <c r="R119" s="361">
        <v>5</v>
      </c>
      <c r="S119" s="372">
        <v>0.19</v>
      </c>
      <c r="T119" s="361">
        <v>3</v>
      </c>
      <c r="U119" s="372">
        <v>0.41</v>
      </c>
      <c r="V119" s="361">
        <v>3</v>
      </c>
      <c r="W119" s="372">
        <v>0.74</v>
      </c>
      <c r="X119" s="361">
        <v>3</v>
      </c>
      <c r="Y119" s="372">
        <v>0.48</v>
      </c>
      <c r="Z119" s="361">
        <v>3</v>
      </c>
      <c r="AA119" s="372">
        <v>0.41</v>
      </c>
      <c r="AB119" s="361">
        <v>4</v>
      </c>
      <c r="AC119" s="372">
        <v>0.87</v>
      </c>
      <c r="AD119" s="361">
        <v>3</v>
      </c>
      <c r="AE119" s="372">
        <v>0.46</v>
      </c>
      <c r="AF119" s="345">
        <v>4</v>
      </c>
      <c r="AG119" s="372">
        <v>0.7</v>
      </c>
      <c r="AH119" s="361">
        <v>4</v>
      </c>
      <c r="AI119" s="372">
        <v>1.33</v>
      </c>
      <c r="AJ119" s="361">
        <v>3</v>
      </c>
      <c r="AK119" s="372">
        <v>0.81</v>
      </c>
      <c r="AL119" s="345">
        <v>4</v>
      </c>
      <c r="AM119" s="372">
        <v>0.69</v>
      </c>
      <c r="AN119" s="361">
        <v>3</v>
      </c>
      <c r="AO119" s="372">
        <v>1.1399999999999999</v>
      </c>
      <c r="AP119" s="361">
        <v>5</v>
      </c>
      <c r="AQ119" s="372">
        <v>0.85</v>
      </c>
      <c r="AR119" s="345">
        <v>2</v>
      </c>
      <c r="AS119" s="372">
        <v>0.84</v>
      </c>
      <c r="AT119" s="361">
        <v>5</v>
      </c>
      <c r="AU119" s="372">
        <v>2.67</v>
      </c>
      <c r="AV119" s="361">
        <v>1</v>
      </c>
      <c r="AW119" s="372">
        <v>0.45</v>
      </c>
      <c r="AX119" s="361">
        <v>1</v>
      </c>
      <c r="AY119" s="372">
        <v>0.36</v>
      </c>
      <c r="AZ119" s="361">
        <v>1</v>
      </c>
      <c r="BA119" s="372">
        <v>0.73</v>
      </c>
      <c r="BB119" s="361">
        <v>1</v>
      </c>
      <c r="BC119" s="372">
        <v>0.4</v>
      </c>
      <c r="BD119" s="361">
        <v>4</v>
      </c>
      <c r="BE119" s="372">
        <v>0.57999999999999996</v>
      </c>
      <c r="BF119" s="361">
        <v>2</v>
      </c>
      <c r="BG119" s="372">
        <v>0.9</v>
      </c>
      <c r="BH119" s="361">
        <v>5</v>
      </c>
      <c r="BI119" s="372">
        <v>0.73</v>
      </c>
      <c r="BJ119" s="361">
        <v>4</v>
      </c>
      <c r="BK119" s="373">
        <v>0.77</v>
      </c>
      <c r="BL119" s="374">
        <v>3</v>
      </c>
      <c r="BM119" s="373">
        <v>1.51</v>
      </c>
      <c r="BN119" s="374">
        <v>5</v>
      </c>
      <c r="BO119" s="372">
        <v>0.88</v>
      </c>
      <c r="BP119" s="361">
        <v>2</v>
      </c>
      <c r="BQ119" s="373">
        <v>0.33</v>
      </c>
      <c r="BR119" s="374">
        <v>1</v>
      </c>
      <c r="BS119" s="373">
        <v>0.64</v>
      </c>
      <c r="BT119" s="374">
        <v>2</v>
      </c>
      <c r="BU119" s="372">
        <v>0.38</v>
      </c>
      <c r="BV119" s="361">
        <v>3</v>
      </c>
      <c r="BW119" s="373">
        <v>0.37</v>
      </c>
      <c r="BX119" s="374">
        <v>4</v>
      </c>
      <c r="BY119" s="373">
        <v>0.84</v>
      </c>
      <c r="BZ119" s="374">
        <v>3</v>
      </c>
      <c r="CA119" s="372">
        <v>0.4</v>
      </c>
      <c r="CB119" s="345">
        <v>2</v>
      </c>
      <c r="CC119" s="373">
        <v>0.43</v>
      </c>
      <c r="CD119" s="374">
        <v>2</v>
      </c>
      <c r="CE119" s="373">
        <v>0.8</v>
      </c>
      <c r="CF119" s="374">
        <v>2</v>
      </c>
      <c r="CG119" s="372">
        <v>0.51</v>
      </c>
      <c r="CH119" s="345">
        <v>6</v>
      </c>
      <c r="CI119" s="373">
        <v>1.01</v>
      </c>
      <c r="CJ119" s="374">
        <v>5</v>
      </c>
      <c r="CK119" s="373">
        <v>2</v>
      </c>
      <c r="CL119" s="374">
        <v>6</v>
      </c>
      <c r="CM119" s="372">
        <v>1.17</v>
      </c>
      <c r="CN119" s="361">
        <v>4</v>
      </c>
      <c r="CO119" s="373">
        <v>0.65</v>
      </c>
      <c r="CP119" s="374">
        <v>4</v>
      </c>
      <c r="CQ119" s="373">
        <v>1.4</v>
      </c>
      <c r="CR119" s="374">
        <v>4</v>
      </c>
      <c r="CS119" s="372">
        <v>0.71</v>
      </c>
      <c r="CT119" s="361">
        <v>6</v>
      </c>
      <c r="CU119" s="373">
        <v>0.88</v>
      </c>
      <c r="CV119" s="374">
        <v>8</v>
      </c>
      <c r="CW119" s="373">
        <v>1.9</v>
      </c>
      <c r="CX119" s="374">
        <v>5</v>
      </c>
      <c r="CY119" s="372">
        <v>0.94</v>
      </c>
      <c r="CZ119" s="345">
        <v>3</v>
      </c>
      <c r="DA119" s="373">
        <v>0.73</v>
      </c>
      <c r="DB119" s="374">
        <v>3</v>
      </c>
      <c r="DC119" s="373">
        <v>1.71</v>
      </c>
      <c r="DD119" s="374">
        <v>3</v>
      </c>
      <c r="DE119" s="372">
        <v>0.76</v>
      </c>
      <c r="DF119" s="361">
        <v>7</v>
      </c>
      <c r="DG119" s="373">
        <v>1.01</v>
      </c>
      <c r="DH119" s="374">
        <v>6</v>
      </c>
      <c r="DI119" s="373">
        <v>1.98</v>
      </c>
      <c r="DJ119" s="374">
        <v>7</v>
      </c>
      <c r="DK119" s="362">
        <v>1.1599999999999999</v>
      </c>
    </row>
    <row r="120" spans="1:115" ht="15">
      <c r="A120" s="754" t="s">
        <v>217</v>
      </c>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303"/>
      <c r="AA120" s="303"/>
      <c r="AB120" s="303"/>
      <c r="AC120" s="303"/>
      <c r="AD120" s="303"/>
      <c r="AE120" s="303"/>
      <c r="AF120" s="303"/>
      <c r="AG120" s="303"/>
      <c r="AH120" s="303"/>
      <c r="AI120" s="303"/>
      <c r="AJ120" s="303"/>
      <c r="AK120" s="303"/>
      <c r="AL120" s="303"/>
      <c r="AM120" s="303"/>
      <c r="AN120" s="303"/>
      <c r="AO120" s="303"/>
      <c r="AP120" s="303"/>
      <c r="AQ120" s="303"/>
      <c r="AR120" s="303"/>
      <c r="AS120" s="303"/>
      <c r="AT120" s="303"/>
      <c r="AU120" s="303"/>
      <c r="AV120" s="303"/>
      <c r="AW120" s="303"/>
      <c r="AX120" s="303"/>
      <c r="AY120" s="303"/>
      <c r="AZ120" s="303"/>
      <c r="BA120" s="303"/>
      <c r="BB120" s="303"/>
      <c r="BC120" s="303"/>
      <c r="BD120" s="303"/>
      <c r="BE120" s="303"/>
      <c r="BF120" s="303"/>
      <c r="BG120" s="303"/>
      <c r="BH120" s="303"/>
      <c r="BI120" s="303"/>
      <c r="BJ120" s="303"/>
      <c r="BK120" s="303"/>
      <c r="BL120" s="303"/>
      <c r="BM120" s="303"/>
      <c r="BN120" s="303"/>
      <c r="BO120" s="303"/>
      <c r="BP120" s="303"/>
      <c r="BQ120" s="303"/>
      <c r="BR120" s="303"/>
      <c r="BS120" s="303"/>
      <c r="BT120" s="303"/>
      <c r="BU120" s="303"/>
      <c r="BV120" s="303"/>
      <c r="BW120" s="303"/>
      <c r="BX120" s="303"/>
      <c r="BY120" s="303"/>
      <c r="BZ120" s="303"/>
      <c r="CA120" s="303"/>
      <c r="CB120" s="303"/>
      <c r="CC120" s="303"/>
      <c r="CD120" s="303"/>
      <c r="CE120" s="303"/>
      <c r="CF120" s="303"/>
      <c r="CG120" s="303"/>
      <c r="CH120" s="303"/>
      <c r="CI120" s="303"/>
      <c r="CJ120" s="303"/>
      <c r="CK120" s="303"/>
      <c r="CL120" s="303"/>
      <c r="CM120" s="303"/>
      <c r="CN120" s="303"/>
      <c r="CO120" s="303"/>
      <c r="CP120" s="303"/>
      <c r="CQ120" s="303"/>
      <c r="CR120" s="303"/>
      <c r="CS120" s="303"/>
      <c r="CT120" s="303"/>
      <c r="CU120" s="303"/>
      <c r="CV120" s="303"/>
      <c r="CW120" s="303"/>
      <c r="CX120" s="303"/>
      <c r="CY120" s="303"/>
      <c r="CZ120" s="303"/>
      <c r="DA120" s="303"/>
      <c r="DB120" s="303"/>
      <c r="DC120" s="303"/>
      <c r="DD120" s="303"/>
      <c r="DE120" s="303"/>
      <c r="DF120" s="303"/>
      <c r="DG120" s="303"/>
      <c r="DH120" s="303"/>
      <c r="DI120" s="303"/>
      <c r="DJ120" s="303"/>
      <c r="DK120" s="303"/>
    </row>
    <row r="121" spans="1:115" ht="15">
      <c r="A121" s="60" t="s">
        <v>239</v>
      </c>
      <c r="B121" s="10"/>
      <c r="C121" s="10"/>
      <c r="D121" s="10"/>
      <c r="E121" s="10"/>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3"/>
      <c r="AY121" s="303"/>
      <c r="AZ121" s="303"/>
      <c r="BA121" s="303"/>
      <c r="BB121" s="303"/>
      <c r="BC121" s="303"/>
      <c r="BD121" s="303"/>
      <c r="BE121" s="303"/>
      <c r="BF121" s="303"/>
      <c r="BG121" s="303"/>
      <c r="BH121" s="303"/>
      <c r="BI121" s="303"/>
      <c r="BJ121" s="303"/>
      <c r="BK121" s="303"/>
      <c r="BL121" s="303"/>
      <c r="BM121" s="303"/>
      <c r="BN121" s="303"/>
      <c r="BO121" s="303"/>
      <c r="BP121" s="303"/>
      <c r="BQ121" s="303"/>
      <c r="BR121" s="303"/>
      <c r="BS121" s="303"/>
      <c r="BT121" s="303"/>
      <c r="BU121" s="303"/>
      <c r="BV121" s="303"/>
      <c r="BW121" s="303"/>
      <c r="BX121" s="303"/>
      <c r="BY121" s="303"/>
      <c r="BZ121" s="303"/>
      <c r="CA121" s="303"/>
      <c r="CB121" s="303"/>
      <c r="CC121" s="303"/>
      <c r="CD121" s="303"/>
      <c r="CE121" s="303"/>
      <c r="CF121" s="303"/>
      <c r="CG121" s="303"/>
      <c r="CH121" s="303"/>
      <c r="CI121" s="303"/>
      <c r="CJ121" s="303"/>
      <c r="CK121" s="303"/>
      <c r="CL121" s="303"/>
      <c r="CM121" s="303"/>
      <c r="CN121" s="303"/>
      <c r="CO121" s="303"/>
      <c r="CP121" s="303"/>
      <c r="CQ121" s="303"/>
      <c r="CR121" s="303"/>
      <c r="CS121" s="303"/>
      <c r="CT121" s="303"/>
      <c r="CU121" s="303"/>
      <c r="CV121" s="303"/>
      <c r="CW121" s="303"/>
      <c r="CX121" s="303"/>
      <c r="CY121" s="303"/>
      <c r="CZ121" s="303"/>
      <c r="DA121" s="303"/>
      <c r="DB121" s="303"/>
      <c r="DC121" s="303"/>
      <c r="DD121" s="303"/>
      <c r="DE121" s="303"/>
      <c r="DF121" s="303"/>
      <c r="DG121" s="303"/>
      <c r="DH121" s="303"/>
      <c r="DI121" s="303"/>
      <c r="DJ121" s="303"/>
      <c r="DK121" s="303"/>
    </row>
    <row r="122" spans="1:115" ht="15">
      <c r="A122" s="755" t="s">
        <v>416</v>
      </c>
      <c r="B122" s="10"/>
      <c r="C122" s="10"/>
      <c r="D122" s="10"/>
      <c r="E122" s="10"/>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c r="AF122" s="303"/>
      <c r="AG122" s="303"/>
      <c r="AH122" s="303"/>
      <c r="AI122" s="303"/>
      <c r="AJ122" s="303"/>
      <c r="AK122" s="303"/>
      <c r="AL122" s="303"/>
      <c r="AM122" s="303"/>
      <c r="AN122" s="303"/>
      <c r="AO122" s="303"/>
      <c r="AP122" s="303"/>
      <c r="AQ122" s="303"/>
      <c r="AR122" s="303"/>
      <c r="AS122" s="303"/>
      <c r="AT122" s="303"/>
      <c r="AU122" s="303"/>
      <c r="AV122" s="303"/>
      <c r="AW122" s="303"/>
      <c r="AX122" s="303"/>
      <c r="AY122" s="303"/>
      <c r="AZ122" s="303"/>
      <c r="BA122" s="303"/>
      <c r="BB122" s="303"/>
      <c r="BC122" s="303"/>
      <c r="BD122" s="303"/>
      <c r="BE122" s="303"/>
      <c r="BF122" s="303"/>
      <c r="BG122" s="303"/>
      <c r="BH122" s="303"/>
      <c r="BI122" s="303"/>
      <c r="BJ122" s="303"/>
      <c r="BK122" s="303"/>
      <c r="BL122" s="303"/>
      <c r="BM122" s="303"/>
      <c r="BN122" s="303"/>
      <c r="BO122" s="303"/>
      <c r="BP122" s="303"/>
      <c r="BQ122" s="303"/>
      <c r="BR122" s="303"/>
      <c r="BS122" s="303"/>
      <c r="BT122" s="303"/>
      <c r="BU122" s="303"/>
      <c r="BV122" s="303"/>
      <c r="BW122" s="303"/>
      <c r="BX122" s="303"/>
      <c r="BY122" s="303"/>
      <c r="BZ122" s="303"/>
      <c r="CA122" s="303"/>
      <c r="CB122" s="303"/>
      <c r="CC122" s="303"/>
      <c r="CD122" s="303"/>
      <c r="CE122" s="303"/>
      <c r="CF122" s="303"/>
      <c r="CG122" s="303"/>
      <c r="CH122" s="303"/>
      <c r="CI122" s="303"/>
      <c r="CJ122" s="303"/>
      <c r="CK122" s="303"/>
      <c r="CL122" s="303"/>
      <c r="CM122" s="303"/>
      <c r="CN122" s="303"/>
      <c r="CO122" s="303"/>
      <c r="CP122" s="303"/>
      <c r="CQ122" s="303"/>
      <c r="CR122" s="303"/>
      <c r="CS122" s="303"/>
      <c r="CT122" s="303"/>
      <c r="CU122" s="303"/>
      <c r="CV122" s="303"/>
      <c r="CW122" s="303"/>
      <c r="CX122" s="303"/>
      <c r="CY122" s="303"/>
      <c r="CZ122" s="303"/>
      <c r="DA122" s="303"/>
      <c r="DB122" s="303"/>
      <c r="DC122" s="303"/>
      <c r="DD122" s="303"/>
      <c r="DE122" s="303"/>
      <c r="DF122" s="303"/>
      <c r="DG122" s="303"/>
      <c r="DH122" s="303"/>
      <c r="DI122" s="303"/>
      <c r="DJ122" s="303"/>
      <c r="DK122" s="303"/>
    </row>
    <row r="123" spans="1:115" ht="1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303"/>
      <c r="AF123" s="303"/>
      <c r="AG123" s="303"/>
      <c r="AH123" s="303"/>
      <c r="AI123" s="303"/>
      <c r="AJ123" s="303"/>
      <c r="AK123" s="303"/>
      <c r="AL123" s="303"/>
      <c r="AM123" s="303"/>
      <c r="AN123" s="303"/>
      <c r="AO123" s="303"/>
      <c r="AP123" s="303"/>
      <c r="AQ123" s="303"/>
      <c r="AR123" s="303"/>
      <c r="AS123" s="303"/>
      <c r="AT123" s="303"/>
      <c r="AU123" s="303"/>
      <c r="AV123" s="303"/>
      <c r="AW123" s="303"/>
      <c r="AX123" s="303"/>
      <c r="AY123" s="303"/>
      <c r="AZ123" s="303"/>
      <c r="BA123" s="303"/>
      <c r="BB123" s="303"/>
      <c r="BC123" s="303"/>
      <c r="BD123" s="303"/>
      <c r="BE123" s="303"/>
      <c r="BF123" s="303"/>
      <c r="BG123" s="303"/>
      <c r="BH123" s="303"/>
      <c r="BI123" s="303"/>
      <c r="BJ123" s="303"/>
      <c r="BK123" s="303"/>
      <c r="BL123" s="303"/>
      <c r="BM123" s="303"/>
      <c r="BN123" s="303"/>
      <c r="BO123" s="303"/>
      <c r="BP123" s="303"/>
      <c r="BQ123" s="303"/>
      <c r="BR123" s="303"/>
      <c r="BS123" s="303"/>
      <c r="BT123" s="303"/>
      <c r="BU123" s="303"/>
      <c r="BV123" s="303"/>
      <c r="BW123" s="303"/>
      <c r="BX123" s="303"/>
      <c r="BY123" s="303"/>
      <c r="BZ123" s="303"/>
      <c r="CA123" s="303"/>
      <c r="CB123" s="303"/>
      <c r="CC123" s="303"/>
      <c r="CD123" s="303"/>
      <c r="CE123" s="303"/>
      <c r="CF123" s="303"/>
      <c r="CG123" s="303"/>
      <c r="CH123" s="303"/>
      <c r="CI123" s="303"/>
      <c r="CJ123" s="303"/>
      <c r="CK123" s="303"/>
      <c r="CL123" s="303"/>
      <c r="CM123" s="303"/>
      <c r="CN123" s="303"/>
      <c r="CO123" s="303"/>
      <c r="CP123" s="303"/>
      <c r="CQ123" s="303"/>
      <c r="CR123" s="303"/>
      <c r="CS123" s="303"/>
      <c r="CT123" s="303"/>
      <c r="CU123" s="303"/>
      <c r="CV123" s="303"/>
      <c r="CW123" s="303"/>
      <c r="CX123" s="303"/>
      <c r="CY123" s="303"/>
      <c r="CZ123" s="303"/>
      <c r="DA123" s="303"/>
      <c r="DB123" s="303"/>
      <c r="DC123" s="303"/>
      <c r="DD123" s="303"/>
      <c r="DE123" s="303"/>
      <c r="DF123" s="303"/>
      <c r="DG123" s="303"/>
      <c r="DH123" s="303"/>
      <c r="DI123" s="303"/>
      <c r="DJ123" s="303"/>
      <c r="DK123" s="303"/>
    </row>
    <row r="124" spans="1:115" ht="31.5" customHeight="1">
      <c r="A124" s="2203" t="s">
        <v>399</v>
      </c>
      <c r="B124" s="2203"/>
      <c r="C124" s="2203"/>
      <c r="D124" s="2203"/>
      <c r="E124" s="22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3"/>
      <c r="AO124" s="303"/>
      <c r="AP124" s="303"/>
      <c r="AQ124" s="303"/>
      <c r="AR124" s="303"/>
      <c r="AS124" s="303"/>
      <c r="AT124" s="303"/>
      <c r="AU124" s="303"/>
      <c r="AV124" s="303"/>
      <c r="AW124" s="303"/>
      <c r="AX124" s="303"/>
      <c r="AY124" s="303"/>
      <c r="AZ124" s="303"/>
      <c r="BA124" s="303"/>
      <c r="BB124" s="303"/>
      <c r="BC124" s="303"/>
      <c r="BD124" s="303"/>
      <c r="BE124" s="303"/>
      <c r="BF124" s="303"/>
      <c r="BG124" s="303"/>
      <c r="BH124" s="303"/>
      <c r="BI124" s="303"/>
      <c r="BJ124" s="303"/>
      <c r="BK124" s="303"/>
      <c r="BL124" s="303"/>
      <c r="BM124" s="303"/>
      <c r="BN124" s="303"/>
      <c r="BO124" s="303"/>
      <c r="BP124" s="303"/>
      <c r="BQ124" s="303"/>
      <c r="BR124" s="303"/>
      <c r="BS124" s="303"/>
      <c r="BT124" s="303"/>
      <c r="BU124" s="303"/>
      <c r="BV124" s="303"/>
      <c r="BW124" s="303"/>
      <c r="BX124" s="303"/>
      <c r="BY124" s="303"/>
      <c r="BZ124" s="303"/>
      <c r="CA124" s="303"/>
      <c r="CB124" s="303"/>
      <c r="CC124" s="303"/>
      <c r="CD124" s="303"/>
      <c r="CE124" s="303"/>
      <c r="CF124" s="303"/>
      <c r="CG124" s="303"/>
      <c r="CH124" s="303"/>
      <c r="CI124" s="303"/>
      <c r="CJ124" s="303"/>
      <c r="CK124" s="303"/>
      <c r="CL124" s="303"/>
      <c r="CM124" s="303"/>
      <c r="CN124" s="303"/>
      <c r="CO124" s="303"/>
      <c r="CP124" s="303"/>
      <c r="CQ124" s="303"/>
      <c r="CR124" s="303"/>
      <c r="CS124" s="303"/>
      <c r="CT124" s="303"/>
      <c r="CU124" s="303"/>
      <c r="CV124" s="303"/>
      <c r="CW124" s="303"/>
      <c r="CX124" s="303"/>
      <c r="CY124" s="303"/>
      <c r="CZ124" s="303"/>
      <c r="DA124" s="303"/>
      <c r="DB124" s="303"/>
      <c r="DC124" s="303"/>
      <c r="DD124" s="303"/>
      <c r="DE124" s="303"/>
      <c r="DF124" s="303"/>
      <c r="DG124" s="303"/>
      <c r="DH124" s="303"/>
      <c r="DI124" s="303"/>
      <c r="DJ124" s="303"/>
      <c r="DK124" s="303"/>
    </row>
    <row r="125" spans="1:115" ht="15">
      <c r="A125" s="348" t="s">
        <v>210</v>
      </c>
      <c r="B125" s="1926" t="s">
        <v>211</v>
      </c>
      <c r="C125" s="1844"/>
      <c r="D125" s="1926" t="s">
        <v>212</v>
      </c>
      <c r="E125" s="2204"/>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303"/>
      <c r="AF125" s="303"/>
      <c r="AG125" s="303"/>
      <c r="AH125" s="303"/>
      <c r="AI125" s="303"/>
      <c r="AJ125" s="303"/>
      <c r="AK125" s="303"/>
      <c r="AL125" s="303"/>
      <c r="AM125" s="303"/>
      <c r="AN125" s="303"/>
      <c r="AO125" s="303"/>
      <c r="AP125" s="303"/>
      <c r="AQ125" s="303"/>
      <c r="AR125" s="303"/>
      <c r="AS125" s="303"/>
      <c r="AT125" s="303"/>
      <c r="AU125" s="303"/>
      <c r="AV125" s="303"/>
      <c r="AW125" s="303"/>
      <c r="AX125" s="303"/>
      <c r="AY125" s="303"/>
      <c r="AZ125" s="303"/>
      <c r="BA125" s="303"/>
      <c r="BB125" s="303"/>
      <c r="BC125" s="303"/>
      <c r="BD125" s="303"/>
      <c r="BE125" s="303"/>
      <c r="BF125" s="303"/>
      <c r="BG125" s="303"/>
      <c r="BH125" s="303"/>
      <c r="BI125" s="303"/>
      <c r="BJ125" s="303"/>
      <c r="BK125" s="303"/>
      <c r="BL125" s="303"/>
      <c r="BM125" s="303"/>
      <c r="BN125" s="303"/>
      <c r="BO125" s="303"/>
      <c r="BP125" s="303"/>
      <c r="BQ125" s="303"/>
      <c r="BR125" s="303"/>
      <c r="BS125" s="303"/>
      <c r="BT125" s="303"/>
      <c r="BU125" s="303"/>
      <c r="BV125" s="303"/>
      <c r="BW125" s="303"/>
      <c r="BX125" s="303"/>
      <c r="BY125" s="303"/>
      <c r="BZ125" s="303"/>
      <c r="CA125" s="303"/>
      <c r="CB125" s="303"/>
      <c r="CC125" s="303"/>
      <c r="CD125" s="303"/>
      <c r="CE125" s="303"/>
      <c r="CF125" s="303"/>
      <c r="CG125" s="303"/>
      <c r="CH125" s="303"/>
      <c r="CI125" s="303"/>
      <c r="CJ125" s="303"/>
      <c r="CK125" s="303"/>
      <c r="CL125" s="303"/>
      <c r="CM125" s="303"/>
      <c r="CN125" s="303"/>
      <c r="CO125" s="303"/>
      <c r="CP125" s="303"/>
      <c r="CQ125" s="303"/>
      <c r="CR125" s="303"/>
      <c r="CS125" s="303"/>
      <c r="CT125" s="303"/>
      <c r="CU125" s="303"/>
      <c r="CV125" s="303"/>
      <c r="CW125" s="303"/>
      <c r="CX125" s="303"/>
      <c r="CY125" s="303"/>
      <c r="CZ125" s="303"/>
      <c r="DA125" s="303"/>
      <c r="DB125" s="303"/>
      <c r="DC125" s="303"/>
      <c r="DD125" s="303"/>
      <c r="DE125" s="303"/>
      <c r="DF125" s="303"/>
      <c r="DG125" s="303"/>
      <c r="DH125" s="303"/>
      <c r="DI125" s="303"/>
      <c r="DJ125" s="303"/>
      <c r="DK125" s="303"/>
    </row>
    <row r="126" spans="1:115" ht="15.75" thickBot="1">
      <c r="A126" s="349" t="s">
        <v>202</v>
      </c>
      <c r="B126" s="328" t="s">
        <v>46</v>
      </c>
      <c r="C126" s="305" t="s">
        <v>69</v>
      </c>
      <c r="D126" s="328" t="s">
        <v>46</v>
      </c>
      <c r="E126" s="328" t="s">
        <v>69</v>
      </c>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c r="AE126" s="303"/>
      <c r="AF126" s="303"/>
      <c r="AG126" s="303"/>
      <c r="AH126" s="303"/>
      <c r="AI126" s="303"/>
      <c r="AJ126" s="303"/>
      <c r="AK126" s="303"/>
      <c r="AL126" s="303"/>
      <c r="AM126" s="303"/>
      <c r="AN126" s="303"/>
      <c r="AO126" s="303"/>
      <c r="AP126" s="303"/>
      <c r="AQ126" s="303"/>
      <c r="AR126" s="303"/>
      <c r="AS126" s="303"/>
      <c r="AT126" s="303"/>
      <c r="AU126" s="303"/>
      <c r="AV126" s="303"/>
      <c r="AW126" s="303"/>
      <c r="AX126" s="303"/>
      <c r="AY126" s="303"/>
      <c r="AZ126" s="303"/>
      <c r="BA126" s="303"/>
      <c r="BB126" s="303"/>
      <c r="BC126" s="303"/>
      <c r="BD126" s="303"/>
      <c r="BE126" s="303"/>
      <c r="BF126" s="303"/>
      <c r="BG126" s="303"/>
      <c r="BH126" s="303"/>
      <c r="BI126" s="303"/>
      <c r="BJ126" s="303"/>
      <c r="BK126" s="303"/>
      <c r="BL126" s="303"/>
      <c r="BM126" s="303"/>
      <c r="BN126" s="303"/>
      <c r="BO126" s="303"/>
      <c r="BP126" s="303"/>
      <c r="BQ126" s="303"/>
      <c r="BR126" s="303"/>
      <c r="BS126" s="303"/>
      <c r="BT126" s="303"/>
      <c r="BU126" s="303"/>
      <c r="BV126" s="303"/>
      <c r="BW126" s="303"/>
      <c r="BX126" s="303"/>
      <c r="BY126" s="303"/>
      <c r="BZ126" s="303"/>
      <c r="CA126" s="303"/>
      <c r="CB126" s="303"/>
      <c r="CC126" s="303"/>
      <c r="CD126" s="303"/>
      <c r="CE126" s="303"/>
      <c r="CF126" s="303"/>
      <c r="CG126" s="303"/>
      <c r="CH126" s="303"/>
      <c r="CI126" s="303"/>
      <c r="CJ126" s="303"/>
      <c r="CK126" s="303"/>
      <c r="CL126" s="303"/>
      <c r="CM126" s="303"/>
      <c r="CN126" s="303"/>
      <c r="CO126" s="303"/>
      <c r="CP126" s="303"/>
      <c r="CQ126" s="303"/>
      <c r="CR126" s="303"/>
      <c r="CS126" s="303"/>
      <c r="CT126" s="303"/>
      <c r="CU126" s="303"/>
      <c r="CV126" s="303"/>
      <c r="CW126" s="303"/>
      <c r="CX126" s="303"/>
      <c r="CY126" s="303"/>
      <c r="CZ126" s="303"/>
      <c r="DA126" s="303"/>
      <c r="DB126" s="303"/>
      <c r="DC126" s="303"/>
      <c r="DD126" s="303"/>
      <c r="DE126" s="303"/>
      <c r="DF126" s="303"/>
      <c r="DG126" s="303"/>
      <c r="DH126" s="303"/>
      <c r="DI126" s="303"/>
      <c r="DJ126" s="303"/>
      <c r="DK126" s="303"/>
    </row>
    <row r="127" spans="1:115" ht="15">
      <c r="A127" s="174" t="s">
        <v>213</v>
      </c>
      <c r="B127" s="359">
        <v>33</v>
      </c>
      <c r="C127" s="369">
        <v>0.85</v>
      </c>
      <c r="D127" s="359">
        <v>51</v>
      </c>
      <c r="E127" s="353">
        <v>0.91</v>
      </c>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c r="AH127" s="303"/>
      <c r="AI127" s="303"/>
      <c r="AJ127" s="303"/>
      <c r="AK127" s="303"/>
      <c r="AL127" s="303"/>
      <c r="AM127" s="303"/>
      <c r="AN127" s="303"/>
      <c r="AO127" s="303"/>
      <c r="AP127" s="303"/>
      <c r="AQ127" s="303"/>
      <c r="AR127" s="303"/>
      <c r="AS127" s="303"/>
      <c r="AT127" s="303"/>
      <c r="AU127" s="303"/>
      <c r="AV127" s="303"/>
      <c r="AW127" s="303"/>
      <c r="AX127" s="303"/>
      <c r="AY127" s="303"/>
      <c r="AZ127" s="303"/>
      <c r="BA127" s="303"/>
      <c r="BB127" s="303"/>
      <c r="BC127" s="303"/>
      <c r="BD127" s="303"/>
      <c r="BE127" s="303"/>
      <c r="BF127" s="303"/>
      <c r="BG127" s="303"/>
      <c r="BH127" s="303"/>
      <c r="BI127" s="303"/>
      <c r="BJ127" s="303"/>
      <c r="BK127" s="303"/>
      <c r="BL127" s="303"/>
      <c r="BM127" s="303"/>
      <c r="BN127" s="303"/>
      <c r="BO127" s="303"/>
      <c r="BP127" s="303"/>
      <c r="BQ127" s="303"/>
      <c r="BR127" s="303"/>
      <c r="BS127" s="303"/>
      <c r="BT127" s="303"/>
      <c r="BU127" s="303"/>
      <c r="BV127" s="303"/>
      <c r="BW127" s="303"/>
      <c r="BX127" s="303"/>
      <c r="BY127" s="303"/>
      <c r="BZ127" s="303"/>
      <c r="CA127" s="303"/>
      <c r="CB127" s="303"/>
      <c r="CC127" s="303"/>
      <c r="CD127" s="303"/>
      <c r="CE127" s="303"/>
      <c r="CF127" s="303"/>
      <c r="CG127" s="303"/>
      <c r="CH127" s="303"/>
      <c r="CI127" s="303"/>
      <c r="CJ127" s="303"/>
      <c r="CK127" s="303"/>
      <c r="CL127" s="303"/>
      <c r="CM127" s="303"/>
      <c r="CN127" s="303"/>
      <c r="CO127" s="303"/>
      <c r="CP127" s="303"/>
      <c r="CQ127" s="303"/>
      <c r="CR127" s="303"/>
      <c r="CS127" s="303"/>
      <c r="CT127" s="303"/>
      <c r="CU127" s="303"/>
      <c r="CV127" s="303"/>
      <c r="CW127" s="303"/>
      <c r="CX127" s="303"/>
      <c r="CY127" s="303"/>
      <c r="CZ127" s="303"/>
      <c r="DA127" s="303"/>
      <c r="DB127" s="303"/>
      <c r="DC127" s="303"/>
      <c r="DD127" s="303"/>
      <c r="DE127" s="303"/>
      <c r="DF127" s="303"/>
      <c r="DG127" s="303"/>
      <c r="DH127" s="303"/>
      <c r="DI127" s="303"/>
      <c r="DJ127" s="303"/>
      <c r="DK127" s="303"/>
    </row>
    <row r="128" spans="1:115" ht="15">
      <c r="A128" s="168" t="s">
        <v>214</v>
      </c>
      <c r="B128" s="356" t="s">
        <v>240</v>
      </c>
      <c r="C128" s="366">
        <v>0.47</v>
      </c>
      <c r="D128" s="356">
        <v>15</v>
      </c>
      <c r="E128" s="357">
        <v>0.65</v>
      </c>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c r="AF128" s="303"/>
      <c r="AG128" s="303"/>
      <c r="AH128" s="303"/>
      <c r="AI128" s="303"/>
      <c r="AJ128" s="303"/>
      <c r="AK128" s="303"/>
      <c r="AL128" s="303"/>
      <c r="AM128" s="303"/>
      <c r="AN128" s="303"/>
      <c r="AO128" s="303"/>
      <c r="AP128" s="303"/>
      <c r="AQ128" s="303"/>
      <c r="AR128" s="303"/>
      <c r="AS128" s="303"/>
      <c r="AT128" s="303"/>
      <c r="AU128" s="303"/>
      <c r="AV128" s="303"/>
      <c r="AW128" s="303"/>
      <c r="AX128" s="303"/>
      <c r="AY128" s="303"/>
      <c r="AZ128" s="303"/>
      <c r="BA128" s="303"/>
      <c r="BB128" s="303"/>
      <c r="BC128" s="303"/>
      <c r="BD128" s="303"/>
      <c r="BE128" s="303"/>
      <c r="BF128" s="303"/>
      <c r="BG128" s="303"/>
      <c r="BH128" s="303"/>
      <c r="BI128" s="303"/>
      <c r="BJ128" s="303"/>
      <c r="BK128" s="303"/>
      <c r="BL128" s="303"/>
      <c r="BM128" s="303"/>
      <c r="BN128" s="303"/>
      <c r="BO128" s="303"/>
      <c r="BP128" s="303"/>
      <c r="BQ128" s="303"/>
      <c r="BR128" s="303"/>
      <c r="BS128" s="303"/>
      <c r="BT128" s="303"/>
      <c r="BU128" s="303"/>
      <c r="BV128" s="303"/>
      <c r="BW128" s="303"/>
      <c r="BX128" s="303"/>
      <c r="BY128" s="303"/>
      <c r="BZ128" s="303"/>
      <c r="CA128" s="303"/>
      <c r="CB128" s="303"/>
      <c r="CC128" s="303"/>
      <c r="CD128" s="303"/>
      <c r="CE128" s="303"/>
      <c r="CF128" s="303"/>
      <c r="CG128" s="303"/>
      <c r="CH128" s="303"/>
      <c r="CI128" s="303"/>
      <c r="CJ128" s="303"/>
      <c r="CK128" s="303"/>
      <c r="CL128" s="303"/>
      <c r="CM128" s="303"/>
      <c r="CN128" s="303"/>
      <c r="CO128" s="303"/>
      <c r="CP128" s="303"/>
      <c r="CQ128" s="303"/>
      <c r="CR128" s="303"/>
      <c r="CS128" s="303"/>
      <c r="CT128" s="303"/>
      <c r="CU128" s="303"/>
      <c r="CV128" s="303"/>
      <c r="CW128" s="303"/>
      <c r="CX128" s="303"/>
      <c r="CY128" s="303"/>
      <c r="CZ128" s="303"/>
      <c r="DA128" s="303"/>
      <c r="DB128" s="303"/>
      <c r="DC128" s="303"/>
      <c r="DD128" s="303"/>
      <c r="DE128" s="303"/>
      <c r="DF128" s="303"/>
      <c r="DG128" s="303"/>
      <c r="DH128" s="303"/>
      <c r="DI128" s="303"/>
      <c r="DJ128" s="303"/>
      <c r="DK128" s="303"/>
    </row>
    <row r="129" spans="1:115" ht="15">
      <c r="A129" s="174" t="s">
        <v>215</v>
      </c>
      <c r="B129" s="359">
        <v>8</v>
      </c>
      <c r="C129" s="369">
        <v>0.5</v>
      </c>
      <c r="D129" s="359" t="s">
        <v>241</v>
      </c>
      <c r="E129" s="353">
        <v>0.56000000000000005</v>
      </c>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303"/>
      <c r="AF129" s="303"/>
      <c r="AG129" s="303"/>
      <c r="AH129" s="303"/>
      <c r="AI129" s="303"/>
      <c r="AJ129" s="303"/>
      <c r="AK129" s="303"/>
      <c r="AL129" s="303"/>
      <c r="AM129" s="303"/>
      <c r="AN129" s="303"/>
      <c r="AO129" s="303"/>
      <c r="AP129" s="303"/>
      <c r="AQ129" s="303"/>
      <c r="AR129" s="303"/>
      <c r="AS129" s="303"/>
      <c r="AT129" s="303"/>
      <c r="AU129" s="303"/>
      <c r="AV129" s="303"/>
      <c r="AW129" s="303"/>
      <c r="AX129" s="303"/>
      <c r="AY129" s="303"/>
      <c r="AZ129" s="303"/>
      <c r="BA129" s="303"/>
      <c r="BB129" s="303"/>
      <c r="BC129" s="303"/>
      <c r="BD129" s="303"/>
      <c r="BE129" s="303"/>
      <c r="BF129" s="303"/>
      <c r="BG129" s="303"/>
      <c r="BH129" s="303"/>
      <c r="BI129" s="303"/>
      <c r="BJ129" s="303"/>
      <c r="BK129" s="303"/>
      <c r="BL129" s="303"/>
      <c r="BM129" s="303"/>
      <c r="BN129" s="303"/>
      <c r="BO129" s="303"/>
      <c r="BP129" s="303"/>
      <c r="BQ129" s="303"/>
      <c r="BR129" s="303"/>
      <c r="BS129" s="303"/>
      <c r="BT129" s="303"/>
      <c r="BU129" s="303"/>
      <c r="BV129" s="303"/>
      <c r="BW129" s="303"/>
      <c r="BX129" s="303"/>
      <c r="BY129" s="303"/>
      <c r="BZ129" s="303"/>
      <c r="CA129" s="303"/>
      <c r="CB129" s="303"/>
      <c r="CC129" s="303"/>
      <c r="CD129" s="303"/>
      <c r="CE129" s="303"/>
      <c r="CF129" s="303"/>
      <c r="CG129" s="303"/>
      <c r="CH129" s="303"/>
      <c r="CI129" s="303"/>
      <c r="CJ129" s="303"/>
      <c r="CK129" s="303"/>
      <c r="CL129" s="303"/>
      <c r="CM129" s="303"/>
      <c r="CN129" s="303"/>
      <c r="CO129" s="303"/>
      <c r="CP129" s="303"/>
      <c r="CQ129" s="303"/>
      <c r="CR129" s="303"/>
      <c r="CS129" s="303"/>
      <c r="CT129" s="303"/>
      <c r="CU129" s="303"/>
      <c r="CV129" s="303"/>
      <c r="CW129" s="303"/>
      <c r="CX129" s="303"/>
      <c r="CY129" s="303"/>
      <c r="CZ129" s="303"/>
      <c r="DA129" s="303"/>
      <c r="DB129" s="303"/>
      <c r="DC129" s="303"/>
      <c r="DD129" s="303"/>
      <c r="DE129" s="303"/>
      <c r="DF129" s="303"/>
      <c r="DG129" s="303"/>
      <c r="DH129" s="303"/>
      <c r="DI129" s="303"/>
      <c r="DJ129" s="303"/>
      <c r="DK129" s="303"/>
    </row>
    <row r="130" spans="1:115" ht="15">
      <c r="A130" s="344" t="s">
        <v>216</v>
      </c>
      <c r="B130" s="361" t="s">
        <v>242</v>
      </c>
      <c r="C130" s="372">
        <v>0.9</v>
      </c>
      <c r="D130" s="361" t="s">
        <v>243</v>
      </c>
      <c r="E130" s="362">
        <v>0.76</v>
      </c>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c r="AE130" s="303"/>
      <c r="AF130" s="303"/>
      <c r="AG130" s="303"/>
      <c r="AH130" s="303"/>
      <c r="AI130" s="303"/>
      <c r="AJ130" s="303"/>
      <c r="AK130" s="303"/>
      <c r="AL130" s="303"/>
      <c r="AM130" s="303"/>
      <c r="AN130" s="303"/>
      <c r="AO130" s="303"/>
      <c r="AP130" s="303"/>
      <c r="AQ130" s="303"/>
      <c r="AR130" s="303"/>
      <c r="AS130" s="303"/>
      <c r="AT130" s="303"/>
      <c r="AU130" s="303"/>
      <c r="AV130" s="303"/>
      <c r="AW130" s="303"/>
      <c r="AX130" s="303"/>
      <c r="AY130" s="303"/>
      <c r="AZ130" s="303"/>
      <c r="BA130" s="303"/>
      <c r="BB130" s="303"/>
      <c r="BC130" s="303"/>
      <c r="BD130" s="303"/>
      <c r="BE130" s="303"/>
      <c r="BF130" s="303"/>
      <c r="BG130" s="303"/>
      <c r="BH130" s="303"/>
      <c r="BI130" s="303"/>
      <c r="BJ130" s="303"/>
      <c r="BK130" s="303"/>
      <c r="BL130" s="303"/>
      <c r="BM130" s="303"/>
      <c r="BN130" s="303"/>
      <c r="BO130" s="303"/>
      <c r="BP130" s="303"/>
      <c r="BQ130" s="303"/>
      <c r="BR130" s="303"/>
      <c r="BS130" s="303"/>
      <c r="BT130" s="303"/>
      <c r="BU130" s="303"/>
      <c r="BV130" s="303"/>
      <c r="BW130" s="303"/>
      <c r="BX130" s="303"/>
      <c r="BY130" s="303"/>
      <c r="BZ130" s="303"/>
      <c r="CA130" s="303"/>
      <c r="CB130" s="303"/>
      <c r="CC130" s="303"/>
      <c r="CD130" s="303"/>
      <c r="CE130" s="303"/>
      <c r="CF130" s="303"/>
      <c r="CG130" s="303"/>
      <c r="CH130" s="303"/>
      <c r="CI130" s="303"/>
      <c r="CJ130" s="303"/>
      <c r="CK130" s="303"/>
      <c r="CL130" s="303"/>
      <c r="CM130" s="303"/>
      <c r="CN130" s="303"/>
      <c r="CO130" s="303"/>
      <c r="CP130" s="303"/>
      <c r="CQ130" s="303"/>
      <c r="CR130" s="303"/>
      <c r="CS130" s="303"/>
      <c r="CT130" s="303"/>
      <c r="CU130" s="303"/>
      <c r="CV130" s="303"/>
      <c r="CW130" s="303"/>
      <c r="CX130" s="303"/>
      <c r="CY130" s="303"/>
      <c r="CZ130" s="303"/>
      <c r="DA130" s="303"/>
      <c r="DB130" s="303"/>
      <c r="DC130" s="303"/>
      <c r="DD130" s="303"/>
      <c r="DE130" s="303"/>
      <c r="DF130" s="303"/>
      <c r="DG130" s="303"/>
      <c r="DH130" s="303"/>
      <c r="DI130" s="303"/>
      <c r="DJ130" s="303"/>
      <c r="DK130" s="303"/>
    </row>
    <row r="131" spans="1:115" ht="21.6" customHeight="1">
      <c r="A131" s="2102" t="s">
        <v>217</v>
      </c>
      <c r="B131" s="2102"/>
      <c r="C131" s="2102"/>
      <c r="D131" s="2102"/>
      <c r="E131" s="2102"/>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303"/>
      <c r="AF131" s="303"/>
      <c r="AG131" s="303"/>
      <c r="AH131" s="303"/>
      <c r="AI131" s="303"/>
      <c r="AJ131" s="303"/>
      <c r="AK131" s="303"/>
      <c r="AL131" s="303"/>
      <c r="AM131" s="303"/>
      <c r="AN131" s="303"/>
      <c r="AO131" s="303"/>
      <c r="AP131" s="303"/>
      <c r="AQ131" s="303"/>
      <c r="AR131" s="303"/>
      <c r="AS131" s="303"/>
      <c r="AT131" s="303"/>
      <c r="AU131" s="303"/>
      <c r="AV131" s="303"/>
      <c r="AW131" s="303"/>
      <c r="AX131" s="303"/>
      <c r="AY131" s="303"/>
      <c r="AZ131" s="303"/>
      <c r="BA131" s="303"/>
      <c r="BB131" s="303"/>
      <c r="BC131" s="303"/>
      <c r="BD131" s="303"/>
      <c r="BE131" s="303"/>
      <c r="BF131" s="303"/>
      <c r="BG131" s="303"/>
      <c r="BH131" s="303"/>
      <c r="BI131" s="303"/>
      <c r="BJ131" s="303"/>
      <c r="BK131" s="303"/>
      <c r="BL131" s="303"/>
      <c r="BM131" s="303"/>
      <c r="BN131" s="303"/>
      <c r="BO131" s="303"/>
      <c r="BP131" s="303"/>
      <c r="BQ131" s="303"/>
      <c r="BR131" s="303"/>
      <c r="BS131" s="303"/>
      <c r="BT131" s="303"/>
      <c r="BU131" s="303"/>
      <c r="BV131" s="303"/>
      <c r="BW131" s="303"/>
      <c r="BX131" s="303"/>
      <c r="BY131" s="303"/>
      <c r="BZ131" s="303"/>
      <c r="CA131" s="303"/>
      <c r="CB131" s="303"/>
      <c r="CC131" s="303"/>
      <c r="CD131" s="303"/>
      <c r="CE131" s="303"/>
      <c r="CF131" s="303"/>
      <c r="CG131" s="303"/>
      <c r="CH131" s="303"/>
      <c r="CI131" s="303"/>
      <c r="CJ131" s="303"/>
      <c r="CK131" s="303"/>
      <c r="CL131" s="303"/>
      <c r="CM131" s="303"/>
      <c r="CN131" s="303"/>
      <c r="CO131" s="303"/>
      <c r="CP131" s="303"/>
      <c r="CQ131" s="303"/>
      <c r="CR131" s="303"/>
      <c r="CS131" s="303"/>
      <c r="CT131" s="303"/>
      <c r="CU131" s="303"/>
      <c r="CV131" s="303"/>
      <c r="CW131" s="303"/>
      <c r="CX131" s="303"/>
      <c r="CY131" s="303"/>
      <c r="CZ131" s="303"/>
      <c r="DA131" s="303"/>
      <c r="DB131" s="303"/>
      <c r="DC131" s="303"/>
      <c r="DD131" s="303"/>
      <c r="DE131" s="303"/>
      <c r="DF131" s="303"/>
      <c r="DG131" s="303"/>
      <c r="DH131" s="303"/>
      <c r="DI131" s="303"/>
      <c r="DJ131" s="303"/>
      <c r="DK131" s="303"/>
    </row>
    <row r="132" spans="1:115" ht="22.5" customHeight="1">
      <c r="A132" s="1963" t="s">
        <v>297</v>
      </c>
      <c r="B132" s="1963"/>
      <c r="C132" s="1963"/>
      <c r="D132" s="1963"/>
      <c r="E132" s="196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c r="AE132" s="303"/>
      <c r="AF132" s="303"/>
      <c r="AG132" s="303"/>
      <c r="AH132" s="303"/>
      <c r="AI132" s="303"/>
      <c r="AJ132" s="303"/>
      <c r="AK132" s="303"/>
      <c r="AL132" s="303"/>
      <c r="AM132" s="303"/>
      <c r="AN132" s="303"/>
      <c r="AO132" s="303"/>
      <c r="AP132" s="303"/>
      <c r="AQ132" s="303"/>
      <c r="AR132" s="303"/>
      <c r="AS132" s="303"/>
      <c r="AT132" s="303"/>
      <c r="AU132" s="303"/>
      <c r="AV132" s="303"/>
      <c r="AW132" s="303"/>
      <c r="AX132" s="303"/>
      <c r="AY132" s="303"/>
      <c r="AZ132" s="303"/>
      <c r="BA132" s="303"/>
      <c r="BB132" s="303"/>
      <c r="BC132" s="303"/>
      <c r="BD132" s="303"/>
      <c r="BE132" s="303"/>
      <c r="BF132" s="303"/>
      <c r="BG132" s="303"/>
      <c r="BH132" s="303"/>
      <c r="BI132" s="303"/>
      <c r="BJ132" s="303"/>
      <c r="BK132" s="303"/>
      <c r="BL132" s="303"/>
      <c r="BM132" s="303"/>
      <c r="BN132" s="303"/>
      <c r="BO132" s="303"/>
      <c r="BP132" s="303"/>
      <c r="BQ132" s="303"/>
      <c r="BR132" s="303"/>
      <c r="BS132" s="303"/>
      <c r="BT132" s="303"/>
      <c r="BU132" s="303"/>
      <c r="BV132" s="303"/>
      <c r="BW132" s="303"/>
      <c r="BX132" s="303"/>
      <c r="BY132" s="303"/>
      <c r="BZ132" s="303"/>
      <c r="CA132" s="303"/>
      <c r="CB132" s="303"/>
      <c r="CC132" s="303"/>
      <c r="CD132" s="303"/>
      <c r="CE132" s="303"/>
      <c r="CF132" s="303"/>
      <c r="CG132" s="303"/>
      <c r="CH132" s="303"/>
      <c r="CI132" s="303"/>
      <c r="CJ132" s="303"/>
      <c r="CK132" s="303"/>
      <c r="CL132" s="303"/>
      <c r="CM132" s="303"/>
      <c r="CN132" s="303"/>
      <c r="CO132" s="303"/>
      <c r="CP132" s="303"/>
      <c r="CQ132" s="303"/>
      <c r="CR132" s="303"/>
      <c r="CS132" s="303"/>
      <c r="CT132" s="303"/>
      <c r="CU132" s="303"/>
      <c r="CV132" s="303"/>
      <c r="CW132" s="303"/>
      <c r="CX132" s="303"/>
      <c r="CY132" s="303"/>
      <c r="CZ132" s="303"/>
      <c r="DA132" s="303"/>
      <c r="DB132" s="303"/>
      <c r="DC132" s="303"/>
      <c r="DD132" s="303"/>
      <c r="DE132" s="303"/>
      <c r="DF132" s="303"/>
      <c r="DG132" s="303"/>
      <c r="DH132" s="303"/>
      <c r="DI132" s="303"/>
      <c r="DJ132" s="303"/>
      <c r="DK132" s="303"/>
    </row>
    <row r="133" spans="1:115" ht="15">
      <c r="A133" s="755" t="s">
        <v>416</v>
      </c>
      <c r="B133" s="10"/>
      <c r="C133" s="10"/>
      <c r="D133" s="10"/>
      <c r="E133" s="10"/>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303"/>
      <c r="AF133" s="303"/>
      <c r="AG133" s="303"/>
      <c r="AH133" s="303"/>
      <c r="AI133" s="303"/>
      <c r="AJ133" s="303"/>
      <c r="AK133" s="303"/>
      <c r="AL133" s="303"/>
      <c r="AM133" s="303"/>
      <c r="AN133" s="303"/>
      <c r="AO133" s="303"/>
      <c r="AP133" s="303"/>
      <c r="AQ133" s="303"/>
      <c r="AR133" s="303"/>
      <c r="AS133" s="303"/>
      <c r="AT133" s="303"/>
      <c r="AU133" s="303"/>
      <c r="AV133" s="303"/>
      <c r="AW133" s="303"/>
      <c r="AX133" s="303"/>
      <c r="AY133" s="303"/>
      <c r="AZ133" s="303"/>
      <c r="BA133" s="303"/>
      <c r="BB133" s="303"/>
      <c r="BC133" s="303"/>
      <c r="BD133" s="303"/>
      <c r="BE133" s="303"/>
      <c r="BF133" s="303"/>
      <c r="BG133" s="303"/>
      <c r="BH133" s="303"/>
      <c r="BI133" s="303"/>
      <c r="BJ133" s="303"/>
      <c r="BK133" s="303"/>
      <c r="BL133" s="303"/>
      <c r="BM133" s="303"/>
      <c r="BN133" s="303"/>
      <c r="BO133" s="303"/>
      <c r="BP133" s="303"/>
      <c r="BQ133" s="303"/>
      <c r="BR133" s="303"/>
      <c r="BS133" s="303"/>
      <c r="BT133" s="303"/>
      <c r="BU133" s="303"/>
      <c r="BV133" s="303"/>
      <c r="BW133" s="303"/>
      <c r="BX133" s="303"/>
      <c r="BY133" s="303"/>
      <c r="BZ133" s="303"/>
      <c r="CA133" s="303"/>
      <c r="CB133" s="303"/>
      <c r="CC133" s="303"/>
      <c r="CD133" s="303"/>
      <c r="CE133" s="303"/>
      <c r="CF133" s="303"/>
      <c r="CG133" s="303"/>
      <c r="CH133" s="303"/>
      <c r="CI133" s="303"/>
      <c r="CJ133" s="303"/>
      <c r="CK133" s="303"/>
      <c r="CL133" s="303"/>
      <c r="CM133" s="303"/>
      <c r="CN133" s="303"/>
      <c r="CO133" s="303"/>
      <c r="CP133" s="303"/>
      <c r="CQ133" s="303"/>
      <c r="CR133" s="303"/>
      <c r="CS133" s="303"/>
      <c r="CT133" s="303"/>
      <c r="CU133" s="303"/>
      <c r="CV133" s="303"/>
      <c r="CW133" s="303"/>
      <c r="CX133" s="303"/>
      <c r="CY133" s="303"/>
      <c r="CZ133" s="303"/>
      <c r="DA133" s="303"/>
      <c r="DB133" s="303"/>
      <c r="DC133" s="303"/>
      <c r="DD133" s="303"/>
      <c r="DE133" s="303"/>
      <c r="DF133" s="303"/>
      <c r="DG133" s="303"/>
      <c r="DH133" s="303"/>
      <c r="DI133" s="303"/>
      <c r="DJ133" s="303"/>
      <c r="DK133" s="303"/>
    </row>
    <row r="134" spans="1:115" ht="1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c r="AE134" s="303"/>
      <c r="AF134" s="303"/>
      <c r="AG134" s="303"/>
      <c r="AH134" s="303"/>
      <c r="AI134" s="303"/>
      <c r="AJ134" s="303"/>
      <c r="AK134" s="303"/>
      <c r="AL134" s="303"/>
      <c r="AM134" s="303"/>
      <c r="AN134" s="303"/>
      <c r="AO134" s="303"/>
      <c r="AP134" s="303"/>
      <c r="AQ134" s="303"/>
      <c r="AR134" s="303"/>
      <c r="AS134" s="303"/>
      <c r="AT134" s="303"/>
      <c r="AU134" s="303"/>
      <c r="AV134" s="303"/>
      <c r="AW134" s="303"/>
      <c r="AX134" s="303"/>
      <c r="AY134" s="303"/>
      <c r="AZ134" s="303"/>
      <c r="BA134" s="303"/>
      <c r="BB134" s="303"/>
      <c r="BC134" s="303"/>
      <c r="BD134" s="303"/>
      <c r="BE134" s="303"/>
      <c r="BF134" s="303"/>
      <c r="BG134" s="303"/>
      <c r="BH134" s="303"/>
      <c r="BI134" s="303"/>
      <c r="BJ134" s="303"/>
      <c r="BK134" s="303"/>
      <c r="BL134" s="303"/>
      <c r="BM134" s="303"/>
      <c r="BN134" s="303"/>
      <c r="BO134" s="303"/>
      <c r="BP134" s="303"/>
      <c r="BQ134" s="303"/>
      <c r="BR134" s="303"/>
      <c r="BS134" s="303"/>
      <c r="BT134" s="303"/>
      <c r="BU134" s="303"/>
      <c r="BV134" s="303"/>
      <c r="BW134" s="303"/>
      <c r="BX134" s="303"/>
      <c r="BY134" s="303"/>
      <c r="BZ134" s="303"/>
      <c r="CA134" s="303"/>
      <c r="CB134" s="303"/>
      <c r="CC134" s="303"/>
      <c r="CD134" s="303"/>
      <c r="CE134" s="303"/>
      <c r="CF134" s="303"/>
      <c r="CG134" s="303"/>
      <c r="CH134" s="303"/>
      <c r="CI134" s="303"/>
      <c r="CJ134" s="303"/>
      <c r="CK134" s="303"/>
      <c r="CL134" s="303"/>
      <c r="CM134" s="303"/>
      <c r="CN134" s="303"/>
      <c r="CO134" s="303"/>
      <c r="CP134" s="303"/>
      <c r="CQ134" s="303"/>
      <c r="CR134" s="303"/>
      <c r="CS134" s="303"/>
      <c r="CT134" s="303"/>
      <c r="CU134" s="303"/>
      <c r="CV134" s="303"/>
      <c r="CW134" s="303"/>
      <c r="CX134" s="303"/>
      <c r="CY134" s="303"/>
      <c r="CZ134" s="303"/>
      <c r="DA134" s="303"/>
      <c r="DB134" s="303"/>
      <c r="DC134" s="303"/>
      <c r="DD134" s="303"/>
      <c r="DE134" s="303"/>
      <c r="DF134" s="303"/>
      <c r="DG134" s="303"/>
      <c r="DH134" s="303"/>
      <c r="DI134" s="303"/>
      <c r="DJ134" s="303"/>
      <c r="DK134" s="303"/>
    </row>
    <row r="135" spans="1:115" ht="15">
      <c r="A135" s="2" t="s">
        <v>400</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c r="AE135" s="303"/>
      <c r="AF135" s="303"/>
      <c r="AG135" s="303"/>
      <c r="AH135" s="303"/>
      <c r="AI135" s="303"/>
      <c r="AJ135" s="303"/>
      <c r="AK135" s="303"/>
      <c r="AL135" s="303"/>
      <c r="AM135" s="303"/>
      <c r="AN135" s="303"/>
      <c r="AO135" s="303"/>
      <c r="AP135" s="303"/>
      <c r="AQ135" s="303"/>
      <c r="AR135" s="303"/>
      <c r="AS135" s="303"/>
      <c r="AT135" s="303"/>
      <c r="AU135" s="303"/>
      <c r="AV135" s="303"/>
      <c r="AW135" s="303"/>
      <c r="AX135" s="303"/>
      <c r="AY135" s="303"/>
      <c r="AZ135" s="303"/>
      <c r="BA135" s="303"/>
      <c r="BB135" s="303"/>
      <c r="BC135" s="303"/>
      <c r="BD135" s="303"/>
      <c r="BE135" s="303"/>
      <c r="BF135" s="303"/>
      <c r="BG135" s="303"/>
      <c r="BH135" s="303"/>
      <c r="BI135" s="303"/>
      <c r="BJ135" s="303"/>
      <c r="BK135" s="303"/>
      <c r="BL135" s="303"/>
      <c r="BM135" s="303"/>
      <c r="BN135" s="303"/>
      <c r="BO135" s="303"/>
      <c r="BP135" s="303"/>
      <c r="BQ135" s="303"/>
      <c r="BR135" s="303"/>
      <c r="BS135" s="303"/>
      <c r="BT135" s="303"/>
      <c r="BU135" s="303"/>
      <c r="BV135" s="303"/>
      <c r="BW135" s="303"/>
      <c r="BX135" s="303"/>
      <c r="BY135" s="303"/>
      <c r="BZ135" s="303"/>
      <c r="CA135" s="303"/>
      <c r="CB135" s="303"/>
      <c r="CC135" s="303"/>
      <c r="CD135" s="303"/>
      <c r="CE135" s="303"/>
      <c r="CF135" s="303"/>
      <c r="CG135" s="303"/>
      <c r="CH135" s="303"/>
      <c r="CI135" s="303"/>
      <c r="CJ135" s="303"/>
      <c r="CK135" s="303"/>
      <c r="CL135" s="303"/>
      <c r="CM135" s="303"/>
      <c r="CN135" s="303"/>
      <c r="CO135" s="303"/>
      <c r="CP135" s="303"/>
      <c r="CQ135" s="303"/>
      <c r="CR135" s="303"/>
      <c r="CS135" s="303"/>
      <c r="CT135" s="303"/>
      <c r="CU135" s="303"/>
      <c r="CV135" s="303"/>
      <c r="CW135" s="303"/>
      <c r="CX135" s="303"/>
      <c r="CY135" s="303"/>
      <c r="CZ135" s="303"/>
      <c r="DA135" s="303"/>
      <c r="DB135" s="303"/>
      <c r="DC135" s="303"/>
      <c r="DD135" s="303"/>
      <c r="DE135" s="303"/>
      <c r="DF135" s="303"/>
      <c r="DG135" s="303"/>
      <c r="DH135" s="303"/>
      <c r="DI135" s="303"/>
      <c r="DJ135" s="303"/>
      <c r="DK135" s="303"/>
    </row>
    <row r="136" spans="1:115" ht="15">
      <c r="A136" s="348" t="s">
        <v>202</v>
      </c>
      <c r="B136" s="1926" t="s">
        <v>213</v>
      </c>
      <c r="C136" s="1966"/>
      <c r="D136" s="1966"/>
      <c r="E136" s="1844"/>
      <c r="F136" s="1926" t="s">
        <v>214</v>
      </c>
      <c r="G136" s="1966"/>
      <c r="H136" s="1966"/>
      <c r="I136" s="1844"/>
      <c r="J136" s="1926" t="s">
        <v>215</v>
      </c>
      <c r="K136" s="1966"/>
      <c r="L136" s="1966"/>
      <c r="M136" s="1844"/>
      <c r="N136" s="1926" t="s">
        <v>216</v>
      </c>
      <c r="O136" s="1966"/>
      <c r="P136" s="1966"/>
      <c r="Q136" s="1966"/>
      <c r="R136" s="303"/>
      <c r="S136" s="303"/>
      <c r="T136" s="303"/>
      <c r="U136" s="303"/>
      <c r="V136" s="303"/>
      <c r="W136" s="303"/>
      <c r="X136" s="303"/>
      <c r="Y136" s="303"/>
      <c r="Z136" s="303"/>
      <c r="AA136" s="303"/>
      <c r="AB136" s="303"/>
      <c r="AC136" s="303"/>
      <c r="AD136" s="303"/>
      <c r="AE136" s="303"/>
      <c r="AF136" s="303"/>
      <c r="AG136" s="303"/>
      <c r="AH136" s="303"/>
      <c r="AI136" s="303"/>
      <c r="AJ136" s="303"/>
      <c r="AK136" s="303"/>
      <c r="AL136" s="303"/>
      <c r="AM136" s="303"/>
      <c r="AN136" s="303"/>
      <c r="AO136" s="303"/>
      <c r="AP136" s="303"/>
      <c r="AQ136" s="303"/>
      <c r="AR136" s="303"/>
      <c r="AS136" s="303"/>
      <c r="AT136" s="303"/>
      <c r="AU136" s="303"/>
      <c r="AV136" s="303"/>
      <c r="AW136" s="303"/>
      <c r="AX136" s="303"/>
      <c r="AY136" s="303"/>
      <c r="AZ136" s="303"/>
      <c r="BA136" s="303"/>
      <c r="BB136" s="303"/>
      <c r="BC136" s="303"/>
      <c r="BD136" s="303"/>
      <c r="BE136" s="303"/>
      <c r="BF136" s="303"/>
      <c r="BG136" s="303"/>
      <c r="BH136" s="303"/>
      <c r="BI136" s="303"/>
      <c r="BJ136" s="303"/>
      <c r="BK136" s="303"/>
      <c r="BL136" s="303"/>
      <c r="BM136" s="303"/>
      <c r="BN136" s="303"/>
      <c r="BO136" s="303"/>
      <c r="BP136" s="303"/>
      <c r="BQ136" s="303"/>
      <c r="BR136" s="303"/>
      <c r="BS136" s="303"/>
      <c r="BT136" s="303"/>
      <c r="BU136" s="303"/>
      <c r="BV136" s="303"/>
      <c r="BW136" s="303"/>
      <c r="BX136" s="303"/>
      <c r="BY136" s="303"/>
      <c r="BZ136" s="303"/>
      <c r="CA136" s="303"/>
      <c r="CB136" s="303"/>
      <c r="CC136" s="303"/>
      <c r="CD136" s="303"/>
      <c r="CE136" s="303"/>
      <c r="CF136" s="303"/>
      <c r="CG136" s="303"/>
      <c r="CH136" s="303"/>
      <c r="CI136" s="303"/>
      <c r="CJ136" s="303"/>
      <c r="CK136" s="303"/>
      <c r="CL136" s="303"/>
      <c r="CM136" s="303"/>
      <c r="CN136" s="303"/>
      <c r="CO136" s="303"/>
      <c r="CP136" s="303"/>
      <c r="CQ136" s="303"/>
      <c r="CR136" s="303"/>
      <c r="CS136" s="303"/>
      <c r="CT136" s="303"/>
      <c r="CU136" s="303"/>
      <c r="CV136" s="303"/>
      <c r="CW136" s="303"/>
      <c r="CX136" s="303"/>
      <c r="CY136" s="303"/>
      <c r="CZ136" s="303"/>
      <c r="DA136" s="303"/>
      <c r="DB136" s="303"/>
      <c r="DC136" s="303"/>
      <c r="DD136" s="303"/>
      <c r="DE136" s="303"/>
      <c r="DF136" s="303"/>
      <c r="DG136" s="303"/>
      <c r="DH136" s="303"/>
      <c r="DI136" s="303"/>
      <c r="DJ136" s="303"/>
      <c r="DK136" s="303"/>
    </row>
    <row r="137" spans="1:115" ht="15">
      <c r="A137" s="348" t="s">
        <v>210</v>
      </c>
      <c r="B137" s="1964" t="s">
        <v>211</v>
      </c>
      <c r="C137" s="2201"/>
      <c r="D137" s="1964" t="s">
        <v>212</v>
      </c>
      <c r="E137" s="2201"/>
      <c r="F137" s="1964" t="s">
        <v>211</v>
      </c>
      <c r="G137" s="2201"/>
      <c r="H137" s="1964" t="s">
        <v>212</v>
      </c>
      <c r="I137" s="2201"/>
      <c r="J137" s="1964" t="s">
        <v>211</v>
      </c>
      <c r="K137" s="2201"/>
      <c r="L137" s="1964" t="s">
        <v>212</v>
      </c>
      <c r="M137" s="2201"/>
      <c r="N137" s="1964" t="s">
        <v>211</v>
      </c>
      <c r="O137" s="2201"/>
      <c r="P137" s="1964" t="s">
        <v>212</v>
      </c>
      <c r="Q137" s="1965"/>
      <c r="R137" s="303"/>
      <c r="S137" s="303"/>
      <c r="T137" s="303"/>
      <c r="U137" s="303"/>
      <c r="V137" s="303"/>
      <c r="W137" s="303"/>
      <c r="X137" s="303"/>
      <c r="Y137" s="303"/>
      <c r="Z137" s="303"/>
      <c r="AA137" s="303"/>
      <c r="AB137" s="303"/>
      <c r="AC137" s="303"/>
      <c r="AD137" s="303"/>
      <c r="AE137" s="303"/>
      <c r="AF137" s="303"/>
      <c r="AG137" s="303"/>
      <c r="AH137" s="303"/>
      <c r="AI137" s="303"/>
      <c r="AJ137" s="303"/>
      <c r="AK137" s="303"/>
      <c r="AL137" s="303"/>
      <c r="AM137" s="303"/>
      <c r="AN137" s="303"/>
      <c r="AO137" s="303"/>
      <c r="AP137" s="303"/>
      <c r="AQ137" s="303"/>
      <c r="AR137" s="303"/>
      <c r="AS137" s="303"/>
      <c r="AT137" s="303"/>
      <c r="AU137" s="303"/>
      <c r="AV137" s="303"/>
      <c r="AW137" s="303"/>
      <c r="AX137" s="303"/>
      <c r="AY137" s="303"/>
      <c r="AZ137" s="303"/>
      <c r="BA137" s="303"/>
      <c r="BB137" s="303"/>
      <c r="BC137" s="303"/>
      <c r="BD137" s="303"/>
      <c r="BE137" s="303"/>
      <c r="BF137" s="303"/>
      <c r="BG137" s="303"/>
      <c r="BH137" s="303"/>
      <c r="BI137" s="303"/>
      <c r="BJ137" s="303"/>
      <c r="BK137" s="303"/>
      <c r="BL137" s="303"/>
      <c r="BM137" s="303"/>
      <c r="BN137" s="303"/>
      <c r="BO137" s="303"/>
      <c r="BP137" s="303"/>
      <c r="BQ137" s="303"/>
      <c r="BR137" s="303"/>
      <c r="BS137" s="303"/>
      <c r="BT137" s="303"/>
      <c r="BU137" s="303"/>
      <c r="BV137" s="303"/>
      <c r="BW137" s="303"/>
      <c r="BX137" s="303"/>
      <c r="BY137" s="303"/>
      <c r="BZ137" s="303"/>
      <c r="CA137" s="303"/>
      <c r="CB137" s="303"/>
      <c r="CC137" s="303"/>
      <c r="CD137" s="303"/>
      <c r="CE137" s="303"/>
      <c r="CF137" s="303"/>
      <c r="CG137" s="303"/>
      <c r="CH137" s="303"/>
      <c r="CI137" s="303"/>
      <c r="CJ137" s="303"/>
      <c r="CK137" s="303"/>
      <c r="CL137" s="303"/>
      <c r="CM137" s="303"/>
      <c r="CN137" s="303"/>
      <c r="CO137" s="303"/>
      <c r="CP137" s="303"/>
      <c r="CQ137" s="303"/>
      <c r="CR137" s="303"/>
      <c r="CS137" s="303"/>
      <c r="CT137" s="303"/>
      <c r="CU137" s="303"/>
      <c r="CV137" s="303"/>
      <c r="CW137" s="303"/>
      <c r="CX137" s="303"/>
      <c r="CY137" s="303"/>
      <c r="CZ137" s="303"/>
      <c r="DA137" s="303"/>
      <c r="DB137" s="303"/>
      <c r="DC137" s="303"/>
      <c r="DD137" s="303"/>
      <c r="DE137" s="303"/>
      <c r="DF137" s="303"/>
      <c r="DG137" s="303"/>
      <c r="DH137" s="303"/>
      <c r="DI137" s="303"/>
      <c r="DJ137" s="303"/>
      <c r="DK137" s="303"/>
    </row>
    <row r="138" spans="1:115" ht="15.75" thickBot="1">
      <c r="A138" s="349" t="s">
        <v>8</v>
      </c>
      <c r="B138" s="133" t="s">
        <v>46</v>
      </c>
      <c r="C138" s="135" t="s">
        <v>69</v>
      </c>
      <c r="D138" s="133" t="s">
        <v>46</v>
      </c>
      <c r="E138" s="135" t="s">
        <v>69</v>
      </c>
      <c r="F138" s="133" t="s">
        <v>46</v>
      </c>
      <c r="G138" s="135" t="s">
        <v>69</v>
      </c>
      <c r="H138" s="133" t="s">
        <v>46</v>
      </c>
      <c r="I138" s="135" t="s">
        <v>69</v>
      </c>
      <c r="J138" s="133" t="s">
        <v>46</v>
      </c>
      <c r="K138" s="135" t="s">
        <v>69</v>
      </c>
      <c r="L138" s="133" t="s">
        <v>46</v>
      </c>
      <c r="M138" s="135" t="s">
        <v>69</v>
      </c>
      <c r="N138" s="133" t="s">
        <v>46</v>
      </c>
      <c r="O138" s="135" t="s">
        <v>69</v>
      </c>
      <c r="P138" s="133" t="s">
        <v>46</v>
      </c>
      <c r="Q138" s="134" t="s">
        <v>69</v>
      </c>
      <c r="R138" s="303"/>
      <c r="S138" s="303"/>
      <c r="T138" s="303"/>
      <c r="U138" s="303"/>
      <c r="V138" s="303"/>
      <c r="W138" s="303"/>
      <c r="X138" s="303"/>
      <c r="Y138" s="303"/>
      <c r="Z138" s="303"/>
      <c r="AA138" s="303"/>
      <c r="AB138" s="303"/>
      <c r="AC138" s="303"/>
      <c r="AD138" s="303"/>
      <c r="AE138" s="303"/>
      <c r="AF138" s="303"/>
      <c r="AG138" s="303"/>
      <c r="AH138" s="303"/>
      <c r="AI138" s="303"/>
      <c r="AJ138" s="303"/>
      <c r="AK138" s="303"/>
      <c r="AL138" s="303"/>
      <c r="AM138" s="303"/>
      <c r="AN138" s="303"/>
      <c r="AO138" s="303"/>
      <c r="AP138" s="303"/>
      <c r="AQ138" s="303"/>
      <c r="AR138" s="303"/>
      <c r="AS138" s="303"/>
      <c r="AT138" s="303"/>
      <c r="AU138" s="303"/>
      <c r="AV138" s="303"/>
      <c r="AW138" s="303"/>
      <c r="AX138" s="303"/>
      <c r="AY138" s="303"/>
      <c r="AZ138" s="303"/>
      <c r="BA138" s="303"/>
      <c r="BB138" s="303"/>
      <c r="BC138" s="303"/>
      <c r="BD138" s="303"/>
      <c r="BE138" s="303"/>
      <c r="BF138" s="303"/>
      <c r="BG138" s="303"/>
      <c r="BH138" s="303"/>
      <c r="BI138" s="303"/>
      <c r="BJ138" s="303"/>
      <c r="BK138" s="303"/>
      <c r="BL138" s="303"/>
      <c r="BM138" s="303"/>
      <c r="BN138" s="303"/>
      <c r="BO138" s="303"/>
      <c r="BP138" s="303"/>
      <c r="BQ138" s="303"/>
      <c r="BR138" s="303"/>
      <c r="BS138" s="303"/>
      <c r="BT138" s="303"/>
      <c r="BU138" s="303"/>
      <c r="BV138" s="303"/>
      <c r="BW138" s="303"/>
      <c r="BX138" s="303"/>
      <c r="BY138" s="303"/>
      <c r="BZ138" s="303"/>
      <c r="CA138" s="303"/>
      <c r="CB138" s="303"/>
      <c r="CC138" s="303"/>
      <c r="CD138" s="303"/>
      <c r="CE138" s="303"/>
      <c r="CF138" s="303"/>
      <c r="CG138" s="303"/>
      <c r="CH138" s="303"/>
      <c r="CI138" s="303"/>
      <c r="CJ138" s="303"/>
      <c r="CK138" s="303"/>
      <c r="CL138" s="303"/>
      <c r="CM138" s="303"/>
      <c r="CN138" s="303"/>
      <c r="CO138" s="303"/>
      <c r="CP138" s="303"/>
      <c r="CQ138" s="303"/>
      <c r="CR138" s="303"/>
      <c r="CS138" s="303"/>
      <c r="CT138" s="303"/>
      <c r="CU138" s="303"/>
      <c r="CV138" s="303"/>
      <c r="CW138" s="303"/>
      <c r="CX138" s="303"/>
      <c r="CY138" s="303"/>
      <c r="CZ138" s="303"/>
      <c r="DA138" s="303"/>
      <c r="DB138" s="303"/>
      <c r="DC138" s="303"/>
      <c r="DD138" s="303"/>
      <c r="DE138" s="303"/>
      <c r="DF138" s="303"/>
      <c r="DG138" s="303"/>
      <c r="DH138" s="303"/>
      <c r="DI138" s="303"/>
      <c r="DJ138" s="303"/>
      <c r="DK138" s="303"/>
    </row>
    <row r="139" spans="1:115" ht="15">
      <c r="A139" s="137" t="s">
        <v>9</v>
      </c>
      <c r="B139" s="144" t="s">
        <v>238</v>
      </c>
      <c r="C139" s="172">
        <v>2.7</v>
      </c>
      <c r="D139" s="144">
        <v>41</v>
      </c>
      <c r="E139" s="172">
        <v>2.74</v>
      </c>
      <c r="F139" s="144">
        <v>6</v>
      </c>
      <c r="G139" s="172">
        <v>1.3150751425996869</v>
      </c>
      <c r="H139" s="144">
        <v>25</v>
      </c>
      <c r="I139" s="172">
        <v>2.3994354738807901</v>
      </c>
      <c r="J139" s="144">
        <v>9</v>
      </c>
      <c r="K139" s="172">
        <v>1.57</v>
      </c>
      <c r="L139" s="144">
        <v>14</v>
      </c>
      <c r="M139" s="172">
        <v>1.79</v>
      </c>
      <c r="N139" s="144">
        <v>42</v>
      </c>
      <c r="O139" s="172">
        <v>2.74</v>
      </c>
      <c r="P139" s="615" t="s">
        <v>229</v>
      </c>
      <c r="Q139" s="165">
        <v>2.09</v>
      </c>
      <c r="R139" s="303"/>
      <c r="S139" s="303"/>
      <c r="T139" s="303"/>
      <c r="U139" s="303"/>
      <c r="V139" s="303"/>
      <c r="W139" s="303"/>
      <c r="X139" s="303"/>
      <c r="Y139" s="303"/>
      <c r="Z139" s="303"/>
      <c r="AA139" s="303"/>
      <c r="AB139" s="303"/>
      <c r="AC139" s="303"/>
      <c r="AD139" s="303"/>
      <c r="AE139" s="303"/>
      <c r="AF139" s="303"/>
      <c r="AG139" s="303"/>
      <c r="AH139" s="303"/>
      <c r="AI139" s="303"/>
      <c r="AJ139" s="303"/>
      <c r="AK139" s="303"/>
      <c r="AL139" s="303"/>
      <c r="AM139" s="303"/>
      <c r="AN139" s="303"/>
      <c r="AO139" s="303"/>
      <c r="AP139" s="303"/>
      <c r="AQ139" s="303"/>
      <c r="AR139" s="303"/>
      <c r="AS139" s="303"/>
      <c r="AT139" s="303"/>
      <c r="AU139" s="303"/>
      <c r="AV139" s="303"/>
      <c r="AW139" s="303"/>
      <c r="AX139" s="303"/>
      <c r="AY139" s="303"/>
      <c r="AZ139" s="303"/>
      <c r="BA139" s="303"/>
      <c r="BB139" s="303"/>
      <c r="BC139" s="303"/>
      <c r="BD139" s="303"/>
      <c r="BE139" s="303"/>
      <c r="BF139" s="303"/>
      <c r="BG139" s="303"/>
      <c r="BH139" s="303"/>
      <c r="BI139" s="303"/>
      <c r="BJ139" s="303"/>
      <c r="BK139" s="303"/>
      <c r="BL139" s="303"/>
      <c r="BM139" s="303"/>
      <c r="BN139" s="303"/>
      <c r="BO139" s="303"/>
      <c r="BP139" s="303"/>
      <c r="BQ139" s="303"/>
      <c r="BR139" s="303"/>
      <c r="BS139" s="303"/>
      <c r="BT139" s="303"/>
      <c r="BU139" s="303"/>
      <c r="BV139" s="303"/>
      <c r="BW139" s="303"/>
      <c r="BX139" s="303"/>
      <c r="BY139" s="303"/>
      <c r="BZ139" s="303"/>
      <c r="CA139" s="303"/>
      <c r="CB139" s="303"/>
      <c r="CC139" s="303"/>
      <c r="CD139" s="303"/>
      <c r="CE139" s="303"/>
      <c r="CF139" s="303"/>
      <c r="CG139" s="303"/>
      <c r="CH139" s="303"/>
      <c r="CI139" s="303"/>
      <c r="CJ139" s="303"/>
      <c r="CK139" s="303"/>
      <c r="CL139" s="303"/>
      <c r="CM139" s="303"/>
      <c r="CN139" s="303"/>
      <c r="CO139" s="303"/>
      <c r="CP139" s="303"/>
      <c r="CQ139" s="303"/>
      <c r="CR139" s="303"/>
      <c r="CS139" s="303"/>
      <c r="CT139" s="303"/>
      <c r="CU139" s="303"/>
      <c r="CV139" s="303"/>
      <c r="CW139" s="303"/>
      <c r="CX139" s="303"/>
      <c r="CY139" s="303"/>
      <c r="CZ139" s="303"/>
      <c r="DA139" s="303"/>
      <c r="DB139" s="303"/>
      <c r="DC139" s="303"/>
      <c r="DD139" s="303"/>
      <c r="DE139" s="303"/>
      <c r="DF139" s="303"/>
      <c r="DG139" s="303"/>
      <c r="DH139" s="303"/>
      <c r="DI139" s="303"/>
      <c r="DJ139" s="303"/>
      <c r="DK139" s="303"/>
    </row>
    <row r="140" spans="1:115" ht="15">
      <c r="A140" s="151" t="s">
        <v>10</v>
      </c>
      <c r="B140" s="152">
        <v>34</v>
      </c>
      <c r="C140" s="177">
        <v>2.5499999999999998</v>
      </c>
      <c r="D140" s="152">
        <v>50</v>
      </c>
      <c r="E140" s="177">
        <v>2.68</v>
      </c>
      <c r="F140" s="152" t="s">
        <v>244</v>
      </c>
      <c r="G140" s="177">
        <v>1.4392824972075871</v>
      </c>
      <c r="H140" s="152">
        <v>10</v>
      </c>
      <c r="I140" s="177">
        <v>1.6364516183917619</v>
      </c>
      <c r="J140" s="152" t="s">
        <v>244</v>
      </c>
      <c r="K140" s="177">
        <v>1.5</v>
      </c>
      <c r="L140" s="152">
        <v>19</v>
      </c>
      <c r="M140" s="177">
        <v>2.1</v>
      </c>
      <c r="N140" s="152" t="s">
        <v>245</v>
      </c>
      <c r="O140" s="177">
        <v>2.67</v>
      </c>
      <c r="P140" s="616">
        <v>21</v>
      </c>
      <c r="Q140" s="161">
        <v>2.2200000000000002</v>
      </c>
      <c r="R140" s="303"/>
      <c r="S140" s="303"/>
      <c r="T140" s="303"/>
      <c r="U140" s="303"/>
      <c r="V140" s="303"/>
      <c r="W140" s="303"/>
      <c r="X140" s="303"/>
      <c r="Y140" s="303"/>
      <c r="Z140" s="303"/>
      <c r="AA140" s="303"/>
      <c r="AB140" s="303"/>
      <c r="AC140" s="303"/>
      <c r="AD140" s="303"/>
      <c r="AE140" s="303"/>
      <c r="AF140" s="303"/>
      <c r="AG140" s="303"/>
      <c r="AH140" s="303"/>
      <c r="AI140" s="303"/>
      <c r="AJ140" s="303"/>
      <c r="AK140" s="303"/>
      <c r="AL140" s="303"/>
      <c r="AM140" s="303"/>
      <c r="AN140" s="303"/>
      <c r="AO140" s="303"/>
      <c r="AP140" s="303"/>
      <c r="AQ140" s="303"/>
      <c r="AR140" s="303"/>
      <c r="AS140" s="303"/>
      <c r="AT140" s="303"/>
      <c r="AU140" s="303"/>
      <c r="AV140" s="303"/>
      <c r="AW140" s="303"/>
      <c r="AX140" s="303"/>
      <c r="AY140" s="303"/>
      <c r="AZ140" s="303"/>
      <c r="BA140" s="303"/>
      <c r="BB140" s="303"/>
      <c r="BC140" s="303"/>
      <c r="BD140" s="303"/>
      <c r="BE140" s="303"/>
      <c r="BF140" s="303"/>
      <c r="BG140" s="303"/>
      <c r="BH140" s="303"/>
      <c r="BI140" s="303"/>
      <c r="BJ140" s="303"/>
      <c r="BK140" s="303"/>
      <c r="BL140" s="303"/>
      <c r="BM140" s="303"/>
      <c r="BN140" s="303"/>
      <c r="BO140" s="303"/>
      <c r="BP140" s="303"/>
      <c r="BQ140" s="303"/>
      <c r="BR140" s="303"/>
      <c r="BS140" s="303"/>
      <c r="BT140" s="303"/>
      <c r="BU140" s="303"/>
      <c r="BV140" s="303"/>
      <c r="BW140" s="303"/>
      <c r="BX140" s="303"/>
      <c r="BY140" s="303"/>
      <c r="BZ140" s="303"/>
      <c r="CA140" s="303"/>
      <c r="CB140" s="303"/>
      <c r="CC140" s="303"/>
      <c r="CD140" s="303"/>
      <c r="CE140" s="303"/>
      <c r="CF140" s="303"/>
      <c r="CG140" s="303"/>
      <c r="CH140" s="303"/>
      <c r="CI140" s="303"/>
      <c r="CJ140" s="303"/>
      <c r="CK140" s="303"/>
      <c r="CL140" s="303"/>
      <c r="CM140" s="303"/>
      <c r="CN140" s="303"/>
      <c r="CO140" s="303"/>
      <c r="CP140" s="303"/>
      <c r="CQ140" s="303"/>
      <c r="CR140" s="303"/>
      <c r="CS140" s="303"/>
      <c r="CT140" s="303"/>
      <c r="CU140" s="303"/>
      <c r="CV140" s="303"/>
      <c r="CW140" s="303"/>
      <c r="CX140" s="303"/>
      <c r="CY140" s="303"/>
      <c r="CZ140" s="303"/>
      <c r="DA140" s="303"/>
      <c r="DB140" s="303"/>
      <c r="DC140" s="303"/>
      <c r="DD140" s="303"/>
      <c r="DE140" s="303"/>
      <c r="DF140" s="303"/>
      <c r="DG140" s="303"/>
      <c r="DH140" s="303"/>
      <c r="DI140" s="303"/>
      <c r="DJ140" s="303"/>
      <c r="DK140" s="303"/>
    </row>
    <row r="141" spans="1:115" ht="15">
      <c r="A141" s="137" t="s">
        <v>11</v>
      </c>
      <c r="B141" s="144">
        <v>46</v>
      </c>
      <c r="C141" s="172">
        <v>3.8</v>
      </c>
      <c r="D141" s="144">
        <v>34</v>
      </c>
      <c r="E141" s="172">
        <v>3.79</v>
      </c>
      <c r="F141" s="144">
        <v>6</v>
      </c>
      <c r="G141" s="172">
        <v>2.1436030770597809</v>
      </c>
      <c r="H141" s="144">
        <v>15</v>
      </c>
      <c r="I141" s="172">
        <v>2.4686836383952229</v>
      </c>
      <c r="J141" s="144">
        <v>6</v>
      </c>
      <c r="K141" s="172">
        <v>1.48</v>
      </c>
      <c r="L141" s="144">
        <v>13</v>
      </c>
      <c r="M141" s="172">
        <v>2.46</v>
      </c>
      <c r="N141" s="144">
        <v>42</v>
      </c>
      <c r="O141" s="172">
        <v>3.95</v>
      </c>
      <c r="P141" s="615">
        <v>38</v>
      </c>
      <c r="Q141" s="165">
        <v>3.76</v>
      </c>
      <c r="R141" s="303"/>
      <c r="S141" s="303"/>
      <c r="T141" s="303"/>
      <c r="U141" s="303"/>
      <c r="V141" s="303"/>
      <c r="W141" s="303"/>
      <c r="X141" s="303"/>
      <c r="Y141" s="303"/>
      <c r="Z141" s="303"/>
      <c r="AA141" s="303"/>
      <c r="AB141" s="303"/>
      <c r="AC141" s="303"/>
      <c r="AD141" s="303"/>
      <c r="AE141" s="303"/>
      <c r="AF141" s="303"/>
      <c r="AG141" s="303"/>
      <c r="AH141" s="303"/>
      <c r="AI141" s="303"/>
      <c r="AJ141" s="303"/>
      <c r="AK141" s="303"/>
      <c r="AL141" s="303"/>
      <c r="AM141" s="303"/>
      <c r="AN141" s="303"/>
      <c r="AO141" s="303"/>
      <c r="AP141" s="303"/>
      <c r="AQ141" s="303"/>
      <c r="AR141" s="303"/>
      <c r="AS141" s="303"/>
      <c r="AT141" s="303"/>
      <c r="AU141" s="303"/>
      <c r="AV141" s="303"/>
      <c r="AW141" s="303"/>
      <c r="AX141" s="303"/>
      <c r="AY141" s="303"/>
      <c r="AZ141" s="303"/>
      <c r="BA141" s="303"/>
      <c r="BB141" s="303"/>
      <c r="BC141" s="303"/>
      <c r="BD141" s="303"/>
      <c r="BE141" s="303"/>
      <c r="BF141" s="303"/>
      <c r="BG141" s="303"/>
      <c r="BH141" s="303"/>
      <c r="BI141" s="303"/>
      <c r="BJ141" s="303"/>
      <c r="BK141" s="303"/>
      <c r="BL141" s="303"/>
      <c r="BM141" s="303"/>
      <c r="BN141" s="303"/>
      <c r="BO141" s="303"/>
      <c r="BP141" s="303"/>
      <c r="BQ141" s="303"/>
      <c r="BR141" s="303"/>
      <c r="BS141" s="303"/>
      <c r="BT141" s="303"/>
      <c r="BU141" s="303"/>
      <c r="BV141" s="303"/>
      <c r="BW141" s="303"/>
      <c r="BX141" s="303"/>
      <c r="BY141" s="303"/>
      <c r="BZ141" s="303"/>
      <c r="CA141" s="303"/>
      <c r="CB141" s="303"/>
      <c r="CC141" s="303"/>
      <c r="CD141" s="303"/>
      <c r="CE141" s="303"/>
      <c r="CF141" s="303"/>
      <c r="CG141" s="303"/>
      <c r="CH141" s="303"/>
      <c r="CI141" s="303"/>
      <c r="CJ141" s="303"/>
      <c r="CK141" s="303"/>
      <c r="CL141" s="303"/>
      <c r="CM141" s="303"/>
      <c r="CN141" s="303"/>
      <c r="CO141" s="303"/>
      <c r="CP141" s="303"/>
      <c r="CQ141" s="303"/>
      <c r="CR141" s="303"/>
      <c r="CS141" s="303"/>
      <c r="CT141" s="303"/>
      <c r="CU141" s="303"/>
      <c r="CV141" s="303"/>
      <c r="CW141" s="303"/>
      <c r="CX141" s="303"/>
      <c r="CY141" s="303"/>
      <c r="CZ141" s="303"/>
      <c r="DA141" s="303"/>
      <c r="DB141" s="303"/>
      <c r="DC141" s="303"/>
      <c r="DD141" s="303"/>
      <c r="DE141" s="303"/>
      <c r="DF141" s="303"/>
      <c r="DG141" s="303"/>
      <c r="DH141" s="303"/>
      <c r="DI141" s="303"/>
      <c r="DJ141" s="303"/>
      <c r="DK141" s="303"/>
    </row>
    <row r="142" spans="1:115" ht="15">
      <c r="A142" s="151" t="s">
        <v>12</v>
      </c>
      <c r="B142" s="152">
        <v>25</v>
      </c>
      <c r="C142" s="177">
        <v>2.89</v>
      </c>
      <c r="D142" s="152">
        <v>60</v>
      </c>
      <c r="E142" s="177">
        <v>3.2</v>
      </c>
      <c r="F142" s="152">
        <v>5</v>
      </c>
      <c r="G142" s="177">
        <v>1.4234424815688169</v>
      </c>
      <c r="H142" s="152">
        <v>9</v>
      </c>
      <c r="I142" s="177">
        <v>1.976290907635087</v>
      </c>
      <c r="J142" s="152">
        <v>13</v>
      </c>
      <c r="K142" s="177">
        <v>2.2000000000000002</v>
      </c>
      <c r="L142" s="152" t="s">
        <v>246</v>
      </c>
      <c r="M142" s="177">
        <v>1.49</v>
      </c>
      <c r="N142" s="152">
        <v>57</v>
      </c>
      <c r="O142" s="177">
        <v>3.23</v>
      </c>
      <c r="P142" s="616" t="s">
        <v>247</v>
      </c>
      <c r="Q142" s="161">
        <v>2.84</v>
      </c>
      <c r="R142" s="303"/>
      <c r="S142" s="303"/>
      <c r="T142" s="303"/>
      <c r="U142" s="303"/>
      <c r="V142" s="303"/>
      <c r="W142" s="303"/>
      <c r="X142" s="303"/>
      <c r="Y142" s="303"/>
      <c r="Z142" s="303"/>
      <c r="AA142" s="303"/>
      <c r="AB142" s="303"/>
      <c r="AC142" s="303"/>
      <c r="AD142" s="303"/>
      <c r="AE142" s="303"/>
      <c r="AF142" s="303"/>
      <c r="AG142" s="303"/>
      <c r="AH142" s="303"/>
      <c r="AI142" s="303"/>
      <c r="AJ142" s="303"/>
      <c r="AK142" s="303"/>
      <c r="AL142" s="303"/>
      <c r="AM142" s="303"/>
      <c r="AN142" s="303"/>
      <c r="AO142" s="303"/>
      <c r="AP142" s="303"/>
      <c r="AQ142" s="303"/>
      <c r="AR142" s="303"/>
      <c r="AS142" s="303"/>
      <c r="AT142" s="303"/>
      <c r="AU142" s="303"/>
      <c r="AV142" s="303"/>
      <c r="AW142" s="303"/>
      <c r="AX142" s="303"/>
      <c r="AY142" s="303"/>
      <c r="AZ142" s="303"/>
      <c r="BA142" s="303"/>
      <c r="BB142" s="303"/>
      <c r="BC142" s="303"/>
      <c r="BD142" s="303"/>
      <c r="BE142" s="303"/>
      <c r="BF142" s="303"/>
      <c r="BG142" s="303"/>
      <c r="BH142" s="303"/>
      <c r="BI142" s="303"/>
      <c r="BJ142" s="303"/>
      <c r="BK142" s="303"/>
      <c r="BL142" s="303"/>
      <c r="BM142" s="303"/>
      <c r="BN142" s="303"/>
      <c r="BO142" s="303"/>
      <c r="BP142" s="303"/>
      <c r="BQ142" s="303"/>
      <c r="BR142" s="303"/>
      <c r="BS142" s="303"/>
      <c r="BT142" s="303"/>
      <c r="BU142" s="303"/>
      <c r="BV142" s="303"/>
      <c r="BW142" s="303"/>
      <c r="BX142" s="303"/>
      <c r="BY142" s="303"/>
      <c r="BZ142" s="303"/>
      <c r="CA142" s="303"/>
      <c r="CB142" s="303"/>
      <c r="CC142" s="303"/>
      <c r="CD142" s="303"/>
      <c r="CE142" s="303"/>
      <c r="CF142" s="303"/>
      <c r="CG142" s="303"/>
      <c r="CH142" s="303"/>
      <c r="CI142" s="303"/>
      <c r="CJ142" s="303"/>
      <c r="CK142" s="303"/>
      <c r="CL142" s="303"/>
      <c r="CM142" s="303"/>
      <c r="CN142" s="303"/>
      <c r="CO142" s="303"/>
      <c r="CP142" s="303"/>
      <c r="CQ142" s="303"/>
      <c r="CR142" s="303"/>
      <c r="CS142" s="303"/>
      <c r="CT142" s="303"/>
      <c r="CU142" s="303"/>
      <c r="CV142" s="303"/>
      <c r="CW142" s="303"/>
      <c r="CX142" s="303"/>
      <c r="CY142" s="303"/>
      <c r="CZ142" s="303"/>
      <c r="DA142" s="303"/>
      <c r="DB142" s="303"/>
      <c r="DC142" s="303"/>
      <c r="DD142" s="303"/>
      <c r="DE142" s="303"/>
      <c r="DF142" s="303"/>
      <c r="DG142" s="303"/>
      <c r="DH142" s="303"/>
      <c r="DI142" s="303"/>
      <c r="DJ142" s="303"/>
      <c r="DK142" s="303"/>
    </row>
    <row r="143" spans="1:115" ht="15">
      <c r="A143" s="137" t="s">
        <v>13</v>
      </c>
      <c r="B143" s="144">
        <v>40</v>
      </c>
      <c r="C143" s="172">
        <v>6.36</v>
      </c>
      <c r="D143" s="144">
        <v>45</v>
      </c>
      <c r="E143" s="172">
        <v>6.43</v>
      </c>
      <c r="F143" s="144">
        <v>12</v>
      </c>
      <c r="G143" s="172">
        <v>5.2060909801022444</v>
      </c>
      <c r="H143" s="144">
        <v>21</v>
      </c>
      <c r="I143" s="172">
        <v>5.7530825901110596</v>
      </c>
      <c r="J143" s="144">
        <v>7</v>
      </c>
      <c r="K143" s="172">
        <v>2.63</v>
      </c>
      <c r="L143" s="144">
        <v>16</v>
      </c>
      <c r="M143" s="172">
        <v>5.53</v>
      </c>
      <c r="N143" s="144">
        <v>41</v>
      </c>
      <c r="O143" s="172">
        <v>6.25</v>
      </c>
      <c r="P143" s="615">
        <v>18</v>
      </c>
      <c r="Q143" s="165">
        <v>4.26</v>
      </c>
      <c r="R143" s="303"/>
      <c r="S143" s="303"/>
      <c r="T143" s="303"/>
      <c r="U143" s="303"/>
      <c r="V143" s="303"/>
      <c r="W143" s="303"/>
      <c r="X143" s="303"/>
      <c r="Y143" s="303"/>
      <c r="Z143" s="303"/>
      <c r="AA143" s="303"/>
      <c r="AB143" s="303"/>
      <c r="AC143" s="303"/>
      <c r="AD143" s="303"/>
      <c r="AE143" s="303"/>
      <c r="AF143" s="303"/>
      <c r="AG143" s="303"/>
      <c r="AH143" s="303"/>
      <c r="AI143" s="303"/>
      <c r="AJ143" s="303"/>
      <c r="AK143" s="303"/>
      <c r="AL143" s="303"/>
      <c r="AM143" s="303"/>
      <c r="AN143" s="303"/>
      <c r="AO143" s="303"/>
      <c r="AP143" s="303"/>
      <c r="AQ143" s="303"/>
      <c r="AR143" s="303"/>
      <c r="AS143" s="303"/>
      <c r="AT143" s="303"/>
      <c r="AU143" s="303"/>
      <c r="AV143" s="303"/>
      <c r="AW143" s="303"/>
      <c r="AX143" s="303"/>
      <c r="AY143" s="303"/>
      <c r="AZ143" s="303"/>
      <c r="BA143" s="303"/>
      <c r="BB143" s="303"/>
      <c r="BC143" s="303"/>
      <c r="BD143" s="303"/>
      <c r="BE143" s="303"/>
      <c r="BF143" s="303"/>
      <c r="BG143" s="303"/>
      <c r="BH143" s="303"/>
      <c r="BI143" s="303"/>
      <c r="BJ143" s="303"/>
      <c r="BK143" s="303"/>
      <c r="BL143" s="303"/>
      <c r="BM143" s="303"/>
      <c r="BN143" s="303"/>
      <c r="BO143" s="303"/>
      <c r="BP143" s="303"/>
      <c r="BQ143" s="303"/>
      <c r="BR143" s="303"/>
      <c r="BS143" s="303"/>
      <c r="BT143" s="303"/>
      <c r="BU143" s="303"/>
      <c r="BV143" s="303"/>
      <c r="BW143" s="303"/>
      <c r="BX143" s="303"/>
      <c r="BY143" s="303"/>
      <c r="BZ143" s="303"/>
      <c r="CA143" s="303"/>
      <c r="CB143" s="303"/>
      <c r="CC143" s="303"/>
      <c r="CD143" s="303"/>
      <c r="CE143" s="303"/>
      <c r="CF143" s="303"/>
      <c r="CG143" s="303"/>
      <c r="CH143" s="303"/>
      <c r="CI143" s="303"/>
      <c r="CJ143" s="303"/>
      <c r="CK143" s="303"/>
      <c r="CL143" s="303"/>
      <c r="CM143" s="303"/>
      <c r="CN143" s="303"/>
      <c r="CO143" s="303"/>
      <c r="CP143" s="303"/>
      <c r="CQ143" s="303"/>
      <c r="CR143" s="303"/>
      <c r="CS143" s="303"/>
      <c r="CT143" s="303"/>
      <c r="CU143" s="303"/>
      <c r="CV143" s="303"/>
      <c r="CW143" s="303"/>
      <c r="CX143" s="303"/>
      <c r="CY143" s="303"/>
      <c r="CZ143" s="303"/>
      <c r="DA143" s="303"/>
      <c r="DB143" s="303"/>
      <c r="DC143" s="303"/>
      <c r="DD143" s="303"/>
      <c r="DE143" s="303"/>
      <c r="DF143" s="303"/>
      <c r="DG143" s="303"/>
      <c r="DH143" s="303"/>
      <c r="DI143" s="303"/>
      <c r="DJ143" s="303"/>
      <c r="DK143" s="303"/>
    </row>
    <row r="144" spans="1:115" ht="15">
      <c r="A144" s="151" t="s">
        <v>14</v>
      </c>
      <c r="B144" s="152">
        <v>66</v>
      </c>
      <c r="C144" s="177">
        <v>4.3899999999999997</v>
      </c>
      <c r="D144" s="152">
        <v>26</v>
      </c>
      <c r="E144" s="177">
        <v>4.05</v>
      </c>
      <c r="F144" s="152">
        <v>5</v>
      </c>
      <c r="G144" s="177">
        <v>1.7261656092772091</v>
      </c>
      <c r="H144" s="152">
        <v>32</v>
      </c>
      <c r="I144" s="177">
        <v>4.204256489549973</v>
      </c>
      <c r="J144" s="152">
        <v>3</v>
      </c>
      <c r="K144" s="177">
        <v>1.5</v>
      </c>
      <c r="L144" s="152">
        <v>14</v>
      </c>
      <c r="M144" s="177">
        <v>3.12</v>
      </c>
      <c r="N144" s="152">
        <v>27</v>
      </c>
      <c r="O144" s="177">
        <v>4.1500000000000004</v>
      </c>
      <c r="P144" s="616">
        <v>28</v>
      </c>
      <c r="Q144" s="161">
        <v>4.38</v>
      </c>
      <c r="R144" s="303"/>
      <c r="S144" s="303"/>
      <c r="T144" s="303"/>
      <c r="U144" s="303"/>
      <c r="V144" s="303"/>
      <c r="W144" s="303"/>
      <c r="X144" s="303"/>
      <c r="Y144" s="303"/>
      <c r="Z144" s="303"/>
      <c r="AA144" s="303"/>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3"/>
      <c r="AY144" s="303"/>
      <c r="AZ144" s="303"/>
      <c r="BA144" s="303"/>
      <c r="BB144" s="303"/>
      <c r="BC144" s="303"/>
      <c r="BD144" s="303"/>
      <c r="BE144" s="303"/>
      <c r="BF144" s="303"/>
      <c r="BG144" s="303"/>
      <c r="BH144" s="303"/>
      <c r="BI144" s="303"/>
      <c r="BJ144" s="303"/>
      <c r="BK144" s="303"/>
      <c r="BL144" s="303"/>
      <c r="BM144" s="303"/>
      <c r="BN144" s="303"/>
      <c r="BO144" s="303"/>
      <c r="BP144" s="303"/>
      <c r="BQ144" s="303"/>
      <c r="BR144" s="303"/>
      <c r="BS144" s="303"/>
      <c r="BT144" s="303"/>
      <c r="BU144" s="303"/>
      <c r="BV144" s="303"/>
      <c r="BW144" s="303"/>
      <c r="BX144" s="303"/>
      <c r="BY144" s="303"/>
      <c r="BZ144" s="303"/>
      <c r="CA144" s="303"/>
      <c r="CB144" s="303"/>
      <c r="CC144" s="303"/>
      <c r="CD144" s="303"/>
      <c r="CE144" s="303"/>
      <c r="CF144" s="303"/>
      <c r="CG144" s="303"/>
      <c r="CH144" s="303"/>
      <c r="CI144" s="303"/>
      <c r="CJ144" s="303"/>
      <c r="CK144" s="303"/>
      <c r="CL144" s="303"/>
      <c r="CM144" s="303"/>
      <c r="CN144" s="303"/>
      <c r="CO144" s="303"/>
      <c r="CP144" s="303"/>
      <c r="CQ144" s="303"/>
      <c r="CR144" s="303"/>
      <c r="CS144" s="303"/>
      <c r="CT144" s="303"/>
      <c r="CU144" s="303"/>
      <c r="CV144" s="303"/>
      <c r="CW144" s="303"/>
      <c r="CX144" s="303"/>
      <c r="CY144" s="303"/>
      <c r="CZ144" s="303"/>
      <c r="DA144" s="303"/>
      <c r="DB144" s="303"/>
      <c r="DC144" s="303"/>
      <c r="DD144" s="303"/>
      <c r="DE144" s="303"/>
      <c r="DF144" s="303"/>
      <c r="DG144" s="303"/>
      <c r="DH144" s="303"/>
      <c r="DI144" s="303"/>
      <c r="DJ144" s="303"/>
      <c r="DK144" s="303"/>
    </row>
    <row r="145" spans="1:115" ht="15">
      <c r="A145" s="137" t="s">
        <v>15</v>
      </c>
      <c r="B145" s="163">
        <v>44</v>
      </c>
      <c r="C145" s="172">
        <v>3.43</v>
      </c>
      <c r="D145" s="144">
        <v>36</v>
      </c>
      <c r="E145" s="172">
        <v>3.42</v>
      </c>
      <c r="F145" s="144">
        <v>6</v>
      </c>
      <c r="G145" s="172">
        <v>1.697303089502338</v>
      </c>
      <c r="H145" s="163" t="s">
        <v>248</v>
      </c>
      <c r="I145" s="172">
        <v>2.450780371194154</v>
      </c>
      <c r="J145" s="163">
        <v>6</v>
      </c>
      <c r="K145" s="172">
        <v>1.62</v>
      </c>
      <c r="L145" s="144">
        <v>9</v>
      </c>
      <c r="M145" s="172">
        <v>1.97</v>
      </c>
      <c r="N145" s="163" t="s">
        <v>249</v>
      </c>
      <c r="O145" s="172">
        <v>3.46</v>
      </c>
      <c r="P145" s="615">
        <v>39</v>
      </c>
      <c r="Q145" s="165">
        <v>3.35</v>
      </c>
      <c r="R145" s="303"/>
      <c r="S145" s="303"/>
      <c r="T145" s="303"/>
      <c r="U145" s="303"/>
      <c r="V145" s="303"/>
      <c r="W145" s="303"/>
      <c r="X145" s="303"/>
      <c r="Y145" s="303"/>
      <c r="Z145" s="303"/>
      <c r="AA145" s="303"/>
      <c r="AB145" s="303"/>
      <c r="AC145" s="303"/>
      <c r="AD145" s="303"/>
      <c r="AE145" s="303"/>
      <c r="AF145" s="303"/>
      <c r="AG145" s="303"/>
      <c r="AH145" s="303"/>
      <c r="AI145" s="303"/>
      <c r="AJ145" s="303"/>
      <c r="AK145" s="303"/>
      <c r="AL145" s="303"/>
      <c r="AM145" s="303"/>
      <c r="AN145" s="303"/>
      <c r="AO145" s="303"/>
      <c r="AP145" s="303"/>
      <c r="AQ145" s="303"/>
      <c r="AR145" s="303"/>
      <c r="AS145" s="303"/>
      <c r="AT145" s="303"/>
      <c r="AU145" s="303"/>
      <c r="AV145" s="303"/>
      <c r="AW145" s="303"/>
      <c r="AX145" s="303"/>
      <c r="AY145" s="303"/>
      <c r="AZ145" s="303"/>
      <c r="BA145" s="303"/>
      <c r="BB145" s="303"/>
      <c r="BC145" s="303"/>
      <c r="BD145" s="303"/>
      <c r="BE145" s="303"/>
      <c r="BF145" s="303"/>
      <c r="BG145" s="303"/>
      <c r="BH145" s="303"/>
      <c r="BI145" s="303"/>
      <c r="BJ145" s="303"/>
      <c r="BK145" s="303"/>
      <c r="BL145" s="303"/>
      <c r="BM145" s="303"/>
      <c r="BN145" s="303"/>
      <c r="BO145" s="303"/>
      <c r="BP145" s="303"/>
      <c r="BQ145" s="303"/>
      <c r="BR145" s="303"/>
      <c r="BS145" s="303"/>
      <c r="BT145" s="303"/>
      <c r="BU145" s="303"/>
      <c r="BV145" s="303"/>
      <c r="BW145" s="303"/>
      <c r="BX145" s="303"/>
      <c r="BY145" s="303"/>
      <c r="BZ145" s="303"/>
      <c r="CA145" s="303"/>
      <c r="CB145" s="303"/>
      <c r="CC145" s="303"/>
      <c r="CD145" s="303"/>
      <c r="CE145" s="303"/>
      <c r="CF145" s="303"/>
      <c r="CG145" s="303"/>
      <c r="CH145" s="303"/>
      <c r="CI145" s="303"/>
      <c r="CJ145" s="303"/>
      <c r="CK145" s="303"/>
      <c r="CL145" s="303"/>
      <c r="CM145" s="303"/>
      <c r="CN145" s="303"/>
      <c r="CO145" s="303"/>
      <c r="CP145" s="303"/>
      <c r="CQ145" s="303"/>
      <c r="CR145" s="303"/>
      <c r="CS145" s="303"/>
      <c r="CT145" s="303"/>
      <c r="CU145" s="303"/>
      <c r="CV145" s="303"/>
      <c r="CW145" s="303"/>
      <c r="CX145" s="303"/>
      <c r="CY145" s="303"/>
      <c r="CZ145" s="303"/>
      <c r="DA145" s="303"/>
      <c r="DB145" s="303"/>
      <c r="DC145" s="303"/>
      <c r="DD145" s="303"/>
      <c r="DE145" s="303"/>
      <c r="DF145" s="303"/>
      <c r="DG145" s="303"/>
      <c r="DH145" s="303"/>
      <c r="DI145" s="303"/>
      <c r="DJ145" s="303"/>
      <c r="DK145" s="303"/>
    </row>
    <row r="146" spans="1:115" ht="15">
      <c r="A146" s="151" t="s">
        <v>24</v>
      </c>
      <c r="B146" s="152">
        <v>23</v>
      </c>
      <c r="C146" s="177">
        <v>2.76</v>
      </c>
      <c r="D146" s="152">
        <v>65</v>
      </c>
      <c r="E146" s="177">
        <v>3.16</v>
      </c>
      <c r="F146" s="152">
        <v>6</v>
      </c>
      <c r="G146" s="177">
        <v>1.4465608914453469</v>
      </c>
      <c r="H146" s="152">
        <v>10</v>
      </c>
      <c r="I146" s="177">
        <v>2.0815978276563469</v>
      </c>
      <c r="J146" s="152">
        <v>8</v>
      </c>
      <c r="K146" s="177">
        <v>1.88</v>
      </c>
      <c r="L146" s="152">
        <v>7</v>
      </c>
      <c r="M146" s="177">
        <v>1.56</v>
      </c>
      <c r="N146" s="152">
        <v>64</v>
      </c>
      <c r="O146" s="177">
        <v>3.18</v>
      </c>
      <c r="P146" s="616">
        <v>18</v>
      </c>
      <c r="Q146" s="161">
        <v>2.54</v>
      </c>
      <c r="R146" s="303"/>
      <c r="S146" s="303"/>
      <c r="T146" s="303"/>
      <c r="U146" s="303"/>
      <c r="V146" s="303"/>
      <c r="W146" s="303"/>
      <c r="X146" s="303"/>
      <c r="Y146" s="303"/>
      <c r="Z146" s="303"/>
      <c r="AA146" s="303"/>
      <c r="AB146" s="303"/>
      <c r="AC146" s="303"/>
      <c r="AD146" s="303"/>
      <c r="AE146" s="303"/>
      <c r="AF146" s="303"/>
      <c r="AG146" s="303"/>
      <c r="AH146" s="303"/>
      <c r="AI146" s="303"/>
      <c r="AJ146" s="303"/>
      <c r="AK146" s="303"/>
      <c r="AL146" s="303"/>
      <c r="AM146" s="303"/>
      <c r="AN146" s="303"/>
      <c r="AO146" s="303"/>
      <c r="AP146" s="303"/>
      <c r="AQ146" s="303"/>
      <c r="AR146" s="303"/>
      <c r="AS146" s="303"/>
      <c r="AT146" s="303"/>
      <c r="AU146" s="303"/>
      <c r="AV146" s="303"/>
      <c r="AW146" s="303"/>
      <c r="AX146" s="303"/>
      <c r="AY146" s="303"/>
      <c r="AZ146" s="303"/>
      <c r="BA146" s="303"/>
      <c r="BB146" s="303"/>
      <c r="BC146" s="303"/>
      <c r="BD146" s="303"/>
      <c r="BE146" s="303"/>
      <c r="BF146" s="303"/>
      <c r="BG146" s="303"/>
      <c r="BH146" s="303"/>
      <c r="BI146" s="303"/>
      <c r="BJ146" s="303"/>
      <c r="BK146" s="303"/>
      <c r="BL146" s="303"/>
      <c r="BM146" s="303"/>
      <c r="BN146" s="303"/>
      <c r="BO146" s="303"/>
      <c r="BP146" s="303"/>
      <c r="BQ146" s="303"/>
      <c r="BR146" s="303"/>
      <c r="BS146" s="303"/>
      <c r="BT146" s="303"/>
      <c r="BU146" s="303"/>
      <c r="BV146" s="303"/>
      <c r="BW146" s="303"/>
      <c r="BX146" s="303"/>
      <c r="BY146" s="303"/>
      <c r="BZ146" s="303"/>
      <c r="CA146" s="303"/>
      <c r="CB146" s="303"/>
      <c r="CC146" s="303"/>
      <c r="CD146" s="303"/>
      <c r="CE146" s="303"/>
      <c r="CF146" s="303"/>
      <c r="CG146" s="303"/>
      <c r="CH146" s="303"/>
      <c r="CI146" s="303"/>
      <c r="CJ146" s="303"/>
      <c r="CK146" s="303"/>
      <c r="CL146" s="303"/>
      <c r="CM146" s="303"/>
      <c r="CN146" s="303"/>
      <c r="CO146" s="303"/>
      <c r="CP146" s="303"/>
      <c r="CQ146" s="303"/>
      <c r="CR146" s="303"/>
      <c r="CS146" s="303"/>
      <c r="CT146" s="303"/>
      <c r="CU146" s="303"/>
      <c r="CV146" s="303"/>
      <c r="CW146" s="303"/>
      <c r="CX146" s="303"/>
      <c r="CY146" s="303"/>
      <c r="CZ146" s="303"/>
      <c r="DA146" s="303"/>
      <c r="DB146" s="303"/>
      <c r="DC146" s="303"/>
      <c r="DD146" s="303"/>
      <c r="DE146" s="303"/>
      <c r="DF146" s="303"/>
      <c r="DG146" s="303"/>
      <c r="DH146" s="303"/>
      <c r="DI146" s="303"/>
      <c r="DJ146" s="303"/>
      <c r="DK146" s="303"/>
    </row>
    <row r="147" spans="1:115" ht="15">
      <c r="A147" s="137" t="s">
        <v>16</v>
      </c>
      <c r="B147" s="144">
        <v>31</v>
      </c>
      <c r="C147" s="172">
        <v>3.3</v>
      </c>
      <c r="D147" s="144">
        <v>58</v>
      </c>
      <c r="E147" s="172">
        <v>3.57</v>
      </c>
      <c r="F147" s="144">
        <v>11</v>
      </c>
      <c r="G147" s="172">
        <v>2.3243311625682219</v>
      </c>
      <c r="H147" s="144">
        <v>20</v>
      </c>
      <c r="I147" s="172">
        <v>2.9793436987003612</v>
      </c>
      <c r="J147" s="144">
        <v>6</v>
      </c>
      <c r="K147" s="172">
        <v>1.85</v>
      </c>
      <c r="L147" s="144" t="s">
        <v>250</v>
      </c>
      <c r="M147" s="172">
        <v>1.24</v>
      </c>
      <c r="N147" s="144">
        <v>52</v>
      </c>
      <c r="O147" s="172">
        <v>3.63</v>
      </c>
      <c r="P147" s="615">
        <v>17</v>
      </c>
      <c r="Q147" s="165">
        <v>2.65</v>
      </c>
      <c r="R147" s="303"/>
      <c r="S147" s="303"/>
      <c r="T147" s="303"/>
      <c r="U147" s="303"/>
      <c r="V147" s="303"/>
      <c r="W147" s="303"/>
      <c r="X147" s="303"/>
      <c r="Y147" s="303"/>
      <c r="Z147" s="303"/>
      <c r="AA147" s="303"/>
      <c r="AB147" s="303"/>
      <c r="AC147" s="303"/>
      <c r="AD147" s="303"/>
      <c r="AE147" s="303"/>
      <c r="AF147" s="303"/>
      <c r="AG147" s="303"/>
      <c r="AH147" s="303"/>
      <c r="AI147" s="303"/>
      <c r="AJ147" s="303"/>
      <c r="AK147" s="303"/>
      <c r="AL147" s="303"/>
      <c r="AM147" s="303"/>
      <c r="AN147" s="303"/>
      <c r="AO147" s="303"/>
      <c r="AP147" s="303"/>
      <c r="AQ147" s="303"/>
      <c r="AR147" s="303"/>
      <c r="AS147" s="303"/>
      <c r="AT147" s="303"/>
      <c r="AU147" s="303"/>
      <c r="AV147" s="303"/>
      <c r="AW147" s="303"/>
      <c r="AX147" s="303"/>
      <c r="AY147" s="303"/>
      <c r="AZ147" s="303"/>
      <c r="BA147" s="303"/>
      <c r="BB147" s="303"/>
      <c r="BC147" s="303"/>
      <c r="BD147" s="303"/>
      <c r="BE147" s="303"/>
      <c r="BF147" s="303"/>
      <c r="BG147" s="303"/>
      <c r="BH147" s="303"/>
      <c r="BI147" s="303"/>
      <c r="BJ147" s="303"/>
      <c r="BK147" s="303"/>
      <c r="BL147" s="303"/>
      <c r="BM147" s="303"/>
      <c r="BN147" s="303"/>
      <c r="BO147" s="303"/>
      <c r="BP147" s="303"/>
      <c r="BQ147" s="303"/>
      <c r="BR147" s="303"/>
      <c r="BS147" s="303"/>
      <c r="BT147" s="303"/>
      <c r="BU147" s="303"/>
      <c r="BV147" s="303"/>
      <c r="BW147" s="303"/>
      <c r="BX147" s="303"/>
      <c r="BY147" s="303"/>
      <c r="BZ147" s="303"/>
      <c r="CA147" s="303"/>
      <c r="CB147" s="303"/>
      <c r="CC147" s="303"/>
      <c r="CD147" s="303"/>
      <c r="CE147" s="303"/>
      <c r="CF147" s="303"/>
      <c r="CG147" s="303"/>
      <c r="CH147" s="303"/>
      <c r="CI147" s="303"/>
      <c r="CJ147" s="303"/>
      <c r="CK147" s="303"/>
      <c r="CL147" s="303"/>
      <c r="CM147" s="303"/>
      <c r="CN147" s="303"/>
      <c r="CO147" s="303"/>
      <c r="CP147" s="303"/>
      <c r="CQ147" s="303"/>
      <c r="CR147" s="303"/>
      <c r="CS147" s="303"/>
      <c r="CT147" s="303"/>
      <c r="CU147" s="303"/>
      <c r="CV147" s="303"/>
      <c r="CW147" s="303"/>
      <c r="CX147" s="303"/>
      <c r="CY147" s="303"/>
      <c r="CZ147" s="303"/>
      <c r="DA147" s="303"/>
      <c r="DB147" s="303"/>
      <c r="DC147" s="303"/>
      <c r="DD147" s="303"/>
      <c r="DE147" s="303"/>
      <c r="DF147" s="303"/>
      <c r="DG147" s="303"/>
      <c r="DH147" s="303"/>
      <c r="DI147" s="303"/>
      <c r="DJ147" s="303"/>
      <c r="DK147" s="303"/>
    </row>
    <row r="148" spans="1:115" ht="15">
      <c r="A148" s="151" t="s">
        <v>17</v>
      </c>
      <c r="B148" s="152">
        <v>36</v>
      </c>
      <c r="C148" s="177">
        <v>2.38</v>
      </c>
      <c r="D148" s="152">
        <v>49</v>
      </c>
      <c r="E148" s="177">
        <v>2.54</v>
      </c>
      <c r="F148" s="152" t="s">
        <v>240</v>
      </c>
      <c r="G148" s="177">
        <v>1.303704160706769</v>
      </c>
      <c r="H148" s="152" t="s">
        <v>251</v>
      </c>
      <c r="I148" s="177">
        <v>1.7988681710457539</v>
      </c>
      <c r="J148" s="152">
        <v>8</v>
      </c>
      <c r="K148" s="177">
        <v>1.42</v>
      </c>
      <c r="L148" s="152">
        <v>11</v>
      </c>
      <c r="M148" s="177">
        <v>1.49</v>
      </c>
      <c r="N148" s="152">
        <v>49</v>
      </c>
      <c r="O148" s="177">
        <v>2.5299999999999998</v>
      </c>
      <c r="P148" s="616">
        <v>25</v>
      </c>
      <c r="Q148" s="161">
        <v>2.1800000000000002</v>
      </c>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303"/>
      <c r="AM148" s="303"/>
      <c r="AN148" s="303"/>
      <c r="AO148" s="303"/>
      <c r="AP148" s="303"/>
      <c r="AQ148" s="303"/>
      <c r="AR148" s="303"/>
      <c r="AS148" s="303"/>
      <c r="AT148" s="303"/>
      <c r="AU148" s="303"/>
      <c r="AV148" s="303"/>
      <c r="AW148" s="303"/>
      <c r="AX148" s="303"/>
      <c r="AY148" s="303"/>
      <c r="AZ148" s="303"/>
      <c r="BA148" s="303"/>
      <c r="BB148" s="303"/>
      <c r="BC148" s="303"/>
      <c r="BD148" s="303"/>
      <c r="BE148" s="303"/>
      <c r="BF148" s="303"/>
      <c r="BG148" s="303"/>
      <c r="BH148" s="303"/>
      <c r="BI148" s="303"/>
      <c r="BJ148" s="303"/>
      <c r="BK148" s="303"/>
      <c r="BL148" s="303"/>
      <c r="BM148" s="303"/>
      <c r="BN148" s="303"/>
      <c r="BO148" s="303"/>
      <c r="BP148" s="303"/>
      <c r="BQ148" s="303"/>
      <c r="BR148" s="303"/>
      <c r="BS148" s="303"/>
      <c r="BT148" s="303"/>
      <c r="BU148" s="303"/>
      <c r="BV148" s="303"/>
      <c r="BW148" s="303"/>
      <c r="BX148" s="303"/>
      <c r="BY148" s="303"/>
      <c r="BZ148" s="303"/>
      <c r="CA148" s="303"/>
      <c r="CB148" s="303"/>
      <c r="CC148" s="303"/>
      <c r="CD148" s="303"/>
      <c r="CE148" s="303"/>
      <c r="CF148" s="303"/>
      <c r="CG148" s="303"/>
      <c r="CH148" s="303"/>
      <c r="CI148" s="303"/>
      <c r="CJ148" s="303"/>
      <c r="CK148" s="303"/>
      <c r="CL148" s="303"/>
      <c r="CM148" s="303"/>
      <c r="CN148" s="303"/>
      <c r="CO148" s="303"/>
      <c r="CP148" s="303"/>
      <c r="CQ148" s="303"/>
      <c r="CR148" s="303"/>
      <c r="CS148" s="303"/>
      <c r="CT148" s="303"/>
      <c r="CU148" s="303"/>
      <c r="CV148" s="303"/>
      <c r="CW148" s="303"/>
      <c r="CX148" s="303"/>
      <c r="CY148" s="303"/>
      <c r="CZ148" s="303"/>
      <c r="DA148" s="303"/>
      <c r="DB148" s="303"/>
      <c r="DC148" s="303"/>
      <c r="DD148" s="303"/>
      <c r="DE148" s="303"/>
      <c r="DF148" s="303"/>
      <c r="DG148" s="303"/>
      <c r="DH148" s="303"/>
      <c r="DI148" s="303"/>
      <c r="DJ148" s="303"/>
      <c r="DK148" s="303"/>
    </row>
    <row r="149" spans="1:115" ht="15">
      <c r="A149" s="137" t="s">
        <v>18</v>
      </c>
      <c r="B149" s="144">
        <v>41</v>
      </c>
      <c r="C149" s="172">
        <v>3.72</v>
      </c>
      <c r="D149" s="144">
        <v>48</v>
      </c>
      <c r="E149" s="172">
        <v>3.88</v>
      </c>
      <c r="F149" s="144" t="s">
        <v>237</v>
      </c>
      <c r="G149" s="172">
        <v>2.6499808725577911</v>
      </c>
      <c r="H149" s="144">
        <v>20</v>
      </c>
      <c r="I149" s="172">
        <v>3.0539261599803971</v>
      </c>
      <c r="J149" s="144">
        <v>6</v>
      </c>
      <c r="K149" s="172">
        <v>1.87</v>
      </c>
      <c r="L149" s="144">
        <v>12</v>
      </c>
      <c r="M149" s="172">
        <v>2.41</v>
      </c>
      <c r="N149" s="144">
        <v>40</v>
      </c>
      <c r="O149" s="172">
        <v>3.78</v>
      </c>
      <c r="P149" s="615">
        <v>20</v>
      </c>
      <c r="Q149" s="165">
        <v>2.97</v>
      </c>
      <c r="R149" s="303"/>
      <c r="S149" s="303"/>
      <c r="T149" s="303"/>
      <c r="U149" s="303"/>
      <c r="V149" s="303"/>
      <c r="W149" s="303"/>
      <c r="X149" s="303"/>
      <c r="Y149" s="303"/>
      <c r="Z149" s="303"/>
      <c r="AA149" s="303"/>
      <c r="AB149" s="303"/>
      <c r="AC149" s="303"/>
      <c r="AD149" s="303"/>
      <c r="AE149" s="303"/>
      <c r="AF149" s="303"/>
      <c r="AG149" s="303"/>
      <c r="AH149" s="303"/>
      <c r="AI149" s="303"/>
      <c r="AJ149" s="303"/>
      <c r="AK149" s="303"/>
      <c r="AL149" s="303"/>
      <c r="AM149" s="303"/>
      <c r="AN149" s="303"/>
      <c r="AO149" s="303"/>
      <c r="AP149" s="303"/>
      <c r="AQ149" s="303"/>
      <c r="AR149" s="303"/>
      <c r="AS149" s="303"/>
      <c r="AT149" s="303"/>
      <c r="AU149" s="303"/>
      <c r="AV149" s="303"/>
      <c r="AW149" s="303"/>
      <c r="AX149" s="303"/>
      <c r="AY149" s="303"/>
      <c r="AZ149" s="303"/>
      <c r="BA149" s="303"/>
      <c r="BB149" s="303"/>
      <c r="BC149" s="303"/>
      <c r="BD149" s="303"/>
      <c r="BE149" s="303"/>
      <c r="BF149" s="303"/>
      <c r="BG149" s="303"/>
      <c r="BH149" s="303"/>
      <c r="BI149" s="303"/>
      <c r="BJ149" s="303"/>
      <c r="BK149" s="303"/>
      <c r="BL149" s="303"/>
      <c r="BM149" s="303"/>
      <c r="BN149" s="303"/>
      <c r="BO149" s="303"/>
      <c r="BP149" s="303"/>
      <c r="BQ149" s="303"/>
      <c r="BR149" s="303"/>
      <c r="BS149" s="303"/>
      <c r="BT149" s="303"/>
      <c r="BU149" s="303"/>
      <c r="BV149" s="303"/>
      <c r="BW149" s="303"/>
      <c r="BX149" s="303"/>
      <c r="BY149" s="303"/>
      <c r="BZ149" s="303"/>
      <c r="CA149" s="303"/>
      <c r="CB149" s="303"/>
      <c r="CC149" s="303"/>
      <c r="CD149" s="303"/>
      <c r="CE149" s="303"/>
      <c r="CF149" s="303"/>
      <c r="CG149" s="303"/>
      <c r="CH149" s="303"/>
      <c r="CI149" s="303"/>
      <c r="CJ149" s="303"/>
      <c r="CK149" s="303"/>
      <c r="CL149" s="303"/>
      <c r="CM149" s="303"/>
      <c r="CN149" s="303"/>
      <c r="CO149" s="303"/>
      <c r="CP149" s="303"/>
      <c r="CQ149" s="303"/>
      <c r="CR149" s="303"/>
      <c r="CS149" s="303"/>
      <c r="CT149" s="303"/>
      <c r="CU149" s="303"/>
      <c r="CV149" s="303"/>
      <c r="CW149" s="303"/>
      <c r="CX149" s="303"/>
      <c r="CY149" s="303"/>
      <c r="CZ149" s="303"/>
      <c r="DA149" s="303"/>
      <c r="DB149" s="303"/>
      <c r="DC149" s="303"/>
      <c r="DD149" s="303"/>
      <c r="DE149" s="303"/>
      <c r="DF149" s="303"/>
      <c r="DG149" s="303"/>
      <c r="DH149" s="303"/>
      <c r="DI149" s="303"/>
      <c r="DJ149" s="303"/>
      <c r="DK149" s="303"/>
    </row>
    <row r="150" spans="1:115" ht="15">
      <c r="A150" s="151" t="s">
        <v>19</v>
      </c>
      <c r="B150" s="152">
        <v>29</v>
      </c>
      <c r="C150" s="177">
        <v>3.94</v>
      </c>
      <c r="D150" s="152">
        <v>46</v>
      </c>
      <c r="E150" s="177">
        <v>4.3899999999999997</v>
      </c>
      <c r="F150" s="152">
        <v>6</v>
      </c>
      <c r="G150" s="177">
        <v>1.726867691896611</v>
      </c>
      <c r="H150" s="152">
        <v>14</v>
      </c>
      <c r="I150" s="177">
        <v>2.955595859666118</v>
      </c>
      <c r="J150" s="152">
        <v>7</v>
      </c>
      <c r="K150" s="177">
        <v>2.12</v>
      </c>
      <c r="L150" s="152">
        <v>12</v>
      </c>
      <c r="M150" s="177">
        <v>2.87</v>
      </c>
      <c r="N150" s="152">
        <v>57</v>
      </c>
      <c r="O150" s="177">
        <v>4.28</v>
      </c>
      <c r="P150" s="616">
        <v>29</v>
      </c>
      <c r="Q150" s="161">
        <v>3.93</v>
      </c>
      <c r="R150" s="303"/>
      <c r="S150" s="303"/>
      <c r="T150" s="303"/>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03"/>
      <c r="CC150" s="303"/>
      <c r="CD150" s="303"/>
      <c r="CE150" s="303"/>
      <c r="CF150" s="303"/>
      <c r="CG150" s="303"/>
      <c r="CH150" s="303"/>
      <c r="CI150" s="303"/>
      <c r="CJ150" s="303"/>
      <c r="CK150" s="303"/>
      <c r="CL150" s="303"/>
      <c r="CM150" s="303"/>
      <c r="CN150" s="303"/>
      <c r="CO150" s="303"/>
      <c r="CP150" s="303"/>
      <c r="CQ150" s="303"/>
      <c r="CR150" s="303"/>
      <c r="CS150" s="303"/>
      <c r="CT150" s="303"/>
      <c r="CU150" s="303"/>
      <c r="CV150" s="303"/>
      <c r="CW150" s="303"/>
      <c r="CX150" s="303"/>
      <c r="CY150" s="303"/>
      <c r="CZ150" s="303"/>
      <c r="DA150" s="303"/>
      <c r="DB150" s="303"/>
      <c r="DC150" s="303"/>
      <c r="DD150" s="303"/>
      <c r="DE150" s="303"/>
      <c r="DF150" s="303"/>
      <c r="DG150" s="303"/>
      <c r="DH150" s="303"/>
      <c r="DI150" s="303"/>
      <c r="DJ150" s="303"/>
      <c r="DK150" s="303"/>
    </row>
    <row r="151" spans="1:115" ht="15">
      <c r="A151" s="137" t="s">
        <v>20</v>
      </c>
      <c r="B151" s="144">
        <v>23</v>
      </c>
      <c r="C151" s="172">
        <v>2.42</v>
      </c>
      <c r="D151" s="144">
        <v>63</v>
      </c>
      <c r="E151" s="172">
        <v>2.8</v>
      </c>
      <c r="F151" s="144">
        <v>6</v>
      </c>
      <c r="G151" s="172">
        <v>1.3432615777806189</v>
      </c>
      <c r="H151" s="144">
        <v>12</v>
      </c>
      <c r="I151" s="172">
        <v>1.9590172613003911</v>
      </c>
      <c r="J151" s="144">
        <v>11</v>
      </c>
      <c r="K151" s="172">
        <v>1.87</v>
      </c>
      <c r="L151" s="144">
        <v>8</v>
      </c>
      <c r="M151" s="172">
        <v>1.54</v>
      </c>
      <c r="N151" s="144">
        <v>60</v>
      </c>
      <c r="O151" s="172">
        <v>2.84</v>
      </c>
      <c r="P151" s="615">
        <v>16</v>
      </c>
      <c r="Q151" s="165">
        <v>2.15</v>
      </c>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303"/>
      <c r="AM151" s="303"/>
      <c r="AN151" s="303"/>
      <c r="AO151" s="303"/>
      <c r="AP151" s="303"/>
      <c r="AQ151" s="303"/>
      <c r="AR151" s="303"/>
      <c r="AS151" s="303"/>
      <c r="AT151" s="303"/>
      <c r="AU151" s="303"/>
      <c r="AV151" s="303"/>
      <c r="AW151" s="303"/>
      <c r="AX151" s="303"/>
      <c r="AY151" s="303"/>
      <c r="AZ151" s="303"/>
      <c r="BA151" s="303"/>
      <c r="BB151" s="303"/>
      <c r="BC151" s="303"/>
      <c r="BD151" s="303"/>
      <c r="BE151" s="303"/>
      <c r="BF151" s="303"/>
      <c r="BG151" s="303"/>
      <c r="BH151" s="303"/>
      <c r="BI151" s="303"/>
      <c r="BJ151" s="303"/>
      <c r="BK151" s="303"/>
      <c r="BL151" s="303"/>
      <c r="BM151" s="303"/>
      <c r="BN151" s="303"/>
      <c r="BO151" s="303"/>
      <c r="BP151" s="303"/>
      <c r="BQ151" s="303"/>
      <c r="BR151" s="303"/>
      <c r="BS151" s="303"/>
      <c r="BT151" s="303"/>
      <c r="BU151" s="303"/>
      <c r="BV151" s="303"/>
      <c r="BW151" s="303"/>
      <c r="BX151" s="303"/>
      <c r="BY151" s="303"/>
      <c r="BZ151" s="303"/>
      <c r="CA151" s="303"/>
      <c r="CB151" s="303"/>
      <c r="CC151" s="303"/>
      <c r="CD151" s="303"/>
      <c r="CE151" s="303"/>
      <c r="CF151" s="303"/>
      <c r="CG151" s="303"/>
      <c r="CH151" s="303"/>
      <c r="CI151" s="303"/>
      <c r="CJ151" s="303"/>
      <c r="CK151" s="303"/>
      <c r="CL151" s="303"/>
      <c r="CM151" s="303"/>
      <c r="CN151" s="303"/>
      <c r="CO151" s="303"/>
      <c r="CP151" s="303"/>
      <c r="CQ151" s="303"/>
      <c r="CR151" s="303"/>
      <c r="CS151" s="303"/>
      <c r="CT151" s="303"/>
      <c r="CU151" s="303"/>
      <c r="CV151" s="303"/>
      <c r="CW151" s="303"/>
      <c r="CX151" s="303"/>
      <c r="CY151" s="303"/>
      <c r="CZ151" s="303"/>
      <c r="DA151" s="303"/>
      <c r="DB151" s="303"/>
      <c r="DC151" s="303"/>
      <c r="DD151" s="303"/>
      <c r="DE151" s="303"/>
      <c r="DF151" s="303"/>
      <c r="DG151" s="303"/>
      <c r="DH151" s="303"/>
      <c r="DI151" s="303"/>
      <c r="DJ151" s="303"/>
      <c r="DK151" s="303"/>
    </row>
    <row r="152" spans="1:115" ht="15">
      <c r="A152" s="151" t="s">
        <v>21</v>
      </c>
      <c r="B152" s="152">
        <v>12</v>
      </c>
      <c r="C152" s="177">
        <v>1.76</v>
      </c>
      <c r="D152" s="152">
        <v>74</v>
      </c>
      <c r="E152" s="177">
        <v>2.41</v>
      </c>
      <c r="F152" s="152">
        <v>6</v>
      </c>
      <c r="G152" s="177">
        <v>1.335240189618202</v>
      </c>
      <c r="H152" s="152">
        <v>7</v>
      </c>
      <c r="I152" s="177">
        <v>1.432996084302038</v>
      </c>
      <c r="J152" s="152">
        <v>6</v>
      </c>
      <c r="K152" s="177">
        <v>1.27</v>
      </c>
      <c r="L152" s="152">
        <v>6</v>
      </c>
      <c r="M152" s="177">
        <v>1.24</v>
      </c>
      <c r="N152" s="152">
        <v>75</v>
      </c>
      <c r="O152" s="177">
        <v>2.33</v>
      </c>
      <c r="P152" s="616">
        <v>13</v>
      </c>
      <c r="Q152" s="161">
        <v>1.87</v>
      </c>
      <c r="R152" s="303"/>
      <c r="S152" s="303"/>
      <c r="T152" s="303"/>
      <c r="U152" s="303"/>
      <c r="V152" s="303"/>
      <c r="W152" s="303"/>
      <c r="X152" s="303"/>
      <c r="Y152" s="303"/>
      <c r="Z152" s="303"/>
      <c r="AA152" s="303"/>
      <c r="AB152" s="303"/>
      <c r="AC152" s="303"/>
      <c r="AD152" s="303"/>
      <c r="AE152" s="303"/>
      <c r="AF152" s="303"/>
      <c r="AG152" s="303"/>
      <c r="AH152" s="303"/>
      <c r="AI152" s="303"/>
      <c r="AJ152" s="303"/>
      <c r="AK152" s="303"/>
      <c r="AL152" s="303"/>
      <c r="AM152" s="303"/>
      <c r="AN152" s="303"/>
      <c r="AO152" s="303"/>
      <c r="AP152" s="303"/>
      <c r="AQ152" s="303"/>
      <c r="AR152" s="303"/>
      <c r="AS152" s="303"/>
      <c r="AT152" s="303"/>
      <c r="AU152" s="303"/>
      <c r="AV152" s="303"/>
      <c r="AW152" s="303"/>
      <c r="AX152" s="303"/>
      <c r="AY152" s="303"/>
      <c r="AZ152" s="303"/>
      <c r="BA152" s="303"/>
      <c r="BB152" s="303"/>
      <c r="BC152" s="303"/>
      <c r="BD152" s="303"/>
      <c r="BE152" s="303"/>
      <c r="BF152" s="303"/>
      <c r="BG152" s="303"/>
      <c r="BH152" s="303"/>
      <c r="BI152" s="303"/>
      <c r="BJ152" s="303"/>
      <c r="BK152" s="303"/>
      <c r="BL152" s="303"/>
      <c r="BM152" s="303"/>
      <c r="BN152" s="303"/>
      <c r="BO152" s="303"/>
      <c r="BP152" s="303"/>
      <c r="BQ152" s="303"/>
      <c r="BR152" s="303"/>
      <c r="BS152" s="303"/>
      <c r="BT152" s="303"/>
      <c r="BU152" s="303"/>
      <c r="BV152" s="303"/>
      <c r="BW152" s="303"/>
      <c r="BX152" s="303"/>
      <c r="BY152" s="303"/>
      <c r="BZ152" s="303"/>
      <c r="CA152" s="303"/>
      <c r="CB152" s="303"/>
      <c r="CC152" s="303"/>
      <c r="CD152" s="303"/>
      <c r="CE152" s="303"/>
      <c r="CF152" s="303"/>
      <c r="CG152" s="303"/>
      <c r="CH152" s="303"/>
      <c r="CI152" s="303"/>
      <c r="CJ152" s="303"/>
      <c r="CK152" s="303"/>
      <c r="CL152" s="303"/>
      <c r="CM152" s="303"/>
      <c r="CN152" s="303"/>
      <c r="CO152" s="303"/>
      <c r="CP152" s="303"/>
      <c r="CQ152" s="303"/>
      <c r="CR152" s="303"/>
      <c r="CS152" s="303"/>
      <c r="CT152" s="303"/>
      <c r="CU152" s="303"/>
      <c r="CV152" s="303"/>
      <c r="CW152" s="303"/>
      <c r="CX152" s="303"/>
      <c r="CY152" s="303"/>
      <c r="CZ152" s="303"/>
      <c r="DA152" s="303"/>
      <c r="DB152" s="303"/>
      <c r="DC152" s="303"/>
      <c r="DD152" s="303"/>
      <c r="DE152" s="303"/>
      <c r="DF152" s="303"/>
      <c r="DG152" s="303"/>
      <c r="DH152" s="303"/>
      <c r="DI152" s="303"/>
      <c r="DJ152" s="303"/>
      <c r="DK152" s="303"/>
    </row>
    <row r="153" spans="1:115" ht="15">
      <c r="A153" s="137" t="s">
        <v>22</v>
      </c>
      <c r="B153" s="144" t="s">
        <v>232</v>
      </c>
      <c r="C153" s="172">
        <v>3.46</v>
      </c>
      <c r="D153" s="144">
        <v>63</v>
      </c>
      <c r="E153" s="172">
        <v>4.26</v>
      </c>
      <c r="F153" s="144">
        <v>11</v>
      </c>
      <c r="G153" s="172">
        <v>2.6637167447960808</v>
      </c>
      <c r="H153" s="144">
        <v>16</v>
      </c>
      <c r="I153" s="172">
        <v>3.258343317815128</v>
      </c>
      <c r="J153" s="144">
        <v>7</v>
      </c>
      <c r="K153" s="172">
        <v>2.56</v>
      </c>
      <c r="L153" s="144">
        <v>4</v>
      </c>
      <c r="M153" s="172">
        <v>1.66</v>
      </c>
      <c r="N153" s="144">
        <v>62</v>
      </c>
      <c r="O153" s="172">
        <v>4.29</v>
      </c>
      <c r="P153" s="615">
        <v>17</v>
      </c>
      <c r="Q153" s="165">
        <v>3.32</v>
      </c>
      <c r="R153" s="303"/>
      <c r="S153" s="303"/>
      <c r="T153" s="303"/>
      <c r="U153" s="303"/>
      <c r="V153" s="303"/>
      <c r="W153" s="303"/>
      <c r="X153" s="303"/>
      <c r="Y153" s="303"/>
      <c r="Z153" s="303"/>
      <c r="AA153" s="303"/>
      <c r="AB153" s="303"/>
      <c r="AC153" s="303"/>
      <c r="AD153" s="303"/>
      <c r="AE153" s="303"/>
      <c r="AF153" s="303"/>
      <c r="AG153" s="303"/>
      <c r="AH153" s="303"/>
      <c r="AI153" s="303"/>
      <c r="AJ153" s="303"/>
      <c r="AK153" s="303"/>
      <c r="AL153" s="303"/>
      <c r="AM153" s="303"/>
      <c r="AN153" s="303"/>
      <c r="AO153" s="303"/>
      <c r="AP153" s="303"/>
      <c r="AQ153" s="303"/>
      <c r="AR153" s="303"/>
      <c r="AS153" s="303"/>
      <c r="AT153" s="303"/>
      <c r="AU153" s="303"/>
      <c r="AV153" s="303"/>
      <c r="AW153" s="303"/>
      <c r="AX153" s="303"/>
      <c r="AY153" s="303"/>
      <c r="AZ153" s="303"/>
      <c r="BA153" s="303"/>
      <c r="BB153" s="303"/>
      <c r="BC153" s="303"/>
      <c r="BD153" s="303"/>
      <c r="BE153" s="303"/>
      <c r="BF153" s="303"/>
      <c r="BG153" s="303"/>
      <c r="BH153" s="303"/>
      <c r="BI153" s="303"/>
      <c r="BJ153" s="303"/>
      <c r="BK153" s="303"/>
      <c r="BL153" s="303"/>
      <c r="BM153" s="303"/>
      <c r="BN153" s="303"/>
      <c r="BO153" s="303"/>
      <c r="BP153" s="303"/>
      <c r="BQ153" s="303"/>
      <c r="BR153" s="303"/>
      <c r="BS153" s="303"/>
      <c r="BT153" s="303"/>
      <c r="BU153" s="303"/>
      <c r="BV153" s="303"/>
      <c r="BW153" s="303"/>
      <c r="BX153" s="303"/>
      <c r="BY153" s="303"/>
      <c r="BZ153" s="303"/>
      <c r="CA153" s="303"/>
      <c r="CB153" s="303"/>
      <c r="CC153" s="303"/>
      <c r="CD153" s="303"/>
      <c r="CE153" s="303"/>
      <c r="CF153" s="303"/>
      <c r="CG153" s="303"/>
      <c r="CH153" s="303"/>
      <c r="CI153" s="303"/>
      <c r="CJ153" s="303"/>
      <c r="CK153" s="303"/>
      <c r="CL153" s="303"/>
      <c r="CM153" s="303"/>
      <c r="CN153" s="303"/>
      <c r="CO153" s="303"/>
      <c r="CP153" s="303"/>
      <c r="CQ153" s="303"/>
      <c r="CR153" s="303"/>
      <c r="CS153" s="303"/>
      <c r="CT153" s="303"/>
      <c r="CU153" s="303"/>
      <c r="CV153" s="303"/>
      <c r="CW153" s="303"/>
      <c r="CX153" s="303"/>
      <c r="CY153" s="303"/>
      <c r="CZ153" s="303"/>
      <c r="DA153" s="303"/>
      <c r="DB153" s="303"/>
      <c r="DC153" s="303"/>
      <c r="DD153" s="303"/>
      <c r="DE153" s="303"/>
      <c r="DF153" s="303"/>
      <c r="DG153" s="303"/>
      <c r="DH153" s="303"/>
      <c r="DI153" s="303"/>
      <c r="DJ153" s="303"/>
      <c r="DK153" s="303"/>
    </row>
    <row r="154" spans="1:115" ht="15">
      <c r="A154" s="151" t="s">
        <v>23</v>
      </c>
      <c r="B154" s="152">
        <v>12</v>
      </c>
      <c r="C154" s="177">
        <v>1.99</v>
      </c>
      <c r="D154" s="152">
        <v>72</v>
      </c>
      <c r="E154" s="177">
        <v>2.86</v>
      </c>
      <c r="F154" s="152">
        <v>5</v>
      </c>
      <c r="G154" s="177">
        <v>1.3127314793034239</v>
      </c>
      <c r="H154" s="152">
        <v>6</v>
      </c>
      <c r="I154" s="177">
        <v>1.374646729638924</v>
      </c>
      <c r="J154" s="152">
        <v>7</v>
      </c>
      <c r="K154" s="177">
        <v>1.56</v>
      </c>
      <c r="L154" s="152">
        <v>7</v>
      </c>
      <c r="M154" s="177">
        <v>1.66</v>
      </c>
      <c r="N154" s="152">
        <v>76</v>
      </c>
      <c r="O154" s="177">
        <v>2.64</v>
      </c>
      <c r="P154" s="616">
        <v>16</v>
      </c>
      <c r="Q154" s="161">
        <v>2.31</v>
      </c>
      <c r="R154" s="303"/>
      <c r="S154" s="303"/>
      <c r="T154" s="303"/>
      <c r="U154" s="303"/>
      <c r="V154" s="303"/>
      <c r="W154" s="303"/>
      <c r="X154" s="303"/>
      <c r="Y154" s="303"/>
      <c r="Z154" s="303"/>
      <c r="AA154" s="303"/>
      <c r="AB154" s="303"/>
      <c r="AC154" s="303"/>
      <c r="AD154" s="303"/>
      <c r="AE154" s="303"/>
      <c r="AF154" s="303"/>
      <c r="AG154" s="303"/>
      <c r="AH154" s="303"/>
      <c r="AI154" s="303"/>
      <c r="AJ154" s="303"/>
      <c r="AK154" s="303"/>
      <c r="AL154" s="303"/>
      <c r="AM154" s="303"/>
      <c r="AN154" s="303"/>
      <c r="AO154" s="303"/>
      <c r="AP154" s="303"/>
      <c r="AQ154" s="303"/>
      <c r="AR154" s="303"/>
      <c r="AS154" s="303"/>
      <c r="AT154" s="303"/>
      <c r="AU154" s="303"/>
      <c r="AV154" s="303"/>
      <c r="AW154" s="303"/>
      <c r="AX154" s="303"/>
      <c r="AY154" s="303"/>
      <c r="AZ154" s="303"/>
      <c r="BA154" s="303"/>
      <c r="BB154" s="303"/>
      <c r="BC154" s="303"/>
      <c r="BD154" s="303"/>
      <c r="BE154" s="303"/>
      <c r="BF154" s="303"/>
      <c r="BG154" s="303"/>
      <c r="BH154" s="303"/>
      <c r="BI154" s="303"/>
      <c r="BJ154" s="303"/>
      <c r="BK154" s="303"/>
      <c r="BL154" s="303"/>
      <c r="BM154" s="303"/>
      <c r="BN154" s="303"/>
      <c r="BO154" s="303"/>
      <c r="BP154" s="303"/>
      <c r="BQ154" s="303"/>
      <c r="BR154" s="303"/>
      <c r="BS154" s="303"/>
      <c r="BT154" s="303"/>
      <c r="BU154" s="303"/>
      <c r="BV154" s="303"/>
      <c r="BW154" s="303"/>
      <c r="BX154" s="303"/>
      <c r="BY154" s="303"/>
      <c r="BZ154" s="303"/>
      <c r="CA154" s="303"/>
      <c r="CB154" s="303"/>
      <c r="CC154" s="303"/>
      <c r="CD154" s="303"/>
      <c r="CE154" s="303"/>
      <c r="CF154" s="303"/>
      <c r="CG154" s="303"/>
      <c r="CH154" s="303"/>
      <c r="CI154" s="303"/>
      <c r="CJ154" s="303"/>
      <c r="CK154" s="303"/>
      <c r="CL154" s="303"/>
      <c r="CM154" s="303"/>
      <c r="CN154" s="303"/>
      <c r="CO154" s="303"/>
      <c r="CP154" s="303"/>
      <c r="CQ154" s="303"/>
      <c r="CR154" s="303"/>
      <c r="CS154" s="303"/>
      <c r="CT154" s="303"/>
      <c r="CU154" s="303"/>
      <c r="CV154" s="303"/>
      <c r="CW154" s="303"/>
      <c r="CX154" s="303"/>
      <c r="CY154" s="303"/>
      <c r="CZ154" s="303"/>
      <c r="DA154" s="303"/>
      <c r="DB154" s="303"/>
      <c r="DC154" s="303"/>
      <c r="DD154" s="303"/>
      <c r="DE154" s="303"/>
      <c r="DF154" s="303"/>
      <c r="DG154" s="303"/>
      <c r="DH154" s="303"/>
      <c r="DI154" s="303"/>
      <c r="DJ154" s="303"/>
      <c r="DK154" s="303"/>
    </row>
    <row r="155" spans="1:115" ht="15">
      <c r="A155" s="694" t="s">
        <v>28</v>
      </c>
      <c r="B155" s="375">
        <v>38</v>
      </c>
      <c r="C155" s="376">
        <v>1.1100000000000001</v>
      </c>
      <c r="D155" s="375">
        <v>47</v>
      </c>
      <c r="E155" s="376">
        <v>1.1599999999999999</v>
      </c>
      <c r="F155" s="375" t="s">
        <v>252</v>
      </c>
      <c r="G155" s="376">
        <v>0.62061319192280584</v>
      </c>
      <c r="H155" s="375">
        <v>17</v>
      </c>
      <c r="I155" s="376">
        <v>0.86539504782181953</v>
      </c>
      <c r="J155" s="375" t="s">
        <v>252</v>
      </c>
      <c r="K155" s="376">
        <v>0.63</v>
      </c>
      <c r="L155" s="375" t="s">
        <v>253</v>
      </c>
      <c r="M155" s="376">
        <v>0.74</v>
      </c>
      <c r="N155" s="375" t="s">
        <v>254</v>
      </c>
      <c r="O155" s="376">
        <v>1.1599999999999999</v>
      </c>
      <c r="P155" s="377">
        <v>24</v>
      </c>
      <c r="Q155" s="695">
        <v>0.98</v>
      </c>
      <c r="R155" s="303"/>
      <c r="S155" s="303"/>
      <c r="T155" s="303"/>
      <c r="U155" s="303"/>
      <c r="V155" s="303"/>
      <c r="W155" s="303"/>
      <c r="X155" s="303"/>
      <c r="Y155" s="303"/>
      <c r="Z155" s="303"/>
      <c r="AA155" s="303"/>
      <c r="AB155" s="303"/>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c r="AW155" s="303"/>
      <c r="AX155" s="303"/>
      <c r="AY155" s="303"/>
      <c r="AZ155" s="303"/>
      <c r="BA155" s="303"/>
      <c r="BB155" s="303"/>
      <c r="BC155" s="303"/>
      <c r="BD155" s="303"/>
      <c r="BE155" s="303"/>
      <c r="BF155" s="303"/>
      <c r="BG155" s="303"/>
      <c r="BH155" s="303"/>
      <c r="BI155" s="303"/>
      <c r="BJ155" s="303"/>
      <c r="BK155" s="303"/>
      <c r="BL155" s="303"/>
      <c r="BM155" s="303"/>
      <c r="BN155" s="303"/>
      <c r="BO155" s="303"/>
      <c r="BP155" s="303"/>
      <c r="BQ155" s="303"/>
      <c r="BR155" s="303"/>
      <c r="BS155" s="303"/>
      <c r="BT155" s="303"/>
      <c r="BU155" s="303"/>
      <c r="BV155" s="303"/>
      <c r="BW155" s="303"/>
      <c r="BX155" s="303"/>
      <c r="BY155" s="303"/>
      <c r="BZ155" s="303"/>
      <c r="CA155" s="303"/>
      <c r="CB155" s="303"/>
      <c r="CC155" s="303"/>
      <c r="CD155" s="303"/>
      <c r="CE155" s="303"/>
      <c r="CF155" s="303"/>
      <c r="CG155" s="303"/>
      <c r="CH155" s="303"/>
      <c r="CI155" s="303"/>
      <c r="CJ155" s="303"/>
      <c r="CK155" s="303"/>
      <c r="CL155" s="303"/>
      <c r="CM155" s="303"/>
      <c r="CN155" s="303"/>
      <c r="CO155" s="303"/>
      <c r="CP155" s="303"/>
      <c r="CQ155" s="303"/>
      <c r="CR155" s="303"/>
      <c r="CS155" s="303"/>
      <c r="CT155" s="303"/>
      <c r="CU155" s="303"/>
      <c r="CV155" s="303"/>
      <c r="CW155" s="303"/>
      <c r="CX155" s="303"/>
      <c r="CY155" s="303"/>
      <c r="CZ155" s="303"/>
      <c r="DA155" s="303"/>
      <c r="DB155" s="303"/>
      <c r="DC155" s="303"/>
      <c r="DD155" s="303"/>
      <c r="DE155" s="303"/>
      <c r="DF155" s="303"/>
      <c r="DG155" s="303"/>
      <c r="DH155" s="303"/>
      <c r="DI155" s="303"/>
      <c r="DJ155" s="303"/>
      <c r="DK155" s="303"/>
    </row>
    <row r="156" spans="1:115" ht="15">
      <c r="A156" s="696" t="s">
        <v>27</v>
      </c>
      <c r="B156" s="697">
        <v>23</v>
      </c>
      <c r="C156" s="698">
        <v>1.0900000000000001</v>
      </c>
      <c r="D156" s="697">
        <v>62</v>
      </c>
      <c r="E156" s="698">
        <v>1.29</v>
      </c>
      <c r="F156" s="697">
        <v>6</v>
      </c>
      <c r="G156" s="698">
        <v>0.62263507581891364</v>
      </c>
      <c r="H156" s="697">
        <v>10</v>
      </c>
      <c r="I156" s="698">
        <v>0.79385508974761798</v>
      </c>
      <c r="J156" s="697">
        <v>9</v>
      </c>
      <c r="K156" s="698">
        <v>0.73</v>
      </c>
      <c r="L156" s="697">
        <v>8</v>
      </c>
      <c r="M156" s="698">
        <v>0.7</v>
      </c>
      <c r="N156" s="697">
        <v>63</v>
      </c>
      <c r="O156" s="698">
        <v>1.27</v>
      </c>
      <c r="P156" s="699">
        <v>20</v>
      </c>
      <c r="Q156" s="700">
        <v>1.08</v>
      </c>
      <c r="R156" s="303"/>
      <c r="S156" s="303"/>
      <c r="T156" s="303"/>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303"/>
      <c r="BS156" s="303"/>
      <c r="BT156" s="303"/>
      <c r="BU156" s="303"/>
      <c r="BV156" s="303"/>
      <c r="BW156" s="303"/>
      <c r="BX156" s="303"/>
      <c r="BY156" s="303"/>
      <c r="BZ156" s="303"/>
      <c r="CA156" s="303"/>
      <c r="CB156" s="303"/>
      <c r="CC156" s="303"/>
      <c r="CD156" s="303"/>
      <c r="CE156" s="303"/>
      <c r="CF156" s="303"/>
      <c r="CG156" s="303"/>
      <c r="CH156" s="303"/>
      <c r="CI156" s="303"/>
      <c r="CJ156" s="303"/>
      <c r="CK156" s="303"/>
      <c r="CL156" s="303"/>
      <c r="CM156" s="303"/>
      <c r="CN156" s="303"/>
      <c r="CO156" s="303"/>
      <c r="CP156" s="303"/>
      <c r="CQ156" s="303"/>
      <c r="CR156" s="303"/>
      <c r="CS156" s="303"/>
      <c r="CT156" s="303"/>
      <c r="CU156" s="303"/>
      <c r="CV156" s="303"/>
      <c r="CW156" s="303"/>
      <c r="CX156" s="303"/>
      <c r="CY156" s="303"/>
      <c r="CZ156" s="303"/>
      <c r="DA156" s="303"/>
      <c r="DB156" s="303"/>
      <c r="DC156" s="303"/>
      <c r="DD156" s="303"/>
      <c r="DE156" s="303"/>
      <c r="DF156" s="303"/>
      <c r="DG156" s="303"/>
      <c r="DH156" s="303"/>
      <c r="DI156" s="303"/>
      <c r="DJ156" s="303"/>
      <c r="DK156" s="303"/>
    </row>
    <row r="157" spans="1:115" ht="15" customHeight="1">
      <c r="A157" s="754" t="s">
        <v>255</v>
      </c>
      <c r="B157" s="693"/>
      <c r="C157" s="693"/>
      <c r="D157" s="693"/>
      <c r="E157" s="693"/>
      <c r="F157" s="693"/>
      <c r="G157" s="693"/>
      <c r="H157" s="693"/>
      <c r="I157" s="693"/>
      <c r="J157" s="693"/>
      <c r="K157" s="693"/>
      <c r="L157" s="693"/>
      <c r="M157" s="693"/>
      <c r="N157" s="693"/>
      <c r="O157" s="693"/>
      <c r="P157" s="693"/>
      <c r="Q157" s="693"/>
      <c r="R157" s="303"/>
      <c r="S157" s="303"/>
      <c r="T157" s="303"/>
      <c r="U157" s="303"/>
      <c r="V157" s="303"/>
      <c r="W157" s="303"/>
      <c r="X157" s="303"/>
      <c r="Y157" s="303"/>
      <c r="Z157" s="303"/>
      <c r="AA157" s="303"/>
      <c r="AB157" s="303"/>
      <c r="AC157" s="303"/>
      <c r="AD157" s="303"/>
      <c r="AE157" s="303"/>
      <c r="AF157" s="303"/>
      <c r="AG157" s="303"/>
      <c r="AH157" s="303"/>
      <c r="AI157" s="303"/>
      <c r="AJ157" s="303"/>
      <c r="AK157" s="303"/>
      <c r="AL157" s="303"/>
      <c r="AM157" s="303"/>
      <c r="AN157" s="303"/>
      <c r="AO157" s="303"/>
      <c r="AP157" s="303"/>
      <c r="AQ157" s="303"/>
      <c r="AR157" s="303"/>
      <c r="AS157" s="303"/>
      <c r="AT157" s="303"/>
      <c r="AU157" s="303"/>
      <c r="AV157" s="303"/>
      <c r="AW157" s="303"/>
      <c r="AX157" s="303"/>
      <c r="AY157" s="303"/>
      <c r="AZ157" s="303"/>
      <c r="BA157" s="303"/>
      <c r="BB157" s="303"/>
      <c r="BC157" s="303"/>
      <c r="BD157" s="303"/>
      <c r="BE157" s="303"/>
      <c r="BF157" s="303"/>
      <c r="BG157" s="303"/>
      <c r="BH157" s="303"/>
      <c r="BI157" s="303"/>
      <c r="BJ157" s="303"/>
      <c r="BK157" s="303"/>
      <c r="BL157" s="303"/>
      <c r="BM157" s="303"/>
      <c r="BN157" s="303"/>
      <c r="BO157" s="303"/>
      <c r="BP157" s="303"/>
      <c r="BQ157" s="303"/>
      <c r="BR157" s="303"/>
      <c r="BS157" s="303"/>
      <c r="BT157" s="303"/>
      <c r="BU157" s="303"/>
      <c r="BV157" s="303"/>
      <c r="BW157" s="303"/>
      <c r="BX157" s="303"/>
      <c r="BY157" s="303"/>
      <c r="BZ157" s="303"/>
      <c r="CA157" s="303"/>
      <c r="CB157" s="303"/>
      <c r="CC157" s="303"/>
      <c r="CD157" s="303"/>
      <c r="CE157" s="303"/>
      <c r="CF157" s="303"/>
      <c r="CG157" s="303"/>
      <c r="CH157" s="303"/>
      <c r="CI157" s="303"/>
      <c r="CJ157" s="303"/>
      <c r="CK157" s="303"/>
      <c r="CL157" s="303"/>
      <c r="CM157" s="303"/>
      <c r="CN157" s="303"/>
      <c r="CO157" s="303"/>
      <c r="CP157" s="303"/>
      <c r="CQ157" s="303"/>
      <c r="CR157" s="303"/>
      <c r="CS157" s="303"/>
      <c r="CT157" s="303"/>
      <c r="CU157" s="303"/>
      <c r="CV157" s="303"/>
      <c r="CW157" s="303"/>
      <c r="CX157" s="303"/>
      <c r="CY157" s="303"/>
      <c r="CZ157" s="303"/>
      <c r="DA157" s="303"/>
      <c r="DB157" s="303"/>
      <c r="DC157" s="303"/>
      <c r="DD157" s="303"/>
      <c r="DE157" s="303"/>
      <c r="DF157" s="303"/>
      <c r="DG157" s="303"/>
      <c r="DH157" s="303"/>
      <c r="DI157" s="303"/>
      <c r="DJ157" s="303"/>
      <c r="DK157" s="303"/>
    </row>
    <row r="158" spans="1:115" ht="15">
      <c r="A158" s="60" t="s">
        <v>256</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c r="AI158" s="303"/>
      <c r="AJ158" s="303"/>
      <c r="AK158" s="303"/>
      <c r="AL158" s="303"/>
      <c r="AM158" s="303"/>
      <c r="AN158" s="303"/>
      <c r="AO158" s="303"/>
      <c r="AP158" s="303"/>
      <c r="AQ158" s="303"/>
      <c r="AR158" s="303"/>
      <c r="AS158" s="303"/>
      <c r="AT158" s="303"/>
      <c r="AU158" s="303"/>
      <c r="AV158" s="303"/>
      <c r="AW158" s="303"/>
      <c r="AX158" s="303"/>
      <c r="AY158" s="303"/>
      <c r="AZ158" s="303"/>
      <c r="BA158" s="303"/>
      <c r="BB158" s="303"/>
      <c r="BC158" s="303"/>
      <c r="BD158" s="303"/>
      <c r="BE158" s="303"/>
      <c r="BF158" s="303"/>
      <c r="BG158" s="303"/>
      <c r="BH158" s="303"/>
      <c r="BI158" s="303"/>
      <c r="BJ158" s="303"/>
      <c r="BK158" s="303"/>
      <c r="BL158" s="303"/>
      <c r="BM158" s="303"/>
      <c r="BN158" s="303"/>
      <c r="BO158" s="303"/>
      <c r="BP158" s="303"/>
      <c r="BQ158" s="303"/>
      <c r="BR158" s="303"/>
      <c r="BS158" s="303"/>
      <c r="BT158" s="303"/>
      <c r="BU158" s="303"/>
      <c r="BV158" s="303"/>
      <c r="BW158" s="303"/>
      <c r="BX158" s="303"/>
      <c r="BY158" s="303"/>
      <c r="BZ158" s="303"/>
      <c r="CA158" s="303"/>
      <c r="CB158" s="303"/>
      <c r="CC158" s="303"/>
      <c r="CD158" s="303"/>
      <c r="CE158" s="303"/>
      <c r="CF158" s="303"/>
      <c r="CG158" s="303"/>
      <c r="CH158" s="303"/>
      <c r="CI158" s="303"/>
      <c r="CJ158" s="303"/>
      <c r="CK158" s="303"/>
      <c r="CL158" s="303"/>
      <c r="CM158" s="303"/>
      <c r="CN158" s="303"/>
      <c r="CO158" s="303"/>
      <c r="CP158" s="303"/>
      <c r="CQ158" s="303"/>
      <c r="CR158" s="303"/>
      <c r="CS158" s="303"/>
      <c r="CT158" s="303"/>
      <c r="CU158" s="303"/>
      <c r="CV158" s="303"/>
      <c r="CW158" s="303"/>
      <c r="CX158" s="303"/>
      <c r="CY158" s="303"/>
      <c r="CZ158" s="303"/>
      <c r="DA158" s="303"/>
      <c r="DB158" s="303"/>
      <c r="DC158" s="303"/>
      <c r="DD158" s="303"/>
      <c r="DE158" s="303"/>
      <c r="DF158" s="303"/>
      <c r="DG158" s="303"/>
      <c r="DH158" s="303"/>
      <c r="DI158" s="303"/>
      <c r="DJ158" s="303"/>
      <c r="DK158" s="303"/>
    </row>
    <row r="159" spans="1:115" ht="15">
      <c r="A159" s="755" t="s">
        <v>416</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3"/>
      <c r="CB159" s="303"/>
      <c r="CC159" s="303"/>
      <c r="CD159" s="303"/>
      <c r="CE159" s="303"/>
      <c r="CF159" s="303"/>
      <c r="CG159" s="303"/>
      <c r="CH159" s="303"/>
      <c r="CI159" s="303"/>
      <c r="CJ159" s="303"/>
      <c r="CK159" s="303"/>
      <c r="CL159" s="303"/>
      <c r="CM159" s="303"/>
      <c r="CN159" s="303"/>
      <c r="CO159" s="303"/>
      <c r="CP159" s="303"/>
      <c r="CQ159" s="303"/>
      <c r="CR159" s="303"/>
      <c r="CS159" s="303"/>
      <c r="CT159" s="303"/>
      <c r="CU159" s="303"/>
      <c r="CV159" s="303"/>
      <c r="CW159" s="303"/>
      <c r="CX159" s="303"/>
      <c r="CY159" s="303"/>
      <c r="CZ159" s="303"/>
      <c r="DA159" s="303"/>
      <c r="DB159" s="303"/>
      <c r="DC159" s="303"/>
      <c r="DD159" s="303"/>
      <c r="DE159" s="303"/>
      <c r="DF159" s="303"/>
      <c r="DG159" s="303"/>
      <c r="DH159" s="303"/>
      <c r="DI159" s="303"/>
      <c r="DJ159" s="303"/>
      <c r="DK159" s="303"/>
    </row>
    <row r="160" spans="1:115" ht="15">
      <c r="A160" s="10"/>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c r="AF160" s="303"/>
      <c r="AG160" s="303"/>
      <c r="AH160" s="303"/>
      <c r="AI160" s="303"/>
      <c r="AJ160" s="303"/>
      <c r="AK160" s="303"/>
      <c r="AL160" s="303"/>
      <c r="AM160" s="303"/>
      <c r="AN160" s="303"/>
      <c r="AO160" s="303"/>
      <c r="AP160" s="303"/>
      <c r="AQ160" s="303"/>
      <c r="AR160" s="303"/>
      <c r="AS160" s="303"/>
      <c r="AT160" s="303"/>
      <c r="AU160" s="303"/>
      <c r="AV160" s="303"/>
      <c r="AW160" s="303"/>
      <c r="AX160" s="303"/>
      <c r="AY160" s="303"/>
      <c r="AZ160" s="303"/>
      <c r="BA160" s="303"/>
      <c r="BB160" s="303"/>
      <c r="BC160" s="303"/>
      <c r="BD160" s="303"/>
      <c r="BE160" s="303"/>
      <c r="BF160" s="303"/>
      <c r="BG160" s="303"/>
      <c r="BH160" s="303"/>
      <c r="BI160" s="303"/>
      <c r="BJ160" s="303"/>
      <c r="BK160" s="303"/>
      <c r="BL160" s="303"/>
      <c r="BM160" s="303"/>
      <c r="BN160" s="303"/>
      <c r="BO160" s="303"/>
      <c r="BP160" s="303"/>
      <c r="BQ160" s="303"/>
      <c r="BR160" s="303"/>
      <c r="BS160" s="303"/>
      <c r="BT160" s="303"/>
      <c r="BU160" s="303"/>
      <c r="BV160" s="303"/>
      <c r="BW160" s="303"/>
      <c r="BX160" s="303"/>
      <c r="BY160" s="303"/>
      <c r="BZ160" s="303"/>
      <c r="CA160" s="303"/>
      <c r="CB160" s="303"/>
      <c r="CC160" s="303"/>
      <c r="CD160" s="303"/>
      <c r="CE160" s="303"/>
      <c r="CF160" s="303"/>
      <c r="CG160" s="303"/>
      <c r="CH160" s="303"/>
      <c r="CI160" s="303"/>
      <c r="CJ160" s="303"/>
      <c r="CK160" s="303"/>
      <c r="CL160" s="303"/>
      <c r="CM160" s="303"/>
      <c r="CN160" s="303"/>
      <c r="CO160" s="303"/>
      <c r="CP160" s="303"/>
      <c r="CQ160" s="303"/>
      <c r="CR160" s="303"/>
      <c r="CS160" s="303"/>
      <c r="CT160" s="303"/>
      <c r="CU160" s="303"/>
      <c r="CV160" s="303"/>
      <c r="CW160" s="303"/>
      <c r="CX160" s="303"/>
      <c r="CY160" s="303"/>
      <c r="CZ160" s="303"/>
      <c r="DA160" s="303"/>
      <c r="DB160" s="303"/>
      <c r="DC160" s="303"/>
      <c r="DD160" s="303"/>
      <c r="DE160" s="303"/>
      <c r="DF160" s="303"/>
      <c r="DG160" s="303"/>
      <c r="DH160" s="303"/>
      <c r="DI160" s="303"/>
      <c r="DJ160" s="303"/>
      <c r="DK160" s="303"/>
    </row>
    <row r="161" spans="1:115" ht="23.25">
      <c r="A161" s="1842">
        <v>2020</v>
      </c>
      <c r="B161" s="1842"/>
      <c r="C161" s="1842"/>
      <c r="D161" s="1842"/>
      <c r="E161" s="1842"/>
      <c r="F161" s="1842"/>
      <c r="G161" s="1842"/>
      <c r="H161" s="1842"/>
      <c r="I161" s="1842"/>
      <c r="J161" s="1842"/>
      <c r="K161" s="1842"/>
      <c r="L161" s="1842"/>
      <c r="M161" s="1842"/>
      <c r="N161" s="1842"/>
      <c r="O161" s="1842"/>
      <c r="P161" s="1842"/>
      <c r="Q161" s="1842"/>
      <c r="R161" s="1842"/>
      <c r="S161" s="1842"/>
      <c r="T161" s="1842"/>
      <c r="U161" s="1842"/>
      <c r="V161" s="1842"/>
      <c r="W161" s="1842"/>
      <c r="X161" s="1842"/>
      <c r="Y161" s="1842"/>
      <c r="Z161" s="1842"/>
      <c r="AA161" s="1842"/>
      <c r="AB161" s="1842"/>
      <c r="AC161" s="1842"/>
      <c r="AD161" s="1842"/>
      <c r="AE161" s="1842"/>
      <c r="AF161" s="1842"/>
      <c r="AG161" s="1842"/>
      <c r="AH161" s="1842"/>
      <c r="AI161" s="1842"/>
      <c r="AJ161" s="1842"/>
      <c r="AK161" s="1842"/>
      <c r="AL161" s="1842"/>
      <c r="AM161" s="1842"/>
      <c r="AN161" s="1842"/>
      <c r="AO161" s="1842"/>
      <c r="AP161" s="1842"/>
      <c r="AQ161" s="1842"/>
      <c r="AR161" s="1842"/>
      <c r="AS161" s="1842"/>
      <c r="AT161" s="1842"/>
      <c r="AU161" s="1842"/>
      <c r="AV161" s="1842"/>
      <c r="AW161" s="1842"/>
      <c r="AX161" s="1842"/>
      <c r="AY161" s="1842"/>
      <c r="AZ161" s="1842"/>
      <c r="BA161" s="1842"/>
      <c r="BB161" s="1842"/>
      <c r="BC161" s="1842"/>
      <c r="BD161" s="1842"/>
      <c r="BE161" s="1842"/>
      <c r="BF161" s="1842"/>
      <c r="BG161" s="1842"/>
      <c r="BH161" s="1842"/>
      <c r="BI161" s="1842"/>
      <c r="BJ161" s="1842"/>
      <c r="BK161" s="1842"/>
      <c r="BL161" s="1842"/>
      <c r="BM161" s="1842"/>
      <c r="BN161" s="1842"/>
      <c r="BO161" s="1842"/>
      <c r="BP161" s="1842"/>
      <c r="BQ161" s="1842"/>
      <c r="BR161" s="1842"/>
      <c r="BS161" s="1842"/>
      <c r="BT161" s="1842"/>
      <c r="BU161" s="1842"/>
      <c r="BV161" s="1842"/>
      <c r="BW161" s="1842"/>
      <c r="BX161" s="1842"/>
      <c r="BY161" s="1842"/>
      <c r="BZ161" s="1842"/>
      <c r="CA161" s="1842"/>
      <c r="CB161" s="1842"/>
      <c r="CC161" s="1842"/>
      <c r="CD161" s="1842"/>
      <c r="CE161" s="1842"/>
      <c r="CF161" s="1842"/>
      <c r="CG161" s="1842"/>
      <c r="CH161" s="1842"/>
      <c r="CI161" s="1842"/>
      <c r="CJ161" s="1842"/>
      <c r="CK161" s="1842"/>
      <c r="CL161" s="1842"/>
      <c r="CM161" s="1842"/>
      <c r="CN161" s="1842"/>
      <c r="CO161" s="1842"/>
      <c r="CP161" s="1842"/>
      <c r="CQ161" s="1842"/>
      <c r="CR161" s="1842"/>
      <c r="CS161" s="1842"/>
      <c r="CT161" s="1842"/>
      <c r="CU161" s="1842"/>
      <c r="CV161" s="1842"/>
      <c r="CW161" s="1842"/>
      <c r="CX161" s="1842"/>
      <c r="CY161" s="1842"/>
      <c r="CZ161" s="1842"/>
      <c r="DA161" s="1842"/>
      <c r="DB161" s="1842"/>
      <c r="DC161" s="1842"/>
      <c r="DD161" s="1842"/>
      <c r="DE161" s="1842"/>
      <c r="DF161" s="1842"/>
      <c r="DG161" s="1842"/>
      <c r="DH161" s="1842"/>
      <c r="DI161" s="1842"/>
      <c r="DJ161" s="1842"/>
      <c r="DK161" s="1842"/>
    </row>
    <row r="162" spans="1:115" ht="15">
      <c r="A162" s="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216"/>
      <c r="BK162" s="216"/>
      <c r="BL162" s="216"/>
      <c r="BM162" s="216"/>
      <c r="BN162" s="216"/>
      <c r="BO162" s="216"/>
      <c r="BP162" s="216"/>
      <c r="BQ162" s="216"/>
      <c r="BR162" s="216"/>
      <c r="BS162" s="216"/>
      <c r="BT162" s="216"/>
      <c r="BU162" s="216"/>
      <c r="BV162" s="216"/>
      <c r="BW162" s="216"/>
      <c r="BX162" s="216"/>
      <c r="BY162" s="216"/>
      <c r="BZ162" s="216"/>
      <c r="CA162" s="216"/>
      <c r="CB162" s="216"/>
      <c r="CC162" s="216"/>
      <c r="CD162" s="216"/>
      <c r="CE162" s="216"/>
      <c r="CF162" s="216"/>
      <c r="CG162" s="216"/>
      <c r="CH162" s="216"/>
      <c r="CI162" s="216"/>
      <c r="CJ162" s="216"/>
      <c r="CK162" s="216"/>
      <c r="CL162" s="216"/>
      <c r="CM162" s="216"/>
      <c r="CN162" s="216"/>
      <c r="CO162" s="216"/>
      <c r="CP162" s="216"/>
      <c r="CQ162" s="216"/>
      <c r="CR162" s="216"/>
      <c r="CS162" s="216"/>
      <c r="CT162" s="216"/>
      <c r="CU162" s="216"/>
      <c r="CV162" s="216"/>
      <c r="CW162" s="216"/>
      <c r="CX162" s="216"/>
      <c r="CY162" s="216"/>
      <c r="CZ162" s="216"/>
      <c r="DA162" s="216"/>
      <c r="DB162" s="216"/>
      <c r="DC162" s="216"/>
      <c r="DD162" s="216"/>
      <c r="DE162" s="216"/>
      <c r="DF162" s="216"/>
      <c r="DG162" s="216"/>
      <c r="DH162" s="216"/>
      <c r="DI162" s="216"/>
      <c r="DJ162" s="216"/>
      <c r="DK162" s="216"/>
    </row>
    <row r="163" spans="1:115" ht="15">
      <c r="A163" s="2" t="s">
        <v>401</v>
      </c>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216"/>
      <c r="BK163" s="216"/>
      <c r="BL163" s="216"/>
      <c r="BM163" s="216"/>
      <c r="BN163" s="216"/>
      <c r="BO163" s="216"/>
      <c r="BP163" s="216"/>
      <c r="BQ163" s="216"/>
      <c r="BR163" s="216"/>
      <c r="BS163" s="216"/>
      <c r="BT163" s="216"/>
      <c r="BU163" s="216"/>
      <c r="BV163" s="216"/>
      <c r="BW163" s="216"/>
      <c r="BX163" s="216"/>
      <c r="BY163" s="216"/>
      <c r="BZ163" s="216"/>
      <c r="CA163" s="216"/>
      <c r="CB163" s="216"/>
      <c r="CC163" s="216"/>
      <c r="CD163" s="216"/>
      <c r="CE163" s="216"/>
      <c r="CF163" s="216"/>
      <c r="CG163" s="216"/>
      <c r="CH163" s="216"/>
      <c r="CI163" s="216"/>
      <c r="CJ163" s="216"/>
      <c r="CK163" s="216"/>
      <c r="CL163" s="216"/>
      <c r="CM163" s="216"/>
      <c r="CN163" s="216"/>
      <c r="CO163" s="216"/>
      <c r="CP163" s="216"/>
      <c r="CQ163" s="216"/>
      <c r="CR163" s="216"/>
      <c r="CS163" s="216"/>
      <c r="CT163" s="216"/>
      <c r="CU163" s="216"/>
      <c r="CV163" s="216"/>
      <c r="CW163" s="216"/>
      <c r="CX163" s="216"/>
      <c r="CY163" s="216"/>
      <c r="CZ163" s="216"/>
      <c r="DA163" s="216"/>
      <c r="DB163" s="216"/>
      <c r="DC163" s="216"/>
      <c r="DD163" s="216"/>
      <c r="DE163" s="216"/>
      <c r="DF163" s="216"/>
      <c r="DG163" s="216"/>
      <c r="DH163" s="216"/>
      <c r="DI163" s="216"/>
      <c r="DJ163" s="216"/>
      <c r="DK163" s="216"/>
    </row>
    <row r="164" spans="1:115" ht="15">
      <c r="A164" s="378" t="s">
        <v>8</v>
      </c>
      <c r="B164" s="2195" t="s">
        <v>26</v>
      </c>
      <c r="C164" s="2195"/>
      <c r="D164" s="2195"/>
      <c r="E164" s="2195"/>
      <c r="F164" s="2195"/>
      <c r="G164" s="2002"/>
      <c r="H164" s="2195" t="s">
        <v>28</v>
      </c>
      <c r="I164" s="2195"/>
      <c r="J164" s="2195"/>
      <c r="K164" s="2195"/>
      <c r="L164" s="2195"/>
      <c r="M164" s="2002"/>
      <c r="N164" s="2003" t="s">
        <v>27</v>
      </c>
      <c r="O164" s="2195"/>
      <c r="P164" s="2195"/>
      <c r="Q164" s="2195"/>
      <c r="R164" s="2195"/>
      <c r="S164" s="2002"/>
      <c r="T164" s="2003" t="s">
        <v>9</v>
      </c>
      <c r="U164" s="2195"/>
      <c r="V164" s="2195"/>
      <c r="W164" s="2195"/>
      <c r="X164" s="2195"/>
      <c r="Y164" s="2002"/>
      <c r="Z164" s="2000" t="s">
        <v>10</v>
      </c>
      <c r="AA164" s="2195"/>
      <c r="AB164" s="2195"/>
      <c r="AC164" s="2195"/>
      <c r="AD164" s="2195"/>
      <c r="AE164" s="2002"/>
      <c r="AF164" s="2000" t="s">
        <v>11</v>
      </c>
      <c r="AG164" s="2195"/>
      <c r="AH164" s="2195"/>
      <c r="AI164" s="2195"/>
      <c r="AJ164" s="2195"/>
      <c r="AK164" s="2002"/>
      <c r="AL164" s="2000" t="s">
        <v>12</v>
      </c>
      <c r="AM164" s="2195"/>
      <c r="AN164" s="2195"/>
      <c r="AO164" s="2195"/>
      <c r="AP164" s="2195"/>
      <c r="AQ164" s="2002"/>
      <c r="AR164" s="2000" t="s">
        <v>13</v>
      </c>
      <c r="AS164" s="2195"/>
      <c r="AT164" s="2195"/>
      <c r="AU164" s="2195"/>
      <c r="AV164" s="2195"/>
      <c r="AW164" s="2002"/>
      <c r="AX164" s="2000" t="s">
        <v>14</v>
      </c>
      <c r="AY164" s="2195"/>
      <c r="AZ164" s="2195"/>
      <c r="BA164" s="2195"/>
      <c r="BB164" s="2195"/>
      <c r="BC164" s="2002"/>
      <c r="BD164" s="2000" t="s">
        <v>15</v>
      </c>
      <c r="BE164" s="2195"/>
      <c r="BF164" s="2195"/>
      <c r="BG164" s="2195"/>
      <c r="BH164" s="2195"/>
      <c r="BI164" s="2002"/>
      <c r="BJ164" s="2000" t="s">
        <v>24</v>
      </c>
      <c r="BK164" s="2195"/>
      <c r="BL164" s="2195"/>
      <c r="BM164" s="2195"/>
      <c r="BN164" s="2195"/>
      <c r="BO164" s="2002"/>
      <c r="BP164" s="2003" t="s">
        <v>16</v>
      </c>
      <c r="BQ164" s="2195"/>
      <c r="BR164" s="2195"/>
      <c r="BS164" s="2195"/>
      <c r="BT164" s="2195"/>
      <c r="BU164" s="2002"/>
      <c r="BV164" s="2003" t="s">
        <v>17</v>
      </c>
      <c r="BW164" s="2195"/>
      <c r="BX164" s="2195"/>
      <c r="BY164" s="2195"/>
      <c r="BZ164" s="2195"/>
      <c r="CA164" s="2002"/>
      <c r="CB164" s="2003" t="s">
        <v>18</v>
      </c>
      <c r="CC164" s="2195"/>
      <c r="CD164" s="2195"/>
      <c r="CE164" s="2195"/>
      <c r="CF164" s="2195"/>
      <c r="CG164" s="2002"/>
      <c r="CH164" s="2003" t="s">
        <v>19</v>
      </c>
      <c r="CI164" s="2195"/>
      <c r="CJ164" s="2195"/>
      <c r="CK164" s="2195"/>
      <c r="CL164" s="2195"/>
      <c r="CM164" s="2002"/>
      <c r="CN164" s="2003" t="s">
        <v>20</v>
      </c>
      <c r="CO164" s="2195"/>
      <c r="CP164" s="2195"/>
      <c r="CQ164" s="2195"/>
      <c r="CR164" s="2195"/>
      <c r="CS164" s="2002"/>
      <c r="CT164" s="2003" t="s">
        <v>21</v>
      </c>
      <c r="CU164" s="2195"/>
      <c r="CV164" s="2195"/>
      <c r="CW164" s="2195"/>
      <c r="CX164" s="2195"/>
      <c r="CY164" s="2002"/>
      <c r="CZ164" s="2003" t="s">
        <v>22</v>
      </c>
      <c r="DA164" s="2195"/>
      <c r="DB164" s="2195"/>
      <c r="DC164" s="2195"/>
      <c r="DD164" s="2195"/>
      <c r="DE164" s="2002"/>
      <c r="DF164" s="2003" t="s">
        <v>23</v>
      </c>
      <c r="DG164" s="2195"/>
      <c r="DH164" s="2195"/>
      <c r="DI164" s="2195"/>
      <c r="DJ164" s="2195"/>
      <c r="DK164" s="2195"/>
    </row>
    <row r="165" spans="1:115" s="216" customFormat="1" ht="15">
      <c r="A165" s="378" t="s">
        <v>124</v>
      </c>
      <c r="B165" s="2202" t="s">
        <v>201</v>
      </c>
      <c r="C165" s="2197"/>
      <c r="D165" s="2196" t="s">
        <v>104</v>
      </c>
      <c r="E165" s="2197"/>
      <c r="F165" s="2196" t="s">
        <v>3</v>
      </c>
      <c r="G165" s="2197"/>
      <c r="H165" s="2202" t="s">
        <v>201</v>
      </c>
      <c r="I165" s="2197"/>
      <c r="J165" s="2196" t="s">
        <v>104</v>
      </c>
      <c r="K165" s="2197"/>
      <c r="L165" s="2196" t="s">
        <v>3</v>
      </c>
      <c r="M165" s="2197"/>
      <c r="N165" s="2196" t="s">
        <v>201</v>
      </c>
      <c r="O165" s="2197"/>
      <c r="P165" s="2196" t="s">
        <v>104</v>
      </c>
      <c r="Q165" s="2197"/>
      <c r="R165" s="2196" t="s">
        <v>3</v>
      </c>
      <c r="S165" s="2197"/>
      <c r="T165" s="2196" t="s">
        <v>201</v>
      </c>
      <c r="U165" s="2197"/>
      <c r="V165" s="2196" t="s">
        <v>104</v>
      </c>
      <c r="W165" s="2197"/>
      <c r="X165" s="2196" t="s">
        <v>3</v>
      </c>
      <c r="Y165" s="2197"/>
      <c r="Z165" s="2199" t="s">
        <v>201</v>
      </c>
      <c r="AA165" s="2197"/>
      <c r="AB165" s="2196" t="s">
        <v>104</v>
      </c>
      <c r="AC165" s="2197"/>
      <c r="AD165" s="2196" t="s">
        <v>3</v>
      </c>
      <c r="AE165" s="2197"/>
      <c r="AF165" s="2199" t="s">
        <v>201</v>
      </c>
      <c r="AG165" s="2197"/>
      <c r="AH165" s="2196" t="s">
        <v>104</v>
      </c>
      <c r="AI165" s="2197"/>
      <c r="AJ165" s="2196" t="s">
        <v>3</v>
      </c>
      <c r="AK165" s="2197"/>
      <c r="AL165" s="2199" t="s">
        <v>201</v>
      </c>
      <c r="AM165" s="2202"/>
      <c r="AN165" s="2202" t="s">
        <v>104</v>
      </c>
      <c r="AO165" s="2202"/>
      <c r="AP165" s="2202" t="s">
        <v>3</v>
      </c>
      <c r="AQ165" s="2197"/>
      <c r="AR165" s="2199" t="s">
        <v>201</v>
      </c>
      <c r="AS165" s="2197"/>
      <c r="AT165" s="2196" t="s">
        <v>104</v>
      </c>
      <c r="AU165" s="2197"/>
      <c r="AV165" s="2196" t="s">
        <v>3</v>
      </c>
      <c r="AW165" s="2197"/>
      <c r="AX165" s="2199" t="s">
        <v>201</v>
      </c>
      <c r="AY165" s="2197"/>
      <c r="AZ165" s="2196" t="s">
        <v>104</v>
      </c>
      <c r="BA165" s="2197"/>
      <c r="BB165" s="2196" t="s">
        <v>3</v>
      </c>
      <c r="BC165" s="2197"/>
      <c r="BD165" s="2199" t="s">
        <v>201</v>
      </c>
      <c r="BE165" s="2197"/>
      <c r="BF165" s="2196" t="s">
        <v>104</v>
      </c>
      <c r="BG165" s="2197"/>
      <c r="BH165" s="2196" t="s">
        <v>3</v>
      </c>
      <c r="BI165" s="2197"/>
      <c r="BJ165" s="2199" t="s">
        <v>201</v>
      </c>
      <c r="BK165" s="2197"/>
      <c r="BL165" s="2196" t="s">
        <v>104</v>
      </c>
      <c r="BM165" s="2197"/>
      <c r="BN165" s="2196" t="s">
        <v>3</v>
      </c>
      <c r="BO165" s="2197"/>
      <c r="BP165" s="2196" t="s">
        <v>201</v>
      </c>
      <c r="BQ165" s="2197"/>
      <c r="BR165" s="2196" t="s">
        <v>104</v>
      </c>
      <c r="BS165" s="2197"/>
      <c r="BT165" s="2196" t="s">
        <v>3</v>
      </c>
      <c r="BU165" s="2197"/>
      <c r="BV165" s="2196" t="s">
        <v>201</v>
      </c>
      <c r="BW165" s="2197"/>
      <c r="BX165" s="2196" t="s">
        <v>104</v>
      </c>
      <c r="BY165" s="2197"/>
      <c r="BZ165" s="2196" t="s">
        <v>3</v>
      </c>
      <c r="CA165" s="2197"/>
      <c r="CB165" s="2196" t="s">
        <v>201</v>
      </c>
      <c r="CC165" s="2197"/>
      <c r="CD165" s="2196" t="s">
        <v>104</v>
      </c>
      <c r="CE165" s="2197"/>
      <c r="CF165" s="2196" t="s">
        <v>3</v>
      </c>
      <c r="CG165" s="2197"/>
      <c r="CH165" s="2196" t="s">
        <v>201</v>
      </c>
      <c r="CI165" s="2197"/>
      <c r="CJ165" s="2196" t="s">
        <v>104</v>
      </c>
      <c r="CK165" s="2197"/>
      <c r="CL165" s="2196" t="s">
        <v>3</v>
      </c>
      <c r="CM165" s="2197"/>
      <c r="CN165" s="2196" t="s">
        <v>201</v>
      </c>
      <c r="CO165" s="2197"/>
      <c r="CP165" s="2196" t="s">
        <v>104</v>
      </c>
      <c r="CQ165" s="2197"/>
      <c r="CR165" s="2196" t="s">
        <v>3</v>
      </c>
      <c r="CS165" s="2197"/>
      <c r="CT165" s="2196" t="s">
        <v>201</v>
      </c>
      <c r="CU165" s="2197"/>
      <c r="CV165" s="2196" t="s">
        <v>104</v>
      </c>
      <c r="CW165" s="2197"/>
      <c r="CX165" s="2196" t="s">
        <v>3</v>
      </c>
      <c r="CY165" s="2197"/>
      <c r="CZ165" s="2196" t="s">
        <v>201</v>
      </c>
      <c r="DA165" s="2197"/>
      <c r="DB165" s="2196" t="s">
        <v>104</v>
      </c>
      <c r="DC165" s="2197"/>
      <c r="DD165" s="2196" t="s">
        <v>3</v>
      </c>
      <c r="DE165" s="2197"/>
      <c r="DF165" s="2196" t="s">
        <v>201</v>
      </c>
      <c r="DG165" s="2197"/>
      <c r="DH165" s="2196" t="s">
        <v>104</v>
      </c>
      <c r="DI165" s="2197"/>
      <c r="DJ165" s="2196" t="s">
        <v>3</v>
      </c>
      <c r="DK165" s="2202"/>
    </row>
    <row r="166" spans="1:115" s="216" customFormat="1" ht="14.45" customHeight="1" thickBot="1">
      <c r="A166" s="379" t="s">
        <v>202</v>
      </c>
      <c r="B166" s="335" t="s">
        <v>46</v>
      </c>
      <c r="C166" s="266" t="s">
        <v>69</v>
      </c>
      <c r="D166" s="218" t="s">
        <v>46</v>
      </c>
      <c r="E166" s="266" t="s">
        <v>69</v>
      </c>
      <c r="F166" s="218" t="s">
        <v>46</v>
      </c>
      <c r="G166" s="266" t="s">
        <v>69</v>
      </c>
      <c r="H166" s="335" t="s">
        <v>46</v>
      </c>
      <c r="I166" s="266" t="s">
        <v>69</v>
      </c>
      <c r="J166" s="218" t="s">
        <v>46</v>
      </c>
      <c r="K166" s="266" t="s">
        <v>69</v>
      </c>
      <c r="L166" s="218" t="s">
        <v>46</v>
      </c>
      <c r="M166" s="266" t="s">
        <v>69</v>
      </c>
      <c r="N166" s="218" t="s">
        <v>46</v>
      </c>
      <c r="O166" s="266" t="s">
        <v>69</v>
      </c>
      <c r="P166" s="218" t="s">
        <v>46</v>
      </c>
      <c r="Q166" s="266" t="s">
        <v>69</v>
      </c>
      <c r="R166" s="218" t="s">
        <v>46</v>
      </c>
      <c r="S166" s="266" t="s">
        <v>69</v>
      </c>
      <c r="T166" s="218" t="s">
        <v>46</v>
      </c>
      <c r="U166" s="266" t="s">
        <v>69</v>
      </c>
      <c r="V166" s="218" t="s">
        <v>46</v>
      </c>
      <c r="W166" s="266" t="s">
        <v>69</v>
      </c>
      <c r="X166" s="218" t="s">
        <v>46</v>
      </c>
      <c r="Y166" s="266" t="s">
        <v>69</v>
      </c>
      <c r="Z166" s="220" t="s">
        <v>46</v>
      </c>
      <c r="AA166" s="266" t="s">
        <v>69</v>
      </c>
      <c r="AB166" s="218" t="s">
        <v>46</v>
      </c>
      <c r="AC166" s="266" t="s">
        <v>69</v>
      </c>
      <c r="AD166" s="218" t="s">
        <v>46</v>
      </c>
      <c r="AE166" s="266" t="s">
        <v>69</v>
      </c>
      <c r="AF166" s="220" t="s">
        <v>46</v>
      </c>
      <c r="AG166" s="266" t="s">
        <v>69</v>
      </c>
      <c r="AH166" s="218" t="s">
        <v>46</v>
      </c>
      <c r="AI166" s="266" t="s">
        <v>69</v>
      </c>
      <c r="AJ166" s="218" t="s">
        <v>46</v>
      </c>
      <c r="AK166" s="266" t="s">
        <v>69</v>
      </c>
      <c r="AL166" s="220" t="s">
        <v>46</v>
      </c>
      <c r="AM166" s="335" t="s">
        <v>69</v>
      </c>
      <c r="AN166" s="335" t="s">
        <v>46</v>
      </c>
      <c r="AO166" s="335" t="s">
        <v>69</v>
      </c>
      <c r="AP166" s="335" t="s">
        <v>46</v>
      </c>
      <c r="AQ166" s="266" t="s">
        <v>69</v>
      </c>
      <c r="AR166" s="220" t="s">
        <v>46</v>
      </c>
      <c r="AS166" s="266" t="s">
        <v>69</v>
      </c>
      <c r="AT166" s="218" t="s">
        <v>46</v>
      </c>
      <c r="AU166" s="266" t="s">
        <v>69</v>
      </c>
      <c r="AV166" s="218" t="s">
        <v>46</v>
      </c>
      <c r="AW166" s="266" t="s">
        <v>69</v>
      </c>
      <c r="AX166" s="220" t="s">
        <v>46</v>
      </c>
      <c r="AY166" s="266" t="s">
        <v>69</v>
      </c>
      <c r="AZ166" s="218" t="s">
        <v>46</v>
      </c>
      <c r="BA166" s="266" t="s">
        <v>69</v>
      </c>
      <c r="BB166" s="218" t="s">
        <v>46</v>
      </c>
      <c r="BC166" s="219" t="s">
        <v>69</v>
      </c>
      <c r="BD166" s="220" t="s">
        <v>46</v>
      </c>
      <c r="BE166" s="219" t="s">
        <v>69</v>
      </c>
      <c r="BF166" s="218" t="s">
        <v>46</v>
      </c>
      <c r="BG166" s="219" t="s">
        <v>69</v>
      </c>
      <c r="BH166" s="218" t="s">
        <v>46</v>
      </c>
      <c r="BI166" s="219" t="s">
        <v>69</v>
      </c>
      <c r="BJ166" s="220" t="s">
        <v>46</v>
      </c>
      <c r="BK166" s="219" t="s">
        <v>69</v>
      </c>
      <c r="BL166" s="218" t="s">
        <v>46</v>
      </c>
      <c r="BM166" s="219" t="s">
        <v>69</v>
      </c>
      <c r="BN166" s="218" t="s">
        <v>46</v>
      </c>
      <c r="BO166" s="219" t="s">
        <v>69</v>
      </c>
      <c r="BP166" s="218" t="s">
        <v>46</v>
      </c>
      <c r="BQ166" s="219" t="s">
        <v>69</v>
      </c>
      <c r="BR166" s="218" t="s">
        <v>46</v>
      </c>
      <c r="BS166" s="219" t="s">
        <v>69</v>
      </c>
      <c r="BT166" s="218" t="s">
        <v>46</v>
      </c>
      <c r="BU166" s="219" t="s">
        <v>69</v>
      </c>
      <c r="BV166" s="218" t="s">
        <v>46</v>
      </c>
      <c r="BW166" s="219" t="s">
        <v>69</v>
      </c>
      <c r="BX166" s="218" t="s">
        <v>46</v>
      </c>
      <c r="BY166" s="219" t="s">
        <v>69</v>
      </c>
      <c r="BZ166" s="218" t="s">
        <v>46</v>
      </c>
      <c r="CA166" s="219" t="s">
        <v>69</v>
      </c>
      <c r="CB166" s="218" t="s">
        <v>46</v>
      </c>
      <c r="CC166" s="219" t="s">
        <v>69</v>
      </c>
      <c r="CD166" s="218" t="s">
        <v>46</v>
      </c>
      <c r="CE166" s="219" t="s">
        <v>69</v>
      </c>
      <c r="CF166" s="218" t="s">
        <v>46</v>
      </c>
      <c r="CG166" s="219" t="s">
        <v>69</v>
      </c>
      <c r="CH166" s="218" t="s">
        <v>46</v>
      </c>
      <c r="CI166" s="219" t="s">
        <v>69</v>
      </c>
      <c r="CJ166" s="218" t="s">
        <v>46</v>
      </c>
      <c r="CK166" s="219" t="s">
        <v>69</v>
      </c>
      <c r="CL166" s="218" t="s">
        <v>46</v>
      </c>
      <c r="CM166" s="219" t="s">
        <v>69</v>
      </c>
      <c r="CN166" s="218" t="s">
        <v>46</v>
      </c>
      <c r="CO166" s="219" t="s">
        <v>69</v>
      </c>
      <c r="CP166" s="218" t="s">
        <v>46</v>
      </c>
      <c r="CQ166" s="266" t="s">
        <v>69</v>
      </c>
      <c r="CR166" s="218" t="s">
        <v>46</v>
      </c>
      <c r="CS166" s="219" t="s">
        <v>69</v>
      </c>
      <c r="CT166" s="218" t="s">
        <v>46</v>
      </c>
      <c r="CU166" s="219" t="s">
        <v>69</v>
      </c>
      <c r="CV166" s="218" t="s">
        <v>46</v>
      </c>
      <c r="CW166" s="266" t="s">
        <v>69</v>
      </c>
      <c r="CX166" s="218" t="s">
        <v>46</v>
      </c>
      <c r="CY166" s="219" t="s">
        <v>69</v>
      </c>
      <c r="CZ166" s="218" t="s">
        <v>46</v>
      </c>
      <c r="DA166" s="219" t="s">
        <v>69</v>
      </c>
      <c r="DB166" s="218" t="s">
        <v>46</v>
      </c>
      <c r="DC166" s="266" t="s">
        <v>69</v>
      </c>
      <c r="DD166" s="218" t="s">
        <v>46</v>
      </c>
      <c r="DE166" s="219" t="s">
        <v>69</v>
      </c>
      <c r="DF166" s="218" t="s">
        <v>46</v>
      </c>
      <c r="DG166" s="219" t="s">
        <v>69</v>
      </c>
      <c r="DH166" s="218" t="s">
        <v>46</v>
      </c>
      <c r="DI166" s="219" t="s">
        <v>69</v>
      </c>
      <c r="DJ166" s="218" t="s">
        <v>46</v>
      </c>
      <c r="DK166" s="218" t="s">
        <v>69</v>
      </c>
    </row>
    <row r="167" spans="1:115" s="216" customFormat="1" ht="15">
      <c r="A167" s="137" t="s">
        <v>203</v>
      </c>
      <c r="B167" s="380" t="s">
        <v>219</v>
      </c>
      <c r="C167" s="338">
        <v>0.43</v>
      </c>
      <c r="D167" s="358" t="s">
        <v>257</v>
      </c>
      <c r="E167" s="338">
        <v>0.55000000000000004</v>
      </c>
      <c r="F167" s="358" t="s">
        <v>218</v>
      </c>
      <c r="G167" s="338">
        <v>0.55000000000000004</v>
      </c>
      <c r="H167" s="380" t="s">
        <v>221</v>
      </c>
      <c r="I167" s="338">
        <v>0.52</v>
      </c>
      <c r="J167" s="358" t="s">
        <v>258</v>
      </c>
      <c r="K167" s="338">
        <v>0.65</v>
      </c>
      <c r="L167" s="358" t="s">
        <v>226</v>
      </c>
      <c r="M167" s="338">
        <v>0.65</v>
      </c>
      <c r="N167" s="358" t="s">
        <v>259</v>
      </c>
      <c r="O167" s="338">
        <v>0.64</v>
      </c>
      <c r="P167" s="358" t="s">
        <v>260</v>
      </c>
      <c r="Q167" s="338">
        <v>0.84</v>
      </c>
      <c r="R167" s="358" t="s">
        <v>259</v>
      </c>
      <c r="S167" s="338">
        <v>0.84</v>
      </c>
      <c r="T167" s="358" t="s">
        <v>226</v>
      </c>
      <c r="U167" s="338">
        <v>1.21</v>
      </c>
      <c r="V167" s="358" t="s">
        <v>219</v>
      </c>
      <c r="W167" s="338">
        <v>1.54</v>
      </c>
      <c r="X167" s="358" t="s">
        <v>220</v>
      </c>
      <c r="Y167" s="338">
        <v>1.54</v>
      </c>
      <c r="Z167" s="381" t="s">
        <v>220</v>
      </c>
      <c r="AA167" s="338">
        <v>1.23</v>
      </c>
      <c r="AB167" s="358">
        <v>77</v>
      </c>
      <c r="AC167" s="338">
        <v>1.53</v>
      </c>
      <c r="AD167" s="358" t="s">
        <v>261</v>
      </c>
      <c r="AE167" s="338">
        <v>1.53</v>
      </c>
      <c r="AF167" s="381" t="s">
        <v>258</v>
      </c>
      <c r="AG167" s="338">
        <v>1.3900000000000001</v>
      </c>
      <c r="AH167" s="358" t="s">
        <v>227</v>
      </c>
      <c r="AI167" s="338">
        <v>1.83</v>
      </c>
      <c r="AJ167" s="358" t="s">
        <v>218</v>
      </c>
      <c r="AK167" s="338">
        <v>1.83</v>
      </c>
      <c r="AL167" s="381" t="s">
        <v>260</v>
      </c>
      <c r="AM167" s="382">
        <v>1.41</v>
      </c>
      <c r="AN167" s="380" t="s">
        <v>262</v>
      </c>
      <c r="AO167" s="358">
        <v>1.8800000000000001</v>
      </c>
      <c r="AP167" s="380" t="s">
        <v>263</v>
      </c>
      <c r="AQ167" s="338">
        <v>1.8800000000000001</v>
      </c>
      <c r="AR167" s="381">
        <v>86</v>
      </c>
      <c r="AS167" s="338">
        <v>1.27</v>
      </c>
      <c r="AT167" s="358">
        <v>86</v>
      </c>
      <c r="AU167" s="338">
        <v>1.62</v>
      </c>
      <c r="AV167" s="358">
        <v>87</v>
      </c>
      <c r="AW167" s="338">
        <v>1.62</v>
      </c>
      <c r="AX167" s="381" t="s">
        <v>264</v>
      </c>
      <c r="AY167" s="338">
        <v>1.1000000000000001</v>
      </c>
      <c r="AZ167" s="358">
        <v>84</v>
      </c>
      <c r="BA167" s="338">
        <v>1.48</v>
      </c>
      <c r="BB167" s="358" t="s">
        <v>264</v>
      </c>
      <c r="BC167" s="338">
        <v>1.48</v>
      </c>
      <c r="BD167" s="381" t="s">
        <v>221</v>
      </c>
      <c r="BE167" s="338">
        <v>1.28</v>
      </c>
      <c r="BF167" s="358" t="s">
        <v>218</v>
      </c>
      <c r="BG167" s="338">
        <v>1.62</v>
      </c>
      <c r="BH167" s="358" t="s">
        <v>226</v>
      </c>
      <c r="BI167" s="338">
        <v>1.62</v>
      </c>
      <c r="BJ167" s="381" t="s">
        <v>265</v>
      </c>
      <c r="BK167" s="338">
        <v>1.49</v>
      </c>
      <c r="BL167" s="358">
        <v>59</v>
      </c>
      <c r="BM167" s="338">
        <v>1.97</v>
      </c>
      <c r="BN167" s="358" t="s">
        <v>266</v>
      </c>
      <c r="BO167" s="338">
        <v>1.97</v>
      </c>
      <c r="BP167" s="358" t="s">
        <v>261</v>
      </c>
      <c r="BQ167" s="338">
        <v>1.1000000000000001</v>
      </c>
      <c r="BR167" s="358">
        <v>77</v>
      </c>
      <c r="BS167" s="338">
        <v>1.35</v>
      </c>
      <c r="BT167" s="358" t="s">
        <v>267</v>
      </c>
      <c r="BU167" s="338">
        <v>1.35</v>
      </c>
      <c r="BV167" s="358" t="s">
        <v>219</v>
      </c>
      <c r="BW167" s="338">
        <v>1.34</v>
      </c>
      <c r="BX167" s="358" t="s">
        <v>257</v>
      </c>
      <c r="BY167" s="338">
        <v>1.69</v>
      </c>
      <c r="BZ167" s="358" t="s">
        <v>218</v>
      </c>
      <c r="CA167" s="338">
        <v>1.69</v>
      </c>
      <c r="CB167" s="358" t="s">
        <v>221</v>
      </c>
      <c r="CC167" s="338">
        <v>1.32</v>
      </c>
      <c r="CD167" s="358" t="s">
        <v>218</v>
      </c>
      <c r="CE167" s="338">
        <v>1.6600000000000001</v>
      </c>
      <c r="CF167" s="358" t="s">
        <v>221</v>
      </c>
      <c r="CG167" s="338">
        <v>1.6600000000000001</v>
      </c>
      <c r="CH167" s="358" t="s">
        <v>227</v>
      </c>
      <c r="CI167" s="338">
        <v>1.55</v>
      </c>
      <c r="CJ167" s="358">
        <v>73</v>
      </c>
      <c r="CK167" s="338">
        <v>1.97</v>
      </c>
      <c r="CL167" s="358" t="s">
        <v>257</v>
      </c>
      <c r="CM167" s="338">
        <v>1.97</v>
      </c>
      <c r="CN167" s="358" t="s">
        <v>263</v>
      </c>
      <c r="CO167" s="338">
        <v>1.37</v>
      </c>
      <c r="CP167" s="358">
        <v>66</v>
      </c>
      <c r="CQ167" s="383">
        <v>1.8</v>
      </c>
      <c r="CR167" s="358" t="s">
        <v>263</v>
      </c>
      <c r="CS167" s="338">
        <v>1.8</v>
      </c>
      <c r="CT167" s="358" t="s">
        <v>268</v>
      </c>
      <c r="CU167" s="338">
        <v>1.54</v>
      </c>
      <c r="CV167" s="358" t="s">
        <v>269</v>
      </c>
      <c r="CW167" s="383">
        <v>2.0699999999999998</v>
      </c>
      <c r="CX167" s="358" t="s">
        <v>268</v>
      </c>
      <c r="CY167" s="338">
        <v>2.0699999999999998</v>
      </c>
      <c r="CZ167" s="358" t="s">
        <v>221</v>
      </c>
      <c r="DA167" s="338">
        <v>1.27</v>
      </c>
      <c r="DB167" s="358" t="s">
        <v>219</v>
      </c>
      <c r="DC167" s="383">
        <v>1.6400000000000001</v>
      </c>
      <c r="DD167" s="358" t="s">
        <v>221</v>
      </c>
      <c r="DE167" s="338">
        <v>1.6400000000000001</v>
      </c>
      <c r="DF167" s="358" t="s">
        <v>270</v>
      </c>
      <c r="DG167" s="338">
        <v>1.5</v>
      </c>
      <c r="DH167" s="358" t="s">
        <v>270</v>
      </c>
      <c r="DI167" s="338">
        <v>2</v>
      </c>
      <c r="DJ167" s="358" t="s">
        <v>270</v>
      </c>
      <c r="DK167" s="358">
        <v>2</v>
      </c>
    </row>
    <row r="168" spans="1:115" s="216" customFormat="1" ht="15">
      <c r="A168" s="151" t="s">
        <v>228</v>
      </c>
      <c r="B168" s="384" t="s">
        <v>230</v>
      </c>
      <c r="C168" s="342">
        <v>0.43</v>
      </c>
      <c r="D168" s="354" t="s">
        <v>247</v>
      </c>
      <c r="E168" s="342">
        <v>0.55000000000000004</v>
      </c>
      <c r="F168" s="354" t="s">
        <v>229</v>
      </c>
      <c r="G168" s="342">
        <v>0.55000000000000004</v>
      </c>
      <c r="H168" s="384" t="s">
        <v>232</v>
      </c>
      <c r="I168" s="342">
        <v>0.52</v>
      </c>
      <c r="J168" s="354" t="s">
        <v>243</v>
      </c>
      <c r="K168" s="342">
        <v>0.65</v>
      </c>
      <c r="L168" s="354" t="s">
        <v>235</v>
      </c>
      <c r="M168" s="342">
        <v>0.65</v>
      </c>
      <c r="N168" s="354" t="s">
        <v>271</v>
      </c>
      <c r="O168" s="342">
        <v>0.64</v>
      </c>
      <c r="P168" s="354" t="s">
        <v>272</v>
      </c>
      <c r="Q168" s="342">
        <v>0.84</v>
      </c>
      <c r="R168" s="354" t="s">
        <v>271</v>
      </c>
      <c r="S168" s="342">
        <v>0.84</v>
      </c>
      <c r="T168" s="354" t="s">
        <v>235</v>
      </c>
      <c r="U168" s="342">
        <v>1.21</v>
      </c>
      <c r="V168" s="354" t="s">
        <v>230</v>
      </c>
      <c r="W168" s="342">
        <v>1.54</v>
      </c>
      <c r="X168" s="354" t="s">
        <v>231</v>
      </c>
      <c r="Y168" s="342">
        <v>1.54</v>
      </c>
      <c r="Z168" s="385" t="s">
        <v>231</v>
      </c>
      <c r="AA168" s="342">
        <v>1.23</v>
      </c>
      <c r="AB168" s="354">
        <v>23</v>
      </c>
      <c r="AC168" s="342">
        <v>1.53</v>
      </c>
      <c r="AD168" s="354" t="s">
        <v>273</v>
      </c>
      <c r="AE168" s="342">
        <v>1.53</v>
      </c>
      <c r="AF168" s="385" t="s">
        <v>243</v>
      </c>
      <c r="AG168" s="342">
        <v>1.3900000000000001</v>
      </c>
      <c r="AH168" s="354" t="s">
        <v>274</v>
      </c>
      <c r="AI168" s="342">
        <v>1.83</v>
      </c>
      <c r="AJ168" s="354" t="s">
        <v>229</v>
      </c>
      <c r="AK168" s="342">
        <v>1.83</v>
      </c>
      <c r="AL168" s="385" t="s">
        <v>272</v>
      </c>
      <c r="AM168" s="386">
        <v>1.41</v>
      </c>
      <c r="AN168" s="384" t="s">
        <v>275</v>
      </c>
      <c r="AO168" s="354">
        <v>1.8800000000000001</v>
      </c>
      <c r="AP168" s="384" t="s">
        <v>276</v>
      </c>
      <c r="AQ168" s="342">
        <v>1.8800000000000001</v>
      </c>
      <c r="AR168" s="385">
        <v>14</v>
      </c>
      <c r="AS168" s="342">
        <v>1.27</v>
      </c>
      <c r="AT168" s="354">
        <v>14</v>
      </c>
      <c r="AU168" s="342">
        <v>1.62</v>
      </c>
      <c r="AV168" s="354">
        <v>13</v>
      </c>
      <c r="AW168" s="342">
        <v>1.62</v>
      </c>
      <c r="AX168" s="385" t="s">
        <v>248</v>
      </c>
      <c r="AY168" s="342">
        <v>1.1000000000000001</v>
      </c>
      <c r="AZ168" s="354">
        <v>16</v>
      </c>
      <c r="BA168" s="342">
        <v>1.48</v>
      </c>
      <c r="BB168" s="354" t="s">
        <v>248</v>
      </c>
      <c r="BC168" s="342">
        <v>1.48</v>
      </c>
      <c r="BD168" s="385" t="s">
        <v>232</v>
      </c>
      <c r="BE168" s="342">
        <v>1.28</v>
      </c>
      <c r="BF168" s="354" t="s">
        <v>229</v>
      </c>
      <c r="BG168" s="342">
        <v>1.62</v>
      </c>
      <c r="BH168" s="354" t="s">
        <v>235</v>
      </c>
      <c r="BI168" s="342">
        <v>1.62</v>
      </c>
      <c r="BJ168" s="385" t="s">
        <v>277</v>
      </c>
      <c r="BK168" s="342">
        <v>1.49</v>
      </c>
      <c r="BL168" s="354">
        <v>41</v>
      </c>
      <c r="BM168" s="342">
        <v>1.97</v>
      </c>
      <c r="BN168" s="354" t="s">
        <v>278</v>
      </c>
      <c r="BO168" s="342">
        <v>1.97</v>
      </c>
      <c r="BP168" s="354" t="s">
        <v>273</v>
      </c>
      <c r="BQ168" s="342">
        <v>1.1000000000000001</v>
      </c>
      <c r="BR168" s="354">
        <v>23</v>
      </c>
      <c r="BS168" s="342">
        <v>1.35</v>
      </c>
      <c r="BT168" s="354" t="s">
        <v>251</v>
      </c>
      <c r="BU168" s="342">
        <v>1.35</v>
      </c>
      <c r="BV168" s="354" t="s">
        <v>230</v>
      </c>
      <c r="BW168" s="342">
        <v>1.34</v>
      </c>
      <c r="BX168" s="354" t="s">
        <v>247</v>
      </c>
      <c r="BY168" s="342">
        <v>1.69</v>
      </c>
      <c r="BZ168" s="354" t="s">
        <v>229</v>
      </c>
      <c r="CA168" s="342">
        <v>1.69</v>
      </c>
      <c r="CB168" s="354" t="s">
        <v>232</v>
      </c>
      <c r="CC168" s="342">
        <v>1.32</v>
      </c>
      <c r="CD168" s="354" t="s">
        <v>229</v>
      </c>
      <c r="CE168" s="342">
        <v>1.6600000000000001</v>
      </c>
      <c r="CF168" s="354" t="s">
        <v>232</v>
      </c>
      <c r="CG168" s="342">
        <v>1.6600000000000001</v>
      </c>
      <c r="CH168" s="354" t="s">
        <v>274</v>
      </c>
      <c r="CI168" s="342">
        <v>1.55</v>
      </c>
      <c r="CJ168" s="354">
        <v>27</v>
      </c>
      <c r="CK168" s="342">
        <v>1.97</v>
      </c>
      <c r="CL168" s="354" t="s">
        <v>247</v>
      </c>
      <c r="CM168" s="342">
        <v>1.97</v>
      </c>
      <c r="CN168" s="354" t="s">
        <v>276</v>
      </c>
      <c r="CO168" s="342">
        <v>1.37</v>
      </c>
      <c r="CP168" s="354">
        <v>34</v>
      </c>
      <c r="CQ168" s="387">
        <v>1.8</v>
      </c>
      <c r="CR168" s="354" t="s">
        <v>276</v>
      </c>
      <c r="CS168" s="342">
        <v>1.8</v>
      </c>
      <c r="CT168" s="354" t="s">
        <v>279</v>
      </c>
      <c r="CU168" s="342">
        <v>1.54</v>
      </c>
      <c r="CV168" s="354" t="s">
        <v>280</v>
      </c>
      <c r="CW168" s="387">
        <v>2.0699999999999998</v>
      </c>
      <c r="CX168" s="354" t="s">
        <v>279</v>
      </c>
      <c r="CY168" s="342">
        <v>2.0699999999999998</v>
      </c>
      <c r="CZ168" s="354" t="s">
        <v>232</v>
      </c>
      <c r="DA168" s="342">
        <v>1.27</v>
      </c>
      <c r="DB168" s="354" t="s">
        <v>230</v>
      </c>
      <c r="DC168" s="387">
        <v>1.6400000000000001</v>
      </c>
      <c r="DD168" s="354" t="s">
        <v>232</v>
      </c>
      <c r="DE168" s="342">
        <v>1.6400000000000001</v>
      </c>
      <c r="DF168" s="354" t="s">
        <v>281</v>
      </c>
      <c r="DG168" s="342">
        <v>1.5</v>
      </c>
      <c r="DH168" s="354" t="s">
        <v>281</v>
      </c>
      <c r="DI168" s="342">
        <v>2</v>
      </c>
      <c r="DJ168" s="354" t="s">
        <v>281</v>
      </c>
      <c r="DK168" s="354">
        <v>2</v>
      </c>
    </row>
    <row r="169" spans="1:115">
      <c r="A169" s="137" t="s">
        <v>205</v>
      </c>
      <c r="B169" s="380">
        <v>12</v>
      </c>
      <c r="C169" s="338">
        <v>0.33</v>
      </c>
      <c r="D169" s="358">
        <v>14</v>
      </c>
      <c r="E169" s="338">
        <v>0.51</v>
      </c>
      <c r="F169" s="358">
        <v>11</v>
      </c>
      <c r="G169" s="338">
        <v>0.41000000000000003</v>
      </c>
      <c r="H169" s="380">
        <v>10</v>
      </c>
      <c r="I169" s="338">
        <v>0.39</v>
      </c>
      <c r="J169" s="358">
        <v>12</v>
      </c>
      <c r="K169" s="338">
        <v>0.63</v>
      </c>
      <c r="L169" s="358">
        <v>9</v>
      </c>
      <c r="M169" s="338">
        <v>0.49</v>
      </c>
      <c r="N169" s="358">
        <v>20</v>
      </c>
      <c r="O169" s="338">
        <v>0.52</v>
      </c>
      <c r="P169" s="358">
        <v>21</v>
      </c>
      <c r="Q169" s="338">
        <v>0.72</v>
      </c>
      <c r="R169" s="358">
        <v>19</v>
      </c>
      <c r="S169" s="338">
        <v>0.68</v>
      </c>
      <c r="T169" s="358">
        <v>9</v>
      </c>
      <c r="U169" s="338">
        <v>0.89</v>
      </c>
      <c r="V169" s="358">
        <v>11</v>
      </c>
      <c r="W169" s="338">
        <v>1.37</v>
      </c>
      <c r="X169" s="358">
        <v>8</v>
      </c>
      <c r="Y169" s="338">
        <v>1.1200000000000001</v>
      </c>
      <c r="Z169" s="381">
        <v>9</v>
      </c>
      <c r="AA169" s="338">
        <v>0.92</v>
      </c>
      <c r="AB169" s="358">
        <v>11</v>
      </c>
      <c r="AC169" s="338">
        <v>1.44</v>
      </c>
      <c r="AD169" s="358">
        <v>8</v>
      </c>
      <c r="AE169" s="338">
        <v>1.1400000000000001</v>
      </c>
      <c r="AF169" s="381">
        <v>8</v>
      </c>
      <c r="AG169" s="338">
        <v>0.91</v>
      </c>
      <c r="AH169" s="358">
        <v>8</v>
      </c>
      <c r="AI169" s="338">
        <v>1.23</v>
      </c>
      <c r="AJ169" s="358">
        <v>8</v>
      </c>
      <c r="AK169" s="338">
        <v>1.23</v>
      </c>
      <c r="AL169" s="381">
        <v>20</v>
      </c>
      <c r="AM169" s="382">
        <v>1.18</v>
      </c>
      <c r="AN169" s="380">
        <v>24</v>
      </c>
      <c r="AO169" s="358">
        <v>1.76</v>
      </c>
      <c r="AP169" s="380">
        <v>19</v>
      </c>
      <c r="AQ169" s="338">
        <v>1.53</v>
      </c>
      <c r="AR169" s="381">
        <v>7</v>
      </c>
      <c r="AS169" s="338">
        <v>0.98</v>
      </c>
      <c r="AT169" s="358">
        <v>8</v>
      </c>
      <c r="AU169" s="338">
        <v>1.57</v>
      </c>
      <c r="AV169" s="358">
        <v>6</v>
      </c>
      <c r="AW169" s="338">
        <v>1.22</v>
      </c>
      <c r="AX169" s="381">
        <v>5</v>
      </c>
      <c r="AY169" s="338">
        <v>0.61</v>
      </c>
      <c r="AZ169" s="358">
        <v>4</v>
      </c>
      <c r="BA169" s="338">
        <v>0.79</v>
      </c>
      <c r="BB169" s="358">
        <v>5</v>
      </c>
      <c r="BC169" s="338">
        <v>0.83000000000000007</v>
      </c>
      <c r="BD169" s="381">
        <v>7</v>
      </c>
      <c r="BE169" s="338">
        <v>0.81</v>
      </c>
      <c r="BF169" s="358">
        <v>8</v>
      </c>
      <c r="BG169" s="338">
        <v>1.27</v>
      </c>
      <c r="BH169" s="358">
        <v>7</v>
      </c>
      <c r="BI169" s="338">
        <v>1.02</v>
      </c>
      <c r="BJ169" s="381">
        <v>23</v>
      </c>
      <c r="BK169" s="338">
        <v>1.27</v>
      </c>
      <c r="BL169" s="358">
        <v>26</v>
      </c>
      <c r="BM169" s="338">
        <v>1.8</v>
      </c>
      <c r="BN169" s="358">
        <v>21</v>
      </c>
      <c r="BO169" s="338">
        <v>1.67</v>
      </c>
      <c r="BP169" s="358">
        <v>9</v>
      </c>
      <c r="BQ169" s="338">
        <v>0.84</v>
      </c>
      <c r="BR169" s="358">
        <v>13</v>
      </c>
      <c r="BS169" s="338">
        <v>1.44</v>
      </c>
      <c r="BT169" s="358">
        <v>8</v>
      </c>
      <c r="BU169" s="338">
        <v>1.03</v>
      </c>
      <c r="BV169" s="358">
        <v>12</v>
      </c>
      <c r="BW169" s="338">
        <v>1.04</v>
      </c>
      <c r="BX169" s="358">
        <v>15</v>
      </c>
      <c r="BY169" s="338">
        <v>1.74</v>
      </c>
      <c r="BZ169" s="358">
        <v>10</v>
      </c>
      <c r="CA169" s="338">
        <v>1.28</v>
      </c>
      <c r="CB169" s="358">
        <v>8</v>
      </c>
      <c r="CC169" s="338">
        <v>0.88</v>
      </c>
      <c r="CD169" s="358">
        <v>11</v>
      </c>
      <c r="CE169" s="338">
        <v>1.59</v>
      </c>
      <c r="CF169" s="358">
        <v>7</v>
      </c>
      <c r="CG169" s="338">
        <v>1.06</v>
      </c>
      <c r="CH169" s="358">
        <v>14</v>
      </c>
      <c r="CI169" s="338">
        <v>1.26</v>
      </c>
      <c r="CJ169" s="358">
        <v>15</v>
      </c>
      <c r="CK169" s="338">
        <v>1.8900000000000001</v>
      </c>
      <c r="CL169" s="358">
        <v>14</v>
      </c>
      <c r="CM169" s="338">
        <v>1.59</v>
      </c>
      <c r="CN169" s="358">
        <v>22</v>
      </c>
      <c r="CO169" s="338">
        <v>1.2</v>
      </c>
      <c r="CP169" s="358">
        <v>23</v>
      </c>
      <c r="CQ169" s="383">
        <v>1.6600000000000001</v>
      </c>
      <c r="CR169" s="358">
        <v>21</v>
      </c>
      <c r="CS169" s="338">
        <v>1.56</v>
      </c>
      <c r="CT169" s="358">
        <v>29</v>
      </c>
      <c r="CU169" s="338">
        <v>1.4000000000000001</v>
      </c>
      <c r="CV169" s="358">
        <v>31</v>
      </c>
      <c r="CW169" s="383">
        <v>1.93</v>
      </c>
      <c r="CX169" s="358">
        <v>28</v>
      </c>
      <c r="CY169" s="338">
        <v>1.86</v>
      </c>
      <c r="CZ169" s="358">
        <v>11</v>
      </c>
      <c r="DA169" s="338">
        <v>0.97</v>
      </c>
      <c r="DB169" s="358">
        <v>14</v>
      </c>
      <c r="DC169" s="383">
        <v>1.47</v>
      </c>
      <c r="DD169" s="358">
        <v>9</v>
      </c>
      <c r="DE169" s="338">
        <v>1.23</v>
      </c>
      <c r="DF169" s="358">
        <v>29</v>
      </c>
      <c r="DG169" s="338">
        <v>1.3900000000000001</v>
      </c>
      <c r="DH169" s="358">
        <v>29</v>
      </c>
      <c r="DI169" s="338">
        <v>1.86</v>
      </c>
      <c r="DJ169" s="358">
        <v>29</v>
      </c>
      <c r="DK169" s="358">
        <v>1.85</v>
      </c>
    </row>
    <row r="170" spans="1:115">
      <c r="A170" s="151" t="s">
        <v>206</v>
      </c>
      <c r="B170" s="384">
        <v>7</v>
      </c>
      <c r="C170" s="342">
        <v>0.27</v>
      </c>
      <c r="D170" s="354">
        <v>8</v>
      </c>
      <c r="E170" s="342">
        <v>0.41000000000000003</v>
      </c>
      <c r="F170" s="354">
        <v>7</v>
      </c>
      <c r="G170" s="342">
        <v>0.34</v>
      </c>
      <c r="H170" s="384">
        <v>7</v>
      </c>
      <c r="I170" s="342">
        <v>0.33</v>
      </c>
      <c r="J170" s="354">
        <v>8</v>
      </c>
      <c r="K170" s="342">
        <v>0.51</v>
      </c>
      <c r="L170" s="354">
        <v>7</v>
      </c>
      <c r="M170" s="342">
        <v>0.41000000000000003</v>
      </c>
      <c r="N170" s="354">
        <v>8</v>
      </c>
      <c r="O170" s="342">
        <v>0.37</v>
      </c>
      <c r="P170" s="354">
        <v>8</v>
      </c>
      <c r="Q170" s="342">
        <v>0.54</v>
      </c>
      <c r="R170" s="354">
        <v>8</v>
      </c>
      <c r="S170" s="342">
        <v>0.48</v>
      </c>
      <c r="T170" s="354">
        <v>7</v>
      </c>
      <c r="U170" s="342">
        <v>0.76</v>
      </c>
      <c r="V170" s="354">
        <v>7</v>
      </c>
      <c r="W170" s="342">
        <v>1.1599999999999999</v>
      </c>
      <c r="X170" s="354">
        <v>7</v>
      </c>
      <c r="Y170" s="342">
        <v>0.96</v>
      </c>
      <c r="Z170" s="385">
        <v>6</v>
      </c>
      <c r="AA170" s="342">
        <v>0.75</v>
      </c>
      <c r="AB170" s="354">
        <v>9</v>
      </c>
      <c r="AC170" s="342">
        <v>1.33</v>
      </c>
      <c r="AD170" s="354">
        <v>5</v>
      </c>
      <c r="AE170" s="342">
        <v>0.91</v>
      </c>
      <c r="AF170" s="385">
        <v>12</v>
      </c>
      <c r="AG170" s="342">
        <v>1</v>
      </c>
      <c r="AH170" s="354">
        <v>15</v>
      </c>
      <c r="AI170" s="342">
        <v>1.56</v>
      </c>
      <c r="AJ170" s="354">
        <v>11</v>
      </c>
      <c r="AK170" s="342">
        <v>1.27</v>
      </c>
      <c r="AL170" s="385">
        <v>8</v>
      </c>
      <c r="AM170" s="386">
        <v>0.8</v>
      </c>
      <c r="AN170" s="384">
        <v>7</v>
      </c>
      <c r="AO170" s="354">
        <v>1.07</v>
      </c>
      <c r="AP170" s="384">
        <v>8</v>
      </c>
      <c r="AQ170" s="342">
        <v>1.07</v>
      </c>
      <c r="AR170" s="385">
        <v>5</v>
      </c>
      <c r="AS170" s="342">
        <v>0.8</v>
      </c>
      <c r="AT170" s="354">
        <v>4</v>
      </c>
      <c r="AU170" s="342">
        <v>1.17</v>
      </c>
      <c r="AV170" s="354">
        <v>6</v>
      </c>
      <c r="AW170" s="342">
        <v>1.03</v>
      </c>
      <c r="AX170" s="385">
        <v>10</v>
      </c>
      <c r="AY170" s="342">
        <v>0.88</v>
      </c>
      <c r="AZ170" s="354">
        <v>10</v>
      </c>
      <c r="BA170" s="342">
        <v>1.19</v>
      </c>
      <c r="BB170" s="354">
        <v>10</v>
      </c>
      <c r="BC170" s="342">
        <v>1.19</v>
      </c>
      <c r="BD170" s="385">
        <v>10</v>
      </c>
      <c r="BE170" s="342">
        <v>0.97</v>
      </c>
      <c r="BF170" s="354">
        <v>11</v>
      </c>
      <c r="BG170" s="342">
        <v>1.44</v>
      </c>
      <c r="BH170" s="354">
        <v>10</v>
      </c>
      <c r="BI170" s="342">
        <v>1.23</v>
      </c>
      <c r="BJ170" s="385">
        <v>9</v>
      </c>
      <c r="BK170" s="342">
        <v>0.86</v>
      </c>
      <c r="BL170" s="354">
        <v>9</v>
      </c>
      <c r="BM170" s="342">
        <v>1.1599999999999999</v>
      </c>
      <c r="BN170" s="354">
        <v>9</v>
      </c>
      <c r="BO170" s="342">
        <v>1.1400000000000001</v>
      </c>
      <c r="BP170" s="354">
        <v>6</v>
      </c>
      <c r="BQ170" s="342">
        <v>0.67</v>
      </c>
      <c r="BR170" s="354">
        <v>7</v>
      </c>
      <c r="BS170" s="342">
        <v>1.1100000000000001</v>
      </c>
      <c r="BT170" s="354">
        <v>5</v>
      </c>
      <c r="BU170" s="342">
        <v>0.83000000000000007</v>
      </c>
      <c r="BV170" s="354">
        <v>7</v>
      </c>
      <c r="BW170" s="342">
        <v>0.83000000000000007</v>
      </c>
      <c r="BX170" s="354">
        <v>8</v>
      </c>
      <c r="BY170" s="342">
        <v>1.27</v>
      </c>
      <c r="BZ170" s="354">
        <v>7</v>
      </c>
      <c r="CA170" s="342">
        <v>1.06</v>
      </c>
      <c r="CB170" s="354">
        <v>9</v>
      </c>
      <c r="CC170" s="342">
        <v>0.94000000000000006</v>
      </c>
      <c r="CD170" s="354">
        <v>8</v>
      </c>
      <c r="CE170" s="342">
        <v>1.37</v>
      </c>
      <c r="CF170" s="354">
        <v>10</v>
      </c>
      <c r="CG170" s="342">
        <v>1.21</v>
      </c>
      <c r="CH170" s="354">
        <v>7</v>
      </c>
      <c r="CI170" s="342">
        <v>0.87</v>
      </c>
      <c r="CJ170" s="354">
        <v>6</v>
      </c>
      <c r="CK170" s="342">
        <v>1.25</v>
      </c>
      <c r="CL170" s="354">
        <v>7</v>
      </c>
      <c r="CM170" s="342">
        <v>1.1100000000000001</v>
      </c>
      <c r="CN170" s="354">
        <v>7</v>
      </c>
      <c r="CO170" s="342">
        <v>0.73</v>
      </c>
      <c r="CP170" s="354">
        <v>5</v>
      </c>
      <c r="CQ170" s="387">
        <v>0.88</v>
      </c>
      <c r="CR170" s="354">
        <v>7</v>
      </c>
      <c r="CS170" s="342">
        <v>0.97</v>
      </c>
      <c r="CT170" s="354">
        <v>6</v>
      </c>
      <c r="CU170" s="342">
        <v>0.77</v>
      </c>
      <c r="CV170" s="354">
        <v>3</v>
      </c>
      <c r="CW170" s="387">
        <v>0.68</v>
      </c>
      <c r="CX170" s="354">
        <v>8</v>
      </c>
      <c r="CY170" s="342">
        <v>1.1100000000000001</v>
      </c>
      <c r="CZ170" s="354">
        <v>6</v>
      </c>
      <c r="DA170" s="342">
        <v>0.75</v>
      </c>
      <c r="DB170" s="354">
        <v>5</v>
      </c>
      <c r="DC170" s="387">
        <v>0.9</v>
      </c>
      <c r="DD170" s="354">
        <v>7</v>
      </c>
      <c r="DE170" s="342">
        <v>0.99</v>
      </c>
      <c r="DF170" s="354">
        <v>6</v>
      </c>
      <c r="DG170" s="342">
        <v>0.75</v>
      </c>
      <c r="DH170" s="354">
        <v>4</v>
      </c>
      <c r="DI170" s="342">
        <v>0.84</v>
      </c>
      <c r="DJ170" s="354">
        <v>7</v>
      </c>
      <c r="DK170" s="354">
        <v>1.03</v>
      </c>
    </row>
    <row r="171" spans="1:115">
      <c r="A171" s="388" t="s">
        <v>207</v>
      </c>
      <c r="B171" s="389">
        <v>3</v>
      </c>
      <c r="C171" s="347">
        <v>0.18</v>
      </c>
      <c r="D171" s="363">
        <v>3</v>
      </c>
      <c r="E171" s="347">
        <v>0.26</v>
      </c>
      <c r="F171" s="363">
        <v>3</v>
      </c>
      <c r="G171" s="347">
        <v>0.24</v>
      </c>
      <c r="H171" s="389">
        <v>3</v>
      </c>
      <c r="I171" s="347">
        <v>0.22</v>
      </c>
      <c r="J171" s="363">
        <v>3</v>
      </c>
      <c r="K171" s="347">
        <v>0.31</v>
      </c>
      <c r="L171" s="363">
        <v>3</v>
      </c>
      <c r="M171" s="347">
        <v>0.28999999999999998</v>
      </c>
      <c r="N171" s="363">
        <v>4</v>
      </c>
      <c r="O171" s="390">
        <v>0.26</v>
      </c>
      <c r="P171" s="391">
        <v>5</v>
      </c>
      <c r="Q171" s="347">
        <v>0.4</v>
      </c>
      <c r="R171" s="363">
        <v>4</v>
      </c>
      <c r="S171" s="347">
        <v>0.34</v>
      </c>
      <c r="T171" s="363">
        <v>3</v>
      </c>
      <c r="U171" s="347">
        <v>0.55000000000000004</v>
      </c>
      <c r="V171" s="363">
        <v>4</v>
      </c>
      <c r="W171" s="347">
        <v>0.83000000000000007</v>
      </c>
      <c r="X171" s="363">
        <v>3</v>
      </c>
      <c r="Y171" s="347">
        <v>0.71</v>
      </c>
      <c r="Z171" s="391">
        <v>3</v>
      </c>
      <c r="AA171" s="347">
        <v>0.57000000000000006</v>
      </c>
      <c r="AB171" s="363">
        <v>3</v>
      </c>
      <c r="AC171" s="347">
        <v>0.79</v>
      </c>
      <c r="AD171" s="363">
        <v>3</v>
      </c>
      <c r="AE171" s="347">
        <v>0.72</v>
      </c>
      <c r="AF171" s="391">
        <v>3</v>
      </c>
      <c r="AG171" s="347">
        <v>0.52</v>
      </c>
      <c r="AH171" s="363">
        <v>3</v>
      </c>
      <c r="AI171" s="347">
        <v>0.91</v>
      </c>
      <c r="AJ171" s="363">
        <v>3</v>
      </c>
      <c r="AK171" s="347">
        <v>0.63</v>
      </c>
      <c r="AL171" s="391">
        <v>6</v>
      </c>
      <c r="AM171" s="390">
        <v>0.67</v>
      </c>
      <c r="AN171" s="389">
        <v>5</v>
      </c>
      <c r="AO171" s="363">
        <v>0.89</v>
      </c>
      <c r="AP171" s="389">
        <v>6</v>
      </c>
      <c r="AQ171" s="347">
        <v>0.9</v>
      </c>
      <c r="AR171" s="391">
        <v>1</v>
      </c>
      <c r="AS171" s="347">
        <v>0.41000000000000003</v>
      </c>
      <c r="AT171" s="363">
        <v>1</v>
      </c>
      <c r="AU171" s="347">
        <v>0.53</v>
      </c>
      <c r="AV171" s="363">
        <v>2</v>
      </c>
      <c r="AW171" s="347">
        <v>0.53</v>
      </c>
      <c r="AX171" s="391">
        <v>2</v>
      </c>
      <c r="AY171" s="347">
        <v>0.4</v>
      </c>
      <c r="AZ171" s="363">
        <v>2</v>
      </c>
      <c r="BA171" s="347">
        <v>0.65</v>
      </c>
      <c r="BB171" s="363">
        <v>1</v>
      </c>
      <c r="BC171" s="347">
        <v>0.5</v>
      </c>
      <c r="BD171" s="391">
        <v>3</v>
      </c>
      <c r="BE171" s="347">
        <v>0.51</v>
      </c>
      <c r="BF171" s="363">
        <v>2</v>
      </c>
      <c r="BG171" s="347">
        <v>0.68</v>
      </c>
      <c r="BH171" s="363">
        <v>3</v>
      </c>
      <c r="BI171" s="347">
        <v>0.66</v>
      </c>
      <c r="BJ171" s="391">
        <v>5</v>
      </c>
      <c r="BK171" s="347">
        <v>0.64</v>
      </c>
      <c r="BL171" s="363">
        <v>6</v>
      </c>
      <c r="BM171" s="347">
        <v>0.99</v>
      </c>
      <c r="BN171" s="363">
        <v>4</v>
      </c>
      <c r="BO171" s="347">
        <v>0.82000000000000006</v>
      </c>
      <c r="BP171" s="363">
        <v>2</v>
      </c>
      <c r="BQ171" s="347">
        <v>0.43</v>
      </c>
      <c r="BR171" s="363">
        <v>3</v>
      </c>
      <c r="BS171" s="347">
        <v>0.73</v>
      </c>
      <c r="BT171" s="363">
        <v>2</v>
      </c>
      <c r="BU171" s="347">
        <v>0.52</v>
      </c>
      <c r="BV171" s="363">
        <v>3</v>
      </c>
      <c r="BW171" s="347">
        <v>0.56000000000000005</v>
      </c>
      <c r="BX171" s="363">
        <v>2</v>
      </c>
      <c r="BY171" s="347">
        <v>0.75</v>
      </c>
      <c r="BZ171" s="363">
        <v>3</v>
      </c>
      <c r="CA171" s="347">
        <v>0.73</v>
      </c>
      <c r="CB171" s="363">
        <v>3</v>
      </c>
      <c r="CC171" s="347">
        <v>0.59</v>
      </c>
      <c r="CD171" s="363">
        <v>2</v>
      </c>
      <c r="CE171" s="347">
        <v>0.74</v>
      </c>
      <c r="CF171" s="363">
        <v>4</v>
      </c>
      <c r="CG171" s="347">
        <v>0.77</v>
      </c>
      <c r="CH171" s="363">
        <v>5</v>
      </c>
      <c r="CI171" s="347">
        <v>0.73</v>
      </c>
      <c r="CJ171" s="363">
        <v>5</v>
      </c>
      <c r="CK171" s="347">
        <v>1.1400000000000001</v>
      </c>
      <c r="CL171" s="363">
        <v>5</v>
      </c>
      <c r="CM171" s="347">
        <v>0.92</v>
      </c>
      <c r="CN171" s="363">
        <v>5</v>
      </c>
      <c r="CO171" s="347">
        <v>0.61</v>
      </c>
      <c r="CP171" s="363">
        <v>5</v>
      </c>
      <c r="CQ171" s="392">
        <v>0.85</v>
      </c>
      <c r="CR171" s="363">
        <v>4</v>
      </c>
      <c r="CS171" s="347">
        <v>0.79</v>
      </c>
      <c r="CT171" s="363">
        <v>6</v>
      </c>
      <c r="CU171" s="347">
        <v>0.71</v>
      </c>
      <c r="CV171" s="363">
        <v>7</v>
      </c>
      <c r="CW171" s="392">
        <v>1.07</v>
      </c>
      <c r="CX171" s="363">
        <v>6</v>
      </c>
      <c r="CY171" s="347">
        <v>0.91</v>
      </c>
      <c r="CZ171" s="363">
        <v>3</v>
      </c>
      <c r="DA171" s="347">
        <v>0.53</v>
      </c>
      <c r="DB171" s="363">
        <v>3</v>
      </c>
      <c r="DC171" s="392">
        <v>0.70000000000000007</v>
      </c>
      <c r="DD171" s="363">
        <v>3</v>
      </c>
      <c r="DE171" s="347">
        <v>0.69000000000000006</v>
      </c>
      <c r="DF171" s="363">
        <v>4</v>
      </c>
      <c r="DG171" s="347">
        <v>0.55000000000000004</v>
      </c>
      <c r="DH171" s="363">
        <v>4</v>
      </c>
      <c r="DI171" s="347">
        <v>0.82000000000000006</v>
      </c>
      <c r="DJ171" s="363">
        <v>3</v>
      </c>
      <c r="DK171" s="363">
        <v>0.71</v>
      </c>
    </row>
    <row r="172" spans="1:115" ht="15">
      <c r="A172" s="60" t="s">
        <v>217</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c r="AF172" s="303"/>
      <c r="AG172" s="303"/>
      <c r="AH172" s="303"/>
      <c r="AI172" s="303"/>
      <c r="AJ172" s="303"/>
      <c r="AK172" s="303"/>
      <c r="AL172" s="303"/>
      <c r="AM172" s="303"/>
      <c r="AN172" s="303"/>
      <c r="AO172" s="303"/>
      <c r="AP172" s="303"/>
      <c r="AQ172" s="303"/>
      <c r="AR172" s="303"/>
      <c r="AS172" s="303"/>
      <c r="AT172" s="303"/>
      <c r="AU172" s="303"/>
      <c r="AV172" s="303"/>
      <c r="AW172" s="303"/>
      <c r="AX172" s="303"/>
      <c r="AY172" s="303"/>
      <c r="AZ172" s="303"/>
      <c r="BA172" s="303"/>
      <c r="BB172" s="303"/>
      <c r="BC172" s="303"/>
      <c r="BD172" s="303"/>
      <c r="BE172" s="303"/>
      <c r="BF172" s="303"/>
      <c r="BG172" s="303"/>
      <c r="BH172" s="303"/>
      <c r="BI172" s="303"/>
      <c r="BJ172" s="303"/>
      <c r="BK172" s="303"/>
      <c r="BL172" s="303"/>
      <c r="BM172" s="303"/>
      <c r="BN172" s="303"/>
      <c r="BO172" s="303"/>
      <c r="BP172" s="303"/>
      <c r="BQ172" s="303"/>
      <c r="BR172" s="303"/>
      <c r="BS172" s="303"/>
      <c r="BT172" s="303"/>
      <c r="BU172" s="303"/>
      <c r="BV172" s="303"/>
      <c r="BW172" s="303"/>
      <c r="BX172" s="303"/>
      <c r="BY172" s="303"/>
      <c r="BZ172" s="303"/>
      <c r="CA172" s="303"/>
      <c r="CB172" s="303"/>
      <c r="CC172" s="303"/>
      <c r="CD172" s="303"/>
      <c r="CE172" s="303"/>
      <c r="CF172" s="303"/>
      <c r="CG172" s="303"/>
      <c r="CH172" s="303"/>
      <c r="CI172" s="303"/>
      <c r="CJ172" s="303"/>
      <c r="CK172" s="303"/>
      <c r="CL172" s="303"/>
      <c r="CM172" s="303"/>
      <c r="CN172" s="303"/>
      <c r="CO172" s="303"/>
      <c r="CP172" s="303"/>
      <c r="CQ172" s="303"/>
      <c r="CR172" s="303"/>
      <c r="CS172" s="303"/>
      <c r="CT172" s="303"/>
      <c r="CU172" s="303"/>
      <c r="CV172" s="303"/>
      <c r="CW172" s="303"/>
      <c r="CX172" s="303"/>
      <c r="CY172" s="303"/>
      <c r="CZ172" s="303"/>
      <c r="DA172" s="303"/>
      <c r="DB172" s="303"/>
      <c r="DC172" s="303"/>
      <c r="DD172" s="303"/>
      <c r="DE172" s="303"/>
      <c r="DF172" s="303"/>
      <c r="DG172" s="303"/>
      <c r="DH172" s="303"/>
      <c r="DI172" s="303"/>
      <c r="DJ172" s="303"/>
      <c r="DK172" s="303"/>
    </row>
    <row r="173" spans="1:115" ht="15">
      <c r="A173" s="60" t="s">
        <v>116</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303"/>
      <c r="AF173" s="303"/>
      <c r="AG173" s="303"/>
      <c r="AH173" s="303"/>
      <c r="AI173" s="303"/>
      <c r="AJ173" s="303"/>
      <c r="AK173" s="303"/>
      <c r="AL173" s="303"/>
      <c r="AM173" s="303"/>
      <c r="AN173" s="303"/>
      <c r="AO173" s="303"/>
      <c r="AP173" s="303"/>
      <c r="AQ173" s="303"/>
      <c r="AR173" s="303"/>
      <c r="AS173" s="303"/>
      <c r="AT173" s="303"/>
      <c r="AU173" s="303"/>
      <c r="AV173" s="303"/>
      <c r="AW173" s="303"/>
      <c r="AX173" s="303"/>
      <c r="AY173" s="303"/>
      <c r="AZ173" s="303"/>
      <c r="BA173" s="303"/>
      <c r="BB173" s="303"/>
      <c r="BC173" s="303"/>
      <c r="BD173" s="303"/>
      <c r="BE173" s="303"/>
      <c r="BF173" s="303"/>
      <c r="BG173" s="303"/>
      <c r="BH173" s="303"/>
      <c r="BI173" s="303"/>
      <c r="BJ173" s="303"/>
      <c r="BK173" s="303"/>
      <c r="BL173" s="303"/>
      <c r="BM173" s="303"/>
      <c r="BN173" s="303"/>
      <c r="BO173" s="303"/>
      <c r="BP173" s="303"/>
      <c r="BQ173" s="303"/>
      <c r="BR173" s="303"/>
      <c r="BS173" s="303"/>
      <c r="BT173" s="303"/>
      <c r="BU173" s="303"/>
      <c r="BV173" s="303"/>
      <c r="BW173" s="303"/>
      <c r="BX173" s="303"/>
      <c r="BY173" s="303"/>
      <c r="BZ173" s="303"/>
      <c r="CA173" s="303"/>
      <c r="CB173" s="303"/>
      <c r="CC173" s="303"/>
      <c r="CD173" s="303"/>
      <c r="CE173" s="303"/>
      <c r="CF173" s="303"/>
      <c r="CG173" s="303"/>
      <c r="CH173" s="303"/>
      <c r="CI173" s="303"/>
      <c r="CJ173" s="303"/>
      <c r="CK173" s="303"/>
      <c r="CL173" s="303"/>
      <c r="CM173" s="303"/>
      <c r="CN173" s="303"/>
      <c r="CO173" s="303"/>
      <c r="CP173" s="303"/>
      <c r="CQ173" s="303"/>
      <c r="CR173" s="303"/>
      <c r="CS173" s="303"/>
      <c r="CT173" s="303"/>
      <c r="CU173" s="303"/>
      <c r="CV173" s="303"/>
      <c r="CW173" s="303"/>
      <c r="CX173" s="303"/>
      <c r="CY173" s="303"/>
      <c r="CZ173" s="303"/>
      <c r="DA173" s="303"/>
      <c r="DB173" s="303"/>
      <c r="DC173" s="303"/>
      <c r="DD173" s="303"/>
      <c r="DE173" s="303"/>
      <c r="DF173" s="303"/>
      <c r="DG173" s="303"/>
      <c r="DH173" s="303"/>
      <c r="DI173" s="303"/>
      <c r="DJ173" s="303"/>
      <c r="DK173" s="303"/>
    </row>
    <row r="174" spans="1:115" ht="15">
      <c r="A174" s="755" t="s">
        <v>417</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c r="AH174" s="303"/>
      <c r="AI174" s="303"/>
      <c r="AJ174" s="303"/>
      <c r="AK174" s="303"/>
      <c r="AL174" s="303"/>
      <c r="AM174" s="303"/>
      <c r="AN174" s="303"/>
      <c r="AO174" s="303"/>
      <c r="AP174" s="303"/>
      <c r="AQ174" s="303"/>
      <c r="AR174" s="303"/>
      <c r="AS174" s="303"/>
      <c r="AT174" s="303"/>
      <c r="AU174" s="303"/>
      <c r="AV174" s="303"/>
      <c r="AW174" s="303"/>
      <c r="AX174" s="303"/>
      <c r="AY174" s="303"/>
      <c r="AZ174" s="303"/>
      <c r="BA174" s="303"/>
      <c r="BB174" s="303"/>
      <c r="BC174" s="303"/>
      <c r="BD174" s="303"/>
      <c r="BE174" s="303"/>
      <c r="BF174" s="303"/>
      <c r="BG174" s="303"/>
      <c r="BH174" s="303"/>
      <c r="BI174" s="303"/>
      <c r="BJ174" s="303"/>
      <c r="BK174" s="303"/>
      <c r="BL174" s="303"/>
      <c r="BM174" s="303"/>
      <c r="BN174" s="303"/>
      <c r="BO174" s="303"/>
      <c r="BP174" s="303"/>
      <c r="BQ174" s="303"/>
      <c r="BR174" s="303"/>
      <c r="BS174" s="303"/>
      <c r="BT174" s="303"/>
      <c r="BU174" s="303"/>
      <c r="BV174" s="303"/>
      <c r="BW174" s="303"/>
      <c r="BX174" s="303"/>
      <c r="BY174" s="303"/>
      <c r="BZ174" s="303"/>
      <c r="CA174" s="303"/>
      <c r="CB174" s="303"/>
      <c r="CC174" s="303"/>
      <c r="CD174" s="303"/>
      <c r="CE174" s="303"/>
      <c r="CF174" s="303"/>
      <c r="CG174" s="303"/>
      <c r="CH174" s="303"/>
      <c r="CI174" s="303"/>
      <c r="CJ174" s="303"/>
      <c r="CK174" s="303"/>
      <c r="CL174" s="303"/>
      <c r="CM174" s="303"/>
      <c r="CN174" s="303"/>
      <c r="CO174" s="303"/>
      <c r="CP174" s="303"/>
      <c r="CQ174" s="303"/>
      <c r="CR174" s="303"/>
      <c r="CS174" s="303"/>
      <c r="CT174" s="303"/>
      <c r="CU174" s="303"/>
      <c r="CV174" s="303"/>
      <c r="CW174" s="303"/>
      <c r="CX174" s="303"/>
      <c r="CY174" s="303"/>
      <c r="CZ174" s="303"/>
      <c r="DA174" s="303"/>
      <c r="DB174" s="303"/>
      <c r="DC174" s="303"/>
      <c r="DD174" s="303"/>
      <c r="DE174" s="303"/>
      <c r="DF174" s="303"/>
      <c r="DG174" s="303"/>
      <c r="DH174" s="303"/>
      <c r="DI174" s="303"/>
      <c r="DJ174" s="303"/>
      <c r="DK174" s="303"/>
    </row>
    <row r="175" spans="1:115" ht="1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c r="AH175" s="303"/>
      <c r="AI175" s="303"/>
      <c r="AJ175" s="303"/>
      <c r="AK175" s="303"/>
      <c r="AL175" s="303"/>
      <c r="AM175" s="303"/>
      <c r="AN175" s="303"/>
      <c r="AO175" s="303"/>
      <c r="AP175" s="303"/>
      <c r="AQ175" s="303"/>
      <c r="AR175" s="303"/>
      <c r="AS175" s="303"/>
      <c r="AT175" s="303"/>
      <c r="AU175" s="303"/>
      <c r="AV175" s="303"/>
      <c r="AW175" s="303"/>
      <c r="AX175" s="303"/>
      <c r="AY175" s="303"/>
      <c r="AZ175" s="303"/>
      <c r="BA175" s="303"/>
      <c r="BB175" s="303"/>
      <c r="BC175" s="303"/>
      <c r="BD175" s="303"/>
      <c r="BE175" s="303"/>
      <c r="BF175" s="303"/>
      <c r="BG175" s="303"/>
      <c r="BH175" s="303"/>
      <c r="BI175" s="303"/>
      <c r="BJ175" s="303"/>
      <c r="BK175" s="303"/>
      <c r="BL175" s="303"/>
      <c r="BM175" s="303"/>
      <c r="BN175" s="303"/>
      <c r="BO175" s="303"/>
      <c r="BP175" s="303"/>
      <c r="BQ175" s="303"/>
      <c r="BR175" s="303"/>
      <c r="BS175" s="303"/>
      <c r="BT175" s="303"/>
      <c r="BU175" s="303"/>
      <c r="BV175" s="303"/>
      <c r="BW175" s="303"/>
      <c r="BX175" s="303"/>
      <c r="BY175" s="303"/>
      <c r="BZ175" s="303"/>
      <c r="CA175" s="303"/>
      <c r="CB175" s="303"/>
      <c r="CC175" s="303"/>
      <c r="CD175" s="303"/>
      <c r="CE175" s="303"/>
      <c r="CF175" s="303"/>
      <c r="CG175" s="303"/>
      <c r="CH175" s="303"/>
      <c r="CI175" s="303"/>
      <c r="CJ175" s="303"/>
      <c r="CK175" s="303"/>
      <c r="CL175" s="303"/>
      <c r="CM175" s="303"/>
      <c r="CN175" s="303"/>
      <c r="CO175" s="303"/>
      <c r="CP175" s="303"/>
      <c r="CQ175" s="303"/>
      <c r="CR175" s="303"/>
      <c r="CS175" s="303"/>
      <c r="CT175" s="303"/>
      <c r="CU175" s="303"/>
      <c r="CV175" s="303"/>
      <c r="CW175" s="303"/>
      <c r="CX175" s="303"/>
      <c r="CY175" s="303"/>
      <c r="CZ175" s="303"/>
      <c r="DA175" s="303"/>
      <c r="DB175" s="303"/>
      <c r="DC175" s="303"/>
      <c r="DD175" s="303"/>
      <c r="DE175" s="303"/>
      <c r="DF175" s="303"/>
      <c r="DG175" s="303"/>
      <c r="DH175" s="303"/>
      <c r="DI175" s="303"/>
      <c r="DJ175" s="303"/>
      <c r="DK175" s="303"/>
    </row>
    <row r="176" spans="1:115" ht="31.5" customHeight="1">
      <c r="A176" s="2203" t="s">
        <v>402</v>
      </c>
      <c r="B176" s="2203"/>
      <c r="C176" s="2203"/>
      <c r="D176" s="2203"/>
      <c r="E176" s="22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303"/>
      <c r="AF176" s="303"/>
      <c r="AG176" s="303"/>
      <c r="AH176" s="303"/>
      <c r="AI176" s="303"/>
      <c r="AJ176" s="303"/>
      <c r="AK176" s="303"/>
      <c r="AL176" s="303"/>
      <c r="AM176" s="303"/>
      <c r="AN176" s="303"/>
      <c r="AO176" s="303"/>
      <c r="AP176" s="303"/>
      <c r="AQ176" s="303"/>
      <c r="AR176" s="303"/>
      <c r="AS176" s="303"/>
      <c r="AT176" s="303"/>
      <c r="AU176" s="303"/>
      <c r="AV176" s="303"/>
      <c r="AW176" s="303"/>
      <c r="AX176" s="303"/>
      <c r="AY176" s="303"/>
      <c r="AZ176" s="303"/>
      <c r="BA176" s="303"/>
      <c r="BB176" s="303"/>
      <c r="BC176" s="303"/>
      <c r="BD176" s="303"/>
      <c r="BE176" s="303"/>
      <c r="BF176" s="303"/>
      <c r="BG176" s="303"/>
      <c r="BH176" s="303"/>
      <c r="BI176" s="303"/>
      <c r="BJ176" s="303"/>
      <c r="BK176" s="303"/>
      <c r="BL176" s="303"/>
      <c r="BM176" s="303"/>
      <c r="BN176" s="303"/>
      <c r="BO176" s="303"/>
      <c r="BP176" s="303"/>
      <c r="BQ176" s="303"/>
      <c r="BR176" s="303"/>
      <c r="BS176" s="303"/>
      <c r="BT176" s="303"/>
      <c r="BU176" s="303"/>
      <c r="BV176" s="303"/>
      <c r="BW176" s="303"/>
      <c r="BX176" s="303"/>
      <c r="BY176" s="303"/>
      <c r="BZ176" s="303"/>
      <c r="CA176" s="303"/>
      <c r="CB176" s="303"/>
      <c r="CC176" s="303"/>
      <c r="CD176" s="303"/>
      <c r="CE176" s="303"/>
      <c r="CF176" s="303"/>
      <c r="CG176" s="303"/>
      <c r="CH176" s="303"/>
      <c r="CI176" s="303"/>
      <c r="CJ176" s="303"/>
      <c r="CK176" s="303"/>
      <c r="CL176" s="303"/>
      <c r="CM176" s="303"/>
      <c r="CN176" s="303"/>
      <c r="CO176" s="303"/>
      <c r="CP176" s="303"/>
      <c r="CQ176" s="303"/>
      <c r="CR176" s="303"/>
      <c r="CS176" s="303"/>
      <c r="CT176" s="303"/>
      <c r="CU176" s="303"/>
      <c r="CV176" s="303"/>
      <c r="CW176" s="303"/>
      <c r="CX176" s="303"/>
      <c r="CY176" s="303"/>
      <c r="CZ176" s="303"/>
      <c r="DA176" s="303"/>
      <c r="DB176" s="303"/>
      <c r="DC176" s="303"/>
      <c r="DD176" s="303"/>
      <c r="DE176" s="303"/>
      <c r="DF176" s="303"/>
      <c r="DG176" s="303"/>
      <c r="DH176" s="303"/>
      <c r="DI176" s="303"/>
      <c r="DJ176" s="303"/>
      <c r="DK176" s="303"/>
    </row>
    <row r="177" spans="1:115" ht="15">
      <c r="A177" s="348" t="s">
        <v>210</v>
      </c>
      <c r="B177" s="2204" t="s">
        <v>211</v>
      </c>
      <c r="C177" s="1844"/>
      <c r="D177" s="1926" t="s">
        <v>212</v>
      </c>
      <c r="E177" s="2204"/>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c r="AI177" s="303"/>
      <c r="AJ177" s="303"/>
      <c r="AK177" s="303"/>
      <c r="AL177" s="303"/>
      <c r="AM177" s="303"/>
      <c r="AN177" s="303"/>
      <c r="AO177" s="303"/>
      <c r="AP177" s="303"/>
      <c r="AQ177" s="303"/>
      <c r="AR177" s="303"/>
      <c r="AS177" s="303"/>
      <c r="AT177" s="303"/>
      <c r="AU177" s="303"/>
      <c r="AV177" s="303"/>
      <c r="AW177" s="303"/>
      <c r="AX177" s="303"/>
      <c r="AY177" s="303"/>
      <c r="AZ177" s="303"/>
      <c r="BA177" s="303"/>
      <c r="BB177" s="303"/>
      <c r="BC177" s="303"/>
      <c r="BD177" s="303"/>
      <c r="BE177" s="303"/>
      <c r="BF177" s="303"/>
      <c r="BG177" s="303"/>
      <c r="BH177" s="303"/>
      <c r="BI177" s="303"/>
      <c r="BJ177" s="303"/>
      <c r="BK177" s="303"/>
      <c r="BL177" s="303"/>
      <c r="BM177" s="303"/>
      <c r="BN177" s="303"/>
      <c r="BO177" s="303"/>
      <c r="BP177" s="303"/>
      <c r="BQ177" s="303"/>
      <c r="BR177" s="303"/>
      <c r="BS177" s="303"/>
      <c r="BT177" s="303"/>
      <c r="BU177" s="303"/>
      <c r="BV177" s="303"/>
      <c r="BW177" s="303"/>
      <c r="BX177" s="303"/>
      <c r="BY177" s="303"/>
      <c r="BZ177" s="303"/>
      <c r="CA177" s="303"/>
      <c r="CB177" s="303"/>
      <c r="CC177" s="303"/>
      <c r="CD177" s="303"/>
      <c r="CE177" s="303"/>
      <c r="CF177" s="303"/>
      <c r="CG177" s="303"/>
      <c r="CH177" s="303"/>
      <c r="CI177" s="303"/>
      <c r="CJ177" s="303"/>
      <c r="CK177" s="303"/>
      <c r="CL177" s="303"/>
      <c r="CM177" s="303"/>
      <c r="CN177" s="303"/>
      <c r="CO177" s="303"/>
      <c r="CP177" s="303"/>
      <c r="CQ177" s="303"/>
      <c r="CR177" s="303"/>
      <c r="CS177" s="303"/>
      <c r="CT177" s="303"/>
      <c r="CU177" s="303"/>
      <c r="CV177" s="303"/>
      <c r="CW177" s="303"/>
      <c r="CX177" s="303"/>
      <c r="CY177" s="303"/>
      <c r="CZ177" s="303"/>
      <c r="DA177" s="303"/>
      <c r="DB177" s="303"/>
      <c r="DC177" s="303"/>
      <c r="DD177" s="303"/>
      <c r="DE177" s="303"/>
      <c r="DF177" s="303"/>
      <c r="DG177" s="303"/>
      <c r="DH177" s="303"/>
      <c r="DI177" s="303"/>
      <c r="DJ177" s="303"/>
      <c r="DK177" s="303"/>
    </row>
    <row r="178" spans="1:115" ht="15.75" thickBot="1">
      <c r="A178" s="349" t="s">
        <v>202</v>
      </c>
      <c r="B178" s="393" t="s">
        <v>46</v>
      </c>
      <c r="C178" s="327" t="s">
        <v>69</v>
      </c>
      <c r="D178" s="328" t="s">
        <v>46</v>
      </c>
      <c r="E178" s="393" t="s">
        <v>69</v>
      </c>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c r="AF178" s="303"/>
      <c r="AG178" s="303"/>
      <c r="AH178" s="303"/>
      <c r="AI178" s="303"/>
      <c r="AJ178" s="303"/>
      <c r="AK178" s="303"/>
      <c r="AL178" s="303"/>
      <c r="AM178" s="303"/>
      <c r="AN178" s="303"/>
      <c r="AO178" s="303"/>
      <c r="AP178" s="303"/>
      <c r="AQ178" s="303"/>
      <c r="AR178" s="303"/>
      <c r="AS178" s="303"/>
      <c r="AT178" s="303"/>
      <c r="AU178" s="303"/>
      <c r="AV178" s="303"/>
      <c r="AW178" s="303"/>
      <c r="AX178" s="303"/>
      <c r="AY178" s="303"/>
      <c r="AZ178" s="303"/>
      <c r="BA178" s="303"/>
      <c r="BB178" s="303"/>
      <c r="BC178" s="303"/>
      <c r="BD178" s="303"/>
      <c r="BE178" s="303"/>
      <c r="BF178" s="303"/>
      <c r="BG178" s="303"/>
      <c r="BH178" s="303"/>
      <c r="BI178" s="303"/>
      <c r="BJ178" s="303"/>
      <c r="BK178" s="303"/>
      <c r="BL178" s="303"/>
      <c r="BM178" s="303"/>
      <c r="BN178" s="303"/>
      <c r="BO178" s="303"/>
      <c r="BP178" s="303"/>
      <c r="BQ178" s="303"/>
      <c r="BR178" s="303"/>
      <c r="BS178" s="303"/>
      <c r="BT178" s="303"/>
      <c r="BU178" s="303"/>
      <c r="BV178" s="303"/>
      <c r="BW178" s="303"/>
      <c r="BX178" s="303"/>
      <c r="BY178" s="303"/>
      <c r="BZ178" s="303"/>
      <c r="CA178" s="303"/>
      <c r="CB178" s="303"/>
      <c r="CC178" s="303"/>
      <c r="CD178" s="303"/>
      <c r="CE178" s="303"/>
      <c r="CF178" s="303"/>
      <c r="CG178" s="303"/>
      <c r="CH178" s="303"/>
      <c r="CI178" s="303"/>
      <c r="CJ178" s="303"/>
      <c r="CK178" s="303"/>
      <c r="CL178" s="303"/>
      <c r="CM178" s="303"/>
      <c r="CN178" s="303"/>
      <c r="CO178" s="303"/>
      <c r="CP178" s="303"/>
      <c r="CQ178" s="303"/>
      <c r="CR178" s="303"/>
      <c r="CS178" s="303"/>
      <c r="CT178" s="303"/>
      <c r="CU178" s="303"/>
      <c r="CV178" s="303"/>
      <c r="CW178" s="303"/>
      <c r="CX178" s="303"/>
      <c r="CY178" s="303"/>
      <c r="CZ178" s="303"/>
      <c r="DA178" s="303"/>
      <c r="DB178" s="303"/>
      <c r="DC178" s="303"/>
      <c r="DD178" s="303"/>
      <c r="DE178" s="303"/>
      <c r="DF178" s="303"/>
      <c r="DG178" s="303"/>
      <c r="DH178" s="303"/>
      <c r="DI178" s="303"/>
      <c r="DJ178" s="303"/>
      <c r="DK178" s="303"/>
    </row>
    <row r="179" spans="1:115" ht="15">
      <c r="A179" s="151" t="s">
        <v>213</v>
      </c>
      <c r="B179" s="394">
        <v>33</v>
      </c>
      <c r="C179" s="342">
        <v>1.02</v>
      </c>
      <c r="D179" s="395">
        <v>52</v>
      </c>
      <c r="E179" s="354">
        <v>1.08</v>
      </c>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303"/>
      <c r="AF179" s="303"/>
      <c r="AG179" s="303"/>
      <c r="AH179" s="303"/>
      <c r="AI179" s="303"/>
      <c r="AJ179" s="303"/>
      <c r="AK179" s="303"/>
      <c r="AL179" s="303"/>
      <c r="AM179" s="303"/>
      <c r="AN179" s="303"/>
      <c r="AO179" s="303"/>
      <c r="AP179" s="303"/>
      <c r="AQ179" s="303"/>
      <c r="AR179" s="303"/>
      <c r="AS179" s="303"/>
      <c r="AT179" s="303"/>
      <c r="AU179" s="303"/>
      <c r="AV179" s="303"/>
      <c r="AW179" s="303"/>
      <c r="AX179" s="303"/>
      <c r="AY179" s="303"/>
      <c r="AZ179" s="303"/>
      <c r="BA179" s="303"/>
      <c r="BB179" s="303"/>
      <c r="BC179" s="303"/>
      <c r="BD179" s="303"/>
      <c r="BE179" s="303"/>
      <c r="BF179" s="303"/>
      <c r="BG179" s="303"/>
      <c r="BH179" s="303"/>
      <c r="BI179" s="303"/>
      <c r="BJ179" s="303"/>
      <c r="BK179" s="303"/>
      <c r="BL179" s="303"/>
      <c r="BM179" s="303"/>
      <c r="BN179" s="303"/>
      <c r="BO179" s="303"/>
      <c r="BP179" s="303"/>
      <c r="BQ179" s="303"/>
      <c r="BR179" s="303"/>
      <c r="BS179" s="303"/>
      <c r="BT179" s="303"/>
      <c r="BU179" s="303"/>
      <c r="BV179" s="303"/>
      <c r="BW179" s="303"/>
      <c r="BX179" s="303"/>
      <c r="BY179" s="303"/>
      <c r="BZ179" s="303"/>
      <c r="CA179" s="303"/>
      <c r="CB179" s="303"/>
      <c r="CC179" s="303"/>
      <c r="CD179" s="303"/>
      <c r="CE179" s="303"/>
      <c r="CF179" s="303"/>
      <c r="CG179" s="303"/>
      <c r="CH179" s="303"/>
      <c r="CI179" s="303"/>
      <c r="CJ179" s="303"/>
      <c r="CK179" s="303"/>
      <c r="CL179" s="303"/>
      <c r="CM179" s="303"/>
      <c r="CN179" s="303"/>
      <c r="CO179" s="303"/>
      <c r="CP179" s="303"/>
      <c r="CQ179" s="303"/>
      <c r="CR179" s="303"/>
      <c r="CS179" s="303"/>
      <c r="CT179" s="303"/>
      <c r="CU179" s="303"/>
      <c r="CV179" s="303"/>
      <c r="CW179" s="303"/>
      <c r="CX179" s="303"/>
      <c r="CY179" s="303"/>
      <c r="CZ179" s="303"/>
      <c r="DA179" s="303"/>
      <c r="DB179" s="303"/>
      <c r="DC179" s="303"/>
      <c r="DD179" s="303"/>
      <c r="DE179" s="303"/>
      <c r="DF179" s="303"/>
      <c r="DG179" s="303"/>
      <c r="DH179" s="303"/>
      <c r="DI179" s="303"/>
      <c r="DJ179" s="303"/>
      <c r="DK179" s="303"/>
    </row>
    <row r="180" spans="1:115" ht="15">
      <c r="A180" s="137" t="s">
        <v>214</v>
      </c>
      <c r="B180" s="380">
        <v>9</v>
      </c>
      <c r="C180" s="338">
        <v>0.67</v>
      </c>
      <c r="D180" s="358">
        <v>14</v>
      </c>
      <c r="E180" s="358">
        <v>0.75</v>
      </c>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c r="AF180" s="303"/>
      <c r="AG180" s="303"/>
      <c r="AH180" s="303"/>
      <c r="AI180" s="303"/>
      <c r="AJ180" s="303"/>
      <c r="AK180" s="303"/>
      <c r="AL180" s="303"/>
      <c r="AM180" s="303"/>
      <c r="AN180" s="303"/>
      <c r="AO180" s="303"/>
      <c r="AP180" s="303"/>
      <c r="AQ180" s="303"/>
      <c r="AR180" s="303"/>
      <c r="AS180" s="303"/>
      <c r="AT180" s="303"/>
      <c r="AU180" s="303"/>
      <c r="AV180" s="303"/>
      <c r="AW180" s="303"/>
      <c r="AX180" s="303"/>
      <c r="AY180" s="303"/>
      <c r="AZ180" s="303"/>
      <c r="BA180" s="303"/>
      <c r="BB180" s="303"/>
      <c r="BC180" s="303"/>
      <c r="BD180" s="303"/>
      <c r="BE180" s="303"/>
      <c r="BF180" s="303"/>
      <c r="BG180" s="303"/>
      <c r="BH180" s="303"/>
      <c r="BI180" s="303"/>
      <c r="BJ180" s="303"/>
      <c r="BK180" s="303"/>
      <c r="BL180" s="303"/>
      <c r="BM180" s="303"/>
      <c r="BN180" s="303"/>
      <c r="BO180" s="303"/>
      <c r="BP180" s="303"/>
      <c r="BQ180" s="303"/>
      <c r="BR180" s="303"/>
      <c r="BS180" s="303"/>
      <c r="BT180" s="303"/>
      <c r="BU180" s="303"/>
      <c r="BV180" s="303"/>
      <c r="BW180" s="303"/>
      <c r="BX180" s="303"/>
      <c r="BY180" s="303"/>
      <c r="BZ180" s="303"/>
      <c r="CA180" s="303"/>
      <c r="CB180" s="303"/>
      <c r="CC180" s="303"/>
      <c r="CD180" s="303"/>
      <c r="CE180" s="303"/>
      <c r="CF180" s="303"/>
      <c r="CG180" s="303"/>
      <c r="CH180" s="303"/>
      <c r="CI180" s="303"/>
      <c r="CJ180" s="303"/>
      <c r="CK180" s="303"/>
      <c r="CL180" s="303"/>
      <c r="CM180" s="303"/>
      <c r="CN180" s="303"/>
      <c r="CO180" s="303"/>
      <c r="CP180" s="303"/>
      <c r="CQ180" s="303"/>
      <c r="CR180" s="303"/>
      <c r="CS180" s="303"/>
      <c r="CT180" s="303"/>
      <c r="CU180" s="303"/>
      <c r="CV180" s="303"/>
      <c r="CW180" s="303"/>
      <c r="CX180" s="303"/>
      <c r="CY180" s="303"/>
      <c r="CZ180" s="303"/>
      <c r="DA180" s="303"/>
      <c r="DB180" s="303"/>
      <c r="DC180" s="303"/>
      <c r="DD180" s="303"/>
      <c r="DE180" s="303"/>
      <c r="DF180" s="303"/>
      <c r="DG180" s="303"/>
      <c r="DH180" s="303"/>
      <c r="DI180" s="303"/>
      <c r="DJ180" s="303"/>
      <c r="DK180" s="303"/>
    </row>
    <row r="181" spans="1:115" ht="15">
      <c r="A181" s="151" t="s">
        <v>215</v>
      </c>
      <c r="B181" s="384">
        <v>9</v>
      </c>
      <c r="C181" s="342">
        <v>0.63</v>
      </c>
      <c r="D181" s="354">
        <v>13</v>
      </c>
      <c r="E181" s="354">
        <v>0.75</v>
      </c>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c r="AF181" s="303"/>
      <c r="AG181" s="303"/>
      <c r="AH181" s="303"/>
      <c r="AI181" s="303"/>
      <c r="AJ181" s="303"/>
      <c r="AK181" s="303"/>
      <c r="AL181" s="303"/>
      <c r="AM181" s="303"/>
      <c r="AN181" s="303"/>
      <c r="AO181" s="303"/>
      <c r="AP181" s="303"/>
      <c r="AQ181" s="303"/>
      <c r="AR181" s="303"/>
      <c r="AS181" s="303"/>
      <c r="AT181" s="303"/>
      <c r="AU181" s="303"/>
      <c r="AV181" s="303"/>
      <c r="AW181" s="303"/>
      <c r="AX181" s="303"/>
      <c r="AY181" s="303"/>
      <c r="AZ181" s="303"/>
      <c r="BA181" s="303"/>
      <c r="BB181" s="303"/>
      <c r="BC181" s="303"/>
      <c r="BD181" s="303"/>
      <c r="BE181" s="303"/>
      <c r="BF181" s="303"/>
      <c r="BG181" s="303"/>
      <c r="BH181" s="303"/>
      <c r="BI181" s="303"/>
      <c r="BJ181" s="303"/>
      <c r="BK181" s="303"/>
      <c r="BL181" s="303"/>
      <c r="BM181" s="303"/>
      <c r="BN181" s="303"/>
      <c r="BO181" s="303"/>
      <c r="BP181" s="303"/>
      <c r="BQ181" s="303"/>
      <c r="BR181" s="303"/>
      <c r="BS181" s="303"/>
      <c r="BT181" s="303"/>
      <c r="BU181" s="303"/>
      <c r="BV181" s="303"/>
      <c r="BW181" s="303"/>
      <c r="BX181" s="303"/>
      <c r="BY181" s="303"/>
      <c r="BZ181" s="303"/>
      <c r="CA181" s="303"/>
      <c r="CB181" s="303"/>
      <c r="CC181" s="303"/>
      <c r="CD181" s="303"/>
      <c r="CE181" s="303"/>
      <c r="CF181" s="303"/>
      <c r="CG181" s="303"/>
      <c r="CH181" s="303"/>
      <c r="CI181" s="303"/>
      <c r="CJ181" s="303"/>
      <c r="CK181" s="303"/>
      <c r="CL181" s="303"/>
      <c r="CM181" s="303"/>
      <c r="CN181" s="303"/>
      <c r="CO181" s="303"/>
      <c r="CP181" s="303"/>
      <c r="CQ181" s="303"/>
      <c r="CR181" s="303"/>
      <c r="CS181" s="303"/>
      <c r="CT181" s="303"/>
      <c r="CU181" s="303"/>
      <c r="CV181" s="303"/>
      <c r="CW181" s="303"/>
      <c r="CX181" s="303"/>
      <c r="CY181" s="303"/>
      <c r="CZ181" s="303"/>
      <c r="DA181" s="303"/>
      <c r="DB181" s="303"/>
      <c r="DC181" s="303"/>
      <c r="DD181" s="303"/>
      <c r="DE181" s="303"/>
      <c r="DF181" s="303"/>
      <c r="DG181" s="303"/>
      <c r="DH181" s="303"/>
      <c r="DI181" s="303"/>
      <c r="DJ181" s="303"/>
      <c r="DK181" s="303"/>
    </row>
    <row r="182" spans="1:115" ht="15">
      <c r="A182" s="388" t="s">
        <v>216</v>
      </c>
      <c r="B182" s="389">
        <v>49</v>
      </c>
      <c r="C182" s="347">
        <v>1.08</v>
      </c>
      <c r="D182" s="363">
        <v>21</v>
      </c>
      <c r="E182" s="363">
        <v>0.87</v>
      </c>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3"/>
      <c r="AG182" s="303"/>
      <c r="AH182" s="303"/>
      <c r="AI182" s="303"/>
      <c r="AJ182" s="303"/>
      <c r="AK182" s="303"/>
      <c r="AL182" s="303"/>
      <c r="AM182" s="303"/>
      <c r="AN182" s="303"/>
      <c r="AO182" s="303"/>
      <c r="AP182" s="303"/>
      <c r="AQ182" s="303"/>
      <c r="AR182" s="303"/>
      <c r="AS182" s="303"/>
      <c r="AT182" s="303"/>
      <c r="AU182" s="303"/>
      <c r="AV182" s="303"/>
      <c r="AW182" s="303"/>
      <c r="AX182" s="303"/>
      <c r="AY182" s="303"/>
      <c r="AZ182" s="303"/>
      <c r="BA182" s="303"/>
      <c r="BB182" s="303"/>
      <c r="BC182" s="303"/>
      <c r="BD182" s="303"/>
      <c r="BE182" s="303"/>
      <c r="BF182" s="303"/>
      <c r="BG182" s="303"/>
      <c r="BH182" s="303"/>
      <c r="BI182" s="303"/>
      <c r="BJ182" s="303"/>
      <c r="BK182" s="303"/>
      <c r="BL182" s="303"/>
      <c r="BM182" s="303"/>
      <c r="BN182" s="303"/>
      <c r="BO182" s="303"/>
      <c r="BP182" s="303"/>
      <c r="BQ182" s="303"/>
      <c r="BR182" s="303"/>
      <c r="BS182" s="303"/>
      <c r="BT182" s="303"/>
      <c r="BU182" s="303"/>
      <c r="BV182" s="303"/>
      <c r="BW182" s="303"/>
      <c r="BX182" s="303"/>
      <c r="BY182" s="303"/>
      <c r="BZ182" s="303"/>
      <c r="CA182" s="303"/>
      <c r="CB182" s="303"/>
      <c r="CC182" s="303"/>
      <c r="CD182" s="303"/>
      <c r="CE182" s="303"/>
      <c r="CF182" s="303"/>
      <c r="CG182" s="303"/>
      <c r="CH182" s="303"/>
      <c r="CI182" s="303"/>
      <c r="CJ182" s="303"/>
      <c r="CK182" s="303"/>
      <c r="CL182" s="303"/>
      <c r="CM182" s="303"/>
      <c r="CN182" s="303"/>
      <c r="CO182" s="303"/>
      <c r="CP182" s="303"/>
      <c r="CQ182" s="303"/>
      <c r="CR182" s="303"/>
      <c r="CS182" s="303"/>
      <c r="CT182" s="303"/>
      <c r="CU182" s="303"/>
      <c r="CV182" s="303"/>
      <c r="CW182" s="303"/>
      <c r="CX182" s="303"/>
      <c r="CY182" s="303"/>
      <c r="CZ182" s="303"/>
      <c r="DA182" s="303"/>
      <c r="DB182" s="303"/>
      <c r="DC182" s="303"/>
      <c r="DD182" s="303"/>
      <c r="DE182" s="303"/>
      <c r="DF182" s="303"/>
      <c r="DG182" s="303"/>
      <c r="DH182" s="303"/>
      <c r="DI182" s="303"/>
      <c r="DJ182" s="303"/>
      <c r="DK182" s="303"/>
    </row>
    <row r="183" spans="1:115" ht="22.5" customHeight="1">
      <c r="A183" s="2198" t="s">
        <v>217</v>
      </c>
      <c r="B183" s="2198"/>
      <c r="C183" s="2198"/>
      <c r="D183" s="2198"/>
      <c r="E183" s="2198"/>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3"/>
      <c r="AG183" s="303"/>
      <c r="AH183" s="303"/>
      <c r="AI183" s="303"/>
      <c r="AJ183" s="303"/>
      <c r="AK183" s="303"/>
      <c r="AL183" s="303"/>
      <c r="AM183" s="303"/>
      <c r="AN183" s="303"/>
      <c r="AO183" s="303"/>
      <c r="AP183" s="303"/>
      <c r="AQ183" s="303"/>
      <c r="AR183" s="303"/>
      <c r="AS183" s="303"/>
      <c r="AT183" s="303"/>
      <c r="AU183" s="303"/>
      <c r="AV183" s="303"/>
      <c r="AW183" s="303"/>
      <c r="AX183" s="303"/>
      <c r="AY183" s="303"/>
      <c r="AZ183" s="303"/>
      <c r="BA183" s="303"/>
      <c r="BB183" s="303"/>
      <c r="BC183" s="303"/>
      <c r="BD183" s="303"/>
      <c r="BE183" s="303"/>
      <c r="BF183" s="303"/>
      <c r="BG183" s="303"/>
      <c r="BH183" s="303"/>
      <c r="BI183" s="303"/>
      <c r="BJ183" s="303"/>
      <c r="BK183" s="303"/>
      <c r="BL183" s="303"/>
      <c r="BM183" s="303"/>
      <c r="BN183" s="303"/>
      <c r="BO183" s="303"/>
      <c r="BP183" s="303"/>
      <c r="BQ183" s="303"/>
      <c r="BR183" s="303"/>
      <c r="BS183" s="303"/>
      <c r="BT183" s="303"/>
      <c r="BU183" s="303"/>
      <c r="BV183" s="303"/>
      <c r="BW183" s="303"/>
      <c r="BX183" s="303"/>
      <c r="BY183" s="303"/>
      <c r="BZ183" s="303"/>
      <c r="CA183" s="303"/>
      <c r="CB183" s="303"/>
      <c r="CC183" s="303"/>
      <c r="CD183" s="303"/>
      <c r="CE183" s="303"/>
      <c r="CF183" s="303"/>
      <c r="CG183" s="303"/>
      <c r="CH183" s="303"/>
      <c r="CI183" s="303"/>
      <c r="CJ183" s="303"/>
      <c r="CK183" s="303"/>
      <c r="CL183" s="303"/>
      <c r="CM183" s="303"/>
      <c r="CN183" s="303"/>
      <c r="CO183" s="303"/>
      <c r="CP183" s="303"/>
      <c r="CQ183" s="303"/>
      <c r="CR183" s="303"/>
      <c r="CS183" s="303"/>
      <c r="CT183" s="303"/>
      <c r="CU183" s="303"/>
      <c r="CV183" s="303"/>
      <c r="CW183" s="303"/>
      <c r="CX183" s="303"/>
      <c r="CY183" s="303"/>
      <c r="CZ183" s="303"/>
      <c r="DA183" s="303"/>
      <c r="DB183" s="303"/>
      <c r="DC183" s="303"/>
      <c r="DD183" s="303"/>
      <c r="DE183" s="303"/>
      <c r="DF183" s="303"/>
      <c r="DG183" s="303"/>
      <c r="DH183" s="303"/>
      <c r="DI183" s="303"/>
      <c r="DJ183" s="303"/>
      <c r="DK183" s="303"/>
    </row>
    <row r="184" spans="1:115" ht="15.75" customHeight="1">
      <c r="A184" s="755" t="s">
        <v>417</v>
      </c>
      <c r="B184" s="10"/>
      <c r="C184" s="10"/>
      <c r="D184" s="10"/>
      <c r="E184" s="10"/>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3"/>
      <c r="AG184" s="303"/>
      <c r="AH184" s="303"/>
      <c r="AI184" s="303"/>
      <c r="AJ184" s="303"/>
      <c r="AK184" s="303"/>
      <c r="AL184" s="303"/>
      <c r="AM184" s="303"/>
      <c r="AN184" s="303"/>
      <c r="AO184" s="303"/>
      <c r="AP184" s="303"/>
      <c r="AQ184" s="303"/>
      <c r="AR184" s="303"/>
      <c r="AS184" s="303"/>
      <c r="AT184" s="303"/>
      <c r="AU184" s="303"/>
      <c r="AV184" s="303"/>
      <c r="AW184" s="303"/>
      <c r="AX184" s="303"/>
      <c r="AY184" s="303"/>
      <c r="AZ184" s="303"/>
      <c r="BA184" s="303"/>
      <c r="BB184" s="303"/>
      <c r="BC184" s="303"/>
      <c r="BD184" s="303"/>
      <c r="BE184" s="303"/>
      <c r="BF184" s="303"/>
      <c r="BG184" s="303"/>
      <c r="BH184" s="303"/>
      <c r="BI184" s="303"/>
      <c r="BJ184" s="303"/>
      <c r="BK184" s="303"/>
      <c r="BL184" s="303"/>
      <c r="BM184" s="303"/>
      <c r="BN184" s="303"/>
      <c r="BO184" s="303"/>
      <c r="BP184" s="303"/>
      <c r="BQ184" s="303"/>
      <c r="BR184" s="303"/>
      <c r="BS184" s="303"/>
      <c r="BT184" s="303"/>
      <c r="BU184" s="303"/>
      <c r="BV184" s="303"/>
      <c r="BW184" s="303"/>
      <c r="BX184" s="303"/>
      <c r="BY184" s="303"/>
      <c r="BZ184" s="303"/>
      <c r="CA184" s="303"/>
      <c r="CB184" s="303"/>
      <c r="CC184" s="303"/>
      <c r="CD184" s="303"/>
      <c r="CE184" s="303"/>
      <c r="CF184" s="303"/>
      <c r="CG184" s="303"/>
      <c r="CH184" s="303"/>
      <c r="CI184" s="303"/>
      <c r="CJ184" s="303"/>
      <c r="CK184" s="303"/>
      <c r="CL184" s="303"/>
      <c r="CM184" s="303"/>
      <c r="CN184" s="303"/>
      <c r="CO184" s="303"/>
      <c r="CP184" s="303"/>
      <c r="CQ184" s="303"/>
      <c r="CR184" s="303"/>
      <c r="CS184" s="303"/>
      <c r="CT184" s="303"/>
      <c r="CU184" s="303"/>
      <c r="CV184" s="303"/>
      <c r="CW184" s="303"/>
      <c r="CX184" s="303"/>
      <c r="CY184" s="303"/>
      <c r="CZ184" s="303"/>
      <c r="DA184" s="303"/>
      <c r="DB184" s="303"/>
      <c r="DC184" s="303"/>
      <c r="DD184" s="303"/>
      <c r="DE184" s="303"/>
      <c r="DF184" s="303"/>
      <c r="DG184" s="303"/>
      <c r="DH184" s="303"/>
      <c r="DI184" s="303"/>
      <c r="DJ184" s="303"/>
      <c r="DK184" s="303"/>
    </row>
    <row r="185" spans="1:115" ht="1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c r="AF185" s="303"/>
      <c r="AG185" s="303"/>
      <c r="AH185" s="303"/>
      <c r="AI185" s="303"/>
      <c r="AJ185" s="303"/>
      <c r="AK185" s="303"/>
      <c r="AL185" s="303"/>
      <c r="AM185" s="303"/>
      <c r="AN185" s="303"/>
      <c r="AO185" s="303"/>
      <c r="AP185" s="303"/>
      <c r="AQ185" s="303"/>
      <c r="AR185" s="303"/>
      <c r="AS185" s="303"/>
      <c r="AT185" s="303"/>
      <c r="AU185" s="303"/>
      <c r="AV185" s="303"/>
      <c r="AW185" s="303"/>
      <c r="AX185" s="303"/>
      <c r="AY185" s="303"/>
      <c r="AZ185" s="303"/>
      <c r="BA185" s="303"/>
      <c r="BB185" s="303"/>
      <c r="BC185" s="303"/>
      <c r="BD185" s="303"/>
      <c r="BE185" s="303"/>
      <c r="BF185" s="303"/>
      <c r="BG185" s="303"/>
      <c r="BH185" s="303"/>
      <c r="BI185" s="303"/>
      <c r="BJ185" s="303"/>
      <c r="BK185" s="303"/>
      <c r="BL185" s="303"/>
      <c r="BM185" s="303"/>
      <c r="BN185" s="303"/>
      <c r="BO185" s="303"/>
      <c r="BP185" s="303"/>
      <c r="BQ185" s="303"/>
      <c r="BR185" s="303"/>
      <c r="BS185" s="303"/>
      <c r="BT185" s="303"/>
      <c r="BU185" s="303"/>
      <c r="BV185" s="303"/>
      <c r="BW185" s="303"/>
      <c r="BX185" s="303"/>
      <c r="BY185" s="303"/>
      <c r="BZ185" s="303"/>
      <c r="CA185" s="303"/>
      <c r="CB185" s="303"/>
      <c r="CC185" s="303"/>
      <c r="CD185" s="303"/>
      <c r="CE185" s="303"/>
      <c r="CF185" s="303"/>
      <c r="CG185" s="303"/>
      <c r="CH185" s="303"/>
      <c r="CI185" s="303"/>
      <c r="CJ185" s="303"/>
      <c r="CK185" s="303"/>
      <c r="CL185" s="303"/>
      <c r="CM185" s="303"/>
      <c r="CN185" s="303"/>
      <c r="CO185" s="303"/>
      <c r="CP185" s="303"/>
      <c r="CQ185" s="303"/>
      <c r="CR185" s="303"/>
      <c r="CS185" s="303"/>
      <c r="CT185" s="303"/>
      <c r="CU185" s="303"/>
      <c r="CV185" s="303"/>
      <c r="CW185" s="303"/>
      <c r="CX185" s="303"/>
      <c r="CY185" s="303"/>
      <c r="CZ185" s="303"/>
      <c r="DA185" s="303"/>
      <c r="DB185" s="303"/>
      <c r="DC185" s="303"/>
      <c r="DD185" s="303"/>
      <c r="DE185" s="303"/>
      <c r="DF185" s="303"/>
      <c r="DG185" s="303"/>
      <c r="DH185" s="303"/>
      <c r="DI185" s="303"/>
      <c r="DJ185" s="303"/>
      <c r="DK185" s="303"/>
    </row>
    <row r="186" spans="1:115" ht="15">
      <c r="A186" s="668" t="s">
        <v>403</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303"/>
      <c r="AF186" s="303"/>
      <c r="AG186" s="303"/>
      <c r="AH186" s="303"/>
      <c r="AI186" s="303"/>
      <c r="AJ186" s="303"/>
      <c r="AK186" s="303"/>
      <c r="AL186" s="303"/>
      <c r="AM186" s="303"/>
      <c r="AN186" s="303"/>
      <c r="AO186" s="303"/>
      <c r="AP186" s="303"/>
      <c r="AQ186" s="303"/>
      <c r="AR186" s="303"/>
      <c r="AS186" s="303"/>
      <c r="AT186" s="303"/>
      <c r="AU186" s="303"/>
      <c r="AV186" s="303"/>
      <c r="AW186" s="303"/>
      <c r="AX186" s="303"/>
      <c r="AY186" s="303"/>
      <c r="AZ186" s="303"/>
      <c r="BA186" s="303"/>
      <c r="BB186" s="303"/>
      <c r="BC186" s="303"/>
      <c r="BD186" s="303"/>
      <c r="BE186" s="303"/>
      <c r="BF186" s="303"/>
      <c r="BG186" s="303"/>
      <c r="BH186" s="303"/>
      <c r="BI186" s="303"/>
      <c r="BJ186" s="303"/>
      <c r="BK186" s="303"/>
      <c r="BL186" s="303"/>
      <c r="BM186" s="303"/>
      <c r="BN186" s="303"/>
      <c r="BO186" s="303"/>
      <c r="BP186" s="303"/>
      <c r="BQ186" s="303"/>
      <c r="BR186" s="303"/>
      <c r="BS186" s="303"/>
      <c r="BT186" s="303"/>
      <c r="BU186" s="303"/>
      <c r="BV186" s="303"/>
      <c r="BW186" s="303"/>
      <c r="BX186" s="303"/>
      <c r="BY186" s="303"/>
      <c r="BZ186" s="303"/>
      <c r="CA186" s="303"/>
      <c r="CB186" s="303"/>
      <c r="CC186" s="303"/>
      <c r="CD186" s="303"/>
      <c r="CE186" s="303"/>
      <c r="CF186" s="303"/>
      <c r="CG186" s="303"/>
      <c r="CH186" s="303"/>
      <c r="CI186" s="303"/>
      <c r="CJ186" s="303"/>
      <c r="CK186" s="303"/>
      <c r="CL186" s="303"/>
      <c r="CM186" s="303"/>
      <c r="CN186" s="303"/>
      <c r="CO186" s="303"/>
      <c r="CP186" s="303"/>
      <c r="CQ186" s="303"/>
      <c r="CR186" s="303"/>
      <c r="CS186" s="303"/>
      <c r="CT186" s="303"/>
      <c r="CU186" s="303"/>
      <c r="CV186" s="303"/>
      <c r="CW186" s="303"/>
      <c r="CX186" s="303"/>
      <c r="CY186" s="303"/>
      <c r="CZ186" s="303"/>
      <c r="DA186" s="303"/>
      <c r="DB186" s="303"/>
      <c r="DC186" s="303"/>
      <c r="DD186" s="303"/>
      <c r="DE186" s="303"/>
      <c r="DF186" s="303"/>
      <c r="DG186" s="303"/>
      <c r="DH186" s="303"/>
      <c r="DI186" s="303"/>
      <c r="DJ186" s="303"/>
      <c r="DK186" s="303"/>
    </row>
    <row r="187" spans="1:115" ht="15">
      <c r="A187" s="348" t="s">
        <v>202</v>
      </c>
      <c r="B187" s="1926" t="s">
        <v>213</v>
      </c>
      <c r="C187" s="1966"/>
      <c r="D187" s="1966"/>
      <c r="E187" s="1844"/>
      <c r="F187" s="1926" t="s">
        <v>214</v>
      </c>
      <c r="G187" s="1966"/>
      <c r="H187" s="1966"/>
      <c r="I187" s="1844"/>
      <c r="J187" s="1926" t="s">
        <v>215</v>
      </c>
      <c r="K187" s="1966"/>
      <c r="L187" s="1966"/>
      <c r="M187" s="1844"/>
      <c r="N187" s="1926" t="s">
        <v>216</v>
      </c>
      <c r="O187" s="1966"/>
      <c r="P187" s="1966"/>
      <c r="Q187" s="1966"/>
      <c r="R187" s="303"/>
      <c r="S187" s="303"/>
      <c r="T187" s="303"/>
      <c r="U187" s="303"/>
      <c r="V187" s="303"/>
      <c r="W187" s="303"/>
      <c r="X187" s="303"/>
      <c r="Y187" s="303"/>
      <c r="Z187" s="303"/>
      <c r="AA187" s="303"/>
      <c r="AB187" s="303"/>
      <c r="AC187" s="303"/>
      <c r="AD187" s="303"/>
      <c r="AE187" s="303"/>
      <c r="AF187" s="303"/>
      <c r="AG187" s="303"/>
      <c r="AH187" s="303"/>
      <c r="AI187" s="303"/>
      <c r="AJ187" s="303"/>
      <c r="AK187" s="303"/>
      <c r="AL187" s="303"/>
      <c r="AM187" s="303"/>
      <c r="AN187" s="303"/>
      <c r="AO187" s="303"/>
      <c r="AP187" s="303"/>
      <c r="AQ187" s="303"/>
      <c r="AR187" s="303"/>
      <c r="AS187" s="303"/>
      <c r="AT187" s="303"/>
      <c r="AU187" s="303"/>
      <c r="AV187" s="303"/>
      <c r="AW187" s="303"/>
      <c r="AX187" s="303"/>
      <c r="AY187" s="303"/>
      <c r="AZ187" s="303"/>
      <c r="BA187" s="303"/>
      <c r="BB187" s="303"/>
      <c r="BC187" s="303"/>
      <c r="BD187" s="303"/>
      <c r="BE187" s="303"/>
      <c r="BF187" s="303"/>
      <c r="BG187" s="303"/>
      <c r="BH187" s="303"/>
      <c r="BI187" s="303"/>
      <c r="BJ187" s="303"/>
      <c r="BK187" s="303"/>
      <c r="BL187" s="303"/>
      <c r="BM187" s="303"/>
      <c r="BN187" s="303"/>
      <c r="BO187" s="303"/>
      <c r="BP187" s="303"/>
      <c r="BQ187" s="303"/>
      <c r="BR187" s="303"/>
      <c r="BS187" s="303"/>
      <c r="BT187" s="303"/>
      <c r="BU187" s="303"/>
      <c r="BV187" s="303"/>
      <c r="BW187" s="303"/>
      <c r="BX187" s="303"/>
      <c r="BY187" s="303"/>
      <c r="BZ187" s="303"/>
      <c r="CA187" s="303"/>
      <c r="CB187" s="303"/>
      <c r="CC187" s="303"/>
      <c r="CD187" s="303"/>
      <c r="CE187" s="303"/>
      <c r="CF187" s="303"/>
      <c r="CG187" s="303"/>
      <c r="CH187" s="303"/>
      <c r="CI187" s="303"/>
      <c r="CJ187" s="303"/>
      <c r="CK187" s="303"/>
      <c r="CL187" s="303"/>
      <c r="CM187" s="303"/>
      <c r="CN187" s="303"/>
      <c r="CO187" s="303"/>
      <c r="CP187" s="303"/>
      <c r="CQ187" s="303"/>
      <c r="CR187" s="303"/>
      <c r="CS187" s="303"/>
      <c r="CT187" s="303"/>
      <c r="CU187" s="303"/>
      <c r="CV187" s="303"/>
      <c r="CW187" s="303"/>
      <c r="CX187" s="303"/>
      <c r="CY187" s="303"/>
      <c r="CZ187" s="303"/>
      <c r="DA187" s="303"/>
      <c r="DB187" s="303"/>
      <c r="DC187" s="303"/>
      <c r="DD187" s="303"/>
      <c r="DE187" s="303"/>
      <c r="DF187" s="303"/>
      <c r="DG187" s="303"/>
      <c r="DH187" s="303"/>
      <c r="DI187" s="303"/>
      <c r="DJ187" s="303"/>
      <c r="DK187" s="303"/>
    </row>
    <row r="188" spans="1:115" ht="15">
      <c r="A188" s="348" t="s">
        <v>210</v>
      </c>
      <c r="B188" s="1964" t="s">
        <v>211</v>
      </c>
      <c r="C188" s="2201"/>
      <c r="D188" s="1964" t="s">
        <v>212</v>
      </c>
      <c r="E188" s="2201"/>
      <c r="F188" s="1964" t="s">
        <v>211</v>
      </c>
      <c r="G188" s="2201"/>
      <c r="H188" s="1964" t="s">
        <v>212</v>
      </c>
      <c r="I188" s="2201"/>
      <c r="J188" s="1964" t="s">
        <v>211</v>
      </c>
      <c r="K188" s="2201"/>
      <c r="L188" s="1964" t="s">
        <v>212</v>
      </c>
      <c r="M188" s="2201"/>
      <c r="N188" s="1964" t="s">
        <v>211</v>
      </c>
      <c r="O188" s="2201"/>
      <c r="P188" s="1964" t="s">
        <v>212</v>
      </c>
      <c r="Q188" s="1965"/>
      <c r="R188" s="303"/>
      <c r="S188" s="303"/>
      <c r="T188" s="303"/>
      <c r="U188" s="303"/>
      <c r="V188" s="303"/>
      <c r="W188" s="303"/>
      <c r="X188" s="303"/>
      <c r="Y188" s="303"/>
      <c r="Z188" s="303"/>
      <c r="AA188" s="303"/>
      <c r="AB188" s="303"/>
      <c r="AC188" s="303"/>
      <c r="AD188" s="303"/>
      <c r="AE188" s="303"/>
      <c r="AF188" s="303"/>
      <c r="AG188" s="303"/>
      <c r="AH188" s="303"/>
      <c r="AI188" s="303"/>
      <c r="AJ188" s="303"/>
      <c r="AK188" s="303"/>
      <c r="AL188" s="303"/>
      <c r="AM188" s="303"/>
      <c r="AN188" s="303"/>
      <c r="AO188" s="303"/>
      <c r="AP188" s="303"/>
      <c r="AQ188" s="303"/>
      <c r="AR188" s="303"/>
      <c r="AS188" s="303"/>
      <c r="AT188" s="303"/>
      <c r="AU188" s="303"/>
      <c r="AV188" s="303"/>
      <c r="AW188" s="303"/>
      <c r="AX188" s="303"/>
      <c r="AY188" s="303"/>
      <c r="AZ188" s="303"/>
      <c r="BA188" s="303"/>
      <c r="BB188" s="303"/>
      <c r="BC188" s="303"/>
      <c r="BD188" s="303"/>
      <c r="BE188" s="303"/>
      <c r="BF188" s="303"/>
      <c r="BG188" s="303"/>
      <c r="BH188" s="303"/>
      <c r="BI188" s="303"/>
      <c r="BJ188" s="303"/>
      <c r="BK188" s="303"/>
      <c r="BL188" s="303"/>
      <c r="BM188" s="303"/>
      <c r="BN188" s="303"/>
      <c r="BO188" s="303"/>
      <c r="BP188" s="303"/>
      <c r="BQ188" s="303"/>
      <c r="BR188" s="303"/>
      <c r="BS188" s="303"/>
      <c r="BT188" s="303"/>
      <c r="BU188" s="303"/>
      <c r="BV188" s="303"/>
      <c r="BW188" s="303"/>
      <c r="BX188" s="303"/>
      <c r="BY188" s="303"/>
      <c r="BZ188" s="303"/>
      <c r="CA188" s="303"/>
      <c r="CB188" s="303"/>
      <c r="CC188" s="303"/>
      <c r="CD188" s="303"/>
      <c r="CE188" s="303"/>
      <c r="CF188" s="303"/>
      <c r="CG188" s="303"/>
      <c r="CH188" s="303"/>
      <c r="CI188" s="303"/>
      <c r="CJ188" s="303"/>
      <c r="CK188" s="303"/>
      <c r="CL188" s="303"/>
      <c r="CM188" s="303"/>
      <c r="CN188" s="303"/>
      <c r="CO188" s="303"/>
      <c r="CP188" s="303"/>
      <c r="CQ188" s="303"/>
      <c r="CR188" s="303"/>
      <c r="CS188" s="303"/>
      <c r="CT188" s="303"/>
      <c r="CU188" s="303"/>
      <c r="CV188" s="303"/>
      <c r="CW188" s="303"/>
      <c r="CX188" s="303"/>
      <c r="CY188" s="303"/>
      <c r="CZ188" s="303"/>
      <c r="DA188" s="303"/>
      <c r="DB188" s="303"/>
      <c r="DC188" s="303"/>
      <c r="DD188" s="303"/>
      <c r="DE188" s="303"/>
      <c r="DF188" s="303"/>
      <c r="DG188" s="303"/>
      <c r="DH188" s="303"/>
      <c r="DI188" s="303"/>
      <c r="DJ188" s="303"/>
      <c r="DK188" s="303"/>
    </row>
    <row r="189" spans="1:115" ht="15.75" thickBot="1">
      <c r="A189" s="349" t="s">
        <v>8</v>
      </c>
      <c r="B189" s="133" t="s">
        <v>46</v>
      </c>
      <c r="C189" s="136" t="s">
        <v>69</v>
      </c>
      <c r="D189" s="133" t="s">
        <v>46</v>
      </c>
      <c r="E189" s="136" t="s">
        <v>69</v>
      </c>
      <c r="F189" s="133" t="s">
        <v>46</v>
      </c>
      <c r="G189" s="136" t="s">
        <v>69</v>
      </c>
      <c r="H189" s="133" t="s">
        <v>46</v>
      </c>
      <c r="I189" s="136" t="s">
        <v>69</v>
      </c>
      <c r="J189" s="133" t="s">
        <v>46</v>
      </c>
      <c r="K189" s="136" t="s">
        <v>69</v>
      </c>
      <c r="L189" s="133" t="s">
        <v>46</v>
      </c>
      <c r="M189" s="136" t="s">
        <v>69</v>
      </c>
      <c r="N189" s="133" t="s">
        <v>46</v>
      </c>
      <c r="O189" s="136" t="s">
        <v>69</v>
      </c>
      <c r="P189" s="133" t="s">
        <v>46</v>
      </c>
      <c r="Q189" s="134" t="s">
        <v>69</v>
      </c>
      <c r="R189" s="303"/>
      <c r="S189" s="303"/>
      <c r="T189" s="303"/>
      <c r="U189" s="303"/>
      <c r="V189" s="303"/>
      <c r="W189" s="303"/>
      <c r="X189" s="303"/>
      <c r="Y189" s="303"/>
      <c r="Z189" s="303"/>
      <c r="AA189" s="303"/>
      <c r="AB189" s="303"/>
      <c r="AC189" s="303"/>
      <c r="AD189" s="303"/>
      <c r="AE189" s="303"/>
      <c r="AF189" s="303"/>
      <c r="AG189" s="303"/>
      <c r="AH189" s="303"/>
      <c r="AI189" s="303"/>
      <c r="AJ189" s="303"/>
      <c r="AK189" s="303"/>
      <c r="AL189" s="303"/>
      <c r="AM189" s="303"/>
      <c r="AN189" s="303"/>
      <c r="AO189" s="303"/>
      <c r="AP189" s="303"/>
      <c r="AQ189" s="303"/>
      <c r="AR189" s="303"/>
      <c r="AS189" s="303"/>
      <c r="AT189" s="303"/>
      <c r="AU189" s="303"/>
      <c r="AV189" s="303"/>
      <c r="AW189" s="303"/>
      <c r="AX189" s="303"/>
      <c r="AY189" s="303"/>
      <c r="AZ189" s="303"/>
      <c r="BA189" s="303"/>
      <c r="BB189" s="303"/>
      <c r="BC189" s="303"/>
      <c r="BD189" s="303"/>
      <c r="BE189" s="303"/>
      <c r="BF189" s="303"/>
      <c r="BG189" s="303"/>
      <c r="BH189" s="303"/>
      <c r="BI189" s="303"/>
      <c r="BJ189" s="303"/>
      <c r="BK189" s="303"/>
      <c r="BL189" s="303"/>
      <c r="BM189" s="303"/>
      <c r="BN189" s="303"/>
      <c r="BO189" s="303"/>
      <c r="BP189" s="303"/>
      <c r="BQ189" s="303"/>
      <c r="BR189" s="303"/>
      <c r="BS189" s="303"/>
      <c r="BT189" s="303"/>
      <c r="BU189" s="303"/>
      <c r="BV189" s="303"/>
      <c r="BW189" s="303"/>
      <c r="BX189" s="303"/>
      <c r="BY189" s="303"/>
      <c r="BZ189" s="303"/>
      <c r="CA189" s="303"/>
      <c r="CB189" s="303"/>
      <c r="CC189" s="303"/>
      <c r="CD189" s="303"/>
      <c r="CE189" s="303"/>
      <c r="CF189" s="303"/>
      <c r="CG189" s="303"/>
      <c r="CH189" s="303"/>
      <c r="CI189" s="303"/>
      <c r="CJ189" s="303"/>
      <c r="CK189" s="303"/>
      <c r="CL189" s="303"/>
      <c r="CM189" s="303"/>
      <c r="CN189" s="303"/>
      <c r="CO189" s="303"/>
      <c r="CP189" s="303"/>
      <c r="CQ189" s="303"/>
      <c r="CR189" s="303"/>
      <c r="CS189" s="303"/>
      <c r="CT189" s="303"/>
      <c r="CU189" s="303"/>
      <c r="CV189" s="303"/>
      <c r="CW189" s="303"/>
      <c r="CX189" s="303"/>
      <c r="CY189" s="303"/>
      <c r="CZ189" s="303"/>
      <c r="DA189" s="303"/>
      <c r="DB189" s="303"/>
      <c r="DC189" s="303"/>
      <c r="DD189" s="303"/>
      <c r="DE189" s="303"/>
      <c r="DF189" s="303"/>
      <c r="DG189" s="303"/>
      <c r="DH189" s="303"/>
      <c r="DI189" s="303"/>
      <c r="DJ189" s="303"/>
      <c r="DK189" s="303"/>
    </row>
    <row r="190" spans="1:115" ht="15">
      <c r="A190" s="137" t="s">
        <v>9</v>
      </c>
      <c r="B190" s="139">
        <v>36</v>
      </c>
      <c r="C190" s="142">
        <v>3.33</v>
      </c>
      <c r="D190" s="139" t="s">
        <v>282</v>
      </c>
      <c r="E190" s="142">
        <v>3.5</v>
      </c>
      <c r="F190" s="139" t="s">
        <v>283</v>
      </c>
      <c r="G190" s="142">
        <v>2</v>
      </c>
      <c r="H190" s="139">
        <v>22</v>
      </c>
      <c r="I190" s="142">
        <v>2.99</v>
      </c>
      <c r="J190" s="139">
        <v>9</v>
      </c>
      <c r="K190" s="142">
        <v>1.82</v>
      </c>
      <c r="L190" s="139">
        <v>16</v>
      </c>
      <c r="M190" s="142">
        <v>2.52</v>
      </c>
      <c r="N190" s="139">
        <v>46</v>
      </c>
      <c r="O190" s="142">
        <v>3.52</v>
      </c>
      <c r="P190" s="139" t="s">
        <v>248</v>
      </c>
      <c r="Q190" s="139">
        <v>2.35</v>
      </c>
      <c r="R190" s="303"/>
      <c r="S190" s="303"/>
      <c r="T190" s="303"/>
      <c r="U190" s="303"/>
      <c r="V190" s="303"/>
      <c r="W190" s="303"/>
      <c r="X190" s="303"/>
      <c r="Y190" s="303"/>
      <c r="Z190" s="303"/>
      <c r="AA190" s="303"/>
      <c r="AB190" s="303"/>
      <c r="AC190" s="303"/>
      <c r="AD190" s="303"/>
      <c r="AE190" s="303"/>
      <c r="AF190" s="303"/>
      <c r="AG190" s="303"/>
      <c r="AH190" s="303"/>
      <c r="AI190" s="303"/>
      <c r="AJ190" s="303"/>
      <c r="AK190" s="303"/>
      <c r="AL190" s="303"/>
      <c r="AM190" s="303"/>
      <c r="AN190" s="303"/>
      <c r="AO190" s="303"/>
      <c r="AP190" s="303"/>
      <c r="AQ190" s="303"/>
      <c r="AR190" s="303"/>
      <c r="AS190" s="303"/>
      <c r="AT190" s="303"/>
      <c r="AU190" s="303"/>
      <c r="AV190" s="303"/>
      <c r="AW190" s="303"/>
      <c r="AX190" s="303"/>
      <c r="AY190" s="303"/>
      <c r="AZ190" s="303"/>
      <c r="BA190" s="303"/>
      <c r="BB190" s="303"/>
      <c r="BC190" s="303"/>
      <c r="BD190" s="303"/>
      <c r="BE190" s="303"/>
      <c r="BF190" s="303"/>
      <c r="BG190" s="303"/>
      <c r="BH190" s="303"/>
      <c r="BI190" s="303"/>
      <c r="BJ190" s="303"/>
      <c r="BK190" s="303"/>
      <c r="BL190" s="303"/>
      <c r="BM190" s="303"/>
      <c r="BN190" s="303"/>
      <c r="BO190" s="303"/>
      <c r="BP190" s="303"/>
      <c r="BQ190" s="303"/>
      <c r="BR190" s="303"/>
      <c r="BS190" s="303"/>
      <c r="BT190" s="303"/>
      <c r="BU190" s="303"/>
      <c r="BV190" s="303"/>
      <c r="BW190" s="303"/>
      <c r="BX190" s="303"/>
      <c r="BY190" s="303"/>
      <c r="BZ190" s="303"/>
      <c r="CA190" s="303"/>
      <c r="CB190" s="303"/>
      <c r="CC190" s="303"/>
      <c r="CD190" s="303"/>
      <c r="CE190" s="303"/>
      <c r="CF190" s="303"/>
      <c r="CG190" s="303"/>
      <c r="CH190" s="303"/>
      <c r="CI190" s="303"/>
      <c r="CJ190" s="303"/>
      <c r="CK190" s="303"/>
      <c r="CL190" s="303"/>
      <c r="CM190" s="303"/>
      <c r="CN190" s="303"/>
      <c r="CO190" s="303"/>
      <c r="CP190" s="303"/>
      <c r="CQ190" s="303"/>
      <c r="CR190" s="303"/>
      <c r="CS190" s="303"/>
      <c r="CT190" s="303"/>
      <c r="CU190" s="303"/>
      <c r="CV190" s="303"/>
      <c r="CW190" s="303"/>
      <c r="CX190" s="303"/>
      <c r="CY190" s="303"/>
      <c r="CZ190" s="303"/>
      <c r="DA190" s="303"/>
      <c r="DB190" s="303"/>
      <c r="DC190" s="303"/>
      <c r="DD190" s="303"/>
      <c r="DE190" s="303"/>
      <c r="DF190" s="303"/>
      <c r="DG190" s="303"/>
      <c r="DH190" s="303"/>
      <c r="DI190" s="303"/>
      <c r="DJ190" s="303"/>
      <c r="DK190" s="303"/>
    </row>
    <row r="191" spans="1:115" ht="15">
      <c r="A191" s="151" t="s">
        <v>10</v>
      </c>
      <c r="B191" s="153">
        <v>35</v>
      </c>
      <c r="C191" s="156">
        <v>3.5</v>
      </c>
      <c r="D191" s="153">
        <v>49</v>
      </c>
      <c r="E191" s="156">
        <v>3.73</v>
      </c>
      <c r="F191" s="153" t="s">
        <v>237</v>
      </c>
      <c r="G191" s="156">
        <v>2.72</v>
      </c>
      <c r="H191" s="153">
        <v>14</v>
      </c>
      <c r="I191" s="156">
        <v>2.5</v>
      </c>
      <c r="J191" s="153">
        <v>13</v>
      </c>
      <c r="K191" s="156">
        <v>2.61</v>
      </c>
      <c r="L191" s="153">
        <v>16</v>
      </c>
      <c r="M191" s="156">
        <v>2.85</v>
      </c>
      <c r="N191" s="153" t="s">
        <v>281</v>
      </c>
      <c r="O191" s="156">
        <v>3.62</v>
      </c>
      <c r="P191" s="153" t="s">
        <v>229</v>
      </c>
      <c r="Q191" s="153">
        <v>2.96</v>
      </c>
      <c r="R191" s="303"/>
      <c r="S191" s="303"/>
      <c r="T191" s="303"/>
      <c r="U191" s="303"/>
      <c r="V191" s="303"/>
      <c r="W191" s="303"/>
      <c r="X191" s="303"/>
      <c r="Y191" s="303"/>
      <c r="Z191" s="303"/>
      <c r="AA191" s="303"/>
      <c r="AB191" s="303"/>
      <c r="AC191" s="303"/>
      <c r="AD191" s="303"/>
      <c r="AE191" s="303"/>
      <c r="AF191" s="303"/>
      <c r="AG191" s="303"/>
      <c r="AH191" s="303"/>
      <c r="AI191" s="303"/>
      <c r="AJ191" s="303"/>
      <c r="AK191" s="303"/>
      <c r="AL191" s="303"/>
      <c r="AM191" s="303"/>
      <c r="AN191" s="303"/>
      <c r="AO191" s="303"/>
      <c r="AP191" s="303"/>
      <c r="AQ191" s="303"/>
      <c r="AR191" s="303"/>
      <c r="AS191" s="303"/>
      <c r="AT191" s="303"/>
      <c r="AU191" s="303"/>
      <c r="AV191" s="303"/>
      <c r="AW191" s="303"/>
      <c r="AX191" s="303"/>
      <c r="AY191" s="303"/>
      <c r="AZ191" s="303"/>
      <c r="BA191" s="303"/>
      <c r="BB191" s="303"/>
      <c r="BC191" s="303"/>
      <c r="BD191" s="303"/>
      <c r="BE191" s="303"/>
      <c r="BF191" s="303"/>
      <c r="BG191" s="303"/>
      <c r="BH191" s="303"/>
      <c r="BI191" s="303"/>
      <c r="BJ191" s="303"/>
      <c r="BK191" s="303"/>
      <c r="BL191" s="303"/>
      <c r="BM191" s="303"/>
      <c r="BN191" s="303"/>
      <c r="BO191" s="303"/>
      <c r="BP191" s="303"/>
      <c r="BQ191" s="303"/>
      <c r="BR191" s="303"/>
      <c r="BS191" s="303"/>
      <c r="BT191" s="303"/>
      <c r="BU191" s="303"/>
      <c r="BV191" s="303"/>
      <c r="BW191" s="303"/>
      <c r="BX191" s="303"/>
      <c r="BY191" s="303"/>
      <c r="BZ191" s="303"/>
      <c r="CA191" s="303"/>
      <c r="CB191" s="303"/>
      <c r="CC191" s="303"/>
      <c r="CD191" s="303"/>
      <c r="CE191" s="303"/>
      <c r="CF191" s="303"/>
      <c r="CG191" s="303"/>
      <c r="CH191" s="303"/>
      <c r="CI191" s="303"/>
      <c r="CJ191" s="303"/>
      <c r="CK191" s="303"/>
      <c r="CL191" s="303"/>
      <c r="CM191" s="303"/>
      <c r="CN191" s="303"/>
      <c r="CO191" s="303"/>
      <c r="CP191" s="303"/>
      <c r="CQ191" s="303"/>
      <c r="CR191" s="303"/>
      <c r="CS191" s="303"/>
      <c r="CT191" s="303"/>
      <c r="CU191" s="303"/>
      <c r="CV191" s="303"/>
      <c r="CW191" s="303"/>
      <c r="CX191" s="303"/>
      <c r="CY191" s="303"/>
      <c r="CZ191" s="303"/>
      <c r="DA191" s="303"/>
      <c r="DB191" s="303"/>
      <c r="DC191" s="303"/>
      <c r="DD191" s="303"/>
      <c r="DE191" s="303"/>
      <c r="DF191" s="303"/>
      <c r="DG191" s="303"/>
      <c r="DH191" s="303"/>
      <c r="DI191" s="303"/>
      <c r="DJ191" s="303"/>
      <c r="DK191" s="303"/>
    </row>
    <row r="192" spans="1:115" ht="15">
      <c r="A192" s="137" t="s">
        <v>11</v>
      </c>
      <c r="B192" s="139">
        <v>53</v>
      </c>
      <c r="C192" s="142">
        <v>3.24</v>
      </c>
      <c r="D192" s="139" t="s">
        <v>272</v>
      </c>
      <c r="E192" s="142">
        <v>3.19</v>
      </c>
      <c r="F192" s="139">
        <v>3</v>
      </c>
      <c r="G192" s="142">
        <v>1.04</v>
      </c>
      <c r="H192" s="139">
        <v>16</v>
      </c>
      <c r="I192" s="142">
        <v>2.33</v>
      </c>
      <c r="J192" s="139">
        <v>5</v>
      </c>
      <c r="K192" s="142">
        <v>1.32</v>
      </c>
      <c r="L192" s="139">
        <v>16</v>
      </c>
      <c r="M192" s="142">
        <v>2.1800000000000002</v>
      </c>
      <c r="N192" s="139">
        <v>38</v>
      </c>
      <c r="O192" s="142">
        <v>3.25</v>
      </c>
      <c r="P192" s="139" t="s">
        <v>278</v>
      </c>
      <c r="Q192" s="139">
        <v>3</v>
      </c>
      <c r="R192" s="303"/>
      <c r="S192" s="303"/>
      <c r="T192" s="303"/>
      <c r="U192" s="303"/>
      <c r="V192" s="303"/>
      <c r="W192" s="303"/>
      <c r="X192" s="303"/>
      <c r="Y192" s="303"/>
      <c r="Z192" s="303"/>
      <c r="AA192" s="303"/>
      <c r="AB192" s="303"/>
      <c r="AC192" s="303"/>
      <c r="AD192" s="303"/>
      <c r="AE192" s="303"/>
      <c r="AF192" s="303"/>
      <c r="AG192" s="303"/>
      <c r="AH192" s="303"/>
      <c r="AI192" s="303"/>
      <c r="AJ192" s="303"/>
      <c r="AK192" s="303"/>
      <c r="AL192" s="303"/>
      <c r="AM192" s="303"/>
      <c r="AN192" s="303"/>
      <c r="AO192" s="303"/>
      <c r="AP192" s="303"/>
      <c r="AQ192" s="303"/>
      <c r="AR192" s="303"/>
      <c r="AS192" s="303"/>
      <c r="AT192" s="303"/>
      <c r="AU192" s="303"/>
      <c r="AV192" s="303"/>
      <c r="AW192" s="303"/>
      <c r="AX192" s="303"/>
      <c r="AY192" s="303"/>
      <c r="AZ192" s="303"/>
      <c r="BA192" s="303"/>
      <c r="BB192" s="303"/>
      <c r="BC192" s="303"/>
      <c r="BD192" s="303"/>
      <c r="BE192" s="303"/>
      <c r="BF192" s="303"/>
      <c r="BG192" s="303"/>
      <c r="BH192" s="303"/>
      <c r="BI192" s="303"/>
      <c r="BJ192" s="303"/>
      <c r="BK192" s="303"/>
      <c r="BL192" s="303"/>
      <c r="BM192" s="303"/>
      <c r="BN192" s="303"/>
      <c r="BO192" s="303"/>
      <c r="BP192" s="303"/>
      <c r="BQ192" s="303"/>
      <c r="BR192" s="303"/>
      <c r="BS192" s="303"/>
      <c r="BT192" s="303"/>
      <c r="BU192" s="303"/>
      <c r="BV192" s="303"/>
      <c r="BW192" s="303"/>
      <c r="BX192" s="303"/>
      <c r="BY192" s="303"/>
      <c r="BZ192" s="303"/>
      <c r="CA192" s="303"/>
      <c r="CB192" s="303"/>
      <c r="CC192" s="303"/>
      <c r="CD192" s="303"/>
      <c r="CE192" s="303"/>
      <c r="CF192" s="303"/>
      <c r="CG192" s="303"/>
      <c r="CH192" s="303"/>
      <c r="CI192" s="303"/>
      <c r="CJ192" s="303"/>
      <c r="CK192" s="303"/>
      <c r="CL192" s="303"/>
      <c r="CM192" s="303"/>
      <c r="CN192" s="303"/>
      <c r="CO192" s="303"/>
      <c r="CP192" s="303"/>
      <c r="CQ192" s="303"/>
      <c r="CR192" s="303"/>
      <c r="CS192" s="303"/>
      <c r="CT192" s="303"/>
      <c r="CU192" s="303"/>
      <c r="CV192" s="303"/>
      <c r="CW192" s="303"/>
      <c r="CX192" s="303"/>
      <c r="CY192" s="303"/>
      <c r="CZ192" s="303"/>
      <c r="DA192" s="303"/>
      <c r="DB192" s="303"/>
      <c r="DC192" s="303"/>
      <c r="DD192" s="303"/>
      <c r="DE192" s="303"/>
      <c r="DF192" s="303"/>
      <c r="DG192" s="303"/>
      <c r="DH192" s="303"/>
      <c r="DI192" s="303"/>
      <c r="DJ192" s="303"/>
      <c r="DK192" s="303"/>
    </row>
    <row r="193" spans="1:115" ht="15">
      <c r="A193" s="151" t="s">
        <v>12</v>
      </c>
      <c r="B193" s="153">
        <v>24</v>
      </c>
      <c r="C193" s="156">
        <v>2.12</v>
      </c>
      <c r="D193" s="153" t="s">
        <v>284</v>
      </c>
      <c r="E193" s="156">
        <v>2.44</v>
      </c>
      <c r="F193" s="153">
        <v>9</v>
      </c>
      <c r="G193" s="156">
        <v>1.3900000000000001</v>
      </c>
      <c r="H193" s="153">
        <v>14</v>
      </c>
      <c r="I193" s="156">
        <v>1.75</v>
      </c>
      <c r="J193" s="153">
        <v>9</v>
      </c>
      <c r="K193" s="156">
        <v>1.3800000000000001</v>
      </c>
      <c r="L193" s="153">
        <v>11</v>
      </c>
      <c r="M193" s="156">
        <v>1.56</v>
      </c>
      <c r="N193" s="153">
        <v>59</v>
      </c>
      <c r="O193" s="156">
        <v>2.44</v>
      </c>
      <c r="P193" s="153" t="s">
        <v>251</v>
      </c>
      <c r="Q193" s="153">
        <v>1.77</v>
      </c>
      <c r="R193" s="303"/>
      <c r="S193" s="303"/>
      <c r="T193" s="303"/>
      <c r="U193" s="303"/>
      <c r="V193" s="303"/>
      <c r="W193" s="303"/>
      <c r="X193" s="303"/>
      <c r="Y193" s="303"/>
      <c r="Z193" s="303"/>
      <c r="AA193" s="303"/>
      <c r="AB193" s="303"/>
      <c r="AC193" s="303"/>
      <c r="AD193" s="303"/>
      <c r="AE193" s="303"/>
      <c r="AF193" s="303"/>
      <c r="AG193" s="303"/>
      <c r="AH193" s="303"/>
      <c r="AI193" s="303"/>
      <c r="AJ193" s="303"/>
      <c r="AK193" s="303"/>
      <c r="AL193" s="303"/>
      <c r="AM193" s="303"/>
      <c r="AN193" s="303"/>
      <c r="AO193" s="303"/>
      <c r="AP193" s="303"/>
      <c r="AQ193" s="303"/>
      <c r="AR193" s="303"/>
      <c r="AS193" s="303"/>
      <c r="AT193" s="303"/>
      <c r="AU193" s="303"/>
      <c r="AV193" s="303"/>
      <c r="AW193" s="303"/>
      <c r="AX193" s="303"/>
      <c r="AY193" s="303"/>
      <c r="AZ193" s="303"/>
      <c r="BA193" s="303"/>
      <c r="BB193" s="303"/>
      <c r="BC193" s="303"/>
      <c r="BD193" s="303"/>
      <c r="BE193" s="303"/>
      <c r="BF193" s="303"/>
      <c r="BG193" s="303"/>
      <c r="BH193" s="303"/>
      <c r="BI193" s="303"/>
      <c r="BJ193" s="303"/>
      <c r="BK193" s="303"/>
      <c r="BL193" s="303"/>
      <c r="BM193" s="303"/>
      <c r="BN193" s="303"/>
      <c r="BO193" s="303"/>
      <c r="BP193" s="303"/>
      <c r="BQ193" s="303"/>
      <c r="BR193" s="303"/>
      <c r="BS193" s="303"/>
      <c r="BT193" s="303"/>
      <c r="BU193" s="303"/>
      <c r="BV193" s="303"/>
      <c r="BW193" s="303"/>
      <c r="BX193" s="303"/>
      <c r="BY193" s="303"/>
      <c r="BZ193" s="303"/>
      <c r="CA193" s="303"/>
      <c r="CB193" s="303"/>
      <c r="CC193" s="303"/>
      <c r="CD193" s="303"/>
      <c r="CE193" s="303"/>
      <c r="CF193" s="303"/>
      <c r="CG193" s="303"/>
      <c r="CH193" s="303"/>
      <c r="CI193" s="303"/>
      <c r="CJ193" s="303"/>
      <c r="CK193" s="303"/>
      <c r="CL193" s="303"/>
      <c r="CM193" s="303"/>
      <c r="CN193" s="303"/>
      <c r="CO193" s="303"/>
      <c r="CP193" s="303"/>
      <c r="CQ193" s="303"/>
      <c r="CR193" s="303"/>
      <c r="CS193" s="303"/>
      <c r="CT193" s="303"/>
      <c r="CU193" s="303"/>
      <c r="CV193" s="303"/>
      <c r="CW193" s="303"/>
      <c r="CX193" s="303"/>
      <c r="CY193" s="303"/>
      <c r="CZ193" s="303"/>
      <c r="DA193" s="303"/>
      <c r="DB193" s="303"/>
      <c r="DC193" s="303"/>
      <c r="DD193" s="303"/>
      <c r="DE193" s="303"/>
      <c r="DF193" s="303"/>
      <c r="DG193" s="303"/>
      <c r="DH193" s="303"/>
      <c r="DI193" s="303"/>
      <c r="DJ193" s="303"/>
      <c r="DK193" s="303"/>
    </row>
    <row r="194" spans="1:115" ht="15">
      <c r="A194" s="137" t="s">
        <v>13</v>
      </c>
      <c r="B194" s="139">
        <v>40</v>
      </c>
      <c r="C194" s="142">
        <v>4.83</v>
      </c>
      <c r="D194" s="139">
        <v>50</v>
      </c>
      <c r="E194" s="142">
        <v>5.0200000000000005</v>
      </c>
      <c r="F194" s="139">
        <v>9</v>
      </c>
      <c r="G194" s="142">
        <v>2.5300000000000002</v>
      </c>
      <c r="H194" s="139">
        <v>24</v>
      </c>
      <c r="I194" s="142">
        <v>4.22</v>
      </c>
      <c r="J194" s="139">
        <v>8</v>
      </c>
      <c r="K194" s="142">
        <v>2.5500000000000003</v>
      </c>
      <c r="L194" s="139">
        <v>10</v>
      </c>
      <c r="M194" s="142">
        <v>2.87</v>
      </c>
      <c r="N194" s="139">
        <v>44</v>
      </c>
      <c r="O194" s="142">
        <v>5.05</v>
      </c>
      <c r="P194" s="139">
        <v>16</v>
      </c>
      <c r="Q194" s="139">
        <v>3.38</v>
      </c>
      <c r="R194" s="303"/>
      <c r="S194" s="303"/>
      <c r="T194" s="303"/>
      <c r="U194" s="303"/>
      <c r="V194" s="303"/>
      <c r="W194" s="303"/>
      <c r="X194" s="303"/>
      <c r="Y194" s="303"/>
      <c r="Z194" s="303"/>
      <c r="AA194" s="303"/>
      <c r="AB194" s="303"/>
      <c r="AC194" s="303"/>
      <c r="AD194" s="303"/>
      <c r="AE194" s="303"/>
      <c r="AF194" s="303"/>
      <c r="AG194" s="303"/>
      <c r="AH194" s="303"/>
      <c r="AI194" s="303"/>
      <c r="AJ194" s="303"/>
      <c r="AK194" s="303"/>
      <c r="AL194" s="303"/>
      <c r="AM194" s="303"/>
      <c r="AN194" s="303"/>
      <c r="AO194" s="303"/>
      <c r="AP194" s="303"/>
      <c r="AQ194" s="303"/>
      <c r="AR194" s="303"/>
      <c r="AS194" s="303"/>
      <c r="AT194" s="303"/>
      <c r="AU194" s="303"/>
      <c r="AV194" s="303"/>
      <c r="AW194" s="303"/>
      <c r="AX194" s="303"/>
      <c r="AY194" s="303"/>
      <c r="AZ194" s="303"/>
      <c r="BA194" s="303"/>
      <c r="BB194" s="303"/>
      <c r="BC194" s="303"/>
      <c r="BD194" s="303"/>
      <c r="BE194" s="303"/>
      <c r="BF194" s="303"/>
      <c r="BG194" s="303"/>
      <c r="BH194" s="303"/>
      <c r="BI194" s="303"/>
      <c r="BJ194" s="303"/>
      <c r="BK194" s="303"/>
      <c r="BL194" s="303"/>
      <c r="BM194" s="303"/>
      <c r="BN194" s="303"/>
      <c r="BO194" s="303"/>
      <c r="BP194" s="303"/>
      <c r="BQ194" s="303"/>
      <c r="BR194" s="303"/>
      <c r="BS194" s="303"/>
      <c r="BT194" s="303"/>
      <c r="BU194" s="303"/>
      <c r="BV194" s="303"/>
      <c r="BW194" s="303"/>
      <c r="BX194" s="303"/>
      <c r="BY194" s="303"/>
      <c r="BZ194" s="303"/>
      <c r="CA194" s="303"/>
      <c r="CB194" s="303"/>
      <c r="CC194" s="303"/>
      <c r="CD194" s="303"/>
      <c r="CE194" s="303"/>
      <c r="CF194" s="303"/>
      <c r="CG194" s="303"/>
      <c r="CH194" s="303"/>
      <c r="CI194" s="303"/>
      <c r="CJ194" s="303"/>
      <c r="CK194" s="303"/>
      <c r="CL194" s="303"/>
      <c r="CM194" s="303"/>
      <c r="CN194" s="303"/>
      <c r="CO194" s="303"/>
      <c r="CP194" s="303"/>
      <c r="CQ194" s="303"/>
      <c r="CR194" s="303"/>
      <c r="CS194" s="303"/>
      <c r="CT194" s="303"/>
      <c r="CU194" s="303"/>
      <c r="CV194" s="303"/>
      <c r="CW194" s="303"/>
      <c r="CX194" s="303"/>
      <c r="CY194" s="303"/>
      <c r="CZ194" s="303"/>
      <c r="DA194" s="303"/>
      <c r="DB194" s="303"/>
      <c r="DC194" s="303"/>
      <c r="DD194" s="303"/>
      <c r="DE194" s="303"/>
      <c r="DF194" s="303"/>
      <c r="DG194" s="303"/>
      <c r="DH194" s="303"/>
      <c r="DI194" s="303"/>
      <c r="DJ194" s="303"/>
      <c r="DK194" s="303"/>
    </row>
    <row r="195" spans="1:115" ht="15">
      <c r="A195" s="151" t="s">
        <v>14</v>
      </c>
      <c r="B195" s="153">
        <v>60</v>
      </c>
      <c r="C195" s="156">
        <v>3.5700000000000003</v>
      </c>
      <c r="D195" s="153">
        <v>30</v>
      </c>
      <c r="E195" s="156">
        <v>3.27</v>
      </c>
      <c r="F195" s="153">
        <v>6</v>
      </c>
      <c r="G195" s="156">
        <v>1.61</v>
      </c>
      <c r="H195" s="153">
        <v>24</v>
      </c>
      <c r="I195" s="156">
        <v>3.22</v>
      </c>
      <c r="J195" s="153">
        <v>7</v>
      </c>
      <c r="K195" s="156">
        <v>1.83</v>
      </c>
      <c r="L195" s="153">
        <v>18</v>
      </c>
      <c r="M195" s="156">
        <v>2.87</v>
      </c>
      <c r="N195" s="153">
        <v>28</v>
      </c>
      <c r="O195" s="156">
        <v>3.2600000000000002</v>
      </c>
      <c r="P195" s="153" t="s">
        <v>285</v>
      </c>
      <c r="Q195" s="153">
        <v>3.2600000000000002</v>
      </c>
      <c r="R195" s="303"/>
      <c r="S195" s="303"/>
      <c r="T195" s="303"/>
      <c r="U195" s="303"/>
      <c r="V195" s="303"/>
      <c r="W195" s="303"/>
      <c r="X195" s="303"/>
      <c r="Y195" s="303"/>
      <c r="Z195" s="303"/>
      <c r="AA195" s="303"/>
      <c r="AB195" s="303"/>
      <c r="AC195" s="303"/>
      <c r="AD195" s="303"/>
      <c r="AE195" s="303"/>
      <c r="AF195" s="303"/>
      <c r="AG195" s="303"/>
      <c r="AH195" s="303"/>
      <c r="AI195" s="303"/>
      <c r="AJ195" s="303"/>
      <c r="AK195" s="303"/>
      <c r="AL195" s="303"/>
      <c r="AM195" s="303"/>
      <c r="AN195" s="303"/>
      <c r="AO195" s="303"/>
      <c r="AP195" s="303"/>
      <c r="AQ195" s="303"/>
      <c r="AR195" s="303"/>
      <c r="AS195" s="303"/>
      <c r="AT195" s="303"/>
      <c r="AU195" s="303"/>
      <c r="AV195" s="303"/>
      <c r="AW195" s="303"/>
      <c r="AX195" s="303"/>
      <c r="AY195" s="303"/>
      <c r="AZ195" s="303"/>
      <c r="BA195" s="303"/>
      <c r="BB195" s="303"/>
      <c r="BC195" s="303"/>
      <c r="BD195" s="303"/>
      <c r="BE195" s="303"/>
      <c r="BF195" s="303"/>
      <c r="BG195" s="303"/>
      <c r="BH195" s="303"/>
      <c r="BI195" s="303"/>
      <c r="BJ195" s="303"/>
      <c r="BK195" s="303"/>
      <c r="BL195" s="303"/>
      <c r="BM195" s="303"/>
      <c r="BN195" s="303"/>
      <c r="BO195" s="303"/>
      <c r="BP195" s="303"/>
      <c r="BQ195" s="303"/>
      <c r="BR195" s="303"/>
      <c r="BS195" s="303"/>
      <c r="BT195" s="303"/>
      <c r="BU195" s="303"/>
      <c r="BV195" s="303"/>
      <c r="BW195" s="303"/>
      <c r="BX195" s="303"/>
      <c r="BY195" s="303"/>
      <c r="BZ195" s="303"/>
      <c r="CA195" s="303"/>
      <c r="CB195" s="303"/>
      <c r="CC195" s="303"/>
      <c r="CD195" s="303"/>
      <c r="CE195" s="303"/>
      <c r="CF195" s="303"/>
      <c r="CG195" s="303"/>
      <c r="CH195" s="303"/>
      <c r="CI195" s="303"/>
      <c r="CJ195" s="303"/>
      <c r="CK195" s="303"/>
      <c r="CL195" s="303"/>
      <c r="CM195" s="303"/>
      <c r="CN195" s="303"/>
      <c r="CO195" s="303"/>
      <c r="CP195" s="303"/>
      <c r="CQ195" s="303"/>
      <c r="CR195" s="303"/>
      <c r="CS195" s="303"/>
      <c r="CT195" s="303"/>
      <c r="CU195" s="303"/>
      <c r="CV195" s="303"/>
      <c r="CW195" s="303"/>
      <c r="CX195" s="303"/>
      <c r="CY195" s="303"/>
      <c r="CZ195" s="303"/>
      <c r="DA195" s="303"/>
      <c r="DB195" s="303"/>
      <c r="DC195" s="303"/>
      <c r="DD195" s="303"/>
      <c r="DE195" s="303"/>
      <c r="DF195" s="303"/>
      <c r="DG195" s="303"/>
      <c r="DH195" s="303"/>
      <c r="DI195" s="303"/>
      <c r="DJ195" s="303"/>
      <c r="DK195" s="303"/>
    </row>
    <row r="196" spans="1:115" ht="15">
      <c r="A196" s="137" t="s">
        <v>15</v>
      </c>
      <c r="B196" s="139" t="s">
        <v>286</v>
      </c>
      <c r="C196" s="142">
        <v>3.58</v>
      </c>
      <c r="D196" s="139">
        <v>35</v>
      </c>
      <c r="E196" s="142">
        <v>3.42</v>
      </c>
      <c r="F196" s="139" t="s">
        <v>244</v>
      </c>
      <c r="G196" s="142">
        <v>2.0499999999999998</v>
      </c>
      <c r="H196" s="139">
        <v>10</v>
      </c>
      <c r="I196" s="142">
        <v>2.06</v>
      </c>
      <c r="J196" s="139">
        <v>7</v>
      </c>
      <c r="K196" s="142">
        <v>1.76</v>
      </c>
      <c r="L196" s="139">
        <v>14</v>
      </c>
      <c r="M196" s="142">
        <v>2.42</v>
      </c>
      <c r="N196" s="139" t="s">
        <v>276</v>
      </c>
      <c r="O196" s="142">
        <v>3.37</v>
      </c>
      <c r="P196" s="139">
        <v>42</v>
      </c>
      <c r="Q196" s="139">
        <v>3.54</v>
      </c>
      <c r="R196" s="303"/>
      <c r="S196" s="303"/>
      <c r="T196" s="303"/>
      <c r="U196" s="303"/>
      <c r="V196" s="303"/>
      <c r="W196" s="303"/>
      <c r="X196" s="303"/>
      <c r="Y196" s="303"/>
      <c r="Z196" s="303"/>
      <c r="AA196" s="303"/>
      <c r="AB196" s="303"/>
      <c r="AC196" s="303"/>
      <c r="AD196" s="303"/>
      <c r="AE196" s="303"/>
      <c r="AF196" s="303"/>
      <c r="AG196" s="303"/>
      <c r="AH196" s="303"/>
      <c r="AI196" s="303"/>
      <c r="AJ196" s="303"/>
      <c r="AK196" s="303"/>
      <c r="AL196" s="303"/>
      <c r="AM196" s="303"/>
      <c r="AN196" s="303"/>
      <c r="AO196" s="303"/>
      <c r="AP196" s="303"/>
      <c r="AQ196" s="303"/>
      <c r="AR196" s="303"/>
      <c r="AS196" s="303"/>
      <c r="AT196" s="303"/>
      <c r="AU196" s="303"/>
      <c r="AV196" s="303"/>
      <c r="AW196" s="303"/>
      <c r="AX196" s="303"/>
      <c r="AY196" s="303"/>
      <c r="AZ196" s="303"/>
      <c r="BA196" s="303"/>
      <c r="BB196" s="303"/>
      <c r="BC196" s="303"/>
      <c r="BD196" s="303"/>
      <c r="BE196" s="303"/>
      <c r="BF196" s="303"/>
      <c r="BG196" s="303"/>
      <c r="BH196" s="303"/>
      <c r="BI196" s="303"/>
      <c r="BJ196" s="303"/>
      <c r="BK196" s="303"/>
      <c r="BL196" s="303"/>
      <c r="BM196" s="303"/>
      <c r="BN196" s="303"/>
      <c r="BO196" s="303"/>
      <c r="BP196" s="303"/>
      <c r="BQ196" s="303"/>
      <c r="BR196" s="303"/>
      <c r="BS196" s="303"/>
      <c r="BT196" s="303"/>
      <c r="BU196" s="303"/>
      <c r="BV196" s="303"/>
      <c r="BW196" s="303"/>
      <c r="BX196" s="303"/>
      <c r="BY196" s="303"/>
      <c r="BZ196" s="303"/>
      <c r="CA196" s="303"/>
      <c r="CB196" s="303"/>
      <c r="CC196" s="303"/>
      <c r="CD196" s="303"/>
      <c r="CE196" s="303"/>
      <c r="CF196" s="303"/>
      <c r="CG196" s="303"/>
      <c r="CH196" s="303"/>
      <c r="CI196" s="303"/>
      <c r="CJ196" s="303"/>
      <c r="CK196" s="303"/>
      <c r="CL196" s="303"/>
      <c r="CM196" s="303"/>
      <c r="CN196" s="303"/>
      <c r="CO196" s="303"/>
      <c r="CP196" s="303"/>
      <c r="CQ196" s="303"/>
      <c r="CR196" s="303"/>
      <c r="CS196" s="303"/>
      <c r="CT196" s="303"/>
      <c r="CU196" s="303"/>
      <c r="CV196" s="303"/>
      <c r="CW196" s="303"/>
      <c r="CX196" s="303"/>
      <c r="CY196" s="303"/>
      <c r="CZ196" s="303"/>
      <c r="DA196" s="303"/>
      <c r="DB196" s="303"/>
      <c r="DC196" s="303"/>
      <c r="DD196" s="303"/>
      <c r="DE196" s="303"/>
      <c r="DF196" s="303"/>
      <c r="DG196" s="303"/>
      <c r="DH196" s="303"/>
      <c r="DI196" s="303"/>
      <c r="DJ196" s="303"/>
      <c r="DK196" s="303"/>
    </row>
    <row r="197" spans="1:115" ht="15">
      <c r="A197" s="151" t="s">
        <v>24</v>
      </c>
      <c r="B197" s="153">
        <v>24</v>
      </c>
      <c r="C197" s="156">
        <v>2.1</v>
      </c>
      <c r="D197" s="153" t="s">
        <v>265</v>
      </c>
      <c r="E197" s="156">
        <v>2.36</v>
      </c>
      <c r="F197" s="153">
        <v>5</v>
      </c>
      <c r="G197" s="156">
        <v>1.08</v>
      </c>
      <c r="H197" s="153">
        <v>10</v>
      </c>
      <c r="I197" s="156">
        <v>1.42</v>
      </c>
      <c r="J197" s="153">
        <v>6</v>
      </c>
      <c r="K197" s="156">
        <v>1.1400000000000001</v>
      </c>
      <c r="L197" s="153">
        <v>10</v>
      </c>
      <c r="M197" s="156">
        <v>1.45</v>
      </c>
      <c r="N197" s="153">
        <v>64</v>
      </c>
      <c r="O197" s="156">
        <v>2.33</v>
      </c>
      <c r="P197" s="153" t="s">
        <v>273</v>
      </c>
      <c r="Q197" s="153">
        <v>1.9000000000000001</v>
      </c>
      <c r="R197" s="303"/>
      <c r="S197" s="303"/>
      <c r="T197" s="303"/>
      <c r="U197" s="303"/>
      <c r="V197" s="303"/>
      <c r="W197" s="303"/>
      <c r="X197" s="303"/>
      <c r="Y197" s="303"/>
      <c r="Z197" s="303"/>
      <c r="AA197" s="303"/>
      <c r="AB197" s="303"/>
      <c r="AC197" s="303"/>
      <c r="AD197" s="303"/>
      <c r="AE197" s="303"/>
      <c r="AF197" s="303"/>
      <c r="AG197" s="303"/>
      <c r="AH197" s="303"/>
      <c r="AI197" s="303"/>
      <c r="AJ197" s="303"/>
      <c r="AK197" s="303"/>
      <c r="AL197" s="303"/>
      <c r="AM197" s="303"/>
      <c r="AN197" s="303"/>
      <c r="AO197" s="303"/>
      <c r="AP197" s="303"/>
      <c r="AQ197" s="303"/>
      <c r="AR197" s="303"/>
      <c r="AS197" s="303"/>
      <c r="AT197" s="303"/>
      <c r="AU197" s="303"/>
      <c r="AV197" s="303"/>
      <c r="AW197" s="303"/>
      <c r="AX197" s="303"/>
      <c r="AY197" s="303"/>
      <c r="AZ197" s="303"/>
      <c r="BA197" s="303"/>
      <c r="BB197" s="303"/>
      <c r="BC197" s="303"/>
      <c r="BD197" s="303"/>
      <c r="BE197" s="303"/>
      <c r="BF197" s="303"/>
      <c r="BG197" s="303"/>
      <c r="BH197" s="303"/>
      <c r="BI197" s="303"/>
      <c r="BJ197" s="303"/>
      <c r="BK197" s="303"/>
      <c r="BL197" s="303"/>
      <c r="BM197" s="303"/>
      <c r="BN197" s="303"/>
      <c r="BO197" s="303"/>
      <c r="BP197" s="303"/>
      <c r="BQ197" s="303"/>
      <c r="BR197" s="303"/>
      <c r="BS197" s="303"/>
      <c r="BT197" s="303"/>
      <c r="BU197" s="303"/>
      <c r="BV197" s="303"/>
      <c r="BW197" s="303"/>
      <c r="BX197" s="303"/>
      <c r="BY197" s="303"/>
      <c r="BZ197" s="303"/>
      <c r="CA197" s="303"/>
      <c r="CB197" s="303"/>
      <c r="CC197" s="303"/>
      <c r="CD197" s="303"/>
      <c r="CE197" s="303"/>
      <c r="CF197" s="303"/>
      <c r="CG197" s="303"/>
      <c r="CH197" s="303"/>
      <c r="CI197" s="303"/>
      <c r="CJ197" s="303"/>
      <c r="CK197" s="303"/>
      <c r="CL197" s="303"/>
      <c r="CM197" s="303"/>
      <c r="CN197" s="303"/>
      <c r="CO197" s="303"/>
      <c r="CP197" s="303"/>
      <c r="CQ197" s="303"/>
      <c r="CR197" s="303"/>
      <c r="CS197" s="303"/>
      <c r="CT197" s="303"/>
      <c r="CU197" s="303"/>
      <c r="CV197" s="303"/>
      <c r="CW197" s="303"/>
      <c r="CX197" s="303"/>
      <c r="CY197" s="303"/>
      <c r="CZ197" s="303"/>
      <c r="DA197" s="303"/>
      <c r="DB197" s="303"/>
      <c r="DC197" s="303"/>
      <c r="DD197" s="303"/>
      <c r="DE197" s="303"/>
      <c r="DF197" s="303"/>
      <c r="DG197" s="303"/>
      <c r="DH197" s="303"/>
      <c r="DI197" s="303"/>
      <c r="DJ197" s="303"/>
      <c r="DK197" s="303"/>
    </row>
    <row r="198" spans="1:115" ht="15">
      <c r="A198" s="137" t="s">
        <v>16</v>
      </c>
      <c r="B198" s="139">
        <v>33</v>
      </c>
      <c r="C198" s="142">
        <v>3.31</v>
      </c>
      <c r="D198" s="139">
        <v>54</v>
      </c>
      <c r="E198" s="142">
        <v>3.5100000000000002</v>
      </c>
      <c r="F198" s="139">
        <v>7</v>
      </c>
      <c r="G198" s="142">
        <v>1.79</v>
      </c>
      <c r="H198" s="139" t="s">
        <v>235</v>
      </c>
      <c r="I198" s="142">
        <v>2.7800000000000002</v>
      </c>
      <c r="J198" s="139">
        <v>9</v>
      </c>
      <c r="K198" s="142">
        <v>2.13</v>
      </c>
      <c r="L198" s="139" t="s">
        <v>241</v>
      </c>
      <c r="M198" s="142">
        <v>2.12</v>
      </c>
      <c r="N198" s="139">
        <v>51</v>
      </c>
      <c r="O198" s="142">
        <v>3.52</v>
      </c>
      <c r="P198" s="139" t="s">
        <v>248</v>
      </c>
      <c r="Q198" s="139">
        <v>2.61</v>
      </c>
      <c r="R198" s="303"/>
      <c r="S198" s="303"/>
      <c r="T198" s="303"/>
      <c r="U198" s="303"/>
      <c r="V198" s="303"/>
      <c r="W198" s="303"/>
      <c r="X198" s="303"/>
      <c r="Y198" s="303"/>
      <c r="Z198" s="303"/>
      <c r="AA198" s="303"/>
      <c r="AB198" s="303"/>
      <c r="AC198" s="303"/>
      <c r="AD198" s="303"/>
      <c r="AE198" s="303"/>
      <c r="AF198" s="303"/>
      <c r="AG198" s="303"/>
      <c r="AH198" s="303"/>
      <c r="AI198" s="303"/>
      <c r="AJ198" s="303"/>
      <c r="AK198" s="303"/>
      <c r="AL198" s="303"/>
      <c r="AM198" s="303"/>
      <c r="AN198" s="303"/>
      <c r="AO198" s="303"/>
      <c r="AP198" s="303"/>
      <c r="AQ198" s="303"/>
      <c r="AR198" s="303"/>
      <c r="AS198" s="303"/>
      <c r="AT198" s="303"/>
      <c r="AU198" s="303"/>
      <c r="AV198" s="303"/>
      <c r="AW198" s="303"/>
      <c r="AX198" s="303"/>
      <c r="AY198" s="303"/>
      <c r="AZ198" s="303"/>
      <c r="BA198" s="303"/>
      <c r="BB198" s="303"/>
      <c r="BC198" s="303"/>
      <c r="BD198" s="303"/>
      <c r="BE198" s="303"/>
      <c r="BF198" s="303"/>
      <c r="BG198" s="303"/>
      <c r="BH198" s="303"/>
      <c r="BI198" s="303"/>
      <c r="BJ198" s="303"/>
      <c r="BK198" s="303"/>
      <c r="BL198" s="303"/>
      <c r="BM198" s="303"/>
      <c r="BN198" s="303"/>
      <c r="BO198" s="303"/>
      <c r="BP198" s="303"/>
      <c r="BQ198" s="303"/>
      <c r="BR198" s="303"/>
      <c r="BS198" s="303"/>
      <c r="BT198" s="303"/>
      <c r="BU198" s="303"/>
      <c r="BV198" s="303"/>
      <c r="BW198" s="303"/>
      <c r="BX198" s="303"/>
      <c r="BY198" s="303"/>
      <c r="BZ198" s="303"/>
      <c r="CA198" s="303"/>
      <c r="CB198" s="303"/>
      <c r="CC198" s="303"/>
      <c r="CD198" s="303"/>
      <c r="CE198" s="303"/>
      <c r="CF198" s="303"/>
      <c r="CG198" s="303"/>
      <c r="CH198" s="303"/>
      <c r="CI198" s="303"/>
      <c r="CJ198" s="303"/>
      <c r="CK198" s="303"/>
      <c r="CL198" s="303"/>
      <c r="CM198" s="303"/>
      <c r="CN198" s="303"/>
      <c r="CO198" s="303"/>
      <c r="CP198" s="303"/>
      <c r="CQ198" s="303"/>
      <c r="CR198" s="303"/>
      <c r="CS198" s="303"/>
      <c r="CT198" s="303"/>
      <c r="CU198" s="303"/>
      <c r="CV198" s="303"/>
      <c r="CW198" s="303"/>
      <c r="CX198" s="303"/>
      <c r="CY198" s="303"/>
      <c r="CZ198" s="303"/>
      <c r="DA198" s="303"/>
      <c r="DB198" s="303"/>
      <c r="DC198" s="303"/>
      <c r="DD198" s="303"/>
      <c r="DE198" s="303"/>
      <c r="DF198" s="303"/>
      <c r="DG198" s="303"/>
      <c r="DH198" s="303"/>
      <c r="DI198" s="303"/>
      <c r="DJ198" s="303"/>
      <c r="DK198" s="303"/>
    </row>
    <row r="199" spans="1:115" ht="15">
      <c r="A199" s="151" t="s">
        <v>17</v>
      </c>
      <c r="B199" s="153">
        <v>33</v>
      </c>
      <c r="C199" s="156">
        <v>3.19</v>
      </c>
      <c r="D199" s="153" t="s">
        <v>287</v>
      </c>
      <c r="E199" s="156">
        <v>3.4</v>
      </c>
      <c r="F199" s="153">
        <v>11</v>
      </c>
      <c r="G199" s="156">
        <v>2.19</v>
      </c>
      <c r="H199" s="153">
        <v>11</v>
      </c>
      <c r="I199" s="156">
        <v>2.15</v>
      </c>
      <c r="J199" s="153">
        <v>9</v>
      </c>
      <c r="K199" s="156">
        <v>1.95</v>
      </c>
      <c r="L199" s="153">
        <v>14</v>
      </c>
      <c r="M199" s="156">
        <v>2.37</v>
      </c>
      <c r="N199" s="153" t="s">
        <v>282</v>
      </c>
      <c r="O199" s="156">
        <v>3.4</v>
      </c>
      <c r="P199" s="153" t="s">
        <v>230</v>
      </c>
      <c r="Q199" s="153">
        <v>2.8000000000000003</v>
      </c>
      <c r="R199" s="303"/>
      <c r="S199" s="303"/>
      <c r="T199" s="303"/>
      <c r="U199" s="303"/>
      <c r="V199" s="303"/>
      <c r="W199" s="303"/>
      <c r="X199" s="303"/>
      <c r="Y199" s="303"/>
      <c r="Z199" s="303"/>
      <c r="AA199" s="303"/>
      <c r="AB199" s="303"/>
      <c r="AC199" s="303"/>
      <c r="AD199" s="303"/>
      <c r="AE199" s="303"/>
      <c r="AF199" s="303"/>
      <c r="AG199" s="303"/>
      <c r="AH199" s="303"/>
      <c r="AI199" s="303"/>
      <c r="AJ199" s="303"/>
      <c r="AK199" s="303"/>
      <c r="AL199" s="303"/>
      <c r="AM199" s="303"/>
      <c r="AN199" s="303"/>
      <c r="AO199" s="303"/>
      <c r="AP199" s="303"/>
      <c r="AQ199" s="303"/>
      <c r="AR199" s="303"/>
      <c r="AS199" s="303"/>
      <c r="AT199" s="303"/>
      <c r="AU199" s="303"/>
      <c r="AV199" s="303"/>
      <c r="AW199" s="303"/>
      <c r="AX199" s="303"/>
      <c r="AY199" s="303"/>
      <c r="AZ199" s="303"/>
      <c r="BA199" s="303"/>
      <c r="BB199" s="303"/>
      <c r="BC199" s="303"/>
      <c r="BD199" s="303"/>
      <c r="BE199" s="303"/>
      <c r="BF199" s="303"/>
      <c r="BG199" s="303"/>
      <c r="BH199" s="303"/>
      <c r="BI199" s="303"/>
      <c r="BJ199" s="303"/>
      <c r="BK199" s="303"/>
      <c r="BL199" s="303"/>
      <c r="BM199" s="303"/>
      <c r="BN199" s="303"/>
      <c r="BO199" s="303"/>
      <c r="BP199" s="303"/>
      <c r="BQ199" s="303"/>
      <c r="BR199" s="303"/>
      <c r="BS199" s="303"/>
      <c r="BT199" s="303"/>
      <c r="BU199" s="303"/>
      <c r="BV199" s="303"/>
      <c r="BW199" s="303"/>
      <c r="BX199" s="303"/>
      <c r="BY199" s="303"/>
      <c r="BZ199" s="303"/>
      <c r="CA199" s="303"/>
      <c r="CB199" s="303"/>
      <c r="CC199" s="303"/>
      <c r="CD199" s="303"/>
      <c r="CE199" s="303"/>
      <c r="CF199" s="303"/>
      <c r="CG199" s="303"/>
      <c r="CH199" s="303"/>
      <c r="CI199" s="303"/>
      <c r="CJ199" s="303"/>
      <c r="CK199" s="303"/>
      <c r="CL199" s="303"/>
      <c r="CM199" s="303"/>
      <c r="CN199" s="303"/>
      <c r="CO199" s="303"/>
      <c r="CP199" s="303"/>
      <c r="CQ199" s="303"/>
      <c r="CR199" s="303"/>
      <c r="CS199" s="303"/>
      <c r="CT199" s="303"/>
      <c r="CU199" s="303"/>
      <c r="CV199" s="303"/>
      <c r="CW199" s="303"/>
      <c r="CX199" s="303"/>
      <c r="CY199" s="303"/>
      <c r="CZ199" s="303"/>
      <c r="DA199" s="303"/>
      <c r="DB199" s="303"/>
      <c r="DC199" s="303"/>
      <c r="DD199" s="303"/>
      <c r="DE199" s="303"/>
      <c r="DF199" s="303"/>
      <c r="DG199" s="303"/>
      <c r="DH199" s="303"/>
      <c r="DI199" s="303"/>
      <c r="DJ199" s="303"/>
      <c r="DK199" s="303"/>
    </row>
    <row r="200" spans="1:115" ht="15">
      <c r="A200" s="137" t="s">
        <v>18</v>
      </c>
      <c r="B200" s="139">
        <v>45</v>
      </c>
      <c r="C200" s="142">
        <v>3.6</v>
      </c>
      <c r="D200" s="139">
        <v>40</v>
      </c>
      <c r="E200" s="142">
        <v>3.52</v>
      </c>
      <c r="F200" s="139">
        <v>6</v>
      </c>
      <c r="G200" s="142">
        <v>1.81</v>
      </c>
      <c r="H200" s="139">
        <v>20</v>
      </c>
      <c r="I200" s="142">
        <v>2.9</v>
      </c>
      <c r="J200" s="139">
        <v>9</v>
      </c>
      <c r="K200" s="142">
        <v>2.09</v>
      </c>
      <c r="L200" s="139">
        <v>15</v>
      </c>
      <c r="M200" s="142">
        <v>2.69</v>
      </c>
      <c r="N200" s="139">
        <v>40</v>
      </c>
      <c r="O200" s="142">
        <v>3.5300000000000002</v>
      </c>
      <c r="P200" s="139" t="s">
        <v>288</v>
      </c>
      <c r="Q200" s="139">
        <v>3.11</v>
      </c>
      <c r="R200" s="303"/>
      <c r="S200" s="303"/>
      <c r="T200" s="303"/>
      <c r="U200" s="303"/>
      <c r="V200" s="303"/>
      <c r="W200" s="303"/>
      <c r="X200" s="303"/>
      <c r="Y200" s="303"/>
      <c r="Z200" s="303"/>
      <c r="AA200" s="303"/>
      <c r="AB200" s="303"/>
      <c r="AC200" s="303"/>
      <c r="AD200" s="303"/>
      <c r="AE200" s="303"/>
      <c r="AF200" s="303"/>
      <c r="AG200" s="303"/>
      <c r="AH200" s="303"/>
      <c r="AI200" s="303"/>
      <c r="AJ200" s="303"/>
      <c r="AK200" s="303"/>
      <c r="AL200" s="303"/>
      <c r="AM200" s="303"/>
      <c r="AN200" s="303"/>
      <c r="AO200" s="303"/>
      <c r="AP200" s="303"/>
      <c r="AQ200" s="303"/>
      <c r="AR200" s="303"/>
      <c r="AS200" s="303"/>
      <c r="AT200" s="303"/>
      <c r="AU200" s="303"/>
      <c r="AV200" s="303"/>
      <c r="AW200" s="303"/>
      <c r="AX200" s="303"/>
      <c r="AY200" s="303"/>
      <c r="AZ200" s="303"/>
      <c r="BA200" s="303"/>
      <c r="BB200" s="303"/>
      <c r="BC200" s="303"/>
      <c r="BD200" s="303"/>
      <c r="BE200" s="303"/>
      <c r="BF200" s="303"/>
      <c r="BG200" s="303"/>
      <c r="BH200" s="303"/>
      <c r="BI200" s="303"/>
      <c r="BJ200" s="303"/>
      <c r="BK200" s="303"/>
      <c r="BL200" s="303"/>
      <c r="BM200" s="303"/>
      <c r="BN200" s="303"/>
      <c r="BO200" s="303"/>
      <c r="BP200" s="303"/>
      <c r="BQ200" s="303"/>
      <c r="BR200" s="303"/>
      <c r="BS200" s="303"/>
      <c r="BT200" s="303"/>
      <c r="BU200" s="303"/>
      <c r="BV200" s="303"/>
      <c r="BW200" s="303"/>
      <c r="BX200" s="303"/>
      <c r="BY200" s="303"/>
      <c r="BZ200" s="303"/>
      <c r="CA200" s="303"/>
      <c r="CB200" s="303"/>
      <c r="CC200" s="303"/>
      <c r="CD200" s="303"/>
      <c r="CE200" s="303"/>
      <c r="CF200" s="303"/>
      <c r="CG200" s="303"/>
      <c r="CH200" s="303"/>
      <c r="CI200" s="303"/>
      <c r="CJ200" s="303"/>
      <c r="CK200" s="303"/>
      <c r="CL200" s="303"/>
      <c r="CM200" s="303"/>
      <c r="CN200" s="303"/>
      <c r="CO200" s="303"/>
      <c r="CP200" s="303"/>
      <c r="CQ200" s="303"/>
      <c r="CR200" s="303"/>
      <c r="CS200" s="303"/>
      <c r="CT200" s="303"/>
      <c r="CU200" s="303"/>
      <c r="CV200" s="303"/>
      <c r="CW200" s="303"/>
      <c r="CX200" s="303"/>
      <c r="CY200" s="303"/>
      <c r="CZ200" s="303"/>
      <c r="DA200" s="303"/>
      <c r="DB200" s="303"/>
      <c r="DC200" s="303"/>
      <c r="DD200" s="303"/>
      <c r="DE200" s="303"/>
      <c r="DF200" s="303"/>
      <c r="DG200" s="303"/>
      <c r="DH200" s="303"/>
      <c r="DI200" s="303"/>
      <c r="DJ200" s="303"/>
      <c r="DK200" s="303"/>
    </row>
    <row r="201" spans="1:115" ht="15">
      <c r="A201" s="151" t="s">
        <v>19</v>
      </c>
      <c r="B201" s="153">
        <v>26</v>
      </c>
      <c r="C201" s="156">
        <v>3.0100000000000002</v>
      </c>
      <c r="D201" s="153">
        <v>55</v>
      </c>
      <c r="E201" s="156">
        <v>3.44</v>
      </c>
      <c r="F201" s="153">
        <v>8</v>
      </c>
      <c r="G201" s="156">
        <v>1.92</v>
      </c>
      <c r="H201" s="153">
        <v>13</v>
      </c>
      <c r="I201" s="156">
        <v>2.34</v>
      </c>
      <c r="J201" s="153">
        <v>9</v>
      </c>
      <c r="K201" s="156">
        <v>1.94</v>
      </c>
      <c r="L201" s="153">
        <v>7</v>
      </c>
      <c r="M201" s="156">
        <v>1.67</v>
      </c>
      <c r="N201" s="153">
        <v>57</v>
      </c>
      <c r="O201" s="156">
        <v>3.43</v>
      </c>
      <c r="P201" s="153">
        <v>26</v>
      </c>
      <c r="Q201" s="153">
        <v>2.95</v>
      </c>
      <c r="R201" s="303"/>
      <c r="S201" s="303"/>
      <c r="T201" s="303"/>
      <c r="U201" s="303"/>
      <c r="V201" s="303"/>
      <c r="W201" s="303"/>
      <c r="X201" s="303"/>
      <c r="Y201" s="303"/>
      <c r="Z201" s="303"/>
      <c r="AA201" s="303"/>
      <c r="AB201" s="303"/>
      <c r="AC201" s="303"/>
      <c r="AD201" s="303"/>
      <c r="AE201" s="303"/>
      <c r="AF201" s="303"/>
      <c r="AG201" s="303"/>
      <c r="AH201" s="303"/>
      <c r="AI201" s="303"/>
      <c r="AJ201" s="303"/>
      <c r="AK201" s="303"/>
      <c r="AL201" s="303"/>
      <c r="AM201" s="303"/>
      <c r="AN201" s="303"/>
      <c r="AO201" s="303"/>
      <c r="AP201" s="303"/>
      <c r="AQ201" s="303"/>
      <c r="AR201" s="303"/>
      <c r="AS201" s="303"/>
      <c r="AT201" s="303"/>
      <c r="AU201" s="303"/>
      <c r="AV201" s="303"/>
      <c r="AW201" s="303"/>
      <c r="AX201" s="303"/>
      <c r="AY201" s="303"/>
      <c r="AZ201" s="303"/>
      <c r="BA201" s="303"/>
      <c r="BB201" s="303"/>
      <c r="BC201" s="303"/>
      <c r="BD201" s="303"/>
      <c r="BE201" s="303"/>
      <c r="BF201" s="303"/>
      <c r="BG201" s="303"/>
      <c r="BH201" s="303"/>
      <c r="BI201" s="303"/>
      <c r="BJ201" s="303"/>
      <c r="BK201" s="303"/>
      <c r="BL201" s="303"/>
      <c r="BM201" s="303"/>
      <c r="BN201" s="303"/>
      <c r="BO201" s="303"/>
      <c r="BP201" s="303"/>
      <c r="BQ201" s="303"/>
      <c r="BR201" s="303"/>
      <c r="BS201" s="303"/>
      <c r="BT201" s="303"/>
      <c r="BU201" s="303"/>
      <c r="BV201" s="303"/>
      <c r="BW201" s="303"/>
      <c r="BX201" s="303"/>
      <c r="BY201" s="303"/>
      <c r="BZ201" s="303"/>
      <c r="CA201" s="303"/>
      <c r="CB201" s="303"/>
      <c r="CC201" s="303"/>
      <c r="CD201" s="303"/>
      <c r="CE201" s="303"/>
      <c r="CF201" s="303"/>
      <c r="CG201" s="303"/>
      <c r="CH201" s="303"/>
      <c r="CI201" s="303"/>
      <c r="CJ201" s="303"/>
      <c r="CK201" s="303"/>
      <c r="CL201" s="303"/>
      <c r="CM201" s="303"/>
      <c r="CN201" s="303"/>
      <c r="CO201" s="303"/>
      <c r="CP201" s="303"/>
      <c r="CQ201" s="303"/>
      <c r="CR201" s="303"/>
      <c r="CS201" s="303"/>
      <c r="CT201" s="303"/>
      <c r="CU201" s="303"/>
      <c r="CV201" s="303"/>
      <c r="CW201" s="303"/>
      <c r="CX201" s="303"/>
      <c r="CY201" s="303"/>
      <c r="CZ201" s="303"/>
      <c r="DA201" s="303"/>
      <c r="DB201" s="303"/>
      <c r="DC201" s="303"/>
      <c r="DD201" s="303"/>
      <c r="DE201" s="303"/>
      <c r="DF201" s="303"/>
      <c r="DG201" s="303"/>
      <c r="DH201" s="303"/>
      <c r="DI201" s="303"/>
      <c r="DJ201" s="303"/>
      <c r="DK201" s="303"/>
    </row>
    <row r="202" spans="1:115" ht="15">
      <c r="A202" s="137" t="s">
        <v>20</v>
      </c>
      <c r="B202" s="139">
        <v>20</v>
      </c>
      <c r="C202" s="142">
        <v>2.02</v>
      </c>
      <c r="D202" s="139" t="s">
        <v>260</v>
      </c>
      <c r="E202" s="142">
        <v>2.38</v>
      </c>
      <c r="F202" s="139">
        <v>6</v>
      </c>
      <c r="G202" s="142">
        <v>1.23</v>
      </c>
      <c r="H202" s="139">
        <v>12</v>
      </c>
      <c r="I202" s="142">
        <v>1.59</v>
      </c>
      <c r="J202" s="139">
        <v>8</v>
      </c>
      <c r="K202" s="142">
        <v>1.31</v>
      </c>
      <c r="L202" s="139">
        <v>7</v>
      </c>
      <c r="M202" s="142">
        <v>1.33</v>
      </c>
      <c r="N202" s="139">
        <v>65</v>
      </c>
      <c r="O202" s="142">
        <v>2.38</v>
      </c>
      <c r="P202" s="139" t="s">
        <v>251</v>
      </c>
      <c r="Q202" s="139">
        <v>1.81</v>
      </c>
      <c r="R202" s="303"/>
      <c r="S202" s="303"/>
      <c r="T202" s="303"/>
      <c r="U202" s="303"/>
      <c r="V202" s="303"/>
      <c r="W202" s="303"/>
      <c r="X202" s="303"/>
      <c r="Y202" s="303"/>
      <c r="Z202" s="303"/>
      <c r="AA202" s="303"/>
      <c r="AB202" s="303"/>
      <c r="AC202" s="303"/>
      <c r="AD202" s="303"/>
      <c r="AE202" s="303"/>
      <c r="AF202" s="303"/>
      <c r="AG202" s="303"/>
      <c r="AH202" s="303"/>
      <c r="AI202" s="303"/>
      <c r="AJ202" s="303"/>
      <c r="AK202" s="303"/>
      <c r="AL202" s="303"/>
      <c r="AM202" s="303"/>
      <c r="AN202" s="303"/>
      <c r="AO202" s="303"/>
      <c r="AP202" s="303"/>
      <c r="AQ202" s="303"/>
      <c r="AR202" s="303"/>
      <c r="AS202" s="303"/>
      <c r="AT202" s="303"/>
      <c r="AU202" s="303"/>
      <c r="AV202" s="303"/>
      <c r="AW202" s="303"/>
      <c r="AX202" s="303"/>
      <c r="AY202" s="303"/>
      <c r="AZ202" s="303"/>
      <c r="BA202" s="303"/>
      <c r="BB202" s="303"/>
      <c r="BC202" s="303"/>
      <c r="BD202" s="303"/>
      <c r="BE202" s="303"/>
      <c r="BF202" s="303"/>
      <c r="BG202" s="303"/>
      <c r="BH202" s="303"/>
      <c r="BI202" s="303"/>
      <c r="BJ202" s="303"/>
      <c r="BK202" s="303"/>
      <c r="BL202" s="303"/>
      <c r="BM202" s="303"/>
      <c r="BN202" s="303"/>
      <c r="BO202" s="303"/>
      <c r="BP202" s="303"/>
      <c r="BQ202" s="303"/>
      <c r="BR202" s="303"/>
      <c r="BS202" s="303"/>
      <c r="BT202" s="303"/>
      <c r="BU202" s="303"/>
      <c r="BV202" s="303"/>
      <c r="BW202" s="303"/>
      <c r="BX202" s="303"/>
      <c r="BY202" s="303"/>
      <c r="BZ202" s="303"/>
      <c r="CA202" s="303"/>
      <c r="CB202" s="303"/>
      <c r="CC202" s="303"/>
      <c r="CD202" s="303"/>
      <c r="CE202" s="303"/>
      <c r="CF202" s="303"/>
      <c r="CG202" s="303"/>
      <c r="CH202" s="303"/>
      <c r="CI202" s="303"/>
      <c r="CJ202" s="303"/>
      <c r="CK202" s="303"/>
      <c r="CL202" s="303"/>
      <c r="CM202" s="303"/>
      <c r="CN202" s="303"/>
      <c r="CO202" s="303"/>
      <c r="CP202" s="303"/>
      <c r="CQ202" s="303"/>
      <c r="CR202" s="303"/>
      <c r="CS202" s="303"/>
      <c r="CT202" s="303"/>
      <c r="CU202" s="303"/>
      <c r="CV202" s="303"/>
      <c r="CW202" s="303"/>
      <c r="CX202" s="303"/>
      <c r="CY202" s="303"/>
      <c r="CZ202" s="303"/>
      <c r="DA202" s="303"/>
      <c r="DB202" s="303"/>
      <c r="DC202" s="303"/>
      <c r="DD202" s="303"/>
      <c r="DE202" s="303"/>
      <c r="DF202" s="303"/>
      <c r="DG202" s="303"/>
      <c r="DH202" s="303"/>
      <c r="DI202" s="303"/>
      <c r="DJ202" s="303"/>
      <c r="DK202" s="303"/>
    </row>
    <row r="203" spans="1:115" ht="15">
      <c r="A203" s="151" t="s">
        <v>21</v>
      </c>
      <c r="B203" s="153">
        <v>15</v>
      </c>
      <c r="C203" s="156">
        <v>1.76</v>
      </c>
      <c r="D203" s="153" t="s">
        <v>222</v>
      </c>
      <c r="E203" s="156">
        <v>2.17</v>
      </c>
      <c r="F203" s="153">
        <v>5</v>
      </c>
      <c r="G203" s="156">
        <v>0.94000000000000006</v>
      </c>
      <c r="H203" s="153">
        <v>9</v>
      </c>
      <c r="I203" s="156">
        <v>1.42</v>
      </c>
      <c r="J203" s="153">
        <v>7</v>
      </c>
      <c r="K203" s="156">
        <v>1.1599999999999999</v>
      </c>
      <c r="L203" s="153">
        <v>8</v>
      </c>
      <c r="M203" s="156">
        <v>1.34</v>
      </c>
      <c r="N203" s="153">
        <v>74</v>
      </c>
      <c r="O203" s="156">
        <v>2.1</v>
      </c>
      <c r="P203" s="153" t="s">
        <v>253</v>
      </c>
      <c r="Q203" s="153">
        <v>1.5</v>
      </c>
      <c r="R203" s="303"/>
      <c r="S203" s="303"/>
      <c r="T203" s="303"/>
      <c r="U203" s="303"/>
      <c r="V203" s="303"/>
      <c r="W203" s="303"/>
      <c r="X203" s="303"/>
      <c r="Y203" s="303"/>
      <c r="Z203" s="303"/>
      <c r="AA203" s="303"/>
      <c r="AB203" s="303"/>
      <c r="AC203" s="303"/>
      <c r="AD203" s="303"/>
      <c r="AE203" s="303"/>
      <c r="AF203" s="303"/>
      <c r="AG203" s="303"/>
      <c r="AH203" s="303"/>
      <c r="AI203" s="303"/>
      <c r="AJ203" s="303"/>
      <c r="AK203" s="303"/>
      <c r="AL203" s="303"/>
      <c r="AM203" s="303"/>
      <c r="AN203" s="303"/>
      <c r="AO203" s="303"/>
      <c r="AP203" s="303"/>
      <c r="AQ203" s="303"/>
      <c r="AR203" s="303"/>
      <c r="AS203" s="303"/>
      <c r="AT203" s="303"/>
      <c r="AU203" s="303"/>
      <c r="AV203" s="303"/>
      <c r="AW203" s="303"/>
      <c r="AX203" s="303"/>
      <c r="AY203" s="303"/>
      <c r="AZ203" s="303"/>
      <c r="BA203" s="303"/>
      <c r="BB203" s="303"/>
      <c r="BC203" s="303"/>
      <c r="BD203" s="303"/>
      <c r="BE203" s="303"/>
      <c r="BF203" s="303"/>
      <c r="BG203" s="303"/>
      <c r="BH203" s="303"/>
      <c r="BI203" s="303"/>
      <c r="BJ203" s="303"/>
      <c r="BK203" s="303"/>
      <c r="BL203" s="303"/>
      <c r="BM203" s="303"/>
      <c r="BN203" s="303"/>
      <c r="BO203" s="303"/>
      <c r="BP203" s="303"/>
      <c r="BQ203" s="303"/>
      <c r="BR203" s="303"/>
      <c r="BS203" s="303"/>
      <c r="BT203" s="303"/>
      <c r="BU203" s="303"/>
      <c r="BV203" s="303"/>
      <c r="BW203" s="303"/>
      <c r="BX203" s="303"/>
      <c r="BY203" s="303"/>
      <c r="BZ203" s="303"/>
      <c r="CA203" s="303"/>
      <c r="CB203" s="303"/>
      <c r="CC203" s="303"/>
      <c r="CD203" s="303"/>
      <c r="CE203" s="303"/>
      <c r="CF203" s="303"/>
      <c r="CG203" s="303"/>
      <c r="CH203" s="303"/>
      <c r="CI203" s="303"/>
      <c r="CJ203" s="303"/>
      <c r="CK203" s="303"/>
      <c r="CL203" s="303"/>
      <c r="CM203" s="303"/>
      <c r="CN203" s="303"/>
      <c r="CO203" s="303"/>
      <c r="CP203" s="303"/>
      <c r="CQ203" s="303"/>
      <c r="CR203" s="303"/>
      <c r="CS203" s="303"/>
      <c r="CT203" s="303"/>
      <c r="CU203" s="303"/>
      <c r="CV203" s="303"/>
      <c r="CW203" s="303"/>
      <c r="CX203" s="303"/>
      <c r="CY203" s="303"/>
      <c r="CZ203" s="303"/>
      <c r="DA203" s="303"/>
      <c r="DB203" s="303"/>
      <c r="DC203" s="303"/>
      <c r="DD203" s="303"/>
      <c r="DE203" s="303"/>
      <c r="DF203" s="303"/>
      <c r="DG203" s="303"/>
      <c r="DH203" s="303"/>
      <c r="DI203" s="303"/>
      <c r="DJ203" s="303"/>
      <c r="DK203" s="303"/>
    </row>
    <row r="204" spans="1:115" ht="15">
      <c r="A204" s="137" t="s">
        <v>22</v>
      </c>
      <c r="B204" s="139">
        <v>31</v>
      </c>
      <c r="C204" s="142">
        <v>3.13</v>
      </c>
      <c r="D204" s="139">
        <v>53</v>
      </c>
      <c r="E204" s="142">
        <v>3.38</v>
      </c>
      <c r="F204" s="139">
        <v>8</v>
      </c>
      <c r="G204" s="142">
        <v>1.83</v>
      </c>
      <c r="H204" s="139" t="s">
        <v>229</v>
      </c>
      <c r="I204" s="142">
        <v>2.96</v>
      </c>
      <c r="J204" s="139">
        <v>8</v>
      </c>
      <c r="K204" s="142">
        <v>2.0100000000000002</v>
      </c>
      <c r="L204" s="139">
        <v>10</v>
      </c>
      <c r="M204" s="142">
        <v>1.8900000000000001</v>
      </c>
      <c r="N204" s="139">
        <v>53</v>
      </c>
      <c r="O204" s="142">
        <v>3.4</v>
      </c>
      <c r="P204" s="139">
        <v>16</v>
      </c>
      <c r="Q204" s="139">
        <v>2.2400000000000002</v>
      </c>
      <c r="R204" s="303"/>
      <c r="S204" s="303"/>
      <c r="T204" s="303"/>
      <c r="U204" s="303"/>
      <c r="V204" s="303"/>
      <c r="W204" s="303"/>
      <c r="X204" s="303"/>
      <c r="Y204" s="303"/>
      <c r="Z204" s="303"/>
      <c r="AA204" s="303"/>
      <c r="AB204" s="303"/>
      <c r="AC204" s="303"/>
      <c r="AD204" s="303"/>
      <c r="AE204" s="303"/>
      <c r="AF204" s="303"/>
      <c r="AG204" s="303"/>
      <c r="AH204" s="303"/>
      <c r="AI204" s="303"/>
      <c r="AJ204" s="303"/>
      <c r="AK204" s="303"/>
      <c r="AL204" s="303"/>
      <c r="AM204" s="303"/>
      <c r="AN204" s="303"/>
      <c r="AO204" s="303"/>
      <c r="AP204" s="303"/>
      <c r="AQ204" s="303"/>
      <c r="AR204" s="303"/>
      <c r="AS204" s="303"/>
      <c r="AT204" s="303"/>
      <c r="AU204" s="303"/>
      <c r="AV204" s="303"/>
      <c r="AW204" s="303"/>
      <c r="AX204" s="303"/>
      <c r="AY204" s="303"/>
      <c r="AZ204" s="303"/>
      <c r="BA204" s="303"/>
      <c r="BB204" s="303"/>
      <c r="BC204" s="303"/>
      <c r="BD204" s="303"/>
      <c r="BE204" s="303"/>
      <c r="BF204" s="303"/>
      <c r="BG204" s="303"/>
      <c r="BH204" s="303"/>
      <c r="BI204" s="303"/>
      <c r="BJ204" s="303"/>
      <c r="BK204" s="303"/>
      <c r="BL204" s="303"/>
      <c r="BM204" s="303"/>
      <c r="BN204" s="303"/>
      <c r="BO204" s="303"/>
      <c r="BP204" s="303"/>
      <c r="BQ204" s="303"/>
      <c r="BR204" s="303"/>
      <c r="BS204" s="303"/>
      <c r="BT204" s="303"/>
      <c r="BU204" s="303"/>
      <c r="BV204" s="303"/>
      <c r="BW204" s="303"/>
      <c r="BX204" s="303"/>
      <c r="BY204" s="303"/>
      <c r="BZ204" s="303"/>
      <c r="CA204" s="303"/>
      <c r="CB204" s="303"/>
      <c r="CC204" s="303"/>
      <c r="CD204" s="303"/>
      <c r="CE204" s="303"/>
      <c r="CF204" s="303"/>
      <c r="CG204" s="303"/>
      <c r="CH204" s="303"/>
      <c r="CI204" s="303"/>
      <c r="CJ204" s="303"/>
      <c r="CK204" s="303"/>
      <c r="CL204" s="303"/>
      <c r="CM204" s="303"/>
      <c r="CN204" s="303"/>
      <c r="CO204" s="303"/>
      <c r="CP204" s="303"/>
      <c r="CQ204" s="303"/>
      <c r="CR204" s="303"/>
      <c r="CS204" s="303"/>
      <c r="CT204" s="303"/>
      <c r="CU204" s="303"/>
      <c r="CV204" s="303"/>
      <c r="CW204" s="303"/>
      <c r="CX204" s="303"/>
      <c r="CY204" s="303"/>
      <c r="CZ204" s="303"/>
      <c r="DA204" s="303"/>
      <c r="DB204" s="303"/>
      <c r="DC204" s="303"/>
      <c r="DD204" s="303"/>
      <c r="DE204" s="303"/>
      <c r="DF204" s="303"/>
      <c r="DG204" s="303"/>
      <c r="DH204" s="303"/>
      <c r="DI204" s="303"/>
      <c r="DJ204" s="303"/>
      <c r="DK204" s="303"/>
    </row>
    <row r="205" spans="1:115" ht="15">
      <c r="A205" s="151" t="s">
        <v>23</v>
      </c>
      <c r="B205" s="153">
        <v>15</v>
      </c>
      <c r="C205" s="156">
        <v>1.84</v>
      </c>
      <c r="D205" s="153" t="s">
        <v>257</v>
      </c>
      <c r="E205" s="156">
        <v>2.15</v>
      </c>
      <c r="F205" s="153">
        <v>6</v>
      </c>
      <c r="G205" s="156">
        <v>1.08</v>
      </c>
      <c r="H205" s="153">
        <v>8</v>
      </c>
      <c r="I205" s="156">
        <v>1.42</v>
      </c>
      <c r="J205" s="153">
        <v>9</v>
      </c>
      <c r="K205" s="156">
        <v>1.3800000000000001</v>
      </c>
      <c r="L205" s="153">
        <v>6</v>
      </c>
      <c r="M205" s="156">
        <v>1.2</v>
      </c>
      <c r="N205" s="153">
        <v>71</v>
      </c>
      <c r="O205" s="156">
        <v>2.27</v>
      </c>
      <c r="P205" s="153" t="s">
        <v>241</v>
      </c>
      <c r="Q205" s="153">
        <v>1.48</v>
      </c>
      <c r="R205" s="303"/>
      <c r="S205" s="303"/>
      <c r="T205" s="303"/>
      <c r="U205" s="303"/>
      <c r="V205" s="303"/>
      <c r="W205" s="303"/>
      <c r="X205" s="303"/>
      <c r="Y205" s="303"/>
      <c r="Z205" s="303"/>
      <c r="AA205" s="303"/>
      <c r="AB205" s="303"/>
      <c r="AC205" s="303"/>
      <c r="AD205" s="303"/>
      <c r="AE205" s="303"/>
      <c r="AF205" s="303"/>
      <c r="AG205" s="303"/>
      <c r="AH205" s="303"/>
      <c r="AI205" s="303"/>
      <c r="AJ205" s="303"/>
      <c r="AK205" s="303"/>
      <c r="AL205" s="303"/>
      <c r="AM205" s="303"/>
      <c r="AN205" s="303"/>
      <c r="AO205" s="303"/>
      <c r="AP205" s="303"/>
      <c r="AQ205" s="303"/>
      <c r="AR205" s="303"/>
      <c r="AS205" s="303"/>
      <c r="AT205" s="303"/>
      <c r="AU205" s="303"/>
      <c r="AV205" s="303"/>
      <c r="AW205" s="303"/>
      <c r="AX205" s="303"/>
      <c r="AY205" s="303"/>
      <c r="AZ205" s="303"/>
      <c r="BA205" s="303"/>
      <c r="BB205" s="303"/>
      <c r="BC205" s="303"/>
      <c r="BD205" s="303"/>
      <c r="BE205" s="303"/>
      <c r="BF205" s="303"/>
      <c r="BG205" s="303"/>
      <c r="BH205" s="303"/>
      <c r="BI205" s="303"/>
      <c r="BJ205" s="303"/>
      <c r="BK205" s="303"/>
      <c r="BL205" s="303"/>
      <c r="BM205" s="303"/>
      <c r="BN205" s="303"/>
      <c r="BO205" s="303"/>
      <c r="BP205" s="303"/>
      <c r="BQ205" s="303"/>
      <c r="BR205" s="303"/>
      <c r="BS205" s="303"/>
      <c r="BT205" s="303"/>
      <c r="BU205" s="303"/>
      <c r="BV205" s="303"/>
      <c r="BW205" s="303"/>
      <c r="BX205" s="303"/>
      <c r="BY205" s="303"/>
      <c r="BZ205" s="303"/>
      <c r="CA205" s="303"/>
      <c r="CB205" s="303"/>
      <c r="CC205" s="303"/>
      <c r="CD205" s="303"/>
      <c r="CE205" s="303"/>
      <c r="CF205" s="303"/>
      <c r="CG205" s="303"/>
      <c r="CH205" s="303"/>
      <c r="CI205" s="303"/>
      <c r="CJ205" s="303"/>
      <c r="CK205" s="303"/>
      <c r="CL205" s="303"/>
      <c r="CM205" s="303"/>
      <c r="CN205" s="303"/>
      <c r="CO205" s="303"/>
      <c r="CP205" s="303"/>
      <c r="CQ205" s="303"/>
      <c r="CR205" s="303"/>
      <c r="CS205" s="303"/>
      <c r="CT205" s="303"/>
      <c r="CU205" s="303"/>
      <c r="CV205" s="303"/>
      <c r="CW205" s="303"/>
      <c r="CX205" s="303"/>
      <c r="CY205" s="303"/>
      <c r="CZ205" s="303"/>
      <c r="DA205" s="303"/>
      <c r="DB205" s="303"/>
      <c r="DC205" s="303"/>
      <c r="DD205" s="303"/>
      <c r="DE205" s="303"/>
      <c r="DF205" s="303"/>
      <c r="DG205" s="303"/>
      <c r="DH205" s="303"/>
      <c r="DI205" s="303"/>
      <c r="DJ205" s="303"/>
      <c r="DK205" s="303"/>
    </row>
    <row r="206" spans="1:115" ht="15">
      <c r="A206" s="694" t="s">
        <v>28</v>
      </c>
      <c r="B206" s="396">
        <v>37</v>
      </c>
      <c r="C206" s="397">
        <v>1.4000000000000001</v>
      </c>
      <c r="D206" s="396" t="s">
        <v>245</v>
      </c>
      <c r="E206" s="397">
        <v>1.47</v>
      </c>
      <c r="F206" s="396" t="s">
        <v>283</v>
      </c>
      <c r="G206" s="397">
        <v>0.94000000000000006</v>
      </c>
      <c r="H206" s="396" t="s">
        <v>251</v>
      </c>
      <c r="I206" s="397">
        <v>1.03</v>
      </c>
      <c r="J206" s="396" t="s">
        <v>283</v>
      </c>
      <c r="K206" s="397">
        <v>0.87</v>
      </c>
      <c r="L206" s="396" t="s">
        <v>237</v>
      </c>
      <c r="M206" s="397">
        <v>1.04</v>
      </c>
      <c r="N206" s="396" t="s">
        <v>249</v>
      </c>
      <c r="O206" s="397">
        <v>1.46</v>
      </c>
      <c r="P206" s="396" t="s">
        <v>230</v>
      </c>
      <c r="Q206" s="396">
        <v>1.19</v>
      </c>
      <c r="R206" s="303"/>
      <c r="S206" s="303"/>
      <c r="T206" s="303"/>
      <c r="U206" s="303"/>
      <c r="V206" s="303"/>
      <c r="W206" s="303"/>
      <c r="X206" s="303"/>
      <c r="Y206" s="303"/>
      <c r="Z206" s="303"/>
      <c r="AA206" s="303"/>
      <c r="AB206" s="303"/>
      <c r="AC206" s="303"/>
      <c r="AD206" s="303"/>
      <c r="AE206" s="303"/>
      <c r="AF206" s="303"/>
      <c r="AG206" s="303"/>
      <c r="AH206" s="303"/>
      <c r="AI206" s="303"/>
      <c r="AJ206" s="303"/>
      <c r="AK206" s="303"/>
      <c r="AL206" s="303"/>
      <c r="AM206" s="303"/>
      <c r="AN206" s="303"/>
      <c r="AO206" s="303"/>
      <c r="AP206" s="303"/>
      <c r="AQ206" s="303"/>
      <c r="AR206" s="303"/>
      <c r="AS206" s="303"/>
      <c r="AT206" s="303"/>
      <c r="AU206" s="303"/>
      <c r="AV206" s="303"/>
      <c r="AW206" s="303"/>
      <c r="AX206" s="303"/>
      <c r="AY206" s="303"/>
      <c r="AZ206" s="303"/>
      <c r="BA206" s="303"/>
      <c r="BB206" s="303"/>
      <c r="BC206" s="303"/>
      <c r="BD206" s="303"/>
      <c r="BE206" s="303"/>
      <c r="BF206" s="303"/>
      <c r="BG206" s="303"/>
      <c r="BH206" s="303"/>
      <c r="BI206" s="303"/>
      <c r="BJ206" s="303"/>
      <c r="BK206" s="303"/>
      <c r="BL206" s="303"/>
      <c r="BM206" s="303"/>
      <c r="BN206" s="303"/>
      <c r="BO206" s="303"/>
      <c r="BP206" s="303"/>
      <c r="BQ206" s="303"/>
      <c r="BR206" s="303"/>
      <c r="BS206" s="303"/>
      <c r="BT206" s="303"/>
      <c r="BU206" s="303"/>
      <c r="BV206" s="303"/>
      <c r="BW206" s="303"/>
      <c r="BX206" s="303"/>
      <c r="BY206" s="303"/>
      <c r="BZ206" s="303"/>
      <c r="CA206" s="303"/>
      <c r="CB206" s="303"/>
      <c r="CC206" s="303"/>
      <c r="CD206" s="303"/>
      <c r="CE206" s="303"/>
      <c r="CF206" s="303"/>
      <c r="CG206" s="303"/>
      <c r="CH206" s="303"/>
      <c r="CI206" s="303"/>
      <c r="CJ206" s="303"/>
      <c r="CK206" s="303"/>
      <c r="CL206" s="303"/>
      <c r="CM206" s="303"/>
      <c r="CN206" s="303"/>
      <c r="CO206" s="303"/>
      <c r="CP206" s="303"/>
      <c r="CQ206" s="303"/>
      <c r="CR206" s="303"/>
      <c r="CS206" s="303"/>
      <c r="CT206" s="303"/>
      <c r="CU206" s="303"/>
      <c r="CV206" s="303"/>
      <c r="CW206" s="303"/>
      <c r="CX206" s="303"/>
      <c r="CY206" s="303"/>
      <c r="CZ206" s="303"/>
      <c r="DA206" s="303"/>
      <c r="DB206" s="303"/>
      <c r="DC206" s="303"/>
      <c r="DD206" s="303"/>
      <c r="DE206" s="303"/>
      <c r="DF206" s="303"/>
      <c r="DG206" s="303"/>
      <c r="DH206" s="303"/>
      <c r="DI206" s="303"/>
      <c r="DJ206" s="303"/>
      <c r="DK206" s="303"/>
    </row>
    <row r="207" spans="1:115" ht="15">
      <c r="A207" s="696" t="s">
        <v>27</v>
      </c>
      <c r="B207" s="701">
        <v>25</v>
      </c>
      <c r="C207" s="702">
        <v>0.99</v>
      </c>
      <c r="D207" s="701" t="s">
        <v>289</v>
      </c>
      <c r="E207" s="702">
        <v>1.1000000000000001</v>
      </c>
      <c r="F207" s="701">
        <v>6</v>
      </c>
      <c r="G207" s="702">
        <v>0.5</v>
      </c>
      <c r="H207" s="701">
        <v>12</v>
      </c>
      <c r="I207" s="702">
        <v>0.74</v>
      </c>
      <c r="J207" s="701">
        <v>7</v>
      </c>
      <c r="K207" s="702">
        <v>0.55000000000000004</v>
      </c>
      <c r="L207" s="701">
        <v>10</v>
      </c>
      <c r="M207" s="702">
        <v>0.66</v>
      </c>
      <c r="N207" s="701">
        <v>61</v>
      </c>
      <c r="O207" s="702">
        <v>1.0900000000000001</v>
      </c>
      <c r="P207" s="701" t="s">
        <v>231</v>
      </c>
      <c r="Q207" s="701">
        <v>0.87</v>
      </c>
      <c r="R207" s="303"/>
      <c r="S207" s="303"/>
      <c r="T207" s="303"/>
      <c r="U207" s="303"/>
      <c r="V207" s="303"/>
      <c r="W207" s="303"/>
      <c r="X207" s="303"/>
      <c r="Y207" s="303"/>
      <c r="Z207" s="303"/>
      <c r="AA207" s="303"/>
      <c r="AB207" s="303"/>
      <c r="AC207" s="303"/>
      <c r="AD207" s="303"/>
      <c r="AE207" s="303"/>
      <c r="AF207" s="303"/>
      <c r="AG207" s="303"/>
      <c r="AH207" s="303"/>
      <c r="AI207" s="303"/>
      <c r="AJ207" s="303"/>
      <c r="AK207" s="303"/>
      <c r="AL207" s="303"/>
      <c r="AM207" s="303"/>
      <c r="AN207" s="303"/>
      <c r="AO207" s="303"/>
      <c r="AP207" s="303"/>
      <c r="AQ207" s="303"/>
      <c r="AR207" s="303"/>
      <c r="AS207" s="303"/>
      <c r="AT207" s="303"/>
      <c r="AU207" s="303"/>
      <c r="AV207" s="303"/>
      <c r="AW207" s="303"/>
      <c r="AX207" s="303"/>
      <c r="AY207" s="303"/>
      <c r="AZ207" s="303"/>
      <c r="BA207" s="303"/>
      <c r="BB207" s="303"/>
      <c r="BC207" s="303"/>
      <c r="BD207" s="303"/>
      <c r="BE207" s="303"/>
      <c r="BF207" s="303"/>
      <c r="BG207" s="303"/>
      <c r="BH207" s="303"/>
      <c r="BI207" s="303"/>
      <c r="BJ207" s="303"/>
      <c r="BK207" s="303"/>
      <c r="BL207" s="303"/>
      <c r="BM207" s="303"/>
      <c r="BN207" s="303"/>
      <c r="BO207" s="303"/>
      <c r="BP207" s="303"/>
      <c r="BQ207" s="303"/>
      <c r="BR207" s="303"/>
      <c r="BS207" s="303"/>
      <c r="BT207" s="303"/>
      <c r="BU207" s="303"/>
      <c r="BV207" s="303"/>
      <c r="BW207" s="303"/>
      <c r="BX207" s="303"/>
      <c r="BY207" s="303"/>
      <c r="BZ207" s="303"/>
      <c r="CA207" s="303"/>
      <c r="CB207" s="303"/>
      <c r="CC207" s="303"/>
      <c r="CD207" s="303"/>
      <c r="CE207" s="303"/>
      <c r="CF207" s="303"/>
      <c r="CG207" s="303"/>
      <c r="CH207" s="303"/>
      <c r="CI207" s="303"/>
      <c r="CJ207" s="303"/>
      <c r="CK207" s="303"/>
      <c r="CL207" s="303"/>
      <c r="CM207" s="303"/>
      <c r="CN207" s="303"/>
      <c r="CO207" s="303"/>
      <c r="CP207" s="303"/>
      <c r="CQ207" s="303"/>
      <c r="CR207" s="303"/>
      <c r="CS207" s="303"/>
      <c r="CT207" s="303"/>
      <c r="CU207" s="303"/>
      <c r="CV207" s="303"/>
      <c r="CW207" s="303"/>
      <c r="CX207" s="303"/>
      <c r="CY207" s="303"/>
      <c r="CZ207" s="303"/>
      <c r="DA207" s="303"/>
      <c r="DB207" s="303"/>
      <c r="DC207" s="303"/>
      <c r="DD207" s="303"/>
      <c r="DE207" s="303"/>
      <c r="DF207" s="303"/>
      <c r="DG207" s="303"/>
      <c r="DH207" s="303"/>
      <c r="DI207" s="303"/>
      <c r="DJ207" s="303"/>
      <c r="DK207" s="303"/>
    </row>
    <row r="208" spans="1:115" ht="15">
      <c r="A208" s="60" t="s">
        <v>217</v>
      </c>
      <c r="B208" s="10"/>
      <c r="C208" s="10"/>
      <c r="D208" s="10"/>
      <c r="E208" s="10"/>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303"/>
      <c r="AF208" s="303"/>
      <c r="AG208" s="303"/>
      <c r="AH208" s="303"/>
      <c r="AI208" s="303"/>
      <c r="AJ208" s="303"/>
      <c r="AK208" s="303"/>
      <c r="AL208" s="303"/>
      <c r="AM208" s="303"/>
      <c r="AN208" s="303"/>
      <c r="AO208" s="303"/>
      <c r="AP208" s="303"/>
      <c r="AQ208" s="303"/>
      <c r="AR208" s="303"/>
      <c r="AS208" s="303"/>
      <c r="AT208" s="303"/>
      <c r="AU208" s="303"/>
      <c r="AV208" s="303"/>
      <c r="AW208" s="303"/>
      <c r="AX208" s="303"/>
      <c r="AY208" s="303"/>
      <c r="AZ208" s="303"/>
      <c r="BA208" s="303"/>
      <c r="BB208" s="303"/>
      <c r="BC208" s="303"/>
      <c r="BD208" s="303"/>
      <c r="BE208" s="303"/>
      <c r="BF208" s="303"/>
      <c r="BG208" s="303"/>
      <c r="BH208" s="303"/>
      <c r="BI208" s="303"/>
      <c r="BJ208" s="303"/>
      <c r="BK208" s="303"/>
      <c r="BL208" s="303"/>
      <c r="BM208" s="303"/>
      <c r="BN208" s="303"/>
      <c r="BO208" s="303"/>
      <c r="BP208" s="303"/>
      <c r="BQ208" s="303"/>
      <c r="BR208" s="303"/>
      <c r="BS208" s="303"/>
      <c r="BT208" s="303"/>
      <c r="BU208" s="303"/>
      <c r="BV208" s="303"/>
      <c r="BW208" s="303"/>
      <c r="BX208" s="303"/>
      <c r="BY208" s="303"/>
      <c r="BZ208" s="303"/>
      <c r="CA208" s="303"/>
      <c r="CB208" s="303"/>
      <c r="CC208" s="303"/>
      <c r="CD208" s="303"/>
      <c r="CE208" s="303"/>
      <c r="CF208" s="303"/>
      <c r="CG208" s="303"/>
      <c r="CH208" s="303"/>
      <c r="CI208" s="303"/>
      <c r="CJ208" s="303"/>
      <c r="CK208" s="303"/>
      <c r="CL208" s="303"/>
      <c r="CM208" s="303"/>
      <c r="CN208" s="303"/>
      <c r="CO208" s="303"/>
      <c r="CP208" s="303"/>
      <c r="CQ208" s="303"/>
      <c r="CR208" s="303"/>
      <c r="CS208" s="303"/>
      <c r="CT208" s="303"/>
      <c r="CU208" s="303"/>
      <c r="CV208" s="303"/>
      <c r="CW208" s="303"/>
      <c r="CX208" s="303"/>
      <c r="CY208" s="303"/>
      <c r="CZ208" s="303"/>
      <c r="DA208" s="303"/>
      <c r="DB208" s="303"/>
      <c r="DC208" s="303"/>
      <c r="DD208" s="303"/>
      <c r="DE208" s="303"/>
      <c r="DF208" s="303"/>
      <c r="DG208" s="303"/>
      <c r="DH208" s="303"/>
      <c r="DI208" s="303"/>
      <c r="DJ208" s="303"/>
      <c r="DK208" s="303"/>
    </row>
    <row r="209" spans="1:115" ht="15">
      <c r="A209" s="60" t="s">
        <v>116</v>
      </c>
      <c r="B209" s="10"/>
      <c r="C209" s="10"/>
      <c r="D209" s="10"/>
      <c r="E209" s="10"/>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303"/>
      <c r="AF209" s="303"/>
      <c r="AG209" s="303"/>
      <c r="AH209" s="303"/>
      <c r="AI209" s="303"/>
      <c r="AJ209" s="303"/>
      <c r="AK209" s="303"/>
      <c r="AL209" s="303"/>
      <c r="AM209" s="303"/>
      <c r="AN209" s="303"/>
      <c r="AO209" s="303"/>
      <c r="AP209" s="303"/>
      <c r="AQ209" s="303"/>
      <c r="AR209" s="303"/>
      <c r="AS209" s="303"/>
      <c r="AT209" s="303"/>
      <c r="AU209" s="303"/>
      <c r="AV209" s="303"/>
      <c r="AW209" s="303"/>
      <c r="AX209" s="303"/>
      <c r="AY209" s="303"/>
      <c r="AZ209" s="303"/>
      <c r="BA209" s="303"/>
      <c r="BB209" s="303"/>
      <c r="BC209" s="303"/>
      <c r="BD209" s="303"/>
      <c r="BE209" s="303"/>
      <c r="BF209" s="303"/>
      <c r="BG209" s="303"/>
      <c r="BH209" s="303"/>
      <c r="BI209" s="303"/>
      <c r="BJ209" s="303"/>
      <c r="BK209" s="303"/>
      <c r="BL209" s="303"/>
      <c r="BM209" s="303"/>
      <c r="BN209" s="303"/>
      <c r="BO209" s="303"/>
      <c r="BP209" s="303"/>
      <c r="BQ209" s="303"/>
      <c r="BR209" s="303"/>
      <c r="BS209" s="303"/>
      <c r="BT209" s="303"/>
      <c r="BU209" s="303"/>
      <c r="BV209" s="303"/>
      <c r="BW209" s="303"/>
      <c r="BX209" s="303"/>
      <c r="BY209" s="303"/>
      <c r="BZ209" s="303"/>
      <c r="CA209" s="303"/>
      <c r="CB209" s="303"/>
      <c r="CC209" s="303"/>
      <c r="CD209" s="303"/>
      <c r="CE209" s="303"/>
      <c r="CF209" s="303"/>
      <c r="CG209" s="303"/>
      <c r="CH209" s="303"/>
      <c r="CI209" s="303"/>
      <c r="CJ209" s="303"/>
      <c r="CK209" s="303"/>
      <c r="CL209" s="303"/>
      <c r="CM209" s="303"/>
      <c r="CN209" s="303"/>
      <c r="CO209" s="303"/>
      <c r="CP209" s="303"/>
      <c r="CQ209" s="303"/>
      <c r="CR209" s="303"/>
      <c r="CS209" s="303"/>
      <c r="CT209" s="303"/>
      <c r="CU209" s="303"/>
      <c r="CV209" s="303"/>
      <c r="CW209" s="303"/>
      <c r="CX209" s="303"/>
      <c r="CY209" s="303"/>
      <c r="CZ209" s="303"/>
      <c r="DA209" s="303"/>
      <c r="DB209" s="303"/>
      <c r="DC209" s="303"/>
      <c r="DD209" s="303"/>
      <c r="DE209" s="303"/>
      <c r="DF209" s="303"/>
      <c r="DG209" s="303"/>
      <c r="DH209" s="303"/>
      <c r="DI209" s="303"/>
      <c r="DJ209" s="303"/>
      <c r="DK209" s="303"/>
    </row>
    <row r="210" spans="1:115" ht="15">
      <c r="A210" s="755" t="s">
        <v>417</v>
      </c>
      <c r="B210" s="10"/>
      <c r="C210" s="10"/>
      <c r="D210" s="10"/>
      <c r="E210" s="10"/>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F210" s="303"/>
      <c r="AG210" s="303"/>
      <c r="AH210" s="303"/>
      <c r="AI210" s="303"/>
      <c r="AJ210" s="303"/>
      <c r="AK210" s="303"/>
      <c r="AL210" s="303"/>
      <c r="AM210" s="303"/>
      <c r="AN210" s="303"/>
      <c r="AO210" s="303"/>
      <c r="AP210" s="303"/>
      <c r="AQ210" s="303"/>
      <c r="AR210" s="303"/>
      <c r="AS210" s="303"/>
      <c r="AT210" s="303"/>
      <c r="AU210" s="303"/>
      <c r="AV210" s="303"/>
      <c r="AW210" s="303"/>
      <c r="AX210" s="303"/>
      <c r="AY210" s="303"/>
      <c r="AZ210" s="303"/>
      <c r="BA210" s="303"/>
      <c r="BB210" s="303"/>
      <c r="BC210" s="303"/>
      <c r="BD210" s="303"/>
      <c r="BE210" s="303"/>
      <c r="BF210" s="303"/>
      <c r="BG210" s="303"/>
      <c r="BH210" s="303"/>
      <c r="BI210" s="303"/>
      <c r="BJ210" s="303"/>
      <c r="BK210" s="303"/>
      <c r="BL210" s="303"/>
      <c r="BM210" s="303"/>
      <c r="BN210" s="303"/>
      <c r="BO210" s="303"/>
      <c r="BP210" s="303"/>
      <c r="BQ210" s="303"/>
      <c r="BR210" s="303"/>
      <c r="BS210" s="303"/>
      <c r="BT210" s="303"/>
      <c r="BU210" s="303"/>
      <c r="BV210" s="303"/>
      <c r="BW210" s="303"/>
      <c r="BX210" s="303"/>
      <c r="BY210" s="303"/>
      <c r="BZ210" s="303"/>
      <c r="CA210" s="303"/>
      <c r="CB210" s="303"/>
      <c r="CC210" s="303"/>
      <c r="CD210" s="303"/>
      <c r="CE210" s="303"/>
      <c r="CF210" s="303"/>
      <c r="CG210" s="303"/>
      <c r="CH210" s="303"/>
      <c r="CI210" s="303"/>
      <c r="CJ210" s="303"/>
      <c r="CK210" s="303"/>
      <c r="CL210" s="303"/>
      <c r="CM210" s="303"/>
      <c r="CN210" s="303"/>
      <c r="CO210" s="303"/>
      <c r="CP210" s="303"/>
      <c r="CQ210" s="303"/>
      <c r="CR210" s="303"/>
      <c r="CS210" s="303"/>
      <c r="CT210" s="303"/>
      <c r="CU210" s="303"/>
      <c r="CV210" s="303"/>
      <c r="CW210" s="303"/>
      <c r="CX210" s="303"/>
      <c r="CY210" s="303"/>
      <c r="CZ210" s="303"/>
      <c r="DA210" s="303"/>
      <c r="DB210" s="303"/>
      <c r="DC210" s="303"/>
      <c r="DD210" s="303"/>
      <c r="DE210" s="303"/>
      <c r="DF210" s="303"/>
      <c r="DG210" s="303"/>
      <c r="DH210" s="303"/>
      <c r="DI210" s="303"/>
      <c r="DJ210" s="303"/>
      <c r="DK210" s="303"/>
    </row>
    <row r="211" spans="1:115" ht="1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c r="AE211" s="303"/>
      <c r="AF211" s="303"/>
      <c r="AG211" s="303"/>
      <c r="AH211" s="303"/>
      <c r="AI211" s="303"/>
      <c r="AJ211" s="303"/>
      <c r="AK211" s="303"/>
      <c r="AL211" s="303"/>
      <c r="AM211" s="303"/>
      <c r="AN211" s="303"/>
      <c r="AO211" s="303"/>
      <c r="AP211" s="303"/>
      <c r="AQ211" s="303"/>
      <c r="AR211" s="303"/>
      <c r="AS211" s="303"/>
      <c r="AT211" s="303"/>
      <c r="AU211" s="303"/>
      <c r="AV211" s="303"/>
      <c r="AW211" s="303"/>
      <c r="AX211" s="303"/>
      <c r="AY211" s="303"/>
      <c r="AZ211" s="303"/>
      <c r="BA211" s="303"/>
      <c r="BB211" s="303"/>
      <c r="BC211" s="303"/>
      <c r="BD211" s="303"/>
      <c r="BE211" s="303"/>
      <c r="BF211" s="303"/>
      <c r="BG211" s="303"/>
      <c r="BH211" s="303"/>
      <c r="BI211" s="303"/>
      <c r="BJ211" s="303"/>
      <c r="BK211" s="303"/>
      <c r="BL211" s="303"/>
      <c r="BM211" s="303"/>
      <c r="BN211" s="303"/>
      <c r="BO211" s="303"/>
      <c r="BP211" s="303"/>
      <c r="BQ211" s="303"/>
      <c r="BR211" s="303"/>
      <c r="BS211" s="303"/>
      <c r="BT211" s="303"/>
      <c r="BU211" s="303"/>
      <c r="BV211" s="303"/>
      <c r="BW211" s="303"/>
      <c r="BX211" s="303"/>
      <c r="BY211" s="303"/>
      <c r="BZ211" s="303"/>
      <c r="CA211" s="303"/>
      <c r="CB211" s="303"/>
      <c r="CC211" s="303"/>
      <c r="CD211" s="303"/>
      <c r="CE211" s="303"/>
      <c r="CF211" s="303"/>
      <c r="CG211" s="303"/>
      <c r="CH211" s="303"/>
      <c r="CI211" s="303"/>
      <c r="CJ211" s="303"/>
      <c r="CK211" s="303"/>
      <c r="CL211" s="303"/>
      <c r="CM211" s="303"/>
      <c r="CN211" s="303"/>
      <c r="CO211" s="303"/>
      <c r="CP211" s="303"/>
      <c r="CQ211" s="303"/>
      <c r="CR211" s="303"/>
      <c r="CS211" s="303"/>
      <c r="CT211" s="303"/>
      <c r="CU211" s="303"/>
      <c r="CV211" s="303"/>
      <c r="CW211" s="303"/>
      <c r="CX211" s="303"/>
      <c r="CY211" s="303"/>
      <c r="CZ211" s="303"/>
      <c r="DA211" s="303"/>
      <c r="DB211" s="303"/>
      <c r="DC211" s="303"/>
      <c r="DD211" s="303"/>
      <c r="DE211" s="303"/>
      <c r="DF211" s="303"/>
      <c r="DG211" s="303"/>
      <c r="DH211" s="303"/>
      <c r="DI211" s="303"/>
      <c r="DJ211" s="303"/>
      <c r="DK211" s="303"/>
    </row>
    <row r="212" spans="1:115" ht="23.25">
      <c r="A212" s="1842">
        <v>2019</v>
      </c>
      <c r="B212" s="1842"/>
      <c r="C212" s="1842"/>
      <c r="D212" s="1842"/>
      <c r="E212" s="1842"/>
      <c r="F212" s="1842"/>
      <c r="G212" s="1842"/>
      <c r="H212" s="1842"/>
      <c r="I212" s="1842"/>
      <c r="J212" s="1842"/>
      <c r="K212" s="1842"/>
      <c r="L212" s="1842"/>
      <c r="M212" s="1842"/>
      <c r="N212" s="1842"/>
      <c r="O212" s="1842"/>
      <c r="P212" s="1842"/>
      <c r="Q212" s="1842"/>
      <c r="R212" s="1842"/>
      <c r="S212" s="1842"/>
      <c r="T212" s="1842"/>
      <c r="U212" s="1842"/>
      <c r="V212" s="1842"/>
      <c r="W212" s="1842"/>
      <c r="X212" s="1842"/>
      <c r="Y212" s="1842"/>
      <c r="Z212" s="1842"/>
      <c r="AA212" s="1842"/>
      <c r="AB212" s="1842"/>
      <c r="AC212" s="1842"/>
      <c r="AD212" s="1842"/>
      <c r="AE212" s="1842"/>
      <c r="AF212" s="1842"/>
      <c r="AG212" s="1842"/>
      <c r="AH212" s="1842"/>
      <c r="AI212" s="1842"/>
      <c r="AJ212" s="1842"/>
      <c r="AK212" s="1842"/>
      <c r="AL212" s="1842"/>
      <c r="AM212" s="1842"/>
      <c r="AN212" s="1842"/>
      <c r="AO212" s="1842"/>
      <c r="AP212" s="1842"/>
      <c r="AQ212" s="1842"/>
      <c r="AR212" s="1842"/>
      <c r="AS212" s="1842"/>
      <c r="AT212" s="1842"/>
      <c r="AU212" s="1842"/>
      <c r="AV212" s="1842"/>
      <c r="AW212" s="1842"/>
      <c r="AX212" s="1842"/>
      <c r="AY212" s="1842"/>
      <c r="AZ212" s="1842"/>
      <c r="BA212" s="1842"/>
      <c r="BB212" s="1842"/>
      <c r="BC212" s="1842"/>
      <c r="BD212" s="1842"/>
      <c r="BE212" s="1842"/>
      <c r="BF212" s="1842"/>
      <c r="BG212" s="1842"/>
      <c r="BH212" s="1842"/>
      <c r="BI212" s="1842"/>
      <c r="BJ212" s="1842"/>
      <c r="BK212" s="1842"/>
      <c r="BL212" s="1842"/>
      <c r="BM212" s="1842"/>
      <c r="BN212" s="1842"/>
      <c r="BO212" s="1842"/>
      <c r="BP212" s="1842"/>
      <c r="BQ212" s="1842"/>
      <c r="BR212" s="1842"/>
      <c r="BS212" s="1842"/>
      <c r="BT212" s="1842"/>
      <c r="BU212" s="1842"/>
      <c r="BV212" s="1842"/>
      <c r="BW212" s="1842"/>
      <c r="BX212" s="1842"/>
      <c r="BY212" s="1842"/>
      <c r="BZ212" s="1842"/>
      <c r="CA212" s="1842"/>
      <c r="CB212" s="1842"/>
      <c r="CC212" s="1842"/>
      <c r="CD212" s="1842"/>
      <c r="CE212" s="1842"/>
      <c r="CF212" s="1842"/>
      <c r="CG212" s="1842"/>
      <c r="CH212" s="1842"/>
      <c r="CI212" s="1842"/>
      <c r="CJ212" s="1842"/>
      <c r="CK212" s="1842"/>
      <c r="CL212" s="1842"/>
      <c r="CM212" s="1842"/>
      <c r="CN212" s="1842"/>
      <c r="CO212" s="1842"/>
      <c r="CP212" s="1842"/>
      <c r="CQ212" s="1842"/>
      <c r="CR212" s="1842"/>
      <c r="CS212" s="1842"/>
      <c r="CT212" s="1842"/>
      <c r="CU212" s="1842"/>
      <c r="CV212" s="1842"/>
      <c r="CW212" s="1842"/>
      <c r="CX212" s="1842"/>
      <c r="CY212" s="1842"/>
      <c r="CZ212" s="1842"/>
      <c r="DA212" s="1842"/>
      <c r="DB212" s="1842"/>
      <c r="DC212" s="1842"/>
      <c r="DD212" s="1842"/>
      <c r="DE212" s="1842"/>
      <c r="DF212" s="1842"/>
      <c r="DG212" s="1842"/>
      <c r="DH212" s="1842"/>
      <c r="DI212" s="1842"/>
      <c r="DJ212" s="1842"/>
      <c r="DK212" s="1842"/>
    </row>
    <row r="213" spans="1:115" ht="1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303"/>
      <c r="AF213" s="303"/>
      <c r="AG213" s="303"/>
      <c r="AH213" s="303"/>
      <c r="AI213" s="303"/>
      <c r="AJ213" s="303"/>
      <c r="AK213" s="303"/>
      <c r="AL213" s="303"/>
      <c r="AM213" s="303"/>
      <c r="AN213" s="303"/>
      <c r="AO213" s="303"/>
      <c r="AP213" s="303"/>
      <c r="AQ213" s="303"/>
      <c r="AR213" s="303"/>
      <c r="AS213" s="303"/>
      <c r="AT213" s="303"/>
      <c r="AU213" s="303"/>
      <c r="AV213" s="303"/>
      <c r="AW213" s="303"/>
      <c r="AX213" s="303"/>
      <c r="AY213" s="303"/>
      <c r="AZ213" s="303"/>
      <c r="BA213" s="303"/>
      <c r="BB213" s="303"/>
      <c r="BC213" s="303"/>
      <c r="BD213" s="303"/>
      <c r="BE213" s="303"/>
      <c r="BF213" s="303"/>
      <c r="BG213" s="303"/>
      <c r="BH213" s="303"/>
      <c r="BI213" s="303"/>
      <c r="BJ213" s="303"/>
      <c r="BK213" s="303"/>
      <c r="BL213" s="303"/>
      <c r="BM213" s="303"/>
      <c r="BN213" s="303"/>
      <c r="BO213" s="303"/>
      <c r="BP213" s="303"/>
      <c r="BQ213" s="303"/>
      <c r="BR213" s="303"/>
      <c r="BS213" s="303"/>
      <c r="BT213" s="303"/>
      <c r="BU213" s="303"/>
      <c r="BV213" s="303"/>
      <c r="BW213" s="303"/>
      <c r="BX213" s="303"/>
      <c r="BY213" s="303"/>
      <c r="BZ213" s="303"/>
      <c r="CA213" s="303"/>
      <c r="CB213" s="303"/>
      <c r="CC213" s="303"/>
      <c r="CD213" s="303"/>
      <c r="CE213" s="303"/>
      <c r="CF213" s="303"/>
      <c r="CG213" s="303"/>
      <c r="CH213" s="303"/>
      <c r="CI213" s="303"/>
      <c r="CJ213" s="303"/>
      <c r="CK213" s="303"/>
      <c r="CL213" s="303"/>
      <c r="CM213" s="303"/>
      <c r="CN213" s="303"/>
      <c r="CO213" s="303"/>
      <c r="CP213" s="303"/>
      <c r="CQ213" s="303"/>
      <c r="CR213" s="303"/>
      <c r="CS213" s="303"/>
      <c r="CT213" s="303"/>
      <c r="CU213" s="303"/>
      <c r="CV213" s="303"/>
      <c r="CW213" s="303"/>
      <c r="CX213" s="303"/>
      <c r="CY213" s="303"/>
      <c r="CZ213" s="303"/>
      <c r="DA213" s="303"/>
      <c r="DB213" s="303"/>
      <c r="DC213" s="303"/>
      <c r="DD213" s="303"/>
      <c r="DE213" s="303"/>
      <c r="DF213" s="303"/>
      <c r="DG213" s="303"/>
      <c r="DH213" s="303"/>
      <c r="DI213" s="303"/>
      <c r="DJ213" s="303"/>
      <c r="DK213" s="303"/>
    </row>
    <row r="214" spans="1:115" ht="15">
      <c r="A214" s="2" t="s">
        <v>404</v>
      </c>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row>
    <row r="215" spans="1:115" ht="15">
      <c r="A215" s="333" t="s">
        <v>8</v>
      </c>
      <c r="B215" s="2003" t="s">
        <v>26</v>
      </c>
      <c r="C215" s="2195"/>
      <c r="D215" s="2195"/>
      <c r="E215" s="2195"/>
      <c r="F215" s="2195"/>
      <c r="G215" s="2002"/>
      <c r="H215" s="2003" t="s">
        <v>28</v>
      </c>
      <c r="I215" s="2195"/>
      <c r="J215" s="2195"/>
      <c r="K215" s="2195"/>
      <c r="L215" s="2195"/>
      <c r="M215" s="2002"/>
      <c r="N215" s="2003" t="s">
        <v>27</v>
      </c>
      <c r="O215" s="2195"/>
      <c r="P215" s="2195"/>
      <c r="Q215" s="2195"/>
      <c r="R215" s="2195"/>
      <c r="S215" s="2002"/>
      <c r="T215" s="2003" t="s">
        <v>9</v>
      </c>
      <c r="U215" s="2195"/>
      <c r="V215" s="2195"/>
      <c r="W215" s="2195"/>
      <c r="X215" s="2195"/>
      <c r="Y215" s="2002"/>
      <c r="Z215" s="2003" t="s">
        <v>10</v>
      </c>
      <c r="AA215" s="2195"/>
      <c r="AB215" s="2195"/>
      <c r="AC215" s="2195"/>
      <c r="AD215" s="2195"/>
      <c r="AE215" s="2002"/>
      <c r="AF215" s="2003" t="s">
        <v>11</v>
      </c>
      <c r="AG215" s="2195"/>
      <c r="AH215" s="2195"/>
      <c r="AI215" s="2195"/>
      <c r="AJ215" s="2195"/>
      <c r="AK215" s="2002"/>
      <c r="AL215" s="2003" t="s">
        <v>12</v>
      </c>
      <c r="AM215" s="2195"/>
      <c r="AN215" s="2195"/>
      <c r="AO215" s="2195"/>
      <c r="AP215" s="2195"/>
      <c r="AQ215" s="2002"/>
      <c r="AR215" s="2003" t="s">
        <v>13</v>
      </c>
      <c r="AS215" s="2195"/>
      <c r="AT215" s="2195"/>
      <c r="AU215" s="2195"/>
      <c r="AV215" s="2195"/>
      <c r="AW215" s="2002"/>
      <c r="AX215" s="2003" t="s">
        <v>14</v>
      </c>
      <c r="AY215" s="2195"/>
      <c r="AZ215" s="2195"/>
      <c r="BA215" s="2195"/>
      <c r="BB215" s="2195"/>
      <c r="BC215" s="2002"/>
      <c r="BD215" s="2003" t="s">
        <v>15</v>
      </c>
      <c r="BE215" s="2195"/>
      <c r="BF215" s="2195"/>
      <c r="BG215" s="2195"/>
      <c r="BH215" s="2195"/>
      <c r="BI215" s="2002"/>
      <c r="BJ215" s="2003" t="s">
        <v>24</v>
      </c>
      <c r="BK215" s="2195"/>
      <c r="BL215" s="2195"/>
      <c r="BM215" s="2195"/>
      <c r="BN215" s="2195"/>
      <c r="BO215" s="2002"/>
      <c r="BP215" s="2003" t="s">
        <v>16</v>
      </c>
      <c r="BQ215" s="2195"/>
      <c r="BR215" s="2195"/>
      <c r="BS215" s="2195"/>
      <c r="BT215" s="2195"/>
      <c r="BU215" s="2002"/>
      <c r="BV215" s="2003" t="s">
        <v>17</v>
      </c>
      <c r="BW215" s="2195"/>
      <c r="BX215" s="2195"/>
      <c r="BY215" s="2195"/>
      <c r="BZ215" s="2195"/>
      <c r="CA215" s="2002"/>
      <c r="CB215" s="2003" t="s">
        <v>18</v>
      </c>
      <c r="CC215" s="2195"/>
      <c r="CD215" s="2195"/>
      <c r="CE215" s="2195"/>
      <c r="CF215" s="2195"/>
      <c r="CG215" s="2002"/>
      <c r="CH215" s="2003" t="s">
        <v>19</v>
      </c>
      <c r="CI215" s="2195"/>
      <c r="CJ215" s="2195"/>
      <c r="CK215" s="2195"/>
      <c r="CL215" s="2195"/>
      <c r="CM215" s="2002"/>
      <c r="CN215" s="2003" t="s">
        <v>20</v>
      </c>
      <c r="CO215" s="2195"/>
      <c r="CP215" s="2195"/>
      <c r="CQ215" s="2195"/>
      <c r="CR215" s="2195"/>
      <c r="CS215" s="2002"/>
      <c r="CT215" s="2003" t="s">
        <v>21</v>
      </c>
      <c r="CU215" s="2195"/>
      <c r="CV215" s="2195"/>
      <c r="CW215" s="2195"/>
      <c r="CX215" s="2195"/>
      <c r="CY215" s="2002"/>
      <c r="CZ215" s="2003" t="s">
        <v>22</v>
      </c>
      <c r="DA215" s="2195"/>
      <c r="DB215" s="2195"/>
      <c r="DC215" s="2195"/>
      <c r="DD215" s="2195"/>
      <c r="DE215" s="2002"/>
      <c r="DF215" s="2003" t="s">
        <v>23</v>
      </c>
      <c r="DG215" s="2195"/>
      <c r="DH215" s="2195"/>
      <c r="DI215" s="2195"/>
      <c r="DJ215" s="2195"/>
      <c r="DK215" s="2195"/>
    </row>
    <row r="216" spans="1:115" ht="15">
      <c r="A216" s="333" t="s">
        <v>124</v>
      </c>
      <c r="B216" s="2196" t="s">
        <v>201</v>
      </c>
      <c r="C216" s="2197"/>
      <c r="D216" s="2196" t="s">
        <v>104</v>
      </c>
      <c r="E216" s="2197"/>
      <c r="F216" s="2196" t="s">
        <v>3</v>
      </c>
      <c r="G216" s="2197"/>
      <c r="H216" s="2196" t="s">
        <v>201</v>
      </c>
      <c r="I216" s="2197"/>
      <c r="J216" s="2196" t="s">
        <v>104</v>
      </c>
      <c r="K216" s="2197"/>
      <c r="L216" s="2196" t="s">
        <v>3</v>
      </c>
      <c r="M216" s="2197"/>
      <c r="N216" s="2196" t="s">
        <v>201</v>
      </c>
      <c r="O216" s="2197"/>
      <c r="P216" s="2196" t="s">
        <v>104</v>
      </c>
      <c r="Q216" s="2197"/>
      <c r="R216" s="2196" t="s">
        <v>3</v>
      </c>
      <c r="S216" s="2197"/>
      <c r="T216" s="2196" t="s">
        <v>201</v>
      </c>
      <c r="U216" s="2197"/>
      <c r="V216" s="2196" t="s">
        <v>104</v>
      </c>
      <c r="W216" s="2197"/>
      <c r="X216" s="2196" t="s">
        <v>3</v>
      </c>
      <c r="Y216" s="2197"/>
      <c r="Z216" s="2196" t="s">
        <v>201</v>
      </c>
      <c r="AA216" s="2197"/>
      <c r="AB216" s="2196" t="s">
        <v>104</v>
      </c>
      <c r="AC216" s="2197"/>
      <c r="AD216" s="2196" t="s">
        <v>3</v>
      </c>
      <c r="AE216" s="2197"/>
      <c r="AF216" s="2196" t="s">
        <v>201</v>
      </c>
      <c r="AG216" s="2197"/>
      <c r="AH216" s="2196" t="s">
        <v>104</v>
      </c>
      <c r="AI216" s="2202"/>
      <c r="AJ216" s="2202" t="s">
        <v>3</v>
      </c>
      <c r="AK216" s="2197"/>
      <c r="AL216" s="2196" t="s">
        <v>201</v>
      </c>
      <c r="AM216" s="2197"/>
      <c r="AN216" s="2196" t="s">
        <v>104</v>
      </c>
      <c r="AO216" s="2197"/>
      <c r="AP216" s="2196" t="s">
        <v>3</v>
      </c>
      <c r="AQ216" s="2197"/>
      <c r="AR216" s="2196" t="s">
        <v>201</v>
      </c>
      <c r="AS216" s="2197"/>
      <c r="AT216" s="2196" t="s">
        <v>104</v>
      </c>
      <c r="AU216" s="2197"/>
      <c r="AV216" s="2196" t="s">
        <v>3</v>
      </c>
      <c r="AW216" s="2197"/>
      <c r="AX216" s="2199" t="s">
        <v>201</v>
      </c>
      <c r="AY216" s="2197"/>
      <c r="AZ216" s="2196" t="s">
        <v>104</v>
      </c>
      <c r="BA216" s="2197"/>
      <c r="BB216" s="2196" t="s">
        <v>3</v>
      </c>
      <c r="BC216" s="2197"/>
      <c r="BD216" s="2196" t="s">
        <v>201</v>
      </c>
      <c r="BE216" s="2197"/>
      <c r="BF216" s="2196" t="s">
        <v>104</v>
      </c>
      <c r="BG216" s="2197"/>
      <c r="BH216" s="2196" t="s">
        <v>3</v>
      </c>
      <c r="BI216" s="2197"/>
      <c r="BJ216" s="2196" t="s">
        <v>201</v>
      </c>
      <c r="BK216" s="2197"/>
      <c r="BL216" s="2196" t="s">
        <v>104</v>
      </c>
      <c r="BM216" s="2197"/>
      <c r="BN216" s="2196" t="s">
        <v>3</v>
      </c>
      <c r="BO216" s="2197"/>
      <c r="BP216" s="2196" t="s">
        <v>201</v>
      </c>
      <c r="BQ216" s="2197"/>
      <c r="BR216" s="2196" t="s">
        <v>104</v>
      </c>
      <c r="BS216" s="2197"/>
      <c r="BT216" s="2196" t="s">
        <v>3</v>
      </c>
      <c r="BU216" s="2197"/>
      <c r="BV216" s="2196" t="s">
        <v>201</v>
      </c>
      <c r="BW216" s="2197"/>
      <c r="BX216" s="2196" t="s">
        <v>104</v>
      </c>
      <c r="BY216" s="2197"/>
      <c r="BZ216" s="2196" t="s">
        <v>3</v>
      </c>
      <c r="CA216" s="2197"/>
      <c r="CB216" s="2196" t="s">
        <v>201</v>
      </c>
      <c r="CC216" s="2197"/>
      <c r="CD216" s="2196" t="s">
        <v>104</v>
      </c>
      <c r="CE216" s="2197"/>
      <c r="CF216" s="2196" t="s">
        <v>3</v>
      </c>
      <c r="CG216" s="2197"/>
      <c r="CH216" s="2196" t="s">
        <v>201</v>
      </c>
      <c r="CI216" s="2197"/>
      <c r="CJ216" s="2196" t="s">
        <v>104</v>
      </c>
      <c r="CK216" s="2197"/>
      <c r="CL216" s="2196" t="s">
        <v>3</v>
      </c>
      <c r="CM216" s="2197"/>
      <c r="CN216" s="2196" t="s">
        <v>201</v>
      </c>
      <c r="CO216" s="2197"/>
      <c r="CP216" s="2196" t="s">
        <v>104</v>
      </c>
      <c r="CQ216" s="2197"/>
      <c r="CR216" s="2196" t="s">
        <v>3</v>
      </c>
      <c r="CS216" s="2197"/>
      <c r="CT216" s="2196" t="s">
        <v>201</v>
      </c>
      <c r="CU216" s="2197"/>
      <c r="CV216" s="2196" t="s">
        <v>104</v>
      </c>
      <c r="CW216" s="2197"/>
      <c r="CX216" s="2196" t="s">
        <v>3</v>
      </c>
      <c r="CY216" s="2197"/>
      <c r="CZ216" s="2196" t="s">
        <v>201</v>
      </c>
      <c r="DA216" s="2197"/>
      <c r="DB216" s="2196" t="s">
        <v>104</v>
      </c>
      <c r="DC216" s="2197"/>
      <c r="DD216" s="2196" t="s">
        <v>3</v>
      </c>
      <c r="DE216" s="2197"/>
      <c r="DF216" s="2196" t="s">
        <v>201</v>
      </c>
      <c r="DG216" s="2197"/>
      <c r="DH216" s="2196" t="s">
        <v>104</v>
      </c>
      <c r="DI216" s="2197"/>
      <c r="DJ216" s="2196" t="s">
        <v>3</v>
      </c>
      <c r="DK216" s="2202"/>
    </row>
    <row r="217" spans="1:115" ht="15.75" thickBot="1">
      <c r="A217" s="334" t="s">
        <v>202</v>
      </c>
      <c r="B217" s="218" t="s">
        <v>46</v>
      </c>
      <c r="C217" s="266" t="s">
        <v>69</v>
      </c>
      <c r="D217" s="218" t="s">
        <v>46</v>
      </c>
      <c r="E217" s="266" t="s">
        <v>69</v>
      </c>
      <c r="F217" s="218" t="s">
        <v>46</v>
      </c>
      <c r="G217" s="266" t="s">
        <v>69</v>
      </c>
      <c r="H217" s="218" t="s">
        <v>46</v>
      </c>
      <c r="I217" s="266" t="s">
        <v>69</v>
      </c>
      <c r="J217" s="218" t="s">
        <v>46</v>
      </c>
      <c r="K217" s="266" t="s">
        <v>69</v>
      </c>
      <c r="L217" s="218" t="s">
        <v>46</v>
      </c>
      <c r="M217" s="266" t="s">
        <v>69</v>
      </c>
      <c r="N217" s="218" t="s">
        <v>46</v>
      </c>
      <c r="O217" s="266" t="s">
        <v>69</v>
      </c>
      <c r="P217" s="218" t="s">
        <v>46</v>
      </c>
      <c r="Q217" s="266" t="s">
        <v>69</v>
      </c>
      <c r="R217" s="220" t="s">
        <v>46</v>
      </c>
      <c r="S217" s="219" t="s">
        <v>69</v>
      </c>
      <c r="T217" s="218" t="s">
        <v>46</v>
      </c>
      <c r="U217" s="266" t="s">
        <v>69</v>
      </c>
      <c r="V217" s="220" t="s">
        <v>46</v>
      </c>
      <c r="W217" s="219" t="s">
        <v>69</v>
      </c>
      <c r="X217" s="220" t="s">
        <v>46</v>
      </c>
      <c r="Y217" s="219" t="s">
        <v>69</v>
      </c>
      <c r="Z217" s="218" t="s">
        <v>46</v>
      </c>
      <c r="AA217" s="266" t="s">
        <v>69</v>
      </c>
      <c r="AB217" s="220" t="s">
        <v>46</v>
      </c>
      <c r="AC217" s="219" t="s">
        <v>69</v>
      </c>
      <c r="AD217" s="218" t="s">
        <v>46</v>
      </c>
      <c r="AE217" s="266" t="s">
        <v>69</v>
      </c>
      <c r="AF217" s="220" t="s">
        <v>46</v>
      </c>
      <c r="AG217" s="219" t="s">
        <v>69</v>
      </c>
      <c r="AH217" s="220" t="s">
        <v>46</v>
      </c>
      <c r="AI217" s="218" t="s">
        <v>69</v>
      </c>
      <c r="AJ217" s="335" t="s">
        <v>46</v>
      </c>
      <c r="AK217" s="219" t="s">
        <v>69</v>
      </c>
      <c r="AL217" s="218" t="s">
        <v>46</v>
      </c>
      <c r="AM217" s="266" t="s">
        <v>69</v>
      </c>
      <c r="AN217" s="218" t="s">
        <v>46</v>
      </c>
      <c r="AO217" s="266" t="s">
        <v>69</v>
      </c>
      <c r="AP217" s="220" t="s">
        <v>46</v>
      </c>
      <c r="AQ217" s="219" t="s">
        <v>69</v>
      </c>
      <c r="AR217" s="218" t="s">
        <v>46</v>
      </c>
      <c r="AS217" s="266" t="s">
        <v>69</v>
      </c>
      <c r="AT217" s="218" t="s">
        <v>46</v>
      </c>
      <c r="AU217" s="266" t="s">
        <v>69</v>
      </c>
      <c r="AV217" s="218" t="s">
        <v>46</v>
      </c>
      <c r="AW217" s="266" t="s">
        <v>69</v>
      </c>
      <c r="AX217" s="220" t="s">
        <v>46</v>
      </c>
      <c r="AY217" s="219" t="s">
        <v>69</v>
      </c>
      <c r="AZ217" s="218" t="s">
        <v>46</v>
      </c>
      <c r="BA217" s="266" t="s">
        <v>69</v>
      </c>
      <c r="BB217" s="220" t="s">
        <v>46</v>
      </c>
      <c r="BC217" s="219" t="s">
        <v>69</v>
      </c>
      <c r="BD217" s="220" t="s">
        <v>46</v>
      </c>
      <c r="BE217" s="219" t="s">
        <v>69</v>
      </c>
      <c r="BF217" s="220" t="s">
        <v>46</v>
      </c>
      <c r="BG217" s="219" t="s">
        <v>69</v>
      </c>
      <c r="BH217" s="220" t="s">
        <v>46</v>
      </c>
      <c r="BI217" s="219" t="s">
        <v>69</v>
      </c>
      <c r="BJ217" s="220" t="s">
        <v>46</v>
      </c>
      <c r="BK217" s="219" t="s">
        <v>69</v>
      </c>
      <c r="BL217" s="220" t="s">
        <v>46</v>
      </c>
      <c r="BM217" s="219" t="s">
        <v>69</v>
      </c>
      <c r="BN217" s="220" t="s">
        <v>46</v>
      </c>
      <c r="BO217" s="219" t="s">
        <v>69</v>
      </c>
      <c r="BP217" s="220" t="s">
        <v>46</v>
      </c>
      <c r="BQ217" s="219" t="s">
        <v>69</v>
      </c>
      <c r="BR217" s="220" t="s">
        <v>46</v>
      </c>
      <c r="BS217" s="219" t="s">
        <v>69</v>
      </c>
      <c r="BT217" s="220" t="s">
        <v>46</v>
      </c>
      <c r="BU217" s="219" t="s">
        <v>69</v>
      </c>
      <c r="BV217" s="220" t="s">
        <v>46</v>
      </c>
      <c r="BW217" s="219" t="s">
        <v>69</v>
      </c>
      <c r="BX217" s="220" t="s">
        <v>46</v>
      </c>
      <c r="BY217" s="219" t="s">
        <v>69</v>
      </c>
      <c r="BZ217" s="220" t="s">
        <v>46</v>
      </c>
      <c r="CA217" s="219" t="s">
        <v>69</v>
      </c>
      <c r="CB217" s="220" t="s">
        <v>46</v>
      </c>
      <c r="CC217" s="219" t="s">
        <v>69</v>
      </c>
      <c r="CD217" s="220" t="s">
        <v>46</v>
      </c>
      <c r="CE217" s="219" t="s">
        <v>69</v>
      </c>
      <c r="CF217" s="220" t="s">
        <v>46</v>
      </c>
      <c r="CG217" s="219" t="s">
        <v>69</v>
      </c>
      <c r="CH217" s="220" t="s">
        <v>46</v>
      </c>
      <c r="CI217" s="219" t="s">
        <v>69</v>
      </c>
      <c r="CJ217" s="220" t="s">
        <v>46</v>
      </c>
      <c r="CK217" s="219" t="s">
        <v>69</v>
      </c>
      <c r="CL217" s="220" t="s">
        <v>46</v>
      </c>
      <c r="CM217" s="398" t="s">
        <v>69</v>
      </c>
      <c r="CN217" s="335" t="s">
        <v>46</v>
      </c>
      <c r="CO217" s="219" t="s">
        <v>69</v>
      </c>
      <c r="CP217" s="220" t="s">
        <v>46</v>
      </c>
      <c r="CQ217" s="219" t="s">
        <v>69</v>
      </c>
      <c r="CR217" s="220" t="s">
        <v>46</v>
      </c>
      <c r="CS217" s="219" t="s">
        <v>69</v>
      </c>
      <c r="CT217" s="220" t="s">
        <v>46</v>
      </c>
      <c r="CU217" s="219" t="s">
        <v>69</v>
      </c>
      <c r="CV217" s="220" t="s">
        <v>46</v>
      </c>
      <c r="CW217" s="219" t="s">
        <v>69</v>
      </c>
      <c r="CX217" s="220" t="s">
        <v>46</v>
      </c>
      <c r="CY217" s="219" t="s">
        <v>69</v>
      </c>
      <c r="CZ217" s="220" t="s">
        <v>46</v>
      </c>
      <c r="DA217" s="219" t="s">
        <v>69</v>
      </c>
      <c r="DB217" s="220" t="s">
        <v>46</v>
      </c>
      <c r="DC217" s="219" t="s">
        <v>69</v>
      </c>
      <c r="DD217" s="220" t="s">
        <v>46</v>
      </c>
      <c r="DE217" s="219" t="s">
        <v>69</v>
      </c>
      <c r="DF217" s="220" t="s">
        <v>46</v>
      </c>
      <c r="DG217" s="219" t="s">
        <v>69</v>
      </c>
      <c r="DH217" s="220" t="s">
        <v>46</v>
      </c>
      <c r="DI217" s="219" t="s">
        <v>69</v>
      </c>
      <c r="DJ217" s="220" t="s">
        <v>46</v>
      </c>
      <c r="DK217" s="218" t="s">
        <v>69</v>
      </c>
    </row>
    <row r="218" spans="1:115">
      <c r="A218" s="137" t="s">
        <v>203</v>
      </c>
      <c r="B218" s="358">
        <v>67</v>
      </c>
      <c r="C218" s="338">
        <v>0.5</v>
      </c>
      <c r="D218" s="358">
        <v>68</v>
      </c>
      <c r="E218" s="338">
        <v>0.64</v>
      </c>
      <c r="F218" s="358">
        <v>67</v>
      </c>
      <c r="G218" s="338">
        <v>0.64</v>
      </c>
      <c r="H218" s="358">
        <v>71</v>
      </c>
      <c r="I218" s="338">
        <v>0.61</v>
      </c>
      <c r="J218" s="358">
        <v>71</v>
      </c>
      <c r="K218" s="338">
        <v>0.77</v>
      </c>
      <c r="L218" s="358">
        <v>70</v>
      </c>
      <c r="M218" s="338">
        <v>0.77</v>
      </c>
      <c r="N218" s="358">
        <v>56</v>
      </c>
      <c r="O218" s="338">
        <v>0.69000000000000006</v>
      </c>
      <c r="P218" s="358">
        <v>57</v>
      </c>
      <c r="Q218" s="338">
        <v>0.91</v>
      </c>
      <c r="R218" s="381">
        <v>55</v>
      </c>
      <c r="S218" s="338">
        <v>0.91</v>
      </c>
      <c r="T218" s="399">
        <v>70</v>
      </c>
      <c r="U218" s="338">
        <v>1.46</v>
      </c>
      <c r="V218" s="381">
        <v>69</v>
      </c>
      <c r="W218" s="338">
        <v>1.82</v>
      </c>
      <c r="X218" s="381">
        <v>71</v>
      </c>
      <c r="Y218" s="338">
        <v>1.82</v>
      </c>
      <c r="Z218" s="400">
        <v>75</v>
      </c>
      <c r="AA218" s="338">
        <v>1.3900000000000001</v>
      </c>
      <c r="AB218" s="381">
        <v>76</v>
      </c>
      <c r="AC218" s="338">
        <v>1.73</v>
      </c>
      <c r="AD218" s="382">
        <v>74</v>
      </c>
      <c r="AE218" s="338">
        <v>1.73</v>
      </c>
      <c r="AF218" s="381">
        <v>66</v>
      </c>
      <c r="AG218" s="338">
        <v>1.56</v>
      </c>
      <c r="AH218" s="381">
        <v>63</v>
      </c>
      <c r="AI218" s="358">
        <v>2.04</v>
      </c>
      <c r="AJ218" s="380">
        <v>68</v>
      </c>
      <c r="AK218" s="338">
        <v>2.04</v>
      </c>
      <c r="AL218" s="399">
        <v>57</v>
      </c>
      <c r="AM218" s="338">
        <v>1.56</v>
      </c>
      <c r="AN218" s="399">
        <v>55</v>
      </c>
      <c r="AO218" s="338">
        <v>2.0699999999999998</v>
      </c>
      <c r="AP218" s="381">
        <v>58</v>
      </c>
      <c r="AQ218" s="338">
        <v>2.0699999999999998</v>
      </c>
      <c r="AR218" s="399">
        <v>78</v>
      </c>
      <c r="AS218" s="338">
        <v>1.59</v>
      </c>
      <c r="AT218" s="399">
        <v>75</v>
      </c>
      <c r="AU218" s="338">
        <v>2</v>
      </c>
      <c r="AV218" s="399">
        <v>79</v>
      </c>
      <c r="AW218" s="338">
        <v>2</v>
      </c>
      <c r="AX218" s="381">
        <v>77</v>
      </c>
      <c r="AY218" s="338">
        <v>1.33</v>
      </c>
      <c r="AZ218" s="399">
        <v>79</v>
      </c>
      <c r="BA218" s="338">
        <v>1.84</v>
      </c>
      <c r="BB218" s="381">
        <v>76</v>
      </c>
      <c r="BC218" s="338">
        <v>1.84</v>
      </c>
      <c r="BD218" s="381">
        <v>67</v>
      </c>
      <c r="BE218" s="338">
        <v>1.55</v>
      </c>
      <c r="BF218" s="381">
        <v>68</v>
      </c>
      <c r="BG218" s="338">
        <v>1.99</v>
      </c>
      <c r="BH218" s="381">
        <v>66</v>
      </c>
      <c r="BI218" s="338">
        <v>1.99</v>
      </c>
      <c r="BJ218" s="381">
        <v>51</v>
      </c>
      <c r="BK218" s="338">
        <v>1.74</v>
      </c>
      <c r="BL218" s="381">
        <v>54</v>
      </c>
      <c r="BM218" s="338">
        <v>2.36</v>
      </c>
      <c r="BN218" s="381">
        <v>50</v>
      </c>
      <c r="BO218" s="338">
        <v>2.36</v>
      </c>
      <c r="BP218" s="381">
        <v>76</v>
      </c>
      <c r="BQ218" s="338">
        <v>1.3800000000000001</v>
      </c>
      <c r="BR218" s="381">
        <v>74</v>
      </c>
      <c r="BS218" s="338">
        <v>1.74</v>
      </c>
      <c r="BT218" s="381">
        <v>76</v>
      </c>
      <c r="BU218" s="338">
        <v>1.74</v>
      </c>
      <c r="BV218" s="381">
        <v>67</v>
      </c>
      <c r="BW218" s="338">
        <v>1.56</v>
      </c>
      <c r="BX218" s="381">
        <v>70</v>
      </c>
      <c r="BY218" s="338">
        <v>2</v>
      </c>
      <c r="BZ218" s="381">
        <v>66</v>
      </c>
      <c r="CA218" s="338">
        <v>2</v>
      </c>
      <c r="CB218" s="381">
        <v>67</v>
      </c>
      <c r="CC218" s="338">
        <v>1.6500000000000001</v>
      </c>
      <c r="CD218" s="381">
        <v>66</v>
      </c>
      <c r="CE218" s="338">
        <v>2.08</v>
      </c>
      <c r="CF218" s="381">
        <v>67</v>
      </c>
      <c r="CG218" s="338">
        <v>2.08</v>
      </c>
      <c r="CH218" s="381">
        <v>60</v>
      </c>
      <c r="CI218" s="338">
        <v>1.93</v>
      </c>
      <c r="CJ218" s="381">
        <v>62</v>
      </c>
      <c r="CK218" s="338">
        <v>2.4500000000000002</v>
      </c>
      <c r="CL218" s="381">
        <v>59</v>
      </c>
      <c r="CM218" s="382">
        <v>2.4500000000000002</v>
      </c>
      <c r="CN218" s="380">
        <v>56</v>
      </c>
      <c r="CO218" s="338">
        <v>1.47</v>
      </c>
      <c r="CP218" s="381">
        <v>60</v>
      </c>
      <c r="CQ218" s="338">
        <v>1.92</v>
      </c>
      <c r="CR218" s="381">
        <v>53</v>
      </c>
      <c r="CS218" s="338">
        <v>1.92</v>
      </c>
      <c r="CT218" s="381">
        <v>45</v>
      </c>
      <c r="CU218" s="338">
        <v>1.62</v>
      </c>
      <c r="CV218" s="381">
        <v>48</v>
      </c>
      <c r="CW218" s="338">
        <v>2.16</v>
      </c>
      <c r="CX218" s="381">
        <v>43</v>
      </c>
      <c r="CY218" s="338">
        <v>2.16</v>
      </c>
      <c r="CZ218" s="381">
        <v>69</v>
      </c>
      <c r="DA218" s="338">
        <v>1.59</v>
      </c>
      <c r="DB218" s="381">
        <v>66</v>
      </c>
      <c r="DC218" s="338">
        <v>2.0499999999999998</v>
      </c>
      <c r="DD218" s="381">
        <v>70</v>
      </c>
      <c r="DE218" s="338">
        <v>2.0499999999999998</v>
      </c>
      <c r="DF218" s="381">
        <v>46</v>
      </c>
      <c r="DG218" s="338">
        <v>1.61</v>
      </c>
      <c r="DH218" s="381">
        <v>53</v>
      </c>
      <c r="DI218" s="338">
        <v>2.09</v>
      </c>
      <c r="DJ218" s="381">
        <v>43</v>
      </c>
      <c r="DK218" s="358">
        <v>2.09</v>
      </c>
    </row>
    <row r="219" spans="1:115">
      <c r="A219" s="151" t="s">
        <v>228</v>
      </c>
      <c r="B219" s="354">
        <v>33</v>
      </c>
      <c r="C219" s="342">
        <v>0.5</v>
      </c>
      <c r="D219" s="354">
        <v>32</v>
      </c>
      <c r="E219" s="342">
        <v>0.64</v>
      </c>
      <c r="F219" s="354">
        <v>33</v>
      </c>
      <c r="G219" s="342">
        <v>0.64</v>
      </c>
      <c r="H219" s="354">
        <v>29</v>
      </c>
      <c r="I219" s="342">
        <v>0.61</v>
      </c>
      <c r="J219" s="354">
        <v>29</v>
      </c>
      <c r="K219" s="342">
        <v>0.77</v>
      </c>
      <c r="L219" s="354">
        <v>30</v>
      </c>
      <c r="M219" s="342">
        <v>0.77</v>
      </c>
      <c r="N219" s="354">
        <v>44</v>
      </c>
      <c r="O219" s="342">
        <v>0.69000000000000006</v>
      </c>
      <c r="P219" s="354">
        <v>43</v>
      </c>
      <c r="Q219" s="342">
        <v>0.91</v>
      </c>
      <c r="R219" s="385">
        <v>45</v>
      </c>
      <c r="S219" s="342">
        <v>0.91</v>
      </c>
      <c r="T219" s="385">
        <v>30</v>
      </c>
      <c r="U219" s="342">
        <v>1.46</v>
      </c>
      <c r="V219" s="385">
        <v>31</v>
      </c>
      <c r="W219" s="342">
        <v>1.82</v>
      </c>
      <c r="X219" s="385">
        <v>29</v>
      </c>
      <c r="Y219" s="342">
        <v>1.82</v>
      </c>
      <c r="Z219" s="354">
        <v>25</v>
      </c>
      <c r="AA219" s="342">
        <v>1.3900000000000001</v>
      </c>
      <c r="AB219" s="385">
        <v>24</v>
      </c>
      <c r="AC219" s="342">
        <v>1.73</v>
      </c>
      <c r="AD219" s="386">
        <v>26</v>
      </c>
      <c r="AE219" s="342">
        <v>1.73</v>
      </c>
      <c r="AF219" s="385">
        <v>34</v>
      </c>
      <c r="AG219" s="342">
        <v>1.56</v>
      </c>
      <c r="AH219" s="385">
        <v>37</v>
      </c>
      <c r="AI219" s="354">
        <v>2.04</v>
      </c>
      <c r="AJ219" s="384">
        <v>32</v>
      </c>
      <c r="AK219" s="342">
        <v>2.04</v>
      </c>
      <c r="AL219" s="385">
        <v>43</v>
      </c>
      <c r="AM219" s="342">
        <v>1.56</v>
      </c>
      <c r="AN219" s="385">
        <v>45</v>
      </c>
      <c r="AO219" s="342">
        <v>2.0699999999999998</v>
      </c>
      <c r="AP219" s="385">
        <v>42</v>
      </c>
      <c r="AQ219" s="342">
        <v>2.0699999999999998</v>
      </c>
      <c r="AR219" s="385">
        <v>22</v>
      </c>
      <c r="AS219" s="342">
        <v>1.59</v>
      </c>
      <c r="AT219" s="385">
        <v>25</v>
      </c>
      <c r="AU219" s="342">
        <v>2</v>
      </c>
      <c r="AV219" s="385">
        <v>21</v>
      </c>
      <c r="AW219" s="342">
        <v>2</v>
      </c>
      <c r="AX219" s="385">
        <v>23</v>
      </c>
      <c r="AY219" s="342">
        <v>1.33</v>
      </c>
      <c r="AZ219" s="385">
        <v>21</v>
      </c>
      <c r="BA219" s="342">
        <v>1.84</v>
      </c>
      <c r="BB219" s="385">
        <v>24</v>
      </c>
      <c r="BC219" s="342">
        <v>1.84</v>
      </c>
      <c r="BD219" s="385">
        <v>33</v>
      </c>
      <c r="BE219" s="342">
        <v>1.55</v>
      </c>
      <c r="BF219" s="385">
        <v>32</v>
      </c>
      <c r="BG219" s="342">
        <v>1.99</v>
      </c>
      <c r="BH219" s="385">
        <v>34</v>
      </c>
      <c r="BI219" s="342">
        <v>1.99</v>
      </c>
      <c r="BJ219" s="385">
        <v>49</v>
      </c>
      <c r="BK219" s="342">
        <v>1.74</v>
      </c>
      <c r="BL219" s="385">
        <v>46</v>
      </c>
      <c r="BM219" s="342">
        <v>2.36</v>
      </c>
      <c r="BN219" s="385">
        <v>50</v>
      </c>
      <c r="BO219" s="342">
        <v>2.36</v>
      </c>
      <c r="BP219" s="385">
        <v>24</v>
      </c>
      <c r="BQ219" s="342">
        <v>1.3800000000000001</v>
      </c>
      <c r="BR219" s="385">
        <v>26</v>
      </c>
      <c r="BS219" s="342">
        <v>1.74</v>
      </c>
      <c r="BT219" s="385">
        <v>24</v>
      </c>
      <c r="BU219" s="342">
        <v>1.74</v>
      </c>
      <c r="BV219" s="385">
        <v>33</v>
      </c>
      <c r="BW219" s="342">
        <v>1.56</v>
      </c>
      <c r="BX219" s="385">
        <v>30</v>
      </c>
      <c r="BY219" s="342">
        <v>2</v>
      </c>
      <c r="BZ219" s="385">
        <v>34</v>
      </c>
      <c r="CA219" s="342">
        <v>2</v>
      </c>
      <c r="CB219" s="385">
        <v>33</v>
      </c>
      <c r="CC219" s="342">
        <v>1.6500000000000001</v>
      </c>
      <c r="CD219" s="385">
        <v>34</v>
      </c>
      <c r="CE219" s="342">
        <v>2.08</v>
      </c>
      <c r="CF219" s="385">
        <v>33</v>
      </c>
      <c r="CG219" s="342">
        <v>2.08</v>
      </c>
      <c r="CH219" s="385">
        <v>40</v>
      </c>
      <c r="CI219" s="342">
        <v>1.93</v>
      </c>
      <c r="CJ219" s="385">
        <v>38</v>
      </c>
      <c r="CK219" s="342">
        <v>2.4500000000000002</v>
      </c>
      <c r="CL219" s="385">
        <v>41</v>
      </c>
      <c r="CM219" s="386">
        <v>2.4500000000000002</v>
      </c>
      <c r="CN219" s="384">
        <v>44</v>
      </c>
      <c r="CO219" s="342">
        <v>1.47</v>
      </c>
      <c r="CP219" s="385">
        <v>40</v>
      </c>
      <c r="CQ219" s="342">
        <v>1.92</v>
      </c>
      <c r="CR219" s="385">
        <v>47</v>
      </c>
      <c r="CS219" s="342">
        <v>1.92</v>
      </c>
      <c r="CT219" s="385">
        <v>55</v>
      </c>
      <c r="CU219" s="342">
        <v>1.62</v>
      </c>
      <c r="CV219" s="385">
        <v>52</v>
      </c>
      <c r="CW219" s="342">
        <v>2.16</v>
      </c>
      <c r="CX219" s="385">
        <v>57</v>
      </c>
      <c r="CY219" s="342">
        <v>2.16</v>
      </c>
      <c r="CZ219" s="385">
        <v>31</v>
      </c>
      <c r="DA219" s="342">
        <v>1.59</v>
      </c>
      <c r="DB219" s="385">
        <v>34</v>
      </c>
      <c r="DC219" s="342">
        <v>2.0499999999999998</v>
      </c>
      <c r="DD219" s="385">
        <v>30</v>
      </c>
      <c r="DE219" s="342">
        <v>2.0499999999999998</v>
      </c>
      <c r="DF219" s="385">
        <v>54</v>
      </c>
      <c r="DG219" s="342">
        <v>1.61</v>
      </c>
      <c r="DH219" s="385">
        <v>47</v>
      </c>
      <c r="DI219" s="342">
        <v>2.09</v>
      </c>
      <c r="DJ219" s="385">
        <v>57</v>
      </c>
      <c r="DK219" s="354">
        <v>2.09</v>
      </c>
    </row>
    <row r="220" spans="1:115">
      <c r="A220" s="137" t="s">
        <v>205</v>
      </c>
      <c r="B220" s="358">
        <v>15</v>
      </c>
      <c r="C220" s="338">
        <v>0.38</v>
      </c>
      <c r="D220" s="358">
        <v>15</v>
      </c>
      <c r="E220" s="338">
        <v>0.59</v>
      </c>
      <c r="F220" s="358">
        <v>14</v>
      </c>
      <c r="G220" s="338">
        <v>0.48</v>
      </c>
      <c r="H220" s="358">
        <v>13</v>
      </c>
      <c r="I220" s="338">
        <v>0.46</v>
      </c>
      <c r="J220" s="358">
        <v>14</v>
      </c>
      <c r="K220" s="338">
        <v>0.74</v>
      </c>
      <c r="L220" s="358">
        <v>12</v>
      </c>
      <c r="M220" s="338">
        <v>0.57000000000000006</v>
      </c>
      <c r="N220" s="358">
        <v>20</v>
      </c>
      <c r="O220" s="338">
        <v>0.53</v>
      </c>
      <c r="P220" s="358">
        <v>21</v>
      </c>
      <c r="Q220" s="338">
        <v>0.78</v>
      </c>
      <c r="R220" s="381">
        <v>20</v>
      </c>
      <c r="S220" s="338">
        <v>0.69000000000000006</v>
      </c>
      <c r="T220" s="381">
        <v>12</v>
      </c>
      <c r="U220" s="338">
        <v>1.06</v>
      </c>
      <c r="V220" s="381">
        <v>14</v>
      </c>
      <c r="W220" s="338">
        <v>1.79</v>
      </c>
      <c r="X220" s="381">
        <v>11</v>
      </c>
      <c r="Y220" s="338">
        <v>1.3</v>
      </c>
      <c r="Z220" s="358">
        <v>11</v>
      </c>
      <c r="AA220" s="338">
        <v>1.02</v>
      </c>
      <c r="AB220" s="381">
        <v>11</v>
      </c>
      <c r="AC220" s="338">
        <v>1.56</v>
      </c>
      <c r="AD220" s="382">
        <v>12</v>
      </c>
      <c r="AE220" s="338">
        <v>1.28</v>
      </c>
      <c r="AF220" s="381">
        <v>7</v>
      </c>
      <c r="AG220" s="338">
        <v>0.8</v>
      </c>
      <c r="AH220" s="381">
        <v>8</v>
      </c>
      <c r="AI220" s="358">
        <v>1.3800000000000001</v>
      </c>
      <c r="AJ220" s="380">
        <v>6</v>
      </c>
      <c r="AK220" s="338">
        <v>0.96</v>
      </c>
      <c r="AL220" s="381">
        <v>20</v>
      </c>
      <c r="AM220" s="338">
        <v>1.2</v>
      </c>
      <c r="AN220" s="381">
        <v>23</v>
      </c>
      <c r="AO220" s="338">
        <v>1.83</v>
      </c>
      <c r="AP220" s="381">
        <v>18</v>
      </c>
      <c r="AQ220" s="338">
        <v>1.55</v>
      </c>
      <c r="AR220" s="381">
        <v>10</v>
      </c>
      <c r="AS220" s="338">
        <v>1.19</v>
      </c>
      <c r="AT220" s="381">
        <v>12</v>
      </c>
      <c r="AU220" s="338">
        <v>2</v>
      </c>
      <c r="AV220" s="381">
        <v>9</v>
      </c>
      <c r="AW220" s="338">
        <v>1.47</v>
      </c>
      <c r="AX220" s="381">
        <v>6</v>
      </c>
      <c r="AY220" s="338">
        <v>0.74</v>
      </c>
      <c r="AZ220" s="381">
        <v>8</v>
      </c>
      <c r="BA220" s="338">
        <v>1.22</v>
      </c>
      <c r="BB220" s="381">
        <v>5</v>
      </c>
      <c r="BC220" s="338">
        <v>0.93</v>
      </c>
      <c r="BD220" s="381">
        <v>10</v>
      </c>
      <c r="BE220" s="338">
        <v>1.03</v>
      </c>
      <c r="BF220" s="381">
        <v>11</v>
      </c>
      <c r="BG220" s="338">
        <v>1.59</v>
      </c>
      <c r="BH220" s="381">
        <v>10</v>
      </c>
      <c r="BI220" s="338">
        <v>1.31</v>
      </c>
      <c r="BJ220" s="381">
        <v>22</v>
      </c>
      <c r="BK220" s="338">
        <v>1.37</v>
      </c>
      <c r="BL220" s="381">
        <v>23</v>
      </c>
      <c r="BM220" s="338">
        <v>1.8900000000000001</v>
      </c>
      <c r="BN220" s="381">
        <v>21</v>
      </c>
      <c r="BO220" s="338">
        <v>1.82</v>
      </c>
      <c r="BP220" s="381">
        <v>13</v>
      </c>
      <c r="BQ220" s="338">
        <v>1.1100000000000001</v>
      </c>
      <c r="BR220" s="381">
        <v>13</v>
      </c>
      <c r="BS220" s="338">
        <v>1.67</v>
      </c>
      <c r="BT220" s="381">
        <v>14</v>
      </c>
      <c r="BU220" s="338">
        <v>1.43</v>
      </c>
      <c r="BV220" s="381">
        <v>16</v>
      </c>
      <c r="BW220" s="338">
        <v>1.21</v>
      </c>
      <c r="BX220" s="381">
        <v>17</v>
      </c>
      <c r="BY220" s="338">
        <v>1.98</v>
      </c>
      <c r="BZ220" s="381">
        <v>15</v>
      </c>
      <c r="CA220" s="338">
        <v>1.52</v>
      </c>
      <c r="CB220" s="381">
        <v>11</v>
      </c>
      <c r="CC220" s="338">
        <v>1.0900000000000001</v>
      </c>
      <c r="CD220" s="381">
        <v>13</v>
      </c>
      <c r="CE220" s="338">
        <v>1.93</v>
      </c>
      <c r="CF220" s="381">
        <v>10</v>
      </c>
      <c r="CG220" s="338">
        <v>1.33</v>
      </c>
      <c r="CH220" s="381">
        <v>17</v>
      </c>
      <c r="CI220" s="338">
        <v>1.5</v>
      </c>
      <c r="CJ220" s="381">
        <v>17</v>
      </c>
      <c r="CK220" s="338">
        <v>2.39</v>
      </c>
      <c r="CL220" s="381">
        <v>17</v>
      </c>
      <c r="CM220" s="382">
        <v>1.9000000000000001</v>
      </c>
      <c r="CN220" s="380">
        <v>23</v>
      </c>
      <c r="CO220" s="338">
        <v>1.24</v>
      </c>
      <c r="CP220" s="381">
        <v>23</v>
      </c>
      <c r="CQ220" s="338">
        <v>1.84</v>
      </c>
      <c r="CR220" s="381">
        <v>23</v>
      </c>
      <c r="CS220" s="338">
        <v>1.61</v>
      </c>
      <c r="CT220" s="381">
        <v>32</v>
      </c>
      <c r="CU220" s="338">
        <v>1.47</v>
      </c>
      <c r="CV220" s="381">
        <v>34</v>
      </c>
      <c r="CW220" s="338">
        <v>2.13</v>
      </c>
      <c r="CX220" s="381">
        <v>31</v>
      </c>
      <c r="CY220" s="338">
        <v>1.93</v>
      </c>
      <c r="CZ220" s="381">
        <v>17</v>
      </c>
      <c r="DA220" s="338">
        <v>1.28</v>
      </c>
      <c r="DB220" s="381">
        <v>19</v>
      </c>
      <c r="DC220" s="338">
        <v>1.8900000000000001</v>
      </c>
      <c r="DD220" s="381">
        <v>15</v>
      </c>
      <c r="DE220" s="338">
        <v>1.6500000000000001</v>
      </c>
      <c r="DF220" s="381">
        <v>29</v>
      </c>
      <c r="DG220" s="338">
        <v>1.47</v>
      </c>
      <c r="DH220" s="381">
        <v>26</v>
      </c>
      <c r="DI220" s="338">
        <v>2.11</v>
      </c>
      <c r="DJ220" s="381">
        <v>31</v>
      </c>
      <c r="DK220" s="358">
        <v>1.94</v>
      </c>
    </row>
    <row r="221" spans="1:115">
      <c r="A221" s="151" t="s">
        <v>206</v>
      </c>
      <c r="B221" s="354">
        <v>11</v>
      </c>
      <c r="C221" s="342">
        <v>0.33</v>
      </c>
      <c r="D221" s="354">
        <v>10</v>
      </c>
      <c r="E221" s="342">
        <v>0.48</v>
      </c>
      <c r="F221" s="354">
        <v>11</v>
      </c>
      <c r="G221" s="342">
        <v>0.43</v>
      </c>
      <c r="H221" s="354">
        <v>11</v>
      </c>
      <c r="I221" s="342">
        <v>0.4</v>
      </c>
      <c r="J221" s="354">
        <v>10</v>
      </c>
      <c r="K221" s="342">
        <v>0.59</v>
      </c>
      <c r="L221" s="354">
        <v>11</v>
      </c>
      <c r="M221" s="342">
        <v>0.52</v>
      </c>
      <c r="N221" s="354">
        <v>12</v>
      </c>
      <c r="O221" s="342">
        <v>0.45</v>
      </c>
      <c r="P221" s="354">
        <v>12</v>
      </c>
      <c r="Q221" s="342">
        <v>0.66</v>
      </c>
      <c r="R221" s="385">
        <v>13</v>
      </c>
      <c r="S221" s="342">
        <v>0.59</v>
      </c>
      <c r="T221" s="385">
        <v>12</v>
      </c>
      <c r="U221" s="342">
        <v>1.02</v>
      </c>
      <c r="V221" s="385">
        <v>9</v>
      </c>
      <c r="W221" s="342">
        <v>1.45</v>
      </c>
      <c r="X221" s="385">
        <v>13</v>
      </c>
      <c r="Y221" s="342">
        <v>1.31</v>
      </c>
      <c r="Z221" s="354">
        <v>9</v>
      </c>
      <c r="AA221" s="342">
        <v>0.9</v>
      </c>
      <c r="AB221" s="385">
        <v>8</v>
      </c>
      <c r="AC221" s="342">
        <v>1.37</v>
      </c>
      <c r="AD221" s="386">
        <v>9</v>
      </c>
      <c r="AE221" s="342">
        <v>1.1300000000000001</v>
      </c>
      <c r="AF221" s="385">
        <v>18</v>
      </c>
      <c r="AG221" s="342">
        <v>1.22</v>
      </c>
      <c r="AH221" s="385">
        <v>20</v>
      </c>
      <c r="AI221" s="354">
        <v>1.8900000000000001</v>
      </c>
      <c r="AJ221" s="384">
        <v>17</v>
      </c>
      <c r="AK221" s="342">
        <v>1.58</v>
      </c>
      <c r="AL221" s="385">
        <v>13</v>
      </c>
      <c r="AM221" s="342">
        <v>1.02</v>
      </c>
      <c r="AN221" s="385">
        <v>12</v>
      </c>
      <c r="AO221" s="342">
        <v>1.42</v>
      </c>
      <c r="AP221" s="385">
        <v>13</v>
      </c>
      <c r="AQ221" s="342">
        <v>1.36</v>
      </c>
      <c r="AR221" s="385">
        <v>8</v>
      </c>
      <c r="AS221" s="342">
        <v>1.02</v>
      </c>
      <c r="AT221" s="385">
        <v>10</v>
      </c>
      <c r="AU221" s="342">
        <v>1.6400000000000001</v>
      </c>
      <c r="AV221" s="385">
        <v>7</v>
      </c>
      <c r="AW221" s="342">
        <v>1.28</v>
      </c>
      <c r="AX221" s="385">
        <v>12</v>
      </c>
      <c r="AY221" s="342">
        <v>1.06</v>
      </c>
      <c r="AZ221" s="385">
        <v>9</v>
      </c>
      <c r="BA221" s="342">
        <v>1.21</v>
      </c>
      <c r="BB221" s="385">
        <v>14</v>
      </c>
      <c r="BC221" s="342">
        <v>1.52</v>
      </c>
      <c r="BD221" s="385">
        <v>14</v>
      </c>
      <c r="BE221" s="342">
        <v>1.1100000000000001</v>
      </c>
      <c r="BF221" s="385">
        <v>14</v>
      </c>
      <c r="BG221" s="342">
        <v>1.6500000000000001</v>
      </c>
      <c r="BH221" s="385">
        <v>14</v>
      </c>
      <c r="BI221" s="342">
        <v>1.43</v>
      </c>
      <c r="BJ221" s="385">
        <v>12</v>
      </c>
      <c r="BK221" s="342">
        <v>1.06</v>
      </c>
      <c r="BL221" s="385">
        <v>10</v>
      </c>
      <c r="BM221" s="342">
        <v>1.31</v>
      </c>
      <c r="BN221" s="385">
        <v>13</v>
      </c>
      <c r="BO221" s="342">
        <v>1.44</v>
      </c>
      <c r="BP221" s="385">
        <v>7</v>
      </c>
      <c r="BQ221" s="342">
        <v>0.81</v>
      </c>
      <c r="BR221" s="385">
        <v>10</v>
      </c>
      <c r="BS221" s="342">
        <v>1.46</v>
      </c>
      <c r="BT221" s="385">
        <v>6</v>
      </c>
      <c r="BU221" s="342">
        <v>0.96</v>
      </c>
      <c r="BV221" s="385">
        <v>10</v>
      </c>
      <c r="BW221" s="342">
        <v>1.03</v>
      </c>
      <c r="BX221" s="385">
        <v>9</v>
      </c>
      <c r="BY221" s="342">
        <v>1.42</v>
      </c>
      <c r="BZ221" s="385">
        <v>11</v>
      </c>
      <c r="CA221" s="342">
        <v>1.35</v>
      </c>
      <c r="CB221" s="385">
        <v>15</v>
      </c>
      <c r="CC221" s="342">
        <v>1.23</v>
      </c>
      <c r="CD221" s="385">
        <v>14</v>
      </c>
      <c r="CE221" s="342">
        <v>1.94</v>
      </c>
      <c r="CF221" s="385">
        <v>15</v>
      </c>
      <c r="CG221" s="342">
        <v>1.56</v>
      </c>
      <c r="CH221" s="385">
        <v>10</v>
      </c>
      <c r="CI221" s="342">
        <v>1.17</v>
      </c>
      <c r="CJ221" s="385">
        <v>6</v>
      </c>
      <c r="CK221" s="342">
        <v>1.18</v>
      </c>
      <c r="CL221" s="385">
        <v>13</v>
      </c>
      <c r="CM221" s="386">
        <v>1.6</v>
      </c>
      <c r="CN221" s="384">
        <v>11</v>
      </c>
      <c r="CO221" s="342">
        <v>0.93</v>
      </c>
      <c r="CP221" s="385">
        <v>8</v>
      </c>
      <c r="CQ221" s="342">
        <v>1.18</v>
      </c>
      <c r="CR221" s="385">
        <v>12</v>
      </c>
      <c r="CS221" s="342">
        <v>1.25</v>
      </c>
      <c r="CT221" s="385">
        <v>9</v>
      </c>
      <c r="CU221" s="342">
        <v>0.9</v>
      </c>
      <c r="CV221" s="385">
        <v>7</v>
      </c>
      <c r="CW221" s="342">
        <v>1.1100000000000001</v>
      </c>
      <c r="CX221" s="385">
        <v>10</v>
      </c>
      <c r="CY221" s="342">
        <v>1.24</v>
      </c>
      <c r="CZ221" s="385">
        <v>8</v>
      </c>
      <c r="DA221" s="342">
        <v>0.87</v>
      </c>
      <c r="DB221" s="385">
        <v>8</v>
      </c>
      <c r="DC221" s="342">
        <v>1.27</v>
      </c>
      <c r="DD221" s="385">
        <v>8</v>
      </c>
      <c r="DE221" s="342">
        <v>1.1200000000000001</v>
      </c>
      <c r="DF221" s="385">
        <v>8</v>
      </c>
      <c r="DG221" s="342">
        <v>0.86</v>
      </c>
      <c r="DH221" s="385">
        <v>7</v>
      </c>
      <c r="DI221" s="342">
        <v>1.23</v>
      </c>
      <c r="DJ221" s="385">
        <v>8</v>
      </c>
      <c r="DK221" s="354">
        <v>1.1400000000000001</v>
      </c>
    </row>
    <row r="222" spans="1:115">
      <c r="A222" s="388" t="s">
        <v>207</v>
      </c>
      <c r="B222" s="363">
        <v>7</v>
      </c>
      <c r="C222" s="347">
        <v>0.26</v>
      </c>
      <c r="D222" s="363">
        <v>7</v>
      </c>
      <c r="E222" s="347">
        <v>0.38</v>
      </c>
      <c r="F222" s="363">
        <v>7</v>
      </c>
      <c r="G222" s="347">
        <v>0.34</v>
      </c>
      <c r="H222" s="363">
        <v>6</v>
      </c>
      <c r="I222" s="347">
        <v>0.31</v>
      </c>
      <c r="J222" s="363">
        <v>5</v>
      </c>
      <c r="K222" s="347">
        <v>0.45</v>
      </c>
      <c r="L222" s="363">
        <v>6</v>
      </c>
      <c r="M222" s="347">
        <v>0.4</v>
      </c>
      <c r="N222" s="363">
        <v>12</v>
      </c>
      <c r="O222" s="347">
        <v>0.42</v>
      </c>
      <c r="P222" s="363">
        <v>10</v>
      </c>
      <c r="Q222" s="347">
        <v>0.59</v>
      </c>
      <c r="R222" s="391">
        <v>12</v>
      </c>
      <c r="S222" s="347">
        <v>0.56000000000000005</v>
      </c>
      <c r="T222" s="391">
        <v>6</v>
      </c>
      <c r="U222" s="347">
        <v>0.70000000000000007</v>
      </c>
      <c r="V222" s="391">
        <v>8</v>
      </c>
      <c r="W222" s="347">
        <v>1.4000000000000001</v>
      </c>
      <c r="X222" s="391">
        <v>5</v>
      </c>
      <c r="Y222" s="347">
        <v>0.79</v>
      </c>
      <c r="Z222" s="363">
        <v>5</v>
      </c>
      <c r="AA222" s="347">
        <v>0.70000000000000007</v>
      </c>
      <c r="AB222" s="391">
        <v>5</v>
      </c>
      <c r="AC222" s="347">
        <v>1.18</v>
      </c>
      <c r="AD222" s="390">
        <v>5</v>
      </c>
      <c r="AE222" s="347">
        <v>0.85</v>
      </c>
      <c r="AF222" s="391">
        <v>9</v>
      </c>
      <c r="AG222" s="347">
        <v>0.9</v>
      </c>
      <c r="AH222" s="391">
        <v>9</v>
      </c>
      <c r="AI222" s="363">
        <v>1.37</v>
      </c>
      <c r="AJ222" s="389">
        <v>9</v>
      </c>
      <c r="AK222" s="347">
        <v>1.18</v>
      </c>
      <c r="AL222" s="391">
        <v>11</v>
      </c>
      <c r="AM222" s="347">
        <v>0.93</v>
      </c>
      <c r="AN222" s="391">
        <v>10</v>
      </c>
      <c r="AO222" s="347">
        <v>1.31</v>
      </c>
      <c r="AP222" s="391">
        <v>11</v>
      </c>
      <c r="AQ222" s="347">
        <v>1.24</v>
      </c>
      <c r="AR222" s="391">
        <v>4</v>
      </c>
      <c r="AS222" s="347">
        <v>0.69000000000000006</v>
      </c>
      <c r="AT222" s="391">
        <v>3</v>
      </c>
      <c r="AU222" s="347">
        <v>0.94000000000000006</v>
      </c>
      <c r="AV222" s="391">
        <v>4</v>
      </c>
      <c r="AW222" s="347">
        <v>0.91</v>
      </c>
      <c r="AX222" s="391">
        <v>4</v>
      </c>
      <c r="AY222" s="347">
        <v>0.57999999999999996</v>
      </c>
      <c r="AZ222" s="391">
        <v>3</v>
      </c>
      <c r="BA222" s="347">
        <v>0.75</v>
      </c>
      <c r="BB222" s="391">
        <v>4</v>
      </c>
      <c r="BC222" s="347">
        <v>0.8</v>
      </c>
      <c r="BD222" s="391">
        <v>9</v>
      </c>
      <c r="BE222" s="347">
        <v>0.92</v>
      </c>
      <c r="BF222" s="391">
        <v>7</v>
      </c>
      <c r="BG222" s="347">
        <v>1.1500000000000001</v>
      </c>
      <c r="BH222" s="391">
        <v>10</v>
      </c>
      <c r="BI222" s="347">
        <v>1.22</v>
      </c>
      <c r="BJ222" s="391">
        <v>15</v>
      </c>
      <c r="BK222" s="347">
        <v>1.2</v>
      </c>
      <c r="BL222" s="391">
        <v>13</v>
      </c>
      <c r="BM222" s="347">
        <v>1.5</v>
      </c>
      <c r="BN222" s="391">
        <v>16</v>
      </c>
      <c r="BO222" s="347">
        <v>1.6400000000000001</v>
      </c>
      <c r="BP222" s="391">
        <v>4</v>
      </c>
      <c r="BQ222" s="347">
        <v>0.57999999999999996</v>
      </c>
      <c r="BR222" s="391">
        <v>3</v>
      </c>
      <c r="BS222" s="347">
        <v>0.85</v>
      </c>
      <c r="BT222" s="391">
        <v>4</v>
      </c>
      <c r="BU222" s="347">
        <v>0.75</v>
      </c>
      <c r="BV222" s="391">
        <v>6</v>
      </c>
      <c r="BW222" s="347">
        <v>0.81</v>
      </c>
      <c r="BX222" s="391">
        <v>4</v>
      </c>
      <c r="BY222" s="347">
        <v>1.01</v>
      </c>
      <c r="BZ222" s="391">
        <v>7</v>
      </c>
      <c r="CA222" s="347">
        <v>1.08</v>
      </c>
      <c r="CB222" s="391">
        <v>8</v>
      </c>
      <c r="CC222" s="347">
        <v>0.95000000000000007</v>
      </c>
      <c r="CD222" s="391">
        <v>6</v>
      </c>
      <c r="CE222" s="347">
        <v>1.3800000000000001</v>
      </c>
      <c r="CF222" s="391">
        <v>8</v>
      </c>
      <c r="CG222" s="347">
        <v>1.23</v>
      </c>
      <c r="CH222" s="391">
        <v>13</v>
      </c>
      <c r="CI222" s="347">
        <v>1.24</v>
      </c>
      <c r="CJ222" s="391">
        <v>14</v>
      </c>
      <c r="CK222" s="347">
        <v>2.13</v>
      </c>
      <c r="CL222" s="391">
        <v>12</v>
      </c>
      <c r="CM222" s="390">
        <v>1.52</v>
      </c>
      <c r="CN222" s="389">
        <v>10</v>
      </c>
      <c r="CO222" s="347">
        <v>0.89</v>
      </c>
      <c r="CP222" s="391">
        <v>9</v>
      </c>
      <c r="CQ222" s="347">
        <v>1.21</v>
      </c>
      <c r="CR222" s="391">
        <v>11</v>
      </c>
      <c r="CS222" s="347">
        <v>1.18</v>
      </c>
      <c r="CT222" s="391">
        <v>14</v>
      </c>
      <c r="CU222" s="347">
        <v>1.0900000000000001</v>
      </c>
      <c r="CV222" s="391">
        <v>11</v>
      </c>
      <c r="CW222" s="347">
        <v>1.42</v>
      </c>
      <c r="CX222" s="391">
        <v>15</v>
      </c>
      <c r="CY222" s="347">
        <v>1.48</v>
      </c>
      <c r="CZ222" s="391">
        <v>7</v>
      </c>
      <c r="DA222" s="347">
        <v>0.81</v>
      </c>
      <c r="DB222" s="391">
        <v>7</v>
      </c>
      <c r="DC222" s="347">
        <v>1.19</v>
      </c>
      <c r="DD222" s="391">
        <v>7</v>
      </c>
      <c r="DE222" s="347">
        <v>1.04</v>
      </c>
      <c r="DF222" s="391">
        <v>17</v>
      </c>
      <c r="DG222" s="347">
        <v>1.21</v>
      </c>
      <c r="DH222" s="391">
        <v>14</v>
      </c>
      <c r="DI222" s="347">
        <v>1.6600000000000001</v>
      </c>
      <c r="DJ222" s="391">
        <v>18</v>
      </c>
      <c r="DK222" s="363">
        <v>1.61</v>
      </c>
    </row>
    <row r="223" spans="1:115">
      <c r="A223" s="60" t="s">
        <v>217</v>
      </c>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c r="AA223" s="382"/>
      <c r="AB223" s="382"/>
      <c r="AC223" s="382"/>
      <c r="AD223" s="382"/>
      <c r="AE223" s="382"/>
      <c r="AF223" s="382"/>
      <c r="AG223" s="382"/>
      <c r="AH223" s="382"/>
      <c r="AI223" s="382"/>
      <c r="AJ223" s="382"/>
      <c r="AK223" s="382"/>
      <c r="AL223" s="382"/>
      <c r="AM223" s="382"/>
      <c r="AN223" s="382"/>
      <c r="AO223" s="382"/>
      <c r="AP223" s="382"/>
      <c r="AQ223" s="382"/>
      <c r="AR223" s="382"/>
      <c r="AS223" s="382"/>
      <c r="AT223" s="382"/>
      <c r="AU223" s="382"/>
      <c r="AV223" s="382"/>
      <c r="AW223" s="382"/>
      <c r="AX223" s="382"/>
      <c r="AY223" s="382"/>
      <c r="AZ223" s="382"/>
      <c r="BA223" s="382"/>
      <c r="BB223" s="382"/>
      <c r="BC223" s="382"/>
      <c r="BD223" s="382"/>
      <c r="BE223" s="382"/>
      <c r="BF223" s="382"/>
      <c r="BG223" s="382"/>
      <c r="BH223" s="382"/>
      <c r="BI223" s="382"/>
      <c r="BJ223" s="382"/>
      <c r="BK223" s="382"/>
      <c r="BL223" s="382"/>
      <c r="BM223" s="382"/>
      <c r="BN223" s="382"/>
      <c r="BO223" s="382"/>
      <c r="BP223" s="382"/>
      <c r="BQ223" s="382"/>
      <c r="BR223" s="382"/>
      <c r="BS223" s="382"/>
      <c r="BT223" s="382"/>
      <c r="BU223" s="382"/>
      <c r="BV223" s="382"/>
      <c r="BW223" s="382"/>
      <c r="BX223" s="382"/>
      <c r="BY223" s="382"/>
      <c r="BZ223" s="382"/>
      <c r="CA223" s="382"/>
      <c r="CB223" s="382"/>
      <c r="CC223" s="382"/>
      <c r="CD223" s="382"/>
      <c r="CE223" s="382"/>
      <c r="CF223" s="382"/>
      <c r="CG223" s="382"/>
      <c r="CH223" s="382"/>
      <c r="CI223" s="382"/>
      <c r="CJ223" s="382"/>
      <c r="CK223" s="382"/>
      <c r="CL223" s="382"/>
      <c r="CM223" s="382"/>
      <c r="CN223" s="382"/>
      <c r="CO223" s="382"/>
      <c r="CP223" s="382"/>
      <c r="CQ223" s="382"/>
      <c r="CR223" s="382"/>
      <c r="CS223" s="382"/>
      <c r="CT223" s="382"/>
      <c r="CU223" s="382"/>
      <c r="CV223" s="382"/>
      <c r="CW223" s="382"/>
      <c r="CX223" s="382"/>
      <c r="CY223" s="382"/>
      <c r="CZ223" s="382"/>
      <c r="DA223" s="382"/>
      <c r="DB223" s="382"/>
      <c r="DC223" s="382"/>
      <c r="DD223" s="382"/>
      <c r="DE223" s="382"/>
      <c r="DF223" s="382"/>
      <c r="DG223" s="382"/>
      <c r="DH223" s="382"/>
      <c r="DI223" s="382"/>
      <c r="DJ223" s="382"/>
      <c r="DK223" s="382"/>
    </row>
    <row r="224" spans="1:115" ht="15">
      <c r="A224" s="758" t="s">
        <v>418</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c r="AH224" s="303"/>
      <c r="AI224" s="303"/>
      <c r="AJ224" s="303"/>
      <c r="AK224" s="303"/>
      <c r="AL224" s="303"/>
      <c r="AM224" s="303"/>
      <c r="AN224" s="303"/>
      <c r="AO224" s="303"/>
      <c r="AP224" s="303"/>
      <c r="AQ224" s="303"/>
      <c r="AR224" s="303"/>
      <c r="AS224" s="303"/>
      <c r="AT224" s="303"/>
      <c r="AU224" s="303"/>
      <c r="AV224" s="303"/>
      <c r="AW224" s="303"/>
      <c r="AX224" s="303"/>
      <c r="AY224" s="303"/>
      <c r="AZ224" s="303"/>
      <c r="BA224" s="303"/>
      <c r="BB224" s="303"/>
      <c r="BC224" s="303"/>
      <c r="BD224" s="303"/>
      <c r="BE224" s="303"/>
      <c r="BF224" s="303"/>
      <c r="BG224" s="303"/>
      <c r="BH224" s="303"/>
      <c r="BI224" s="303"/>
      <c r="BJ224" s="303"/>
      <c r="BK224" s="303"/>
      <c r="BL224" s="303"/>
      <c r="BM224" s="303"/>
      <c r="BN224" s="303"/>
      <c r="BO224" s="303"/>
      <c r="BP224" s="303"/>
      <c r="BQ224" s="303"/>
      <c r="BR224" s="303"/>
      <c r="BS224" s="303"/>
      <c r="BT224" s="303"/>
      <c r="BU224" s="303"/>
      <c r="BV224" s="303"/>
      <c r="BW224" s="303"/>
      <c r="BX224" s="303"/>
      <c r="BY224" s="303"/>
      <c r="BZ224" s="303"/>
      <c r="CA224" s="303"/>
      <c r="CB224" s="303"/>
      <c r="CC224" s="303"/>
      <c r="CD224" s="303"/>
      <c r="CE224" s="303"/>
      <c r="CF224" s="303"/>
      <c r="CG224" s="303"/>
      <c r="CH224" s="303"/>
      <c r="CI224" s="303"/>
      <c r="CJ224" s="303"/>
      <c r="CK224" s="303"/>
      <c r="CL224" s="303"/>
      <c r="CM224" s="303"/>
      <c r="CN224" s="303"/>
      <c r="CO224" s="303"/>
      <c r="CP224" s="303"/>
      <c r="CQ224" s="303"/>
      <c r="CR224" s="303"/>
      <c r="CS224" s="303"/>
      <c r="CT224" s="303"/>
      <c r="CU224" s="303"/>
      <c r="CV224" s="303"/>
      <c r="CW224" s="303"/>
      <c r="CX224" s="303"/>
      <c r="CY224" s="303"/>
      <c r="CZ224" s="303"/>
      <c r="DA224" s="303"/>
      <c r="DB224" s="303"/>
      <c r="DC224" s="303"/>
      <c r="DD224" s="303"/>
      <c r="DE224" s="303"/>
      <c r="DF224" s="303"/>
      <c r="DG224" s="303"/>
      <c r="DH224" s="303"/>
      <c r="DI224" s="303"/>
      <c r="DJ224" s="303"/>
      <c r="DK224" s="303"/>
    </row>
    <row r="225" spans="1:115" ht="1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303"/>
      <c r="AF225" s="303"/>
      <c r="AG225" s="303"/>
      <c r="AH225" s="303"/>
      <c r="AI225" s="303"/>
      <c r="AJ225" s="303"/>
      <c r="AK225" s="303"/>
      <c r="AL225" s="303"/>
      <c r="AM225" s="303"/>
      <c r="AN225" s="303"/>
      <c r="AO225" s="303"/>
      <c r="AP225" s="303"/>
      <c r="AQ225" s="303"/>
      <c r="AR225" s="303"/>
      <c r="AS225" s="303"/>
      <c r="AT225" s="303"/>
      <c r="AU225" s="303"/>
      <c r="AV225" s="303"/>
      <c r="AW225" s="303"/>
      <c r="AX225" s="303"/>
      <c r="AY225" s="303"/>
      <c r="AZ225" s="303"/>
      <c r="BA225" s="303"/>
      <c r="BB225" s="303"/>
      <c r="BC225" s="303"/>
      <c r="BD225" s="303"/>
      <c r="BE225" s="303"/>
      <c r="BF225" s="303"/>
      <c r="BG225" s="303"/>
      <c r="BH225" s="303"/>
      <c r="BI225" s="303"/>
      <c r="BJ225" s="303"/>
      <c r="BK225" s="303"/>
      <c r="BL225" s="303"/>
      <c r="BM225" s="303"/>
      <c r="BN225" s="303"/>
      <c r="BO225" s="303"/>
      <c r="BP225" s="303"/>
      <c r="BQ225" s="303"/>
      <c r="BR225" s="303"/>
      <c r="BS225" s="303"/>
      <c r="BT225" s="303"/>
      <c r="BU225" s="303"/>
      <c r="BV225" s="303"/>
      <c r="BW225" s="303"/>
      <c r="BX225" s="303"/>
      <c r="BY225" s="303"/>
      <c r="BZ225" s="303"/>
      <c r="CA225" s="303"/>
      <c r="CB225" s="303"/>
      <c r="CC225" s="303"/>
      <c r="CD225" s="303"/>
      <c r="CE225" s="303"/>
      <c r="CF225" s="303"/>
      <c r="CG225" s="303"/>
      <c r="CH225" s="303"/>
      <c r="CI225" s="303"/>
      <c r="CJ225" s="303"/>
      <c r="CK225" s="303"/>
      <c r="CL225" s="303"/>
      <c r="CM225" s="303"/>
      <c r="CN225" s="303"/>
      <c r="CO225" s="303"/>
      <c r="CP225" s="303"/>
      <c r="CQ225" s="303"/>
      <c r="CR225" s="303"/>
      <c r="CS225" s="303"/>
      <c r="CT225" s="303"/>
      <c r="CU225" s="303"/>
      <c r="CV225" s="303"/>
      <c r="CW225" s="303"/>
      <c r="CX225" s="303"/>
      <c r="CY225" s="303"/>
      <c r="CZ225" s="303"/>
      <c r="DA225" s="303"/>
      <c r="DB225" s="303"/>
      <c r="DC225" s="303"/>
      <c r="DD225" s="303"/>
      <c r="DE225" s="303"/>
      <c r="DF225" s="303"/>
      <c r="DG225" s="303"/>
      <c r="DH225" s="303"/>
      <c r="DI225" s="303"/>
      <c r="DJ225" s="303"/>
      <c r="DK225" s="303"/>
    </row>
    <row r="226" spans="1:115" ht="15">
      <c r="A226" s="2" t="s">
        <v>405</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c r="AF226" s="303"/>
      <c r="AG226" s="303"/>
      <c r="AH226" s="303"/>
      <c r="AI226" s="303"/>
      <c r="AJ226" s="303"/>
      <c r="AK226" s="303"/>
      <c r="AL226" s="303"/>
      <c r="AM226" s="303"/>
      <c r="AN226" s="303"/>
      <c r="AO226" s="303"/>
      <c r="AP226" s="303"/>
      <c r="AQ226" s="303"/>
      <c r="AR226" s="303"/>
      <c r="AS226" s="303"/>
      <c r="AT226" s="303"/>
      <c r="AU226" s="303"/>
      <c r="AV226" s="303"/>
      <c r="AW226" s="303"/>
      <c r="AX226" s="303"/>
      <c r="AY226" s="303"/>
      <c r="AZ226" s="303"/>
      <c r="BA226" s="303"/>
      <c r="BB226" s="303"/>
      <c r="BC226" s="303"/>
      <c r="BD226" s="303"/>
      <c r="BE226" s="303"/>
      <c r="BF226" s="303"/>
      <c r="BG226" s="303"/>
      <c r="BH226" s="303"/>
      <c r="BI226" s="303"/>
      <c r="BJ226" s="303"/>
      <c r="BK226" s="303"/>
      <c r="BL226" s="303"/>
      <c r="BM226" s="303"/>
      <c r="BN226" s="303"/>
      <c r="BO226" s="303"/>
      <c r="BP226" s="303"/>
      <c r="BQ226" s="303"/>
      <c r="BR226" s="303"/>
      <c r="BS226" s="303"/>
      <c r="BT226" s="303"/>
      <c r="BU226" s="303"/>
      <c r="BV226" s="303"/>
      <c r="BW226" s="303"/>
      <c r="BX226" s="303"/>
      <c r="BY226" s="303"/>
      <c r="BZ226" s="303"/>
      <c r="CA226" s="303"/>
      <c r="CB226" s="303"/>
      <c r="CC226" s="303"/>
      <c r="CD226" s="303"/>
      <c r="CE226" s="303"/>
      <c r="CF226" s="303"/>
      <c r="CG226" s="303"/>
      <c r="CH226" s="303"/>
      <c r="CI226" s="303"/>
      <c r="CJ226" s="303"/>
      <c r="CK226" s="303"/>
      <c r="CL226" s="303"/>
      <c r="CM226" s="303"/>
      <c r="CN226" s="303"/>
      <c r="CO226" s="303"/>
      <c r="CP226" s="303"/>
      <c r="CQ226" s="303"/>
      <c r="CR226" s="303"/>
      <c r="CS226" s="303"/>
      <c r="CT226" s="303"/>
      <c r="CU226" s="303"/>
      <c r="CV226" s="303"/>
      <c r="CW226" s="303"/>
      <c r="CX226" s="303"/>
      <c r="CY226" s="303"/>
      <c r="CZ226" s="303"/>
      <c r="DA226" s="303"/>
      <c r="DB226" s="303"/>
      <c r="DC226" s="303"/>
      <c r="DD226" s="303"/>
      <c r="DE226" s="303"/>
      <c r="DF226" s="303"/>
      <c r="DG226" s="303"/>
      <c r="DH226" s="303"/>
      <c r="DI226" s="303"/>
      <c r="DJ226" s="303"/>
      <c r="DK226" s="303"/>
    </row>
    <row r="227" spans="1:115" ht="15">
      <c r="A227" s="348" t="s">
        <v>202</v>
      </c>
      <c r="B227" s="1926" t="s">
        <v>213</v>
      </c>
      <c r="C227" s="1966"/>
      <c r="D227" s="1966"/>
      <c r="E227" s="1844"/>
      <c r="F227" s="1926" t="s">
        <v>214</v>
      </c>
      <c r="G227" s="1966"/>
      <c r="H227" s="1966"/>
      <c r="I227" s="1844"/>
      <c r="J227" s="1926" t="s">
        <v>215</v>
      </c>
      <c r="K227" s="1966"/>
      <c r="L227" s="1966"/>
      <c r="M227" s="1844"/>
      <c r="N227" s="1996" t="s">
        <v>216</v>
      </c>
      <c r="O227" s="1966"/>
      <c r="P227" s="1966"/>
      <c r="Q227" s="1966"/>
      <c r="R227" s="303"/>
      <c r="S227" s="303"/>
      <c r="T227" s="303"/>
      <c r="U227" s="303"/>
      <c r="V227" s="303"/>
      <c r="W227" s="303"/>
      <c r="X227" s="303"/>
      <c r="Y227" s="303"/>
      <c r="Z227" s="303"/>
      <c r="AA227" s="303"/>
      <c r="AB227" s="303"/>
      <c r="AC227" s="303"/>
      <c r="AD227" s="303"/>
      <c r="AE227" s="303"/>
      <c r="AF227" s="303"/>
      <c r="AG227" s="303"/>
      <c r="AH227" s="303"/>
      <c r="AI227" s="303"/>
      <c r="AJ227" s="303"/>
      <c r="AK227" s="303"/>
      <c r="AL227" s="303"/>
      <c r="AM227" s="303"/>
      <c r="AN227" s="303"/>
      <c r="AO227" s="303"/>
      <c r="AP227" s="303"/>
      <c r="AQ227" s="303"/>
      <c r="AR227" s="303"/>
      <c r="AS227" s="303"/>
      <c r="AT227" s="303"/>
      <c r="AU227" s="303"/>
      <c r="AV227" s="303"/>
      <c r="AW227" s="303"/>
      <c r="AX227" s="303"/>
      <c r="AY227" s="303"/>
      <c r="AZ227" s="303"/>
      <c r="BA227" s="303"/>
      <c r="BB227" s="303"/>
      <c r="BC227" s="303"/>
      <c r="BD227" s="303"/>
      <c r="BE227" s="303"/>
      <c r="BF227" s="303"/>
      <c r="BG227" s="303"/>
      <c r="BH227" s="303"/>
      <c r="BI227" s="303"/>
      <c r="BJ227" s="303"/>
      <c r="BK227" s="303"/>
      <c r="BL227" s="303"/>
      <c r="BM227" s="303"/>
      <c r="BN227" s="303"/>
      <c r="BO227" s="303"/>
      <c r="BP227" s="303"/>
      <c r="BQ227" s="303"/>
      <c r="BR227" s="303"/>
      <c r="BS227" s="303"/>
      <c r="BT227" s="303"/>
      <c r="BU227" s="303"/>
      <c r="BV227" s="303"/>
      <c r="BW227" s="303"/>
      <c r="BX227" s="303"/>
      <c r="BY227" s="303"/>
      <c r="BZ227" s="303"/>
      <c r="CA227" s="303"/>
      <c r="CB227" s="303"/>
      <c r="CC227" s="303"/>
      <c r="CD227" s="303"/>
      <c r="CE227" s="303"/>
      <c r="CF227" s="303"/>
      <c r="CG227" s="303"/>
      <c r="CH227" s="303"/>
      <c r="CI227" s="303"/>
      <c r="CJ227" s="303"/>
      <c r="CK227" s="303"/>
      <c r="CL227" s="303"/>
      <c r="CM227" s="303"/>
      <c r="CN227" s="303"/>
      <c r="CO227" s="303"/>
      <c r="CP227" s="303"/>
      <c r="CQ227" s="303"/>
      <c r="CR227" s="303"/>
      <c r="CS227" s="303"/>
      <c r="CT227" s="303"/>
      <c r="CU227" s="303"/>
      <c r="CV227" s="303"/>
      <c r="CW227" s="303"/>
      <c r="CX227" s="303"/>
      <c r="CY227" s="303"/>
      <c r="CZ227" s="303"/>
      <c r="DA227" s="303"/>
      <c r="DB227" s="303"/>
      <c r="DC227" s="303"/>
      <c r="DD227" s="303"/>
      <c r="DE227" s="303"/>
      <c r="DF227" s="303"/>
      <c r="DG227" s="303"/>
      <c r="DH227" s="303"/>
      <c r="DI227" s="303"/>
      <c r="DJ227" s="303"/>
      <c r="DK227" s="303"/>
    </row>
    <row r="228" spans="1:115" ht="15">
      <c r="A228" s="348" t="s">
        <v>210</v>
      </c>
      <c r="B228" s="1964" t="s">
        <v>211</v>
      </c>
      <c r="C228" s="2201"/>
      <c r="D228" s="1964" t="s">
        <v>212</v>
      </c>
      <c r="E228" s="2201"/>
      <c r="F228" s="1964" t="s">
        <v>211</v>
      </c>
      <c r="G228" s="2201"/>
      <c r="H228" s="1964" t="s">
        <v>212</v>
      </c>
      <c r="I228" s="2201"/>
      <c r="J228" s="1964" t="s">
        <v>211</v>
      </c>
      <c r="K228" s="2201"/>
      <c r="L228" s="1964" t="s">
        <v>212</v>
      </c>
      <c r="M228" s="2201"/>
      <c r="N228" s="2200" t="s">
        <v>211</v>
      </c>
      <c r="O228" s="2201"/>
      <c r="P228" s="1964" t="s">
        <v>212</v>
      </c>
      <c r="Q228" s="1965"/>
      <c r="R228" s="303"/>
      <c r="S228" s="303"/>
      <c r="T228" s="303"/>
      <c r="U228" s="303"/>
      <c r="V228" s="303"/>
      <c r="W228" s="303"/>
      <c r="X228" s="303"/>
      <c r="Y228" s="303"/>
      <c r="Z228" s="303"/>
      <c r="AA228" s="303"/>
      <c r="AB228" s="303"/>
      <c r="AC228" s="303"/>
      <c r="AD228" s="303"/>
      <c r="AE228" s="303"/>
      <c r="AF228" s="303"/>
      <c r="AG228" s="303"/>
      <c r="AH228" s="303"/>
      <c r="AI228" s="303"/>
      <c r="AJ228" s="303"/>
      <c r="AK228" s="303"/>
      <c r="AL228" s="303"/>
      <c r="AM228" s="303"/>
      <c r="AN228" s="303"/>
      <c r="AO228" s="303"/>
      <c r="AP228" s="303"/>
      <c r="AQ228" s="303"/>
      <c r="AR228" s="303"/>
      <c r="AS228" s="303"/>
      <c r="AT228" s="303"/>
      <c r="AU228" s="303"/>
      <c r="AV228" s="303"/>
      <c r="AW228" s="303"/>
      <c r="AX228" s="303"/>
      <c r="AY228" s="303"/>
      <c r="AZ228" s="303"/>
      <c r="BA228" s="303"/>
      <c r="BB228" s="303"/>
      <c r="BC228" s="303"/>
      <c r="BD228" s="303"/>
      <c r="BE228" s="303"/>
      <c r="BF228" s="303"/>
      <c r="BG228" s="303"/>
      <c r="BH228" s="303"/>
      <c r="BI228" s="303"/>
      <c r="BJ228" s="303"/>
      <c r="BK228" s="303"/>
      <c r="BL228" s="303"/>
      <c r="BM228" s="303"/>
      <c r="BN228" s="303"/>
      <c r="BO228" s="303"/>
      <c r="BP228" s="303"/>
      <c r="BQ228" s="303"/>
      <c r="BR228" s="303"/>
      <c r="BS228" s="303"/>
      <c r="BT228" s="303"/>
      <c r="BU228" s="303"/>
      <c r="BV228" s="303"/>
      <c r="BW228" s="303"/>
      <c r="BX228" s="303"/>
      <c r="BY228" s="303"/>
      <c r="BZ228" s="303"/>
      <c r="CA228" s="303"/>
      <c r="CB228" s="303"/>
      <c r="CC228" s="303"/>
      <c r="CD228" s="303"/>
      <c r="CE228" s="303"/>
      <c r="CF228" s="303"/>
      <c r="CG228" s="303"/>
      <c r="CH228" s="303"/>
      <c r="CI228" s="303"/>
      <c r="CJ228" s="303"/>
      <c r="CK228" s="303"/>
      <c r="CL228" s="303"/>
      <c r="CM228" s="303"/>
      <c r="CN228" s="303"/>
      <c r="CO228" s="303"/>
      <c r="CP228" s="303"/>
      <c r="CQ228" s="303"/>
      <c r="CR228" s="303"/>
      <c r="CS228" s="303"/>
      <c r="CT228" s="303"/>
      <c r="CU228" s="303"/>
      <c r="CV228" s="303"/>
      <c r="CW228" s="303"/>
      <c r="CX228" s="303"/>
      <c r="CY228" s="303"/>
      <c r="CZ228" s="303"/>
      <c r="DA228" s="303"/>
      <c r="DB228" s="303"/>
      <c r="DC228" s="303"/>
      <c r="DD228" s="303"/>
      <c r="DE228" s="303"/>
      <c r="DF228" s="303"/>
      <c r="DG228" s="303"/>
      <c r="DH228" s="303"/>
      <c r="DI228" s="303"/>
      <c r="DJ228" s="303"/>
      <c r="DK228" s="303"/>
    </row>
    <row r="229" spans="1:115" ht="15.75" thickBot="1">
      <c r="A229" s="349" t="s">
        <v>8</v>
      </c>
      <c r="B229" s="167" t="s">
        <v>46</v>
      </c>
      <c r="C229" s="135" t="s">
        <v>69</v>
      </c>
      <c r="D229" s="133" t="s">
        <v>46</v>
      </c>
      <c r="E229" s="136" t="s">
        <v>69</v>
      </c>
      <c r="F229" s="133" t="s">
        <v>46</v>
      </c>
      <c r="G229" s="136" t="s">
        <v>69</v>
      </c>
      <c r="H229" s="133" t="s">
        <v>46</v>
      </c>
      <c r="I229" s="136" t="s">
        <v>69</v>
      </c>
      <c r="J229" s="133" t="s">
        <v>46</v>
      </c>
      <c r="K229" s="136" t="s">
        <v>69</v>
      </c>
      <c r="L229" s="133" t="s">
        <v>46</v>
      </c>
      <c r="M229" s="135" t="s">
        <v>69</v>
      </c>
      <c r="N229" s="167" t="s">
        <v>46</v>
      </c>
      <c r="O229" s="135" t="s">
        <v>69</v>
      </c>
      <c r="P229" s="133" t="s">
        <v>46</v>
      </c>
      <c r="Q229" s="133" t="s">
        <v>69</v>
      </c>
      <c r="R229" s="303"/>
      <c r="S229" s="303"/>
      <c r="T229" s="303"/>
      <c r="U229" s="303"/>
      <c r="V229" s="303"/>
      <c r="W229" s="303"/>
      <c r="X229" s="303"/>
      <c r="Y229" s="303"/>
      <c r="Z229" s="303"/>
      <c r="AA229" s="303"/>
      <c r="AB229" s="303"/>
      <c r="AC229" s="303"/>
      <c r="AD229" s="303"/>
      <c r="AE229" s="303"/>
      <c r="AF229" s="303"/>
      <c r="AG229" s="303"/>
      <c r="AH229" s="303"/>
      <c r="AI229" s="303"/>
      <c r="AJ229" s="303"/>
      <c r="AK229" s="303"/>
      <c r="AL229" s="303"/>
      <c r="AM229" s="303"/>
      <c r="AN229" s="303"/>
      <c r="AO229" s="303"/>
      <c r="AP229" s="303"/>
      <c r="AQ229" s="303"/>
      <c r="AR229" s="303"/>
      <c r="AS229" s="303"/>
      <c r="AT229" s="303"/>
      <c r="AU229" s="303"/>
      <c r="AV229" s="303"/>
      <c r="AW229" s="303"/>
      <c r="AX229" s="303"/>
      <c r="AY229" s="303"/>
      <c r="AZ229" s="303"/>
      <c r="BA229" s="303"/>
      <c r="BB229" s="303"/>
      <c r="BC229" s="303"/>
      <c r="BD229" s="303"/>
      <c r="BE229" s="303"/>
      <c r="BF229" s="303"/>
      <c r="BG229" s="303"/>
      <c r="BH229" s="303"/>
      <c r="BI229" s="303"/>
      <c r="BJ229" s="303"/>
      <c r="BK229" s="303"/>
      <c r="BL229" s="303"/>
      <c r="BM229" s="303"/>
      <c r="BN229" s="303"/>
      <c r="BO229" s="303"/>
      <c r="BP229" s="303"/>
      <c r="BQ229" s="303"/>
      <c r="BR229" s="303"/>
      <c r="BS229" s="303"/>
      <c r="BT229" s="303"/>
      <c r="BU229" s="303"/>
      <c r="BV229" s="303"/>
      <c r="BW229" s="303"/>
      <c r="BX229" s="303"/>
      <c r="BY229" s="303"/>
      <c r="BZ229" s="303"/>
      <c r="CA229" s="303"/>
      <c r="CB229" s="303"/>
      <c r="CC229" s="303"/>
      <c r="CD229" s="303"/>
      <c r="CE229" s="303"/>
      <c r="CF229" s="303"/>
      <c r="CG229" s="303"/>
      <c r="CH229" s="303"/>
      <c r="CI229" s="303"/>
      <c r="CJ229" s="303"/>
      <c r="CK229" s="303"/>
      <c r="CL229" s="303"/>
      <c r="CM229" s="303"/>
      <c r="CN229" s="303"/>
      <c r="CO229" s="303"/>
      <c r="CP229" s="303"/>
      <c r="CQ229" s="303"/>
      <c r="CR229" s="303"/>
      <c r="CS229" s="303"/>
      <c r="CT229" s="303"/>
      <c r="CU229" s="303"/>
      <c r="CV229" s="303"/>
      <c r="CW229" s="303"/>
      <c r="CX229" s="303"/>
      <c r="CY229" s="303"/>
      <c r="CZ229" s="303"/>
      <c r="DA229" s="303"/>
      <c r="DB229" s="303"/>
      <c r="DC229" s="303"/>
      <c r="DD229" s="303"/>
      <c r="DE229" s="303"/>
      <c r="DF229" s="303"/>
      <c r="DG229" s="303"/>
      <c r="DH229" s="303"/>
      <c r="DI229" s="303"/>
      <c r="DJ229" s="303"/>
      <c r="DK229" s="303"/>
    </row>
    <row r="230" spans="1:115" ht="15">
      <c r="A230" s="137" t="s">
        <v>9</v>
      </c>
      <c r="B230" s="171">
        <v>41</v>
      </c>
      <c r="C230" s="142">
        <v>2.83</v>
      </c>
      <c r="D230" s="139">
        <v>40</v>
      </c>
      <c r="E230" s="142">
        <v>2.87</v>
      </c>
      <c r="F230" s="171">
        <v>5</v>
      </c>
      <c r="G230" s="142">
        <v>1.24</v>
      </c>
      <c r="H230" s="139">
        <v>18</v>
      </c>
      <c r="I230" s="142">
        <v>2.34</v>
      </c>
      <c r="J230" s="171">
        <v>8</v>
      </c>
      <c r="K230" s="142">
        <v>1.49</v>
      </c>
      <c r="L230" s="139">
        <v>12</v>
      </c>
      <c r="M230" s="142">
        <v>1.81</v>
      </c>
      <c r="N230" s="171">
        <v>47</v>
      </c>
      <c r="O230" s="142">
        <v>2.89</v>
      </c>
      <c r="P230" s="139">
        <v>29</v>
      </c>
      <c r="Q230" s="139">
        <v>2.52</v>
      </c>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c r="BA230" s="303"/>
      <c r="BB230" s="303"/>
      <c r="BC230" s="303"/>
      <c r="BD230" s="303"/>
      <c r="BE230" s="303"/>
      <c r="BF230" s="303"/>
      <c r="BG230" s="303"/>
      <c r="BH230" s="303"/>
      <c r="BI230" s="303"/>
      <c r="BJ230" s="303"/>
      <c r="BK230" s="303"/>
      <c r="BL230" s="303"/>
      <c r="BM230" s="303"/>
      <c r="BN230" s="303"/>
      <c r="BO230" s="303"/>
      <c r="BP230" s="303"/>
      <c r="BQ230" s="303"/>
      <c r="BR230" s="303"/>
      <c r="BS230" s="303"/>
      <c r="BT230" s="303"/>
      <c r="BU230" s="303"/>
      <c r="BV230" s="303"/>
      <c r="BW230" s="303"/>
      <c r="BX230" s="303"/>
      <c r="BY230" s="303"/>
      <c r="BZ230" s="303"/>
      <c r="CA230" s="303"/>
      <c r="CB230" s="303"/>
      <c r="CC230" s="303"/>
      <c r="CD230" s="303"/>
      <c r="CE230" s="303"/>
      <c r="CF230" s="303"/>
      <c r="CG230" s="303"/>
      <c r="CH230" s="303"/>
      <c r="CI230" s="303"/>
      <c r="CJ230" s="303"/>
      <c r="CK230" s="303"/>
      <c r="CL230" s="303"/>
      <c r="CM230" s="303"/>
      <c r="CN230" s="303"/>
      <c r="CO230" s="303"/>
      <c r="CP230" s="303"/>
      <c r="CQ230" s="303"/>
      <c r="CR230" s="303"/>
      <c r="CS230" s="303"/>
      <c r="CT230" s="303"/>
      <c r="CU230" s="303"/>
      <c r="CV230" s="303"/>
      <c r="CW230" s="303"/>
      <c r="CX230" s="303"/>
      <c r="CY230" s="303"/>
      <c r="CZ230" s="303"/>
      <c r="DA230" s="303"/>
      <c r="DB230" s="303"/>
      <c r="DC230" s="303"/>
      <c r="DD230" s="303"/>
      <c r="DE230" s="303"/>
      <c r="DF230" s="303"/>
      <c r="DG230" s="303"/>
      <c r="DH230" s="303"/>
      <c r="DI230" s="303"/>
      <c r="DJ230" s="303"/>
      <c r="DK230" s="303"/>
    </row>
    <row r="231" spans="1:115" ht="15">
      <c r="A231" s="151" t="s">
        <v>10</v>
      </c>
      <c r="B231" s="176">
        <v>35</v>
      </c>
      <c r="C231" s="156">
        <v>3.0300000000000002</v>
      </c>
      <c r="D231" s="153">
        <v>45</v>
      </c>
      <c r="E231" s="156">
        <v>3.18</v>
      </c>
      <c r="F231" s="176">
        <v>9</v>
      </c>
      <c r="G231" s="156">
        <v>1.79</v>
      </c>
      <c r="H231" s="153">
        <v>12</v>
      </c>
      <c r="I231" s="156">
        <v>2.0499999999999998</v>
      </c>
      <c r="J231" s="176">
        <v>11</v>
      </c>
      <c r="K231" s="156">
        <v>1.94</v>
      </c>
      <c r="L231" s="153">
        <v>17</v>
      </c>
      <c r="M231" s="156">
        <v>2.39</v>
      </c>
      <c r="N231" s="176">
        <v>46</v>
      </c>
      <c r="O231" s="156">
        <v>3.19</v>
      </c>
      <c r="P231" s="153">
        <v>26</v>
      </c>
      <c r="Q231" s="153">
        <v>2.79</v>
      </c>
      <c r="R231" s="303"/>
      <c r="S231" s="303"/>
      <c r="T231" s="303"/>
      <c r="U231" s="303"/>
      <c r="V231" s="303"/>
      <c r="W231" s="303"/>
      <c r="X231" s="303"/>
      <c r="Y231" s="303"/>
      <c r="Z231" s="303"/>
      <c r="AA231" s="303"/>
      <c r="AB231" s="303"/>
      <c r="AC231" s="303"/>
      <c r="AD231" s="303"/>
      <c r="AE231" s="303"/>
      <c r="AF231" s="303"/>
      <c r="AG231" s="303"/>
      <c r="AH231" s="303"/>
      <c r="AI231" s="303"/>
      <c r="AJ231" s="303"/>
      <c r="AK231" s="303"/>
      <c r="AL231" s="303"/>
      <c r="AM231" s="303"/>
      <c r="AN231" s="303"/>
      <c r="AO231" s="303"/>
      <c r="AP231" s="303"/>
      <c r="AQ231" s="303"/>
      <c r="AR231" s="303"/>
      <c r="AS231" s="303"/>
      <c r="AT231" s="303"/>
      <c r="AU231" s="303"/>
      <c r="AV231" s="303"/>
      <c r="AW231" s="303"/>
      <c r="AX231" s="303"/>
      <c r="AY231" s="303"/>
      <c r="AZ231" s="303"/>
      <c r="BA231" s="303"/>
      <c r="BB231" s="303"/>
      <c r="BC231" s="303"/>
      <c r="BD231" s="303"/>
      <c r="BE231" s="303"/>
      <c r="BF231" s="303"/>
      <c r="BG231" s="303"/>
      <c r="BH231" s="303"/>
      <c r="BI231" s="303"/>
      <c r="BJ231" s="303"/>
      <c r="BK231" s="303"/>
      <c r="BL231" s="303"/>
      <c r="BM231" s="303"/>
      <c r="BN231" s="303"/>
      <c r="BO231" s="303"/>
      <c r="BP231" s="303"/>
      <c r="BQ231" s="303"/>
      <c r="BR231" s="303"/>
      <c r="BS231" s="303"/>
      <c r="BT231" s="303"/>
      <c r="BU231" s="303"/>
      <c r="BV231" s="303"/>
      <c r="BW231" s="303"/>
      <c r="BX231" s="303"/>
      <c r="BY231" s="303"/>
      <c r="BZ231" s="303"/>
      <c r="CA231" s="303"/>
      <c r="CB231" s="303"/>
      <c r="CC231" s="303"/>
      <c r="CD231" s="303"/>
      <c r="CE231" s="303"/>
      <c r="CF231" s="303"/>
      <c r="CG231" s="303"/>
      <c r="CH231" s="303"/>
      <c r="CI231" s="303"/>
      <c r="CJ231" s="303"/>
      <c r="CK231" s="303"/>
      <c r="CL231" s="303"/>
      <c r="CM231" s="303"/>
      <c r="CN231" s="303"/>
      <c r="CO231" s="303"/>
      <c r="CP231" s="303"/>
      <c r="CQ231" s="303"/>
      <c r="CR231" s="303"/>
      <c r="CS231" s="303"/>
      <c r="CT231" s="303"/>
      <c r="CU231" s="303"/>
      <c r="CV231" s="303"/>
      <c r="CW231" s="303"/>
      <c r="CX231" s="303"/>
      <c r="CY231" s="303"/>
      <c r="CZ231" s="303"/>
      <c r="DA231" s="303"/>
      <c r="DB231" s="303"/>
      <c r="DC231" s="303"/>
      <c r="DD231" s="303"/>
      <c r="DE231" s="303"/>
      <c r="DF231" s="303"/>
      <c r="DG231" s="303"/>
      <c r="DH231" s="303"/>
      <c r="DI231" s="303"/>
      <c r="DJ231" s="303"/>
      <c r="DK231" s="303"/>
    </row>
    <row r="232" spans="1:115" ht="15">
      <c r="A232" s="137" t="s">
        <v>11</v>
      </c>
      <c r="B232" s="171">
        <v>54</v>
      </c>
      <c r="C232" s="142">
        <v>2.68</v>
      </c>
      <c r="D232" s="139">
        <v>20</v>
      </c>
      <c r="E232" s="142">
        <v>2.17</v>
      </c>
      <c r="F232" s="171">
        <v>5</v>
      </c>
      <c r="G232" s="142">
        <v>1.1200000000000001</v>
      </c>
      <c r="H232" s="139">
        <v>12</v>
      </c>
      <c r="I232" s="142">
        <v>1.71</v>
      </c>
      <c r="J232" s="171">
        <v>5</v>
      </c>
      <c r="K232" s="142">
        <v>1.32</v>
      </c>
      <c r="L232" s="139">
        <v>13</v>
      </c>
      <c r="M232" s="142">
        <v>1.76</v>
      </c>
      <c r="N232" s="171">
        <v>36</v>
      </c>
      <c r="O232" s="142">
        <v>2.58</v>
      </c>
      <c r="P232" s="139">
        <v>55</v>
      </c>
      <c r="Q232" s="139">
        <v>2.66</v>
      </c>
      <c r="R232" s="303"/>
      <c r="S232" s="303"/>
      <c r="T232" s="303"/>
      <c r="U232" s="303"/>
      <c r="V232" s="303"/>
      <c r="W232" s="303"/>
      <c r="X232" s="303"/>
      <c r="Y232" s="303"/>
      <c r="Z232" s="303"/>
      <c r="AA232" s="303"/>
      <c r="AB232" s="303"/>
      <c r="AC232" s="303"/>
      <c r="AD232" s="303"/>
      <c r="AE232" s="303"/>
      <c r="AF232" s="303"/>
      <c r="AG232" s="303"/>
      <c r="AH232" s="303"/>
      <c r="AI232" s="303"/>
      <c r="AJ232" s="303"/>
      <c r="AK232" s="303"/>
      <c r="AL232" s="303"/>
      <c r="AM232" s="303"/>
      <c r="AN232" s="303"/>
      <c r="AO232" s="303"/>
      <c r="AP232" s="303"/>
      <c r="AQ232" s="303"/>
      <c r="AR232" s="303"/>
      <c r="AS232" s="303"/>
      <c r="AT232" s="303"/>
      <c r="AU232" s="303"/>
      <c r="AV232" s="303"/>
      <c r="AW232" s="303"/>
      <c r="AX232" s="303"/>
      <c r="AY232" s="303"/>
      <c r="AZ232" s="303"/>
      <c r="BA232" s="303"/>
      <c r="BB232" s="303"/>
      <c r="BC232" s="303"/>
      <c r="BD232" s="303"/>
      <c r="BE232" s="303"/>
      <c r="BF232" s="303"/>
      <c r="BG232" s="303"/>
      <c r="BH232" s="303"/>
      <c r="BI232" s="303"/>
      <c r="BJ232" s="303"/>
      <c r="BK232" s="303"/>
      <c r="BL232" s="303"/>
      <c r="BM232" s="303"/>
      <c r="BN232" s="303"/>
      <c r="BO232" s="303"/>
      <c r="BP232" s="303"/>
      <c r="BQ232" s="303"/>
      <c r="BR232" s="303"/>
      <c r="BS232" s="303"/>
      <c r="BT232" s="303"/>
      <c r="BU232" s="303"/>
      <c r="BV232" s="303"/>
      <c r="BW232" s="303"/>
      <c r="BX232" s="303"/>
      <c r="BY232" s="303"/>
      <c r="BZ232" s="303"/>
      <c r="CA232" s="303"/>
      <c r="CB232" s="303"/>
      <c r="CC232" s="303"/>
      <c r="CD232" s="303"/>
      <c r="CE232" s="303"/>
      <c r="CF232" s="303"/>
      <c r="CG232" s="303"/>
      <c r="CH232" s="303"/>
      <c r="CI232" s="303"/>
      <c r="CJ232" s="303"/>
      <c r="CK232" s="303"/>
      <c r="CL232" s="303"/>
      <c r="CM232" s="303"/>
      <c r="CN232" s="303"/>
      <c r="CO232" s="303"/>
      <c r="CP232" s="303"/>
      <c r="CQ232" s="303"/>
      <c r="CR232" s="303"/>
      <c r="CS232" s="303"/>
      <c r="CT232" s="303"/>
      <c r="CU232" s="303"/>
      <c r="CV232" s="303"/>
      <c r="CW232" s="303"/>
      <c r="CX232" s="303"/>
      <c r="CY232" s="303"/>
      <c r="CZ232" s="303"/>
      <c r="DA232" s="303"/>
      <c r="DB232" s="303"/>
      <c r="DC232" s="303"/>
      <c r="DD232" s="303"/>
      <c r="DE232" s="303"/>
      <c r="DF232" s="303"/>
      <c r="DG232" s="303"/>
      <c r="DH232" s="303"/>
      <c r="DI232" s="303"/>
      <c r="DJ232" s="303"/>
      <c r="DK232" s="303"/>
    </row>
    <row r="233" spans="1:115" ht="15">
      <c r="A233" s="151" t="s">
        <v>12</v>
      </c>
      <c r="B233" s="176">
        <v>29</v>
      </c>
      <c r="C233" s="156">
        <v>2.09</v>
      </c>
      <c r="D233" s="153">
        <v>46</v>
      </c>
      <c r="E233" s="156">
        <v>2.2600000000000002</v>
      </c>
      <c r="F233" s="176">
        <v>6</v>
      </c>
      <c r="G233" s="156">
        <v>1</v>
      </c>
      <c r="H233" s="153">
        <v>13</v>
      </c>
      <c r="I233" s="156">
        <v>1.56</v>
      </c>
      <c r="J233" s="176">
        <v>8</v>
      </c>
      <c r="K233" s="156">
        <v>1.17</v>
      </c>
      <c r="L233" s="153">
        <v>10</v>
      </c>
      <c r="M233" s="156">
        <v>1.37</v>
      </c>
      <c r="N233" s="176">
        <v>57</v>
      </c>
      <c r="O233" s="156">
        <v>2.25</v>
      </c>
      <c r="P233" s="153">
        <v>31</v>
      </c>
      <c r="Q233" s="153">
        <v>2.11</v>
      </c>
      <c r="R233" s="303"/>
      <c r="S233" s="303"/>
      <c r="T233" s="303"/>
      <c r="U233" s="303"/>
      <c r="V233" s="303"/>
      <c r="W233" s="303"/>
      <c r="X233" s="303"/>
      <c r="Y233" s="303"/>
      <c r="Z233" s="303"/>
      <c r="AA233" s="303"/>
      <c r="AB233" s="303"/>
      <c r="AC233" s="303"/>
      <c r="AD233" s="303"/>
      <c r="AE233" s="303"/>
      <c r="AF233" s="303"/>
      <c r="AG233" s="303"/>
      <c r="AH233" s="303"/>
      <c r="AI233" s="303"/>
      <c r="AJ233" s="303"/>
      <c r="AK233" s="303"/>
      <c r="AL233" s="303"/>
      <c r="AM233" s="303"/>
      <c r="AN233" s="303"/>
      <c r="AO233" s="303"/>
      <c r="AP233" s="303"/>
      <c r="AQ233" s="303"/>
      <c r="AR233" s="303"/>
      <c r="AS233" s="303"/>
      <c r="AT233" s="303"/>
      <c r="AU233" s="303"/>
      <c r="AV233" s="303"/>
      <c r="AW233" s="303"/>
      <c r="AX233" s="303"/>
      <c r="AY233" s="303"/>
      <c r="AZ233" s="303"/>
      <c r="BA233" s="303"/>
      <c r="BB233" s="303"/>
      <c r="BC233" s="303"/>
      <c r="BD233" s="303"/>
      <c r="BE233" s="303"/>
      <c r="BF233" s="303"/>
      <c r="BG233" s="303"/>
      <c r="BH233" s="303"/>
      <c r="BI233" s="303"/>
      <c r="BJ233" s="303"/>
      <c r="BK233" s="303"/>
      <c r="BL233" s="303"/>
      <c r="BM233" s="303"/>
      <c r="BN233" s="303"/>
      <c r="BO233" s="303"/>
      <c r="BP233" s="303"/>
      <c r="BQ233" s="303"/>
      <c r="BR233" s="303"/>
      <c r="BS233" s="303"/>
      <c r="BT233" s="303"/>
      <c r="BU233" s="303"/>
      <c r="BV233" s="303"/>
      <c r="BW233" s="303"/>
      <c r="BX233" s="303"/>
      <c r="BY233" s="303"/>
      <c r="BZ233" s="303"/>
      <c r="CA233" s="303"/>
      <c r="CB233" s="303"/>
      <c r="CC233" s="303"/>
      <c r="CD233" s="303"/>
      <c r="CE233" s="303"/>
      <c r="CF233" s="303"/>
      <c r="CG233" s="303"/>
      <c r="CH233" s="303"/>
      <c r="CI233" s="303"/>
      <c r="CJ233" s="303"/>
      <c r="CK233" s="303"/>
      <c r="CL233" s="303"/>
      <c r="CM233" s="303"/>
      <c r="CN233" s="303"/>
      <c r="CO233" s="303"/>
      <c r="CP233" s="303"/>
      <c r="CQ233" s="303"/>
      <c r="CR233" s="303"/>
      <c r="CS233" s="303"/>
      <c r="CT233" s="303"/>
      <c r="CU233" s="303"/>
      <c r="CV233" s="303"/>
      <c r="CW233" s="303"/>
      <c r="CX233" s="303"/>
      <c r="CY233" s="303"/>
      <c r="CZ233" s="303"/>
      <c r="DA233" s="303"/>
      <c r="DB233" s="303"/>
      <c r="DC233" s="303"/>
      <c r="DD233" s="303"/>
      <c r="DE233" s="303"/>
      <c r="DF233" s="303"/>
      <c r="DG233" s="303"/>
      <c r="DH233" s="303"/>
      <c r="DI233" s="303"/>
      <c r="DJ233" s="303"/>
      <c r="DK233" s="303"/>
    </row>
    <row r="234" spans="1:115" ht="15">
      <c r="A234" s="137" t="s">
        <v>13</v>
      </c>
      <c r="B234" s="171">
        <v>37</v>
      </c>
      <c r="C234" s="142">
        <v>3.84</v>
      </c>
      <c r="D234" s="139">
        <v>46</v>
      </c>
      <c r="E234" s="142">
        <v>4.03</v>
      </c>
      <c r="F234" s="171">
        <v>8</v>
      </c>
      <c r="G234" s="142">
        <v>2.27</v>
      </c>
      <c r="H234" s="139">
        <v>22</v>
      </c>
      <c r="I234" s="142">
        <v>3.43</v>
      </c>
      <c r="J234" s="171">
        <v>3</v>
      </c>
      <c r="K234" s="142">
        <v>1.31</v>
      </c>
      <c r="L234" s="139">
        <v>10</v>
      </c>
      <c r="M234" s="142">
        <v>2.29</v>
      </c>
      <c r="N234" s="171">
        <v>52</v>
      </c>
      <c r="O234" s="142">
        <v>4.01</v>
      </c>
      <c r="P234" s="139">
        <v>21</v>
      </c>
      <c r="Q234" s="139">
        <v>3.08</v>
      </c>
      <c r="R234" s="303"/>
      <c r="S234" s="303"/>
      <c r="T234" s="303"/>
      <c r="U234" s="303"/>
      <c r="V234" s="303"/>
      <c r="W234" s="303"/>
      <c r="X234" s="303"/>
      <c r="Y234" s="303"/>
      <c r="Z234" s="303"/>
      <c r="AA234" s="303"/>
      <c r="AB234" s="303"/>
      <c r="AC234" s="303"/>
      <c r="AD234" s="303"/>
      <c r="AE234" s="303"/>
      <c r="AF234" s="303"/>
      <c r="AG234" s="303"/>
      <c r="AH234" s="303"/>
      <c r="AI234" s="303"/>
      <c r="AJ234" s="303"/>
      <c r="AK234" s="303"/>
      <c r="AL234" s="303"/>
      <c r="AM234" s="303"/>
      <c r="AN234" s="303"/>
      <c r="AO234" s="303"/>
      <c r="AP234" s="303"/>
      <c r="AQ234" s="303"/>
      <c r="AR234" s="303"/>
      <c r="AS234" s="303"/>
      <c r="AT234" s="303"/>
      <c r="AU234" s="303"/>
      <c r="AV234" s="303"/>
      <c r="AW234" s="303"/>
      <c r="AX234" s="303"/>
      <c r="AY234" s="303"/>
      <c r="AZ234" s="303"/>
      <c r="BA234" s="303"/>
      <c r="BB234" s="303"/>
      <c r="BC234" s="303"/>
      <c r="BD234" s="303"/>
      <c r="BE234" s="303"/>
      <c r="BF234" s="303"/>
      <c r="BG234" s="303"/>
      <c r="BH234" s="303"/>
      <c r="BI234" s="303"/>
      <c r="BJ234" s="303"/>
      <c r="BK234" s="303"/>
      <c r="BL234" s="303"/>
      <c r="BM234" s="303"/>
      <c r="BN234" s="303"/>
      <c r="BO234" s="303"/>
      <c r="BP234" s="303"/>
      <c r="BQ234" s="303"/>
      <c r="BR234" s="303"/>
      <c r="BS234" s="303"/>
      <c r="BT234" s="303"/>
      <c r="BU234" s="303"/>
      <c r="BV234" s="303"/>
      <c r="BW234" s="303"/>
      <c r="BX234" s="303"/>
      <c r="BY234" s="303"/>
      <c r="BZ234" s="303"/>
      <c r="CA234" s="303"/>
      <c r="CB234" s="303"/>
      <c r="CC234" s="303"/>
      <c r="CD234" s="303"/>
      <c r="CE234" s="303"/>
      <c r="CF234" s="303"/>
      <c r="CG234" s="303"/>
      <c r="CH234" s="303"/>
      <c r="CI234" s="303"/>
      <c r="CJ234" s="303"/>
      <c r="CK234" s="303"/>
      <c r="CL234" s="303"/>
      <c r="CM234" s="303"/>
      <c r="CN234" s="303"/>
      <c r="CO234" s="303"/>
      <c r="CP234" s="303"/>
      <c r="CQ234" s="303"/>
      <c r="CR234" s="303"/>
      <c r="CS234" s="303"/>
      <c r="CT234" s="303"/>
      <c r="CU234" s="303"/>
      <c r="CV234" s="303"/>
      <c r="CW234" s="303"/>
      <c r="CX234" s="303"/>
      <c r="CY234" s="303"/>
      <c r="CZ234" s="303"/>
      <c r="DA234" s="303"/>
      <c r="DB234" s="303"/>
      <c r="DC234" s="303"/>
      <c r="DD234" s="303"/>
      <c r="DE234" s="303"/>
      <c r="DF234" s="303"/>
      <c r="DG234" s="303"/>
      <c r="DH234" s="303"/>
      <c r="DI234" s="303"/>
      <c r="DJ234" s="303"/>
      <c r="DK234" s="303"/>
    </row>
    <row r="235" spans="1:115" ht="15">
      <c r="A235" s="151" t="s">
        <v>14</v>
      </c>
      <c r="B235" s="176">
        <v>55</v>
      </c>
      <c r="C235" s="156">
        <v>3.22</v>
      </c>
      <c r="D235" s="153">
        <v>28</v>
      </c>
      <c r="E235" s="156">
        <v>2.87</v>
      </c>
      <c r="F235" s="176">
        <v>4</v>
      </c>
      <c r="G235" s="156">
        <v>1.27</v>
      </c>
      <c r="H235" s="153">
        <v>17</v>
      </c>
      <c r="I235" s="156">
        <v>2.37</v>
      </c>
      <c r="J235" s="176">
        <v>5</v>
      </c>
      <c r="K235" s="156">
        <v>1.31</v>
      </c>
      <c r="L235" s="153">
        <v>13</v>
      </c>
      <c r="M235" s="156">
        <v>2.2000000000000002</v>
      </c>
      <c r="N235" s="176">
        <v>37</v>
      </c>
      <c r="O235" s="156">
        <v>3.09</v>
      </c>
      <c r="P235" s="153">
        <v>41</v>
      </c>
      <c r="Q235" s="153">
        <v>3.24</v>
      </c>
      <c r="R235" s="303"/>
      <c r="S235" s="303"/>
      <c r="T235" s="303"/>
      <c r="U235" s="303"/>
      <c r="V235" s="303"/>
      <c r="W235" s="303"/>
      <c r="X235" s="303"/>
      <c r="Y235" s="303"/>
      <c r="Z235" s="303"/>
      <c r="AA235" s="303"/>
      <c r="AB235" s="303"/>
      <c r="AC235" s="303"/>
      <c r="AD235" s="303"/>
      <c r="AE235" s="303"/>
      <c r="AF235" s="303"/>
      <c r="AG235" s="303"/>
      <c r="AH235" s="303"/>
      <c r="AI235" s="303"/>
      <c r="AJ235" s="303"/>
      <c r="AK235" s="303"/>
      <c r="AL235" s="303"/>
      <c r="AM235" s="303"/>
      <c r="AN235" s="303"/>
      <c r="AO235" s="303"/>
      <c r="AP235" s="303"/>
      <c r="AQ235" s="303"/>
      <c r="AR235" s="303"/>
      <c r="AS235" s="303"/>
      <c r="AT235" s="303"/>
      <c r="AU235" s="303"/>
      <c r="AV235" s="303"/>
      <c r="AW235" s="303"/>
      <c r="AX235" s="303"/>
      <c r="AY235" s="303"/>
      <c r="AZ235" s="303"/>
      <c r="BA235" s="303"/>
      <c r="BB235" s="303"/>
      <c r="BC235" s="303"/>
      <c r="BD235" s="303"/>
      <c r="BE235" s="303"/>
      <c r="BF235" s="303"/>
      <c r="BG235" s="303"/>
      <c r="BH235" s="303"/>
      <c r="BI235" s="303"/>
      <c r="BJ235" s="303"/>
      <c r="BK235" s="303"/>
      <c r="BL235" s="303"/>
      <c r="BM235" s="303"/>
      <c r="BN235" s="303"/>
      <c r="BO235" s="303"/>
      <c r="BP235" s="303"/>
      <c r="BQ235" s="303"/>
      <c r="BR235" s="303"/>
      <c r="BS235" s="303"/>
      <c r="BT235" s="303"/>
      <c r="BU235" s="303"/>
      <c r="BV235" s="303"/>
      <c r="BW235" s="303"/>
      <c r="BX235" s="303"/>
      <c r="BY235" s="303"/>
      <c r="BZ235" s="303"/>
      <c r="CA235" s="303"/>
      <c r="CB235" s="303"/>
      <c r="CC235" s="303"/>
      <c r="CD235" s="303"/>
      <c r="CE235" s="303"/>
      <c r="CF235" s="303"/>
      <c r="CG235" s="303"/>
      <c r="CH235" s="303"/>
      <c r="CI235" s="303"/>
      <c r="CJ235" s="303"/>
      <c r="CK235" s="303"/>
      <c r="CL235" s="303"/>
      <c r="CM235" s="303"/>
      <c r="CN235" s="303"/>
      <c r="CO235" s="303"/>
      <c r="CP235" s="303"/>
      <c r="CQ235" s="303"/>
      <c r="CR235" s="303"/>
      <c r="CS235" s="303"/>
      <c r="CT235" s="303"/>
      <c r="CU235" s="303"/>
      <c r="CV235" s="303"/>
      <c r="CW235" s="303"/>
      <c r="CX235" s="303"/>
      <c r="CY235" s="303"/>
      <c r="CZ235" s="303"/>
      <c r="DA235" s="303"/>
      <c r="DB235" s="303"/>
      <c r="DC235" s="303"/>
      <c r="DD235" s="303"/>
      <c r="DE235" s="303"/>
      <c r="DF235" s="303"/>
      <c r="DG235" s="303"/>
      <c r="DH235" s="303"/>
      <c r="DI235" s="303"/>
      <c r="DJ235" s="303"/>
      <c r="DK235" s="303"/>
    </row>
    <row r="236" spans="1:115" ht="15">
      <c r="A236" s="137" t="s">
        <v>15</v>
      </c>
      <c r="B236" s="171">
        <v>42</v>
      </c>
      <c r="C236" s="142">
        <v>2.7800000000000002</v>
      </c>
      <c r="D236" s="139">
        <v>32</v>
      </c>
      <c r="E236" s="142">
        <v>2.68</v>
      </c>
      <c r="F236" s="171">
        <v>3</v>
      </c>
      <c r="G236" s="142">
        <v>1.07</v>
      </c>
      <c r="H236" s="139">
        <v>11</v>
      </c>
      <c r="I236" s="142">
        <v>1.7</v>
      </c>
      <c r="J236" s="171">
        <v>10</v>
      </c>
      <c r="K236" s="142">
        <v>1.73</v>
      </c>
      <c r="L236" s="139">
        <v>11</v>
      </c>
      <c r="M236" s="142">
        <v>1.72</v>
      </c>
      <c r="N236" s="171">
        <v>44</v>
      </c>
      <c r="O236" s="142">
        <v>2.83</v>
      </c>
      <c r="P236" s="139">
        <v>47</v>
      </c>
      <c r="Q236" s="139">
        <v>2.83</v>
      </c>
      <c r="R236" s="303"/>
      <c r="S236" s="303"/>
      <c r="T236" s="303"/>
      <c r="U236" s="303"/>
      <c r="V236" s="303"/>
      <c r="W236" s="303"/>
      <c r="X236" s="303"/>
      <c r="Y236" s="303"/>
      <c r="Z236" s="303"/>
      <c r="AA236" s="303"/>
      <c r="AB236" s="303"/>
      <c r="AC236" s="303"/>
      <c r="AD236" s="303"/>
      <c r="AE236" s="303"/>
      <c r="AF236" s="303"/>
      <c r="AG236" s="303"/>
      <c r="AH236" s="303"/>
      <c r="AI236" s="303"/>
      <c r="AJ236" s="303"/>
      <c r="AK236" s="303"/>
      <c r="AL236" s="303"/>
      <c r="AM236" s="303"/>
      <c r="AN236" s="303"/>
      <c r="AO236" s="303"/>
      <c r="AP236" s="303"/>
      <c r="AQ236" s="303"/>
      <c r="AR236" s="303"/>
      <c r="AS236" s="303"/>
      <c r="AT236" s="303"/>
      <c r="AU236" s="303"/>
      <c r="AV236" s="303"/>
      <c r="AW236" s="303"/>
      <c r="AX236" s="303"/>
      <c r="AY236" s="303"/>
      <c r="AZ236" s="303"/>
      <c r="BA236" s="303"/>
      <c r="BB236" s="303"/>
      <c r="BC236" s="303"/>
      <c r="BD236" s="303"/>
      <c r="BE236" s="303"/>
      <c r="BF236" s="303"/>
      <c r="BG236" s="303"/>
      <c r="BH236" s="303"/>
      <c r="BI236" s="303"/>
      <c r="BJ236" s="303"/>
      <c r="BK236" s="303"/>
      <c r="BL236" s="303"/>
      <c r="BM236" s="303"/>
      <c r="BN236" s="303"/>
      <c r="BO236" s="303"/>
      <c r="BP236" s="303"/>
      <c r="BQ236" s="303"/>
      <c r="BR236" s="303"/>
      <c r="BS236" s="303"/>
      <c r="BT236" s="303"/>
      <c r="BU236" s="303"/>
      <c r="BV236" s="303"/>
      <c r="BW236" s="303"/>
      <c r="BX236" s="303"/>
      <c r="BY236" s="303"/>
      <c r="BZ236" s="303"/>
      <c r="CA236" s="303"/>
      <c r="CB236" s="303"/>
      <c r="CC236" s="303"/>
      <c r="CD236" s="303"/>
      <c r="CE236" s="303"/>
      <c r="CF236" s="303"/>
      <c r="CG236" s="303"/>
      <c r="CH236" s="303"/>
      <c r="CI236" s="303"/>
      <c r="CJ236" s="303"/>
      <c r="CK236" s="303"/>
      <c r="CL236" s="303"/>
      <c r="CM236" s="303"/>
      <c r="CN236" s="303"/>
      <c r="CO236" s="303"/>
      <c r="CP236" s="303"/>
      <c r="CQ236" s="303"/>
      <c r="CR236" s="303"/>
      <c r="CS236" s="303"/>
      <c r="CT236" s="303"/>
      <c r="CU236" s="303"/>
      <c r="CV236" s="303"/>
      <c r="CW236" s="303"/>
      <c r="CX236" s="303"/>
      <c r="CY236" s="303"/>
      <c r="CZ236" s="303"/>
      <c r="DA236" s="303"/>
      <c r="DB236" s="303"/>
      <c r="DC236" s="303"/>
      <c r="DD236" s="303"/>
      <c r="DE236" s="303"/>
      <c r="DF236" s="303"/>
      <c r="DG236" s="303"/>
      <c r="DH236" s="303"/>
      <c r="DI236" s="303"/>
      <c r="DJ236" s="303"/>
      <c r="DK236" s="303"/>
    </row>
    <row r="237" spans="1:115" ht="15">
      <c r="A237" s="151" t="s">
        <v>24</v>
      </c>
      <c r="B237" s="176">
        <v>24</v>
      </c>
      <c r="C237" s="156">
        <v>2</v>
      </c>
      <c r="D237" s="153">
        <v>45</v>
      </c>
      <c r="E237" s="156">
        <v>2.34</v>
      </c>
      <c r="F237" s="176">
        <v>3</v>
      </c>
      <c r="G237" s="156">
        <v>0.71</v>
      </c>
      <c r="H237" s="153">
        <v>13</v>
      </c>
      <c r="I237" s="156">
        <v>1.48</v>
      </c>
      <c r="J237" s="176">
        <v>7</v>
      </c>
      <c r="K237" s="156">
        <v>1.29</v>
      </c>
      <c r="L237" s="153">
        <v>12</v>
      </c>
      <c r="M237" s="156">
        <v>1.57</v>
      </c>
      <c r="N237" s="176">
        <v>66</v>
      </c>
      <c r="O237" s="156">
        <v>2.23</v>
      </c>
      <c r="P237" s="153">
        <v>31</v>
      </c>
      <c r="Q237" s="153">
        <v>2.19</v>
      </c>
      <c r="R237" s="303"/>
      <c r="S237" s="303"/>
      <c r="T237" s="303"/>
      <c r="U237" s="303"/>
      <c r="V237" s="303"/>
      <c r="W237" s="303"/>
      <c r="X237" s="303"/>
      <c r="Y237" s="303"/>
      <c r="Z237" s="303"/>
      <c r="AA237" s="303"/>
      <c r="AB237" s="303"/>
      <c r="AC237" s="303"/>
      <c r="AD237" s="303"/>
      <c r="AE237" s="303"/>
      <c r="AF237" s="303"/>
      <c r="AG237" s="303"/>
      <c r="AH237" s="303"/>
      <c r="AI237" s="303"/>
      <c r="AJ237" s="303"/>
      <c r="AK237" s="303"/>
      <c r="AL237" s="303"/>
      <c r="AM237" s="303"/>
      <c r="AN237" s="303"/>
      <c r="AO237" s="303"/>
      <c r="AP237" s="303"/>
      <c r="AQ237" s="303"/>
      <c r="AR237" s="303"/>
      <c r="AS237" s="303"/>
      <c r="AT237" s="303"/>
      <c r="AU237" s="303"/>
      <c r="AV237" s="303"/>
      <c r="AW237" s="303"/>
      <c r="AX237" s="303"/>
      <c r="AY237" s="303"/>
      <c r="AZ237" s="303"/>
      <c r="BA237" s="303"/>
      <c r="BB237" s="303"/>
      <c r="BC237" s="303"/>
      <c r="BD237" s="303"/>
      <c r="BE237" s="303"/>
      <c r="BF237" s="303"/>
      <c r="BG237" s="303"/>
      <c r="BH237" s="303"/>
      <c r="BI237" s="303"/>
      <c r="BJ237" s="303"/>
      <c r="BK237" s="303"/>
      <c r="BL237" s="303"/>
      <c r="BM237" s="303"/>
      <c r="BN237" s="303"/>
      <c r="BO237" s="303"/>
      <c r="BP237" s="303"/>
      <c r="BQ237" s="303"/>
      <c r="BR237" s="303"/>
      <c r="BS237" s="303"/>
      <c r="BT237" s="303"/>
      <c r="BU237" s="303"/>
      <c r="BV237" s="303"/>
      <c r="BW237" s="303"/>
      <c r="BX237" s="303"/>
      <c r="BY237" s="303"/>
      <c r="BZ237" s="303"/>
      <c r="CA237" s="303"/>
      <c r="CB237" s="303"/>
      <c r="CC237" s="303"/>
      <c r="CD237" s="303"/>
      <c r="CE237" s="303"/>
      <c r="CF237" s="303"/>
      <c r="CG237" s="303"/>
      <c r="CH237" s="303"/>
      <c r="CI237" s="303"/>
      <c r="CJ237" s="303"/>
      <c r="CK237" s="303"/>
      <c r="CL237" s="303"/>
      <c r="CM237" s="303"/>
      <c r="CN237" s="303"/>
      <c r="CO237" s="303"/>
      <c r="CP237" s="303"/>
      <c r="CQ237" s="303"/>
      <c r="CR237" s="303"/>
      <c r="CS237" s="303"/>
      <c r="CT237" s="303"/>
      <c r="CU237" s="303"/>
      <c r="CV237" s="303"/>
      <c r="CW237" s="303"/>
      <c r="CX237" s="303"/>
      <c r="CY237" s="303"/>
      <c r="CZ237" s="303"/>
      <c r="DA237" s="303"/>
      <c r="DB237" s="303"/>
      <c r="DC237" s="303"/>
      <c r="DD237" s="303"/>
      <c r="DE237" s="303"/>
      <c r="DF237" s="303"/>
      <c r="DG237" s="303"/>
      <c r="DH237" s="303"/>
      <c r="DI237" s="303"/>
      <c r="DJ237" s="303"/>
      <c r="DK237" s="303"/>
    </row>
    <row r="238" spans="1:115" ht="15">
      <c r="A238" s="137" t="s">
        <v>16</v>
      </c>
      <c r="B238" s="171">
        <v>31</v>
      </c>
      <c r="C238" s="142">
        <v>2.9</v>
      </c>
      <c r="D238" s="139">
        <v>55</v>
      </c>
      <c r="E238" s="142">
        <v>3.19</v>
      </c>
      <c r="F238" s="171">
        <v>6</v>
      </c>
      <c r="G238" s="142">
        <v>1.44</v>
      </c>
      <c r="H238" s="139">
        <v>13</v>
      </c>
      <c r="I238" s="142">
        <v>2.11</v>
      </c>
      <c r="J238" s="171">
        <v>6</v>
      </c>
      <c r="K238" s="142">
        <v>1.58</v>
      </c>
      <c r="L238" s="139">
        <v>7</v>
      </c>
      <c r="M238" s="142">
        <v>1.51</v>
      </c>
      <c r="N238" s="171">
        <v>57</v>
      </c>
      <c r="O238" s="142">
        <v>3.16</v>
      </c>
      <c r="P238" s="139">
        <v>25</v>
      </c>
      <c r="Q238" s="139">
        <v>2.7600000000000002</v>
      </c>
      <c r="R238" s="303"/>
      <c r="S238" s="303"/>
      <c r="T238" s="303"/>
      <c r="U238" s="303"/>
      <c r="V238" s="303"/>
      <c r="W238" s="303"/>
      <c r="X238" s="303"/>
      <c r="Y238" s="303"/>
      <c r="Z238" s="303"/>
      <c r="AA238" s="303"/>
      <c r="AB238" s="303"/>
      <c r="AC238" s="303"/>
      <c r="AD238" s="303"/>
      <c r="AE238" s="303"/>
      <c r="AF238" s="303"/>
      <c r="AG238" s="303"/>
      <c r="AH238" s="303"/>
      <c r="AI238" s="303"/>
      <c r="AJ238" s="303"/>
      <c r="AK238" s="303"/>
      <c r="AL238" s="303"/>
      <c r="AM238" s="303"/>
      <c r="AN238" s="303"/>
      <c r="AO238" s="303"/>
      <c r="AP238" s="303"/>
      <c r="AQ238" s="303"/>
      <c r="AR238" s="303"/>
      <c r="AS238" s="303"/>
      <c r="AT238" s="303"/>
      <c r="AU238" s="303"/>
      <c r="AV238" s="303"/>
      <c r="AW238" s="303"/>
      <c r="AX238" s="303"/>
      <c r="AY238" s="303"/>
      <c r="AZ238" s="303"/>
      <c r="BA238" s="303"/>
      <c r="BB238" s="303"/>
      <c r="BC238" s="303"/>
      <c r="BD238" s="303"/>
      <c r="BE238" s="303"/>
      <c r="BF238" s="303"/>
      <c r="BG238" s="303"/>
      <c r="BH238" s="303"/>
      <c r="BI238" s="303"/>
      <c r="BJ238" s="303"/>
      <c r="BK238" s="303"/>
      <c r="BL238" s="303"/>
      <c r="BM238" s="303"/>
      <c r="BN238" s="303"/>
      <c r="BO238" s="303"/>
      <c r="BP238" s="303"/>
      <c r="BQ238" s="303"/>
      <c r="BR238" s="303"/>
      <c r="BS238" s="303"/>
      <c r="BT238" s="303"/>
      <c r="BU238" s="303"/>
      <c r="BV238" s="303"/>
      <c r="BW238" s="303"/>
      <c r="BX238" s="303"/>
      <c r="BY238" s="303"/>
      <c r="BZ238" s="303"/>
      <c r="CA238" s="303"/>
      <c r="CB238" s="303"/>
      <c r="CC238" s="303"/>
      <c r="CD238" s="303"/>
      <c r="CE238" s="303"/>
      <c r="CF238" s="303"/>
      <c r="CG238" s="303"/>
      <c r="CH238" s="303"/>
      <c r="CI238" s="303"/>
      <c r="CJ238" s="303"/>
      <c r="CK238" s="303"/>
      <c r="CL238" s="303"/>
      <c r="CM238" s="303"/>
      <c r="CN238" s="303"/>
      <c r="CO238" s="303"/>
      <c r="CP238" s="303"/>
      <c r="CQ238" s="303"/>
      <c r="CR238" s="303"/>
      <c r="CS238" s="303"/>
      <c r="CT238" s="303"/>
      <c r="CU238" s="303"/>
      <c r="CV238" s="303"/>
      <c r="CW238" s="303"/>
      <c r="CX238" s="303"/>
      <c r="CY238" s="303"/>
      <c r="CZ238" s="303"/>
      <c r="DA238" s="303"/>
      <c r="DB238" s="303"/>
      <c r="DC238" s="303"/>
      <c r="DD238" s="303"/>
      <c r="DE238" s="303"/>
      <c r="DF238" s="303"/>
      <c r="DG238" s="303"/>
      <c r="DH238" s="303"/>
      <c r="DI238" s="303"/>
      <c r="DJ238" s="303"/>
      <c r="DK238" s="303"/>
    </row>
    <row r="239" spans="1:115" ht="15">
      <c r="A239" s="151" t="s">
        <v>17</v>
      </c>
      <c r="B239" s="176">
        <v>32</v>
      </c>
      <c r="C239" s="156">
        <v>2.75</v>
      </c>
      <c r="D239" s="153">
        <v>49</v>
      </c>
      <c r="E239" s="156">
        <v>2.93</v>
      </c>
      <c r="F239" s="176">
        <v>9</v>
      </c>
      <c r="G239" s="156">
        <v>1.74</v>
      </c>
      <c r="H239" s="153">
        <v>12</v>
      </c>
      <c r="I239" s="156">
        <v>1.83</v>
      </c>
      <c r="J239" s="176">
        <v>8</v>
      </c>
      <c r="K239" s="156">
        <v>1.49</v>
      </c>
      <c r="L239" s="153">
        <v>12</v>
      </c>
      <c r="M239" s="156">
        <v>1.9100000000000001</v>
      </c>
      <c r="N239" s="176">
        <v>51</v>
      </c>
      <c r="O239" s="156">
        <v>2.93</v>
      </c>
      <c r="P239" s="153">
        <v>28</v>
      </c>
      <c r="Q239" s="153">
        <v>2.65</v>
      </c>
      <c r="R239" s="303"/>
      <c r="S239" s="303"/>
      <c r="T239" s="303"/>
      <c r="U239" s="303"/>
      <c r="V239" s="303"/>
      <c r="W239" s="303"/>
      <c r="X239" s="303"/>
      <c r="Y239" s="303"/>
      <c r="Z239" s="303"/>
      <c r="AA239" s="303"/>
      <c r="AB239" s="303"/>
      <c r="AC239" s="303"/>
      <c r="AD239" s="303"/>
      <c r="AE239" s="303"/>
      <c r="AF239" s="303"/>
      <c r="AG239" s="303"/>
      <c r="AH239" s="303"/>
      <c r="AI239" s="303"/>
      <c r="AJ239" s="303"/>
      <c r="AK239" s="303"/>
      <c r="AL239" s="303"/>
      <c r="AM239" s="303"/>
      <c r="AN239" s="303"/>
      <c r="AO239" s="303"/>
      <c r="AP239" s="303"/>
      <c r="AQ239" s="303"/>
      <c r="AR239" s="303"/>
      <c r="AS239" s="303"/>
      <c r="AT239" s="303"/>
      <c r="AU239" s="303"/>
      <c r="AV239" s="303"/>
      <c r="AW239" s="303"/>
      <c r="AX239" s="303"/>
      <c r="AY239" s="303"/>
      <c r="AZ239" s="303"/>
      <c r="BA239" s="303"/>
      <c r="BB239" s="303"/>
      <c r="BC239" s="303"/>
      <c r="BD239" s="303"/>
      <c r="BE239" s="303"/>
      <c r="BF239" s="303"/>
      <c r="BG239" s="303"/>
      <c r="BH239" s="303"/>
      <c r="BI239" s="303"/>
      <c r="BJ239" s="303"/>
      <c r="BK239" s="303"/>
      <c r="BL239" s="303"/>
      <c r="BM239" s="303"/>
      <c r="BN239" s="303"/>
      <c r="BO239" s="303"/>
      <c r="BP239" s="303"/>
      <c r="BQ239" s="303"/>
      <c r="BR239" s="303"/>
      <c r="BS239" s="303"/>
      <c r="BT239" s="303"/>
      <c r="BU239" s="303"/>
      <c r="BV239" s="303"/>
      <c r="BW239" s="303"/>
      <c r="BX239" s="303"/>
      <c r="BY239" s="303"/>
      <c r="BZ239" s="303"/>
      <c r="CA239" s="303"/>
      <c r="CB239" s="303"/>
      <c r="CC239" s="303"/>
      <c r="CD239" s="303"/>
      <c r="CE239" s="303"/>
      <c r="CF239" s="303"/>
      <c r="CG239" s="303"/>
      <c r="CH239" s="303"/>
      <c r="CI239" s="303"/>
      <c r="CJ239" s="303"/>
      <c r="CK239" s="303"/>
      <c r="CL239" s="303"/>
      <c r="CM239" s="303"/>
      <c r="CN239" s="303"/>
      <c r="CO239" s="303"/>
      <c r="CP239" s="303"/>
      <c r="CQ239" s="303"/>
      <c r="CR239" s="303"/>
      <c r="CS239" s="303"/>
      <c r="CT239" s="303"/>
      <c r="CU239" s="303"/>
      <c r="CV239" s="303"/>
      <c r="CW239" s="303"/>
      <c r="CX239" s="303"/>
      <c r="CY239" s="303"/>
      <c r="CZ239" s="303"/>
      <c r="DA239" s="303"/>
      <c r="DB239" s="303"/>
      <c r="DC239" s="303"/>
      <c r="DD239" s="303"/>
      <c r="DE239" s="303"/>
      <c r="DF239" s="303"/>
      <c r="DG239" s="303"/>
      <c r="DH239" s="303"/>
      <c r="DI239" s="303"/>
      <c r="DJ239" s="303"/>
      <c r="DK239" s="303"/>
    </row>
    <row r="240" spans="1:115" ht="15">
      <c r="A240" s="137" t="s">
        <v>18</v>
      </c>
      <c r="B240" s="171">
        <v>44</v>
      </c>
      <c r="C240" s="142">
        <v>3.0100000000000002</v>
      </c>
      <c r="D240" s="139">
        <v>33</v>
      </c>
      <c r="E240" s="142">
        <v>2.85</v>
      </c>
      <c r="F240" s="171">
        <v>6</v>
      </c>
      <c r="G240" s="142">
        <v>1.3900000000000001</v>
      </c>
      <c r="H240" s="139">
        <v>15</v>
      </c>
      <c r="I240" s="142">
        <v>2.12</v>
      </c>
      <c r="J240" s="171">
        <v>7</v>
      </c>
      <c r="K240" s="142">
        <v>1.48</v>
      </c>
      <c r="L240" s="139">
        <v>16</v>
      </c>
      <c r="M240" s="142">
        <v>2.25</v>
      </c>
      <c r="N240" s="171">
        <v>44</v>
      </c>
      <c r="O240" s="142">
        <v>3.02</v>
      </c>
      <c r="P240" s="139">
        <v>36</v>
      </c>
      <c r="Q240" s="139">
        <v>2.92</v>
      </c>
      <c r="R240" s="303"/>
      <c r="S240" s="303"/>
      <c r="T240" s="303"/>
      <c r="U240" s="303"/>
      <c r="V240" s="303"/>
      <c r="W240" s="303"/>
      <c r="X240" s="303"/>
      <c r="Y240" s="303"/>
      <c r="Z240" s="303"/>
      <c r="AA240" s="303"/>
      <c r="AB240" s="303"/>
      <c r="AC240" s="303"/>
      <c r="AD240" s="303"/>
      <c r="AE240" s="303"/>
      <c r="AF240" s="303"/>
      <c r="AG240" s="303"/>
      <c r="AH240" s="303"/>
      <c r="AI240" s="303"/>
      <c r="AJ240" s="303"/>
      <c r="AK240" s="303"/>
      <c r="AL240" s="303"/>
      <c r="AM240" s="303"/>
      <c r="AN240" s="303"/>
      <c r="AO240" s="303"/>
      <c r="AP240" s="303"/>
      <c r="AQ240" s="303"/>
      <c r="AR240" s="303"/>
      <c r="AS240" s="303"/>
      <c r="AT240" s="303"/>
      <c r="AU240" s="303"/>
      <c r="AV240" s="303"/>
      <c r="AW240" s="303"/>
      <c r="AX240" s="303"/>
      <c r="AY240" s="303"/>
      <c r="AZ240" s="303"/>
      <c r="BA240" s="303"/>
      <c r="BB240" s="303"/>
      <c r="BC240" s="303"/>
      <c r="BD240" s="303"/>
      <c r="BE240" s="303"/>
      <c r="BF240" s="303"/>
      <c r="BG240" s="303"/>
      <c r="BH240" s="303"/>
      <c r="BI240" s="303"/>
      <c r="BJ240" s="303"/>
      <c r="BK240" s="303"/>
      <c r="BL240" s="303"/>
      <c r="BM240" s="303"/>
      <c r="BN240" s="303"/>
      <c r="BO240" s="303"/>
      <c r="BP240" s="303"/>
      <c r="BQ240" s="303"/>
      <c r="BR240" s="303"/>
      <c r="BS240" s="303"/>
      <c r="BT240" s="303"/>
      <c r="BU240" s="303"/>
      <c r="BV240" s="303"/>
      <c r="BW240" s="303"/>
      <c r="BX240" s="303"/>
      <c r="BY240" s="303"/>
      <c r="BZ240" s="303"/>
      <c r="CA240" s="303"/>
      <c r="CB240" s="303"/>
      <c r="CC240" s="303"/>
      <c r="CD240" s="303"/>
      <c r="CE240" s="303"/>
      <c r="CF240" s="303"/>
      <c r="CG240" s="303"/>
      <c r="CH240" s="303"/>
      <c r="CI240" s="303"/>
      <c r="CJ240" s="303"/>
      <c r="CK240" s="303"/>
      <c r="CL240" s="303"/>
      <c r="CM240" s="303"/>
      <c r="CN240" s="303"/>
      <c r="CO240" s="303"/>
      <c r="CP240" s="303"/>
      <c r="CQ240" s="303"/>
      <c r="CR240" s="303"/>
      <c r="CS240" s="303"/>
      <c r="CT240" s="303"/>
      <c r="CU240" s="303"/>
      <c r="CV240" s="303"/>
      <c r="CW240" s="303"/>
      <c r="CX240" s="303"/>
      <c r="CY240" s="303"/>
      <c r="CZ240" s="303"/>
      <c r="DA240" s="303"/>
      <c r="DB240" s="303"/>
      <c r="DC240" s="303"/>
      <c r="DD240" s="303"/>
      <c r="DE240" s="303"/>
      <c r="DF240" s="303"/>
      <c r="DG240" s="303"/>
      <c r="DH240" s="303"/>
      <c r="DI240" s="303"/>
      <c r="DJ240" s="303"/>
      <c r="DK240" s="303"/>
    </row>
    <row r="241" spans="1:115" ht="15">
      <c r="A241" s="151" t="s">
        <v>19</v>
      </c>
      <c r="B241" s="176">
        <v>26</v>
      </c>
      <c r="C241" s="156">
        <v>2.65</v>
      </c>
      <c r="D241" s="153">
        <v>42</v>
      </c>
      <c r="E241" s="156">
        <v>3.04</v>
      </c>
      <c r="F241" s="176">
        <v>4</v>
      </c>
      <c r="G241" s="156">
        <v>1.35</v>
      </c>
      <c r="H241" s="153">
        <v>10</v>
      </c>
      <c r="I241" s="156">
        <v>1.81</v>
      </c>
      <c r="J241" s="176">
        <v>6</v>
      </c>
      <c r="K241" s="156">
        <v>1.4000000000000001</v>
      </c>
      <c r="L241" s="153">
        <v>8</v>
      </c>
      <c r="M241" s="156">
        <v>1.62</v>
      </c>
      <c r="N241" s="176">
        <v>63</v>
      </c>
      <c r="O241" s="156">
        <v>2.92</v>
      </c>
      <c r="P241" s="153">
        <v>40</v>
      </c>
      <c r="Q241" s="153">
        <v>2.95</v>
      </c>
      <c r="R241" s="303"/>
      <c r="S241" s="303"/>
      <c r="T241" s="303"/>
      <c r="U241" s="303"/>
      <c r="V241" s="303"/>
      <c r="W241" s="303"/>
      <c r="X241" s="303"/>
      <c r="Y241" s="303"/>
      <c r="Z241" s="303"/>
      <c r="AA241" s="303"/>
      <c r="AB241" s="303"/>
      <c r="AC241" s="303"/>
      <c r="AD241" s="303"/>
      <c r="AE241" s="303"/>
      <c r="AF241" s="303"/>
      <c r="AG241" s="303"/>
      <c r="AH241" s="303"/>
      <c r="AI241" s="303"/>
      <c r="AJ241" s="303"/>
      <c r="AK241" s="303"/>
      <c r="AL241" s="303"/>
      <c r="AM241" s="303"/>
      <c r="AN241" s="303"/>
      <c r="AO241" s="303"/>
      <c r="AP241" s="303"/>
      <c r="AQ241" s="303"/>
      <c r="AR241" s="303"/>
      <c r="AS241" s="303"/>
      <c r="AT241" s="303"/>
      <c r="AU241" s="303"/>
      <c r="AV241" s="303"/>
      <c r="AW241" s="303"/>
      <c r="AX241" s="303"/>
      <c r="AY241" s="303"/>
      <c r="AZ241" s="303"/>
      <c r="BA241" s="303"/>
      <c r="BB241" s="303"/>
      <c r="BC241" s="303"/>
      <c r="BD241" s="303"/>
      <c r="BE241" s="303"/>
      <c r="BF241" s="303"/>
      <c r="BG241" s="303"/>
      <c r="BH241" s="303"/>
      <c r="BI241" s="303"/>
      <c r="BJ241" s="303"/>
      <c r="BK241" s="303"/>
      <c r="BL241" s="303"/>
      <c r="BM241" s="303"/>
      <c r="BN241" s="303"/>
      <c r="BO241" s="303"/>
      <c r="BP241" s="303"/>
      <c r="BQ241" s="303"/>
      <c r="BR241" s="303"/>
      <c r="BS241" s="303"/>
      <c r="BT241" s="303"/>
      <c r="BU241" s="303"/>
      <c r="BV241" s="303"/>
      <c r="BW241" s="303"/>
      <c r="BX241" s="303"/>
      <c r="BY241" s="303"/>
      <c r="BZ241" s="303"/>
      <c r="CA241" s="303"/>
      <c r="CB241" s="303"/>
      <c r="CC241" s="303"/>
      <c r="CD241" s="303"/>
      <c r="CE241" s="303"/>
      <c r="CF241" s="303"/>
      <c r="CG241" s="303"/>
      <c r="CH241" s="303"/>
      <c r="CI241" s="303"/>
      <c r="CJ241" s="303"/>
      <c r="CK241" s="303"/>
      <c r="CL241" s="303"/>
      <c r="CM241" s="303"/>
      <c r="CN241" s="303"/>
      <c r="CO241" s="303"/>
      <c r="CP241" s="303"/>
      <c r="CQ241" s="303"/>
      <c r="CR241" s="303"/>
      <c r="CS241" s="303"/>
      <c r="CT241" s="303"/>
      <c r="CU241" s="303"/>
      <c r="CV241" s="303"/>
      <c r="CW241" s="303"/>
      <c r="CX241" s="303"/>
      <c r="CY241" s="303"/>
      <c r="CZ241" s="303"/>
      <c r="DA241" s="303"/>
      <c r="DB241" s="303"/>
      <c r="DC241" s="303"/>
      <c r="DD241" s="303"/>
      <c r="DE241" s="303"/>
      <c r="DF241" s="303"/>
      <c r="DG241" s="303"/>
      <c r="DH241" s="303"/>
      <c r="DI241" s="303"/>
      <c r="DJ241" s="303"/>
      <c r="DK241" s="303"/>
    </row>
    <row r="242" spans="1:115" ht="15">
      <c r="A242" s="137" t="s">
        <v>20</v>
      </c>
      <c r="B242" s="171">
        <v>25</v>
      </c>
      <c r="C242" s="142">
        <v>1.92</v>
      </c>
      <c r="D242" s="139">
        <v>52</v>
      </c>
      <c r="E242" s="142">
        <v>2.21</v>
      </c>
      <c r="F242" s="171">
        <v>6</v>
      </c>
      <c r="G242" s="142">
        <v>1.05</v>
      </c>
      <c r="H242" s="139">
        <v>12</v>
      </c>
      <c r="I242" s="142">
        <v>1.46</v>
      </c>
      <c r="J242" s="171">
        <v>7</v>
      </c>
      <c r="K242" s="142">
        <v>1.17</v>
      </c>
      <c r="L242" s="139">
        <v>5</v>
      </c>
      <c r="M242" s="142">
        <v>0.99</v>
      </c>
      <c r="N242" s="171">
        <v>62</v>
      </c>
      <c r="O242" s="142">
        <v>2.15</v>
      </c>
      <c r="P242" s="139">
        <v>30</v>
      </c>
      <c r="Q242" s="139">
        <v>2.0300000000000002</v>
      </c>
      <c r="R242" s="303"/>
      <c r="S242" s="303"/>
      <c r="T242" s="303"/>
      <c r="U242" s="303"/>
      <c r="V242" s="303"/>
      <c r="W242" s="303"/>
      <c r="X242" s="303"/>
      <c r="Y242" s="303"/>
      <c r="Z242" s="303"/>
      <c r="AA242" s="303"/>
      <c r="AB242" s="303"/>
      <c r="AC242" s="303"/>
      <c r="AD242" s="303"/>
      <c r="AE242" s="303"/>
      <c r="AF242" s="303"/>
      <c r="AG242" s="303"/>
      <c r="AH242" s="303"/>
      <c r="AI242" s="303"/>
      <c r="AJ242" s="303"/>
      <c r="AK242" s="303"/>
      <c r="AL242" s="303"/>
      <c r="AM242" s="303"/>
      <c r="AN242" s="303"/>
      <c r="AO242" s="303"/>
      <c r="AP242" s="303"/>
      <c r="AQ242" s="303"/>
      <c r="AR242" s="303"/>
      <c r="AS242" s="303"/>
      <c r="AT242" s="303"/>
      <c r="AU242" s="303"/>
      <c r="AV242" s="303"/>
      <c r="AW242" s="303"/>
      <c r="AX242" s="303"/>
      <c r="AY242" s="303"/>
      <c r="AZ242" s="303"/>
      <c r="BA242" s="303"/>
      <c r="BB242" s="303"/>
      <c r="BC242" s="303"/>
      <c r="BD242" s="303"/>
      <c r="BE242" s="303"/>
      <c r="BF242" s="303"/>
      <c r="BG242" s="303"/>
      <c r="BH242" s="303"/>
      <c r="BI242" s="303"/>
      <c r="BJ242" s="303"/>
      <c r="BK242" s="303"/>
      <c r="BL242" s="303"/>
      <c r="BM242" s="303"/>
      <c r="BN242" s="303"/>
      <c r="BO242" s="303"/>
      <c r="BP242" s="303"/>
      <c r="BQ242" s="303"/>
      <c r="BR242" s="303"/>
      <c r="BS242" s="303"/>
      <c r="BT242" s="303"/>
      <c r="BU242" s="303"/>
      <c r="BV242" s="303"/>
      <c r="BW242" s="303"/>
      <c r="BX242" s="303"/>
      <c r="BY242" s="303"/>
      <c r="BZ242" s="303"/>
      <c r="CA242" s="303"/>
      <c r="CB242" s="303"/>
      <c r="CC242" s="303"/>
      <c r="CD242" s="303"/>
      <c r="CE242" s="303"/>
      <c r="CF242" s="303"/>
      <c r="CG242" s="303"/>
      <c r="CH242" s="303"/>
      <c r="CI242" s="303"/>
      <c r="CJ242" s="303"/>
      <c r="CK242" s="303"/>
      <c r="CL242" s="303"/>
      <c r="CM242" s="303"/>
      <c r="CN242" s="303"/>
      <c r="CO242" s="303"/>
      <c r="CP242" s="303"/>
      <c r="CQ242" s="303"/>
      <c r="CR242" s="303"/>
      <c r="CS242" s="303"/>
      <c r="CT242" s="303"/>
      <c r="CU242" s="303"/>
      <c r="CV242" s="303"/>
      <c r="CW242" s="303"/>
      <c r="CX242" s="303"/>
      <c r="CY242" s="303"/>
      <c r="CZ242" s="303"/>
      <c r="DA242" s="303"/>
      <c r="DB242" s="303"/>
      <c r="DC242" s="303"/>
      <c r="DD242" s="303"/>
      <c r="DE242" s="303"/>
      <c r="DF242" s="303"/>
      <c r="DG242" s="303"/>
      <c r="DH242" s="303"/>
      <c r="DI242" s="303"/>
      <c r="DJ242" s="303"/>
      <c r="DK242" s="303"/>
    </row>
    <row r="243" spans="1:115" ht="15">
      <c r="A243" s="151" t="s">
        <v>21</v>
      </c>
      <c r="B243" s="176">
        <v>16</v>
      </c>
      <c r="C243" s="156">
        <v>1.56</v>
      </c>
      <c r="D243" s="153">
        <v>58</v>
      </c>
      <c r="E243" s="156">
        <v>2.06</v>
      </c>
      <c r="F243" s="176">
        <v>4</v>
      </c>
      <c r="G243" s="156">
        <v>0.76</v>
      </c>
      <c r="H243" s="153">
        <v>10</v>
      </c>
      <c r="I243" s="156">
        <v>1.28</v>
      </c>
      <c r="J243" s="176">
        <v>5</v>
      </c>
      <c r="K243" s="156">
        <v>0.88</v>
      </c>
      <c r="L243" s="153">
        <v>6</v>
      </c>
      <c r="M243" s="156">
        <v>0.97</v>
      </c>
      <c r="N243" s="176">
        <v>75</v>
      </c>
      <c r="O243" s="156">
        <v>1.8</v>
      </c>
      <c r="P243" s="153">
        <v>26</v>
      </c>
      <c r="Q243" s="153">
        <v>1.84</v>
      </c>
      <c r="R243" s="303"/>
      <c r="S243" s="303"/>
      <c r="T243" s="303"/>
      <c r="U243" s="303"/>
      <c r="V243" s="303"/>
      <c r="W243" s="303"/>
      <c r="X243" s="303"/>
      <c r="Y243" s="303"/>
      <c r="Z243" s="303"/>
      <c r="AA243" s="303"/>
      <c r="AB243" s="303"/>
      <c r="AC243" s="303"/>
      <c r="AD243" s="303"/>
      <c r="AE243" s="303"/>
      <c r="AF243" s="303"/>
      <c r="AG243" s="303"/>
      <c r="AH243" s="303"/>
      <c r="AI243" s="303"/>
      <c r="AJ243" s="303"/>
      <c r="AK243" s="303"/>
      <c r="AL243" s="303"/>
      <c r="AM243" s="303"/>
      <c r="AN243" s="303"/>
      <c r="AO243" s="303"/>
      <c r="AP243" s="303"/>
      <c r="AQ243" s="303"/>
      <c r="AR243" s="303"/>
      <c r="AS243" s="303"/>
      <c r="AT243" s="303"/>
      <c r="AU243" s="303"/>
      <c r="AV243" s="303"/>
      <c r="AW243" s="303"/>
      <c r="AX243" s="303"/>
      <c r="AY243" s="303"/>
      <c r="AZ243" s="303"/>
      <c r="BA243" s="303"/>
      <c r="BB243" s="303"/>
      <c r="BC243" s="303"/>
      <c r="BD243" s="303"/>
      <c r="BE243" s="303"/>
      <c r="BF243" s="303"/>
      <c r="BG243" s="303"/>
      <c r="BH243" s="303"/>
      <c r="BI243" s="303"/>
      <c r="BJ243" s="303"/>
      <c r="BK243" s="303"/>
      <c r="BL243" s="303"/>
      <c r="BM243" s="303"/>
      <c r="BN243" s="303"/>
      <c r="BO243" s="303"/>
      <c r="BP243" s="303"/>
      <c r="BQ243" s="303"/>
      <c r="BR243" s="303"/>
      <c r="BS243" s="303"/>
      <c r="BT243" s="303"/>
      <c r="BU243" s="303"/>
      <c r="BV243" s="303"/>
      <c r="BW243" s="303"/>
      <c r="BX243" s="303"/>
      <c r="BY243" s="303"/>
      <c r="BZ243" s="303"/>
      <c r="CA243" s="303"/>
      <c r="CB243" s="303"/>
      <c r="CC243" s="303"/>
      <c r="CD243" s="303"/>
      <c r="CE243" s="303"/>
      <c r="CF243" s="303"/>
      <c r="CG243" s="303"/>
      <c r="CH243" s="303"/>
      <c r="CI243" s="303"/>
      <c r="CJ243" s="303"/>
      <c r="CK243" s="303"/>
      <c r="CL243" s="303"/>
      <c r="CM243" s="303"/>
      <c r="CN243" s="303"/>
      <c r="CO243" s="303"/>
      <c r="CP243" s="303"/>
      <c r="CQ243" s="303"/>
      <c r="CR243" s="303"/>
      <c r="CS243" s="303"/>
      <c r="CT243" s="303"/>
      <c r="CU243" s="303"/>
      <c r="CV243" s="303"/>
      <c r="CW243" s="303"/>
      <c r="CX243" s="303"/>
      <c r="CY243" s="303"/>
      <c r="CZ243" s="303"/>
      <c r="DA243" s="303"/>
      <c r="DB243" s="303"/>
      <c r="DC243" s="303"/>
      <c r="DD243" s="303"/>
      <c r="DE243" s="303"/>
      <c r="DF243" s="303"/>
      <c r="DG243" s="303"/>
      <c r="DH243" s="303"/>
      <c r="DI243" s="303"/>
      <c r="DJ243" s="303"/>
      <c r="DK243" s="303"/>
    </row>
    <row r="244" spans="1:115" ht="15">
      <c r="A244" s="137" t="s">
        <v>22</v>
      </c>
      <c r="B244" s="171">
        <v>25</v>
      </c>
      <c r="C244" s="142">
        <v>2.52</v>
      </c>
      <c r="D244" s="139">
        <v>53</v>
      </c>
      <c r="E244" s="142">
        <v>2.96</v>
      </c>
      <c r="F244" s="171">
        <v>7</v>
      </c>
      <c r="G244" s="142">
        <v>1.3800000000000001</v>
      </c>
      <c r="H244" s="139">
        <v>13</v>
      </c>
      <c r="I244" s="142">
        <v>1.99</v>
      </c>
      <c r="J244" s="171">
        <v>7</v>
      </c>
      <c r="K244" s="142">
        <v>1.47</v>
      </c>
      <c r="L244" s="139">
        <v>11</v>
      </c>
      <c r="M244" s="142">
        <v>1.68</v>
      </c>
      <c r="N244" s="171">
        <v>61</v>
      </c>
      <c r="O244" s="142">
        <v>2.86</v>
      </c>
      <c r="P244" s="139">
        <v>23</v>
      </c>
      <c r="Q244" s="139">
        <v>2.4700000000000002</v>
      </c>
      <c r="R244" s="303"/>
      <c r="S244" s="303"/>
      <c r="T244" s="303"/>
      <c r="U244" s="303"/>
      <c r="V244" s="303"/>
      <c r="W244" s="303"/>
      <c r="X244" s="303"/>
      <c r="Y244" s="303"/>
      <c r="Z244" s="303"/>
      <c r="AA244" s="303"/>
      <c r="AB244" s="303"/>
      <c r="AC244" s="303"/>
      <c r="AD244" s="303"/>
      <c r="AE244" s="303"/>
      <c r="AF244" s="303"/>
      <c r="AG244" s="303"/>
      <c r="AH244" s="303"/>
      <c r="AI244" s="303"/>
      <c r="AJ244" s="303"/>
      <c r="AK244" s="303"/>
      <c r="AL244" s="303"/>
      <c r="AM244" s="303"/>
      <c r="AN244" s="303"/>
      <c r="AO244" s="303"/>
      <c r="AP244" s="303"/>
      <c r="AQ244" s="303"/>
      <c r="AR244" s="303"/>
      <c r="AS244" s="303"/>
      <c r="AT244" s="303"/>
      <c r="AU244" s="303"/>
      <c r="AV244" s="303"/>
      <c r="AW244" s="303"/>
      <c r="AX244" s="303"/>
      <c r="AY244" s="303"/>
      <c r="AZ244" s="303"/>
      <c r="BA244" s="303"/>
      <c r="BB244" s="303"/>
      <c r="BC244" s="303"/>
      <c r="BD244" s="303"/>
      <c r="BE244" s="303"/>
      <c r="BF244" s="303"/>
      <c r="BG244" s="303"/>
      <c r="BH244" s="303"/>
      <c r="BI244" s="303"/>
      <c r="BJ244" s="303"/>
      <c r="BK244" s="303"/>
      <c r="BL244" s="303"/>
      <c r="BM244" s="303"/>
      <c r="BN244" s="303"/>
      <c r="BO244" s="303"/>
      <c r="BP244" s="303"/>
      <c r="BQ244" s="303"/>
      <c r="BR244" s="303"/>
      <c r="BS244" s="303"/>
      <c r="BT244" s="303"/>
      <c r="BU244" s="303"/>
      <c r="BV244" s="303"/>
      <c r="BW244" s="303"/>
      <c r="BX244" s="303"/>
      <c r="BY244" s="303"/>
      <c r="BZ244" s="303"/>
      <c r="CA244" s="303"/>
      <c r="CB244" s="303"/>
      <c r="CC244" s="303"/>
      <c r="CD244" s="303"/>
      <c r="CE244" s="303"/>
      <c r="CF244" s="303"/>
      <c r="CG244" s="303"/>
      <c r="CH244" s="303"/>
      <c r="CI244" s="303"/>
      <c r="CJ244" s="303"/>
      <c r="CK244" s="303"/>
      <c r="CL244" s="303"/>
      <c r="CM244" s="303"/>
      <c r="CN244" s="303"/>
      <c r="CO244" s="303"/>
      <c r="CP244" s="303"/>
      <c r="CQ244" s="303"/>
      <c r="CR244" s="303"/>
      <c r="CS244" s="303"/>
      <c r="CT244" s="303"/>
      <c r="CU244" s="303"/>
      <c r="CV244" s="303"/>
      <c r="CW244" s="303"/>
      <c r="CX244" s="303"/>
      <c r="CY244" s="303"/>
      <c r="CZ244" s="303"/>
      <c r="DA244" s="303"/>
      <c r="DB244" s="303"/>
      <c r="DC244" s="303"/>
      <c r="DD244" s="303"/>
      <c r="DE244" s="303"/>
      <c r="DF244" s="303"/>
      <c r="DG244" s="303"/>
      <c r="DH244" s="303"/>
      <c r="DI244" s="303"/>
      <c r="DJ244" s="303"/>
      <c r="DK244" s="303"/>
    </row>
    <row r="245" spans="1:115" ht="15.75" thickBot="1">
      <c r="A245" s="703" t="s">
        <v>23</v>
      </c>
      <c r="B245" s="190">
        <v>14</v>
      </c>
      <c r="C245" s="704">
        <v>1.56</v>
      </c>
      <c r="D245" s="705">
        <v>55</v>
      </c>
      <c r="E245" s="704">
        <v>2.21</v>
      </c>
      <c r="F245" s="190">
        <v>5</v>
      </c>
      <c r="G245" s="704">
        <v>1.01</v>
      </c>
      <c r="H245" s="705">
        <v>9</v>
      </c>
      <c r="I245" s="704">
        <v>1.32</v>
      </c>
      <c r="J245" s="190">
        <v>6</v>
      </c>
      <c r="K245" s="704">
        <v>1.04</v>
      </c>
      <c r="L245" s="705">
        <v>10</v>
      </c>
      <c r="M245" s="704">
        <v>1.33</v>
      </c>
      <c r="N245" s="190">
        <v>74</v>
      </c>
      <c r="O245" s="704">
        <v>1.94</v>
      </c>
      <c r="P245" s="705">
        <v>26</v>
      </c>
      <c r="Q245" s="705">
        <v>1.94</v>
      </c>
      <c r="R245" s="303"/>
      <c r="S245" s="303"/>
      <c r="T245" s="303"/>
      <c r="U245" s="303"/>
      <c r="V245" s="303"/>
      <c r="W245" s="303"/>
      <c r="X245" s="303"/>
      <c r="Y245" s="303"/>
      <c r="Z245" s="303"/>
      <c r="AA245" s="303"/>
      <c r="AB245" s="303"/>
      <c r="AC245" s="303"/>
      <c r="AD245" s="303"/>
      <c r="AE245" s="303"/>
      <c r="AF245" s="303"/>
      <c r="AG245" s="303"/>
      <c r="AH245" s="303"/>
      <c r="AI245" s="303"/>
      <c r="AJ245" s="303"/>
      <c r="AK245" s="303"/>
      <c r="AL245" s="303"/>
      <c r="AM245" s="303"/>
      <c r="AN245" s="303"/>
      <c r="AO245" s="303"/>
      <c r="AP245" s="303"/>
      <c r="AQ245" s="303"/>
      <c r="AR245" s="303"/>
      <c r="AS245" s="303"/>
      <c r="AT245" s="303"/>
      <c r="AU245" s="303"/>
      <c r="AV245" s="303"/>
      <c r="AW245" s="303"/>
      <c r="AX245" s="303"/>
      <c r="AY245" s="303"/>
      <c r="AZ245" s="303"/>
      <c r="BA245" s="303"/>
      <c r="BB245" s="303"/>
      <c r="BC245" s="303"/>
      <c r="BD245" s="303"/>
      <c r="BE245" s="303"/>
      <c r="BF245" s="303"/>
      <c r="BG245" s="303"/>
      <c r="BH245" s="303"/>
      <c r="BI245" s="303"/>
      <c r="BJ245" s="303"/>
      <c r="BK245" s="303"/>
      <c r="BL245" s="303"/>
      <c r="BM245" s="303"/>
      <c r="BN245" s="303"/>
      <c r="BO245" s="303"/>
      <c r="BP245" s="303"/>
      <c r="BQ245" s="303"/>
      <c r="BR245" s="303"/>
      <c r="BS245" s="303"/>
      <c r="BT245" s="303"/>
      <c r="BU245" s="303"/>
      <c r="BV245" s="303"/>
      <c r="BW245" s="303"/>
      <c r="BX245" s="303"/>
      <c r="BY245" s="303"/>
      <c r="BZ245" s="303"/>
      <c r="CA245" s="303"/>
      <c r="CB245" s="303"/>
      <c r="CC245" s="303"/>
      <c r="CD245" s="303"/>
      <c r="CE245" s="303"/>
      <c r="CF245" s="303"/>
      <c r="CG245" s="303"/>
      <c r="CH245" s="303"/>
      <c r="CI245" s="303"/>
      <c r="CJ245" s="303"/>
      <c r="CK245" s="303"/>
      <c r="CL245" s="303"/>
      <c r="CM245" s="303"/>
      <c r="CN245" s="303"/>
      <c r="CO245" s="303"/>
      <c r="CP245" s="303"/>
      <c r="CQ245" s="303"/>
      <c r="CR245" s="303"/>
      <c r="CS245" s="303"/>
      <c r="CT245" s="303"/>
      <c r="CU245" s="303"/>
      <c r="CV245" s="303"/>
      <c r="CW245" s="303"/>
      <c r="CX245" s="303"/>
      <c r="CY245" s="303"/>
      <c r="CZ245" s="303"/>
      <c r="DA245" s="303"/>
      <c r="DB245" s="303"/>
      <c r="DC245" s="303"/>
      <c r="DD245" s="303"/>
      <c r="DE245" s="303"/>
      <c r="DF245" s="303"/>
      <c r="DG245" s="303"/>
      <c r="DH245" s="303"/>
      <c r="DI245" s="303"/>
      <c r="DJ245" s="303"/>
      <c r="DK245" s="303"/>
    </row>
    <row r="246" spans="1:115" ht="15">
      <c r="A246" s="706" t="s">
        <v>28</v>
      </c>
      <c r="B246" s="401">
        <v>36</v>
      </c>
      <c r="C246" s="402">
        <v>1.17</v>
      </c>
      <c r="D246" s="403">
        <v>44</v>
      </c>
      <c r="E246" s="402">
        <v>1.23</v>
      </c>
      <c r="F246" s="401">
        <v>7</v>
      </c>
      <c r="G246" s="402">
        <v>0.67</v>
      </c>
      <c r="H246" s="403">
        <v>13</v>
      </c>
      <c r="I246" s="402">
        <v>0.82000000000000006</v>
      </c>
      <c r="J246" s="401">
        <v>8</v>
      </c>
      <c r="K246" s="402">
        <v>0.66</v>
      </c>
      <c r="L246" s="403">
        <v>12</v>
      </c>
      <c r="M246" s="402">
        <v>0.81</v>
      </c>
      <c r="N246" s="401">
        <v>49</v>
      </c>
      <c r="O246" s="402">
        <v>1.23</v>
      </c>
      <c r="P246" s="403">
        <v>31</v>
      </c>
      <c r="Q246" s="403">
        <v>1.1200000000000001</v>
      </c>
      <c r="R246" s="303"/>
      <c r="S246" s="303"/>
      <c r="T246" s="303"/>
      <c r="U246" s="303"/>
      <c r="V246" s="303"/>
      <c r="W246" s="303"/>
      <c r="X246" s="303"/>
      <c r="Y246" s="303"/>
      <c r="Z246" s="303"/>
      <c r="AA246" s="303"/>
      <c r="AB246" s="303"/>
      <c r="AC246" s="303"/>
      <c r="AD246" s="303"/>
      <c r="AE246" s="303"/>
      <c r="AF246" s="303"/>
      <c r="AG246" s="303"/>
      <c r="AH246" s="303"/>
      <c r="AI246" s="303"/>
      <c r="AJ246" s="303"/>
      <c r="AK246" s="303"/>
      <c r="AL246" s="303"/>
      <c r="AM246" s="303"/>
      <c r="AN246" s="303"/>
      <c r="AO246" s="303"/>
      <c r="AP246" s="303"/>
      <c r="AQ246" s="303"/>
      <c r="AR246" s="303"/>
      <c r="AS246" s="303"/>
      <c r="AT246" s="303"/>
      <c r="AU246" s="303"/>
      <c r="AV246" s="303"/>
      <c r="AW246" s="303"/>
      <c r="AX246" s="303"/>
      <c r="AY246" s="303"/>
      <c r="AZ246" s="303"/>
      <c r="BA246" s="303"/>
      <c r="BB246" s="303"/>
      <c r="BC246" s="303"/>
      <c r="BD246" s="303"/>
      <c r="BE246" s="303"/>
      <c r="BF246" s="303"/>
      <c r="BG246" s="303"/>
      <c r="BH246" s="303"/>
      <c r="BI246" s="303"/>
      <c r="BJ246" s="303"/>
      <c r="BK246" s="303"/>
      <c r="BL246" s="303"/>
      <c r="BM246" s="303"/>
      <c r="BN246" s="303"/>
      <c r="BO246" s="303"/>
      <c r="BP246" s="303"/>
      <c r="BQ246" s="303"/>
      <c r="BR246" s="303"/>
      <c r="BS246" s="303"/>
      <c r="BT246" s="303"/>
      <c r="BU246" s="303"/>
      <c r="BV246" s="303"/>
      <c r="BW246" s="303"/>
      <c r="BX246" s="303"/>
      <c r="BY246" s="303"/>
      <c r="BZ246" s="303"/>
      <c r="CA246" s="303"/>
      <c r="CB246" s="303"/>
      <c r="CC246" s="303"/>
      <c r="CD246" s="303"/>
      <c r="CE246" s="303"/>
      <c r="CF246" s="303"/>
      <c r="CG246" s="303"/>
      <c r="CH246" s="303"/>
      <c r="CI246" s="303"/>
      <c r="CJ246" s="303"/>
      <c r="CK246" s="303"/>
      <c r="CL246" s="303"/>
      <c r="CM246" s="303"/>
      <c r="CN246" s="303"/>
      <c r="CO246" s="303"/>
      <c r="CP246" s="303"/>
      <c r="CQ246" s="303"/>
      <c r="CR246" s="303"/>
      <c r="CS246" s="303"/>
      <c r="CT246" s="303"/>
      <c r="CU246" s="303"/>
      <c r="CV246" s="303"/>
      <c r="CW246" s="303"/>
      <c r="CX246" s="303"/>
      <c r="CY246" s="303"/>
      <c r="CZ246" s="303"/>
      <c r="DA246" s="303"/>
      <c r="DB246" s="303"/>
      <c r="DC246" s="303"/>
      <c r="DD246" s="303"/>
      <c r="DE246" s="303"/>
      <c r="DF246" s="303"/>
      <c r="DG246" s="303"/>
      <c r="DH246" s="303"/>
      <c r="DI246" s="303"/>
      <c r="DJ246" s="303"/>
      <c r="DK246" s="303"/>
    </row>
    <row r="247" spans="1:115" ht="15">
      <c r="A247" s="696" t="s">
        <v>27</v>
      </c>
      <c r="B247" s="707">
        <v>28</v>
      </c>
      <c r="C247" s="702">
        <v>0.9</v>
      </c>
      <c r="D247" s="701">
        <v>46</v>
      </c>
      <c r="E247" s="702">
        <v>0.97</v>
      </c>
      <c r="F247" s="707">
        <v>5</v>
      </c>
      <c r="G247" s="702">
        <v>0.42</v>
      </c>
      <c r="H247" s="701">
        <v>11</v>
      </c>
      <c r="I247" s="702">
        <v>0.63</v>
      </c>
      <c r="J247" s="707">
        <v>6</v>
      </c>
      <c r="K247" s="702">
        <v>0.49</v>
      </c>
      <c r="L247" s="701">
        <v>9</v>
      </c>
      <c r="M247" s="702">
        <v>0.55000000000000004</v>
      </c>
      <c r="N247" s="707">
        <v>61</v>
      </c>
      <c r="O247" s="702">
        <v>0.97</v>
      </c>
      <c r="P247" s="701">
        <v>34</v>
      </c>
      <c r="Q247" s="701">
        <v>0.94000000000000006</v>
      </c>
      <c r="R247" s="303"/>
      <c r="S247" s="303"/>
      <c r="T247" s="303"/>
      <c r="U247" s="303"/>
      <c r="V247" s="303"/>
      <c r="W247" s="303"/>
      <c r="X247" s="303"/>
      <c r="Y247" s="303"/>
      <c r="Z247" s="303"/>
      <c r="AA247" s="303"/>
      <c r="AB247" s="303"/>
      <c r="AC247" s="303"/>
      <c r="AD247" s="303"/>
      <c r="AE247" s="303"/>
      <c r="AF247" s="303"/>
      <c r="AG247" s="303"/>
      <c r="AH247" s="303"/>
      <c r="AI247" s="303"/>
      <c r="AJ247" s="303"/>
      <c r="AK247" s="303"/>
      <c r="AL247" s="303"/>
      <c r="AM247" s="303"/>
      <c r="AN247" s="303"/>
      <c r="AO247" s="303"/>
      <c r="AP247" s="303"/>
      <c r="AQ247" s="303"/>
      <c r="AR247" s="303"/>
      <c r="AS247" s="303"/>
      <c r="AT247" s="303"/>
      <c r="AU247" s="303"/>
      <c r="AV247" s="303"/>
      <c r="AW247" s="303"/>
      <c r="AX247" s="303"/>
      <c r="AY247" s="303"/>
      <c r="AZ247" s="303"/>
      <c r="BA247" s="303"/>
      <c r="BB247" s="303"/>
      <c r="BC247" s="303"/>
      <c r="BD247" s="303"/>
      <c r="BE247" s="303"/>
      <c r="BF247" s="303"/>
      <c r="BG247" s="303"/>
      <c r="BH247" s="303"/>
      <c r="BI247" s="303"/>
      <c r="BJ247" s="303"/>
      <c r="BK247" s="303"/>
      <c r="BL247" s="303"/>
      <c r="BM247" s="303"/>
      <c r="BN247" s="303"/>
      <c r="BO247" s="303"/>
      <c r="BP247" s="303"/>
      <c r="BQ247" s="303"/>
      <c r="BR247" s="303"/>
      <c r="BS247" s="303"/>
      <c r="BT247" s="303"/>
      <c r="BU247" s="303"/>
      <c r="BV247" s="303"/>
      <c r="BW247" s="303"/>
      <c r="BX247" s="303"/>
      <c r="BY247" s="303"/>
      <c r="BZ247" s="303"/>
      <c r="CA247" s="303"/>
      <c r="CB247" s="303"/>
      <c r="CC247" s="303"/>
      <c r="CD247" s="303"/>
      <c r="CE247" s="303"/>
      <c r="CF247" s="303"/>
      <c r="CG247" s="303"/>
      <c r="CH247" s="303"/>
      <c r="CI247" s="303"/>
      <c r="CJ247" s="303"/>
      <c r="CK247" s="303"/>
      <c r="CL247" s="303"/>
      <c r="CM247" s="303"/>
      <c r="CN247" s="303"/>
      <c r="CO247" s="303"/>
      <c r="CP247" s="303"/>
      <c r="CQ247" s="303"/>
      <c r="CR247" s="303"/>
      <c r="CS247" s="303"/>
      <c r="CT247" s="303"/>
      <c r="CU247" s="303"/>
      <c r="CV247" s="303"/>
      <c r="CW247" s="303"/>
      <c r="CX247" s="303"/>
      <c r="CY247" s="303"/>
      <c r="CZ247" s="303"/>
      <c r="DA247" s="303"/>
      <c r="DB247" s="303"/>
      <c r="DC247" s="303"/>
      <c r="DD247" s="303"/>
      <c r="DE247" s="303"/>
      <c r="DF247" s="303"/>
      <c r="DG247" s="303"/>
      <c r="DH247" s="303"/>
      <c r="DI247" s="303"/>
      <c r="DJ247" s="303"/>
      <c r="DK247" s="303"/>
    </row>
    <row r="248" spans="1:115" ht="15">
      <c r="A248" s="60" t="s">
        <v>217</v>
      </c>
      <c r="B248" s="10"/>
      <c r="C248" s="10"/>
      <c r="D248" s="10"/>
      <c r="E248" s="10"/>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c r="AG248" s="303"/>
      <c r="AH248" s="303"/>
      <c r="AI248" s="303"/>
      <c r="AJ248" s="303"/>
      <c r="AK248" s="303"/>
      <c r="AL248" s="303"/>
      <c r="AM248" s="303"/>
      <c r="AN248" s="303"/>
      <c r="AO248" s="303"/>
      <c r="AP248" s="303"/>
      <c r="AQ248" s="303"/>
      <c r="AR248" s="303"/>
      <c r="AS248" s="303"/>
      <c r="AT248" s="303"/>
      <c r="AU248" s="303"/>
      <c r="AV248" s="303"/>
      <c r="AW248" s="303"/>
      <c r="AX248" s="303"/>
      <c r="AY248" s="303"/>
      <c r="AZ248" s="303"/>
      <c r="BA248" s="303"/>
      <c r="BB248" s="303"/>
      <c r="BC248" s="303"/>
      <c r="BD248" s="303"/>
      <c r="BE248" s="303"/>
      <c r="BF248" s="303"/>
      <c r="BG248" s="303"/>
      <c r="BH248" s="303"/>
      <c r="BI248" s="303"/>
      <c r="BJ248" s="303"/>
      <c r="BK248" s="303"/>
      <c r="BL248" s="303"/>
      <c r="BM248" s="303"/>
      <c r="BN248" s="303"/>
      <c r="BO248" s="303"/>
      <c r="BP248" s="303"/>
      <c r="BQ248" s="303"/>
      <c r="BR248" s="303"/>
      <c r="BS248" s="303"/>
      <c r="BT248" s="303"/>
      <c r="BU248" s="303"/>
      <c r="BV248" s="303"/>
      <c r="BW248" s="303"/>
      <c r="BX248" s="303"/>
      <c r="BY248" s="303"/>
      <c r="BZ248" s="303"/>
      <c r="CA248" s="303"/>
      <c r="CB248" s="303"/>
      <c r="CC248" s="303"/>
      <c r="CD248" s="303"/>
      <c r="CE248" s="303"/>
      <c r="CF248" s="303"/>
      <c r="CG248" s="303"/>
      <c r="CH248" s="303"/>
      <c r="CI248" s="303"/>
      <c r="CJ248" s="303"/>
      <c r="CK248" s="303"/>
      <c r="CL248" s="303"/>
      <c r="CM248" s="303"/>
      <c r="CN248" s="303"/>
      <c r="CO248" s="303"/>
      <c r="CP248" s="303"/>
      <c r="CQ248" s="303"/>
      <c r="CR248" s="303"/>
      <c r="CS248" s="303"/>
      <c r="CT248" s="303"/>
      <c r="CU248" s="303"/>
      <c r="CV248" s="303"/>
      <c r="CW248" s="303"/>
      <c r="CX248" s="303"/>
      <c r="CY248" s="303"/>
      <c r="CZ248" s="303"/>
      <c r="DA248" s="303"/>
      <c r="DB248" s="303"/>
      <c r="DC248" s="303"/>
      <c r="DD248" s="303"/>
      <c r="DE248" s="303"/>
      <c r="DF248" s="303"/>
      <c r="DG248" s="303"/>
      <c r="DH248" s="303"/>
      <c r="DI248" s="303"/>
      <c r="DJ248" s="303"/>
      <c r="DK248" s="303"/>
    </row>
    <row r="249" spans="1:115" ht="15">
      <c r="A249" s="758" t="s">
        <v>418</v>
      </c>
      <c r="B249" s="10"/>
      <c r="C249" s="10"/>
      <c r="D249" s="10"/>
      <c r="E249" s="10"/>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303"/>
      <c r="AF249" s="303"/>
      <c r="AG249" s="303"/>
      <c r="AH249" s="303"/>
      <c r="AI249" s="303"/>
      <c r="AJ249" s="303"/>
      <c r="AK249" s="303"/>
      <c r="AL249" s="303"/>
      <c r="AM249" s="303"/>
      <c r="AN249" s="303"/>
      <c r="AO249" s="303"/>
      <c r="AP249" s="303"/>
      <c r="AQ249" s="303"/>
      <c r="AR249" s="303"/>
      <c r="AS249" s="303"/>
      <c r="AT249" s="303"/>
      <c r="AU249" s="303"/>
      <c r="AV249" s="303"/>
      <c r="AW249" s="303"/>
      <c r="AX249" s="303"/>
      <c r="AY249" s="303"/>
      <c r="AZ249" s="303"/>
      <c r="BA249" s="303"/>
      <c r="BB249" s="303"/>
      <c r="BC249" s="303"/>
      <c r="BD249" s="303"/>
      <c r="BE249" s="303"/>
      <c r="BF249" s="303"/>
      <c r="BG249" s="303"/>
      <c r="BH249" s="303"/>
      <c r="BI249" s="303"/>
      <c r="BJ249" s="303"/>
      <c r="BK249" s="303"/>
      <c r="BL249" s="303"/>
      <c r="BM249" s="303"/>
      <c r="BN249" s="303"/>
      <c r="BO249" s="303"/>
      <c r="BP249" s="303"/>
      <c r="BQ249" s="303"/>
      <c r="BR249" s="303"/>
      <c r="BS249" s="303"/>
      <c r="BT249" s="303"/>
      <c r="BU249" s="303"/>
      <c r="BV249" s="303"/>
      <c r="BW249" s="303"/>
      <c r="BX249" s="303"/>
      <c r="BY249" s="303"/>
      <c r="BZ249" s="303"/>
      <c r="CA249" s="303"/>
      <c r="CB249" s="303"/>
      <c r="CC249" s="303"/>
      <c r="CD249" s="303"/>
      <c r="CE249" s="303"/>
      <c r="CF249" s="303"/>
      <c r="CG249" s="303"/>
      <c r="CH249" s="303"/>
      <c r="CI249" s="303"/>
      <c r="CJ249" s="303"/>
      <c r="CK249" s="303"/>
      <c r="CL249" s="303"/>
      <c r="CM249" s="303"/>
      <c r="CN249" s="303"/>
      <c r="CO249" s="303"/>
      <c r="CP249" s="303"/>
      <c r="CQ249" s="303"/>
      <c r="CR249" s="303"/>
      <c r="CS249" s="303"/>
      <c r="CT249" s="303"/>
      <c r="CU249" s="303"/>
      <c r="CV249" s="303"/>
      <c r="CW249" s="303"/>
      <c r="CX249" s="303"/>
      <c r="CY249" s="303"/>
      <c r="CZ249" s="303"/>
      <c r="DA249" s="303"/>
      <c r="DB249" s="303"/>
      <c r="DC249" s="303"/>
      <c r="DD249" s="303"/>
      <c r="DE249" s="303"/>
      <c r="DF249" s="303"/>
      <c r="DG249" s="303"/>
      <c r="DH249" s="303"/>
      <c r="DI249" s="303"/>
      <c r="DJ249" s="303"/>
      <c r="DK249" s="303"/>
    </row>
    <row r="250" spans="1:115" ht="1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303"/>
      <c r="AF250" s="303"/>
      <c r="AG250" s="303"/>
      <c r="AH250" s="303"/>
      <c r="AI250" s="303"/>
      <c r="AJ250" s="303"/>
      <c r="AK250" s="303"/>
      <c r="AL250" s="303"/>
      <c r="AM250" s="303"/>
      <c r="AN250" s="303"/>
      <c r="AO250" s="303"/>
      <c r="AP250" s="303"/>
      <c r="AQ250" s="303"/>
      <c r="AR250" s="303"/>
      <c r="AS250" s="303"/>
      <c r="AT250" s="303"/>
      <c r="AU250" s="303"/>
      <c r="AV250" s="303"/>
      <c r="AW250" s="303"/>
      <c r="AX250" s="303"/>
      <c r="AY250" s="303"/>
      <c r="AZ250" s="303"/>
      <c r="BA250" s="303"/>
      <c r="BB250" s="303"/>
      <c r="BC250" s="303"/>
      <c r="BD250" s="303"/>
      <c r="BE250" s="303"/>
      <c r="BF250" s="303"/>
      <c r="BG250" s="303"/>
      <c r="BH250" s="303"/>
      <c r="BI250" s="303"/>
      <c r="BJ250" s="303"/>
      <c r="BK250" s="303"/>
      <c r="BL250" s="303"/>
      <c r="BM250" s="303"/>
      <c r="BN250" s="303"/>
      <c r="BO250" s="303"/>
      <c r="BP250" s="303"/>
      <c r="BQ250" s="303"/>
      <c r="BR250" s="303"/>
      <c r="BS250" s="303"/>
      <c r="BT250" s="303"/>
      <c r="BU250" s="303"/>
      <c r="BV250" s="303"/>
      <c r="BW250" s="303"/>
      <c r="BX250" s="303"/>
      <c r="BY250" s="303"/>
      <c r="BZ250" s="303"/>
      <c r="CA250" s="303"/>
      <c r="CB250" s="303"/>
      <c r="CC250" s="303"/>
      <c r="CD250" s="303"/>
      <c r="CE250" s="303"/>
      <c r="CF250" s="303"/>
      <c r="CG250" s="303"/>
      <c r="CH250" s="303"/>
      <c r="CI250" s="303"/>
      <c r="CJ250" s="303"/>
      <c r="CK250" s="303"/>
      <c r="CL250" s="303"/>
      <c r="CM250" s="303"/>
      <c r="CN250" s="303"/>
      <c r="CO250" s="303"/>
      <c r="CP250" s="303"/>
      <c r="CQ250" s="303"/>
      <c r="CR250" s="303"/>
      <c r="CS250" s="303"/>
      <c r="CT250" s="303"/>
      <c r="CU250" s="303"/>
      <c r="CV250" s="303"/>
      <c r="CW250" s="303"/>
      <c r="CX250" s="303"/>
      <c r="CY250" s="303"/>
      <c r="CZ250" s="303"/>
      <c r="DA250" s="303"/>
      <c r="DB250" s="303"/>
      <c r="DC250" s="303"/>
      <c r="DD250" s="303"/>
      <c r="DE250" s="303"/>
      <c r="DF250" s="303"/>
      <c r="DG250" s="303"/>
      <c r="DH250" s="303"/>
      <c r="DI250" s="303"/>
      <c r="DJ250" s="303"/>
      <c r="DK250" s="303"/>
    </row>
    <row r="251" spans="1:115" ht="1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303"/>
      <c r="AG251" s="303"/>
      <c r="AH251" s="303"/>
      <c r="AI251" s="303"/>
      <c r="AJ251" s="303"/>
      <c r="AK251" s="303"/>
      <c r="AL251" s="303"/>
      <c r="AM251" s="303"/>
      <c r="AN251" s="303"/>
      <c r="AO251" s="303"/>
      <c r="AP251" s="303"/>
      <c r="AQ251" s="303"/>
      <c r="AR251" s="303"/>
      <c r="AS251" s="303"/>
      <c r="AT251" s="303"/>
      <c r="AU251" s="303"/>
      <c r="AV251" s="303"/>
      <c r="AW251" s="303"/>
      <c r="AX251" s="303"/>
      <c r="AY251" s="303"/>
      <c r="AZ251" s="303"/>
      <c r="BA251" s="303"/>
      <c r="BB251" s="303"/>
      <c r="BC251" s="303"/>
      <c r="BD251" s="303"/>
      <c r="BE251" s="303"/>
      <c r="BF251" s="303"/>
      <c r="BG251" s="303"/>
      <c r="BH251" s="303"/>
      <c r="BI251" s="303"/>
      <c r="BJ251" s="303"/>
      <c r="BK251" s="303"/>
      <c r="BL251" s="303"/>
      <c r="BM251" s="303"/>
      <c r="BN251" s="303"/>
      <c r="BO251" s="303"/>
      <c r="BP251" s="303"/>
      <c r="BQ251" s="303"/>
      <c r="BR251" s="303"/>
      <c r="BS251" s="303"/>
      <c r="BT251" s="303"/>
      <c r="BU251" s="303"/>
      <c r="BV251" s="303"/>
      <c r="BW251" s="303"/>
      <c r="BX251" s="303"/>
      <c r="BY251" s="303"/>
      <c r="BZ251" s="303"/>
      <c r="CA251" s="303"/>
      <c r="CB251" s="303"/>
      <c r="CC251" s="303"/>
      <c r="CD251" s="303"/>
      <c r="CE251" s="303"/>
      <c r="CF251" s="303"/>
      <c r="CG251" s="303"/>
      <c r="CH251" s="303"/>
      <c r="CI251" s="303"/>
      <c r="CJ251" s="303"/>
      <c r="CK251" s="303"/>
      <c r="CL251" s="303"/>
      <c r="CM251" s="303"/>
      <c r="CN251" s="303"/>
      <c r="CO251" s="303"/>
      <c r="CP251" s="303"/>
      <c r="CQ251" s="303"/>
      <c r="CR251" s="303"/>
      <c r="CS251" s="303"/>
      <c r="CT251" s="303"/>
      <c r="CU251" s="303"/>
      <c r="CV251" s="303"/>
      <c r="CW251" s="303"/>
      <c r="CX251" s="303"/>
      <c r="CY251" s="303"/>
      <c r="CZ251" s="303"/>
      <c r="DA251" s="303"/>
      <c r="DB251" s="303"/>
      <c r="DC251" s="303"/>
      <c r="DD251" s="303"/>
      <c r="DE251" s="303"/>
      <c r="DF251" s="303"/>
      <c r="DG251" s="303"/>
      <c r="DH251" s="303"/>
      <c r="DI251" s="303"/>
      <c r="DJ251" s="303"/>
      <c r="DK251" s="303"/>
    </row>
    <row r="252" spans="1:115" ht="1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c r="AH252" s="303"/>
      <c r="AI252" s="303"/>
      <c r="AJ252" s="303"/>
      <c r="AK252" s="303"/>
      <c r="AL252" s="303"/>
      <c r="AM252" s="303"/>
      <c r="AN252" s="303"/>
      <c r="AO252" s="303"/>
      <c r="AP252" s="303"/>
      <c r="AQ252" s="303"/>
      <c r="AR252" s="303"/>
      <c r="AS252" s="303"/>
      <c r="AT252" s="303"/>
      <c r="AU252" s="303"/>
      <c r="AV252" s="303"/>
      <c r="AW252" s="303"/>
      <c r="AX252" s="303"/>
      <c r="AY252" s="303"/>
      <c r="AZ252" s="303"/>
      <c r="BA252" s="303"/>
      <c r="BB252" s="303"/>
      <c r="BC252" s="303"/>
      <c r="BD252" s="303"/>
      <c r="BE252" s="303"/>
      <c r="BF252" s="303"/>
      <c r="BG252" s="303"/>
      <c r="BH252" s="303"/>
      <c r="BI252" s="303"/>
      <c r="BJ252" s="303"/>
      <c r="BK252" s="303"/>
      <c r="BL252" s="303"/>
      <c r="BM252" s="303"/>
      <c r="BN252" s="303"/>
      <c r="BO252" s="303"/>
      <c r="BP252" s="303"/>
      <c r="BQ252" s="303"/>
      <c r="BR252" s="303"/>
      <c r="BS252" s="303"/>
      <c r="BT252" s="303"/>
      <c r="BU252" s="303"/>
      <c r="BV252" s="303"/>
      <c r="BW252" s="303"/>
      <c r="BX252" s="303"/>
      <c r="BY252" s="303"/>
      <c r="BZ252" s="303"/>
      <c r="CA252" s="303"/>
      <c r="CB252" s="303"/>
      <c r="CC252" s="303"/>
      <c r="CD252" s="303"/>
      <c r="CE252" s="303"/>
      <c r="CF252" s="303"/>
      <c r="CG252" s="303"/>
      <c r="CH252" s="303"/>
      <c r="CI252" s="303"/>
      <c r="CJ252" s="303"/>
      <c r="CK252" s="303"/>
      <c r="CL252" s="303"/>
      <c r="CM252" s="303"/>
      <c r="CN252" s="303"/>
      <c r="CO252" s="303"/>
      <c r="CP252" s="303"/>
      <c r="CQ252" s="303"/>
      <c r="CR252" s="303"/>
      <c r="CS252" s="303"/>
      <c r="CT252" s="303"/>
      <c r="CU252" s="303"/>
      <c r="CV252" s="303"/>
      <c r="CW252" s="303"/>
      <c r="CX252" s="303"/>
      <c r="CY252" s="303"/>
      <c r="CZ252" s="303"/>
      <c r="DA252" s="303"/>
      <c r="DB252" s="303"/>
      <c r="DC252" s="303"/>
      <c r="DD252" s="303"/>
      <c r="DE252" s="303"/>
      <c r="DF252" s="303"/>
      <c r="DG252" s="303"/>
      <c r="DH252" s="303"/>
      <c r="DI252" s="303"/>
      <c r="DJ252" s="303"/>
      <c r="DK252" s="303"/>
    </row>
    <row r="253" spans="1:115" ht="1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c r="AH253" s="303"/>
      <c r="AI253" s="303"/>
      <c r="AJ253" s="303"/>
      <c r="AK253" s="303"/>
      <c r="AL253" s="303"/>
      <c r="AM253" s="303"/>
      <c r="AN253" s="303"/>
      <c r="AO253" s="303"/>
      <c r="AP253" s="303"/>
      <c r="AQ253" s="303"/>
      <c r="AR253" s="303"/>
      <c r="AS253" s="303"/>
      <c r="AT253" s="303"/>
      <c r="AU253" s="303"/>
      <c r="AV253" s="303"/>
      <c r="AW253" s="303"/>
      <c r="AX253" s="303"/>
      <c r="AY253" s="303"/>
      <c r="AZ253" s="303"/>
      <c r="BA253" s="303"/>
      <c r="BB253" s="303"/>
      <c r="BC253" s="303"/>
      <c r="BD253" s="303"/>
      <c r="BE253" s="303"/>
      <c r="BF253" s="303"/>
      <c r="BG253" s="303"/>
      <c r="BH253" s="303"/>
      <c r="BI253" s="303"/>
      <c r="BJ253" s="303"/>
      <c r="BK253" s="303"/>
      <c r="BL253" s="303"/>
      <c r="BM253" s="303"/>
      <c r="BN253" s="303"/>
      <c r="BO253" s="303"/>
      <c r="BP253" s="303"/>
      <c r="BQ253" s="303"/>
      <c r="BR253" s="303"/>
      <c r="BS253" s="303"/>
      <c r="BT253" s="303"/>
      <c r="BU253" s="303"/>
      <c r="BV253" s="303"/>
      <c r="BW253" s="303"/>
      <c r="BX253" s="303"/>
      <c r="BY253" s="303"/>
      <c r="BZ253" s="303"/>
      <c r="CA253" s="303"/>
      <c r="CB253" s="303"/>
      <c r="CC253" s="303"/>
      <c r="CD253" s="303"/>
      <c r="CE253" s="303"/>
      <c r="CF253" s="303"/>
      <c r="CG253" s="303"/>
      <c r="CH253" s="303"/>
      <c r="CI253" s="303"/>
      <c r="CJ253" s="303"/>
      <c r="CK253" s="303"/>
      <c r="CL253" s="303"/>
      <c r="CM253" s="303"/>
      <c r="CN253" s="303"/>
      <c r="CO253" s="303"/>
      <c r="CP253" s="303"/>
      <c r="CQ253" s="303"/>
      <c r="CR253" s="303"/>
      <c r="CS253" s="303"/>
      <c r="CT253" s="303"/>
      <c r="CU253" s="303"/>
      <c r="CV253" s="303"/>
      <c r="CW253" s="303"/>
      <c r="CX253" s="303"/>
      <c r="CY253" s="303"/>
      <c r="CZ253" s="303"/>
      <c r="DA253" s="303"/>
      <c r="DB253" s="303"/>
      <c r="DC253" s="303"/>
      <c r="DD253" s="303"/>
      <c r="DE253" s="303"/>
      <c r="DF253" s="303"/>
      <c r="DG253" s="303"/>
      <c r="DH253" s="303"/>
      <c r="DI253" s="303"/>
      <c r="DJ253" s="303"/>
      <c r="DK253" s="303"/>
    </row>
    <row r="254" spans="1:115" ht="1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c r="AH254" s="303"/>
      <c r="AI254" s="303"/>
      <c r="AJ254" s="303"/>
      <c r="AK254" s="303"/>
      <c r="AL254" s="303"/>
      <c r="AM254" s="303"/>
      <c r="AN254" s="303"/>
      <c r="AO254" s="303"/>
      <c r="AP254" s="303"/>
      <c r="AQ254" s="303"/>
      <c r="AR254" s="303"/>
      <c r="AS254" s="303"/>
      <c r="AT254" s="303"/>
      <c r="AU254" s="303"/>
      <c r="AV254" s="303"/>
      <c r="AW254" s="303"/>
      <c r="AX254" s="303"/>
      <c r="AY254" s="303"/>
      <c r="AZ254" s="303"/>
      <c r="BA254" s="303"/>
      <c r="BB254" s="303"/>
      <c r="BC254" s="303"/>
      <c r="BD254" s="303"/>
      <c r="BE254" s="303"/>
      <c r="BF254" s="303"/>
      <c r="BG254" s="303"/>
      <c r="BH254" s="303"/>
      <c r="BI254" s="303"/>
      <c r="BJ254" s="303"/>
      <c r="BK254" s="303"/>
      <c r="BL254" s="303"/>
      <c r="BM254" s="303"/>
      <c r="BN254" s="303"/>
      <c r="BO254" s="303"/>
      <c r="BP254" s="303"/>
      <c r="BQ254" s="303"/>
      <c r="BR254" s="303"/>
      <c r="BS254" s="303"/>
      <c r="BT254" s="303"/>
      <c r="BU254" s="303"/>
      <c r="BV254" s="303"/>
      <c r="BW254" s="303"/>
      <c r="BX254" s="303"/>
      <c r="BY254" s="303"/>
      <c r="BZ254" s="303"/>
      <c r="CA254" s="303"/>
      <c r="CB254" s="303"/>
      <c r="CC254" s="303"/>
      <c r="CD254" s="303"/>
      <c r="CE254" s="303"/>
      <c r="CF254" s="303"/>
      <c r="CG254" s="303"/>
      <c r="CH254" s="303"/>
      <c r="CI254" s="303"/>
      <c r="CJ254" s="303"/>
      <c r="CK254" s="303"/>
      <c r="CL254" s="303"/>
      <c r="CM254" s="303"/>
      <c r="CN254" s="303"/>
      <c r="CO254" s="303"/>
      <c r="CP254" s="303"/>
      <c r="CQ254" s="303"/>
      <c r="CR254" s="303"/>
      <c r="CS254" s="303"/>
      <c r="CT254" s="303"/>
      <c r="CU254" s="303"/>
      <c r="CV254" s="303"/>
      <c r="CW254" s="303"/>
      <c r="CX254" s="303"/>
      <c r="CY254" s="303"/>
      <c r="CZ254" s="303"/>
      <c r="DA254" s="303"/>
      <c r="DB254" s="303"/>
      <c r="DC254" s="303"/>
      <c r="DD254" s="303"/>
      <c r="DE254" s="303"/>
      <c r="DF254" s="303"/>
      <c r="DG254" s="303"/>
      <c r="DH254" s="303"/>
      <c r="DI254" s="303"/>
      <c r="DJ254" s="303"/>
      <c r="DK254" s="303"/>
    </row>
    <row r="255" spans="1:115" ht="1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303"/>
      <c r="AG255" s="303"/>
      <c r="AH255" s="303"/>
      <c r="AI255" s="303"/>
      <c r="AJ255" s="303"/>
      <c r="AK255" s="303"/>
      <c r="AL255" s="303"/>
      <c r="AM255" s="303"/>
      <c r="AN255" s="303"/>
      <c r="AO255" s="303"/>
      <c r="AP255" s="303"/>
      <c r="AQ255" s="303"/>
      <c r="AR255" s="303"/>
      <c r="AS255" s="303"/>
      <c r="AT255" s="303"/>
      <c r="AU255" s="303"/>
      <c r="AV255" s="303"/>
      <c r="AW255" s="303"/>
      <c r="AX255" s="303"/>
      <c r="AY255" s="303"/>
      <c r="AZ255" s="303"/>
      <c r="BA255" s="303"/>
      <c r="BB255" s="303"/>
      <c r="BC255" s="303"/>
      <c r="BD255" s="303"/>
      <c r="BE255" s="303"/>
      <c r="BF255" s="303"/>
      <c r="BG255" s="303"/>
      <c r="BH255" s="303"/>
      <c r="BI255" s="303"/>
      <c r="BJ255" s="303"/>
      <c r="BK255" s="303"/>
      <c r="BL255" s="303"/>
      <c r="BM255" s="303"/>
      <c r="BN255" s="303"/>
      <c r="BO255" s="303"/>
      <c r="BP255" s="303"/>
      <c r="BQ255" s="303"/>
      <c r="BR255" s="303"/>
      <c r="BS255" s="303"/>
      <c r="BT255" s="303"/>
      <c r="BU255" s="303"/>
      <c r="BV255" s="303"/>
      <c r="BW255" s="303"/>
      <c r="BX255" s="303"/>
      <c r="BY255" s="303"/>
      <c r="BZ255" s="303"/>
      <c r="CA255" s="303"/>
      <c r="CB255" s="303"/>
      <c r="CC255" s="303"/>
      <c r="CD255" s="303"/>
      <c r="CE255" s="303"/>
      <c r="CF255" s="303"/>
      <c r="CG255" s="303"/>
      <c r="CH255" s="303"/>
      <c r="CI255" s="303"/>
      <c r="CJ255" s="303"/>
      <c r="CK255" s="303"/>
      <c r="CL255" s="303"/>
      <c r="CM255" s="303"/>
      <c r="CN255" s="303"/>
      <c r="CO255" s="303"/>
      <c r="CP255" s="303"/>
      <c r="CQ255" s="303"/>
      <c r="CR255" s="303"/>
      <c r="CS255" s="303"/>
      <c r="CT255" s="303"/>
      <c r="CU255" s="303"/>
      <c r="CV255" s="303"/>
      <c r="CW255" s="303"/>
      <c r="CX255" s="303"/>
      <c r="CY255" s="303"/>
      <c r="CZ255" s="303"/>
      <c r="DA255" s="303"/>
      <c r="DB255" s="303"/>
      <c r="DC255" s="303"/>
      <c r="DD255" s="303"/>
      <c r="DE255" s="303"/>
      <c r="DF255" s="303"/>
      <c r="DG255" s="303"/>
      <c r="DH255" s="303"/>
      <c r="DI255" s="303"/>
      <c r="DJ255" s="303"/>
      <c r="DK255" s="303"/>
    </row>
    <row r="256" spans="1:115" ht="1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303"/>
      <c r="BU256" s="303"/>
      <c r="BV256" s="303"/>
      <c r="BW256" s="303"/>
      <c r="BX256" s="303"/>
      <c r="BY256" s="303"/>
      <c r="BZ256" s="303"/>
      <c r="CA256" s="303"/>
      <c r="CB256" s="303"/>
      <c r="CC256" s="303"/>
      <c r="CD256" s="303"/>
      <c r="CE256" s="303"/>
      <c r="CF256" s="303"/>
      <c r="CG256" s="303"/>
      <c r="CH256" s="303"/>
      <c r="CI256" s="303"/>
      <c r="CJ256" s="303"/>
      <c r="CK256" s="303"/>
      <c r="CL256" s="303"/>
      <c r="CM256" s="303"/>
      <c r="CN256" s="303"/>
      <c r="CO256" s="303"/>
      <c r="CP256" s="303"/>
      <c r="CQ256" s="303"/>
      <c r="CR256" s="303"/>
      <c r="CS256" s="303"/>
      <c r="CT256" s="303"/>
      <c r="CU256" s="303"/>
      <c r="CV256" s="303"/>
      <c r="CW256" s="303"/>
      <c r="CX256" s="303"/>
      <c r="CY256" s="303"/>
      <c r="CZ256" s="303"/>
      <c r="DA256" s="303"/>
      <c r="DB256" s="303"/>
      <c r="DC256" s="303"/>
      <c r="DD256" s="303"/>
      <c r="DE256" s="303"/>
      <c r="DF256" s="303"/>
      <c r="DG256" s="303"/>
      <c r="DH256" s="303"/>
      <c r="DI256" s="303"/>
      <c r="DJ256" s="303"/>
      <c r="DK256" s="303"/>
    </row>
    <row r="257" spans="1:115" ht="1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303"/>
      <c r="BU257" s="303"/>
      <c r="BV257" s="303"/>
      <c r="BW257" s="303"/>
      <c r="BX257" s="303"/>
      <c r="BY257" s="303"/>
      <c r="BZ257" s="303"/>
      <c r="CA257" s="303"/>
      <c r="CB257" s="303"/>
      <c r="CC257" s="303"/>
      <c r="CD257" s="303"/>
      <c r="CE257" s="303"/>
      <c r="CF257" s="303"/>
      <c r="CG257" s="303"/>
      <c r="CH257" s="303"/>
      <c r="CI257" s="303"/>
      <c r="CJ257" s="303"/>
      <c r="CK257" s="303"/>
      <c r="CL257" s="303"/>
      <c r="CM257" s="303"/>
      <c r="CN257" s="303"/>
      <c r="CO257" s="303"/>
      <c r="CP257" s="303"/>
      <c r="CQ257" s="303"/>
      <c r="CR257" s="303"/>
      <c r="CS257" s="303"/>
      <c r="CT257" s="303"/>
      <c r="CU257" s="303"/>
      <c r="CV257" s="303"/>
      <c r="CW257" s="303"/>
      <c r="CX257" s="303"/>
      <c r="CY257" s="303"/>
      <c r="CZ257" s="303"/>
      <c r="DA257" s="303"/>
      <c r="DB257" s="303"/>
      <c r="DC257" s="303"/>
      <c r="DD257" s="303"/>
      <c r="DE257" s="303"/>
      <c r="DF257" s="303"/>
      <c r="DG257" s="303"/>
      <c r="DH257" s="303"/>
      <c r="DI257" s="303"/>
      <c r="DJ257" s="303"/>
      <c r="DK257" s="303"/>
    </row>
    <row r="258" spans="1:115" ht="1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F258" s="303"/>
      <c r="AG258" s="303"/>
      <c r="AH258" s="303"/>
      <c r="AI258" s="303"/>
      <c r="AJ258" s="303"/>
      <c r="AK258" s="303"/>
      <c r="AL258" s="303"/>
      <c r="AM258" s="303"/>
      <c r="AN258" s="303"/>
      <c r="AO258" s="303"/>
      <c r="AP258" s="303"/>
      <c r="AQ258" s="303"/>
      <c r="AR258" s="303"/>
      <c r="AS258" s="303"/>
      <c r="AT258" s="303"/>
      <c r="AU258" s="303"/>
      <c r="AV258" s="303"/>
      <c r="AW258" s="303"/>
      <c r="AX258" s="303"/>
      <c r="AY258" s="303"/>
      <c r="AZ258" s="303"/>
      <c r="BA258" s="303"/>
      <c r="BB258" s="303"/>
      <c r="BC258" s="303"/>
      <c r="BD258" s="303"/>
      <c r="BE258" s="303"/>
      <c r="BF258" s="303"/>
      <c r="BG258" s="303"/>
      <c r="BH258" s="303"/>
      <c r="BI258" s="303"/>
      <c r="BJ258" s="303"/>
      <c r="BK258" s="303"/>
      <c r="BL258" s="303"/>
      <c r="BM258" s="303"/>
      <c r="BN258" s="303"/>
      <c r="BO258" s="303"/>
      <c r="BP258" s="303"/>
      <c r="BQ258" s="303"/>
      <c r="BR258" s="303"/>
      <c r="BS258" s="303"/>
      <c r="BT258" s="303"/>
      <c r="BU258" s="303"/>
      <c r="BV258" s="303"/>
      <c r="BW258" s="303"/>
      <c r="BX258" s="303"/>
      <c r="BY258" s="303"/>
      <c r="BZ258" s="303"/>
      <c r="CA258" s="303"/>
      <c r="CB258" s="303"/>
      <c r="CC258" s="303"/>
      <c r="CD258" s="303"/>
      <c r="CE258" s="303"/>
      <c r="CF258" s="303"/>
      <c r="CG258" s="303"/>
      <c r="CH258" s="303"/>
      <c r="CI258" s="303"/>
      <c r="CJ258" s="303"/>
      <c r="CK258" s="303"/>
      <c r="CL258" s="303"/>
      <c r="CM258" s="303"/>
      <c r="CN258" s="303"/>
      <c r="CO258" s="303"/>
      <c r="CP258" s="303"/>
      <c r="CQ258" s="303"/>
      <c r="CR258" s="303"/>
      <c r="CS258" s="303"/>
      <c r="CT258" s="303"/>
      <c r="CU258" s="303"/>
      <c r="CV258" s="303"/>
      <c r="CW258" s="303"/>
      <c r="CX258" s="303"/>
      <c r="CY258" s="303"/>
      <c r="CZ258" s="303"/>
      <c r="DA258" s="303"/>
      <c r="DB258" s="303"/>
      <c r="DC258" s="303"/>
      <c r="DD258" s="303"/>
      <c r="DE258" s="303"/>
      <c r="DF258" s="303"/>
      <c r="DG258" s="303"/>
      <c r="DH258" s="303"/>
      <c r="DI258" s="303"/>
      <c r="DJ258" s="303"/>
      <c r="DK258" s="303"/>
    </row>
    <row r="259" spans="1:115" ht="1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303"/>
      <c r="AG259" s="303"/>
      <c r="AH259" s="303"/>
      <c r="AI259" s="303"/>
      <c r="AJ259" s="303"/>
      <c r="AK259" s="303"/>
      <c r="AL259" s="303"/>
      <c r="AM259" s="303"/>
      <c r="AN259" s="303"/>
      <c r="AO259" s="303"/>
      <c r="AP259" s="303"/>
      <c r="AQ259" s="303"/>
      <c r="AR259" s="303"/>
      <c r="AS259" s="303"/>
      <c r="AT259" s="303"/>
      <c r="AU259" s="303"/>
      <c r="AV259" s="303"/>
      <c r="AW259" s="303"/>
      <c r="AX259" s="303"/>
      <c r="AY259" s="303"/>
      <c r="AZ259" s="303"/>
      <c r="BA259" s="303"/>
      <c r="BB259" s="303"/>
      <c r="BC259" s="303"/>
      <c r="BD259" s="303"/>
      <c r="BE259" s="303"/>
      <c r="BF259" s="303"/>
      <c r="BG259" s="303"/>
      <c r="BH259" s="303"/>
      <c r="BI259" s="303"/>
      <c r="BJ259" s="303"/>
      <c r="BK259" s="303"/>
      <c r="BL259" s="303"/>
      <c r="BM259" s="303"/>
      <c r="BN259" s="303"/>
      <c r="BO259" s="303"/>
      <c r="BP259" s="303"/>
      <c r="BQ259" s="303"/>
      <c r="BR259" s="303"/>
      <c r="BS259" s="303"/>
      <c r="BT259" s="303"/>
      <c r="BU259" s="303"/>
      <c r="BV259" s="303"/>
      <c r="BW259" s="303"/>
      <c r="BX259" s="303"/>
      <c r="BY259" s="303"/>
      <c r="BZ259" s="303"/>
      <c r="CA259" s="303"/>
      <c r="CB259" s="303"/>
      <c r="CC259" s="303"/>
      <c r="CD259" s="303"/>
      <c r="CE259" s="303"/>
      <c r="CF259" s="303"/>
      <c r="CG259" s="303"/>
      <c r="CH259" s="303"/>
      <c r="CI259" s="303"/>
      <c r="CJ259" s="303"/>
      <c r="CK259" s="303"/>
      <c r="CL259" s="303"/>
      <c r="CM259" s="303"/>
      <c r="CN259" s="303"/>
      <c r="CO259" s="303"/>
      <c r="CP259" s="303"/>
      <c r="CQ259" s="303"/>
      <c r="CR259" s="303"/>
      <c r="CS259" s="303"/>
      <c r="CT259" s="303"/>
      <c r="CU259" s="303"/>
      <c r="CV259" s="303"/>
      <c r="CW259" s="303"/>
      <c r="CX259" s="303"/>
      <c r="CY259" s="303"/>
      <c r="CZ259" s="303"/>
      <c r="DA259" s="303"/>
      <c r="DB259" s="303"/>
      <c r="DC259" s="303"/>
      <c r="DD259" s="303"/>
      <c r="DE259" s="303"/>
      <c r="DF259" s="303"/>
      <c r="DG259" s="303"/>
      <c r="DH259" s="303"/>
      <c r="DI259" s="303"/>
      <c r="DJ259" s="303"/>
      <c r="DK259" s="303"/>
    </row>
    <row r="260" spans="1:115" ht="1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303"/>
      <c r="AF260" s="303"/>
      <c r="AG260" s="303"/>
      <c r="AH260" s="303"/>
      <c r="AI260" s="303"/>
      <c r="AJ260" s="303"/>
      <c r="AK260" s="303"/>
      <c r="AL260" s="303"/>
      <c r="AM260" s="303"/>
      <c r="AN260" s="303"/>
      <c r="AO260" s="303"/>
      <c r="AP260" s="303"/>
      <c r="AQ260" s="303"/>
      <c r="AR260" s="303"/>
      <c r="AS260" s="303"/>
      <c r="AT260" s="303"/>
      <c r="AU260" s="303"/>
      <c r="AV260" s="303"/>
      <c r="AW260" s="303"/>
      <c r="AX260" s="303"/>
      <c r="AY260" s="303"/>
      <c r="AZ260" s="303"/>
      <c r="BA260" s="303"/>
      <c r="BB260" s="303"/>
      <c r="BC260" s="303"/>
      <c r="BD260" s="303"/>
      <c r="BE260" s="303"/>
      <c r="BF260" s="303"/>
      <c r="BG260" s="303"/>
      <c r="BH260" s="303"/>
      <c r="BI260" s="303"/>
      <c r="BJ260" s="303"/>
      <c r="BK260" s="303"/>
      <c r="BL260" s="303"/>
      <c r="BM260" s="303"/>
      <c r="BN260" s="303"/>
      <c r="BO260" s="303"/>
      <c r="BP260" s="303"/>
      <c r="BQ260" s="303"/>
      <c r="BR260" s="303"/>
      <c r="BS260" s="303"/>
      <c r="BT260" s="303"/>
      <c r="BU260" s="303"/>
      <c r="BV260" s="303"/>
      <c r="BW260" s="303"/>
      <c r="BX260" s="303"/>
      <c r="BY260" s="303"/>
      <c r="BZ260" s="303"/>
      <c r="CA260" s="303"/>
      <c r="CB260" s="303"/>
      <c r="CC260" s="303"/>
      <c r="CD260" s="303"/>
      <c r="CE260" s="303"/>
      <c r="CF260" s="303"/>
      <c r="CG260" s="303"/>
      <c r="CH260" s="303"/>
      <c r="CI260" s="303"/>
      <c r="CJ260" s="303"/>
      <c r="CK260" s="303"/>
      <c r="CL260" s="303"/>
      <c r="CM260" s="303"/>
      <c r="CN260" s="303"/>
      <c r="CO260" s="303"/>
      <c r="CP260" s="303"/>
      <c r="CQ260" s="303"/>
      <c r="CR260" s="303"/>
      <c r="CS260" s="303"/>
      <c r="CT260" s="303"/>
      <c r="CU260" s="303"/>
      <c r="CV260" s="303"/>
      <c r="CW260" s="303"/>
      <c r="CX260" s="303"/>
      <c r="CY260" s="303"/>
      <c r="CZ260" s="303"/>
      <c r="DA260" s="303"/>
      <c r="DB260" s="303"/>
      <c r="DC260" s="303"/>
      <c r="DD260" s="303"/>
      <c r="DE260" s="303"/>
      <c r="DF260" s="303"/>
      <c r="DG260" s="303"/>
      <c r="DH260" s="303"/>
      <c r="DI260" s="303"/>
      <c r="DJ260" s="303"/>
      <c r="DK260" s="303"/>
    </row>
    <row r="261" spans="1:115" ht="1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303"/>
      <c r="AG261" s="303"/>
      <c r="AH261" s="303"/>
      <c r="AI261" s="303"/>
      <c r="AJ261" s="303"/>
      <c r="AK261" s="303"/>
      <c r="AL261" s="303"/>
      <c r="AM261" s="303"/>
      <c r="AN261" s="303"/>
      <c r="AO261" s="303"/>
      <c r="AP261" s="303"/>
      <c r="AQ261" s="303"/>
      <c r="AR261" s="303"/>
      <c r="AS261" s="303"/>
      <c r="AT261" s="303"/>
      <c r="AU261" s="303"/>
      <c r="AV261" s="303"/>
      <c r="AW261" s="303"/>
      <c r="AX261" s="303"/>
      <c r="AY261" s="303"/>
      <c r="AZ261" s="303"/>
      <c r="BA261" s="303"/>
      <c r="BB261" s="303"/>
      <c r="BC261" s="303"/>
      <c r="BD261" s="303"/>
      <c r="BE261" s="303"/>
      <c r="BF261" s="303"/>
      <c r="BG261" s="303"/>
      <c r="BH261" s="303"/>
      <c r="BI261" s="303"/>
      <c r="BJ261" s="303"/>
      <c r="BK261" s="303"/>
      <c r="BL261" s="303"/>
      <c r="BM261" s="303"/>
      <c r="BN261" s="303"/>
      <c r="BO261" s="303"/>
      <c r="BP261" s="303"/>
      <c r="BQ261" s="303"/>
      <c r="BR261" s="303"/>
      <c r="BS261" s="303"/>
      <c r="BT261" s="303"/>
      <c r="BU261" s="303"/>
      <c r="BV261" s="303"/>
      <c r="BW261" s="303"/>
      <c r="BX261" s="303"/>
      <c r="BY261" s="303"/>
      <c r="BZ261" s="303"/>
      <c r="CA261" s="303"/>
      <c r="CB261" s="303"/>
      <c r="CC261" s="303"/>
      <c r="CD261" s="303"/>
      <c r="CE261" s="303"/>
      <c r="CF261" s="303"/>
      <c r="CG261" s="303"/>
      <c r="CH261" s="303"/>
      <c r="CI261" s="303"/>
      <c r="CJ261" s="303"/>
      <c r="CK261" s="303"/>
      <c r="CL261" s="303"/>
      <c r="CM261" s="303"/>
      <c r="CN261" s="303"/>
      <c r="CO261" s="303"/>
      <c r="CP261" s="303"/>
      <c r="CQ261" s="303"/>
      <c r="CR261" s="303"/>
      <c r="CS261" s="303"/>
      <c r="CT261" s="303"/>
      <c r="CU261" s="303"/>
      <c r="CV261" s="303"/>
      <c r="CW261" s="303"/>
      <c r="CX261" s="303"/>
      <c r="CY261" s="303"/>
      <c r="CZ261" s="303"/>
      <c r="DA261" s="303"/>
      <c r="DB261" s="303"/>
      <c r="DC261" s="303"/>
      <c r="DD261" s="303"/>
      <c r="DE261" s="303"/>
      <c r="DF261" s="303"/>
      <c r="DG261" s="303"/>
      <c r="DH261" s="303"/>
      <c r="DI261" s="303"/>
      <c r="DJ261" s="303"/>
      <c r="DK261" s="303"/>
    </row>
    <row r="262" spans="1:115" ht="1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row>
    <row r="263" spans="1:115" ht="1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303"/>
      <c r="AG263" s="303"/>
      <c r="AH263" s="303"/>
      <c r="AI263" s="303"/>
      <c r="AJ263" s="303"/>
      <c r="AK263" s="303"/>
      <c r="AL263" s="303"/>
      <c r="AM263" s="303"/>
      <c r="AN263" s="303"/>
      <c r="AO263" s="303"/>
      <c r="AP263" s="303"/>
      <c r="AQ263" s="303"/>
      <c r="AR263" s="303"/>
      <c r="AS263" s="303"/>
      <c r="AT263" s="303"/>
      <c r="AU263" s="303"/>
      <c r="AV263" s="303"/>
      <c r="AW263" s="303"/>
      <c r="AX263" s="303"/>
      <c r="AY263" s="303"/>
      <c r="AZ263" s="303"/>
      <c r="BA263" s="303"/>
      <c r="BB263" s="303"/>
      <c r="BC263" s="303"/>
      <c r="BD263" s="303"/>
      <c r="BE263" s="303"/>
      <c r="BF263" s="303"/>
      <c r="BG263" s="303"/>
      <c r="BH263" s="303"/>
      <c r="BI263" s="303"/>
      <c r="BJ263" s="303"/>
      <c r="BK263" s="303"/>
      <c r="BL263" s="303"/>
      <c r="BM263" s="303"/>
      <c r="BN263" s="303"/>
      <c r="BO263" s="303"/>
      <c r="BP263" s="303"/>
      <c r="BQ263" s="303"/>
      <c r="BR263" s="303"/>
      <c r="BS263" s="303"/>
      <c r="BT263" s="303"/>
      <c r="BU263" s="303"/>
      <c r="BV263" s="303"/>
      <c r="BW263" s="303"/>
      <c r="BX263" s="303"/>
      <c r="BY263" s="303"/>
      <c r="BZ263" s="303"/>
      <c r="CA263" s="303"/>
      <c r="CB263" s="303"/>
      <c r="CC263" s="303"/>
      <c r="CD263" s="303"/>
      <c r="CE263" s="303"/>
      <c r="CF263" s="303"/>
      <c r="CG263" s="303"/>
      <c r="CH263" s="303"/>
      <c r="CI263" s="303"/>
      <c r="CJ263" s="303"/>
      <c r="CK263" s="303"/>
      <c r="CL263" s="303"/>
      <c r="CM263" s="303"/>
      <c r="CN263" s="303"/>
      <c r="CO263" s="303"/>
      <c r="CP263" s="303"/>
      <c r="CQ263" s="303"/>
      <c r="CR263" s="303"/>
      <c r="CS263" s="303"/>
      <c r="CT263" s="303"/>
      <c r="CU263" s="303"/>
      <c r="CV263" s="303"/>
      <c r="CW263" s="303"/>
      <c r="CX263" s="303"/>
      <c r="CY263" s="303"/>
      <c r="CZ263" s="303"/>
      <c r="DA263" s="303"/>
      <c r="DB263" s="303"/>
      <c r="DC263" s="303"/>
      <c r="DD263" s="303"/>
      <c r="DE263" s="303"/>
      <c r="DF263" s="303"/>
      <c r="DG263" s="303"/>
      <c r="DH263" s="303"/>
      <c r="DI263" s="303"/>
      <c r="DJ263" s="303"/>
      <c r="DK263" s="303"/>
    </row>
    <row r="264" spans="1:115" ht="1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F264" s="303"/>
      <c r="AG264" s="303"/>
      <c r="AH264" s="303"/>
      <c r="AI264" s="303"/>
      <c r="AJ264" s="303"/>
      <c r="AK264" s="303"/>
      <c r="AL264" s="303"/>
      <c r="AM264" s="303"/>
      <c r="AN264" s="303"/>
      <c r="AO264" s="303"/>
      <c r="AP264" s="303"/>
      <c r="AQ264" s="303"/>
      <c r="AR264" s="303"/>
      <c r="AS264" s="303"/>
      <c r="AT264" s="303"/>
      <c r="AU264" s="303"/>
      <c r="AV264" s="303"/>
      <c r="AW264" s="303"/>
      <c r="AX264" s="303"/>
      <c r="AY264" s="303"/>
      <c r="AZ264" s="303"/>
      <c r="BA264" s="303"/>
      <c r="BB264" s="303"/>
      <c r="BC264" s="303"/>
      <c r="BD264" s="303"/>
      <c r="BE264" s="303"/>
      <c r="BF264" s="303"/>
      <c r="BG264" s="303"/>
      <c r="BH264" s="303"/>
      <c r="BI264" s="303"/>
      <c r="BJ264" s="303"/>
      <c r="BK264" s="303"/>
      <c r="BL264" s="303"/>
      <c r="BM264" s="303"/>
      <c r="BN264" s="303"/>
      <c r="BO264" s="303"/>
      <c r="BP264" s="303"/>
      <c r="BQ264" s="303"/>
      <c r="BR264" s="303"/>
      <c r="BS264" s="303"/>
      <c r="BT264" s="303"/>
      <c r="BU264" s="303"/>
      <c r="BV264" s="303"/>
      <c r="BW264" s="303"/>
      <c r="BX264" s="303"/>
      <c r="BY264" s="303"/>
      <c r="BZ264" s="303"/>
      <c r="CA264" s="303"/>
      <c r="CB264" s="303"/>
      <c r="CC264" s="303"/>
      <c r="CD264" s="303"/>
      <c r="CE264" s="303"/>
      <c r="CF264" s="303"/>
      <c r="CG264" s="303"/>
      <c r="CH264" s="303"/>
      <c r="CI264" s="303"/>
      <c r="CJ264" s="303"/>
      <c r="CK264" s="303"/>
      <c r="CL264" s="303"/>
      <c r="CM264" s="303"/>
      <c r="CN264" s="303"/>
      <c r="CO264" s="303"/>
      <c r="CP264" s="303"/>
      <c r="CQ264" s="303"/>
      <c r="CR264" s="303"/>
      <c r="CS264" s="303"/>
      <c r="CT264" s="303"/>
      <c r="CU264" s="303"/>
      <c r="CV264" s="303"/>
      <c r="CW264" s="303"/>
      <c r="CX264" s="303"/>
      <c r="CY264" s="303"/>
      <c r="CZ264" s="303"/>
      <c r="DA264" s="303"/>
      <c r="DB264" s="303"/>
      <c r="DC264" s="303"/>
      <c r="DD264" s="303"/>
      <c r="DE264" s="303"/>
      <c r="DF264" s="303"/>
      <c r="DG264" s="303"/>
      <c r="DH264" s="303"/>
      <c r="DI264" s="303"/>
      <c r="DJ264" s="303"/>
      <c r="DK264" s="303"/>
    </row>
    <row r="265" spans="1:115" ht="1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c r="AE265" s="303"/>
      <c r="AF265" s="303"/>
      <c r="AG265" s="303"/>
      <c r="AH265" s="303"/>
      <c r="AI265" s="303"/>
      <c r="AJ265" s="303"/>
      <c r="AK265" s="303"/>
      <c r="AL265" s="303"/>
      <c r="AM265" s="303"/>
      <c r="AN265" s="303"/>
      <c r="AO265" s="303"/>
      <c r="AP265" s="303"/>
      <c r="AQ265" s="303"/>
      <c r="AR265" s="303"/>
      <c r="AS265" s="303"/>
      <c r="AT265" s="303"/>
      <c r="AU265" s="303"/>
      <c r="AV265" s="303"/>
      <c r="AW265" s="303"/>
      <c r="AX265" s="303"/>
      <c r="AY265" s="303"/>
      <c r="AZ265" s="303"/>
      <c r="BA265" s="303"/>
      <c r="BB265" s="303"/>
      <c r="BC265" s="303"/>
      <c r="BD265" s="303"/>
      <c r="BE265" s="303"/>
      <c r="BF265" s="303"/>
      <c r="BG265" s="303"/>
      <c r="BH265" s="303"/>
      <c r="BI265" s="303"/>
      <c r="BJ265" s="303"/>
      <c r="BK265" s="303"/>
      <c r="BL265" s="303"/>
      <c r="BM265" s="303"/>
      <c r="BN265" s="303"/>
      <c r="BO265" s="303"/>
      <c r="BP265" s="303"/>
      <c r="BQ265" s="303"/>
      <c r="BR265" s="303"/>
      <c r="BS265" s="303"/>
      <c r="BT265" s="303"/>
      <c r="BU265" s="303"/>
      <c r="BV265" s="303"/>
      <c r="BW265" s="303"/>
      <c r="BX265" s="303"/>
      <c r="BY265" s="303"/>
      <c r="BZ265" s="303"/>
      <c r="CA265" s="303"/>
      <c r="CB265" s="303"/>
      <c r="CC265" s="303"/>
      <c r="CD265" s="303"/>
      <c r="CE265" s="303"/>
      <c r="CF265" s="303"/>
      <c r="CG265" s="303"/>
      <c r="CH265" s="303"/>
      <c r="CI265" s="303"/>
      <c r="CJ265" s="303"/>
      <c r="CK265" s="303"/>
      <c r="CL265" s="303"/>
      <c r="CM265" s="303"/>
      <c r="CN265" s="303"/>
      <c r="CO265" s="303"/>
      <c r="CP265" s="303"/>
      <c r="CQ265" s="303"/>
      <c r="CR265" s="303"/>
      <c r="CS265" s="303"/>
      <c r="CT265" s="303"/>
      <c r="CU265" s="303"/>
      <c r="CV265" s="303"/>
      <c r="CW265" s="303"/>
      <c r="CX265" s="303"/>
      <c r="CY265" s="303"/>
      <c r="CZ265" s="303"/>
      <c r="DA265" s="303"/>
      <c r="DB265" s="303"/>
      <c r="DC265" s="303"/>
      <c r="DD265" s="303"/>
      <c r="DE265" s="303"/>
      <c r="DF265" s="303"/>
      <c r="DG265" s="303"/>
      <c r="DH265" s="303"/>
      <c r="DI265" s="303"/>
      <c r="DJ265" s="303"/>
      <c r="DK265" s="303"/>
    </row>
    <row r="266" spans="1:115" ht="1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303"/>
      <c r="AG266" s="303"/>
      <c r="AH266" s="303"/>
      <c r="AI266" s="303"/>
      <c r="AJ266" s="303"/>
      <c r="AK266" s="303"/>
      <c r="AL266" s="303"/>
      <c r="AM266" s="303"/>
      <c r="AN266" s="303"/>
      <c r="AO266" s="303"/>
      <c r="AP266" s="303"/>
      <c r="AQ266" s="303"/>
      <c r="AR266" s="303"/>
      <c r="AS266" s="303"/>
      <c r="AT266" s="303"/>
      <c r="AU266" s="303"/>
      <c r="AV266" s="303"/>
      <c r="AW266" s="303"/>
      <c r="AX266" s="303"/>
      <c r="AY266" s="303"/>
      <c r="AZ266" s="303"/>
      <c r="BA266" s="303"/>
      <c r="BB266" s="303"/>
      <c r="BC266" s="303"/>
      <c r="BD266" s="303"/>
      <c r="BE266" s="303"/>
      <c r="BF266" s="303"/>
      <c r="BG266" s="303"/>
      <c r="BH266" s="303"/>
      <c r="BI266" s="303"/>
      <c r="BJ266" s="303"/>
      <c r="BK266" s="303"/>
      <c r="BL266" s="303"/>
      <c r="BM266" s="303"/>
      <c r="BN266" s="303"/>
      <c r="BO266" s="303"/>
      <c r="BP266" s="303"/>
      <c r="BQ266" s="303"/>
      <c r="BR266" s="303"/>
      <c r="BS266" s="303"/>
      <c r="BT266" s="303"/>
      <c r="BU266" s="303"/>
      <c r="BV266" s="303"/>
      <c r="BW266" s="303"/>
      <c r="BX266" s="303"/>
      <c r="BY266" s="303"/>
      <c r="BZ266" s="303"/>
      <c r="CA266" s="303"/>
      <c r="CB266" s="303"/>
      <c r="CC266" s="303"/>
      <c r="CD266" s="303"/>
      <c r="CE266" s="303"/>
      <c r="CF266" s="303"/>
      <c r="CG266" s="303"/>
      <c r="CH266" s="303"/>
      <c r="CI266" s="303"/>
      <c r="CJ266" s="303"/>
      <c r="CK266" s="303"/>
      <c r="CL266" s="303"/>
      <c r="CM266" s="303"/>
      <c r="CN266" s="303"/>
      <c r="CO266" s="303"/>
      <c r="CP266" s="303"/>
      <c r="CQ266" s="303"/>
      <c r="CR266" s="303"/>
      <c r="CS266" s="303"/>
      <c r="CT266" s="303"/>
      <c r="CU266" s="303"/>
      <c r="CV266" s="303"/>
      <c r="CW266" s="303"/>
      <c r="CX266" s="303"/>
      <c r="CY266" s="303"/>
      <c r="CZ266" s="303"/>
      <c r="DA266" s="303"/>
      <c r="DB266" s="303"/>
      <c r="DC266" s="303"/>
      <c r="DD266" s="303"/>
      <c r="DE266" s="303"/>
      <c r="DF266" s="303"/>
      <c r="DG266" s="303"/>
      <c r="DH266" s="303"/>
      <c r="DI266" s="303"/>
      <c r="DJ266" s="303"/>
      <c r="DK266" s="303"/>
    </row>
  </sheetData>
  <mergeCells count="467">
    <mergeCell ref="A52:Y52"/>
    <mergeCell ref="A53:Y53"/>
    <mergeCell ref="A54:Y54"/>
    <mergeCell ref="B30:G30"/>
    <mergeCell ref="H30:M30"/>
    <mergeCell ref="N30:S30"/>
    <mergeCell ref="T30:Y30"/>
    <mergeCell ref="B31:D31"/>
    <mergeCell ref="E31:G31"/>
    <mergeCell ref="H31:J31"/>
    <mergeCell ref="K31:M31"/>
    <mergeCell ref="N31:P31"/>
    <mergeCell ref="Q31:S31"/>
    <mergeCell ref="T31:V31"/>
    <mergeCell ref="W31:Y31"/>
    <mergeCell ref="FH7:FJ7"/>
    <mergeCell ref="FK7:FM7"/>
    <mergeCell ref="FN7:FP7"/>
    <mergeCell ref="A18:G18"/>
    <mergeCell ref="B19:D19"/>
    <mergeCell ref="E19:G19"/>
    <mergeCell ref="A25:G25"/>
    <mergeCell ref="A26:G26"/>
    <mergeCell ref="A27:G27"/>
    <mergeCell ref="EG7:EI7"/>
    <mergeCell ref="EJ7:EL7"/>
    <mergeCell ref="EM7:EO7"/>
    <mergeCell ref="EP7:ER7"/>
    <mergeCell ref="ES7:EU7"/>
    <mergeCell ref="EV7:EX7"/>
    <mergeCell ref="EY7:FA7"/>
    <mergeCell ref="FB7:FD7"/>
    <mergeCell ref="FE7:FG7"/>
    <mergeCell ref="DF7:DH7"/>
    <mergeCell ref="DI7:DK7"/>
    <mergeCell ref="DL7:DN7"/>
    <mergeCell ref="DO7:DQ7"/>
    <mergeCell ref="DR7:DT7"/>
    <mergeCell ref="DU7:DW7"/>
    <mergeCell ref="DX7:DZ7"/>
    <mergeCell ref="EA7:EC7"/>
    <mergeCell ref="ED7:EF7"/>
    <mergeCell ref="CE7:CG7"/>
    <mergeCell ref="CH7:CJ7"/>
    <mergeCell ref="CK7:CM7"/>
    <mergeCell ref="CN7:CP7"/>
    <mergeCell ref="CQ7:CS7"/>
    <mergeCell ref="CT7:CV7"/>
    <mergeCell ref="CW7:CY7"/>
    <mergeCell ref="CZ7:DB7"/>
    <mergeCell ref="DC7:DE7"/>
    <mergeCell ref="BD7:BF7"/>
    <mergeCell ref="BG7:BI7"/>
    <mergeCell ref="BJ7:BL7"/>
    <mergeCell ref="BM7:BO7"/>
    <mergeCell ref="BP7:BR7"/>
    <mergeCell ref="BS7:BU7"/>
    <mergeCell ref="BV7:BX7"/>
    <mergeCell ref="BY7:CA7"/>
    <mergeCell ref="CB7:CD7"/>
    <mergeCell ref="AC7:AE7"/>
    <mergeCell ref="AF7:AH7"/>
    <mergeCell ref="AI7:AK7"/>
    <mergeCell ref="AL7:AN7"/>
    <mergeCell ref="AO7:AQ7"/>
    <mergeCell ref="AR7:AT7"/>
    <mergeCell ref="AU7:AW7"/>
    <mergeCell ref="AX7:AZ7"/>
    <mergeCell ref="BA7:BC7"/>
    <mergeCell ref="B7:D7"/>
    <mergeCell ref="E7:G7"/>
    <mergeCell ref="H7:J7"/>
    <mergeCell ref="K7:M7"/>
    <mergeCell ref="N7:P7"/>
    <mergeCell ref="Q7:S7"/>
    <mergeCell ref="T7:V7"/>
    <mergeCell ref="W7:Y7"/>
    <mergeCell ref="Z7:AB7"/>
    <mergeCell ref="A3:FP3"/>
    <mergeCell ref="B6:J6"/>
    <mergeCell ref="K6:S6"/>
    <mergeCell ref="T6:AB6"/>
    <mergeCell ref="AC6:AK6"/>
    <mergeCell ref="AL6:AT6"/>
    <mergeCell ref="AU6:BC6"/>
    <mergeCell ref="BD6:BL6"/>
    <mergeCell ref="BM6:BU6"/>
    <mergeCell ref="BV6:CD6"/>
    <mergeCell ref="CE6:CM6"/>
    <mergeCell ref="CN6:CV6"/>
    <mergeCell ref="CW6:DE6"/>
    <mergeCell ref="DF6:DN6"/>
    <mergeCell ref="DO6:DW6"/>
    <mergeCell ref="DX6:EF6"/>
    <mergeCell ref="EG6:EO6"/>
    <mergeCell ref="EP6:EX6"/>
    <mergeCell ref="EY6:FG6"/>
    <mergeCell ref="FH6:FP6"/>
    <mergeCell ref="A56:FP56"/>
    <mergeCell ref="B59:J59"/>
    <mergeCell ref="K59:S59"/>
    <mergeCell ref="T59:AB59"/>
    <mergeCell ref="AC59:AK59"/>
    <mergeCell ref="AL59:AT59"/>
    <mergeCell ref="AU59:BC59"/>
    <mergeCell ref="BD59:BL59"/>
    <mergeCell ref="BM59:BU59"/>
    <mergeCell ref="BV59:CD59"/>
    <mergeCell ref="FH59:FP59"/>
    <mergeCell ref="DF59:DN59"/>
    <mergeCell ref="DO59:DW59"/>
    <mergeCell ref="DX59:EF59"/>
    <mergeCell ref="EG59:EO59"/>
    <mergeCell ref="EP59:EX59"/>
    <mergeCell ref="EY59:FG59"/>
    <mergeCell ref="B60:D60"/>
    <mergeCell ref="E60:G60"/>
    <mergeCell ref="H60:J60"/>
    <mergeCell ref="K60:M60"/>
    <mergeCell ref="N60:P60"/>
    <mergeCell ref="Q60:S60"/>
    <mergeCell ref="CE59:CM59"/>
    <mergeCell ref="CN59:CV59"/>
    <mergeCell ref="CW59:DE59"/>
    <mergeCell ref="T60:V60"/>
    <mergeCell ref="W60:Y60"/>
    <mergeCell ref="Z60:AB60"/>
    <mergeCell ref="AC60:AE60"/>
    <mergeCell ref="AF60:AH60"/>
    <mergeCell ref="AI60:AK60"/>
    <mergeCell ref="BD60:BF60"/>
    <mergeCell ref="BG60:BI60"/>
    <mergeCell ref="BJ60:BL60"/>
    <mergeCell ref="BM60:BO60"/>
    <mergeCell ref="BP60:BR60"/>
    <mergeCell ref="BS60:BU60"/>
    <mergeCell ref="AL60:AN60"/>
    <mergeCell ref="AO60:AQ60"/>
    <mergeCell ref="AR60:AT60"/>
    <mergeCell ref="AU60:AW60"/>
    <mergeCell ref="AX60:AZ60"/>
    <mergeCell ref="BA60:BC60"/>
    <mergeCell ref="CN60:CP60"/>
    <mergeCell ref="CQ60:CS60"/>
    <mergeCell ref="CT60:CV60"/>
    <mergeCell ref="CW60:CY60"/>
    <mergeCell ref="CZ60:DB60"/>
    <mergeCell ref="DC60:DE60"/>
    <mergeCell ref="BV60:BX60"/>
    <mergeCell ref="BY60:CA60"/>
    <mergeCell ref="CB60:CD60"/>
    <mergeCell ref="CE60:CG60"/>
    <mergeCell ref="CH60:CJ60"/>
    <mergeCell ref="CK60:CM60"/>
    <mergeCell ref="FH60:FJ60"/>
    <mergeCell ref="FK60:FM60"/>
    <mergeCell ref="FN60:FP60"/>
    <mergeCell ref="A71:G71"/>
    <mergeCell ref="B72:D72"/>
    <mergeCell ref="E72:G72"/>
    <mergeCell ref="EP60:ER60"/>
    <mergeCell ref="ES60:EU60"/>
    <mergeCell ref="EV60:EX60"/>
    <mergeCell ref="EY60:FA60"/>
    <mergeCell ref="FB60:FD60"/>
    <mergeCell ref="FE60:FG60"/>
    <mergeCell ref="DX60:DZ60"/>
    <mergeCell ref="EA60:EC60"/>
    <mergeCell ref="ED60:EF60"/>
    <mergeCell ref="EG60:EI60"/>
    <mergeCell ref="EJ60:EL60"/>
    <mergeCell ref="EM60:EO60"/>
    <mergeCell ref="DF60:DH60"/>
    <mergeCell ref="DI60:DK60"/>
    <mergeCell ref="DL60:DN60"/>
    <mergeCell ref="DO60:DQ60"/>
    <mergeCell ref="DR60:DT60"/>
    <mergeCell ref="DU60:DW60"/>
    <mergeCell ref="B83:G83"/>
    <mergeCell ref="H83:M83"/>
    <mergeCell ref="N83:S83"/>
    <mergeCell ref="T83:Y83"/>
    <mergeCell ref="B84:D84"/>
    <mergeCell ref="E84:G84"/>
    <mergeCell ref="H84:J84"/>
    <mergeCell ref="K84:M84"/>
    <mergeCell ref="N84:P84"/>
    <mergeCell ref="Q84:S84"/>
    <mergeCell ref="T84:V84"/>
    <mergeCell ref="W84:Y84"/>
    <mergeCell ref="A109:DK109"/>
    <mergeCell ref="B112:G112"/>
    <mergeCell ref="H112:M112"/>
    <mergeCell ref="N112:S112"/>
    <mergeCell ref="T112:Y112"/>
    <mergeCell ref="Z112:AE112"/>
    <mergeCell ref="AF112:AK112"/>
    <mergeCell ref="AL112:AQ112"/>
    <mergeCell ref="CB112:CG112"/>
    <mergeCell ref="CH112:CM112"/>
    <mergeCell ref="CN112:CS112"/>
    <mergeCell ref="CT112:CY112"/>
    <mergeCell ref="CZ112:DE112"/>
    <mergeCell ref="DF112:DK112"/>
    <mergeCell ref="AR112:AW112"/>
    <mergeCell ref="AX112:BC112"/>
    <mergeCell ref="BD112:BI112"/>
    <mergeCell ref="BJ112:BO112"/>
    <mergeCell ref="BP112:BU112"/>
    <mergeCell ref="BV112:CA112"/>
    <mergeCell ref="N113:O113"/>
    <mergeCell ref="P113:Q113"/>
    <mergeCell ref="R113:S113"/>
    <mergeCell ref="T113:U113"/>
    <mergeCell ref="V113:W113"/>
    <mergeCell ref="X113:Y113"/>
    <mergeCell ref="B113:C113"/>
    <mergeCell ref="D113:E113"/>
    <mergeCell ref="F113:G113"/>
    <mergeCell ref="H113:I113"/>
    <mergeCell ref="J113:K113"/>
    <mergeCell ref="L113:M113"/>
    <mergeCell ref="AL113:AM113"/>
    <mergeCell ref="AN113:AO113"/>
    <mergeCell ref="AP113:AQ113"/>
    <mergeCell ref="AR113:AS113"/>
    <mergeCell ref="AT113:AU113"/>
    <mergeCell ref="AV113:AW113"/>
    <mergeCell ref="Z113:AA113"/>
    <mergeCell ref="AB113:AC113"/>
    <mergeCell ref="AD113:AE113"/>
    <mergeCell ref="AF113:AG113"/>
    <mergeCell ref="AH113:AI113"/>
    <mergeCell ref="AJ113:AK113"/>
    <mergeCell ref="BJ113:BK113"/>
    <mergeCell ref="BL113:BM113"/>
    <mergeCell ref="BN113:BO113"/>
    <mergeCell ref="BP113:BQ113"/>
    <mergeCell ref="BR113:BS113"/>
    <mergeCell ref="BT113:BU113"/>
    <mergeCell ref="AX113:AY113"/>
    <mergeCell ref="AZ113:BA113"/>
    <mergeCell ref="BB113:BC113"/>
    <mergeCell ref="BD113:BE113"/>
    <mergeCell ref="BF113:BG113"/>
    <mergeCell ref="BH113:BI113"/>
    <mergeCell ref="DF113:DG113"/>
    <mergeCell ref="DH113:DI113"/>
    <mergeCell ref="DJ113:DK113"/>
    <mergeCell ref="A124:E124"/>
    <mergeCell ref="B125:C125"/>
    <mergeCell ref="D125:E125"/>
    <mergeCell ref="CT113:CU113"/>
    <mergeCell ref="CV113:CW113"/>
    <mergeCell ref="CX113:CY113"/>
    <mergeCell ref="CZ113:DA113"/>
    <mergeCell ref="DB113:DC113"/>
    <mergeCell ref="DD113:DE113"/>
    <mergeCell ref="CH113:CI113"/>
    <mergeCell ref="CJ113:CK113"/>
    <mergeCell ref="CL113:CM113"/>
    <mergeCell ref="CN113:CO113"/>
    <mergeCell ref="CP113:CQ113"/>
    <mergeCell ref="CR113:CS113"/>
    <mergeCell ref="BV113:BW113"/>
    <mergeCell ref="BX113:BY113"/>
    <mergeCell ref="BZ113:CA113"/>
    <mergeCell ref="CB113:CC113"/>
    <mergeCell ref="CD113:CE113"/>
    <mergeCell ref="CF113:CG113"/>
    <mergeCell ref="B136:E136"/>
    <mergeCell ref="F136:I136"/>
    <mergeCell ref="J136:M136"/>
    <mergeCell ref="N136:Q136"/>
    <mergeCell ref="B137:C137"/>
    <mergeCell ref="D137:E137"/>
    <mergeCell ref="F137:G137"/>
    <mergeCell ref="H137:I137"/>
    <mergeCell ref="J137:K137"/>
    <mergeCell ref="L137:M137"/>
    <mergeCell ref="N137:O137"/>
    <mergeCell ref="P137:Q137"/>
    <mergeCell ref="A161:DK161"/>
    <mergeCell ref="B164:G164"/>
    <mergeCell ref="H164:M164"/>
    <mergeCell ref="N164:S164"/>
    <mergeCell ref="T164:Y164"/>
    <mergeCell ref="Z164:AE164"/>
    <mergeCell ref="AF164:AK164"/>
    <mergeCell ref="AL164:AQ164"/>
    <mergeCell ref="CB164:CG164"/>
    <mergeCell ref="CH164:CM164"/>
    <mergeCell ref="CN164:CS164"/>
    <mergeCell ref="CT164:CY164"/>
    <mergeCell ref="CZ164:DE164"/>
    <mergeCell ref="DF164:DK164"/>
    <mergeCell ref="AR164:AW164"/>
    <mergeCell ref="AX164:BC164"/>
    <mergeCell ref="BD164:BI164"/>
    <mergeCell ref="BJ164:BO164"/>
    <mergeCell ref="BP164:BU164"/>
    <mergeCell ref="BV164:CA164"/>
    <mergeCell ref="N165:O165"/>
    <mergeCell ref="P165:Q165"/>
    <mergeCell ref="R165:S165"/>
    <mergeCell ref="T165:U165"/>
    <mergeCell ref="V165:W165"/>
    <mergeCell ref="X165:Y165"/>
    <mergeCell ref="B165:C165"/>
    <mergeCell ref="D165:E165"/>
    <mergeCell ref="F165:G165"/>
    <mergeCell ref="H165:I165"/>
    <mergeCell ref="J165:K165"/>
    <mergeCell ref="L165:M165"/>
    <mergeCell ref="AL165:AM165"/>
    <mergeCell ref="AN165:AO165"/>
    <mergeCell ref="AP165:AQ165"/>
    <mergeCell ref="AR165:AS165"/>
    <mergeCell ref="AT165:AU165"/>
    <mergeCell ref="AV165:AW165"/>
    <mergeCell ref="Z165:AA165"/>
    <mergeCell ref="AB165:AC165"/>
    <mergeCell ref="AD165:AE165"/>
    <mergeCell ref="AF165:AG165"/>
    <mergeCell ref="AH165:AI165"/>
    <mergeCell ref="AJ165:AK165"/>
    <mergeCell ref="BJ165:BK165"/>
    <mergeCell ref="BL165:BM165"/>
    <mergeCell ref="BN165:BO165"/>
    <mergeCell ref="BP165:BQ165"/>
    <mergeCell ref="BR165:BS165"/>
    <mergeCell ref="BT165:BU165"/>
    <mergeCell ref="AX165:AY165"/>
    <mergeCell ref="AZ165:BA165"/>
    <mergeCell ref="BB165:BC165"/>
    <mergeCell ref="BD165:BE165"/>
    <mergeCell ref="BF165:BG165"/>
    <mergeCell ref="BH165:BI165"/>
    <mergeCell ref="DF165:DG165"/>
    <mergeCell ref="DH165:DI165"/>
    <mergeCell ref="DJ165:DK165"/>
    <mergeCell ref="A176:E176"/>
    <mergeCell ref="B177:C177"/>
    <mergeCell ref="D177:E177"/>
    <mergeCell ref="CT165:CU165"/>
    <mergeCell ref="CV165:CW165"/>
    <mergeCell ref="CX165:CY165"/>
    <mergeCell ref="CZ165:DA165"/>
    <mergeCell ref="DB165:DC165"/>
    <mergeCell ref="DD165:DE165"/>
    <mergeCell ref="CH165:CI165"/>
    <mergeCell ref="CJ165:CK165"/>
    <mergeCell ref="CL165:CM165"/>
    <mergeCell ref="CN165:CO165"/>
    <mergeCell ref="CP165:CQ165"/>
    <mergeCell ref="CR165:CS165"/>
    <mergeCell ref="BV165:BW165"/>
    <mergeCell ref="BX165:BY165"/>
    <mergeCell ref="BZ165:CA165"/>
    <mergeCell ref="CB165:CC165"/>
    <mergeCell ref="CD165:CE165"/>
    <mergeCell ref="CF165:CG165"/>
    <mergeCell ref="B187:E187"/>
    <mergeCell ref="F187:I187"/>
    <mergeCell ref="J187:M187"/>
    <mergeCell ref="N187:Q187"/>
    <mergeCell ref="B188:C188"/>
    <mergeCell ref="D188:E188"/>
    <mergeCell ref="F188:G188"/>
    <mergeCell ref="H188:I188"/>
    <mergeCell ref="J188:K188"/>
    <mergeCell ref="L188:M188"/>
    <mergeCell ref="N188:O188"/>
    <mergeCell ref="P188:Q188"/>
    <mergeCell ref="CN215:CS215"/>
    <mergeCell ref="CT215:CY215"/>
    <mergeCell ref="CZ215:DE215"/>
    <mergeCell ref="DF215:DK215"/>
    <mergeCell ref="AR215:AW215"/>
    <mergeCell ref="AX215:BC215"/>
    <mergeCell ref="BD215:BI215"/>
    <mergeCell ref="BJ215:BO215"/>
    <mergeCell ref="BP215:BU215"/>
    <mergeCell ref="BV215:CA215"/>
    <mergeCell ref="AR216:AS216"/>
    <mergeCell ref="AT216:AU216"/>
    <mergeCell ref="AV216:AW216"/>
    <mergeCell ref="Z216:AA216"/>
    <mergeCell ref="AB216:AC216"/>
    <mergeCell ref="AD216:AE216"/>
    <mergeCell ref="AF216:AG216"/>
    <mergeCell ref="AH216:AI216"/>
    <mergeCell ref="AJ216:AK216"/>
    <mergeCell ref="AL216:AM216"/>
    <mergeCell ref="AN216:AO216"/>
    <mergeCell ref="DH216:DI216"/>
    <mergeCell ref="DJ216:DK216"/>
    <mergeCell ref="B227:E227"/>
    <mergeCell ref="F227:I227"/>
    <mergeCell ref="J227:M227"/>
    <mergeCell ref="N227:Q227"/>
    <mergeCell ref="CT216:CU216"/>
    <mergeCell ref="CV216:CW216"/>
    <mergeCell ref="CX216:CY216"/>
    <mergeCell ref="CZ216:DA216"/>
    <mergeCell ref="DB216:DC216"/>
    <mergeCell ref="DD216:DE216"/>
    <mergeCell ref="CH216:CI216"/>
    <mergeCell ref="CJ216:CK216"/>
    <mergeCell ref="CL216:CM216"/>
    <mergeCell ref="CN216:CO216"/>
    <mergeCell ref="CP216:CQ216"/>
    <mergeCell ref="CR216:CS216"/>
    <mergeCell ref="BV216:BW216"/>
    <mergeCell ref="BX216:BY216"/>
    <mergeCell ref="BZ216:CA216"/>
    <mergeCell ref="DF216:DG216"/>
    <mergeCell ref="BJ216:BK216"/>
    <mergeCell ref="BD216:BE216"/>
    <mergeCell ref="BL216:BM216"/>
    <mergeCell ref="N228:O228"/>
    <mergeCell ref="P228:Q228"/>
    <mergeCell ref="B228:C228"/>
    <mergeCell ref="D228:E228"/>
    <mergeCell ref="F228:G228"/>
    <mergeCell ref="H228:I228"/>
    <mergeCell ref="J228:K228"/>
    <mergeCell ref="L228:M228"/>
    <mergeCell ref="N216:O216"/>
    <mergeCell ref="P216:Q216"/>
    <mergeCell ref="AP216:AQ216"/>
    <mergeCell ref="BF216:BG216"/>
    <mergeCell ref="BH216:BI216"/>
    <mergeCell ref="R216:S216"/>
    <mergeCell ref="T216:U216"/>
    <mergeCell ref="V216:W216"/>
    <mergeCell ref="X216:Y216"/>
    <mergeCell ref="B216:C216"/>
    <mergeCell ref="D216:E216"/>
    <mergeCell ref="F216:G216"/>
    <mergeCell ref="H216:I216"/>
    <mergeCell ref="J216:K216"/>
    <mergeCell ref="L216:M216"/>
    <mergeCell ref="AL215:AQ215"/>
    <mergeCell ref="CB215:CG215"/>
    <mergeCell ref="CH215:CM215"/>
    <mergeCell ref="CB216:CC216"/>
    <mergeCell ref="CD216:CE216"/>
    <mergeCell ref="CF216:CG216"/>
    <mergeCell ref="A79:G79"/>
    <mergeCell ref="A131:E131"/>
    <mergeCell ref="A132:E132"/>
    <mergeCell ref="A183:E183"/>
    <mergeCell ref="A212:DK212"/>
    <mergeCell ref="B215:G215"/>
    <mergeCell ref="H215:M215"/>
    <mergeCell ref="N215:S215"/>
    <mergeCell ref="T215:Y215"/>
    <mergeCell ref="Z215:AE215"/>
    <mergeCell ref="AF215:AK215"/>
    <mergeCell ref="BN216:BO216"/>
    <mergeCell ref="BP216:BQ216"/>
    <mergeCell ref="BR216:BS216"/>
    <mergeCell ref="BT216:BU216"/>
    <mergeCell ref="AX216:AY216"/>
    <mergeCell ref="AZ216:BA216"/>
    <mergeCell ref="BB216:BC216"/>
  </mergeCells>
  <hyperlinks>
    <hyperlink ref="A1" location="Inhalt!A9" display="Zurück zum Inhalt" xr:uid="{00000000-0004-0000-1B00-000000000000}"/>
  </hyperlinks>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00"/>
  <sheetViews>
    <sheetView zoomScale="80" zoomScaleNormal="80" workbookViewId="0"/>
  </sheetViews>
  <sheetFormatPr baseColWidth="10" defaultColWidth="11" defaultRowHeight="14.45" customHeight="1"/>
  <cols>
    <col min="1" max="1" width="23.5" style="529" customWidth="1"/>
    <col min="2" max="3" width="11.125" style="529" customWidth="1"/>
    <col min="4" max="4" width="12.125" style="529" customWidth="1"/>
    <col min="5" max="16" width="11.125" style="529" customWidth="1"/>
    <col min="17" max="16384" width="11" style="529"/>
  </cols>
  <sheetData>
    <row r="1" spans="1:23" ht="14.45" customHeight="1">
      <c r="A1" s="1527" t="s">
        <v>176</v>
      </c>
      <c r="B1" s="819"/>
      <c r="C1" s="819"/>
      <c r="D1" s="819"/>
      <c r="E1" s="819"/>
      <c r="F1" s="819"/>
      <c r="G1" s="819"/>
      <c r="H1" s="7"/>
      <c r="I1" s="7"/>
      <c r="J1" s="7"/>
      <c r="K1" s="7"/>
      <c r="L1" s="7"/>
      <c r="M1" s="7"/>
      <c r="N1" s="7"/>
      <c r="O1" s="7"/>
      <c r="P1" s="7"/>
      <c r="Q1" s="7"/>
      <c r="R1" s="7"/>
      <c r="S1" s="7"/>
      <c r="T1" s="974"/>
      <c r="U1" s="974"/>
      <c r="V1" s="974"/>
      <c r="W1" s="974"/>
    </row>
    <row r="2" spans="1:23" ht="14.45" customHeight="1">
      <c r="A2" s="820"/>
      <c r="B2" s="820"/>
      <c r="C2" s="820"/>
      <c r="D2" s="820"/>
      <c r="E2" s="820"/>
      <c r="F2" s="820"/>
      <c r="G2" s="820"/>
      <c r="H2" s="820"/>
      <c r="I2" s="820"/>
      <c r="J2" s="820"/>
      <c r="K2" s="820"/>
      <c r="L2" s="820"/>
      <c r="M2" s="820"/>
      <c r="N2" s="820"/>
      <c r="O2" s="820"/>
      <c r="P2" s="820"/>
    </row>
    <row r="3" spans="1:23" ht="21" customHeight="1">
      <c r="A3" s="1842">
        <v>2023</v>
      </c>
      <c r="B3" s="1842"/>
      <c r="C3" s="1842"/>
      <c r="D3" s="1842"/>
      <c r="E3" s="1842"/>
      <c r="F3" s="1842"/>
      <c r="G3" s="1842"/>
      <c r="H3" s="1842"/>
      <c r="I3" s="1842"/>
      <c r="J3" s="1842"/>
      <c r="K3" s="1842"/>
      <c r="L3" s="1842"/>
      <c r="M3" s="1842"/>
      <c r="N3" s="1842"/>
      <c r="O3" s="1842"/>
      <c r="P3" s="1842"/>
    </row>
    <row r="4" spans="1:23" ht="14.45" customHeight="1">
      <c r="A4" s="5"/>
      <c r="B4" s="964"/>
      <c r="C4" s="964"/>
      <c r="D4" s="964"/>
      <c r="E4" s="964"/>
      <c r="F4" s="964"/>
      <c r="G4" s="964"/>
      <c r="H4" s="820"/>
      <c r="I4" s="820"/>
      <c r="J4" s="820"/>
      <c r="K4" s="820"/>
      <c r="L4" s="820"/>
      <c r="M4" s="820"/>
      <c r="N4" s="820"/>
      <c r="O4" s="820"/>
      <c r="P4" s="820"/>
    </row>
    <row r="5" spans="1:23" ht="14.45" customHeight="1">
      <c r="A5" s="1903" t="s">
        <v>494</v>
      </c>
      <c r="B5" s="1903"/>
      <c r="C5" s="1903"/>
      <c r="D5" s="1903"/>
      <c r="E5" s="1903"/>
      <c r="F5" s="1903"/>
      <c r="G5" s="1903"/>
      <c r="H5" s="1903"/>
      <c r="I5" s="1903"/>
      <c r="J5" s="1903"/>
      <c r="K5" s="1903"/>
      <c r="L5" s="1903"/>
      <c r="M5" s="1903"/>
      <c r="N5" s="1903"/>
      <c r="O5" s="1903"/>
      <c r="P5" s="1903"/>
    </row>
    <row r="6" spans="1:23" ht="14.45" customHeight="1">
      <c r="A6" s="1865" t="s">
        <v>8</v>
      </c>
      <c r="B6" s="1904" t="s">
        <v>495</v>
      </c>
      <c r="C6" s="1905"/>
      <c r="D6" s="1906"/>
      <c r="E6" s="1904" t="s">
        <v>496</v>
      </c>
      <c r="F6" s="1905"/>
      <c r="G6" s="1905"/>
      <c r="H6" s="1905"/>
      <c r="I6" s="1905"/>
      <c r="J6" s="1906"/>
      <c r="K6" s="1904" t="s">
        <v>497</v>
      </c>
      <c r="L6" s="1905"/>
      <c r="M6" s="1905"/>
      <c r="N6" s="1905"/>
      <c r="O6" s="1905"/>
      <c r="P6" s="1902"/>
    </row>
    <row r="7" spans="1:23" ht="14.45" customHeight="1">
      <c r="A7" s="1866"/>
      <c r="B7" s="1868" t="s">
        <v>498</v>
      </c>
      <c r="C7" s="1863"/>
      <c r="D7" s="1864"/>
      <c r="E7" s="1868" t="s">
        <v>498</v>
      </c>
      <c r="F7" s="1863"/>
      <c r="G7" s="1864"/>
      <c r="H7" s="1868" t="s">
        <v>462</v>
      </c>
      <c r="I7" s="1863"/>
      <c r="J7" s="1864"/>
      <c r="K7" s="1868" t="s">
        <v>498</v>
      </c>
      <c r="L7" s="1863"/>
      <c r="M7" s="1864"/>
      <c r="N7" s="1868" t="s">
        <v>462</v>
      </c>
      <c r="O7" s="1863"/>
      <c r="P7" s="1869"/>
    </row>
    <row r="8" spans="1:23" ht="14.45" customHeight="1">
      <c r="A8" s="1866"/>
      <c r="B8" s="1907" t="s">
        <v>34</v>
      </c>
      <c r="C8" s="1863" t="s">
        <v>33</v>
      </c>
      <c r="D8" s="1864"/>
      <c r="E8" s="1907" t="s">
        <v>34</v>
      </c>
      <c r="F8" s="1863" t="s">
        <v>33</v>
      </c>
      <c r="G8" s="1864"/>
      <c r="H8" s="1907" t="s">
        <v>34</v>
      </c>
      <c r="I8" s="1863" t="s">
        <v>33</v>
      </c>
      <c r="J8" s="1864"/>
      <c r="K8" s="1907" t="s">
        <v>34</v>
      </c>
      <c r="L8" s="1863" t="s">
        <v>33</v>
      </c>
      <c r="M8" s="1864"/>
      <c r="N8" s="1907" t="s">
        <v>34</v>
      </c>
      <c r="O8" s="1863" t="s">
        <v>33</v>
      </c>
      <c r="P8" s="1869"/>
    </row>
    <row r="9" spans="1:23" ht="14.45" customHeight="1">
      <c r="A9" s="1866"/>
      <c r="B9" s="1908"/>
      <c r="C9" s="1902" t="s">
        <v>499</v>
      </c>
      <c r="D9" s="1862" t="s">
        <v>465</v>
      </c>
      <c r="E9" s="1908"/>
      <c r="F9" s="1902" t="s">
        <v>499</v>
      </c>
      <c r="G9" s="1862" t="s">
        <v>465</v>
      </c>
      <c r="H9" s="1908"/>
      <c r="I9" s="1902" t="s">
        <v>499</v>
      </c>
      <c r="J9" s="1862" t="s">
        <v>465</v>
      </c>
      <c r="K9" s="1908"/>
      <c r="L9" s="1902" t="s">
        <v>499</v>
      </c>
      <c r="M9" s="1862" t="s">
        <v>465</v>
      </c>
      <c r="N9" s="1908"/>
      <c r="O9" s="1902" t="s">
        <v>499</v>
      </c>
      <c r="P9" s="1898" t="s">
        <v>465</v>
      </c>
    </row>
    <row r="10" spans="1:23" ht="14.45" customHeight="1">
      <c r="A10" s="1866"/>
      <c r="B10" s="1909"/>
      <c r="C10" s="1899"/>
      <c r="D10" s="1901"/>
      <c r="E10" s="1909"/>
      <c r="F10" s="1899"/>
      <c r="G10" s="1901"/>
      <c r="H10" s="1909"/>
      <c r="I10" s="1899"/>
      <c r="J10" s="1901"/>
      <c r="K10" s="1909"/>
      <c r="L10" s="1899"/>
      <c r="M10" s="1901"/>
      <c r="N10" s="1909"/>
      <c r="O10" s="1899"/>
      <c r="P10" s="1899"/>
    </row>
    <row r="11" spans="1:23" ht="14.45" customHeight="1" thickBot="1">
      <c r="A11" s="1867"/>
      <c r="B11" s="1870" t="s">
        <v>1</v>
      </c>
      <c r="C11" s="1871"/>
      <c r="D11" s="1872"/>
      <c r="E11" s="1870" t="s">
        <v>1</v>
      </c>
      <c r="F11" s="1871"/>
      <c r="G11" s="1871"/>
      <c r="H11" s="1873" t="s">
        <v>469</v>
      </c>
      <c r="I11" s="1874"/>
      <c r="J11" s="1900"/>
      <c r="K11" s="1870" t="s">
        <v>1</v>
      </c>
      <c r="L11" s="1871"/>
      <c r="M11" s="1871"/>
      <c r="N11" s="1873" t="s">
        <v>469</v>
      </c>
      <c r="O11" s="1874"/>
      <c r="P11" s="1875"/>
    </row>
    <row r="12" spans="1:23" ht="14.45" customHeight="1">
      <c r="A12" s="975" t="s">
        <v>9</v>
      </c>
      <c r="B12" s="976">
        <v>331601</v>
      </c>
      <c r="C12" s="826">
        <v>220519</v>
      </c>
      <c r="D12" s="827">
        <v>111082</v>
      </c>
      <c r="E12" s="910">
        <v>85421</v>
      </c>
      <c r="F12" s="833">
        <v>29722</v>
      </c>
      <c r="G12" s="912">
        <v>55699</v>
      </c>
      <c r="H12" s="920">
        <f>E12/B12*100</f>
        <v>25.76017563276347</v>
      </c>
      <c r="I12" s="836">
        <f>F12/C12*100</f>
        <v>13.478203692198859</v>
      </c>
      <c r="J12" s="840">
        <f>G12/D12*100</f>
        <v>50.142237266163733</v>
      </c>
      <c r="K12" s="910">
        <v>17344</v>
      </c>
      <c r="L12" s="833">
        <v>8103</v>
      </c>
      <c r="M12" s="912">
        <v>9241</v>
      </c>
      <c r="N12" s="913">
        <f>K12/B12*100</f>
        <v>5.2303822967964511</v>
      </c>
      <c r="O12" s="836">
        <f>L12/C12*100</f>
        <v>3.6745133072433669</v>
      </c>
      <c r="P12" s="840">
        <f>M12/D12*100</f>
        <v>8.3190795988549002</v>
      </c>
    </row>
    <row r="13" spans="1:23" ht="14.45" customHeight="1">
      <c r="A13" s="977" t="s">
        <v>10</v>
      </c>
      <c r="B13" s="978">
        <v>394774</v>
      </c>
      <c r="C13" s="979">
        <v>262281</v>
      </c>
      <c r="D13" s="843">
        <v>132493</v>
      </c>
      <c r="E13" s="914">
        <v>115974</v>
      </c>
      <c r="F13" s="847">
        <v>42299</v>
      </c>
      <c r="G13" s="916">
        <v>73675</v>
      </c>
      <c r="H13" s="917">
        <f t="shared" ref="H13:J30" si="0">E13/B13*100</f>
        <v>29.377314615450867</v>
      </c>
      <c r="I13" s="850">
        <f t="shared" si="0"/>
        <v>16.12735958761786</v>
      </c>
      <c r="J13" s="852">
        <f t="shared" si="0"/>
        <v>55.606711297955371</v>
      </c>
      <c r="K13" s="914">
        <v>9403</v>
      </c>
      <c r="L13" s="847">
        <v>4119</v>
      </c>
      <c r="M13" s="916">
        <v>5284</v>
      </c>
      <c r="N13" s="917">
        <f t="shared" ref="N13:P30" si="1">K13/B13*100</f>
        <v>2.3818691200534992</v>
      </c>
      <c r="O13" s="850">
        <f t="shared" si="1"/>
        <v>1.5704530636988574</v>
      </c>
      <c r="P13" s="852">
        <f t="shared" si="1"/>
        <v>3.9881352222381561</v>
      </c>
    </row>
    <row r="14" spans="1:23" ht="14.45" customHeight="1">
      <c r="A14" s="975" t="s">
        <v>11</v>
      </c>
      <c r="B14" s="980">
        <v>111818</v>
      </c>
      <c r="C14" s="981">
        <v>73818</v>
      </c>
      <c r="D14" s="855">
        <v>38000</v>
      </c>
      <c r="E14" s="918">
        <v>49825</v>
      </c>
      <c r="F14" s="833">
        <v>20816</v>
      </c>
      <c r="G14" s="919">
        <v>29009</v>
      </c>
      <c r="H14" s="920">
        <f t="shared" si="0"/>
        <v>44.559015543114704</v>
      </c>
      <c r="I14" s="836">
        <f t="shared" si="0"/>
        <v>28.19908423419762</v>
      </c>
      <c r="J14" s="840">
        <f t="shared" si="0"/>
        <v>76.339473684210517</v>
      </c>
      <c r="K14" s="918">
        <v>3406</v>
      </c>
      <c r="L14" s="833">
        <v>1811</v>
      </c>
      <c r="M14" s="919">
        <v>1595</v>
      </c>
      <c r="N14" s="920">
        <f t="shared" si="1"/>
        <v>3.0460212130426227</v>
      </c>
      <c r="O14" s="836">
        <f t="shared" si="1"/>
        <v>2.4533311658403099</v>
      </c>
      <c r="P14" s="840">
        <f t="shared" si="1"/>
        <v>4.1973684210526319</v>
      </c>
    </row>
    <row r="15" spans="1:23" ht="14.45" customHeight="1">
      <c r="A15" s="977" t="s">
        <v>12</v>
      </c>
      <c r="B15" s="978">
        <v>59480</v>
      </c>
      <c r="C15" s="979">
        <v>38211</v>
      </c>
      <c r="D15" s="843">
        <v>21269</v>
      </c>
      <c r="E15" s="914">
        <v>31816</v>
      </c>
      <c r="F15" s="847">
        <v>14123</v>
      </c>
      <c r="G15" s="916">
        <v>17693</v>
      </c>
      <c r="H15" s="917">
        <f t="shared" si="0"/>
        <v>53.490248823133825</v>
      </c>
      <c r="I15" s="850">
        <f t="shared" si="0"/>
        <v>36.960561094972647</v>
      </c>
      <c r="J15" s="852">
        <f t="shared" si="0"/>
        <v>83.186797686774185</v>
      </c>
      <c r="K15" s="914">
        <v>2462</v>
      </c>
      <c r="L15" s="847">
        <v>1259</v>
      </c>
      <c r="M15" s="916">
        <v>1203</v>
      </c>
      <c r="N15" s="917">
        <f t="shared" si="1"/>
        <v>4.1392064559515802</v>
      </c>
      <c r="O15" s="850">
        <f t="shared" si="1"/>
        <v>3.2948627358614013</v>
      </c>
      <c r="P15" s="852">
        <f t="shared" si="1"/>
        <v>5.6561192345667397</v>
      </c>
    </row>
    <row r="16" spans="1:23" ht="14.45" customHeight="1">
      <c r="A16" s="975" t="s">
        <v>13</v>
      </c>
      <c r="B16" s="980">
        <v>20230</v>
      </c>
      <c r="C16" s="981">
        <v>13325</v>
      </c>
      <c r="D16" s="855">
        <v>6905</v>
      </c>
      <c r="E16" s="918">
        <v>5416</v>
      </c>
      <c r="F16" s="833">
        <v>1873</v>
      </c>
      <c r="G16" s="919">
        <v>3543</v>
      </c>
      <c r="H16" s="920">
        <f t="shared" si="0"/>
        <v>26.77212061295106</v>
      </c>
      <c r="I16" s="836">
        <f t="shared" si="0"/>
        <v>14.056285178236397</v>
      </c>
      <c r="J16" s="840">
        <f t="shared" si="0"/>
        <v>51.310644460535848</v>
      </c>
      <c r="K16" s="918">
        <v>793</v>
      </c>
      <c r="L16" s="833">
        <v>364</v>
      </c>
      <c r="M16" s="919">
        <v>429</v>
      </c>
      <c r="N16" s="920">
        <f t="shared" si="1"/>
        <v>3.9199209095402865</v>
      </c>
      <c r="O16" s="836">
        <f t="shared" si="1"/>
        <v>2.7317073170731709</v>
      </c>
      <c r="P16" s="840">
        <f t="shared" si="1"/>
        <v>6.2128892107168721</v>
      </c>
    </row>
    <row r="17" spans="1:16" ht="14.45" customHeight="1">
      <c r="A17" s="977" t="s">
        <v>14</v>
      </c>
      <c r="B17" s="978">
        <v>58299</v>
      </c>
      <c r="C17" s="979">
        <v>38923</v>
      </c>
      <c r="D17" s="843">
        <v>19376</v>
      </c>
      <c r="E17" s="914">
        <v>27685</v>
      </c>
      <c r="F17" s="847">
        <v>12116</v>
      </c>
      <c r="G17" s="916">
        <v>15569</v>
      </c>
      <c r="H17" s="917">
        <f t="shared" si="0"/>
        <v>47.487950050601214</v>
      </c>
      <c r="I17" s="850">
        <f t="shared" si="0"/>
        <v>31.12812475913984</v>
      </c>
      <c r="J17" s="852">
        <f t="shared" si="0"/>
        <v>80.351981833195708</v>
      </c>
      <c r="K17" s="914">
        <v>1616</v>
      </c>
      <c r="L17" s="847">
        <v>787</v>
      </c>
      <c r="M17" s="916">
        <v>829</v>
      </c>
      <c r="N17" s="917">
        <f t="shared" si="1"/>
        <v>2.7719171855434914</v>
      </c>
      <c r="O17" s="850">
        <f t="shared" si="1"/>
        <v>2.0219407548236261</v>
      </c>
      <c r="P17" s="852">
        <f t="shared" si="1"/>
        <v>4.278488852188274</v>
      </c>
    </row>
    <row r="18" spans="1:16" ht="14.45" customHeight="1">
      <c r="A18" s="975" t="s">
        <v>15</v>
      </c>
      <c r="B18" s="980">
        <v>181492</v>
      </c>
      <c r="C18" s="981">
        <v>120236</v>
      </c>
      <c r="D18" s="855">
        <v>61256</v>
      </c>
      <c r="E18" s="918">
        <v>50551</v>
      </c>
      <c r="F18" s="833">
        <v>18955</v>
      </c>
      <c r="G18" s="919">
        <v>31596</v>
      </c>
      <c r="H18" s="920">
        <f t="shared" si="0"/>
        <v>27.853018314856854</v>
      </c>
      <c r="I18" s="836">
        <f t="shared" si="0"/>
        <v>15.764829169300377</v>
      </c>
      <c r="J18" s="840">
        <f t="shared" si="0"/>
        <v>51.580253362935878</v>
      </c>
      <c r="K18" s="918">
        <v>9826</v>
      </c>
      <c r="L18" s="833">
        <v>4890</v>
      </c>
      <c r="M18" s="919">
        <v>4936</v>
      </c>
      <c r="N18" s="920">
        <f t="shared" si="1"/>
        <v>5.4140127388535033</v>
      </c>
      <c r="O18" s="836">
        <f t="shared" si="1"/>
        <v>4.067001563591603</v>
      </c>
      <c r="P18" s="840">
        <f t="shared" si="1"/>
        <v>8.0579861564581421</v>
      </c>
    </row>
    <row r="19" spans="1:16" ht="14.45" customHeight="1">
      <c r="A19" s="977" t="s">
        <v>24</v>
      </c>
      <c r="B19" s="978">
        <v>36275</v>
      </c>
      <c r="C19" s="979">
        <v>23372</v>
      </c>
      <c r="D19" s="843">
        <v>12903</v>
      </c>
      <c r="E19" s="914">
        <v>19368</v>
      </c>
      <c r="F19" s="847">
        <v>8814</v>
      </c>
      <c r="G19" s="916">
        <v>10554</v>
      </c>
      <c r="H19" s="917">
        <f t="shared" si="0"/>
        <v>53.392143349414198</v>
      </c>
      <c r="I19" s="850">
        <f t="shared" si="0"/>
        <v>37.711791887728907</v>
      </c>
      <c r="J19" s="852">
        <f t="shared" si="0"/>
        <v>81.7949314112997</v>
      </c>
      <c r="K19" s="914">
        <v>2113</v>
      </c>
      <c r="L19" s="847">
        <v>1054</v>
      </c>
      <c r="M19" s="916">
        <v>1059</v>
      </c>
      <c r="N19" s="917">
        <f t="shared" si="1"/>
        <v>5.8249483115093037</v>
      </c>
      <c r="O19" s="850">
        <f t="shared" si="1"/>
        <v>4.5096696902276223</v>
      </c>
      <c r="P19" s="852">
        <f t="shared" si="1"/>
        <v>8.2073936293885144</v>
      </c>
    </row>
    <row r="20" spans="1:16" ht="14.45" customHeight="1">
      <c r="A20" s="975" t="s">
        <v>16</v>
      </c>
      <c r="B20" s="980">
        <v>229276</v>
      </c>
      <c r="C20" s="981">
        <v>151082</v>
      </c>
      <c r="D20" s="855">
        <v>78194</v>
      </c>
      <c r="E20" s="918">
        <v>64043</v>
      </c>
      <c r="F20" s="833">
        <v>23445</v>
      </c>
      <c r="G20" s="919">
        <v>40598</v>
      </c>
      <c r="H20" s="920">
        <f t="shared" si="0"/>
        <v>27.932709921666465</v>
      </c>
      <c r="I20" s="836">
        <f t="shared" si="0"/>
        <v>15.518063038614793</v>
      </c>
      <c r="J20" s="840">
        <f t="shared" si="0"/>
        <v>51.919584622861095</v>
      </c>
      <c r="K20" s="918">
        <v>15865</v>
      </c>
      <c r="L20" s="833">
        <v>7414</v>
      </c>
      <c r="M20" s="919">
        <v>8451</v>
      </c>
      <c r="N20" s="920">
        <f t="shared" si="1"/>
        <v>6.9196078089289763</v>
      </c>
      <c r="O20" s="836">
        <f t="shared" si="1"/>
        <v>4.9072689003322703</v>
      </c>
      <c r="P20" s="840">
        <f t="shared" si="1"/>
        <v>10.807734608793513</v>
      </c>
    </row>
    <row r="21" spans="1:16" ht="14.45" customHeight="1">
      <c r="A21" s="977" t="s">
        <v>17</v>
      </c>
      <c r="B21" s="978">
        <v>519942</v>
      </c>
      <c r="C21" s="979">
        <v>343578</v>
      </c>
      <c r="D21" s="843">
        <v>176364</v>
      </c>
      <c r="E21" s="914">
        <v>106486</v>
      </c>
      <c r="F21" s="847">
        <v>23729</v>
      </c>
      <c r="G21" s="916">
        <v>82757</v>
      </c>
      <c r="H21" s="917">
        <f t="shared" si="0"/>
        <v>20.480361271064851</v>
      </c>
      <c r="I21" s="850">
        <f t="shared" si="0"/>
        <v>6.9064375483878475</v>
      </c>
      <c r="J21" s="852">
        <f t="shared" si="0"/>
        <v>46.923975414483685</v>
      </c>
      <c r="K21" s="914">
        <v>54540</v>
      </c>
      <c r="L21" s="847">
        <v>27243</v>
      </c>
      <c r="M21" s="916">
        <v>27297</v>
      </c>
      <c r="N21" s="917">
        <f t="shared" si="1"/>
        <v>10.489631535825151</v>
      </c>
      <c r="O21" s="850">
        <f t="shared" si="1"/>
        <v>7.9292038489076715</v>
      </c>
      <c r="P21" s="852">
        <f t="shared" si="1"/>
        <v>15.477648499693816</v>
      </c>
    </row>
    <row r="22" spans="1:16" ht="14.45" customHeight="1">
      <c r="A22" s="975" t="s">
        <v>18</v>
      </c>
      <c r="B22" s="980">
        <v>116898</v>
      </c>
      <c r="C22" s="981">
        <v>77127</v>
      </c>
      <c r="D22" s="855">
        <v>39771</v>
      </c>
      <c r="E22" s="918">
        <v>33419</v>
      </c>
      <c r="F22" s="833">
        <v>6425</v>
      </c>
      <c r="G22" s="919">
        <v>26994</v>
      </c>
      <c r="H22" s="920">
        <f t="shared" si="0"/>
        <v>28.588170884018542</v>
      </c>
      <c r="I22" s="836">
        <f t="shared" si="0"/>
        <v>8.3304160670063663</v>
      </c>
      <c r="J22" s="840">
        <f t="shared" si="0"/>
        <v>67.873576223881727</v>
      </c>
      <c r="K22" s="918">
        <v>3323</v>
      </c>
      <c r="L22" s="833">
        <v>2118</v>
      </c>
      <c r="M22" s="919">
        <v>1205</v>
      </c>
      <c r="N22" s="920">
        <f t="shared" si="1"/>
        <v>2.8426491471197113</v>
      </c>
      <c r="O22" s="836">
        <f t="shared" si="1"/>
        <v>2.7461200357851339</v>
      </c>
      <c r="P22" s="840">
        <f t="shared" si="1"/>
        <v>3.0298458675919639</v>
      </c>
    </row>
    <row r="23" spans="1:16" ht="14.45" customHeight="1">
      <c r="A23" s="977" t="s">
        <v>19</v>
      </c>
      <c r="B23" s="978">
        <v>25028</v>
      </c>
      <c r="C23" s="979">
        <v>16499</v>
      </c>
      <c r="D23" s="843">
        <v>8529</v>
      </c>
      <c r="E23" s="914">
        <v>7379</v>
      </c>
      <c r="F23" s="847">
        <v>2828</v>
      </c>
      <c r="G23" s="916">
        <v>4551</v>
      </c>
      <c r="H23" s="917">
        <f t="shared" si="0"/>
        <v>29.482979063448937</v>
      </c>
      <c r="I23" s="850">
        <f t="shared" si="0"/>
        <v>17.140432753500214</v>
      </c>
      <c r="J23" s="852">
        <f t="shared" si="0"/>
        <v>53.359127682026028</v>
      </c>
      <c r="K23" s="914">
        <v>984</v>
      </c>
      <c r="L23" s="847">
        <v>517</v>
      </c>
      <c r="M23" s="916">
        <v>467</v>
      </c>
      <c r="N23" s="917">
        <f t="shared" si="1"/>
        <v>3.9315966117947894</v>
      </c>
      <c r="O23" s="850">
        <f t="shared" si="1"/>
        <v>3.1335232438329594</v>
      </c>
      <c r="P23" s="852">
        <f t="shared" si="1"/>
        <v>5.4754367452221837</v>
      </c>
    </row>
    <row r="24" spans="1:16" ht="14.45" customHeight="1">
      <c r="A24" s="975" t="s">
        <v>20</v>
      </c>
      <c r="B24" s="980">
        <v>97425</v>
      </c>
      <c r="C24" s="981">
        <v>62903</v>
      </c>
      <c r="D24" s="855">
        <v>34522</v>
      </c>
      <c r="E24" s="918">
        <v>47967</v>
      </c>
      <c r="F24" s="833">
        <v>20843</v>
      </c>
      <c r="G24" s="919">
        <v>27124</v>
      </c>
      <c r="H24" s="920">
        <f t="shared" si="0"/>
        <v>49.23479599692071</v>
      </c>
      <c r="I24" s="836">
        <f t="shared" si="0"/>
        <v>33.13514458769852</v>
      </c>
      <c r="J24" s="840">
        <f t="shared" si="0"/>
        <v>78.570187127049422</v>
      </c>
      <c r="K24" s="918">
        <v>5321</v>
      </c>
      <c r="L24" s="833">
        <v>2615</v>
      </c>
      <c r="M24" s="919">
        <v>2706</v>
      </c>
      <c r="N24" s="920">
        <f t="shared" si="1"/>
        <v>5.4616371567872726</v>
      </c>
      <c r="O24" s="836">
        <f t="shared" si="1"/>
        <v>4.1571944104414733</v>
      </c>
      <c r="P24" s="840">
        <f t="shared" si="1"/>
        <v>7.8384798099762465</v>
      </c>
    </row>
    <row r="25" spans="1:16" ht="14.45" customHeight="1">
      <c r="A25" s="977" t="s">
        <v>21</v>
      </c>
      <c r="B25" s="978">
        <v>48573</v>
      </c>
      <c r="C25" s="979">
        <v>31358</v>
      </c>
      <c r="D25" s="843">
        <v>17215</v>
      </c>
      <c r="E25" s="914">
        <v>28075</v>
      </c>
      <c r="F25" s="847">
        <v>13293</v>
      </c>
      <c r="G25" s="916">
        <v>14782</v>
      </c>
      <c r="H25" s="917">
        <f t="shared" si="0"/>
        <v>57.799600601157017</v>
      </c>
      <c r="I25" s="850">
        <f t="shared" si="0"/>
        <v>42.391096370942023</v>
      </c>
      <c r="J25" s="852">
        <f t="shared" si="0"/>
        <v>85.866976474005227</v>
      </c>
      <c r="K25" s="914">
        <v>576</v>
      </c>
      <c r="L25" s="847">
        <v>334</v>
      </c>
      <c r="M25" s="916">
        <v>242</v>
      </c>
      <c r="N25" s="917">
        <f t="shared" si="1"/>
        <v>1.1858439874004076</v>
      </c>
      <c r="O25" s="850">
        <f t="shared" si="1"/>
        <v>1.0651189489125583</v>
      </c>
      <c r="P25" s="852">
        <f t="shared" si="1"/>
        <v>1.4057507987220448</v>
      </c>
    </row>
    <row r="26" spans="1:16" ht="14.45" customHeight="1">
      <c r="A26" s="975" t="s">
        <v>22</v>
      </c>
      <c r="B26" s="980">
        <v>76738</v>
      </c>
      <c r="C26" s="981">
        <v>50590</v>
      </c>
      <c r="D26" s="855">
        <v>26148</v>
      </c>
      <c r="E26" s="918">
        <v>22730</v>
      </c>
      <c r="F26" s="833">
        <v>8432</v>
      </c>
      <c r="G26" s="919">
        <v>14298</v>
      </c>
      <c r="H26" s="920">
        <f t="shared" si="0"/>
        <v>29.620266360864239</v>
      </c>
      <c r="I26" s="836">
        <f t="shared" si="0"/>
        <v>16.667325558410752</v>
      </c>
      <c r="J26" s="840">
        <f t="shared" si="0"/>
        <v>54.681046351537397</v>
      </c>
      <c r="K26" s="918">
        <v>6650</v>
      </c>
      <c r="L26" s="833">
        <v>3113</v>
      </c>
      <c r="M26" s="919">
        <v>3537</v>
      </c>
      <c r="N26" s="920">
        <f t="shared" si="1"/>
        <v>8.6658500351846541</v>
      </c>
      <c r="O26" s="836">
        <f t="shared" si="1"/>
        <v>6.1533899980233242</v>
      </c>
      <c r="P26" s="840">
        <f t="shared" si="1"/>
        <v>13.526847177604406</v>
      </c>
    </row>
    <row r="27" spans="1:16" ht="14.45" customHeight="1" thickBot="1">
      <c r="A27" s="982" t="s">
        <v>23</v>
      </c>
      <c r="B27" s="978">
        <v>46929</v>
      </c>
      <c r="C27" s="979">
        <v>30144</v>
      </c>
      <c r="D27" s="843">
        <v>16785</v>
      </c>
      <c r="E27" s="922">
        <v>25396</v>
      </c>
      <c r="F27" s="865">
        <v>10706</v>
      </c>
      <c r="G27" s="973">
        <v>14690</v>
      </c>
      <c r="H27" s="925">
        <f t="shared" si="0"/>
        <v>54.115791941017278</v>
      </c>
      <c r="I27" s="868">
        <f t="shared" si="0"/>
        <v>35.516188959660298</v>
      </c>
      <c r="J27" s="926">
        <f t="shared" si="0"/>
        <v>87.518617813523974</v>
      </c>
      <c r="K27" s="922">
        <v>811</v>
      </c>
      <c r="L27" s="865">
        <v>550</v>
      </c>
      <c r="M27" s="973">
        <v>261</v>
      </c>
      <c r="N27" s="925">
        <f t="shared" si="1"/>
        <v>1.7281425131581751</v>
      </c>
      <c r="O27" s="868">
        <f t="shared" si="1"/>
        <v>1.8245753715498938</v>
      </c>
      <c r="P27" s="926">
        <f t="shared" si="1"/>
        <v>1.5549597855227881</v>
      </c>
    </row>
    <row r="28" spans="1:16" ht="14.45" customHeight="1">
      <c r="A28" s="983" t="s">
        <v>28</v>
      </c>
      <c r="B28" s="984">
        <v>1954278</v>
      </c>
      <c r="C28" s="872">
        <v>1294160</v>
      </c>
      <c r="D28" s="873">
        <v>660118</v>
      </c>
      <c r="E28" s="1125">
        <v>519104</v>
      </c>
      <c r="F28" s="1127">
        <v>169824</v>
      </c>
      <c r="G28" s="1129">
        <v>349280</v>
      </c>
      <c r="H28" s="1561">
        <f t="shared" si="0"/>
        <v>26.562444033039313</v>
      </c>
      <c r="I28" s="1562">
        <f t="shared" si="0"/>
        <v>13.122334178154169</v>
      </c>
      <c r="J28" s="1563">
        <f t="shared" si="0"/>
        <v>52.911752141283827</v>
      </c>
      <c r="K28" s="1125">
        <v>120344</v>
      </c>
      <c r="L28" s="875">
        <v>58668</v>
      </c>
      <c r="M28" s="1129">
        <v>61676</v>
      </c>
      <c r="N28" s="1561">
        <f t="shared" si="1"/>
        <v>6.1579775241802848</v>
      </c>
      <c r="O28" s="1562">
        <f t="shared" si="1"/>
        <v>4.5332880014835881</v>
      </c>
      <c r="P28" s="1564">
        <f t="shared" si="1"/>
        <v>9.3431780378659575</v>
      </c>
    </row>
    <row r="29" spans="1:16" ht="14.45" customHeight="1">
      <c r="A29" s="985" t="s">
        <v>27</v>
      </c>
      <c r="B29" s="986">
        <v>400500</v>
      </c>
      <c r="C29" s="884">
        <v>259806</v>
      </c>
      <c r="D29" s="885">
        <v>140694</v>
      </c>
      <c r="E29" s="1130">
        <v>202447</v>
      </c>
      <c r="F29" s="1132">
        <v>88595</v>
      </c>
      <c r="G29" s="1134">
        <v>113852</v>
      </c>
      <c r="H29" s="1565">
        <f t="shared" si="0"/>
        <v>50.548564294631717</v>
      </c>
      <c r="I29" s="1566">
        <f t="shared" si="0"/>
        <v>34.100444177578652</v>
      </c>
      <c r="J29" s="1567">
        <f t="shared" si="0"/>
        <v>80.921716633260829</v>
      </c>
      <c r="K29" s="1130">
        <v>14689</v>
      </c>
      <c r="L29" s="887">
        <v>7623</v>
      </c>
      <c r="M29" s="1134">
        <v>7066</v>
      </c>
      <c r="N29" s="1565">
        <f t="shared" si="1"/>
        <v>3.6676654182272159</v>
      </c>
      <c r="O29" s="1566">
        <f t="shared" si="1"/>
        <v>2.9341123761575947</v>
      </c>
      <c r="P29" s="1568">
        <f t="shared" si="1"/>
        <v>5.022246861984164</v>
      </c>
    </row>
    <row r="30" spans="1:16" ht="14.45" customHeight="1">
      <c r="A30" s="987" t="s">
        <v>26</v>
      </c>
      <c r="B30" s="988">
        <v>2354778</v>
      </c>
      <c r="C30" s="989">
        <v>1553966</v>
      </c>
      <c r="D30" s="892">
        <v>800812</v>
      </c>
      <c r="E30" s="1135">
        <v>721551</v>
      </c>
      <c r="F30" s="1137">
        <v>258419</v>
      </c>
      <c r="G30" s="1139">
        <v>463132</v>
      </c>
      <c r="H30" s="1569">
        <f t="shared" si="0"/>
        <v>30.641996825178424</v>
      </c>
      <c r="I30" s="1570">
        <f t="shared" si="0"/>
        <v>16.629643119604935</v>
      </c>
      <c r="J30" s="1571">
        <f t="shared" si="0"/>
        <v>57.832799708296079</v>
      </c>
      <c r="K30" s="1135">
        <v>135033</v>
      </c>
      <c r="L30" s="898">
        <v>66291</v>
      </c>
      <c r="M30" s="1139">
        <v>68742</v>
      </c>
      <c r="N30" s="1569">
        <f t="shared" si="1"/>
        <v>5.7344259204052364</v>
      </c>
      <c r="O30" s="1570">
        <f t="shared" si="1"/>
        <v>4.2659234500626138</v>
      </c>
      <c r="P30" s="1572">
        <f t="shared" si="1"/>
        <v>8.5840372022397258</v>
      </c>
    </row>
    <row r="31" spans="1:16" ht="14.45" customHeight="1">
      <c r="A31" s="1850" t="s">
        <v>470</v>
      </c>
      <c r="B31" s="1850"/>
      <c r="C31" s="1850"/>
      <c r="D31" s="1850"/>
      <c r="E31" s="1850"/>
      <c r="F31" s="1850"/>
      <c r="G31" s="1850"/>
      <c r="H31" s="1850"/>
      <c r="I31" s="1850"/>
      <c r="J31" s="1850"/>
      <c r="K31" s="1850"/>
      <c r="L31" s="1850"/>
      <c r="M31" s="1850"/>
      <c r="N31" s="1850"/>
      <c r="O31" s="1850"/>
      <c r="P31" s="1850"/>
    </row>
    <row r="32" spans="1:16" ht="14.45" customHeight="1">
      <c r="A32" s="1855" t="s">
        <v>471</v>
      </c>
      <c r="B32" s="1856"/>
      <c r="C32" s="1856"/>
      <c r="D32" s="1856"/>
      <c r="E32" s="1856"/>
      <c r="F32" s="1856"/>
      <c r="G32" s="1856"/>
      <c r="H32" s="1856"/>
      <c r="I32" s="1856"/>
      <c r="J32" s="1856"/>
      <c r="K32" s="1856"/>
      <c r="L32" s="1856"/>
      <c r="M32" s="1856"/>
      <c r="N32" s="1856"/>
      <c r="O32" s="1856"/>
      <c r="P32" s="1856"/>
    </row>
    <row r="33" spans="1:23" ht="14.25">
      <c r="A33" s="1877" t="s">
        <v>472</v>
      </c>
      <c r="B33" s="1877"/>
      <c r="C33" s="1877"/>
      <c r="D33" s="1877"/>
      <c r="E33" s="1877"/>
      <c r="F33" s="1877"/>
      <c r="G33" s="1877"/>
      <c r="H33" s="1877"/>
      <c r="I33" s="1877"/>
      <c r="J33" s="1877"/>
      <c r="K33" s="1877"/>
      <c r="L33" s="1877"/>
      <c r="M33" s="1877"/>
      <c r="N33" s="1877"/>
      <c r="O33" s="1877"/>
      <c r="P33" s="1877"/>
    </row>
    <row r="34" spans="1:23" ht="25.5" customHeight="1">
      <c r="A34" s="1850" t="s">
        <v>799</v>
      </c>
      <c r="B34" s="1850"/>
      <c r="C34" s="1850"/>
      <c r="D34" s="1850"/>
      <c r="E34" s="1850"/>
      <c r="F34" s="1850"/>
      <c r="G34" s="1850"/>
      <c r="H34" s="1850"/>
      <c r="I34" s="1850"/>
      <c r="J34" s="1850"/>
      <c r="K34" s="1850"/>
      <c r="L34" s="1850"/>
      <c r="M34" s="1850"/>
      <c r="N34" s="1850"/>
      <c r="O34" s="1850"/>
      <c r="P34" s="1850"/>
    </row>
    <row r="35" spans="1:23" ht="14.45" customHeight="1">
      <c r="A35" s="820"/>
      <c r="B35" s="820"/>
      <c r="C35" s="820"/>
      <c r="D35" s="820"/>
      <c r="E35" s="820"/>
      <c r="F35" s="820"/>
      <c r="G35" s="820"/>
      <c r="H35" s="820"/>
      <c r="I35" s="820"/>
      <c r="J35" s="820"/>
      <c r="K35" s="820"/>
      <c r="L35" s="820"/>
      <c r="M35" s="820"/>
      <c r="N35" s="820"/>
      <c r="O35" s="820"/>
      <c r="P35" s="820"/>
    </row>
    <row r="36" spans="1:23" ht="23.25">
      <c r="A36" s="1842">
        <v>2022</v>
      </c>
      <c r="B36" s="1842"/>
      <c r="C36" s="1842"/>
      <c r="D36" s="1842"/>
      <c r="E36" s="1842"/>
      <c r="F36" s="1842"/>
      <c r="G36" s="1842"/>
      <c r="H36" s="1842"/>
      <c r="I36" s="1842"/>
      <c r="J36" s="1842"/>
      <c r="K36" s="1842"/>
      <c r="L36" s="1842"/>
      <c r="M36" s="1842"/>
      <c r="N36" s="1842"/>
      <c r="O36" s="1842"/>
      <c r="P36" s="1842"/>
      <c r="Q36" s="820"/>
      <c r="R36" s="820"/>
      <c r="S36" s="820"/>
      <c r="T36" s="974"/>
      <c r="U36" s="974"/>
      <c r="V36" s="974"/>
      <c r="W36" s="974"/>
    </row>
    <row r="37" spans="1:23" ht="15">
      <c r="A37" s="5"/>
      <c r="B37" s="819"/>
      <c r="C37" s="819"/>
      <c r="D37" s="819"/>
      <c r="E37" s="819"/>
      <c r="F37" s="819"/>
      <c r="G37" s="819"/>
      <c r="H37" s="7"/>
      <c r="I37" s="7"/>
      <c r="J37" s="7"/>
      <c r="K37" s="7"/>
      <c r="L37" s="7"/>
      <c r="M37" s="7"/>
      <c r="N37" s="7"/>
      <c r="O37" s="7"/>
      <c r="P37" s="7"/>
      <c r="Q37" s="7"/>
      <c r="R37" s="7"/>
      <c r="S37" s="7"/>
      <c r="T37" s="974"/>
      <c r="U37" s="974"/>
      <c r="V37" s="974"/>
      <c r="W37" s="974"/>
    </row>
    <row r="38" spans="1:23" ht="17.25">
      <c r="A38" s="1843" t="s">
        <v>500</v>
      </c>
      <c r="B38" s="1843"/>
      <c r="C38" s="1843"/>
      <c r="D38" s="1843"/>
      <c r="E38" s="1843"/>
      <c r="F38" s="1843"/>
      <c r="G38" s="1843"/>
      <c r="H38" s="1843"/>
      <c r="I38" s="1843"/>
      <c r="J38" s="1843"/>
      <c r="K38" s="1843"/>
      <c r="L38" s="1843"/>
      <c r="M38" s="1843"/>
      <c r="N38" s="1843"/>
      <c r="O38" s="1843"/>
      <c r="P38" s="1843"/>
      <c r="Q38" s="820"/>
      <c r="R38" s="820"/>
      <c r="S38" s="820"/>
      <c r="T38" s="974"/>
      <c r="U38" s="974"/>
      <c r="V38" s="974"/>
      <c r="W38" s="974"/>
    </row>
    <row r="39" spans="1:23" ht="15.6" customHeight="1">
      <c r="A39" s="1888" t="s">
        <v>8</v>
      </c>
      <c r="B39" s="1891" t="s">
        <v>475</v>
      </c>
      <c r="C39" s="1892"/>
      <c r="D39" s="1893"/>
      <c r="E39" s="1891" t="s">
        <v>496</v>
      </c>
      <c r="F39" s="1892"/>
      <c r="G39" s="1892"/>
      <c r="H39" s="1892"/>
      <c r="I39" s="1892"/>
      <c r="J39" s="1893"/>
      <c r="K39" s="1891" t="s">
        <v>497</v>
      </c>
      <c r="L39" s="1892"/>
      <c r="M39" s="1892"/>
      <c r="N39" s="1892"/>
      <c r="O39" s="1892"/>
      <c r="P39" s="1834"/>
      <c r="Q39" s="820"/>
      <c r="R39" s="820"/>
      <c r="S39" s="820"/>
      <c r="T39" s="974"/>
      <c r="U39" s="974"/>
      <c r="V39" s="974"/>
      <c r="W39" s="974"/>
    </row>
    <row r="40" spans="1:23" ht="15.75" customHeight="1">
      <c r="A40" s="1889"/>
      <c r="B40" s="1891" t="s">
        <v>498</v>
      </c>
      <c r="C40" s="1892"/>
      <c r="D40" s="1893"/>
      <c r="E40" s="1891" t="s">
        <v>498</v>
      </c>
      <c r="F40" s="1892"/>
      <c r="G40" s="1893"/>
      <c r="H40" s="1891" t="s">
        <v>476</v>
      </c>
      <c r="I40" s="1892"/>
      <c r="J40" s="1893"/>
      <c r="K40" s="1891" t="s">
        <v>498</v>
      </c>
      <c r="L40" s="1892"/>
      <c r="M40" s="1893"/>
      <c r="N40" s="1891" t="s">
        <v>476</v>
      </c>
      <c r="O40" s="1892"/>
      <c r="P40" s="1834"/>
      <c r="Q40" s="820"/>
      <c r="R40" s="820"/>
      <c r="S40" s="820"/>
      <c r="T40" s="974"/>
      <c r="U40" s="974"/>
      <c r="V40" s="974"/>
      <c r="W40" s="974"/>
    </row>
    <row r="41" spans="1:23" ht="15.75" customHeight="1">
      <c r="A41" s="1889"/>
      <c r="B41" s="1894" t="s">
        <v>34</v>
      </c>
      <c r="C41" s="1891" t="s">
        <v>33</v>
      </c>
      <c r="D41" s="1893"/>
      <c r="E41" s="1894" t="s">
        <v>34</v>
      </c>
      <c r="F41" s="1891" t="s">
        <v>33</v>
      </c>
      <c r="G41" s="1893"/>
      <c r="H41" s="1894" t="s">
        <v>34</v>
      </c>
      <c r="I41" s="1891" t="s">
        <v>33</v>
      </c>
      <c r="J41" s="1893"/>
      <c r="K41" s="1894" t="s">
        <v>34</v>
      </c>
      <c r="L41" s="1891" t="s">
        <v>33</v>
      </c>
      <c r="M41" s="1893"/>
      <c r="N41" s="1894" t="s">
        <v>34</v>
      </c>
      <c r="O41" s="1891" t="s">
        <v>33</v>
      </c>
      <c r="P41" s="1834"/>
      <c r="Q41" s="820"/>
      <c r="R41" s="820"/>
      <c r="S41" s="820"/>
      <c r="T41" s="974"/>
      <c r="U41" s="974"/>
      <c r="V41" s="974"/>
      <c r="W41" s="974"/>
    </row>
    <row r="42" spans="1:23" ht="15" customHeight="1">
      <c r="A42" s="1889"/>
      <c r="B42" s="1895"/>
      <c r="C42" s="1881" t="s">
        <v>499</v>
      </c>
      <c r="D42" s="1879" t="s">
        <v>465</v>
      </c>
      <c r="E42" s="1895"/>
      <c r="F42" s="1881" t="s">
        <v>499</v>
      </c>
      <c r="G42" s="1879" t="s">
        <v>465</v>
      </c>
      <c r="H42" s="1895"/>
      <c r="I42" s="1881" t="s">
        <v>499</v>
      </c>
      <c r="J42" s="1879" t="s">
        <v>465</v>
      </c>
      <c r="K42" s="1895"/>
      <c r="L42" s="1881" t="s">
        <v>499</v>
      </c>
      <c r="M42" s="1879" t="s">
        <v>465</v>
      </c>
      <c r="N42" s="1895"/>
      <c r="O42" s="1881" t="s">
        <v>499</v>
      </c>
      <c r="P42" s="1883" t="s">
        <v>465</v>
      </c>
      <c r="Q42" s="820"/>
      <c r="R42" s="820"/>
      <c r="S42" s="820"/>
      <c r="T42" s="974"/>
      <c r="U42" s="974"/>
      <c r="V42" s="974"/>
      <c r="W42" s="974"/>
    </row>
    <row r="43" spans="1:23" ht="15">
      <c r="A43" s="1889"/>
      <c r="B43" s="1896"/>
      <c r="C43" s="1882"/>
      <c r="D43" s="1880"/>
      <c r="E43" s="1896"/>
      <c r="F43" s="1882"/>
      <c r="G43" s="1880"/>
      <c r="H43" s="1896"/>
      <c r="I43" s="1882"/>
      <c r="J43" s="1880"/>
      <c r="K43" s="1896"/>
      <c r="L43" s="1882"/>
      <c r="M43" s="1880"/>
      <c r="N43" s="1896"/>
      <c r="O43" s="1882"/>
      <c r="P43" s="1884"/>
      <c r="Q43" s="820"/>
      <c r="R43" s="820"/>
      <c r="S43" s="820"/>
      <c r="T43" s="974"/>
      <c r="U43" s="974"/>
      <c r="V43" s="974"/>
      <c r="W43" s="974"/>
    </row>
    <row r="44" spans="1:23" ht="15.75" thickBot="1">
      <c r="A44" s="1890"/>
      <c r="B44" s="1885" t="s">
        <v>1</v>
      </c>
      <c r="C44" s="1886"/>
      <c r="D44" s="1887"/>
      <c r="E44" s="1885" t="s">
        <v>1</v>
      </c>
      <c r="F44" s="1886"/>
      <c r="G44" s="1887"/>
      <c r="H44" s="1885" t="s">
        <v>469</v>
      </c>
      <c r="I44" s="1886"/>
      <c r="J44" s="1887"/>
      <c r="K44" s="1885" t="s">
        <v>1</v>
      </c>
      <c r="L44" s="1886"/>
      <c r="M44" s="1887"/>
      <c r="N44" s="1885" t="s">
        <v>469</v>
      </c>
      <c r="O44" s="1886"/>
      <c r="P44" s="1836"/>
      <c r="Q44" s="990"/>
      <c r="R44" s="990"/>
      <c r="S44" s="820"/>
      <c r="T44" s="974"/>
      <c r="U44" s="974"/>
      <c r="V44" s="974"/>
      <c r="W44" s="974"/>
    </row>
    <row r="45" spans="1:23" ht="15">
      <c r="A45" s="975" t="s">
        <v>9</v>
      </c>
      <c r="B45" s="910">
        <v>331341</v>
      </c>
      <c r="C45" s="833">
        <v>221518</v>
      </c>
      <c r="D45" s="858">
        <v>109823</v>
      </c>
      <c r="E45" s="910">
        <v>83087</v>
      </c>
      <c r="F45" s="833">
        <v>28727</v>
      </c>
      <c r="G45" s="919">
        <v>54360</v>
      </c>
      <c r="H45" s="913">
        <f>E45/B45*100</f>
        <v>25.075979127243535</v>
      </c>
      <c r="I45" s="836">
        <f t="shared" ref="I45:J60" si="2">F45/C45*100</f>
        <v>12.968246372755262</v>
      </c>
      <c r="J45" s="991">
        <f t="shared" si="2"/>
        <v>49.497828323757318</v>
      </c>
      <c r="K45" s="910">
        <v>15971</v>
      </c>
      <c r="L45" s="833">
        <v>7574</v>
      </c>
      <c r="M45" s="919">
        <v>8397</v>
      </c>
      <c r="N45" s="920">
        <f>K45/B45*100</f>
        <v>4.8201097962521988</v>
      </c>
      <c r="O45" s="836">
        <f t="shared" ref="O45:P60" si="3">L45/C45*100</f>
        <v>3.4191352395742105</v>
      </c>
      <c r="P45" s="840">
        <f t="shared" si="3"/>
        <v>7.6459393751764209</v>
      </c>
      <c r="Q45" s="974"/>
      <c r="R45" s="974"/>
      <c r="S45" s="992"/>
      <c r="T45" s="974"/>
      <c r="U45" s="974"/>
      <c r="V45" s="974"/>
      <c r="W45" s="974"/>
    </row>
    <row r="46" spans="1:23" ht="15">
      <c r="A46" s="977" t="s">
        <v>10</v>
      </c>
      <c r="B46" s="914">
        <v>393522</v>
      </c>
      <c r="C46" s="847">
        <v>263953</v>
      </c>
      <c r="D46" s="848">
        <v>129569</v>
      </c>
      <c r="E46" s="914">
        <v>111322</v>
      </c>
      <c r="F46" s="847">
        <v>40694</v>
      </c>
      <c r="G46" s="916">
        <v>70628</v>
      </c>
      <c r="H46" s="917">
        <f>E46/B46*100</f>
        <v>28.288634434669476</v>
      </c>
      <c r="I46" s="850">
        <f t="shared" si="2"/>
        <v>15.417138657260951</v>
      </c>
      <c r="J46" s="993">
        <f t="shared" si="2"/>
        <v>54.509952226226957</v>
      </c>
      <c r="K46" s="914">
        <v>8886</v>
      </c>
      <c r="L46" s="847">
        <v>4025</v>
      </c>
      <c r="M46" s="916">
        <v>4861</v>
      </c>
      <c r="N46" s="917">
        <f>K46/B46*100</f>
        <v>2.2580694344915915</v>
      </c>
      <c r="O46" s="850">
        <f t="shared" si="3"/>
        <v>1.5248926892287642</v>
      </c>
      <c r="P46" s="852">
        <f t="shared" si="3"/>
        <v>3.7516689948984707</v>
      </c>
      <c r="Q46" s="974"/>
      <c r="R46" s="974"/>
      <c r="S46" s="992"/>
      <c r="T46" s="974"/>
      <c r="U46" s="974"/>
      <c r="V46" s="974"/>
      <c r="W46" s="974"/>
    </row>
    <row r="47" spans="1:23" ht="15">
      <c r="A47" s="975" t="s">
        <v>11</v>
      </c>
      <c r="B47" s="918">
        <v>113454</v>
      </c>
      <c r="C47" s="833">
        <v>75764</v>
      </c>
      <c r="D47" s="858">
        <v>37690</v>
      </c>
      <c r="E47" s="918">
        <v>49327</v>
      </c>
      <c r="F47" s="833">
        <v>19928</v>
      </c>
      <c r="G47" s="919">
        <v>29399</v>
      </c>
      <c r="H47" s="920">
        <f t="shared" ref="H47:H60" si="4">E47/B47*100</f>
        <v>43.477532744548455</v>
      </c>
      <c r="I47" s="836">
        <f t="shared" si="2"/>
        <v>26.302729528535977</v>
      </c>
      <c r="J47" s="991">
        <f t="shared" si="2"/>
        <v>78.00212257893341</v>
      </c>
      <c r="K47" s="918">
        <v>3592</v>
      </c>
      <c r="L47" s="833">
        <v>1982</v>
      </c>
      <c r="M47" s="919">
        <v>1610</v>
      </c>
      <c r="N47" s="920">
        <f t="shared" ref="N47:N60" si="5">K47/B47*100</f>
        <v>3.1660408623759406</v>
      </c>
      <c r="O47" s="836">
        <f t="shared" si="3"/>
        <v>2.6160181616598912</v>
      </c>
      <c r="P47" s="840">
        <f t="shared" si="3"/>
        <v>4.2716901034757235</v>
      </c>
      <c r="Q47" s="974"/>
      <c r="R47" s="974"/>
      <c r="S47" s="992"/>
      <c r="T47" s="974"/>
      <c r="U47" s="974"/>
      <c r="V47" s="974"/>
      <c r="W47" s="974"/>
    </row>
    <row r="48" spans="1:23" ht="15">
      <c r="A48" s="977" t="s">
        <v>12</v>
      </c>
      <c r="B48" s="914">
        <v>60676</v>
      </c>
      <c r="C48" s="847">
        <v>39477</v>
      </c>
      <c r="D48" s="848">
        <v>21199</v>
      </c>
      <c r="E48" s="914">
        <v>31562</v>
      </c>
      <c r="F48" s="847">
        <v>14049</v>
      </c>
      <c r="G48" s="916">
        <v>17513</v>
      </c>
      <c r="H48" s="917">
        <f t="shared" si="4"/>
        <v>52.017272068033492</v>
      </c>
      <c r="I48" s="850">
        <f t="shared" si="2"/>
        <v>35.587810623907586</v>
      </c>
      <c r="J48" s="993">
        <f t="shared" si="2"/>
        <v>82.612387376763053</v>
      </c>
      <c r="K48" s="914">
        <v>2854</v>
      </c>
      <c r="L48" s="847">
        <v>1503</v>
      </c>
      <c r="M48" s="916">
        <v>1351</v>
      </c>
      <c r="N48" s="917">
        <f t="shared" si="5"/>
        <v>4.7036719625552115</v>
      </c>
      <c r="O48" s="850">
        <f t="shared" si="3"/>
        <v>3.8072801884641692</v>
      </c>
      <c r="P48" s="852">
        <f t="shared" si="3"/>
        <v>6.3729421199113165</v>
      </c>
      <c r="Q48" s="974"/>
      <c r="R48" s="974"/>
      <c r="S48" s="992"/>
      <c r="T48" s="974"/>
      <c r="U48" s="974"/>
      <c r="V48" s="974"/>
      <c r="W48" s="974"/>
    </row>
    <row r="49" spans="1:23" ht="15">
      <c r="A49" s="975" t="s">
        <v>13</v>
      </c>
      <c r="B49" s="918">
        <v>20483</v>
      </c>
      <c r="C49" s="833">
        <v>13535</v>
      </c>
      <c r="D49" s="858">
        <v>6948</v>
      </c>
      <c r="E49" s="918">
        <v>5347</v>
      </c>
      <c r="F49" s="833">
        <v>1789</v>
      </c>
      <c r="G49" s="919">
        <v>3558</v>
      </c>
      <c r="H49" s="920">
        <f t="shared" si="4"/>
        <v>26.104574525216034</v>
      </c>
      <c r="I49" s="836">
        <f t="shared" si="2"/>
        <v>13.217584041374215</v>
      </c>
      <c r="J49" s="991">
        <f t="shared" si="2"/>
        <v>51.208981001727118</v>
      </c>
      <c r="K49" s="918">
        <v>844</v>
      </c>
      <c r="L49" s="833">
        <v>394</v>
      </c>
      <c r="M49" s="919">
        <v>450</v>
      </c>
      <c r="N49" s="920">
        <f t="shared" si="5"/>
        <v>4.1204901625738417</v>
      </c>
      <c r="O49" s="836">
        <f t="shared" si="3"/>
        <v>2.9109715552271891</v>
      </c>
      <c r="P49" s="840">
        <f t="shared" si="3"/>
        <v>6.4766839378238332</v>
      </c>
      <c r="Q49" s="974"/>
      <c r="R49" s="974"/>
      <c r="S49" s="992"/>
      <c r="T49" s="974"/>
      <c r="U49" s="974"/>
      <c r="V49" s="974"/>
      <c r="W49" s="974"/>
    </row>
    <row r="50" spans="1:23" ht="15">
      <c r="A50" s="977" t="s">
        <v>14</v>
      </c>
      <c r="B50" s="914">
        <v>59192</v>
      </c>
      <c r="C50" s="847">
        <v>39702</v>
      </c>
      <c r="D50" s="848">
        <v>19490</v>
      </c>
      <c r="E50" s="914">
        <v>27438</v>
      </c>
      <c r="F50" s="847">
        <v>11749</v>
      </c>
      <c r="G50" s="916">
        <v>15689</v>
      </c>
      <c r="H50" s="917">
        <f t="shared" si="4"/>
        <v>46.354237059062037</v>
      </c>
      <c r="I50" s="850">
        <f t="shared" si="2"/>
        <v>29.592967608684699</v>
      </c>
      <c r="J50" s="993">
        <f t="shared" si="2"/>
        <v>80.497691123653155</v>
      </c>
      <c r="K50" s="914">
        <v>1705</v>
      </c>
      <c r="L50" s="847">
        <v>857</v>
      </c>
      <c r="M50" s="916">
        <v>848</v>
      </c>
      <c r="N50" s="917">
        <f t="shared" si="5"/>
        <v>2.8804568184889847</v>
      </c>
      <c r="O50" s="850">
        <f t="shared" si="3"/>
        <v>2.1585814316659109</v>
      </c>
      <c r="P50" s="852">
        <f t="shared" si="3"/>
        <v>4.3509492047203695</v>
      </c>
      <c r="Q50" s="974"/>
      <c r="R50" s="974"/>
      <c r="S50" s="992"/>
      <c r="T50" s="974"/>
      <c r="U50" s="974"/>
      <c r="V50" s="974"/>
      <c r="W50" s="974"/>
    </row>
    <row r="51" spans="1:23" ht="15">
      <c r="A51" s="975" t="s">
        <v>15</v>
      </c>
      <c r="B51" s="918">
        <v>181421</v>
      </c>
      <c r="C51" s="833">
        <v>121093</v>
      </c>
      <c r="D51" s="858">
        <v>60328</v>
      </c>
      <c r="E51" s="918">
        <v>49468</v>
      </c>
      <c r="F51" s="833">
        <v>18495</v>
      </c>
      <c r="G51" s="919">
        <v>30973</v>
      </c>
      <c r="H51" s="920">
        <f t="shared" si="4"/>
        <v>27.266964684352967</v>
      </c>
      <c r="I51" s="836">
        <f t="shared" si="2"/>
        <v>15.273384919029176</v>
      </c>
      <c r="J51" s="991">
        <f t="shared" si="2"/>
        <v>51.341002519559744</v>
      </c>
      <c r="K51" s="918">
        <v>9420</v>
      </c>
      <c r="L51" s="833">
        <v>4624</v>
      </c>
      <c r="M51" s="919">
        <v>4796</v>
      </c>
      <c r="N51" s="920">
        <f t="shared" si="5"/>
        <v>5.1923426725682251</v>
      </c>
      <c r="O51" s="836">
        <f t="shared" si="3"/>
        <v>3.8185526826488729</v>
      </c>
      <c r="P51" s="840">
        <f t="shared" si="3"/>
        <v>7.9498740220129953</v>
      </c>
      <c r="Q51" s="974"/>
      <c r="R51" s="974"/>
      <c r="S51" s="992"/>
      <c r="T51" s="974"/>
      <c r="U51" s="974"/>
      <c r="V51" s="974"/>
      <c r="W51" s="974"/>
    </row>
    <row r="52" spans="1:23" ht="15">
      <c r="A52" s="977" t="s">
        <v>24</v>
      </c>
      <c r="B52" s="914">
        <v>37408</v>
      </c>
      <c r="C52" s="847">
        <v>24325</v>
      </c>
      <c r="D52" s="848">
        <v>13083</v>
      </c>
      <c r="E52" s="914">
        <v>19490</v>
      </c>
      <c r="F52" s="847">
        <v>8844</v>
      </c>
      <c r="G52" s="916">
        <v>10646</v>
      </c>
      <c r="H52" s="917">
        <f t="shared" si="4"/>
        <v>52.101154833190769</v>
      </c>
      <c r="I52" s="850">
        <f t="shared" si="2"/>
        <v>36.357656731757451</v>
      </c>
      <c r="J52" s="993">
        <f t="shared" si="2"/>
        <v>81.372773828632575</v>
      </c>
      <c r="K52" s="914">
        <v>2420</v>
      </c>
      <c r="L52" s="847">
        <v>1276</v>
      </c>
      <c r="M52" s="916">
        <v>1144</v>
      </c>
      <c r="N52" s="917">
        <f t="shared" si="5"/>
        <v>6.469204448246364</v>
      </c>
      <c r="O52" s="850">
        <f t="shared" si="3"/>
        <v>5.2456320657759505</v>
      </c>
      <c r="P52" s="852">
        <f t="shared" si="3"/>
        <v>8.7441718260337833</v>
      </c>
      <c r="Q52" s="974"/>
      <c r="R52" s="974"/>
      <c r="S52" s="992"/>
      <c r="T52" s="974"/>
      <c r="U52" s="974"/>
      <c r="V52" s="974"/>
      <c r="W52" s="974"/>
    </row>
    <row r="53" spans="1:23" ht="15">
      <c r="A53" s="975" t="s">
        <v>16</v>
      </c>
      <c r="B53" s="918">
        <v>228545</v>
      </c>
      <c r="C53" s="833">
        <v>152054</v>
      </c>
      <c r="D53" s="858">
        <v>76491</v>
      </c>
      <c r="E53" s="918">
        <v>61095</v>
      </c>
      <c r="F53" s="833">
        <v>21928</v>
      </c>
      <c r="G53" s="919">
        <v>39167</v>
      </c>
      <c r="H53" s="920">
        <f t="shared" si="4"/>
        <v>26.732153405237479</v>
      </c>
      <c r="I53" s="836">
        <f t="shared" si="2"/>
        <v>14.421192471095795</v>
      </c>
      <c r="J53" s="991">
        <f t="shared" si="2"/>
        <v>51.204716894798082</v>
      </c>
      <c r="K53" s="918">
        <v>16104</v>
      </c>
      <c r="L53" s="833">
        <v>7377</v>
      </c>
      <c r="M53" s="919">
        <v>8727</v>
      </c>
      <c r="N53" s="920">
        <f t="shared" si="5"/>
        <v>7.0463147301406721</v>
      </c>
      <c r="O53" s="836">
        <f t="shared" si="3"/>
        <v>4.8515658910650163</v>
      </c>
      <c r="P53" s="840">
        <f t="shared" si="3"/>
        <v>11.40918539436012</v>
      </c>
      <c r="Q53" s="974"/>
      <c r="R53" s="974"/>
      <c r="S53" s="992"/>
      <c r="T53" s="974"/>
      <c r="U53" s="974"/>
      <c r="V53" s="974"/>
      <c r="W53" s="974"/>
    </row>
    <row r="54" spans="1:23" ht="15">
      <c r="A54" s="977" t="s">
        <v>17</v>
      </c>
      <c r="B54" s="914">
        <v>518886</v>
      </c>
      <c r="C54" s="847">
        <v>345896</v>
      </c>
      <c r="D54" s="848">
        <v>172990</v>
      </c>
      <c r="E54" s="914">
        <v>104477</v>
      </c>
      <c r="F54" s="847">
        <v>22501</v>
      </c>
      <c r="G54" s="916">
        <v>81976</v>
      </c>
      <c r="H54" s="917">
        <f t="shared" si="4"/>
        <v>20.134865847218851</v>
      </c>
      <c r="I54" s="850">
        <f t="shared" si="2"/>
        <v>6.5051344912921802</v>
      </c>
      <c r="J54" s="993">
        <f t="shared" si="2"/>
        <v>47.38771027227007</v>
      </c>
      <c r="K54" s="914">
        <v>53421</v>
      </c>
      <c r="L54" s="847">
        <v>27107</v>
      </c>
      <c r="M54" s="916">
        <v>26314</v>
      </c>
      <c r="N54" s="917">
        <f t="shared" si="5"/>
        <v>10.295324984678714</v>
      </c>
      <c r="O54" s="850">
        <f t="shared" si="3"/>
        <v>7.8367486180817361</v>
      </c>
      <c r="P54" s="852">
        <f t="shared" si="3"/>
        <v>15.211283889242152</v>
      </c>
      <c r="Q54" s="974"/>
      <c r="R54" s="974"/>
      <c r="S54" s="992"/>
      <c r="T54" s="974"/>
      <c r="U54" s="974"/>
      <c r="V54" s="974"/>
      <c r="W54" s="974"/>
    </row>
    <row r="55" spans="1:23" ht="15">
      <c r="A55" s="975" t="s">
        <v>18</v>
      </c>
      <c r="B55" s="918">
        <v>115909</v>
      </c>
      <c r="C55" s="833">
        <v>77270</v>
      </c>
      <c r="D55" s="858">
        <v>38639</v>
      </c>
      <c r="E55" s="918">
        <v>32129</v>
      </c>
      <c r="F55" s="833">
        <v>6199</v>
      </c>
      <c r="G55" s="919">
        <v>25930</v>
      </c>
      <c r="H55" s="920">
        <f t="shared" si="4"/>
        <v>27.71915899541882</v>
      </c>
      <c r="I55" s="836">
        <f t="shared" si="2"/>
        <v>8.0225184418273585</v>
      </c>
      <c r="J55" s="991">
        <f t="shared" si="2"/>
        <v>67.108362017650563</v>
      </c>
      <c r="K55" s="918">
        <v>3315</v>
      </c>
      <c r="L55" s="833">
        <v>2077</v>
      </c>
      <c r="M55" s="919">
        <v>1238</v>
      </c>
      <c r="N55" s="920">
        <f t="shared" si="5"/>
        <v>2.860002243139014</v>
      </c>
      <c r="O55" s="836">
        <f t="shared" si="3"/>
        <v>2.6879772227255079</v>
      </c>
      <c r="P55" s="840">
        <f t="shared" si="3"/>
        <v>3.2040166670980099</v>
      </c>
      <c r="Q55" s="974"/>
      <c r="R55" s="974"/>
      <c r="S55" s="992"/>
      <c r="T55" s="974"/>
      <c r="U55" s="974"/>
      <c r="V55" s="974"/>
      <c r="W55" s="974"/>
    </row>
    <row r="56" spans="1:23" ht="15">
      <c r="A56" s="977" t="s">
        <v>19</v>
      </c>
      <c r="B56" s="914">
        <v>24851</v>
      </c>
      <c r="C56" s="847">
        <v>16645</v>
      </c>
      <c r="D56" s="848">
        <v>8206</v>
      </c>
      <c r="E56" s="914">
        <v>7101</v>
      </c>
      <c r="F56" s="847">
        <v>2864</v>
      </c>
      <c r="G56" s="916">
        <v>4237</v>
      </c>
      <c r="H56" s="917">
        <f t="shared" si="4"/>
        <v>28.574302844955941</v>
      </c>
      <c r="I56" s="850">
        <f t="shared" si="2"/>
        <v>17.20636827876239</v>
      </c>
      <c r="J56" s="993">
        <f t="shared" si="2"/>
        <v>51.632951498903246</v>
      </c>
      <c r="K56" s="914">
        <v>860</v>
      </c>
      <c r="L56" s="847">
        <v>431</v>
      </c>
      <c r="M56" s="916">
        <v>429</v>
      </c>
      <c r="N56" s="917">
        <f t="shared" si="5"/>
        <v>3.4606253269486138</v>
      </c>
      <c r="O56" s="850">
        <f t="shared" si="3"/>
        <v>2.5893661760288378</v>
      </c>
      <c r="P56" s="852">
        <f t="shared" si="3"/>
        <v>5.2278820375335124</v>
      </c>
      <c r="Q56" s="974"/>
      <c r="R56" s="974"/>
      <c r="S56" s="992"/>
      <c r="T56" s="974"/>
      <c r="U56" s="974"/>
      <c r="V56" s="974"/>
      <c r="W56" s="974"/>
    </row>
    <row r="57" spans="1:23" ht="15">
      <c r="A57" s="975" t="s">
        <v>20</v>
      </c>
      <c r="B57" s="918">
        <v>100913</v>
      </c>
      <c r="C57" s="833">
        <v>66052</v>
      </c>
      <c r="D57" s="858">
        <v>34861</v>
      </c>
      <c r="E57" s="918">
        <v>48126</v>
      </c>
      <c r="F57" s="833">
        <v>20826</v>
      </c>
      <c r="G57" s="919">
        <v>27300</v>
      </c>
      <c r="H57" s="920">
        <f t="shared" si="4"/>
        <v>47.690584959321399</v>
      </c>
      <c r="I57" s="836">
        <f t="shared" si="2"/>
        <v>31.529703869678432</v>
      </c>
      <c r="J57" s="991">
        <f t="shared" si="2"/>
        <v>78.311006568945245</v>
      </c>
      <c r="K57" s="918">
        <v>5784</v>
      </c>
      <c r="L57" s="833">
        <v>3012</v>
      </c>
      <c r="M57" s="919">
        <v>2772</v>
      </c>
      <c r="N57" s="920">
        <f t="shared" si="5"/>
        <v>5.7316698542308719</v>
      </c>
      <c r="O57" s="836">
        <f t="shared" si="3"/>
        <v>4.5600436020105368</v>
      </c>
      <c r="P57" s="840">
        <f t="shared" si="3"/>
        <v>7.9515791285390547</v>
      </c>
      <c r="Q57" s="974"/>
      <c r="R57" s="974"/>
      <c r="S57" s="992"/>
      <c r="T57" s="974"/>
      <c r="U57" s="974"/>
      <c r="V57" s="974"/>
      <c r="W57" s="974"/>
    </row>
    <row r="58" spans="1:23" ht="15">
      <c r="A58" s="977" t="s">
        <v>21</v>
      </c>
      <c r="B58" s="914">
        <v>49640</v>
      </c>
      <c r="C58" s="847">
        <v>32470</v>
      </c>
      <c r="D58" s="848">
        <v>17170</v>
      </c>
      <c r="E58" s="914">
        <v>28335</v>
      </c>
      <c r="F58" s="847">
        <v>13444</v>
      </c>
      <c r="G58" s="916">
        <v>14891</v>
      </c>
      <c r="H58" s="917">
        <f t="shared" si="4"/>
        <v>57.080983078162774</v>
      </c>
      <c r="I58" s="850">
        <f t="shared" si="2"/>
        <v>41.404373267631662</v>
      </c>
      <c r="J58" s="993">
        <f t="shared" si="2"/>
        <v>86.726849155503785</v>
      </c>
      <c r="K58" s="914">
        <v>628</v>
      </c>
      <c r="L58" s="847">
        <v>390</v>
      </c>
      <c r="M58" s="916">
        <v>238</v>
      </c>
      <c r="N58" s="917">
        <f t="shared" si="5"/>
        <v>1.2651087832393231</v>
      </c>
      <c r="O58" s="850">
        <f t="shared" si="3"/>
        <v>1.2011087157376039</v>
      </c>
      <c r="P58" s="852">
        <f t="shared" si="3"/>
        <v>1.3861386138613863</v>
      </c>
      <c r="Q58" s="974"/>
      <c r="R58" s="974"/>
      <c r="S58" s="992"/>
      <c r="T58" s="974"/>
      <c r="U58" s="974"/>
      <c r="V58" s="974"/>
      <c r="W58" s="974"/>
    </row>
    <row r="59" spans="1:23" ht="15">
      <c r="A59" s="975" t="s">
        <v>22</v>
      </c>
      <c r="B59" s="918">
        <v>76538</v>
      </c>
      <c r="C59" s="833">
        <v>50756</v>
      </c>
      <c r="D59" s="858">
        <v>25782</v>
      </c>
      <c r="E59" s="918">
        <v>21603</v>
      </c>
      <c r="F59" s="833">
        <v>7724</v>
      </c>
      <c r="G59" s="919">
        <v>13879</v>
      </c>
      <c r="H59" s="920">
        <f t="shared" si="4"/>
        <v>28.225195327811019</v>
      </c>
      <c r="I59" s="836">
        <f t="shared" si="2"/>
        <v>15.21790527228308</v>
      </c>
      <c r="J59" s="991">
        <f t="shared" si="2"/>
        <v>53.832130944069498</v>
      </c>
      <c r="K59" s="918">
        <v>6235</v>
      </c>
      <c r="L59" s="833">
        <v>2975</v>
      </c>
      <c r="M59" s="919">
        <v>3260</v>
      </c>
      <c r="N59" s="920">
        <f t="shared" si="5"/>
        <v>8.146280279077061</v>
      </c>
      <c r="O59" s="836">
        <f t="shared" si="3"/>
        <v>5.8613759949562612</v>
      </c>
      <c r="P59" s="840">
        <f t="shared" si="3"/>
        <v>12.644480645411527</v>
      </c>
      <c r="Q59" s="974"/>
      <c r="R59" s="974"/>
      <c r="S59" s="992"/>
      <c r="T59" s="974"/>
      <c r="U59" s="974"/>
      <c r="V59" s="974"/>
      <c r="W59" s="974"/>
    </row>
    <row r="60" spans="1:23" ht="15.75" thickBot="1">
      <c r="A60" s="982" t="s">
        <v>23</v>
      </c>
      <c r="B60" s="922">
        <v>48415</v>
      </c>
      <c r="C60" s="865">
        <v>31539</v>
      </c>
      <c r="D60" s="866">
        <v>16876</v>
      </c>
      <c r="E60" s="922">
        <v>25886</v>
      </c>
      <c r="F60" s="865">
        <v>11042</v>
      </c>
      <c r="G60" s="973">
        <v>14844</v>
      </c>
      <c r="H60" s="925">
        <f t="shared" si="4"/>
        <v>53.466900753898585</v>
      </c>
      <c r="I60" s="868">
        <f t="shared" si="2"/>
        <v>35.010621769872223</v>
      </c>
      <c r="J60" s="994">
        <f t="shared" si="2"/>
        <v>87.959232045508415</v>
      </c>
      <c r="K60" s="922">
        <v>866</v>
      </c>
      <c r="L60" s="865">
        <v>562</v>
      </c>
      <c r="M60" s="973">
        <v>304</v>
      </c>
      <c r="N60" s="925">
        <f t="shared" si="5"/>
        <v>1.7887018486006403</v>
      </c>
      <c r="O60" s="868">
        <f t="shared" si="3"/>
        <v>1.7819207964742063</v>
      </c>
      <c r="P60" s="926">
        <f t="shared" si="3"/>
        <v>1.801374733349135</v>
      </c>
      <c r="Q60" s="974"/>
      <c r="R60" s="974"/>
      <c r="S60" s="992"/>
      <c r="T60" s="974"/>
      <c r="U60" s="974"/>
      <c r="V60" s="974"/>
      <c r="W60" s="974"/>
    </row>
    <row r="61" spans="1:23" ht="15">
      <c r="A61" s="995" t="s">
        <v>28</v>
      </c>
      <c r="B61" s="927">
        <f>B45+B46+B49+B50+B51+B53+B55+B56+B59+B54</f>
        <v>1950688</v>
      </c>
      <c r="C61" s="928">
        <f t="shared" ref="C61:D61" si="6">C45+C46+C49+C50+C51+C53+C55+C56+C59+C54</f>
        <v>1302422</v>
      </c>
      <c r="D61" s="929">
        <f t="shared" si="6"/>
        <v>648266</v>
      </c>
      <c r="E61" s="927">
        <v>503067</v>
      </c>
      <c r="F61" s="928">
        <v>162670</v>
      </c>
      <c r="G61" s="929">
        <v>340397</v>
      </c>
      <c r="H61" s="934">
        <f>E61/B61*100</f>
        <v>25.789208730458174</v>
      </c>
      <c r="I61" s="937">
        <f t="shared" ref="I61:J63" si="7">F61/C61*100</f>
        <v>12.489807451041214</v>
      </c>
      <c r="J61" s="996">
        <f t="shared" si="7"/>
        <v>52.508846677135622</v>
      </c>
      <c r="K61" s="927">
        <v>116761</v>
      </c>
      <c r="L61" s="931">
        <v>57441</v>
      </c>
      <c r="M61" s="929">
        <v>59320</v>
      </c>
      <c r="N61" s="934">
        <f>K61/B61*100</f>
        <v>5.9856317360849092</v>
      </c>
      <c r="O61" s="937">
        <f t="shared" ref="O61:P63" si="8">L61/C61*100</f>
        <v>4.4103216929689459</v>
      </c>
      <c r="P61" s="938">
        <f t="shared" si="8"/>
        <v>9.1505647373146211</v>
      </c>
      <c r="Q61" s="820"/>
      <c r="R61" s="820"/>
      <c r="S61" s="820"/>
      <c r="T61" s="974"/>
      <c r="U61" s="974"/>
      <c r="V61" s="974"/>
      <c r="W61" s="974"/>
    </row>
    <row r="62" spans="1:23" ht="15">
      <c r="A62" s="997" t="s">
        <v>27</v>
      </c>
      <c r="B62" s="939">
        <f>B47+B48+B52+B57+B58+B60</f>
        <v>410506</v>
      </c>
      <c r="C62" s="940">
        <f>C47+C48+C52+C57+C58+C60</f>
        <v>269627</v>
      </c>
      <c r="D62" s="941">
        <f>D47+D48+D52+D57+D58+D60</f>
        <v>140879</v>
      </c>
      <c r="E62" s="939">
        <v>202726</v>
      </c>
      <c r="F62" s="940">
        <v>88133</v>
      </c>
      <c r="G62" s="941">
        <v>114593</v>
      </c>
      <c r="H62" s="946">
        <f t="shared" ref="H62:H63" si="9">E62/B62*100</f>
        <v>49.384418254544393</v>
      </c>
      <c r="I62" s="949">
        <f t="shared" si="7"/>
        <v>32.687008348570437</v>
      </c>
      <c r="J62" s="998">
        <f t="shared" si="7"/>
        <v>81.341434848345031</v>
      </c>
      <c r="K62" s="939">
        <v>16144</v>
      </c>
      <c r="L62" s="943">
        <v>8725</v>
      </c>
      <c r="M62" s="941">
        <v>7419</v>
      </c>
      <c r="N62" s="946">
        <f t="shared" ref="N62:N63" si="10">K62/B62*100</f>
        <v>3.9327074391117303</v>
      </c>
      <c r="O62" s="949">
        <f t="shared" si="8"/>
        <v>3.2359518890912256</v>
      </c>
      <c r="P62" s="950">
        <f t="shared" si="8"/>
        <v>5.2662213672726246</v>
      </c>
      <c r="Q62" s="820"/>
      <c r="R62" s="820"/>
      <c r="S62" s="820"/>
      <c r="T62" s="974"/>
      <c r="U62" s="974"/>
      <c r="V62" s="974"/>
      <c r="W62" s="974"/>
    </row>
    <row r="63" spans="1:23" ht="15">
      <c r="A63" s="999" t="s">
        <v>26</v>
      </c>
      <c r="B63" s="951">
        <f>B61+B62</f>
        <v>2361194</v>
      </c>
      <c r="C63" s="952">
        <f>C61+C62</f>
        <v>1572049</v>
      </c>
      <c r="D63" s="953">
        <f>D61+D62</f>
        <v>789145</v>
      </c>
      <c r="E63" s="951">
        <v>705793</v>
      </c>
      <c r="F63" s="952">
        <v>250803</v>
      </c>
      <c r="G63" s="953">
        <v>454990</v>
      </c>
      <c r="H63" s="958">
        <f t="shared" si="9"/>
        <v>29.891360049195448</v>
      </c>
      <c r="I63" s="961">
        <f t="shared" si="7"/>
        <v>15.953892022449681</v>
      </c>
      <c r="J63" s="1000">
        <f t="shared" si="7"/>
        <v>57.656070810814228</v>
      </c>
      <c r="K63" s="951">
        <v>132905</v>
      </c>
      <c r="L63" s="955">
        <v>66166</v>
      </c>
      <c r="M63" s="953">
        <v>66739</v>
      </c>
      <c r="N63" s="958">
        <f t="shared" si="10"/>
        <v>5.6287200458750952</v>
      </c>
      <c r="O63" s="961">
        <f t="shared" si="8"/>
        <v>4.2089018853738018</v>
      </c>
      <c r="P63" s="962">
        <f t="shared" si="8"/>
        <v>8.4571276508119553</v>
      </c>
      <c r="Q63" s="820"/>
      <c r="R63" s="820"/>
      <c r="S63" s="820"/>
      <c r="T63" s="974"/>
      <c r="U63" s="974"/>
      <c r="V63" s="974"/>
      <c r="W63" s="974"/>
    </row>
    <row r="64" spans="1:23" ht="15" customHeight="1">
      <c r="A64" s="1850" t="s">
        <v>470</v>
      </c>
      <c r="B64" s="1850"/>
      <c r="C64" s="1850"/>
      <c r="D64" s="1850"/>
      <c r="E64" s="1850"/>
      <c r="F64" s="1850"/>
      <c r="G64" s="1850"/>
      <c r="H64" s="1850"/>
      <c r="I64" s="1850"/>
      <c r="J64" s="1850"/>
      <c r="K64" s="1850"/>
      <c r="L64" s="1850"/>
      <c r="M64" s="1850"/>
      <c r="N64" s="1850"/>
      <c r="O64" s="1850"/>
      <c r="P64" s="1850"/>
      <c r="Q64" s="820"/>
      <c r="R64" s="820"/>
      <c r="S64" s="820"/>
      <c r="T64" s="974"/>
      <c r="U64" s="974"/>
      <c r="V64" s="974"/>
      <c r="W64" s="974"/>
    </row>
    <row r="65" spans="1:23" ht="15">
      <c r="A65" s="1855" t="s">
        <v>471</v>
      </c>
      <c r="B65" s="1856"/>
      <c r="C65" s="1856"/>
      <c r="D65" s="1856"/>
      <c r="E65" s="1856"/>
      <c r="F65" s="1856"/>
      <c r="G65" s="1856"/>
      <c r="H65" s="1856"/>
      <c r="I65" s="1856"/>
      <c r="J65" s="1856"/>
      <c r="K65" s="1856"/>
      <c r="L65" s="1856"/>
      <c r="M65" s="1856"/>
      <c r="N65" s="1856"/>
      <c r="O65" s="1856"/>
      <c r="P65" s="1856"/>
      <c r="Q65" s="820"/>
      <c r="R65" s="820"/>
      <c r="S65" s="820"/>
      <c r="T65" s="974"/>
      <c r="U65" s="974"/>
      <c r="V65" s="974"/>
      <c r="W65" s="974"/>
    </row>
    <row r="66" spans="1:23" ht="15">
      <c r="A66" s="1877" t="s">
        <v>472</v>
      </c>
      <c r="B66" s="1877"/>
      <c r="C66" s="1877"/>
      <c r="D66" s="1877"/>
      <c r="E66" s="1877"/>
      <c r="F66" s="1877"/>
      <c r="G66" s="1877"/>
      <c r="H66" s="1877"/>
      <c r="I66" s="1877"/>
      <c r="J66" s="1877"/>
      <c r="K66" s="1877"/>
      <c r="L66" s="1877"/>
      <c r="M66" s="1877"/>
      <c r="N66" s="1877"/>
      <c r="O66" s="1877"/>
      <c r="P66" s="1877"/>
      <c r="Q66" s="820"/>
      <c r="R66" s="820"/>
      <c r="S66" s="820"/>
      <c r="T66" s="820"/>
      <c r="U66" s="1897"/>
      <c r="V66" s="1897"/>
    </row>
    <row r="67" spans="1:23" ht="24" customHeight="1">
      <c r="A67" s="1850" t="s">
        <v>800</v>
      </c>
      <c r="B67" s="1850"/>
      <c r="C67" s="1850"/>
      <c r="D67" s="1850"/>
      <c r="E67" s="1850"/>
      <c r="F67" s="1850"/>
      <c r="G67" s="1850"/>
      <c r="H67" s="1850"/>
      <c r="I67" s="1850"/>
      <c r="J67" s="1850"/>
      <c r="K67" s="1850"/>
      <c r="L67" s="1850"/>
      <c r="M67" s="1850"/>
      <c r="N67" s="1850"/>
      <c r="O67" s="1850"/>
      <c r="P67" s="1850"/>
      <c r="Q67" s="1001"/>
      <c r="R67" s="1001"/>
      <c r="S67" s="1001"/>
      <c r="T67" s="1001"/>
      <c r="U67" s="1878"/>
      <c r="V67" s="1878"/>
    </row>
    <row r="68" spans="1:23" ht="14.45" customHeight="1">
      <c r="A68" s="820"/>
      <c r="B68" s="820"/>
      <c r="C68" s="820"/>
      <c r="D68" s="820"/>
      <c r="E68" s="820"/>
      <c r="F68" s="820"/>
      <c r="G68" s="820"/>
      <c r="H68" s="820"/>
      <c r="I68" s="820"/>
      <c r="J68" s="820"/>
      <c r="K68" s="820"/>
      <c r="L68" s="820"/>
      <c r="M68" s="820"/>
      <c r="N68" s="820"/>
      <c r="O68" s="820"/>
      <c r="P68" s="820"/>
    </row>
    <row r="69" spans="1:23" ht="23.25">
      <c r="A69" s="1842">
        <v>2021</v>
      </c>
      <c r="B69" s="1842"/>
      <c r="C69" s="1842"/>
      <c r="D69" s="1842"/>
      <c r="E69" s="1842"/>
      <c r="F69" s="1842"/>
      <c r="G69" s="1842"/>
      <c r="H69" s="1842"/>
      <c r="I69" s="1842"/>
      <c r="J69" s="1842"/>
      <c r="K69" s="1842"/>
      <c r="L69" s="1842"/>
      <c r="M69" s="1842"/>
      <c r="N69" s="1842"/>
      <c r="O69" s="1842"/>
      <c r="P69" s="1842"/>
    </row>
    <row r="70" spans="1:23" ht="23.25">
      <c r="A70" s="964"/>
      <c r="B70" s="964"/>
      <c r="C70" s="964"/>
      <c r="D70" s="964"/>
      <c r="E70" s="964"/>
      <c r="F70" s="964"/>
      <c r="G70" s="964"/>
      <c r="H70" s="964"/>
      <c r="I70" s="964"/>
      <c r="J70" s="964"/>
      <c r="K70" s="964"/>
      <c r="L70" s="964"/>
      <c r="M70" s="964"/>
      <c r="N70" s="964"/>
      <c r="O70" s="964"/>
      <c r="P70" s="964"/>
    </row>
    <row r="71" spans="1:23" ht="17.25">
      <c r="A71" s="1843" t="s">
        <v>501</v>
      </c>
      <c r="B71" s="1843"/>
      <c r="C71" s="1843"/>
      <c r="D71" s="1843"/>
      <c r="E71" s="1843"/>
      <c r="F71" s="1843"/>
      <c r="G71" s="1843"/>
      <c r="H71" s="1843"/>
      <c r="I71" s="1843"/>
      <c r="J71" s="1843"/>
      <c r="K71" s="1843"/>
      <c r="L71" s="1843"/>
      <c r="M71" s="1843"/>
      <c r="N71" s="1843"/>
      <c r="O71" s="1843"/>
      <c r="P71" s="1843"/>
    </row>
    <row r="72" spans="1:23" ht="15.75" customHeight="1">
      <c r="A72" s="1888" t="s">
        <v>8</v>
      </c>
      <c r="B72" s="1891" t="s">
        <v>479</v>
      </c>
      <c r="C72" s="1892"/>
      <c r="D72" s="1893"/>
      <c r="E72" s="1891" t="s">
        <v>496</v>
      </c>
      <c r="F72" s="1892"/>
      <c r="G72" s="1892"/>
      <c r="H72" s="1892"/>
      <c r="I72" s="1892"/>
      <c r="J72" s="1893"/>
      <c r="K72" s="1891" t="s">
        <v>497</v>
      </c>
      <c r="L72" s="1892"/>
      <c r="M72" s="1892"/>
      <c r="N72" s="1892"/>
      <c r="O72" s="1892"/>
      <c r="P72" s="1834"/>
    </row>
    <row r="73" spans="1:23" ht="15.75" customHeight="1">
      <c r="A73" s="1889"/>
      <c r="B73" s="1891" t="s">
        <v>498</v>
      </c>
      <c r="C73" s="1892"/>
      <c r="D73" s="1893"/>
      <c r="E73" s="1891" t="s">
        <v>498</v>
      </c>
      <c r="F73" s="1892"/>
      <c r="G73" s="1893"/>
      <c r="H73" s="1891" t="s">
        <v>476</v>
      </c>
      <c r="I73" s="1892"/>
      <c r="J73" s="1893"/>
      <c r="K73" s="1891" t="s">
        <v>498</v>
      </c>
      <c r="L73" s="1892"/>
      <c r="M73" s="1893"/>
      <c r="N73" s="1891" t="s">
        <v>476</v>
      </c>
      <c r="O73" s="1892"/>
      <c r="P73" s="1834"/>
    </row>
    <row r="74" spans="1:23" ht="15.75" customHeight="1">
      <c r="A74" s="1889"/>
      <c r="B74" s="1894" t="s">
        <v>34</v>
      </c>
      <c r="C74" s="1891" t="s">
        <v>33</v>
      </c>
      <c r="D74" s="1893"/>
      <c r="E74" s="1894" t="s">
        <v>34</v>
      </c>
      <c r="F74" s="1891" t="s">
        <v>33</v>
      </c>
      <c r="G74" s="1893"/>
      <c r="H74" s="1894" t="s">
        <v>34</v>
      </c>
      <c r="I74" s="1891" t="s">
        <v>33</v>
      </c>
      <c r="J74" s="1893"/>
      <c r="K74" s="1894" t="s">
        <v>34</v>
      </c>
      <c r="L74" s="1891" t="s">
        <v>33</v>
      </c>
      <c r="M74" s="1893"/>
      <c r="N74" s="1894" t="s">
        <v>34</v>
      </c>
      <c r="O74" s="1891" t="s">
        <v>33</v>
      </c>
      <c r="P74" s="1834"/>
    </row>
    <row r="75" spans="1:23" ht="15" customHeight="1">
      <c r="A75" s="1889"/>
      <c r="B75" s="1895"/>
      <c r="C75" s="1881" t="s">
        <v>499</v>
      </c>
      <c r="D75" s="1879" t="s">
        <v>465</v>
      </c>
      <c r="E75" s="1895"/>
      <c r="F75" s="1881" t="s">
        <v>499</v>
      </c>
      <c r="G75" s="1879" t="s">
        <v>465</v>
      </c>
      <c r="H75" s="1895"/>
      <c r="I75" s="1881" t="s">
        <v>499</v>
      </c>
      <c r="J75" s="1879" t="s">
        <v>465</v>
      </c>
      <c r="K75" s="1895"/>
      <c r="L75" s="1881" t="s">
        <v>499</v>
      </c>
      <c r="M75" s="1879" t="s">
        <v>465</v>
      </c>
      <c r="N75" s="1895"/>
      <c r="O75" s="1881" t="s">
        <v>499</v>
      </c>
      <c r="P75" s="1883" t="s">
        <v>465</v>
      </c>
    </row>
    <row r="76" spans="1:23" ht="14.25">
      <c r="A76" s="1889"/>
      <c r="B76" s="1896"/>
      <c r="C76" s="1882"/>
      <c r="D76" s="1880"/>
      <c r="E76" s="1896"/>
      <c r="F76" s="1882"/>
      <c r="G76" s="1880"/>
      <c r="H76" s="1896"/>
      <c r="I76" s="1882"/>
      <c r="J76" s="1880"/>
      <c r="K76" s="1896"/>
      <c r="L76" s="1882"/>
      <c r="M76" s="1880"/>
      <c r="N76" s="1896"/>
      <c r="O76" s="1882"/>
      <c r="P76" s="1884"/>
    </row>
    <row r="77" spans="1:23" ht="15.75" thickBot="1">
      <c r="A77" s="1890"/>
      <c r="B77" s="1885" t="s">
        <v>1</v>
      </c>
      <c r="C77" s="1886"/>
      <c r="D77" s="1887"/>
      <c r="E77" s="1885" t="s">
        <v>1</v>
      </c>
      <c r="F77" s="1886"/>
      <c r="G77" s="1887"/>
      <c r="H77" s="1885" t="s">
        <v>469</v>
      </c>
      <c r="I77" s="1886"/>
      <c r="J77" s="1887"/>
      <c r="K77" s="1885" t="s">
        <v>1</v>
      </c>
      <c r="L77" s="1886"/>
      <c r="M77" s="1887"/>
      <c r="N77" s="1885" t="s">
        <v>469</v>
      </c>
      <c r="O77" s="1886"/>
      <c r="P77" s="1836"/>
    </row>
    <row r="78" spans="1:23" ht="14.25">
      <c r="A78" s="975" t="s">
        <v>9</v>
      </c>
      <c r="B78" s="910">
        <v>327313</v>
      </c>
      <c r="C78" s="833">
        <v>216771</v>
      </c>
      <c r="D78" s="858">
        <v>110542</v>
      </c>
      <c r="E78" s="910">
        <f>F78+G78</f>
        <v>79213</v>
      </c>
      <c r="F78" s="833">
        <v>27145</v>
      </c>
      <c r="G78" s="919">
        <v>52068</v>
      </c>
      <c r="H78" s="913">
        <f>E78/B78*100</f>
        <v>24.200994155441428</v>
      </c>
      <c r="I78" s="836">
        <f t="shared" ref="I78:J96" si="11">F78/C78*100</f>
        <v>12.522431506059389</v>
      </c>
      <c r="J78" s="991">
        <f t="shared" si="11"/>
        <v>47.102458793942574</v>
      </c>
      <c r="K78" s="910">
        <f>SUM(L78:M78)</f>
        <v>14794</v>
      </c>
      <c r="L78" s="833">
        <v>6772</v>
      </c>
      <c r="M78" s="919">
        <v>8022</v>
      </c>
      <c r="N78" s="920">
        <f>K78/B78*100</f>
        <v>4.5198326983651738</v>
      </c>
      <c r="O78" s="836">
        <f>L78/C78*100</f>
        <v>3.1240341189550263</v>
      </c>
      <c r="P78" s="840">
        <f>M78/D78*100</f>
        <v>7.2569702013714235</v>
      </c>
    </row>
    <row r="79" spans="1:23" ht="14.25">
      <c r="A79" s="977" t="s">
        <v>10</v>
      </c>
      <c r="B79" s="914">
        <v>387163</v>
      </c>
      <c r="C79" s="847">
        <v>257675</v>
      </c>
      <c r="D79" s="848">
        <v>129488</v>
      </c>
      <c r="E79" s="914">
        <f>F79+G79</f>
        <v>104590</v>
      </c>
      <c r="F79" s="847">
        <v>38093</v>
      </c>
      <c r="G79" s="916">
        <v>66497</v>
      </c>
      <c r="H79" s="917">
        <f t="shared" ref="H79:H96" si="12">E79/B79*100</f>
        <v>27.014461609193024</v>
      </c>
      <c r="I79" s="850">
        <f t="shared" si="11"/>
        <v>14.783351120597651</v>
      </c>
      <c r="J79" s="993">
        <f t="shared" si="11"/>
        <v>51.353793401705175</v>
      </c>
      <c r="K79" s="914">
        <f>SUM(L79:M79)</f>
        <v>8708</v>
      </c>
      <c r="L79" s="847">
        <v>3831</v>
      </c>
      <c r="M79" s="916">
        <v>4877</v>
      </c>
      <c r="N79" s="917">
        <f t="shared" ref="N79:P96" si="13">K79/B79*100</f>
        <v>2.2491818691352221</v>
      </c>
      <c r="O79" s="850">
        <f t="shared" si="13"/>
        <v>1.486756573202678</v>
      </c>
      <c r="P79" s="852">
        <f t="shared" si="13"/>
        <v>3.7663721734832576</v>
      </c>
    </row>
    <row r="80" spans="1:23" ht="14.25">
      <c r="A80" s="975" t="s">
        <v>11</v>
      </c>
      <c r="B80" s="918">
        <v>114316</v>
      </c>
      <c r="C80" s="833">
        <v>75986</v>
      </c>
      <c r="D80" s="858">
        <v>38330</v>
      </c>
      <c r="E80" s="918">
        <f>F80+G80</f>
        <v>48040</v>
      </c>
      <c r="F80" s="833">
        <v>19562</v>
      </c>
      <c r="G80" s="919">
        <v>28478</v>
      </c>
      <c r="H80" s="920">
        <f t="shared" si="12"/>
        <v>42.023863676125828</v>
      </c>
      <c r="I80" s="836">
        <f t="shared" si="11"/>
        <v>25.744216039796804</v>
      </c>
      <c r="J80" s="991">
        <f t="shared" si="11"/>
        <v>74.296895382207154</v>
      </c>
      <c r="K80" s="918">
        <f t="shared" ref="K80:K93" si="14">SUM(L80:M80)</f>
        <v>3847</v>
      </c>
      <c r="L80" s="833">
        <v>2082</v>
      </c>
      <c r="M80" s="919">
        <v>1765</v>
      </c>
      <c r="N80" s="920">
        <f t="shared" si="13"/>
        <v>3.3652332131985028</v>
      </c>
      <c r="O80" s="836">
        <f t="shared" si="13"/>
        <v>2.7399784170768298</v>
      </c>
      <c r="P80" s="840">
        <f t="shared" si="13"/>
        <v>4.6047482389773027</v>
      </c>
    </row>
    <row r="81" spans="1:16" ht="14.25">
      <c r="A81" s="977" t="s">
        <v>12</v>
      </c>
      <c r="B81" s="914">
        <v>61521</v>
      </c>
      <c r="C81" s="847">
        <v>39761</v>
      </c>
      <c r="D81" s="848">
        <v>21760</v>
      </c>
      <c r="E81" s="914">
        <f t="shared" ref="E81:E93" si="15">F81+G81</f>
        <v>31798</v>
      </c>
      <c r="F81" s="847">
        <v>13910</v>
      </c>
      <c r="G81" s="916">
        <v>17888</v>
      </c>
      <c r="H81" s="917">
        <f t="shared" si="12"/>
        <v>51.686416020545835</v>
      </c>
      <c r="I81" s="850">
        <f t="shared" si="11"/>
        <v>34.984029576720907</v>
      </c>
      <c r="J81" s="993">
        <f t="shared" si="11"/>
        <v>82.205882352941174</v>
      </c>
      <c r="K81" s="914">
        <f t="shared" si="14"/>
        <v>3026</v>
      </c>
      <c r="L81" s="847">
        <v>1661</v>
      </c>
      <c r="M81" s="916">
        <v>1365</v>
      </c>
      <c r="N81" s="917">
        <f t="shared" si="13"/>
        <v>4.9186456657076443</v>
      </c>
      <c r="O81" s="850">
        <f t="shared" si="13"/>
        <v>4.1774603254445308</v>
      </c>
      <c r="P81" s="852">
        <f t="shared" si="13"/>
        <v>6.2729779411764701</v>
      </c>
    </row>
    <row r="82" spans="1:16" ht="14.25">
      <c r="A82" s="975" t="s">
        <v>13</v>
      </c>
      <c r="B82" s="918">
        <v>20616</v>
      </c>
      <c r="C82" s="833">
        <v>13714</v>
      </c>
      <c r="D82" s="858">
        <v>6902</v>
      </c>
      <c r="E82" s="918">
        <f t="shared" si="15"/>
        <v>5193</v>
      </c>
      <c r="F82" s="833">
        <v>1659</v>
      </c>
      <c r="G82" s="919">
        <v>3534</v>
      </c>
      <c r="H82" s="920">
        <f t="shared" si="12"/>
        <v>25.18917345750873</v>
      </c>
      <c r="I82" s="836">
        <f t="shared" si="11"/>
        <v>12.097127023479656</v>
      </c>
      <c r="J82" s="991">
        <f t="shared" si="11"/>
        <v>51.202549985511446</v>
      </c>
      <c r="K82" s="918">
        <f t="shared" si="14"/>
        <v>874</v>
      </c>
      <c r="L82" s="833">
        <v>392</v>
      </c>
      <c r="M82" s="919">
        <v>482</v>
      </c>
      <c r="N82" s="920">
        <f t="shared" si="13"/>
        <v>4.2394256887854098</v>
      </c>
      <c r="O82" s="836">
        <f t="shared" si="13"/>
        <v>2.8583928831850662</v>
      </c>
      <c r="P82" s="840">
        <f t="shared" si="13"/>
        <v>6.9834830483917703</v>
      </c>
    </row>
    <row r="83" spans="1:16" ht="14.25">
      <c r="A83" s="977" t="s">
        <v>14</v>
      </c>
      <c r="B83" s="914">
        <v>59735</v>
      </c>
      <c r="C83" s="847">
        <v>39825</v>
      </c>
      <c r="D83" s="848">
        <v>19910</v>
      </c>
      <c r="E83" s="914">
        <f t="shared" si="15"/>
        <v>26369</v>
      </c>
      <c r="F83" s="847">
        <v>11090</v>
      </c>
      <c r="G83" s="916">
        <v>15279</v>
      </c>
      <c r="H83" s="917">
        <f t="shared" si="12"/>
        <v>44.143299573114589</v>
      </c>
      <c r="I83" s="850">
        <f t="shared" si="11"/>
        <v>27.846829880728187</v>
      </c>
      <c r="J83" s="993">
        <f t="shared" si="11"/>
        <v>76.740331491712709</v>
      </c>
      <c r="K83" s="914">
        <f t="shared" si="14"/>
        <v>1815</v>
      </c>
      <c r="L83" s="847">
        <v>911</v>
      </c>
      <c r="M83" s="916">
        <v>904</v>
      </c>
      <c r="N83" s="917">
        <f t="shared" si="13"/>
        <v>3.0384196869506988</v>
      </c>
      <c r="O83" s="850">
        <f t="shared" si="13"/>
        <v>2.2875078468298806</v>
      </c>
      <c r="P83" s="852">
        <f t="shared" si="13"/>
        <v>4.540431943746861</v>
      </c>
    </row>
    <row r="84" spans="1:16" ht="14.25">
      <c r="A84" s="975" t="s">
        <v>15</v>
      </c>
      <c r="B84" s="918">
        <v>180903</v>
      </c>
      <c r="C84" s="833">
        <v>119386</v>
      </c>
      <c r="D84" s="858">
        <v>61517</v>
      </c>
      <c r="E84" s="918">
        <f t="shared" si="15"/>
        <v>47379</v>
      </c>
      <c r="F84" s="833">
        <v>17475</v>
      </c>
      <c r="G84" s="919">
        <v>29904</v>
      </c>
      <c r="H84" s="920">
        <f t="shared" si="12"/>
        <v>26.190278768179631</v>
      </c>
      <c r="I84" s="836">
        <f t="shared" si="11"/>
        <v>14.637394669391721</v>
      </c>
      <c r="J84" s="991">
        <f t="shared" si="11"/>
        <v>48.610953069883124</v>
      </c>
      <c r="K84" s="918">
        <f t="shared" si="14"/>
        <v>9180</v>
      </c>
      <c r="L84" s="833">
        <v>4464</v>
      </c>
      <c r="M84" s="919">
        <v>4716</v>
      </c>
      <c r="N84" s="920">
        <f t="shared" si="13"/>
        <v>5.074542710734482</v>
      </c>
      <c r="O84" s="836">
        <f t="shared" si="13"/>
        <v>3.7391318915115677</v>
      </c>
      <c r="P84" s="840">
        <f t="shared" si="13"/>
        <v>7.6661735780353402</v>
      </c>
    </row>
    <row r="85" spans="1:16" ht="14.25">
      <c r="A85" s="977" t="s">
        <v>24</v>
      </c>
      <c r="B85" s="914">
        <v>38395</v>
      </c>
      <c r="C85" s="847">
        <v>25005</v>
      </c>
      <c r="D85" s="848">
        <v>13390</v>
      </c>
      <c r="E85" s="914">
        <f t="shared" si="15"/>
        <v>19389</v>
      </c>
      <c r="F85" s="847">
        <v>8915</v>
      </c>
      <c r="G85" s="916">
        <v>10474</v>
      </c>
      <c r="H85" s="917">
        <f t="shared" si="12"/>
        <v>50.498762859747359</v>
      </c>
      <c r="I85" s="850">
        <f t="shared" si="11"/>
        <v>35.652869426114776</v>
      </c>
      <c r="J85" s="993">
        <f t="shared" si="11"/>
        <v>78.222554144884242</v>
      </c>
      <c r="K85" s="914">
        <f t="shared" si="14"/>
        <v>2830</v>
      </c>
      <c r="L85" s="847">
        <v>1416</v>
      </c>
      <c r="M85" s="916">
        <v>1414</v>
      </c>
      <c r="N85" s="917">
        <f t="shared" si="13"/>
        <v>7.3707513999218657</v>
      </c>
      <c r="O85" s="850">
        <f t="shared" si="13"/>
        <v>5.6628674265146968</v>
      </c>
      <c r="P85" s="852">
        <f t="shared" si="13"/>
        <v>10.560119492158329</v>
      </c>
    </row>
    <row r="86" spans="1:16" ht="14.25">
      <c r="A86" s="975" t="s">
        <v>16</v>
      </c>
      <c r="B86" s="918">
        <v>224984</v>
      </c>
      <c r="C86" s="833">
        <v>148916</v>
      </c>
      <c r="D86" s="858">
        <v>76068</v>
      </c>
      <c r="E86" s="918">
        <f t="shared" si="15"/>
        <v>56438</v>
      </c>
      <c r="F86" s="833">
        <v>19724</v>
      </c>
      <c r="G86" s="919">
        <v>36714</v>
      </c>
      <c r="H86" s="920">
        <f t="shared" si="12"/>
        <v>25.085339401913025</v>
      </c>
      <c r="I86" s="836">
        <f t="shared" si="11"/>
        <v>13.245050901179189</v>
      </c>
      <c r="J86" s="991">
        <f t="shared" si="11"/>
        <v>48.264710522164378</v>
      </c>
      <c r="K86" s="918">
        <f t="shared" si="14"/>
        <v>15366</v>
      </c>
      <c r="L86" s="833">
        <v>6959</v>
      </c>
      <c r="M86" s="919">
        <v>8407</v>
      </c>
      <c r="N86" s="920">
        <f t="shared" si="13"/>
        <v>6.8298190093517759</v>
      </c>
      <c r="O86" s="836">
        <f t="shared" si="13"/>
        <v>4.6731043004109702</v>
      </c>
      <c r="P86" s="840">
        <f t="shared" si="13"/>
        <v>11.051953515275805</v>
      </c>
    </row>
    <row r="87" spans="1:16" ht="14.25">
      <c r="A87" s="977" t="s">
        <v>17</v>
      </c>
      <c r="B87" s="914">
        <v>516102</v>
      </c>
      <c r="C87" s="847">
        <v>340580</v>
      </c>
      <c r="D87" s="848">
        <v>175522</v>
      </c>
      <c r="E87" s="914">
        <f t="shared" si="15"/>
        <v>101851</v>
      </c>
      <c r="F87" s="847">
        <v>21617</v>
      </c>
      <c r="G87" s="916">
        <v>80234</v>
      </c>
      <c r="H87" s="917">
        <f t="shared" si="12"/>
        <v>19.734664853071678</v>
      </c>
      <c r="I87" s="850">
        <f t="shared" si="11"/>
        <v>6.3471137471372368</v>
      </c>
      <c r="J87" s="993">
        <f t="shared" si="11"/>
        <v>45.711648682216477</v>
      </c>
      <c r="K87" s="914">
        <f t="shared" si="14"/>
        <v>51097</v>
      </c>
      <c r="L87" s="847">
        <v>25687</v>
      </c>
      <c r="M87" s="916">
        <v>25410</v>
      </c>
      <c r="N87" s="917">
        <f t="shared" si="13"/>
        <v>9.90056229195004</v>
      </c>
      <c r="O87" s="850">
        <f t="shared" si="13"/>
        <v>7.5421340066944618</v>
      </c>
      <c r="P87" s="852">
        <f t="shared" si="13"/>
        <v>14.476817720855506</v>
      </c>
    </row>
    <row r="88" spans="1:16" ht="14.25">
      <c r="A88" s="975" t="s">
        <v>18</v>
      </c>
      <c r="B88" s="918">
        <v>114778</v>
      </c>
      <c r="C88" s="833">
        <v>75694</v>
      </c>
      <c r="D88" s="858">
        <v>39084</v>
      </c>
      <c r="E88" s="918">
        <f t="shared" si="15"/>
        <v>30501</v>
      </c>
      <c r="F88" s="833">
        <v>5610</v>
      </c>
      <c r="G88" s="919">
        <v>24891</v>
      </c>
      <c r="H88" s="920">
        <f t="shared" si="12"/>
        <v>26.57390789175626</v>
      </c>
      <c r="I88" s="836">
        <f t="shared" si="11"/>
        <v>7.4114196633815093</v>
      </c>
      <c r="J88" s="991">
        <f t="shared" si="11"/>
        <v>63.685907276634943</v>
      </c>
      <c r="K88" s="918">
        <f t="shared" si="14"/>
        <v>3005</v>
      </c>
      <c r="L88" s="833">
        <v>1898</v>
      </c>
      <c r="M88" s="919">
        <v>1107</v>
      </c>
      <c r="N88" s="920">
        <f t="shared" si="13"/>
        <v>2.6180975448256634</v>
      </c>
      <c r="O88" s="836">
        <f t="shared" si="13"/>
        <v>2.5074642640103577</v>
      </c>
      <c r="P88" s="840">
        <f t="shared" si="13"/>
        <v>2.8323610684679155</v>
      </c>
    </row>
    <row r="89" spans="1:16" ht="14.25">
      <c r="A89" s="977" t="s">
        <v>19</v>
      </c>
      <c r="B89" s="914">
        <v>24460</v>
      </c>
      <c r="C89" s="847">
        <v>16250</v>
      </c>
      <c r="D89" s="848">
        <v>8210</v>
      </c>
      <c r="E89" s="914">
        <f t="shared" si="15"/>
        <v>6600</v>
      </c>
      <c r="F89" s="847">
        <v>2670</v>
      </c>
      <c r="G89" s="916">
        <v>3930</v>
      </c>
      <c r="H89" s="917">
        <f t="shared" si="12"/>
        <v>26.98282910874898</v>
      </c>
      <c r="I89" s="850">
        <f t="shared" si="11"/>
        <v>16.430769230769233</v>
      </c>
      <c r="J89" s="993">
        <f t="shared" si="11"/>
        <v>47.868453105968335</v>
      </c>
      <c r="K89" s="914">
        <f t="shared" si="14"/>
        <v>693</v>
      </c>
      <c r="L89" s="847">
        <v>347</v>
      </c>
      <c r="M89" s="916">
        <v>346</v>
      </c>
      <c r="N89" s="917">
        <f t="shared" si="13"/>
        <v>2.8331970564186428</v>
      </c>
      <c r="O89" s="850">
        <f t="shared" si="13"/>
        <v>2.1353846153846154</v>
      </c>
      <c r="P89" s="852">
        <f t="shared" si="13"/>
        <v>4.2143727161997564</v>
      </c>
    </row>
    <row r="90" spans="1:16" ht="14.25">
      <c r="A90" s="975" t="s">
        <v>20</v>
      </c>
      <c r="B90" s="918">
        <v>104070</v>
      </c>
      <c r="C90" s="833">
        <v>67929</v>
      </c>
      <c r="D90" s="858">
        <v>36141</v>
      </c>
      <c r="E90" s="918">
        <f t="shared" si="15"/>
        <v>48314</v>
      </c>
      <c r="F90" s="833">
        <v>20497</v>
      </c>
      <c r="G90" s="919">
        <v>27817</v>
      </c>
      <c r="H90" s="920">
        <f t="shared" si="12"/>
        <v>46.424521956375514</v>
      </c>
      <c r="I90" s="836">
        <f t="shared" si="11"/>
        <v>30.174152423854316</v>
      </c>
      <c r="J90" s="991">
        <f t="shared" si="11"/>
        <v>76.967986497329903</v>
      </c>
      <c r="K90" s="918">
        <f t="shared" si="14"/>
        <v>6306</v>
      </c>
      <c r="L90" s="833">
        <v>3130</v>
      </c>
      <c r="M90" s="919">
        <v>3176</v>
      </c>
      <c r="N90" s="920">
        <f t="shared" si="13"/>
        <v>6.0593831075237823</v>
      </c>
      <c r="O90" s="836">
        <f t="shared" si="13"/>
        <v>4.6077522118682737</v>
      </c>
      <c r="P90" s="840">
        <f t="shared" si="13"/>
        <v>8.7878033258625941</v>
      </c>
    </row>
    <row r="91" spans="1:16" ht="14.25">
      <c r="A91" s="977" t="s">
        <v>21</v>
      </c>
      <c r="B91" s="914">
        <v>50690</v>
      </c>
      <c r="C91" s="847">
        <v>32967</v>
      </c>
      <c r="D91" s="848">
        <v>17723</v>
      </c>
      <c r="E91" s="914">
        <f t="shared" si="15"/>
        <v>28196</v>
      </c>
      <c r="F91" s="847">
        <v>13255</v>
      </c>
      <c r="G91" s="916">
        <v>14941</v>
      </c>
      <c r="H91" s="917">
        <f t="shared" si="12"/>
        <v>55.624383507595191</v>
      </c>
      <c r="I91" s="850">
        <f t="shared" si="11"/>
        <v>40.206873540206871</v>
      </c>
      <c r="J91" s="993">
        <f t="shared" si="11"/>
        <v>84.302883259041934</v>
      </c>
      <c r="K91" s="914">
        <f t="shared" si="14"/>
        <v>670</v>
      </c>
      <c r="L91" s="847">
        <v>397</v>
      </c>
      <c r="M91" s="916">
        <v>273</v>
      </c>
      <c r="N91" s="917">
        <f t="shared" si="13"/>
        <v>1.3217597159202998</v>
      </c>
      <c r="O91" s="850">
        <f t="shared" si="13"/>
        <v>1.2042345375678709</v>
      </c>
      <c r="P91" s="852">
        <f t="shared" si="13"/>
        <v>1.5403712689725215</v>
      </c>
    </row>
    <row r="92" spans="1:16" ht="14.25">
      <c r="A92" s="975" t="s">
        <v>22</v>
      </c>
      <c r="B92" s="918">
        <v>76019</v>
      </c>
      <c r="C92" s="833">
        <v>49820</v>
      </c>
      <c r="D92" s="858">
        <v>26199</v>
      </c>
      <c r="E92" s="918">
        <f t="shared" si="15"/>
        <v>20518</v>
      </c>
      <c r="F92" s="833">
        <v>7189</v>
      </c>
      <c r="G92" s="919">
        <v>13329</v>
      </c>
      <c r="H92" s="920">
        <f t="shared" si="12"/>
        <v>26.990620765861166</v>
      </c>
      <c r="I92" s="836">
        <f t="shared" si="11"/>
        <v>14.429947812123645</v>
      </c>
      <c r="J92" s="991">
        <f t="shared" si="11"/>
        <v>50.87598763311577</v>
      </c>
      <c r="K92" s="918">
        <f t="shared" si="14"/>
        <v>6255</v>
      </c>
      <c r="L92" s="833">
        <v>2849</v>
      </c>
      <c r="M92" s="919">
        <v>3406</v>
      </c>
      <c r="N92" s="920">
        <f t="shared" si="13"/>
        <v>8.2282061063681446</v>
      </c>
      <c r="O92" s="836">
        <f t="shared" si="13"/>
        <v>5.7185869128863915</v>
      </c>
      <c r="P92" s="840">
        <f t="shared" si="13"/>
        <v>13.00049620214512</v>
      </c>
    </row>
    <row r="93" spans="1:16" ht="15" thickBot="1">
      <c r="A93" s="982" t="s">
        <v>23</v>
      </c>
      <c r="B93" s="922">
        <v>50274</v>
      </c>
      <c r="C93" s="865">
        <v>32694</v>
      </c>
      <c r="D93" s="866">
        <v>17580</v>
      </c>
      <c r="E93" s="922">
        <f t="shared" si="15"/>
        <v>26113</v>
      </c>
      <c r="F93" s="865">
        <v>10883</v>
      </c>
      <c r="G93" s="973">
        <v>15230</v>
      </c>
      <c r="H93" s="925">
        <f t="shared" si="12"/>
        <v>51.941361339857586</v>
      </c>
      <c r="I93" s="868">
        <f t="shared" si="11"/>
        <v>33.287453355355723</v>
      </c>
      <c r="J93" s="994">
        <f t="shared" si="11"/>
        <v>86.632536973833908</v>
      </c>
      <c r="K93" s="922">
        <f t="shared" si="14"/>
        <v>940</v>
      </c>
      <c r="L93" s="865">
        <v>609</v>
      </c>
      <c r="M93" s="973">
        <v>331</v>
      </c>
      <c r="N93" s="925">
        <f t="shared" si="13"/>
        <v>1.8697537494529977</v>
      </c>
      <c r="O93" s="868">
        <f t="shared" si="13"/>
        <v>1.8627271058909891</v>
      </c>
      <c r="P93" s="926">
        <f t="shared" si="13"/>
        <v>1.8828213879408418</v>
      </c>
    </row>
    <row r="94" spans="1:16" ht="14.25">
      <c r="A94" s="995" t="s">
        <v>28</v>
      </c>
      <c r="B94" s="927">
        <v>1932073</v>
      </c>
      <c r="C94" s="928">
        <v>1278631</v>
      </c>
      <c r="D94" s="929">
        <v>653442</v>
      </c>
      <c r="E94" s="927">
        <f>SUM(E78:E79,E82,E83,E84,E86,E87,E88,E89,E92)</f>
        <v>478652</v>
      </c>
      <c r="F94" s="928">
        <f>SUM(F78:F79,F82,F83,F84,F86,F87,F88,F89,F92)</f>
        <v>152272</v>
      </c>
      <c r="G94" s="929">
        <f>SUM(G78:G79,G82,G83,G84,G86,G87,G88,G89,G92)</f>
        <v>326380</v>
      </c>
      <c r="H94" s="934">
        <f t="shared" si="12"/>
        <v>24.774012162066338</v>
      </c>
      <c r="I94" s="937">
        <f t="shared" si="11"/>
        <v>11.908987033788481</v>
      </c>
      <c r="J94" s="996">
        <f t="shared" si="11"/>
        <v>49.947814802231875</v>
      </c>
      <c r="K94" s="927">
        <f>SUM(K78:K79,K82,K83,K84,K86,K87,K88,K89,K92)</f>
        <v>111787</v>
      </c>
      <c r="L94" s="931">
        <f>SUM(L78:L79,L82,L83,L84,L86,L87,L88,L89,L92)</f>
        <v>54110</v>
      </c>
      <c r="M94" s="929">
        <f>SUM(M78:M79,M82,M83,M84,M86,M87,M88,M89,M92)</f>
        <v>57677</v>
      </c>
      <c r="N94" s="934">
        <f t="shared" si="13"/>
        <v>5.7858579877675433</v>
      </c>
      <c r="O94" s="937">
        <f t="shared" si="13"/>
        <v>4.2318698670687631</v>
      </c>
      <c r="P94" s="938">
        <f t="shared" si="13"/>
        <v>8.8266441398012372</v>
      </c>
    </row>
    <row r="95" spans="1:16" ht="14.25">
      <c r="A95" s="997" t="s">
        <v>27</v>
      </c>
      <c r="B95" s="939">
        <v>419266</v>
      </c>
      <c r="C95" s="940">
        <v>274342</v>
      </c>
      <c r="D95" s="941">
        <v>144924</v>
      </c>
      <c r="E95" s="939">
        <f>SUM(E80,E81,E85,E90,E91,E93)</f>
        <v>201850</v>
      </c>
      <c r="F95" s="940">
        <f>SUM(F80,F81,F85,F90,F91,F93)</f>
        <v>87022</v>
      </c>
      <c r="G95" s="941">
        <f>SUM(G80,G81,G85,G90,G91,G93)</f>
        <v>114828</v>
      </c>
      <c r="H95" s="946">
        <f t="shared" si="12"/>
        <v>48.143660587789142</v>
      </c>
      <c r="I95" s="949">
        <f t="shared" si="11"/>
        <v>31.720261571323384</v>
      </c>
      <c r="J95" s="998">
        <f t="shared" si="11"/>
        <v>79.233253291380308</v>
      </c>
      <c r="K95" s="939">
        <f>SUM(K80,K81,K85,K90,K91,K93)</f>
        <v>17619</v>
      </c>
      <c r="L95" s="943">
        <f>SUM(L80,L81,L85,L90,L91,L93)</f>
        <v>9295</v>
      </c>
      <c r="M95" s="941">
        <f>SUM(M80,M81,M85,M90,M91,M93)</f>
        <v>8324</v>
      </c>
      <c r="N95" s="946">
        <f t="shared" si="13"/>
        <v>4.2023440965878462</v>
      </c>
      <c r="O95" s="949">
        <f t="shared" si="13"/>
        <v>3.3881068155805529</v>
      </c>
      <c r="P95" s="950">
        <f t="shared" si="13"/>
        <v>5.7437001462835697</v>
      </c>
    </row>
    <row r="96" spans="1:16" ht="14.25">
      <c r="A96" s="999" t="s">
        <v>26</v>
      </c>
      <c r="B96" s="951">
        <v>2351339</v>
      </c>
      <c r="C96" s="952">
        <v>1552973</v>
      </c>
      <c r="D96" s="953">
        <v>798366</v>
      </c>
      <c r="E96" s="951">
        <f>SUM(E78:E93)</f>
        <v>680502</v>
      </c>
      <c r="F96" s="952">
        <f>SUM(F78:F93)</f>
        <v>239294</v>
      </c>
      <c r="G96" s="953">
        <f>SUM(G78:G93)</f>
        <v>441208</v>
      </c>
      <c r="H96" s="958">
        <f t="shared" si="12"/>
        <v>28.941041678805142</v>
      </c>
      <c r="I96" s="961">
        <f t="shared" si="11"/>
        <v>15.40876757033123</v>
      </c>
      <c r="J96" s="1000">
        <f t="shared" si="11"/>
        <v>55.26387646768525</v>
      </c>
      <c r="K96" s="951">
        <f>SUM(K78:K93)</f>
        <v>129406</v>
      </c>
      <c r="L96" s="955">
        <f>SUM(L78:L93)</f>
        <v>63405</v>
      </c>
      <c r="M96" s="953">
        <f>SUM(M78:M93)</f>
        <v>66001</v>
      </c>
      <c r="N96" s="958">
        <f t="shared" si="13"/>
        <v>5.5035024724210331</v>
      </c>
      <c r="O96" s="961">
        <f t="shared" si="13"/>
        <v>4.0828140605148961</v>
      </c>
      <c r="P96" s="962">
        <f t="shared" si="13"/>
        <v>8.2670103686780259</v>
      </c>
    </row>
    <row r="97" spans="1:16" ht="15" customHeight="1">
      <c r="A97" s="1876" t="s">
        <v>470</v>
      </c>
      <c r="B97" s="1876"/>
      <c r="C97" s="1876"/>
      <c r="D97" s="1876"/>
      <c r="E97" s="1876"/>
      <c r="F97" s="1876"/>
      <c r="G97" s="1876"/>
      <c r="H97" s="1876"/>
      <c r="I97" s="1876"/>
      <c r="J97" s="1876"/>
      <c r="K97" s="1876"/>
      <c r="L97" s="1876"/>
      <c r="M97" s="1876"/>
      <c r="N97" s="1876"/>
      <c r="O97" s="1876"/>
      <c r="P97" s="1876"/>
    </row>
    <row r="98" spans="1:16" ht="14.25">
      <c r="A98" s="1855" t="s">
        <v>471</v>
      </c>
      <c r="B98" s="1856"/>
      <c r="C98" s="1856"/>
      <c r="D98" s="1856"/>
      <c r="E98" s="1856"/>
      <c r="F98" s="1856"/>
      <c r="G98" s="1856"/>
      <c r="H98" s="1856"/>
      <c r="I98" s="1856"/>
      <c r="J98" s="1856"/>
      <c r="K98" s="1856"/>
      <c r="L98" s="1856"/>
      <c r="M98" s="1856"/>
      <c r="N98" s="1856"/>
      <c r="O98" s="1856"/>
      <c r="P98" s="1856"/>
    </row>
    <row r="99" spans="1:16" ht="14.25">
      <c r="A99" s="1877" t="s">
        <v>502</v>
      </c>
      <c r="B99" s="1877"/>
      <c r="C99" s="1877"/>
      <c r="D99" s="1877"/>
      <c r="E99" s="1877"/>
      <c r="F99" s="1877"/>
      <c r="G99" s="1877"/>
      <c r="H99" s="1877"/>
      <c r="I99" s="1877"/>
      <c r="J99" s="1877"/>
      <c r="K99" s="1877"/>
      <c r="L99" s="1877"/>
      <c r="M99" s="1877"/>
      <c r="N99" s="1877"/>
      <c r="O99" s="1877"/>
      <c r="P99" s="1877"/>
    </row>
    <row r="100" spans="1:16" ht="25.5" customHeight="1">
      <c r="A100" s="1878" t="s">
        <v>801</v>
      </c>
      <c r="B100" s="1878"/>
      <c r="C100" s="1878"/>
      <c r="D100" s="1878"/>
      <c r="E100" s="1878"/>
      <c r="F100" s="1878"/>
      <c r="G100" s="1878"/>
      <c r="H100" s="1878"/>
      <c r="I100" s="1878"/>
      <c r="J100" s="1878"/>
      <c r="K100" s="1878"/>
      <c r="L100" s="1878"/>
      <c r="M100" s="1878"/>
      <c r="N100" s="1878"/>
      <c r="O100" s="1878"/>
      <c r="P100" s="1878"/>
    </row>
    <row r="101" spans="1:16" ht="14.45" customHeight="1">
      <c r="A101" s="820"/>
      <c r="B101" s="820"/>
      <c r="C101" s="820"/>
      <c r="D101" s="820"/>
      <c r="E101" s="820"/>
      <c r="F101" s="820"/>
      <c r="G101" s="820"/>
      <c r="H101" s="820"/>
      <c r="I101" s="820"/>
      <c r="J101" s="820"/>
      <c r="K101" s="820"/>
      <c r="L101" s="820"/>
      <c r="M101" s="820"/>
      <c r="N101" s="820"/>
      <c r="O101" s="820"/>
      <c r="P101" s="820"/>
    </row>
    <row r="102" spans="1:16" ht="23.25">
      <c r="A102" s="1842">
        <v>2020</v>
      </c>
      <c r="B102" s="1842"/>
      <c r="C102" s="1842"/>
      <c r="D102" s="1842"/>
      <c r="E102" s="1842"/>
      <c r="F102" s="1842"/>
      <c r="G102" s="1842"/>
      <c r="H102" s="1842"/>
      <c r="I102" s="1842"/>
      <c r="J102" s="1842"/>
      <c r="K102" s="1842"/>
      <c r="L102" s="1842"/>
      <c r="M102" s="1842"/>
      <c r="N102" s="1842"/>
      <c r="O102" s="1842"/>
      <c r="P102" s="1842"/>
    </row>
    <row r="103" spans="1:16" ht="17.25" customHeight="1">
      <c r="A103" s="5"/>
      <c r="B103" s="964"/>
      <c r="C103" s="964"/>
      <c r="D103" s="964"/>
      <c r="E103" s="964"/>
      <c r="F103" s="964"/>
      <c r="G103" s="964"/>
      <c r="H103" s="820"/>
      <c r="I103" s="820"/>
      <c r="J103" s="820"/>
      <c r="K103" s="820"/>
      <c r="L103" s="820"/>
      <c r="M103" s="820"/>
      <c r="N103" s="820"/>
      <c r="O103" s="820"/>
      <c r="P103" s="820"/>
    </row>
    <row r="104" spans="1:16" ht="17.25">
      <c r="A104" s="1843" t="s">
        <v>503</v>
      </c>
      <c r="B104" s="1843"/>
      <c r="C104" s="1843"/>
      <c r="D104" s="1843"/>
      <c r="E104" s="1843"/>
      <c r="F104" s="1843"/>
      <c r="G104" s="1843"/>
      <c r="H104" s="1843"/>
      <c r="I104" s="1843"/>
      <c r="J104" s="1843"/>
      <c r="K104" s="1843"/>
      <c r="L104" s="1843"/>
      <c r="M104" s="1843"/>
      <c r="N104" s="1843"/>
      <c r="O104" s="1843"/>
      <c r="P104" s="1843"/>
    </row>
    <row r="105" spans="1:16" ht="15.75" customHeight="1">
      <c r="A105" s="1888" t="s">
        <v>8</v>
      </c>
      <c r="B105" s="1891" t="s">
        <v>483</v>
      </c>
      <c r="C105" s="1892"/>
      <c r="D105" s="1893"/>
      <c r="E105" s="1891" t="s">
        <v>496</v>
      </c>
      <c r="F105" s="1892"/>
      <c r="G105" s="1892"/>
      <c r="H105" s="1892"/>
      <c r="I105" s="1892"/>
      <c r="J105" s="1893"/>
      <c r="K105" s="1891" t="s">
        <v>497</v>
      </c>
      <c r="L105" s="1892"/>
      <c r="M105" s="1892"/>
      <c r="N105" s="1892"/>
      <c r="O105" s="1892"/>
      <c r="P105" s="1834"/>
    </row>
    <row r="106" spans="1:16" ht="15.75" customHeight="1">
      <c r="A106" s="1889"/>
      <c r="B106" s="1891" t="s">
        <v>498</v>
      </c>
      <c r="C106" s="1892"/>
      <c r="D106" s="1893"/>
      <c r="E106" s="1891" t="s">
        <v>498</v>
      </c>
      <c r="F106" s="1892"/>
      <c r="G106" s="1893"/>
      <c r="H106" s="1891" t="s">
        <v>476</v>
      </c>
      <c r="I106" s="1892"/>
      <c r="J106" s="1893"/>
      <c r="K106" s="1891" t="s">
        <v>498</v>
      </c>
      <c r="L106" s="1892"/>
      <c r="M106" s="1893"/>
      <c r="N106" s="1891" t="s">
        <v>476</v>
      </c>
      <c r="O106" s="1892"/>
      <c r="P106" s="1834"/>
    </row>
    <row r="107" spans="1:16" ht="15.75" customHeight="1">
      <c r="A107" s="1889"/>
      <c r="B107" s="1894" t="s">
        <v>34</v>
      </c>
      <c r="C107" s="1891" t="s">
        <v>33</v>
      </c>
      <c r="D107" s="1893"/>
      <c r="E107" s="1894" t="s">
        <v>34</v>
      </c>
      <c r="F107" s="1891" t="s">
        <v>33</v>
      </c>
      <c r="G107" s="1893"/>
      <c r="H107" s="1894" t="s">
        <v>34</v>
      </c>
      <c r="I107" s="1891" t="s">
        <v>33</v>
      </c>
      <c r="J107" s="1893"/>
      <c r="K107" s="1894" t="s">
        <v>34</v>
      </c>
      <c r="L107" s="1891" t="s">
        <v>33</v>
      </c>
      <c r="M107" s="1893"/>
      <c r="N107" s="1894" t="s">
        <v>34</v>
      </c>
      <c r="O107" s="1891" t="s">
        <v>33</v>
      </c>
      <c r="P107" s="1834"/>
    </row>
    <row r="108" spans="1:16" ht="15" customHeight="1">
      <c r="A108" s="1889"/>
      <c r="B108" s="1895"/>
      <c r="C108" s="1881" t="s">
        <v>499</v>
      </c>
      <c r="D108" s="1879" t="s">
        <v>465</v>
      </c>
      <c r="E108" s="1895"/>
      <c r="F108" s="1881" t="s">
        <v>499</v>
      </c>
      <c r="G108" s="1879" t="s">
        <v>465</v>
      </c>
      <c r="H108" s="1895"/>
      <c r="I108" s="1881" t="s">
        <v>499</v>
      </c>
      <c r="J108" s="1879" t="s">
        <v>465</v>
      </c>
      <c r="K108" s="1895"/>
      <c r="L108" s="1881" t="s">
        <v>499</v>
      </c>
      <c r="M108" s="1879" t="s">
        <v>465</v>
      </c>
      <c r="N108" s="1895"/>
      <c r="O108" s="1881" t="s">
        <v>499</v>
      </c>
      <c r="P108" s="1883" t="s">
        <v>465</v>
      </c>
    </row>
    <row r="109" spans="1:16" s="813" customFormat="1" ht="15">
      <c r="A109" s="1889"/>
      <c r="B109" s="1896"/>
      <c r="C109" s="1882"/>
      <c r="D109" s="1880"/>
      <c r="E109" s="1896"/>
      <c r="F109" s="1882"/>
      <c r="G109" s="1880"/>
      <c r="H109" s="1896"/>
      <c r="I109" s="1882"/>
      <c r="J109" s="1880"/>
      <c r="K109" s="1896"/>
      <c r="L109" s="1882"/>
      <c r="M109" s="1880"/>
      <c r="N109" s="1896"/>
      <c r="O109" s="1882"/>
      <c r="P109" s="1884"/>
    </row>
    <row r="110" spans="1:16" s="813" customFormat="1" ht="15.75" thickBot="1">
      <c r="A110" s="1890"/>
      <c r="B110" s="1885" t="s">
        <v>1</v>
      </c>
      <c r="C110" s="1886"/>
      <c r="D110" s="1887"/>
      <c r="E110" s="1885" t="s">
        <v>1</v>
      </c>
      <c r="F110" s="1886"/>
      <c r="G110" s="1887"/>
      <c r="H110" s="1885" t="s">
        <v>469</v>
      </c>
      <c r="I110" s="1886"/>
      <c r="J110" s="1887"/>
      <c r="K110" s="1885" t="s">
        <v>1</v>
      </c>
      <c r="L110" s="1886"/>
      <c r="M110" s="1887"/>
      <c r="N110" s="1885" t="s">
        <v>469</v>
      </c>
      <c r="O110" s="1886"/>
      <c r="P110" s="1836"/>
    </row>
    <row r="111" spans="1:16" s="813" customFormat="1" ht="15">
      <c r="A111" s="975" t="s">
        <v>9</v>
      </c>
      <c r="B111" s="910">
        <v>328592</v>
      </c>
      <c r="C111" s="833">
        <v>218485</v>
      </c>
      <c r="D111" s="858">
        <v>110107</v>
      </c>
      <c r="E111" s="910">
        <v>83100</v>
      </c>
      <c r="F111" s="833">
        <v>28385</v>
      </c>
      <c r="G111" s="919">
        <v>54715</v>
      </c>
      <c r="H111" s="913">
        <f>E111/B111*100</f>
        <v>25.289720991381408</v>
      </c>
      <c r="I111" s="836">
        <f t="shared" ref="I111:J129" si="16">F111/C111*100</f>
        <v>12.991738563288097</v>
      </c>
      <c r="J111" s="991">
        <f t="shared" si="16"/>
        <v>49.692571771095388</v>
      </c>
      <c r="K111" s="910">
        <v>15446</v>
      </c>
      <c r="L111" s="833">
        <v>7671</v>
      </c>
      <c r="M111" s="919">
        <v>7775</v>
      </c>
      <c r="N111" s="920">
        <f>K111/B111*100</f>
        <v>4.7006622194088719</v>
      </c>
      <c r="O111" s="836">
        <f>L111/C111*100</f>
        <v>3.5109961782273382</v>
      </c>
      <c r="P111" s="840">
        <f>M111/D111*100</f>
        <v>7.0613130863614479</v>
      </c>
    </row>
    <row r="112" spans="1:16" s="813" customFormat="1" ht="15">
      <c r="A112" s="977" t="s">
        <v>10</v>
      </c>
      <c r="B112" s="914">
        <v>386391</v>
      </c>
      <c r="C112" s="847">
        <v>257040</v>
      </c>
      <c r="D112" s="848">
        <v>129351</v>
      </c>
      <c r="E112" s="914">
        <v>104949</v>
      </c>
      <c r="F112" s="847">
        <v>38051</v>
      </c>
      <c r="G112" s="916">
        <v>66898</v>
      </c>
      <c r="H112" s="917">
        <f t="shared" ref="H112:H129" si="17">E112/B112*100</f>
        <v>27.161346925782432</v>
      </c>
      <c r="I112" s="850">
        <f t="shared" si="16"/>
        <v>14.80353252412076</v>
      </c>
      <c r="J112" s="993">
        <f t="shared" si="16"/>
        <v>51.718193133412193</v>
      </c>
      <c r="K112" s="914">
        <v>9237</v>
      </c>
      <c r="L112" s="847">
        <v>4175</v>
      </c>
      <c r="M112" s="916">
        <v>5062</v>
      </c>
      <c r="N112" s="917">
        <f t="shared" ref="N112:P129" si="18">K112/B112*100</f>
        <v>2.3905836316063263</v>
      </c>
      <c r="O112" s="850">
        <f t="shared" si="18"/>
        <v>1.624260815437286</v>
      </c>
      <c r="P112" s="852">
        <f t="shared" si="18"/>
        <v>3.9133829657289079</v>
      </c>
    </row>
    <row r="113" spans="1:16" s="813" customFormat="1" ht="15">
      <c r="A113" s="975" t="s">
        <v>11</v>
      </c>
      <c r="B113" s="918">
        <v>116834</v>
      </c>
      <c r="C113" s="833">
        <v>77682</v>
      </c>
      <c r="D113" s="858">
        <v>39152</v>
      </c>
      <c r="E113" s="918">
        <v>48329</v>
      </c>
      <c r="F113" s="833">
        <v>19291</v>
      </c>
      <c r="G113" s="919">
        <v>29038</v>
      </c>
      <c r="H113" s="920">
        <f t="shared" si="17"/>
        <v>41.365527158190254</v>
      </c>
      <c r="I113" s="836">
        <f t="shared" si="16"/>
        <v>24.833294714348238</v>
      </c>
      <c r="J113" s="991">
        <f t="shared" si="16"/>
        <v>74.167347772783003</v>
      </c>
      <c r="K113" s="918">
        <v>4078</v>
      </c>
      <c r="L113" s="833">
        <v>2241</v>
      </c>
      <c r="M113" s="919">
        <v>1837</v>
      </c>
      <c r="N113" s="920">
        <f t="shared" si="18"/>
        <v>3.4904223085745589</v>
      </c>
      <c r="O113" s="836">
        <f t="shared" si="18"/>
        <v>2.8848381864524599</v>
      </c>
      <c r="P113" s="840">
        <f t="shared" si="18"/>
        <v>4.691969758888435</v>
      </c>
    </row>
    <row r="114" spans="1:16" s="813" customFormat="1" ht="15">
      <c r="A114" s="977" t="s">
        <v>12</v>
      </c>
      <c r="B114" s="914">
        <v>62959</v>
      </c>
      <c r="C114" s="847">
        <v>40697</v>
      </c>
      <c r="D114" s="848">
        <v>22262</v>
      </c>
      <c r="E114" s="914">
        <v>32855</v>
      </c>
      <c r="F114" s="847">
        <v>14461</v>
      </c>
      <c r="G114" s="916">
        <v>18394</v>
      </c>
      <c r="H114" s="917">
        <f t="shared" si="17"/>
        <v>52.184755158118776</v>
      </c>
      <c r="I114" s="850">
        <f t="shared" si="16"/>
        <v>35.533331695210954</v>
      </c>
      <c r="J114" s="993">
        <f t="shared" si="16"/>
        <v>82.625101069086341</v>
      </c>
      <c r="K114" s="914">
        <v>3448</v>
      </c>
      <c r="L114" s="847">
        <v>1863</v>
      </c>
      <c r="M114" s="916">
        <v>1585</v>
      </c>
      <c r="N114" s="917">
        <f t="shared" si="18"/>
        <v>5.4765799965056621</v>
      </c>
      <c r="O114" s="850">
        <f t="shared" si="18"/>
        <v>4.5777330024326117</v>
      </c>
      <c r="P114" s="852">
        <f t="shared" si="18"/>
        <v>7.1197556374090381</v>
      </c>
    </row>
    <row r="115" spans="1:16" s="813" customFormat="1" ht="15">
      <c r="A115" s="975" t="s">
        <v>13</v>
      </c>
      <c r="B115" s="918">
        <v>20737</v>
      </c>
      <c r="C115" s="833">
        <v>13924</v>
      </c>
      <c r="D115" s="858">
        <v>6813</v>
      </c>
      <c r="E115" s="918">
        <v>5102</v>
      </c>
      <c r="F115" s="833">
        <v>1707</v>
      </c>
      <c r="G115" s="919">
        <v>3395</v>
      </c>
      <c r="H115" s="920">
        <f t="shared" si="17"/>
        <v>24.603365964218547</v>
      </c>
      <c r="I115" s="836">
        <f t="shared" si="16"/>
        <v>12.259408216029877</v>
      </c>
      <c r="J115" s="991">
        <f t="shared" si="16"/>
        <v>49.831205049170698</v>
      </c>
      <c r="K115" s="918">
        <v>905</v>
      </c>
      <c r="L115" s="833">
        <v>450</v>
      </c>
      <c r="M115" s="919">
        <v>455</v>
      </c>
      <c r="N115" s="920">
        <f t="shared" si="18"/>
        <v>4.3641799681728317</v>
      </c>
      <c r="O115" s="836">
        <f t="shared" si="18"/>
        <v>3.231829933927032</v>
      </c>
      <c r="P115" s="840">
        <f t="shared" si="18"/>
        <v>6.6784089241156614</v>
      </c>
    </row>
    <row r="116" spans="1:16" s="813" customFormat="1" ht="15">
      <c r="A116" s="977" t="s">
        <v>14</v>
      </c>
      <c r="B116" s="914">
        <v>60938</v>
      </c>
      <c r="C116" s="847">
        <v>40737</v>
      </c>
      <c r="D116" s="848">
        <v>20201</v>
      </c>
      <c r="E116" s="914">
        <v>26273</v>
      </c>
      <c r="F116" s="847">
        <v>11023</v>
      </c>
      <c r="G116" s="916">
        <v>15250</v>
      </c>
      <c r="H116" s="917">
        <f t="shared" si="17"/>
        <v>43.114312908201782</v>
      </c>
      <c r="I116" s="850">
        <f t="shared" si="16"/>
        <v>27.058939048039864</v>
      </c>
      <c r="J116" s="993">
        <f t="shared" si="16"/>
        <v>75.491312311271713</v>
      </c>
      <c r="K116" s="914">
        <v>2156</v>
      </c>
      <c r="L116" s="847">
        <v>1053</v>
      </c>
      <c r="M116" s="916">
        <v>1103</v>
      </c>
      <c r="N116" s="917">
        <f t="shared" si="18"/>
        <v>3.5380222521251108</v>
      </c>
      <c r="O116" s="850">
        <f t="shared" si="18"/>
        <v>2.5848737020399146</v>
      </c>
      <c r="P116" s="852">
        <f t="shared" si="18"/>
        <v>5.4601257363496858</v>
      </c>
    </row>
    <row r="117" spans="1:16" s="813" customFormat="1" ht="15">
      <c r="A117" s="975" t="s">
        <v>15</v>
      </c>
      <c r="B117" s="918">
        <v>182875</v>
      </c>
      <c r="C117" s="833">
        <v>121055</v>
      </c>
      <c r="D117" s="858">
        <v>61820</v>
      </c>
      <c r="E117" s="918">
        <v>48934</v>
      </c>
      <c r="F117" s="833">
        <v>17871</v>
      </c>
      <c r="G117" s="919">
        <v>31063</v>
      </c>
      <c r="H117" s="920">
        <f t="shared" si="17"/>
        <v>26.758168147641832</v>
      </c>
      <c r="I117" s="836">
        <f t="shared" si="16"/>
        <v>14.762711164346785</v>
      </c>
      <c r="J117" s="991">
        <f t="shared" si="16"/>
        <v>50.247492720802335</v>
      </c>
      <c r="K117" s="918">
        <v>9489</v>
      </c>
      <c r="L117" s="833">
        <v>4682</v>
      </c>
      <c r="M117" s="919">
        <v>4807</v>
      </c>
      <c r="N117" s="920">
        <f t="shared" si="18"/>
        <v>5.1887901572112103</v>
      </c>
      <c r="O117" s="836">
        <f t="shared" si="18"/>
        <v>3.8676634587584156</v>
      </c>
      <c r="P117" s="840">
        <f t="shared" si="18"/>
        <v>7.7758007117437717</v>
      </c>
    </row>
    <row r="118" spans="1:16" s="813" customFormat="1" ht="15">
      <c r="A118" s="977" t="s">
        <v>24</v>
      </c>
      <c r="B118" s="914">
        <v>39337</v>
      </c>
      <c r="C118" s="847">
        <v>25846</v>
      </c>
      <c r="D118" s="848">
        <v>13491</v>
      </c>
      <c r="E118" s="914">
        <v>19480</v>
      </c>
      <c r="F118" s="847">
        <v>8823</v>
      </c>
      <c r="G118" s="916">
        <v>10657</v>
      </c>
      <c r="H118" s="917">
        <f t="shared" si="17"/>
        <v>49.520807382362662</v>
      </c>
      <c r="I118" s="850">
        <f t="shared" si="16"/>
        <v>34.136810338156778</v>
      </c>
      <c r="J118" s="993">
        <f t="shared" si="16"/>
        <v>78.993403009413683</v>
      </c>
      <c r="K118" s="914">
        <v>3194</v>
      </c>
      <c r="L118" s="847">
        <v>1715</v>
      </c>
      <c r="M118" s="916">
        <v>1479</v>
      </c>
      <c r="N118" s="917">
        <f t="shared" si="18"/>
        <v>8.1195820728576145</v>
      </c>
      <c r="O118" s="850">
        <f t="shared" si="18"/>
        <v>6.6354561634295441</v>
      </c>
      <c r="P118" s="852">
        <f t="shared" si="18"/>
        <v>10.962864131643318</v>
      </c>
    </row>
    <row r="119" spans="1:16" s="813" customFormat="1" ht="15">
      <c r="A119" s="975" t="s">
        <v>16</v>
      </c>
      <c r="B119" s="918">
        <v>224293</v>
      </c>
      <c r="C119" s="833">
        <v>148409</v>
      </c>
      <c r="D119" s="858">
        <v>75884</v>
      </c>
      <c r="E119" s="918">
        <v>57616</v>
      </c>
      <c r="F119" s="833">
        <v>20357</v>
      </c>
      <c r="G119" s="919">
        <v>37259</v>
      </c>
      <c r="H119" s="920">
        <f t="shared" si="17"/>
        <v>25.687827975014827</v>
      </c>
      <c r="I119" s="836">
        <f t="shared" si="16"/>
        <v>13.716823103720124</v>
      </c>
      <c r="J119" s="991">
        <f t="shared" si="16"/>
        <v>49.099942016762427</v>
      </c>
      <c r="K119" s="918">
        <v>16237</v>
      </c>
      <c r="L119" s="833">
        <v>7705</v>
      </c>
      <c r="M119" s="919">
        <v>8532</v>
      </c>
      <c r="N119" s="920">
        <f t="shared" si="18"/>
        <v>7.2391915931393314</v>
      </c>
      <c r="O119" s="836">
        <f t="shared" si="18"/>
        <v>5.1917336549670168</v>
      </c>
      <c r="P119" s="840">
        <f t="shared" si="18"/>
        <v>11.243476885773022</v>
      </c>
    </row>
    <row r="120" spans="1:16" s="813" customFormat="1" ht="15">
      <c r="A120" s="977" t="s">
        <v>17</v>
      </c>
      <c r="B120" s="914">
        <v>519351</v>
      </c>
      <c r="C120" s="847">
        <v>344093</v>
      </c>
      <c r="D120" s="848">
        <v>175258</v>
      </c>
      <c r="E120" s="914">
        <v>100653</v>
      </c>
      <c r="F120" s="847">
        <v>21419</v>
      </c>
      <c r="G120" s="916">
        <v>79234</v>
      </c>
      <c r="H120" s="917">
        <f t="shared" si="17"/>
        <v>19.380534551777121</v>
      </c>
      <c r="I120" s="850">
        <f t="shared" si="16"/>
        <v>6.224770628870683</v>
      </c>
      <c r="J120" s="993">
        <f t="shared" si="16"/>
        <v>45.209919090711978</v>
      </c>
      <c r="K120" s="914">
        <v>51083</v>
      </c>
      <c r="L120" s="847">
        <v>25949</v>
      </c>
      <c r="M120" s="916">
        <v>25134</v>
      </c>
      <c r="N120" s="917">
        <f t="shared" si="18"/>
        <v>9.8359298432081577</v>
      </c>
      <c r="O120" s="850">
        <f t="shared" si="18"/>
        <v>7.5412751785127856</v>
      </c>
      <c r="P120" s="852">
        <f t="shared" si="18"/>
        <v>14.341142772369878</v>
      </c>
    </row>
    <row r="121" spans="1:16" s="813" customFormat="1" ht="15">
      <c r="A121" s="975" t="s">
        <v>18</v>
      </c>
      <c r="B121" s="918">
        <v>114890</v>
      </c>
      <c r="C121" s="833">
        <v>75640</v>
      </c>
      <c r="D121" s="858">
        <v>39250</v>
      </c>
      <c r="E121" s="918">
        <v>32829</v>
      </c>
      <c r="F121" s="833">
        <v>6049</v>
      </c>
      <c r="G121" s="919">
        <v>26780</v>
      </c>
      <c r="H121" s="920">
        <f t="shared" si="17"/>
        <v>28.574288449821566</v>
      </c>
      <c r="I121" s="836">
        <f t="shared" si="16"/>
        <v>7.9970914859862505</v>
      </c>
      <c r="J121" s="991">
        <f t="shared" si="16"/>
        <v>68.229299363057322</v>
      </c>
      <c r="K121" s="918">
        <v>3002</v>
      </c>
      <c r="L121" s="833">
        <v>1963</v>
      </c>
      <c r="M121" s="919">
        <v>1039</v>
      </c>
      <c r="N121" s="920">
        <f t="shared" si="18"/>
        <v>2.6129341108886761</v>
      </c>
      <c r="O121" s="836">
        <f t="shared" si="18"/>
        <v>2.5951877313590694</v>
      </c>
      <c r="P121" s="840">
        <f t="shared" si="18"/>
        <v>2.6471337579617833</v>
      </c>
    </row>
    <row r="122" spans="1:16" s="813" customFormat="1" ht="15">
      <c r="A122" s="977" t="s">
        <v>19</v>
      </c>
      <c r="B122" s="914">
        <v>24549</v>
      </c>
      <c r="C122" s="847">
        <v>16142</v>
      </c>
      <c r="D122" s="848">
        <v>8407</v>
      </c>
      <c r="E122" s="914">
        <v>6584</v>
      </c>
      <c r="F122" s="847">
        <v>2565</v>
      </c>
      <c r="G122" s="916">
        <v>4019</v>
      </c>
      <c r="H122" s="917">
        <f t="shared" si="17"/>
        <v>26.819829728298505</v>
      </c>
      <c r="I122" s="850">
        <f t="shared" si="16"/>
        <v>15.890224259695204</v>
      </c>
      <c r="J122" s="993">
        <f t="shared" si="16"/>
        <v>47.805400261686692</v>
      </c>
      <c r="K122" s="914">
        <v>737</v>
      </c>
      <c r="L122" s="847">
        <v>344</v>
      </c>
      <c r="M122" s="916">
        <v>393</v>
      </c>
      <c r="N122" s="917">
        <f t="shared" si="18"/>
        <v>3.0021589474113002</v>
      </c>
      <c r="O122" s="850">
        <f t="shared" si="18"/>
        <v>2.1310866063684797</v>
      </c>
      <c r="P122" s="852">
        <f t="shared" si="18"/>
        <v>4.674675865350304</v>
      </c>
    </row>
    <row r="123" spans="1:16" s="813" customFormat="1" ht="15">
      <c r="A123" s="975" t="s">
        <v>20</v>
      </c>
      <c r="B123" s="918">
        <v>107915</v>
      </c>
      <c r="C123" s="833">
        <v>70385</v>
      </c>
      <c r="D123" s="858">
        <v>37530</v>
      </c>
      <c r="E123" s="918">
        <v>50036</v>
      </c>
      <c r="F123" s="833">
        <v>21323</v>
      </c>
      <c r="G123" s="919">
        <v>28713</v>
      </c>
      <c r="H123" s="920">
        <f t="shared" si="17"/>
        <v>46.36612148450169</v>
      </c>
      <c r="I123" s="836">
        <f t="shared" si="16"/>
        <v>30.294807132201463</v>
      </c>
      <c r="J123" s="991">
        <f t="shared" si="16"/>
        <v>76.506794564348525</v>
      </c>
      <c r="K123" s="918">
        <v>6979</v>
      </c>
      <c r="L123" s="833">
        <v>3549</v>
      </c>
      <c r="M123" s="919">
        <v>3430</v>
      </c>
      <c r="N123" s="920">
        <f t="shared" si="18"/>
        <v>6.4671269054348333</v>
      </c>
      <c r="O123" s="836">
        <f t="shared" si="18"/>
        <v>5.0422675285927401</v>
      </c>
      <c r="P123" s="840">
        <f t="shared" si="18"/>
        <v>9.1393551825206512</v>
      </c>
    </row>
    <row r="124" spans="1:16" s="813" customFormat="1" ht="15">
      <c r="A124" s="977" t="s">
        <v>21</v>
      </c>
      <c r="B124" s="914">
        <v>52535</v>
      </c>
      <c r="C124" s="847">
        <v>34154</v>
      </c>
      <c r="D124" s="848">
        <v>18381</v>
      </c>
      <c r="E124" s="914">
        <v>29950</v>
      </c>
      <c r="F124" s="847">
        <v>14061</v>
      </c>
      <c r="G124" s="916">
        <v>15889</v>
      </c>
      <c r="H124" s="917">
        <f t="shared" si="17"/>
        <v>57.009612639192916</v>
      </c>
      <c r="I124" s="850">
        <f t="shared" si="16"/>
        <v>41.169409146805648</v>
      </c>
      <c r="J124" s="993">
        <f t="shared" si="16"/>
        <v>86.442522169631687</v>
      </c>
      <c r="K124" s="914">
        <v>653</v>
      </c>
      <c r="L124" s="847">
        <v>317</v>
      </c>
      <c r="M124" s="916">
        <v>336</v>
      </c>
      <c r="N124" s="917">
        <f t="shared" si="18"/>
        <v>1.2429808698962597</v>
      </c>
      <c r="O124" s="850">
        <f t="shared" si="18"/>
        <v>0.92814897230192661</v>
      </c>
      <c r="P124" s="852">
        <f t="shared" si="18"/>
        <v>1.8279745389260649</v>
      </c>
    </row>
    <row r="125" spans="1:16" s="813" customFormat="1" ht="15">
      <c r="A125" s="975" t="s">
        <v>22</v>
      </c>
      <c r="B125" s="918">
        <v>76706</v>
      </c>
      <c r="C125" s="833">
        <v>50554</v>
      </c>
      <c r="D125" s="858">
        <v>26152</v>
      </c>
      <c r="E125" s="918">
        <v>20569</v>
      </c>
      <c r="F125" s="833">
        <v>7459</v>
      </c>
      <c r="G125" s="919">
        <v>13110</v>
      </c>
      <c r="H125" s="920">
        <f t="shared" si="17"/>
        <v>26.815372982556774</v>
      </c>
      <c r="I125" s="836">
        <f t="shared" si="16"/>
        <v>14.754519919294221</v>
      </c>
      <c r="J125" s="991">
        <f t="shared" si="16"/>
        <v>50.130009177118382</v>
      </c>
      <c r="K125" s="918">
        <v>6469</v>
      </c>
      <c r="L125" s="833">
        <v>3050</v>
      </c>
      <c r="M125" s="919">
        <v>3419</v>
      </c>
      <c r="N125" s="920">
        <f t="shared" si="18"/>
        <v>8.4334993351237184</v>
      </c>
      <c r="O125" s="836">
        <f t="shared" si="18"/>
        <v>6.033152668433754</v>
      </c>
      <c r="P125" s="840">
        <f t="shared" si="18"/>
        <v>13.073569899051698</v>
      </c>
    </row>
    <row r="126" spans="1:16" s="813" customFormat="1" ht="15.75" thickBot="1">
      <c r="A126" s="982" t="s">
        <v>23</v>
      </c>
      <c r="B126" s="922">
        <v>52515</v>
      </c>
      <c r="C126" s="865">
        <v>34159</v>
      </c>
      <c r="D126" s="866">
        <v>18356</v>
      </c>
      <c r="E126" s="922">
        <v>27789</v>
      </c>
      <c r="F126" s="865">
        <v>11651</v>
      </c>
      <c r="G126" s="973">
        <v>16138</v>
      </c>
      <c r="H126" s="925">
        <f t="shared" si="17"/>
        <v>52.916309625821192</v>
      </c>
      <c r="I126" s="868">
        <f t="shared" si="16"/>
        <v>34.108141339032173</v>
      </c>
      <c r="J126" s="994">
        <f t="shared" si="16"/>
        <v>87.916757463499678</v>
      </c>
      <c r="K126" s="922">
        <v>1002</v>
      </c>
      <c r="L126" s="865">
        <v>711</v>
      </c>
      <c r="M126" s="973">
        <v>291</v>
      </c>
      <c r="N126" s="925">
        <f t="shared" si="18"/>
        <v>1.9080262782062267</v>
      </c>
      <c r="O126" s="868">
        <f t="shared" si="18"/>
        <v>2.081442665183407</v>
      </c>
      <c r="P126" s="926">
        <f t="shared" si="18"/>
        <v>1.5853127042928743</v>
      </c>
    </row>
    <row r="127" spans="1:16" s="813" customFormat="1" ht="15">
      <c r="A127" s="995" t="s">
        <v>28</v>
      </c>
      <c r="B127" s="927">
        <v>1939322</v>
      </c>
      <c r="C127" s="928">
        <v>1286079</v>
      </c>
      <c r="D127" s="929">
        <v>653243</v>
      </c>
      <c r="E127" s="927">
        <f>SUM(E111:E112,E115,E116,E117,E119,E120,E121,E122,E125)</f>
        <v>486609</v>
      </c>
      <c r="F127" s="928">
        <f>SUM(F111:F112,F115,F116,F117,F119,F120,F121,F122,F125)</f>
        <v>154886</v>
      </c>
      <c r="G127" s="929">
        <f>SUM(G111:G112,G115,G116,G117,G119,G120,G121,G122,G125)</f>
        <v>331723</v>
      </c>
      <c r="H127" s="934">
        <f t="shared" si="17"/>
        <v>25.091707308017959</v>
      </c>
      <c r="I127" s="937">
        <f t="shared" si="16"/>
        <v>12.043272613890748</v>
      </c>
      <c r="J127" s="996">
        <f t="shared" si="16"/>
        <v>50.780949814999929</v>
      </c>
      <c r="K127" s="927">
        <f>SUM(K111:K112,K115,K116,K117,K119,K120,K121,K122,K125)</f>
        <v>114761</v>
      </c>
      <c r="L127" s="931">
        <f>SUM(L111:L112,L115,L116,L117,L119,L120,L121,L122,L125)</f>
        <v>57042</v>
      </c>
      <c r="M127" s="929">
        <f>SUM(M111:M112,M115,M116,M117,M119,M120,M121,M122,M125)</f>
        <v>57719</v>
      </c>
      <c r="N127" s="934">
        <f t="shared" si="18"/>
        <v>5.9175835678654707</v>
      </c>
      <c r="O127" s="937">
        <f t="shared" si="18"/>
        <v>4.4353418413643331</v>
      </c>
      <c r="P127" s="938">
        <f t="shared" si="18"/>
        <v>8.835762495732828</v>
      </c>
    </row>
    <row r="128" spans="1:16" ht="14.25">
      <c r="A128" s="997" t="s">
        <v>27</v>
      </c>
      <c r="B128" s="939">
        <v>432095</v>
      </c>
      <c r="C128" s="940">
        <v>282923</v>
      </c>
      <c r="D128" s="941">
        <v>149172</v>
      </c>
      <c r="E128" s="939">
        <f>SUM(E113,E114,E118,E123,E124,E126)</f>
        <v>208439</v>
      </c>
      <c r="F128" s="940">
        <f>SUM(F113,F114,F118,F123,F124,F126)</f>
        <v>89610</v>
      </c>
      <c r="G128" s="941">
        <f>SUM(G113,G114,G118,G123,G124,G126)</f>
        <v>118829</v>
      </c>
      <c r="H128" s="946">
        <f t="shared" si="17"/>
        <v>48.239160369826081</v>
      </c>
      <c r="I128" s="949">
        <f t="shared" si="16"/>
        <v>31.672928676707091</v>
      </c>
      <c r="J128" s="998">
        <f t="shared" si="16"/>
        <v>79.659051296489963</v>
      </c>
      <c r="K128" s="939">
        <f>SUM(K113,K114,K118,K123,K124,K126)</f>
        <v>19354</v>
      </c>
      <c r="L128" s="943">
        <f>SUM(L113,L114,L118,L123,L124,L126)</f>
        <v>10396</v>
      </c>
      <c r="M128" s="941">
        <f>SUM(M113,M114,M118,M123,M124,M126)</f>
        <v>8958</v>
      </c>
      <c r="N128" s="946">
        <f t="shared" si="18"/>
        <v>4.4791076036519746</v>
      </c>
      <c r="O128" s="949">
        <f t="shared" si="18"/>
        <v>3.6744980082920091</v>
      </c>
      <c r="P128" s="950">
        <f t="shared" si="18"/>
        <v>6.0051484192743949</v>
      </c>
    </row>
    <row r="129" spans="1:16" ht="14.25">
      <c r="A129" s="999" t="s">
        <v>26</v>
      </c>
      <c r="B129" s="951">
        <v>2371417</v>
      </c>
      <c r="C129" s="952">
        <v>1569002</v>
      </c>
      <c r="D129" s="953">
        <v>802415</v>
      </c>
      <c r="E129" s="951">
        <f>SUM(E111:E126)</f>
        <v>695048</v>
      </c>
      <c r="F129" s="952">
        <f>SUM(F111:F126)</f>
        <v>244496</v>
      </c>
      <c r="G129" s="953">
        <f>SUM(G111:G126)</f>
        <v>450552</v>
      </c>
      <c r="H129" s="958">
        <f t="shared" si="17"/>
        <v>29.309396027775797</v>
      </c>
      <c r="I129" s="961">
        <f t="shared" si="16"/>
        <v>15.582899193245133</v>
      </c>
      <c r="J129" s="1000">
        <f t="shared" si="16"/>
        <v>56.149498700796975</v>
      </c>
      <c r="K129" s="951">
        <f>SUM(K111:K126)</f>
        <v>134115</v>
      </c>
      <c r="L129" s="955">
        <f>SUM(L111:L126)</f>
        <v>67438</v>
      </c>
      <c r="M129" s="953">
        <f>SUM(M111:M126)</f>
        <v>66677</v>
      </c>
      <c r="N129" s="958">
        <f t="shared" si="18"/>
        <v>5.6554794032428708</v>
      </c>
      <c r="O129" s="961">
        <f t="shared" si="18"/>
        <v>4.2981462101386745</v>
      </c>
      <c r="P129" s="962">
        <f t="shared" si="18"/>
        <v>8.3095405743910575</v>
      </c>
    </row>
    <row r="130" spans="1:16" ht="15" customHeight="1">
      <c r="A130" s="1876" t="s">
        <v>470</v>
      </c>
      <c r="B130" s="1876"/>
      <c r="C130" s="1876"/>
      <c r="D130" s="1876"/>
      <c r="E130" s="1876"/>
      <c r="F130" s="1876"/>
      <c r="G130" s="1876"/>
      <c r="H130" s="1876"/>
      <c r="I130" s="1876"/>
      <c r="J130" s="1876"/>
      <c r="K130" s="1876"/>
      <c r="L130" s="1876"/>
      <c r="M130" s="1876"/>
      <c r="N130" s="1876"/>
      <c r="O130" s="1876"/>
      <c r="P130" s="1876"/>
    </row>
    <row r="131" spans="1:16" ht="14.25">
      <c r="A131" s="1855" t="s">
        <v>471</v>
      </c>
      <c r="B131" s="1856"/>
      <c r="C131" s="1856"/>
      <c r="D131" s="1856"/>
      <c r="E131" s="1856"/>
      <c r="F131" s="1856"/>
      <c r="G131" s="1856"/>
      <c r="H131" s="1856"/>
      <c r="I131" s="1856"/>
      <c r="J131" s="1856"/>
      <c r="K131" s="1856"/>
      <c r="L131" s="1856"/>
      <c r="M131" s="1856"/>
      <c r="N131" s="1856"/>
      <c r="O131" s="1856"/>
      <c r="P131" s="1856"/>
    </row>
    <row r="132" spans="1:16" ht="14.25">
      <c r="A132" s="1877" t="s">
        <v>504</v>
      </c>
      <c r="B132" s="1877"/>
      <c r="C132" s="1877"/>
      <c r="D132" s="1877"/>
      <c r="E132" s="1877"/>
      <c r="F132" s="1877"/>
      <c r="G132" s="1877"/>
      <c r="H132" s="1877"/>
      <c r="I132" s="1877"/>
      <c r="J132" s="1877"/>
      <c r="K132" s="1877"/>
      <c r="L132" s="1877"/>
      <c r="M132" s="1877"/>
      <c r="N132" s="1877"/>
      <c r="O132" s="1877"/>
      <c r="P132" s="1877"/>
    </row>
    <row r="133" spans="1:16" ht="24" customHeight="1">
      <c r="A133" s="1878" t="s">
        <v>802</v>
      </c>
      <c r="B133" s="1878"/>
      <c r="C133" s="1878"/>
      <c r="D133" s="1878"/>
      <c r="E133" s="1878"/>
      <c r="F133" s="1878"/>
      <c r="G133" s="1878"/>
      <c r="H133" s="1878"/>
      <c r="I133" s="1878"/>
      <c r="J133" s="1878"/>
      <c r="K133" s="1878"/>
      <c r="L133" s="1878"/>
      <c r="M133" s="1878"/>
      <c r="N133" s="1878"/>
      <c r="O133" s="1878"/>
      <c r="P133" s="1878"/>
    </row>
    <row r="134" spans="1:16" ht="14.45" customHeight="1">
      <c r="A134" s="820"/>
      <c r="B134" s="820"/>
      <c r="C134" s="820"/>
      <c r="D134" s="820"/>
      <c r="E134" s="820"/>
      <c r="F134" s="820"/>
      <c r="G134" s="820"/>
      <c r="H134" s="820"/>
      <c r="I134" s="820"/>
      <c r="J134" s="820"/>
      <c r="K134" s="820"/>
      <c r="L134" s="820"/>
      <c r="M134" s="820"/>
      <c r="N134" s="820"/>
      <c r="O134" s="820"/>
      <c r="P134" s="820"/>
    </row>
    <row r="135" spans="1:16" ht="23.25">
      <c r="A135" s="1842">
        <v>2019</v>
      </c>
      <c r="B135" s="1842"/>
      <c r="C135" s="1842"/>
      <c r="D135" s="1842"/>
      <c r="E135" s="1842"/>
      <c r="F135" s="1842"/>
      <c r="G135" s="1842"/>
      <c r="H135" s="1842"/>
      <c r="I135" s="1842"/>
      <c r="J135" s="1842"/>
      <c r="K135" s="1842"/>
      <c r="L135" s="1842"/>
      <c r="M135" s="1842"/>
      <c r="N135" s="1842"/>
      <c r="O135" s="1842"/>
      <c r="P135" s="1842"/>
    </row>
    <row r="136" spans="1:16" ht="17.25" customHeight="1">
      <c r="A136" s="964"/>
      <c r="B136" s="964"/>
      <c r="C136" s="964"/>
      <c r="D136" s="964"/>
      <c r="E136" s="964"/>
      <c r="F136" s="964"/>
      <c r="G136" s="964"/>
      <c r="H136" s="820"/>
      <c r="I136" s="820"/>
      <c r="J136" s="820"/>
      <c r="K136" s="820"/>
      <c r="L136" s="820"/>
      <c r="M136" s="820"/>
      <c r="N136" s="820"/>
      <c r="O136" s="820"/>
      <c r="P136" s="820"/>
    </row>
    <row r="137" spans="1:16" ht="17.25">
      <c r="A137" s="1843" t="s">
        <v>505</v>
      </c>
      <c r="B137" s="1843"/>
      <c r="C137" s="1843"/>
      <c r="D137" s="1843"/>
      <c r="E137" s="1843"/>
      <c r="F137" s="1843"/>
      <c r="G137" s="1843"/>
      <c r="H137" s="1843"/>
      <c r="I137" s="1843"/>
      <c r="J137" s="1843"/>
      <c r="K137" s="1843"/>
      <c r="L137" s="1843"/>
      <c r="M137" s="1843"/>
      <c r="N137" s="1843"/>
      <c r="O137" s="1843"/>
      <c r="P137" s="1843"/>
    </row>
    <row r="138" spans="1:16" ht="15.75" customHeight="1">
      <c r="A138" s="1888" t="s">
        <v>8</v>
      </c>
      <c r="B138" s="1891" t="s">
        <v>488</v>
      </c>
      <c r="C138" s="1892"/>
      <c r="D138" s="1893"/>
      <c r="E138" s="1891" t="s">
        <v>496</v>
      </c>
      <c r="F138" s="1892"/>
      <c r="G138" s="1892"/>
      <c r="H138" s="1892"/>
      <c r="I138" s="1892"/>
      <c r="J138" s="1893"/>
      <c r="K138" s="1891" t="s">
        <v>497</v>
      </c>
      <c r="L138" s="1892"/>
      <c r="M138" s="1892"/>
      <c r="N138" s="1892"/>
      <c r="O138" s="1892"/>
      <c r="P138" s="1834"/>
    </row>
    <row r="139" spans="1:16" ht="15.75" customHeight="1">
      <c r="A139" s="1889"/>
      <c r="B139" s="1891" t="s">
        <v>498</v>
      </c>
      <c r="C139" s="1892"/>
      <c r="D139" s="1893"/>
      <c r="E139" s="1891" t="s">
        <v>498</v>
      </c>
      <c r="F139" s="1892"/>
      <c r="G139" s="1893"/>
      <c r="H139" s="1891" t="s">
        <v>476</v>
      </c>
      <c r="I139" s="1892"/>
      <c r="J139" s="1893"/>
      <c r="K139" s="1891" t="s">
        <v>498</v>
      </c>
      <c r="L139" s="1892"/>
      <c r="M139" s="1893"/>
      <c r="N139" s="1891" t="s">
        <v>476</v>
      </c>
      <c r="O139" s="1892"/>
      <c r="P139" s="1834"/>
    </row>
    <row r="140" spans="1:16" ht="15.75" customHeight="1">
      <c r="A140" s="1889"/>
      <c r="B140" s="1894" t="s">
        <v>34</v>
      </c>
      <c r="C140" s="1891" t="s">
        <v>33</v>
      </c>
      <c r="D140" s="1893"/>
      <c r="E140" s="1894" t="s">
        <v>34</v>
      </c>
      <c r="F140" s="1891" t="s">
        <v>33</v>
      </c>
      <c r="G140" s="1893"/>
      <c r="H140" s="1894" t="s">
        <v>34</v>
      </c>
      <c r="I140" s="1891" t="s">
        <v>33</v>
      </c>
      <c r="J140" s="1893"/>
      <c r="K140" s="1894" t="s">
        <v>34</v>
      </c>
      <c r="L140" s="1891" t="s">
        <v>33</v>
      </c>
      <c r="M140" s="1893"/>
      <c r="N140" s="1894" t="s">
        <v>34</v>
      </c>
      <c r="O140" s="1891" t="s">
        <v>33</v>
      </c>
      <c r="P140" s="1834"/>
    </row>
    <row r="141" spans="1:16" ht="15" customHeight="1">
      <c r="A141" s="1889"/>
      <c r="B141" s="1895"/>
      <c r="C141" s="1881" t="s">
        <v>499</v>
      </c>
      <c r="D141" s="1879" t="s">
        <v>465</v>
      </c>
      <c r="E141" s="1895"/>
      <c r="F141" s="1881" t="s">
        <v>499</v>
      </c>
      <c r="G141" s="1879" t="s">
        <v>465</v>
      </c>
      <c r="H141" s="1895"/>
      <c r="I141" s="1881" t="s">
        <v>499</v>
      </c>
      <c r="J141" s="1879" t="s">
        <v>465</v>
      </c>
      <c r="K141" s="1895"/>
      <c r="L141" s="1881" t="s">
        <v>499</v>
      </c>
      <c r="M141" s="1879" t="s">
        <v>465</v>
      </c>
      <c r="N141" s="1895"/>
      <c r="O141" s="1881" t="s">
        <v>499</v>
      </c>
      <c r="P141" s="1883" t="s">
        <v>465</v>
      </c>
    </row>
    <row r="142" spans="1:16" s="813" customFormat="1" ht="15">
      <c r="A142" s="1889"/>
      <c r="B142" s="1896"/>
      <c r="C142" s="1882"/>
      <c r="D142" s="1880"/>
      <c r="E142" s="1896"/>
      <c r="F142" s="1882"/>
      <c r="G142" s="1880"/>
      <c r="H142" s="1896"/>
      <c r="I142" s="1882"/>
      <c r="J142" s="1880"/>
      <c r="K142" s="1896"/>
      <c r="L142" s="1882"/>
      <c r="M142" s="1880"/>
      <c r="N142" s="1896"/>
      <c r="O142" s="1882"/>
      <c r="P142" s="1884"/>
    </row>
    <row r="143" spans="1:16" s="813" customFormat="1" ht="15.75" thickBot="1">
      <c r="A143" s="1890"/>
      <c r="B143" s="1885" t="s">
        <v>1</v>
      </c>
      <c r="C143" s="1886"/>
      <c r="D143" s="1887"/>
      <c r="E143" s="1885" t="s">
        <v>1</v>
      </c>
      <c r="F143" s="1886"/>
      <c r="G143" s="1887"/>
      <c r="H143" s="1885" t="s">
        <v>469</v>
      </c>
      <c r="I143" s="1886"/>
      <c r="J143" s="1887"/>
      <c r="K143" s="1885" t="s">
        <v>1</v>
      </c>
      <c r="L143" s="1886"/>
      <c r="M143" s="1887"/>
      <c r="N143" s="1885" t="s">
        <v>469</v>
      </c>
      <c r="O143" s="1886"/>
      <c r="P143" s="1836"/>
    </row>
    <row r="144" spans="1:16" s="813" customFormat="1" ht="15">
      <c r="A144" s="975" t="s">
        <v>9</v>
      </c>
      <c r="B144" s="910">
        <v>327277</v>
      </c>
      <c r="C144" s="833">
        <v>217923</v>
      </c>
      <c r="D144" s="858">
        <v>109354</v>
      </c>
      <c r="E144" s="910">
        <v>81695</v>
      </c>
      <c r="F144" s="833">
        <v>28178</v>
      </c>
      <c r="G144" s="919">
        <v>53517</v>
      </c>
      <c r="H144" s="913">
        <f>E144/B144*100</f>
        <v>24.962035217873542</v>
      </c>
      <c r="I144" s="836">
        <f>F144/C144*100</f>
        <v>12.930255181876168</v>
      </c>
      <c r="J144" s="991">
        <f>G144/D144*100</f>
        <v>48.939224902609872</v>
      </c>
      <c r="K144" s="910">
        <v>14770</v>
      </c>
      <c r="L144" s="833">
        <v>7335</v>
      </c>
      <c r="M144" s="919">
        <v>7435</v>
      </c>
      <c r="N144" s="920">
        <f>K144/B144*100</f>
        <v>4.5129966358772542</v>
      </c>
      <c r="O144" s="836">
        <f>L144/C144*100</f>
        <v>3.3658677606310485</v>
      </c>
      <c r="P144" s="840">
        <f>M144/D144*100</f>
        <v>6.7990196974962043</v>
      </c>
    </row>
    <row r="145" spans="1:16" s="813" customFormat="1" ht="15">
      <c r="A145" s="977" t="s">
        <v>10</v>
      </c>
      <c r="B145" s="914">
        <v>383864</v>
      </c>
      <c r="C145" s="847">
        <v>256005</v>
      </c>
      <c r="D145" s="848">
        <v>127859</v>
      </c>
      <c r="E145" s="914">
        <v>100607</v>
      </c>
      <c r="F145" s="847">
        <v>37936</v>
      </c>
      <c r="G145" s="916">
        <v>62671</v>
      </c>
      <c r="H145" s="917">
        <f t="shared" ref="H145:J162" si="19">E145/B145*100</f>
        <v>26.209021945272283</v>
      </c>
      <c r="I145" s="850">
        <f t="shared" si="19"/>
        <v>14.818460576941856</v>
      </c>
      <c r="J145" s="993">
        <f t="shared" si="19"/>
        <v>49.015712620933996</v>
      </c>
      <c r="K145" s="914">
        <v>8942</v>
      </c>
      <c r="L145" s="847">
        <v>4256</v>
      </c>
      <c r="M145" s="916">
        <v>4686</v>
      </c>
      <c r="N145" s="917">
        <f t="shared" ref="N145:P162" si="20">K145/B145*100</f>
        <v>2.329470854260884</v>
      </c>
      <c r="O145" s="850">
        <f t="shared" si="20"/>
        <v>1.6624675299310561</v>
      </c>
      <c r="P145" s="852">
        <f t="shared" si="20"/>
        <v>3.6649746986915277</v>
      </c>
    </row>
    <row r="146" spans="1:16" s="813" customFormat="1" ht="15">
      <c r="A146" s="975" t="s">
        <v>11</v>
      </c>
      <c r="B146" s="918">
        <v>118606</v>
      </c>
      <c r="C146" s="833">
        <v>78910</v>
      </c>
      <c r="D146" s="858">
        <v>39696</v>
      </c>
      <c r="E146" s="918">
        <v>47692</v>
      </c>
      <c r="F146" s="833">
        <v>19137</v>
      </c>
      <c r="G146" s="919">
        <v>28555</v>
      </c>
      <c r="H146" s="920">
        <f t="shared" si="19"/>
        <v>40.210444665531256</v>
      </c>
      <c r="I146" s="836">
        <f t="shared" si="19"/>
        <v>24.251679128120642</v>
      </c>
      <c r="J146" s="991">
        <f t="shared" si="19"/>
        <v>71.934199919387339</v>
      </c>
      <c r="K146" s="918">
        <v>4259</v>
      </c>
      <c r="L146" s="833">
        <v>2252</v>
      </c>
      <c r="M146" s="919">
        <v>2007</v>
      </c>
      <c r="N146" s="920">
        <f t="shared" si="20"/>
        <v>3.5908807311603126</v>
      </c>
      <c r="O146" s="836">
        <f t="shared" si="20"/>
        <v>2.8538841718413384</v>
      </c>
      <c r="P146" s="840">
        <f t="shared" si="20"/>
        <v>5.055925030229746</v>
      </c>
    </row>
    <row r="147" spans="1:16" s="813" customFormat="1" ht="15">
      <c r="A147" s="977" t="s">
        <v>12</v>
      </c>
      <c r="B147" s="914">
        <v>64231</v>
      </c>
      <c r="C147" s="847">
        <v>41716</v>
      </c>
      <c r="D147" s="848">
        <v>22515</v>
      </c>
      <c r="E147" s="914">
        <v>32907</v>
      </c>
      <c r="F147" s="847">
        <v>14563</v>
      </c>
      <c r="G147" s="916">
        <v>18344</v>
      </c>
      <c r="H147" s="917">
        <f t="shared" si="19"/>
        <v>51.232271021780761</v>
      </c>
      <c r="I147" s="850">
        <f t="shared" si="19"/>
        <v>34.909866717806118</v>
      </c>
      <c r="J147" s="993">
        <f t="shared" si="19"/>
        <v>81.474572507217417</v>
      </c>
      <c r="K147" s="914">
        <v>3622</v>
      </c>
      <c r="L147" s="847">
        <v>1970</v>
      </c>
      <c r="M147" s="916">
        <v>1652</v>
      </c>
      <c r="N147" s="917">
        <f t="shared" si="20"/>
        <v>5.6390216562096178</v>
      </c>
      <c r="O147" s="850">
        <f t="shared" si="20"/>
        <v>4.7224086681369259</v>
      </c>
      <c r="P147" s="852">
        <f t="shared" si="20"/>
        <v>7.3373306684432604</v>
      </c>
    </row>
    <row r="148" spans="1:16" s="813" customFormat="1" ht="15">
      <c r="A148" s="975" t="s">
        <v>13</v>
      </c>
      <c r="B148" s="918">
        <v>20588</v>
      </c>
      <c r="C148" s="833">
        <v>13797</v>
      </c>
      <c r="D148" s="858">
        <v>6791</v>
      </c>
      <c r="E148" s="918">
        <v>4906</v>
      </c>
      <c r="F148" s="833">
        <v>1664</v>
      </c>
      <c r="G148" s="919">
        <v>3242</v>
      </c>
      <c r="H148" s="920">
        <f t="shared" si="19"/>
        <v>23.829415193316493</v>
      </c>
      <c r="I148" s="836">
        <f t="shared" si="19"/>
        <v>12.06059288251069</v>
      </c>
      <c r="J148" s="991">
        <f t="shared" si="19"/>
        <v>47.739655426299514</v>
      </c>
      <c r="K148" s="918">
        <v>945</v>
      </c>
      <c r="L148" s="833">
        <v>455</v>
      </c>
      <c r="M148" s="919">
        <v>490</v>
      </c>
      <c r="N148" s="920">
        <f t="shared" si="20"/>
        <v>4.5900524577423738</v>
      </c>
      <c r="O148" s="836">
        <f t="shared" si="20"/>
        <v>3.2978183663115166</v>
      </c>
      <c r="P148" s="840">
        <f t="shared" si="20"/>
        <v>7.2154321896627893</v>
      </c>
    </row>
    <row r="149" spans="1:16" s="813" customFormat="1" ht="15">
      <c r="A149" s="977" t="s">
        <v>14</v>
      </c>
      <c r="B149" s="914">
        <v>61527</v>
      </c>
      <c r="C149" s="847">
        <v>41082</v>
      </c>
      <c r="D149" s="848">
        <v>20445</v>
      </c>
      <c r="E149" s="914">
        <v>26442</v>
      </c>
      <c r="F149" s="847">
        <v>11139</v>
      </c>
      <c r="G149" s="916">
        <v>15303</v>
      </c>
      <c r="H149" s="917">
        <f t="shared" si="19"/>
        <v>42.976254327368473</v>
      </c>
      <c r="I149" s="850">
        <f t="shared" si="19"/>
        <v>27.11406455381919</v>
      </c>
      <c r="J149" s="993">
        <f t="shared" si="19"/>
        <v>74.84959647835656</v>
      </c>
      <c r="K149" s="914">
        <v>2257</v>
      </c>
      <c r="L149" s="847">
        <v>1126</v>
      </c>
      <c r="M149" s="916">
        <v>1131</v>
      </c>
      <c r="N149" s="917">
        <f t="shared" si="20"/>
        <v>3.6683082224064232</v>
      </c>
      <c r="O149" s="850">
        <f t="shared" si="20"/>
        <v>2.7408597439267806</v>
      </c>
      <c r="P149" s="852">
        <f t="shared" si="20"/>
        <v>5.5319148936170208</v>
      </c>
    </row>
    <row r="150" spans="1:16" s="813" customFormat="1" ht="15">
      <c r="A150" s="975" t="s">
        <v>15</v>
      </c>
      <c r="B150" s="918">
        <v>184136</v>
      </c>
      <c r="C150" s="833">
        <v>122188</v>
      </c>
      <c r="D150" s="858">
        <v>61948</v>
      </c>
      <c r="E150" s="918">
        <v>48581</v>
      </c>
      <c r="F150" s="833">
        <v>17640</v>
      </c>
      <c r="G150" s="919">
        <v>30941</v>
      </c>
      <c r="H150" s="920">
        <f t="shared" si="19"/>
        <v>26.383216752834858</v>
      </c>
      <c r="I150" s="836">
        <f t="shared" si="19"/>
        <v>14.436769568206371</v>
      </c>
      <c r="J150" s="991">
        <f t="shared" si="19"/>
        <v>49.946729515077159</v>
      </c>
      <c r="K150" s="918">
        <v>9168</v>
      </c>
      <c r="L150" s="833">
        <v>4669</v>
      </c>
      <c r="M150" s="919">
        <v>4499</v>
      </c>
      <c r="N150" s="920">
        <f t="shared" si="20"/>
        <v>4.9789286179780161</v>
      </c>
      <c r="O150" s="836">
        <f t="shared" si="20"/>
        <v>3.8211608341244636</v>
      </c>
      <c r="P150" s="840">
        <f t="shared" si="20"/>
        <v>7.2625427778136507</v>
      </c>
    </row>
    <row r="151" spans="1:16" s="813" customFormat="1" ht="15">
      <c r="A151" s="977" t="s">
        <v>24</v>
      </c>
      <c r="B151" s="914">
        <v>40128</v>
      </c>
      <c r="C151" s="847">
        <v>26358</v>
      </c>
      <c r="D151" s="848">
        <v>13770</v>
      </c>
      <c r="E151" s="914">
        <v>19327</v>
      </c>
      <c r="F151" s="847">
        <v>8755</v>
      </c>
      <c r="G151" s="916">
        <v>10572</v>
      </c>
      <c r="H151" s="917">
        <f t="shared" si="19"/>
        <v>48.163377192982452</v>
      </c>
      <c r="I151" s="850">
        <f t="shared" si="19"/>
        <v>33.215721981940966</v>
      </c>
      <c r="J151" s="993">
        <f t="shared" si="19"/>
        <v>76.775599128540307</v>
      </c>
      <c r="K151" s="914">
        <v>3498</v>
      </c>
      <c r="L151" s="847">
        <v>1821</v>
      </c>
      <c r="M151" s="916">
        <v>1677</v>
      </c>
      <c r="N151" s="917">
        <f t="shared" si="20"/>
        <v>8.7171052631578938</v>
      </c>
      <c r="O151" s="850">
        <f t="shared" si="20"/>
        <v>6.9087184156612791</v>
      </c>
      <c r="P151" s="852">
        <f t="shared" si="20"/>
        <v>12.178649237472767</v>
      </c>
    </row>
    <row r="152" spans="1:16" s="813" customFormat="1" ht="15">
      <c r="A152" s="975" t="s">
        <v>16</v>
      </c>
      <c r="B152" s="918">
        <v>224222</v>
      </c>
      <c r="C152" s="833">
        <v>148438</v>
      </c>
      <c r="D152" s="858">
        <v>75784</v>
      </c>
      <c r="E152" s="918">
        <v>56239</v>
      </c>
      <c r="F152" s="833">
        <v>19433</v>
      </c>
      <c r="G152" s="919">
        <v>36806</v>
      </c>
      <c r="H152" s="920">
        <f t="shared" si="19"/>
        <v>25.081838535023326</v>
      </c>
      <c r="I152" s="836">
        <f t="shared" si="19"/>
        <v>13.091661164930812</v>
      </c>
      <c r="J152" s="991">
        <f t="shared" si="19"/>
        <v>48.566979837432704</v>
      </c>
      <c r="K152" s="918">
        <v>15772</v>
      </c>
      <c r="L152" s="833">
        <v>7610</v>
      </c>
      <c r="M152" s="919">
        <v>8162</v>
      </c>
      <c r="N152" s="920">
        <f t="shared" si="20"/>
        <v>7.0341001329039976</v>
      </c>
      <c r="O152" s="836">
        <f t="shared" si="20"/>
        <v>5.1267195731551221</v>
      </c>
      <c r="P152" s="840">
        <f t="shared" si="20"/>
        <v>10.770083394911854</v>
      </c>
    </row>
    <row r="153" spans="1:16" s="813" customFormat="1" ht="15">
      <c r="A153" s="977" t="s">
        <v>17</v>
      </c>
      <c r="B153" s="914">
        <v>521540</v>
      </c>
      <c r="C153" s="847">
        <v>346046</v>
      </c>
      <c r="D153" s="848">
        <v>175494</v>
      </c>
      <c r="E153" s="914">
        <v>98458</v>
      </c>
      <c r="F153" s="847">
        <v>20616</v>
      </c>
      <c r="G153" s="916">
        <v>77842</v>
      </c>
      <c r="H153" s="917">
        <f t="shared" si="19"/>
        <v>18.878321892855773</v>
      </c>
      <c r="I153" s="850">
        <f t="shared" si="19"/>
        <v>5.9575894534252676</v>
      </c>
      <c r="J153" s="993">
        <f t="shared" si="19"/>
        <v>44.355932396549171</v>
      </c>
      <c r="K153" s="914">
        <v>48713</v>
      </c>
      <c r="L153" s="847">
        <v>25078</v>
      </c>
      <c r="M153" s="916">
        <v>23635</v>
      </c>
      <c r="N153" s="917">
        <f t="shared" si="20"/>
        <v>9.3402231851823441</v>
      </c>
      <c r="O153" s="850">
        <f t="shared" si="20"/>
        <v>7.2470134028423967</v>
      </c>
      <c r="P153" s="852">
        <f t="shared" si="20"/>
        <v>13.467696901318563</v>
      </c>
    </row>
    <row r="154" spans="1:16" s="813" customFormat="1" ht="15">
      <c r="A154" s="975" t="s">
        <v>18</v>
      </c>
      <c r="B154" s="918">
        <v>114872</v>
      </c>
      <c r="C154" s="833">
        <v>76093</v>
      </c>
      <c r="D154" s="858">
        <v>38779</v>
      </c>
      <c r="E154" s="918">
        <v>32979</v>
      </c>
      <c r="F154" s="833">
        <v>6332</v>
      </c>
      <c r="G154" s="919">
        <v>26647</v>
      </c>
      <c r="H154" s="920">
        <f t="shared" si="19"/>
        <v>28.709346054739189</v>
      </c>
      <c r="I154" s="836">
        <f t="shared" si="19"/>
        <v>8.3213961862457797</v>
      </c>
      <c r="J154" s="991">
        <f t="shared" si="19"/>
        <v>68.71502617396014</v>
      </c>
      <c r="K154" s="918">
        <v>2954</v>
      </c>
      <c r="L154" s="833">
        <v>1947</v>
      </c>
      <c r="M154" s="919">
        <v>1007</v>
      </c>
      <c r="N154" s="920">
        <f t="shared" si="20"/>
        <v>2.571557907932307</v>
      </c>
      <c r="O154" s="836">
        <f t="shared" si="20"/>
        <v>2.5587110509508104</v>
      </c>
      <c r="P154" s="840">
        <f t="shared" si="20"/>
        <v>2.596766291033807</v>
      </c>
    </row>
    <row r="155" spans="1:16" s="813" customFormat="1" ht="15">
      <c r="A155" s="977" t="s">
        <v>19</v>
      </c>
      <c r="B155" s="914">
        <v>24800</v>
      </c>
      <c r="C155" s="847">
        <v>16457</v>
      </c>
      <c r="D155" s="848">
        <v>8343</v>
      </c>
      <c r="E155" s="914">
        <v>6800</v>
      </c>
      <c r="F155" s="847">
        <v>2744</v>
      </c>
      <c r="G155" s="916">
        <v>4056</v>
      </c>
      <c r="H155" s="917">
        <f t="shared" si="19"/>
        <v>27.419354838709676</v>
      </c>
      <c r="I155" s="850">
        <f t="shared" si="19"/>
        <v>16.673755848575077</v>
      </c>
      <c r="J155" s="993">
        <f t="shared" si="19"/>
        <v>48.615605897159298</v>
      </c>
      <c r="K155" s="914">
        <v>615</v>
      </c>
      <c r="L155" s="847">
        <v>295</v>
      </c>
      <c r="M155" s="916">
        <v>320</v>
      </c>
      <c r="N155" s="917">
        <f t="shared" si="20"/>
        <v>2.4798387096774195</v>
      </c>
      <c r="O155" s="850">
        <f t="shared" si="20"/>
        <v>1.7925502825545361</v>
      </c>
      <c r="P155" s="852">
        <f t="shared" si="20"/>
        <v>3.835550761117104</v>
      </c>
    </row>
    <row r="156" spans="1:16" s="813" customFormat="1" ht="15">
      <c r="A156" s="975" t="s">
        <v>20</v>
      </c>
      <c r="B156" s="918">
        <v>111326</v>
      </c>
      <c r="C156" s="833">
        <v>73058</v>
      </c>
      <c r="D156" s="858">
        <v>38268</v>
      </c>
      <c r="E156" s="918">
        <v>50905</v>
      </c>
      <c r="F156" s="833">
        <v>21854</v>
      </c>
      <c r="G156" s="919">
        <v>29051</v>
      </c>
      <c r="H156" s="920">
        <f t="shared" si="19"/>
        <v>45.726065788764529</v>
      </c>
      <c r="I156" s="836">
        <f t="shared" si="19"/>
        <v>29.913219633715677</v>
      </c>
      <c r="J156" s="991">
        <f t="shared" si="19"/>
        <v>75.914602278666237</v>
      </c>
      <c r="K156" s="918">
        <v>7281</v>
      </c>
      <c r="L156" s="833">
        <v>3717</v>
      </c>
      <c r="M156" s="919">
        <v>3564</v>
      </c>
      <c r="N156" s="920">
        <f t="shared" si="20"/>
        <v>6.5402511542676471</v>
      </c>
      <c r="O156" s="836">
        <f t="shared" si="20"/>
        <v>5.0877385091297329</v>
      </c>
      <c r="P156" s="840">
        <f t="shared" si="20"/>
        <v>9.313264346190028</v>
      </c>
    </row>
    <row r="157" spans="1:16" s="813" customFormat="1" ht="15">
      <c r="A157" s="977" t="s">
        <v>21</v>
      </c>
      <c r="B157" s="914">
        <v>54125</v>
      </c>
      <c r="C157" s="847">
        <v>35528</v>
      </c>
      <c r="D157" s="848">
        <v>18597</v>
      </c>
      <c r="E157" s="914">
        <v>30779</v>
      </c>
      <c r="F157" s="847">
        <v>14647</v>
      </c>
      <c r="G157" s="916">
        <v>16132</v>
      </c>
      <c r="H157" s="917">
        <f t="shared" si="19"/>
        <v>56.866512702078523</v>
      </c>
      <c r="I157" s="850">
        <f t="shared" si="19"/>
        <v>41.226638144562031</v>
      </c>
      <c r="J157" s="993">
        <f t="shared" si="19"/>
        <v>86.745173952788079</v>
      </c>
      <c r="K157" s="914">
        <v>709</v>
      </c>
      <c r="L157" s="847">
        <v>435</v>
      </c>
      <c r="M157" s="916">
        <v>274</v>
      </c>
      <c r="N157" s="917">
        <f t="shared" si="20"/>
        <v>1.3099307159353348</v>
      </c>
      <c r="O157" s="850">
        <f t="shared" si="20"/>
        <v>1.2243863994595812</v>
      </c>
      <c r="P157" s="852">
        <f t="shared" si="20"/>
        <v>1.4733559176211215</v>
      </c>
    </row>
    <row r="158" spans="1:16" s="813" customFormat="1" ht="15">
      <c r="A158" s="975" t="s">
        <v>22</v>
      </c>
      <c r="B158" s="918">
        <v>77286</v>
      </c>
      <c r="C158" s="833">
        <v>51067</v>
      </c>
      <c r="D158" s="858">
        <v>26219</v>
      </c>
      <c r="E158" s="918">
        <v>20448</v>
      </c>
      <c r="F158" s="833">
        <v>7414</v>
      </c>
      <c r="G158" s="919">
        <v>13034</v>
      </c>
      <c r="H158" s="920">
        <f t="shared" si="19"/>
        <v>26.457573169784954</v>
      </c>
      <c r="I158" s="836">
        <f t="shared" si="19"/>
        <v>14.518181996201069</v>
      </c>
      <c r="J158" s="991">
        <f t="shared" si="19"/>
        <v>49.712040886380102</v>
      </c>
      <c r="K158" s="918">
        <v>6412</v>
      </c>
      <c r="L158" s="833">
        <v>3149</v>
      </c>
      <c r="M158" s="919">
        <v>3263</v>
      </c>
      <c r="N158" s="920">
        <f t="shared" si="20"/>
        <v>8.2964573143907057</v>
      </c>
      <c r="O158" s="836">
        <f t="shared" si="20"/>
        <v>6.1664088354514659</v>
      </c>
      <c r="P158" s="840">
        <f t="shared" si="20"/>
        <v>12.445173347572371</v>
      </c>
    </row>
    <row r="159" spans="1:16" s="813" customFormat="1" ht="15.75" thickBot="1">
      <c r="A159" s="982" t="s">
        <v>23</v>
      </c>
      <c r="B159" s="922">
        <v>54475</v>
      </c>
      <c r="C159" s="865">
        <v>35686</v>
      </c>
      <c r="D159" s="866">
        <v>18789</v>
      </c>
      <c r="E159" s="922">
        <v>28662</v>
      </c>
      <c r="F159" s="865">
        <v>12069</v>
      </c>
      <c r="G159" s="973">
        <v>16593</v>
      </c>
      <c r="H159" s="925">
        <f t="shared" si="19"/>
        <v>52.614960991280398</v>
      </c>
      <c r="I159" s="868">
        <f t="shared" si="19"/>
        <v>33.81998542845934</v>
      </c>
      <c r="J159" s="994">
        <f t="shared" si="19"/>
        <v>88.312310394379693</v>
      </c>
      <c r="K159" s="922">
        <v>1083</v>
      </c>
      <c r="L159" s="865">
        <v>738</v>
      </c>
      <c r="M159" s="973">
        <v>345</v>
      </c>
      <c r="N159" s="925">
        <f t="shared" si="20"/>
        <v>1.9880679210647085</v>
      </c>
      <c r="O159" s="868">
        <f t="shared" si="20"/>
        <v>2.0680378860057163</v>
      </c>
      <c r="P159" s="926">
        <f t="shared" si="20"/>
        <v>1.8361807440523712</v>
      </c>
    </row>
    <row r="160" spans="1:16" s="813" customFormat="1" ht="15">
      <c r="A160" s="995" t="s">
        <v>28</v>
      </c>
      <c r="B160" s="927">
        <f t="shared" ref="B160:G160" si="21">SUM(B144:B145,B148,B149,B150,B152,B153,B154,B155,B158)</f>
        <v>1940112</v>
      </c>
      <c r="C160" s="928">
        <f t="shared" si="21"/>
        <v>1289096</v>
      </c>
      <c r="D160" s="929">
        <f t="shared" si="21"/>
        <v>651016</v>
      </c>
      <c r="E160" s="927">
        <f t="shared" si="21"/>
        <v>477155</v>
      </c>
      <c r="F160" s="928">
        <f t="shared" si="21"/>
        <v>153096</v>
      </c>
      <c r="G160" s="929">
        <f t="shared" si="21"/>
        <v>324059</v>
      </c>
      <c r="H160" s="934">
        <f t="shared" si="19"/>
        <v>24.594198685436716</v>
      </c>
      <c r="I160" s="937">
        <f t="shared" si="19"/>
        <v>11.876229543804341</v>
      </c>
      <c r="J160" s="996">
        <f t="shared" si="19"/>
        <v>49.777424825196306</v>
      </c>
      <c r="K160" s="927">
        <f>SUM(K144:K145,K148,K149,K150,K152,K153,K154,K155,K158)</f>
        <v>110548</v>
      </c>
      <c r="L160" s="931">
        <f>SUM(L144:L145,L148,L149,L150,L152,L153,L154,L155,L158)</f>
        <v>55920</v>
      </c>
      <c r="M160" s="929">
        <f>SUM(M144:M145,M148,M149,M150,M152,M153,M154,M155,M158)</f>
        <v>54628</v>
      </c>
      <c r="N160" s="934">
        <f t="shared" si="20"/>
        <v>5.6980215575183291</v>
      </c>
      <c r="O160" s="937">
        <f t="shared" si="20"/>
        <v>4.3379236302028712</v>
      </c>
      <c r="P160" s="938">
        <f t="shared" si="20"/>
        <v>8.3911916143382026</v>
      </c>
    </row>
    <row r="161" spans="1:16" ht="14.25">
      <c r="A161" s="997" t="s">
        <v>27</v>
      </c>
      <c r="B161" s="939">
        <f t="shared" ref="B161:G161" si="22">SUM(B146,B147,B151,B156,B157,B159)</f>
        <v>442891</v>
      </c>
      <c r="C161" s="940">
        <f t="shared" si="22"/>
        <v>291256</v>
      </c>
      <c r="D161" s="941">
        <f t="shared" si="22"/>
        <v>151635</v>
      </c>
      <c r="E161" s="939">
        <f t="shared" si="22"/>
        <v>210272</v>
      </c>
      <c r="F161" s="940">
        <f t="shared" si="22"/>
        <v>91025</v>
      </c>
      <c r="G161" s="941">
        <f t="shared" si="22"/>
        <v>119247</v>
      </c>
      <c r="H161" s="946">
        <f t="shared" si="19"/>
        <v>47.477144489276142</v>
      </c>
      <c r="I161" s="949">
        <f t="shared" si="19"/>
        <v>31.25257505424781</v>
      </c>
      <c r="J161" s="998">
        <f t="shared" si="19"/>
        <v>78.640815115243839</v>
      </c>
      <c r="K161" s="939">
        <f>SUM(K146,K147,K151,K156,K157,K159)</f>
        <v>20452</v>
      </c>
      <c r="L161" s="943">
        <f>SUM(L146,L147,L151,L156,L157,L159)</f>
        <v>10933</v>
      </c>
      <c r="M161" s="941">
        <f>SUM(M146,M147,M151,M156,M157,M159)</f>
        <v>9519</v>
      </c>
      <c r="N161" s="946">
        <f t="shared" si="20"/>
        <v>4.6178405070322048</v>
      </c>
      <c r="O161" s="949">
        <f t="shared" si="20"/>
        <v>3.7537424121734828</v>
      </c>
      <c r="P161" s="950">
        <f t="shared" si="20"/>
        <v>6.2775744386190517</v>
      </c>
    </row>
    <row r="162" spans="1:16" ht="14.25">
      <c r="A162" s="999" t="s">
        <v>26</v>
      </c>
      <c r="B162" s="951">
        <f t="shared" ref="B162:G162" si="23">SUM(B144:B159)</f>
        <v>2383003</v>
      </c>
      <c r="C162" s="952">
        <f t="shared" si="23"/>
        <v>1580352</v>
      </c>
      <c r="D162" s="953">
        <f t="shared" si="23"/>
        <v>802651</v>
      </c>
      <c r="E162" s="951">
        <f t="shared" si="23"/>
        <v>687427</v>
      </c>
      <c r="F162" s="952">
        <f t="shared" si="23"/>
        <v>244121</v>
      </c>
      <c r="G162" s="953">
        <f t="shared" si="23"/>
        <v>443306</v>
      </c>
      <c r="H162" s="958">
        <f t="shared" si="19"/>
        <v>28.847089155993512</v>
      </c>
      <c r="I162" s="961">
        <f t="shared" si="19"/>
        <v>15.447254788806545</v>
      </c>
      <c r="J162" s="1000">
        <f t="shared" si="19"/>
        <v>55.230230822611567</v>
      </c>
      <c r="K162" s="951">
        <f>SUM(K144:K159)</f>
        <v>131000</v>
      </c>
      <c r="L162" s="955">
        <f>SUM(L144:L159)</f>
        <v>66853</v>
      </c>
      <c r="M162" s="953">
        <f>SUM(M144:M159)</f>
        <v>64147</v>
      </c>
      <c r="N162" s="958">
        <f t="shared" si="20"/>
        <v>5.4972654251799096</v>
      </c>
      <c r="O162" s="961">
        <f t="shared" si="20"/>
        <v>4.2302600939537518</v>
      </c>
      <c r="P162" s="962">
        <f t="shared" si="20"/>
        <v>7.9918918683213507</v>
      </c>
    </row>
    <row r="163" spans="1:16" ht="15" customHeight="1">
      <c r="A163" s="1876" t="s">
        <v>470</v>
      </c>
      <c r="B163" s="1876"/>
      <c r="C163" s="1876"/>
      <c r="D163" s="1876"/>
      <c r="E163" s="1876"/>
      <c r="F163" s="1876"/>
      <c r="G163" s="1876"/>
      <c r="H163" s="1876"/>
      <c r="I163" s="1876"/>
      <c r="J163" s="1876"/>
      <c r="K163" s="1876"/>
      <c r="L163" s="1876"/>
      <c r="M163" s="1876"/>
      <c r="N163" s="1876"/>
      <c r="O163" s="1876"/>
      <c r="P163" s="1876"/>
    </row>
    <row r="164" spans="1:16" ht="14.25">
      <c r="A164" s="1855" t="s">
        <v>471</v>
      </c>
      <c r="B164" s="1856"/>
      <c r="C164" s="1856"/>
      <c r="D164" s="1856"/>
      <c r="E164" s="1856"/>
      <c r="F164" s="1856"/>
      <c r="G164" s="1856"/>
      <c r="H164" s="1856"/>
      <c r="I164" s="1856"/>
      <c r="J164" s="1856"/>
      <c r="K164" s="1856"/>
      <c r="L164" s="1856"/>
      <c r="M164" s="1856"/>
      <c r="N164" s="1856"/>
      <c r="O164" s="1856"/>
      <c r="P164" s="1856"/>
    </row>
    <row r="165" spans="1:16" ht="14.25">
      <c r="A165" s="1877" t="s">
        <v>504</v>
      </c>
      <c r="B165" s="1877"/>
      <c r="C165" s="1877"/>
      <c r="D165" s="1877"/>
      <c r="E165" s="1877"/>
      <c r="F165" s="1877"/>
      <c r="G165" s="1877"/>
      <c r="H165" s="1877"/>
      <c r="I165" s="1877"/>
      <c r="J165" s="1877"/>
      <c r="K165" s="1877"/>
      <c r="L165" s="1877"/>
      <c r="M165" s="1877"/>
      <c r="N165" s="1877"/>
      <c r="O165" s="1877"/>
      <c r="P165" s="1877"/>
    </row>
    <row r="166" spans="1:16" ht="25.5" customHeight="1">
      <c r="A166" s="1878" t="s">
        <v>803</v>
      </c>
      <c r="B166" s="1878"/>
      <c r="C166" s="1878"/>
      <c r="D166" s="1878"/>
      <c r="E166" s="1878"/>
      <c r="F166" s="1878"/>
      <c r="G166" s="1878"/>
      <c r="H166" s="1878"/>
      <c r="I166" s="1878"/>
      <c r="J166" s="1878"/>
      <c r="K166" s="1878"/>
      <c r="L166" s="1878"/>
      <c r="M166" s="1878"/>
      <c r="N166" s="1878"/>
      <c r="O166" s="1878"/>
      <c r="P166" s="1878"/>
    </row>
    <row r="167" spans="1:16" ht="14.45" customHeight="1">
      <c r="A167" s="820"/>
      <c r="B167" s="820"/>
      <c r="C167" s="820"/>
      <c r="D167" s="820"/>
      <c r="E167" s="820"/>
      <c r="F167" s="820"/>
      <c r="G167" s="820"/>
      <c r="H167" s="820"/>
      <c r="I167" s="820"/>
      <c r="J167" s="820"/>
      <c r="K167" s="820"/>
      <c r="L167" s="820"/>
      <c r="M167" s="820"/>
      <c r="N167" s="820"/>
      <c r="O167" s="820"/>
      <c r="P167" s="820"/>
    </row>
    <row r="168" spans="1:16" ht="23.25">
      <c r="A168" s="1842">
        <v>2018</v>
      </c>
      <c r="B168" s="1842"/>
      <c r="C168" s="1842"/>
      <c r="D168" s="1842"/>
      <c r="E168" s="1842"/>
      <c r="F168" s="1842"/>
      <c r="G168" s="1842"/>
      <c r="H168" s="1842"/>
      <c r="I168" s="1842"/>
      <c r="J168" s="1842"/>
      <c r="K168" s="1842"/>
      <c r="L168" s="1842"/>
      <c r="M168" s="1842"/>
      <c r="N168" s="1842"/>
      <c r="O168" s="1842"/>
      <c r="P168" s="1842"/>
    </row>
    <row r="169" spans="1:16" ht="14.45" customHeight="1">
      <c r="A169" s="820"/>
      <c r="B169" s="820"/>
      <c r="C169" s="820"/>
      <c r="D169" s="820"/>
      <c r="E169" s="820"/>
      <c r="F169" s="820"/>
      <c r="G169" s="820"/>
      <c r="H169" s="820"/>
      <c r="I169" s="820"/>
      <c r="J169" s="820"/>
      <c r="K169" s="820"/>
      <c r="L169" s="820"/>
      <c r="M169" s="820"/>
      <c r="N169" s="820"/>
      <c r="O169" s="820"/>
      <c r="P169" s="820"/>
    </row>
    <row r="170" spans="1:16" ht="17.25">
      <c r="A170" s="1843" t="s">
        <v>506</v>
      </c>
      <c r="B170" s="1843"/>
      <c r="C170" s="1843"/>
      <c r="D170" s="1843"/>
      <c r="E170" s="1843"/>
      <c r="F170" s="1843"/>
      <c r="G170" s="1843"/>
      <c r="H170" s="1843"/>
      <c r="I170" s="1843"/>
      <c r="J170" s="1843"/>
      <c r="K170" s="1843"/>
      <c r="L170" s="1843"/>
      <c r="M170" s="1843"/>
      <c r="N170" s="1843"/>
      <c r="O170" s="1843"/>
      <c r="P170" s="1843"/>
    </row>
    <row r="171" spans="1:16" ht="15.75" customHeight="1">
      <c r="A171" s="1888" t="s">
        <v>8</v>
      </c>
      <c r="B171" s="1891" t="s">
        <v>492</v>
      </c>
      <c r="C171" s="1892"/>
      <c r="D171" s="1893"/>
      <c r="E171" s="1891" t="s">
        <v>496</v>
      </c>
      <c r="F171" s="1892"/>
      <c r="G171" s="1892"/>
      <c r="H171" s="1892"/>
      <c r="I171" s="1892"/>
      <c r="J171" s="1893"/>
      <c r="K171" s="1891" t="s">
        <v>497</v>
      </c>
      <c r="L171" s="1892"/>
      <c r="M171" s="1892"/>
      <c r="N171" s="1892"/>
      <c r="O171" s="1892"/>
      <c r="P171" s="1834"/>
    </row>
    <row r="172" spans="1:16" ht="15.75" customHeight="1">
      <c r="A172" s="1889"/>
      <c r="B172" s="1891" t="s">
        <v>498</v>
      </c>
      <c r="C172" s="1892"/>
      <c r="D172" s="1893"/>
      <c r="E172" s="1891" t="s">
        <v>498</v>
      </c>
      <c r="F172" s="1892"/>
      <c r="G172" s="1893"/>
      <c r="H172" s="1891" t="s">
        <v>476</v>
      </c>
      <c r="I172" s="1892"/>
      <c r="J172" s="1893"/>
      <c r="K172" s="1891" t="s">
        <v>498</v>
      </c>
      <c r="L172" s="1892"/>
      <c r="M172" s="1893"/>
      <c r="N172" s="1891" t="s">
        <v>476</v>
      </c>
      <c r="O172" s="1892"/>
      <c r="P172" s="1834"/>
    </row>
    <row r="173" spans="1:16" ht="15.75" customHeight="1">
      <c r="A173" s="1889"/>
      <c r="B173" s="1894" t="s">
        <v>34</v>
      </c>
      <c r="C173" s="1891" t="s">
        <v>33</v>
      </c>
      <c r="D173" s="1893"/>
      <c r="E173" s="1894" t="s">
        <v>34</v>
      </c>
      <c r="F173" s="1891" t="s">
        <v>33</v>
      </c>
      <c r="G173" s="1893"/>
      <c r="H173" s="1894" t="s">
        <v>34</v>
      </c>
      <c r="I173" s="1891" t="s">
        <v>33</v>
      </c>
      <c r="J173" s="1893"/>
      <c r="K173" s="1894" t="s">
        <v>34</v>
      </c>
      <c r="L173" s="1891" t="s">
        <v>33</v>
      </c>
      <c r="M173" s="1893"/>
      <c r="N173" s="1894" t="s">
        <v>34</v>
      </c>
      <c r="O173" s="1891" t="s">
        <v>33</v>
      </c>
      <c r="P173" s="1834"/>
    </row>
    <row r="174" spans="1:16" ht="15" customHeight="1">
      <c r="A174" s="1889"/>
      <c r="B174" s="1895"/>
      <c r="C174" s="1881" t="s">
        <v>499</v>
      </c>
      <c r="D174" s="1879" t="s">
        <v>465</v>
      </c>
      <c r="E174" s="1895"/>
      <c r="F174" s="1881" t="s">
        <v>499</v>
      </c>
      <c r="G174" s="1879" t="s">
        <v>465</v>
      </c>
      <c r="H174" s="1895"/>
      <c r="I174" s="1881" t="s">
        <v>499</v>
      </c>
      <c r="J174" s="1879" t="s">
        <v>465</v>
      </c>
      <c r="K174" s="1895"/>
      <c r="L174" s="1881" t="s">
        <v>499</v>
      </c>
      <c r="M174" s="1879" t="s">
        <v>465</v>
      </c>
      <c r="N174" s="1895"/>
      <c r="O174" s="1881" t="s">
        <v>499</v>
      </c>
      <c r="P174" s="1883" t="s">
        <v>465</v>
      </c>
    </row>
    <row r="175" spans="1:16" ht="14.25">
      <c r="A175" s="1889"/>
      <c r="B175" s="1896"/>
      <c r="C175" s="1882"/>
      <c r="D175" s="1880"/>
      <c r="E175" s="1896"/>
      <c r="F175" s="1882"/>
      <c r="G175" s="1880"/>
      <c r="H175" s="1896"/>
      <c r="I175" s="1882"/>
      <c r="J175" s="1880"/>
      <c r="K175" s="1896"/>
      <c r="L175" s="1882"/>
      <c r="M175" s="1880"/>
      <c r="N175" s="1896"/>
      <c r="O175" s="1882"/>
      <c r="P175" s="1884"/>
    </row>
    <row r="176" spans="1:16" ht="15.75" thickBot="1">
      <c r="A176" s="1890"/>
      <c r="B176" s="1885" t="s">
        <v>1</v>
      </c>
      <c r="C176" s="1886"/>
      <c r="D176" s="1887"/>
      <c r="E176" s="1885" t="s">
        <v>1</v>
      </c>
      <c r="F176" s="1886"/>
      <c r="G176" s="1887"/>
      <c r="H176" s="1885" t="s">
        <v>469</v>
      </c>
      <c r="I176" s="1886"/>
      <c r="J176" s="1887"/>
      <c r="K176" s="1885" t="s">
        <v>1</v>
      </c>
      <c r="L176" s="1886"/>
      <c r="M176" s="1887"/>
      <c r="N176" s="1885" t="s">
        <v>469</v>
      </c>
      <c r="O176" s="1886"/>
      <c r="P176" s="1836"/>
    </row>
    <row r="177" spans="1:16" ht="14.25">
      <c r="A177" s="975" t="s">
        <v>9</v>
      </c>
      <c r="B177" s="910">
        <v>320934</v>
      </c>
      <c r="C177" s="833">
        <v>215964</v>
      </c>
      <c r="D177" s="858">
        <v>104970</v>
      </c>
      <c r="E177" s="910">
        <v>79807</v>
      </c>
      <c r="F177" s="833">
        <v>27563</v>
      </c>
      <c r="G177" s="919">
        <v>52244</v>
      </c>
      <c r="H177" s="913">
        <f>E177/B177*100</f>
        <v>24.867106632516343</v>
      </c>
      <c r="I177" s="836">
        <f>F177/C177*100</f>
        <v>12.76277527736104</v>
      </c>
      <c r="J177" s="991">
        <f>G177/D177*100</f>
        <v>49.770410593502909</v>
      </c>
      <c r="K177" s="910">
        <v>13605</v>
      </c>
      <c r="L177" s="833">
        <v>6875</v>
      </c>
      <c r="M177" s="919">
        <v>6730</v>
      </c>
      <c r="N177" s="920">
        <f>K177/B177*100</f>
        <v>4.239189366037877</v>
      </c>
      <c r="O177" s="836">
        <f>L177/C177*100</f>
        <v>3.1834009371932357</v>
      </c>
      <c r="P177" s="840">
        <f>M177/D177*100</f>
        <v>6.4113556254167854</v>
      </c>
    </row>
    <row r="178" spans="1:16" ht="14.25">
      <c r="A178" s="977" t="s">
        <v>10</v>
      </c>
      <c r="B178" s="914">
        <v>375627</v>
      </c>
      <c r="C178" s="847">
        <v>253315</v>
      </c>
      <c r="D178" s="848">
        <v>122312</v>
      </c>
      <c r="E178" s="914">
        <v>95064</v>
      </c>
      <c r="F178" s="847">
        <v>36302</v>
      </c>
      <c r="G178" s="916">
        <v>58762</v>
      </c>
      <c r="H178" s="917">
        <f t="shared" ref="H178:J195" si="24">E178/B178*100</f>
        <v>25.308084882077164</v>
      </c>
      <c r="I178" s="850">
        <f t="shared" si="24"/>
        <v>14.330773937587587</v>
      </c>
      <c r="J178" s="993">
        <f t="shared" si="24"/>
        <v>48.042710445418273</v>
      </c>
      <c r="K178" s="914">
        <v>8130</v>
      </c>
      <c r="L178" s="847">
        <v>3932</v>
      </c>
      <c r="M178" s="916">
        <v>4198</v>
      </c>
      <c r="N178" s="917">
        <f t="shared" ref="N178:P195" si="25">K178/B178*100</f>
        <v>2.1643811547093259</v>
      </c>
      <c r="O178" s="850">
        <f t="shared" si="25"/>
        <v>1.5522175946943528</v>
      </c>
      <c r="P178" s="852">
        <f t="shared" si="25"/>
        <v>3.4322061612924322</v>
      </c>
    </row>
    <row r="179" spans="1:16" ht="14.25">
      <c r="A179" s="975" t="s">
        <v>11</v>
      </c>
      <c r="B179" s="918">
        <v>117970</v>
      </c>
      <c r="C179" s="833">
        <v>79976</v>
      </c>
      <c r="D179" s="858">
        <v>37994</v>
      </c>
      <c r="E179" s="918">
        <v>47557</v>
      </c>
      <c r="F179" s="833">
        <v>19263</v>
      </c>
      <c r="G179" s="919">
        <v>28294</v>
      </c>
      <c r="H179" s="920">
        <f t="shared" si="24"/>
        <v>40.312791387640928</v>
      </c>
      <c r="I179" s="836">
        <f t="shared" si="24"/>
        <v>24.08597579273782</v>
      </c>
      <c r="J179" s="991">
        <f t="shared" si="24"/>
        <v>74.469653103121544</v>
      </c>
      <c r="K179" s="918">
        <v>4252</v>
      </c>
      <c r="L179" s="833">
        <v>2364</v>
      </c>
      <c r="M179" s="919">
        <v>1888</v>
      </c>
      <c r="N179" s="920">
        <f t="shared" si="25"/>
        <v>3.6043061795371707</v>
      </c>
      <c r="O179" s="836">
        <f t="shared" si="25"/>
        <v>2.9558867660298089</v>
      </c>
      <c r="P179" s="840">
        <f t="shared" si="25"/>
        <v>4.9692056640522191</v>
      </c>
    </row>
    <row r="180" spans="1:16" ht="14.25">
      <c r="A180" s="977" t="s">
        <v>12</v>
      </c>
      <c r="B180" s="914">
        <v>63896</v>
      </c>
      <c r="C180" s="847">
        <v>42609</v>
      </c>
      <c r="D180" s="848">
        <v>21287</v>
      </c>
      <c r="E180" s="914">
        <v>32269</v>
      </c>
      <c r="F180" s="847">
        <v>14850</v>
      </c>
      <c r="G180" s="916">
        <v>17419</v>
      </c>
      <c r="H180" s="917">
        <f t="shared" si="24"/>
        <v>50.502378865656695</v>
      </c>
      <c r="I180" s="850">
        <f t="shared" si="24"/>
        <v>34.851791874955993</v>
      </c>
      <c r="J180" s="993">
        <f t="shared" si="24"/>
        <v>81.829285479400568</v>
      </c>
      <c r="K180" s="914">
        <v>3794</v>
      </c>
      <c r="L180" s="847">
        <v>2121</v>
      </c>
      <c r="M180" s="916">
        <v>1673</v>
      </c>
      <c r="N180" s="917">
        <f t="shared" si="25"/>
        <v>5.9377738825591591</v>
      </c>
      <c r="O180" s="850">
        <f t="shared" si="25"/>
        <v>4.9778215869886644</v>
      </c>
      <c r="P180" s="852">
        <f t="shared" si="25"/>
        <v>7.8592568234133502</v>
      </c>
    </row>
    <row r="181" spans="1:16" ht="14.25">
      <c r="A181" s="975" t="s">
        <v>13</v>
      </c>
      <c r="B181" s="918">
        <v>20352</v>
      </c>
      <c r="C181" s="833">
        <v>13701</v>
      </c>
      <c r="D181" s="858">
        <v>6651</v>
      </c>
      <c r="E181" s="918">
        <v>4860</v>
      </c>
      <c r="F181" s="833">
        <v>1619</v>
      </c>
      <c r="G181" s="919">
        <v>3241</v>
      </c>
      <c r="H181" s="920">
        <f t="shared" si="24"/>
        <v>23.879716981132077</v>
      </c>
      <c r="I181" s="836">
        <f t="shared" si="24"/>
        <v>11.816655718560689</v>
      </c>
      <c r="J181" s="991">
        <f t="shared" si="24"/>
        <v>48.729514358743046</v>
      </c>
      <c r="K181" s="918">
        <v>923</v>
      </c>
      <c r="L181" s="833">
        <v>465</v>
      </c>
      <c r="M181" s="919">
        <v>458</v>
      </c>
      <c r="N181" s="920">
        <f t="shared" si="25"/>
        <v>4.5351808176100628</v>
      </c>
      <c r="O181" s="836">
        <f t="shared" si="25"/>
        <v>3.3939128530764173</v>
      </c>
      <c r="P181" s="840">
        <f t="shared" si="25"/>
        <v>6.8861825289430163</v>
      </c>
    </row>
    <row r="182" spans="1:16" ht="14.25">
      <c r="A182" s="977" t="s">
        <v>14</v>
      </c>
      <c r="B182" s="914">
        <v>60921</v>
      </c>
      <c r="C182" s="847">
        <v>41547</v>
      </c>
      <c r="D182" s="848">
        <v>19374</v>
      </c>
      <c r="E182" s="914">
        <v>24428</v>
      </c>
      <c r="F182" s="847">
        <v>10247</v>
      </c>
      <c r="G182" s="916">
        <v>14181</v>
      </c>
      <c r="H182" s="917">
        <f t="shared" si="24"/>
        <v>40.097831617997073</v>
      </c>
      <c r="I182" s="850">
        <f t="shared" si="24"/>
        <v>24.663633956723711</v>
      </c>
      <c r="J182" s="993">
        <f t="shared" si="24"/>
        <v>73.19603592443481</v>
      </c>
      <c r="K182" s="914">
        <v>2357</v>
      </c>
      <c r="L182" s="847">
        <v>1203</v>
      </c>
      <c r="M182" s="916">
        <v>1154</v>
      </c>
      <c r="N182" s="917">
        <f t="shared" si="25"/>
        <v>3.8689450271663302</v>
      </c>
      <c r="O182" s="850">
        <f t="shared" si="25"/>
        <v>2.8955159217272004</v>
      </c>
      <c r="P182" s="852">
        <f t="shared" si="25"/>
        <v>5.9564364612367093</v>
      </c>
    </row>
    <row r="183" spans="1:16" ht="14.25">
      <c r="A183" s="975" t="s">
        <v>15</v>
      </c>
      <c r="B183" s="918">
        <v>181728</v>
      </c>
      <c r="C183" s="833">
        <v>122316</v>
      </c>
      <c r="D183" s="858">
        <v>59412</v>
      </c>
      <c r="E183" s="918">
        <v>46769</v>
      </c>
      <c r="F183" s="833">
        <v>17213</v>
      </c>
      <c r="G183" s="919">
        <v>29556</v>
      </c>
      <c r="H183" s="920">
        <f t="shared" si="24"/>
        <v>25.73571491459764</v>
      </c>
      <c r="I183" s="836">
        <f t="shared" si="24"/>
        <v>14.07256614016155</v>
      </c>
      <c r="J183" s="991">
        <f t="shared" si="24"/>
        <v>49.747525752373257</v>
      </c>
      <c r="K183" s="918">
        <v>8754</v>
      </c>
      <c r="L183" s="833">
        <v>4633</v>
      </c>
      <c r="M183" s="919">
        <v>4121</v>
      </c>
      <c r="N183" s="920">
        <f t="shared" si="25"/>
        <v>4.8170892762810356</v>
      </c>
      <c r="O183" s="836">
        <f t="shared" si="25"/>
        <v>3.787730141600445</v>
      </c>
      <c r="P183" s="840">
        <f t="shared" si="25"/>
        <v>6.9363091631320275</v>
      </c>
    </row>
    <row r="184" spans="1:16" ht="14.25">
      <c r="A184" s="977" t="s">
        <v>24</v>
      </c>
      <c r="B184" s="914">
        <v>40780</v>
      </c>
      <c r="C184" s="847">
        <v>26783</v>
      </c>
      <c r="D184" s="848">
        <v>13997</v>
      </c>
      <c r="E184" s="914">
        <v>19187</v>
      </c>
      <c r="F184" s="847">
        <v>8744</v>
      </c>
      <c r="G184" s="916">
        <v>10443</v>
      </c>
      <c r="H184" s="917">
        <f t="shared" si="24"/>
        <v>47.050024521824426</v>
      </c>
      <c r="I184" s="850">
        <f t="shared" si="24"/>
        <v>32.647574954262033</v>
      </c>
      <c r="J184" s="993">
        <f t="shared" si="24"/>
        <v>74.608844752446956</v>
      </c>
      <c r="K184" s="914">
        <v>3808</v>
      </c>
      <c r="L184" s="847">
        <v>2009</v>
      </c>
      <c r="M184" s="916">
        <v>1799</v>
      </c>
      <c r="N184" s="917">
        <f t="shared" si="25"/>
        <v>9.3379107405590975</v>
      </c>
      <c r="O184" s="850">
        <f t="shared" si="25"/>
        <v>7.5010267707127651</v>
      </c>
      <c r="P184" s="852">
        <f t="shared" si="25"/>
        <v>12.852754161606059</v>
      </c>
    </row>
    <row r="185" spans="1:16" ht="14.25">
      <c r="A185" s="975" t="s">
        <v>16</v>
      </c>
      <c r="B185" s="918">
        <v>220295</v>
      </c>
      <c r="C185" s="833">
        <v>148173</v>
      </c>
      <c r="D185" s="858">
        <v>72122</v>
      </c>
      <c r="E185" s="918">
        <v>53082</v>
      </c>
      <c r="F185" s="833">
        <v>18763</v>
      </c>
      <c r="G185" s="919">
        <v>34319</v>
      </c>
      <c r="H185" s="920">
        <f t="shared" si="24"/>
        <v>24.095871445107697</v>
      </c>
      <c r="I185" s="836">
        <f t="shared" si="24"/>
        <v>12.662900798391069</v>
      </c>
      <c r="J185" s="991">
        <f t="shared" si="24"/>
        <v>47.584648234935251</v>
      </c>
      <c r="K185" s="918">
        <v>15094</v>
      </c>
      <c r="L185" s="833">
        <v>7487</v>
      </c>
      <c r="M185" s="919">
        <v>7607</v>
      </c>
      <c r="N185" s="920">
        <f t="shared" si="25"/>
        <v>6.8517215551873623</v>
      </c>
      <c r="O185" s="836">
        <f t="shared" si="25"/>
        <v>5.0528773798195354</v>
      </c>
      <c r="P185" s="840">
        <f t="shared" si="25"/>
        <v>10.547405784642688</v>
      </c>
    </row>
    <row r="186" spans="1:16" ht="14.25">
      <c r="A186" s="977" t="s">
        <v>17</v>
      </c>
      <c r="B186" s="914">
        <v>513224</v>
      </c>
      <c r="C186" s="847">
        <v>345532</v>
      </c>
      <c r="D186" s="848">
        <v>167692</v>
      </c>
      <c r="E186" s="914">
        <v>94620</v>
      </c>
      <c r="F186" s="847">
        <v>20080</v>
      </c>
      <c r="G186" s="916">
        <v>74540</v>
      </c>
      <c r="H186" s="917">
        <f t="shared" si="24"/>
        <v>18.436394245008028</v>
      </c>
      <c r="I186" s="850">
        <f t="shared" si="24"/>
        <v>5.8113286178993553</v>
      </c>
      <c r="J186" s="993">
        <f t="shared" si="24"/>
        <v>44.450540276220693</v>
      </c>
      <c r="K186" s="914">
        <v>45164</v>
      </c>
      <c r="L186" s="847">
        <v>24096</v>
      </c>
      <c r="M186" s="916">
        <v>21068</v>
      </c>
      <c r="N186" s="917">
        <f t="shared" si="25"/>
        <v>8.8000561158480508</v>
      </c>
      <c r="O186" s="850">
        <f t="shared" si="25"/>
        <v>6.9735943414792265</v>
      </c>
      <c r="P186" s="852">
        <f t="shared" si="25"/>
        <v>12.563509290842736</v>
      </c>
    </row>
    <row r="187" spans="1:16" ht="14.25">
      <c r="A187" s="975" t="s">
        <v>18</v>
      </c>
      <c r="B187" s="918">
        <v>112788</v>
      </c>
      <c r="C187" s="833">
        <v>75737</v>
      </c>
      <c r="D187" s="858">
        <v>37051</v>
      </c>
      <c r="E187" s="918">
        <v>32186</v>
      </c>
      <c r="F187" s="833">
        <v>6473</v>
      </c>
      <c r="G187" s="919">
        <v>25713</v>
      </c>
      <c r="H187" s="920">
        <f t="shared" si="24"/>
        <v>28.536723764939531</v>
      </c>
      <c r="I187" s="836">
        <f t="shared" si="24"/>
        <v>8.5466812786352779</v>
      </c>
      <c r="J187" s="991">
        <f t="shared" si="24"/>
        <v>69.398936600901465</v>
      </c>
      <c r="K187" s="918">
        <v>2691</v>
      </c>
      <c r="L187" s="833">
        <v>1875</v>
      </c>
      <c r="M187" s="919">
        <v>816</v>
      </c>
      <c r="N187" s="920">
        <f t="shared" si="25"/>
        <v>2.3858921161825726</v>
      </c>
      <c r="O187" s="836">
        <f t="shared" si="25"/>
        <v>2.4756723926218358</v>
      </c>
      <c r="P187" s="840">
        <f t="shared" si="25"/>
        <v>2.2023697066206038</v>
      </c>
    </row>
    <row r="188" spans="1:16" ht="14.25">
      <c r="A188" s="977" t="s">
        <v>19</v>
      </c>
      <c r="B188" s="914">
        <v>24523</v>
      </c>
      <c r="C188" s="847">
        <v>16564</v>
      </c>
      <c r="D188" s="848">
        <v>7959</v>
      </c>
      <c r="E188" s="914">
        <v>6425</v>
      </c>
      <c r="F188" s="847">
        <v>2590</v>
      </c>
      <c r="G188" s="916">
        <v>3835</v>
      </c>
      <c r="H188" s="917">
        <f t="shared" si="24"/>
        <v>26.199893977082738</v>
      </c>
      <c r="I188" s="850">
        <f t="shared" si="24"/>
        <v>15.636319729533929</v>
      </c>
      <c r="J188" s="993">
        <f t="shared" si="24"/>
        <v>48.184445282070612</v>
      </c>
      <c r="K188" s="914">
        <v>578</v>
      </c>
      <c r="L188" s="847">
        <v>300</v>
      </c>
      <c r="M188" s="916">
        <v>278</v>
      </c>
      <c r="N188" s="917">
        <f t="shared" si="25"/>
        <v>2.3569710068099337</v>
      </c>
      <c r="O188" s="850">
        <f t="shared" si="25"/>
        <v>1.8111567254286403</v>
      </c>
      <c r="P188" s="852">
        <f t="shared" si="25"/>
        <v>3.4929011182309337</v>
      </c>
    </row>
    <row r="189" spans="1:16" ht="14.25">
      <c r="A189" s="975" t="s">
        <v>20</v>
      </c>
      <c r="B189" s="918">
        <v>112633</v>
      </c>
      <c r="C189" s="833">
        <v>74951</v>
      </c>
      <c r="D189" s="858">
        <v>37682</v>
      </c>
      <c r="E189" s="918">
        <v>50203</v>
      </c>
      <c r="F189" s="833">
        <v>21878</v>
      </c>
      <c r="G189" s="919">
        <v>28325</v>
      </c>
      <c r="H189" s="920">
        <f t="shared" si="24"/>
        <v>44.572194649880586</v>
      </c>
      <c r="I189" s="836">
        <f t="shared" si="24"/>
        <v>29.189737295032753</v>
      </c>
      <c r="J189" s="991">
        <f t="shared" si="24"/>
        <v>75.168515471577948</v>
      </c>
      <c r="K189" s="918">
        <v>7179</v>
      </c>
      <c r="L189" s="833">
        <v>3598</v>
      </c>
      <c r="M189" s="919">
        <v>3581</v>
      </c>
      <c r="N189" s="920">
        <f t="shared" si="25"/>
        <v>6.3737980875942224</v>
      </c>
      <c r="O189" s="836">
        <f t="shared" si="25"/>
        <v>4.8004696401649074</v>
      </c>
      <c r="P189" s="840">
        <f t="shared" si="25"/>
        <v>9.503211082214321</v>
      </c>
    </row>
    <row r="190" spans="1:16" ht="14.25">
      <c r="A190" s="977" t="s">
        <v>21</v>
      </c>
      <c r="B190" s="914">
        <v>54668</v>
      </c>
      <c r="C190" s="847">
        <v>36353</v>
      </c>
      <c r="D190" s="848">
        <v>18315</v>
      </c>
      <c r="E190" s="914">
        <v>30516</v>
      </c>
      <c r="F190" s="847">
        <v>14715</v>
      </c>
      <c r="G190" s="916">
        <v>15801</v>
      </c>
      <c r="H190" s="917">
        <f t="shared" si="24"/>
        <v>55.820589741713619</v>
      </c>
      <c r="I190" s="850">
        <f t="shared" si="24"/>
        <v>40.478089841278575</v>
      </c>
      <c r="J190" s="993">
        <f t="shared" si="24"/>
        <v>86.273546273546273</v>
      </c>
      <c r="K190" s="914">
        <v>706</v>
      </c>
      <c r="L190" s="847">
        <v>462</v>
      </c>
      <c r="M190" s="916">
        <v>244</v>
      </c>
      <c r="N190" s="917">
        <f t="shared" si="25"/>
        <v>1.2914319162947245</v>
      </c>
      <c r="O190" s="850">
        <f t="shared" si="25"/>
        <v>1.2708717299810193</v>
      </c>
      <c r="P190" s="852">
        <f t="shared" si="25"/>
        <v>1.3322413322413322</v>
      </c>
    </row>
    <row r="191" spans="1:16" ht="14.25">
      <c r="A191" s="975" t="s">
        <v>22</v>
      </c>
      <c r="B191" s="918">
        <v>76173</v>
      </c>
      <c r="C191" s="833">
        <v>51041</v>
      </c>
      <c r="D191" s="858">
        <v>25132</v>
      </c>
      <c r="E191" s="918">
        <v>19553</v>
      </c>
      <c r="F191" s="833">
        <v>7226</v>
      </c>
      <c r="G191" s="919">
        <v>12327</v>
      </c>
      <c r="H191" s="920">
        <f t="shared" si="24"/>
        <v>25.669200372835522</v>
      </c>
      <c r="I191" s="836">
        <f t="shared" si="24"/>
        <v>14.157246135459728</v>
      </c>
      <c r="J191" s="991">
        <f t="shared" si="24"/>
        <v>49.049021168231739</v>
      </c>
      <c r="K191" s="918">
        <v>6095</v>
      </c>
      <c r="L191" s="833">
        <v>2956</v>
      </c>
      <c r="M191" s="919">
        <v>3139</v>
      </c>
      <c r="N191" s="920">
        <f t="shared" si="25"/>
        <v>8.0015228493035586</v>
      </c>
      <c r="O191" s="836">
        <f t="shared" si="25"/>
        <v>5.7914225818459668</v>
      </c>
      <c r="P191" s="840">
        <f t="shared" si="25"/>
        <v>12.490052522680248</v>
      </c>
    </row>
    <row r="192" spans="1:16" ht="15" thickBot="1">
      <c r="A192" s="982" t="s">
        <v>23</v>
      </c>
      <c r="B192" s="922">
        <v>55339</v>
      </c>
      <c r="C192" s="865">
        <v>36661</v>
      </c>
      <c r="D192" s="866">
        <v>18678</v>
      </c>
      <c r="E192" s="922">
        <v>28776</v>
      </c>
      <c r="F192" s="865">
        <v>12140</v>
      </c>
      <c r="G192" s="973">
        <v>16636</v>
      </c>
      <c r="H192" s="925">
        <f t="shared" si="24"/>
        <v>51.999494027720047</v>
      </c>
      <c r="I192" s="868">
        <f t="shared" si="24"/>
        <v>33.114208559504647</v>
      </c>
      <c r="J192" s="994">
        <f t="shared" si="24"/>
        <v>89.067351964878469</v>
      </c>
      <c r="K192" s="922">
        <v>1127</v>
      </c>
      <c r="L192" s="865">
        <v>836</v>
      </c>
      <c r="M192" s="973">
        <v>291</v>
      </c>
      <c r="N192" s="925">
        <f t="shared" si="25"/>
        <v>2.0365384267876179</v>
      </c>
      <c r="O192" s="868">
        <f t="shared" si="25"/>
        <v>2.2803524181009793</v>
      </c>
      <c r="P192" s="926">
        <f t="shared" si="25"/>
        <v>1.5579826533890138</v>
      </c>
    </row>
    <row r="193" spans="1:16" ht="14.25">
      <c r="A193" s="995" t="s">
        <v>28</v>
      </c>
      <c r="B193" s="927">
        <f t="shared" ref="B193:G193" si="26">SUM(B177:B178,B181,B182,B183,B185,B186,B187,B188,B191)</f>
        <v>1906565</v>
      </c>
      <c r="C193" s="928">
        <f t="shared" si="26"/>
        <v>1283890</v>
      </c>
      <c r="D193" s="929">
        <f t="shared" si="26"/>
        <v>622675</v>
      </c>
      <c r="E193" s="927">
        <f t="shared" si="26"/>
        <v>456794</v>
      </c>
      <c r="F193" s="928">
        <f t="shared" si="26"/>
        <v>148076</v>
      </c>
      <c r="G193" s="929">
        <f t="shared" si="26"/>
        <v>308718</v>
      </c>
      <c r="H193" s="934">
        <f t="shared" si="24"/>
        <v>23.959004807074503</v>
      </c>
      <c r="I193" s="937">
        <f t="shared" si="24"/>
        <v>11.533386816627592</v>
      </c>
      <c r="J193" s="996">
        <f t="shared" si="24"/>
        <v>49.579315051993419</v>
      </c>
      <c r="K193" s="927">
        <f>SUM(K177:K178,K181,K182,K183,K185,K186,K187,K188,K191)</f>
        <v>103391</v>
      </c>
      <c r="L193" s="931">
        <f>SUM(L177:L178,L181,L182,L183,L185,L186,L187,L188,L191)</f>
        <v>53822</v>
      </c>
      <c r="M193" s="929">
        <f>SUM(M177:M178,M181,M182,M183,M185,M186,M187,M188,M191)</f>
        <v>49569</v>
      </c>
      <c r="N193" s="934">
        <f t="shared" si="25"/>
        <v>5.4228940529171572</v>
      </c>
      <c r="O193" s="937">
        <f t="shared" si="25"/>
        <v>4.1921036848951241</v>
      </c>
      <c r="P193" s="938">
        <f t="shared" si="25"/>
        <v>7.9606536315092136</v>
      </c>
    </row>
    <row r="194" spans="1:16" ht="14.25">
      <c r="A194" s="997" t="s">
        <v>507</v>
      </c>
      <c r="B194" s="939">
        <f t="shared" ref="B194:G194" si="27">SUM(B179,B180,B184,B189,B190,B192)</f>
        <v>445286</v>
      </c>
      <c r="C194" s="940">
        <f t="shared" si="27"/>
        <v>297333</v>
      </c>
      <c r="D194" s="941">
        <f t="shared" si="27"/>
        <v>147953</v>
      </c>
      <c r="E194" s="939">
        <f t="shared" si="27"/>
        <v>208508</v>
      </c>
      <c r="F194" s="940">
        <f t="shared" si="27"/>
        <v>91590</v>
      </c>
      <c r="G194" s="941">
        <f t="shared" si="27"/>
        <v>116918</v>
      </c>
      <c r="H194" s="946">
        <f t="shared" si="24"/>
        <v>46.825635658879911</v>
      </c>
      <c r="I194" s="949">
        <f t="shared" si="24"/>
        <v>30.803846192652685</v>
      </c>
      <c r="J194" s="998">
        <f t="shared" si="24"/>
        <v>79.02374402681933</v>
      </c>
      <c r="K194" s="939">
        <f>SUM(K179,K180,K184,K189,K190,K192)</f>
        <v>20866</v>
      </c>
      <c r="L194" s="943">
        <f>SUM(L179,L180,L184,L189,L190,L192)</f>
        <v>11390</v>
      </c>
      <c r="M194" s="941">
        <f>SUM(M179,M180,M184,M189,M190,M192)</f>
        <v>9476</v>
      </c>
      <c r="N194" s="946">
        <f t="shared" si="25"/>
        <v>4.6859771023566879</v>
      </c>
      <c r="O194" s="949">
        <f t="shared" si="25"/>
        <v>3.830721783320385</v>
      </c>
      <c r="P194" s="950">
        <f t="shared" si="25"/>
        <v>6.4047366393381679</v>
      </c>
    </row>
    <row r="195" spans="1:16" ht="14.25">
      <c r="A195" s="999" t="s">
        <v>26</v>
      </c>
      <c r="B195" s="951">
        <f t="shared" ref="B195:G195" si="28">SUM(B177:B192)</f>
        <v>2351851</v>
      </c>
      <c r="C195" s="952">
        <f t="shared" si="28"/>
        <v>1581223</v>
      </c>
      <c r="D195" s="953">
        <f t="shared" si="28"/>
        <v>770628</v>
      </c>
      <c r="E195" s="951">
        <f t="shared" si="28"/>
        <v>665302</v>
      </c>
      <c r="F195" s="952">
        <f t="shared" si="28"/>
        <v>239666</v>
      </c>
      <c r="G195" s="953">
        <f t="shared" si="28"/>
        <v>425636</v>
      </c>
      <c r="H195" s="958">
        <f t="shared" si="24"/>
        <v>28.288441742270237</v>
      </c>
      <c r="I195" s="961">
        <f t="shared" si="24"/>
        <v>15.157001890308958</v>
      </c>
      <c r="J195" s="1000">
        <f t="shared" si="24"/>
        <v>55.232355948654863</v>
      </c>
      <c r="K195" s="951">
        <f>SUM(K177:K192)</f>
        <v>124257</v>
      </c>
      <c r="L195" s="955">
        <f>SUM(L177:L192)</f>
        <v>65212</v>
      </c>
      <c r="M195" s="953">
        <f>SUM(M177:M192)</f>
        <v>59045</v>
      </c>
      <c r="N195" s="958">
        <f t="shared" si="25"/>
        <v>5.2833704175987339</v>
      </c>
      <c r="O195" s="961">
        <f t="shared" si="25"/>
        <v>4.1241494716431522</v>
      </c>
      <c r="P195" s="962">
        <f t="shared" si="25"/>
        <v>7.6619328651437533</v>
      </c>
    </row>
    <row r="196" spans="1:16" ht="15" customHeight="1">
      <c r="A196" s="1876" t="s">
        <v>470</v>
      </c>
      <c r="B196" s="1876"/>
      <c r="C196" s="1876"/>
      <c r="D196" s="1876"/>
      <c r="E196" s="1876"/>
      <c r="F196" s="1876"/>
      <c r="G196" s="1876"/>
      <c r="H196" s="1876"/>
      <c r="I196" s="1876"/>
      <c r="J196" s="1876"/>
      <c r="K196" s="1876"/>
      <c r="L196" s="1876"/>
      <c r="M196" s="1876"/>
      <c r="N196" s="1876"/>
      <c r="O196" s="1876"/>
      <c r="P196" s="1876"/>
    </row>
    <row r="197" spans="1:16" ht="15" customHeight="1">
      <c r="A197" s="1855" t="s">
        <v>508</v>
      </c>
      <c r="B197" s="1856"/>
      <c r="C197" s="1856"/>
      <c r="D197" s="1856"/>
      <c r="E197" s="1856"/>
      <c r="F197" s="1856"/>
      <c r="G197" s="1856"/>
      <c r="H197" s="1856"/>
      <c r="I197" s="1856"/>
      <c r="J197" s="1856"/>
      <c r="K197" s="1856"/>
      <c r="L197" s="1856"/>
      <c r="M197" s="1856"/>
      <c r="N197" s="1856"/>
      <c r="O197" s="1856"/>
      <c r="P197" s="1856"/>
    </row>
    <row r="198" spans="1:16" ht="14.25">
      <c r="A198" s="1877" t="s">
        <v>504</v>
      </c>
      <c r="B198" s="1877"/>
      <c r="C198" s="1877"/>
      <c r="D198" s="1877"/>
      <c r="E198" s="1877"/>
      <c r="F198" s="1877"/>
      <c r="G198" s="1877"/>
      <c r="H198" s="1877"/>
      <c r="I198" s="1877"/>
      <c r="J198" s="1877"/>
      <c r="K198" s="1877"/>
      <c r="L198" s="1877"/>
      <c r="M198" s="1877"/>
      <c r="N198" s="1877"/>
      <c r="O198" s="1877"/>
      <c r="P198" s="1877"/>
    </row>
    <row r="199" spans="1:16" ht="24.75" customHeight="1">
      <c r="A199" s="1878" t="s">
        <v>804</v>
      </c>
      <c r="B199" s="1878"/>
      <c r="C199" s="1878"/>
      <c r="D199" s="1878"/>
      <c r="E199" s="1878"/>
      <c r="F199" s="1878"/>
      <c r="G199" s="1878"/>
      <c r="H199" s="1878"/>
      <c r="I199" s="1878"/>
      <c r="J199" s="1878"/>
      <c r="K199" s="1878"/>
      <c r="L199" s="1878"/>
      <c r="M199" s="1878"/>
      <c r="N199" s="1878"/>
      <c r="O199" s="1878"/>
      <c r="P199" s="1878"/>
    </row>
    <row r="200" spans="1:16" ht="14.25"/>
  </sheetData>
  <mergeCells count="242">
    <mergeCell ref="A3:P3"/>
    <mergeCell ref="A5:P5"/>
    <mergeCell ref="A6:A11"/>
    <mergeCell ref="B6:D6"/>
    <mergeCell ref="E6:J6"/>
    <mergeCell ref="K6:P6"/>
    <mergeCell ref="B7:D7"/>
    <mergeCell ref="E7:G7"/>
    <mergeCell ref="H7:J7"/>
    <mergeCell ref="K7:M7"/>
    <mergeCell ref="N7:P7"/>
    <mergeCell ref="B8:B10"/>
    <mergeCell ref="C8:D8"/>
    <mergeCell ref="E8:E10"/>
    <mergeCell ref="F8:G8"/>
    <mergeCell ref="H8:H10"/>
    <mergeCell ref="I8:J8"/>
    <mergeCell ref="K8:K10"/>
    <mergeCell ref="L8:M8"/>
    <mergeCell ref="N8:N10"/>
    <mergeCell ref="O8:P8"/>
    <mergeCell ref="C9:C10"/>
    <mergeCell ref="D9:D10"/>
    <mergeCell ref="F9:F10"/>
    <mergeCell ref="A34:P34"/>
    <mergeCell ref="A36:P36"/>
    <mergeCell ref="A38:P38"/>
    <mergeCell ref="P9:P10"/>
    <mergeCell ref="B11:D11"/>
    <mergeCell ref="E11:G11"/>
    <mergeCell ref="H11:J11"/>
    <mergeCell ref="K11:M11"/>
    <mergeCell ref="N11:P11"/>
    <mergeCell ref="G9:G10"/>
    <mergeCell ref="I9:I10"/>
    <mergeCell ref="J9:J10"/>
    <mergeCell ref="L9:L10"/>
    <mergeCell ref="M9:M10"/>
    <mergeCell ref="O9:O10"/>
    <mergeCell ref="A31:P31"/>
    <mergeCell ref="A32:P32"/>
    <mergeCell ref="A33:P33"/>
    <mergeCell ref="L41:M41"/>
    <mergeCell ref="N41:N43"/>
    <mergeCell ref="O41:P41"/>
    <mergeCell ref="C42:C43"/>
    <mergeCell ref="D42:D43"/>
    <mergeCell ref="F42:F43"/>
    <mergeCell ref="G42:G43"/>
    <mergeCell ref="I42:I43"/>
    <mergeCell ref="J42:J43"/>
    <mergeCell ref="L42:L43"/>
    <mergeCell ref="C41:D41"/>
    <mergeCell ref="E41:E43"/>
    <mergeCell ref="F41:G41"/>
    <mergeCell ref="H41:H43"/>
    <mergeCell ref="I41:J41"/>
    <mergeCell ref="K41:K43"/>
    <mergeCell ref="A64:P64"/>
    <mergeCell ref="A65:P65"/>
    <mergeCell ref="A66:P66"/>
    <mergeCell ref="U66:V66"/>
    <mergeCell ref="A67:P67"/>
    <mergeCell ref="U67:V67"/>
    <mergeCell ref="M42:M43"/>
    <mergeCell ref="O42:O43"/>
    <mergeCell ref="P42:P43"/>
    <mergeCell ref="B44:D44"/>
    <mergeCell ref="E44:G44"/>
    <mergeCell ref="H44:J44"/>
    <mergeCell ref="K44:M44"/>
    <mergeCell ref="N44:P44"/>
    <mergeCell ref="A39:A44"/>
    <mergeCell ref="B39:D39"/>
    <mergeCell ref="E39:J39"/>
    <mergeCell ref="K39:P39"/>
    <mergeCell ref="B40:D40"/>
    <mergeCell ref="E40:G40"/>
    <mergeCell ref="H40:J40"/>
    <mergeCell ref="K40:M40"/>
    <mergeCell ref="N40:P40"/>
    <mergeCell ref="B41:B43"/>
    <mergeCell ref="A69:P69"/>
    <mergeCell ref="A71:P71"/>
    <mergeCell ref="A72:A77"/>
    <mergeCell ref="B72:D72"/>
    <mergeCell ref="E72:J72"/>
    <mergeCell ref="K72:P72"/>
    <mergeCell ref="B73:D73"/>
    <mergeCell ref="E73:G73"/>
    <mergeCell ref="H73:J73"/>
    <mergeCell ref="K73:M73"/>
    <mergeCell ref="N73:P73"/>
    <mergeCell ref="B74:B76"/>
    <mergeCell ref="C74:D74"/>
    <mergeCell ref="E74:E76"/>
    <mergeCell ref="F74:G74"/>
    <mergeCell ref="H74:H76"/>
    <mergeCell ref="I74:J74"/>
    <mergeCell ref="K74:K76"/>
    <mergeCell ref="L74:M74"/>
    <mergeCell ref="N74:N76"/>
    <mergeCell ref="O74:P74"/>
    <mergeCell ref="C75:C76"/>
    <mergeCell ref="D75:D76"/>
    <mergeCell ref="F75:F76"/>
    <mergeCell ref="A100:P100"/>
    <mergeCell ref="A102:P102"/>
    <mergeCell ref="A104:P104"/>
    <mergeCell ref="P75:P76"/>
    <mergeCell ref="B77:D77"/>
    <mergeCell ref="E77:G77"/>
    <mergeCell ref="H77:J77"/>
    <mergeCell ref="K77:M77"/>
    <mergeCell ref="N77:P77"/>
    <mergeCell ref="G75:G76"/>
    <mergeCell ref="I75:I76"/>
    <mergeCell ref="J75:J76"/>
    <mergeCell ref="L75:L76"/>
    <mergeCell ref="M75:M76"/>
    <mergeCell ref="O75:O76"/>
    <mergeCell ref="A97:P97"/>
    <mergeCell ref="A98:P98"/>
    <mergeCell ref="A99:P99"/>
    <mergeCell ref="L107:M107"/>
    <mergeCell ref="N107:N109"/>
    <mergeCell ref="O107:P107"/>
    <mergeCell ref="C108:C109"/>
    <mergeCell ref="D108:D109"/>
    <mergeCell ref="F108:F109"/>
    <mergeCell ref="G108:G109"/>
    <mergeCell ref="I108:I109"/>
    <mergeCell ref="J108:J109"/>
    <mergeCell ref="L108:L109"/>
    <mergeCell ref="C107:D107"/>
    <mergeCell ref="E107:E109"/>
    <mergeCell ref="F107:G107"/>
    <mergeCell ref="H107:H109"/>
    <mergeCell ref="I107:J107"/>
    <mergeCell ref="K107:K109"/>
    <mergeCell ref="A130:P130"/>
    <mergeCell ref="A131:P131"/>
    <mergeCell ref="A132:P132"/>
    <mergeCell ref="A133:P133"/>
    <mergeCell ref="A135:P135"/>
    <mergeCell ref="A137:P137"/>
    <mergeCell ref="M108:M109"/>
    <mergeCell ref="O108:O109"/>
    <mergeCell ref="P108:P109"/>
    <mergeCell ref="B110:D110"/>
    <mergeCell ref="E110:G110"/>
    <mergeCell ref="H110:J110"/>
    <mergeCell ref="K110:M110"/>
    <mergeCell ref="N110:P110"/>
    <mergeCell ref="A105:A110"/>
    <mergeCell ref="B105:D105"/>
    <mergeCell ref="E105:J105"/>
    <mergeCell ref="K105:P105"/>
    <mergeCell ref="B106:D106"/>
    <mergeCell ref="E106:G106"/>
    <mergeCell ref="H106:J106"/>
    <mergeCell ref="K106:M106"/>
    <mergeCell ref="N106:P106"/>
    <mergeCell ref="B107:B109"/>
    <mergeCell ref="L140:M140"/>
    <mergeCell ref="N140:N142"/>
    <mergeCell ref="O140:P140"/>
    <mergeCell ref="C141:C142"/>
    <mergeCell ref="D141:D142"/>
    <mergeCell ref="F141:F142"/>
    <mergeCell ref="G141:G142"/>
    <mergeCell ref="I141:I142"/>
    <mergeCell ref="J141:J142"/>
    <mergeCell ref="L141:L142"/>
    <mergeCell ref="C140:D140"/>
    <mergeCell ref="E140:E142"/>
    <mergeCell ref="F140:G140"/>
    <mergeCell ref="H140:H142"/>
    <mergeCell ref="I140:J140"/>
    <mergeCell ref="K140:K142"/>
    <mergeCell ref="A163:P163"/>
    <mergeCell ref="A164:P164"/>
    <mergeCell ref="A165:P165"/>
    <mergeCell ref="A166:P166"/>
    <mergeCell ref="A168:P168"/>
    <mergeCell ref="A170:P170"/>
    <mergeCell ref="M141:M142"/>
    <mergeCell ref="O141:O142"/>
    <mergeCell ref="P141:P142"/>
    <mergeCell ref="B143:D143"/>
    <mergeCell ref="E143:G143"/>
    <mergeCell ref="H143:J143"/>
    <mergeCell ref="K143:M143"/>
    <mergeCell ref="N143:P143"/>
    <mergeCell ref="A138:A143"/>
    <mergeCell ref="B138:D138"/>
    <mergeCell ref="E138:J138"/>
    <mergeCell ref="K138:P138"/>
    <mergeCell ref="B139:D139"/>
    <mergeCell ref="E139:G139"/>
    <mergeCell ref="H139:J139"/>
    <mergeCell ref="K139:M139"/>
    <mergeCell ref="N139:P139"/>
    <mergeCell ref="B140:B142"/>
    <mergeCell ref="O173:P173"/>
    <mergeCell ref="C174:C175"/>
    <mergeCell ref="D174:D175"/>
    <mergeCell ref="F174:F175"/>
    <mergeCell ref="G174:G175"/>
    <mergeCell ref="I174:I175"/>
    <mergeCell ref="J174:J175"/>
    <mergeCell ref="L174:L175"/>
    <mergeCell ref="C173:D173"/>
    <mergeCell ref="E173:E175"/>
    <mergeCell ref="F173:G173"/>
    <mergeCell ref="H173:H175"/>
    <mergeCell ref="I173:J173"/>
    <mergeCell ref="K173:K175"/>
    <mergeCell ref="A196:P196"/>
    <mergeCell ref="A197:P197"/>
    <mergeCell ref="A198:P198"/>
    <mergeCell ref="A199:P199"/>
    <mergeCell ref="M174:M175"/>
    <mergeCell ref="O174:O175"/>
    <mergeCell ref="P174:P175"/>
    <mergeCell ref="B176:D176"/>
    <mergeCell ref="E176:G176"/>
    <mergeCell ref="H176:J176"/>
    <mergeCell ref="K176:M176"/>
    <mergeCell ref="N176:P176"/>
    <mergeCell ref="A171:A176"/>
    <mergeCell ref="B171:D171"/>
    <mergeCell ref="E171:J171"/>
    <mergeCell ref="K171:P171"/>
    <mergeCell ref="B172:D172"/>
    <mergeCell ref="E172:G172"/>
    <mergeCell ref="H172:J172"/>
    <mergeCell ref="K172:M172"/>
    <mergeCell ref="N172:P172"/>
    <mergeCell ref="B173:B175"/>
    <mergeCell ref="L173:M173"/>
    <mergeCell ref="N173:N175"/>
  </mergeCells>
  <conditionalFormatting sqref="R84">
    <cfRule type="expression" dxfId="1" priority="1">
      <formula>CELL("Tabellenblatt")=3</formula>
    </cfRule>
    <cfRule type="expression" dxfId="0" priority="2">
      <formula>CELL("Tabellenblatt")=1</formula>
    </cfRule>
  </conditionalFormatting>
  <hyperlinks>
    <hyperlink ref="A1" location="Inhalt!A9" display="Zurück zum Inhalt" xr:uid="{00000000-0004-0000-0200-000000000000}"/>
  </hyperlinks>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61"/>
  <sheetViews>
    <sheetView zoomScale="80" zoomScaleNormal="80" workbookViewId="0"/>
  </sheetViews>
  <sheetFormatPr baseColWidth="10" defaultColWidth="11" defaultRowHeight="14.45" customHeight="1"/>
  <cols>
    <col min="1" max="1" width="23.5" style="1027" customWidth="1"/>
    <col min="2" max="2" width="11.125" style="1027" customWidth="1"/>
    <col min="3" max="3" width="13" style="1027" customWidth="1"/>
    <col min="4" max="31" width="11.125" style="1027" customWidth="1"/>
    <col min="32" max="16384" width="11" style="1027"/>
  </cols>
  <sheetData>
    <row r="1" spans="1:31" ht="14.45" customHeight="1">
      <c r="A1" s="1528" t="s">
        <v>176</v>
      </c>
    </row>
    <row r="2" spans="1:31" ht="14.45" customHeight="1">
      <c r="A2" s="1002"/>
    </row>
    <row r="3" spans="1:31" ht="26.25" customHeight="1">
      <c r="A3" s="1842">
        <v>2023</v>
      </c>
      <c r="B3" s="1842"/>
      <c r="C3" s="1842"/>
      <c r="D3" s="1842"/>
      <c r="E3" s="1842"/>
      <c r="F3" s="1842"/>
      <c r="G3" s="1842"/>
      <c r="H3" s="1842"/>
      <c r="I3" s="1842"/>
      <c r="J3" s="1842"/>
      <c r="K3" s="1842"/>
      <c r="L3" s="1842"/>
      <c r="M3" s="1842"/>
      <c r="N3" s="1842"/>
      <c r="O3" s="1842"/>
      <c r="P3" s="1842"/>
      <c r="Q3" s="1842"/>
      <c r="R3" s="1842"/>
      <c r="S3" s="1842"/>
      <c r="T3" s="1842"/>
      <c r="U3" s="1842"/>
      <c r="V3" s="1842"/>
      <c r="W3" s="1842"/>
      <c r="X3" s="1842"/>
      <c r="Y3" s="1842"/>
      <c r="Z3" s="1842"/>
      <c r="AA3" s="1842"/>
      <c r="AB3" s="1842"/>
      <c r="AC3" s="1842"/>
      <c r="AD3" s="1842"/>
      <c r="AE3" s="1842"/>
    </row>
    <row r="4" spans="1:31" ht="14.45" customHeight="1">
      <c r="A4" s="820"/>
      <c r="B4" s="820"/>
      <c r="C4" s="820"/>
      <c r="D4" s="820"/>
      <c r="E4" s="820"/>
      <c r="F4" s="820"/>
      <c r="G4" s="820"/>
      <c r="H4" s="820"/>
      <c r="I4" s="820"/>
      <c r="J4" s="820"/>
      <c r="K4" s="820"/>
      <c r="L4" s="820"/>
      <c r="M4" s="820"/>
      <c r="N4" s="820"/>
      <c r="O4" s="820"/>
      <c r="P4" s="820"/>
      <c r="Q4" s="820"/>
      <c r="R4" s="820"/>
      <c r="S4" s="820"/>
      <c r="T4" s="820"/>
      <c r="U4" s="820"/>
      <c r="V4" s="820"/>
      <c r="W4" s="820"/>
      <c r="X4" s="820"/>
      <c r="Y4" s="820"/>
      <c r="Z4" s="820"/>
      <c r="AA4" s="820"/>
      <c r="AB4" s="820"/>
      <c r="AC4" s="820"/>
      <c r="AD4" s="820"/>
      <c r="AE4" s="820"/>
    </row>
    <row r="5" spans="1:31" ht="14.45" customHeight="1">
      <c r="A5" s="1930" t="s">
        <v>806</v>
      </c>
      <c r="B5" s="1930"/>
      <c r="C5" s="1930"/>
      <c r="D5" s="1930"/>
      <c r="E5" s="1930"/>
      <c r="F5" s="1930"/>
      <c r="G5" s="1930"/>
      <c r="H5" s="1930"/>
      <c r="I5" s="1930"/>
      <c r="J5" s="1930"/>
      <c r="K5" s="1930"/>
      <c r="L5" s="1930"/>
      <c r="M5" s="1930"/>
      <c r="N5" s="1930"/>
      <c r="O5" s="1930"/>
      <c r="P5" s="1930"/>
      <c r="Q5" s="1930"/>
      <c r="R5" s="1930"/>
      <c r="S5" s="1930"/>
      <c r="T5" s="1930"/>
      <c r="U5" s="1930"/>
      <c r="V5" s="1930"/>
      <c r="W5" s="1930"/>
      <c r="X5" s="1930"/>
      <c r="Y5" s="1930"/>
      <c r="Z5" s="1930"/>
      <c r="AA5" s="1930"/>
      <c r="AB5" s="1930"/>
      <c r="AC5" s="1930"/>
      <c r="AD5" s="1930"/>
      <c r="AE5" s="1930"/>
    </row>
    <row r="6" spans="1:31" ht="14.45" customHeight="1">
      <c r="A6" s="1844" t="s">
        <v>8</v>
      </c>
      <c r="B6" s="1844" t="s">
        <v>29</v>
      </c>
      <c r="C6" s="1841" t="s">
        <v>743</v>
      </c>
      <c r="D6" s="1924" t="s">
        <v>744</v>
      </c>
      <c r="E6" s="1925"/>
      <c r="F6" s="1925"/>
      <c r="G6" s="1925"/>
      <c r="H6" s="1925"/>
      <c r="I6" s="1925"/>
      <c r="J6" s="1925"/>
      <c r="K6" s="1925"/>
      <c r="L6" s="1925"/>
      <c r="M6" s="1925"/>
      <c r="N6" s="1925"/>
      <c r="O6" s="1925"/>
      <c r="P6" s="1925"/>
      <c r="Q6" s="1925"/>
      <c r="R6" s="1925"/>
      <c r="S6" s="1925"/>
      <c r="T6" s="1925"/>
      <c r="U6" s="1925"/>
      <c r="V6" s="1925"/>
      <c r="W6" s="1925"/>
      <c r="X6" s="1925"/>
      <c r="Y6" s="1925"/>
      <c r="Z6" s="1925"/>
      <c r="AA6" s="1925"/>
      <c r="AB6" s="1925"/>
      <c r="AC6" s="1925"/>
      <c r="AD6" s="1925"/>
      <c r="AE6" s="1926"/>
    </row>
    <row r="7" spans="1:31" ht="14.45" customHeight="1">
      <c r="A7" s="1844"/>
      <c r="B7" s="1844"/>
      <c r="C7" s="1841"/>
      <c r="D7" s="2223">
        <v>0</v>
      </c>
      <c r="E7" s="1883" t="s">
        <v>745</v>
      </c>
      <c r="F7" s="1883" t="s">
        <v>746</v>
      </c>
      <c r="G7" s="1883" t="s">
        <v>747</v>
      </c>
      <c r="H7" s="2030" t="s">
        <v>748</v>
      </c>
      <c r="I7" s="1883" t="s">
        <v>749</v>
      </c>
      <c r="J7" s="1883" t="s">
        <v>750</v>
      </c>
      <c r="K7" s="1883" t="s">
        <v>751</v>
      </c>
      <c r="L7" s="1883" t="s">
        <v>752</v>
      </c>
      <c r="M7" s="1883" t="s">
        <v>753</v>
      </c>
      <c r="N7" s="1883" t="s">
        <v>754</v>
      </c>
      <c r="O7" s="1883" t="s">
        <v>755</v>
      </c>
      <c r="P7" s="1883" t="s">
        <v>756</v>
      </c>
      <c r="Q7" s="1879" t="s">
        <v>757</v>
      </c>
      <c r="R7" s="2029">
        <v>0</v>
      </c>
      <c r="S7" s="1883" t="s">
        <v>745</v>
      </c>
      <c r="T7" s="1883" t="s">
        <v>746</v>
      </c>
      <c r="U7" s="1883" t="s">
        <v>747</v>
      </c>
      <c r="V7" s="2030" t="s">
        <v>748</v>
      </c>
      <c r="W7" s="1883" t="s">
        <v>749</v>
      </c>
      <c r="X7" s="1883" t="s">
        <v>750</v>
      </c>
      <c r="Y7" s="1883" t="s">
        <v>751</v>
      </c>
      <c r="Z7" s="1883" t="s">
        <v>752</v>
      </c>
      <c r="AA7" s="1883" t="s">
        <v>753</v>
      </c>
      <c r="AB7" s="1883" t="s">
        <v>754</v>
      </c>
      <c r="AC7" s="1883" t="s">
        <v>755</v>
      </c>
      <c r="AD7" s="1883" t="s">
        <v>756</v>
      </c>
      <c r="AE7" s="2030" t="s">
        <v>757</v>
      </c>
    </row>
    <row r="8" spans="1:31" ht="14.45" customHeight="1">
      <c r="A8" s="1844"/>
      <c r="B8" s="1844"/>
      <c r="C8" s="1841"/>
      <c r="D8" s="2224"/>
      <c r="E8" s="1884"/>
      <c r="F8" s="1884"/>
      <c r="G8" s="1884"/>
      <c r="H8" s="2216"/>
      <c r="I8" s="1884"/>
      <c r="J8" s="1884"/>
      <c r="K8" s="1884"/>
      <c r="L8" s="1884"/>
      <c r="M8" s="1884"/>
      <c r="N8" s="1884"/>
      <c r="O8" s="1884"/>
      <c r="P8" s="1884"/>
      <c r="Q8" s="1880"/>
      <c r="R8" s="2221"/>
      <c r="S8" s="1884"/>
      <c r="T8" s="1884"/>
      <c r="U8" s="1884"/>
      <c r="V8" s="2216"/>
      <c r="W8" s="1884"/>
      <c r="X8" s="1884"/>
      <c r="Y8" s="1884"/>
      <c r="Z8" s="1884"/>
      <c r="AA8" s="1884"/>
      <c r="AB8" s="1884"/>
      <c r="AC8" s="1884"/>
      <c r="AD8" s="1884"/>
      <c r="AE8" s="2216"/>
    </row>
    <row r="9" spans="1:31" ht="14.45" customHeight="1" thickBot="1">
      <c r="A9" s="1845"/>
      <c r="B9" s="1845"/>
      <c r="C9" s="2222"/>
      <c r="D9" s="2217" t="s">
        <v>1</v>
      </c>
      <c r="E9" s="2218"/>
      <c r="F9" s="2218"/>
      <c r="G9" s="2218"/>
      <c r="H9" s="2218"/>
      <c r="I9" s="2218"/>
      <c r="J9" s="2218"/>
      <c r="K9" s="2218"/>
      <c r="L9" s="2218"/>
      <c r="M9" s="2218"/>
      <c r="N9" s="2218"/>
      <c r="O9" s="2218"/>
      <c r="P9" s="2218"/>
      <c r="Q9" s="2219"/>
      <c r="R9" s="2217" t="s">
        <v>469</v>
      </c>
      <c r="S9" s="2218"/>
      <c r="T9" s="2218"/>
      <c r="U9" s="2218"/>
      <c r="V9" s="2218"/>
      <c r="W9" s="2218"/>
      <c r="X9" s="2218"/>
      <c r="Y9" s="2218"/>
      <c r="Z9" s="2218"/>
      <c r="AA9" s="2218"/>
      <c r="AB9" s="2218"/>
      <c r="AC9" s="2218"/>
      <c r="AD9" s="2218"/>
      <c r="AE9" s="2220"/>
    </row>
    <row r="10" spans="1:31" ht="14.45" customHeight="1">
      <c r="A10" s="543" t="s">
        <v>9</v>
      </c>
      <c r="B10" s="1458">
        <v>9414</v>
      </c>
      <c r="C10" s="913">
        <v>24.300191204588948</v>
      </c>
      <c r="D10" s="1088">
        <v>393</v>
      </c>
      <c r="E10" s="1460">
        <v>416</v>
      </c>
      <c r="F10" s="1460">
        <v>207</v>
      </c>
      <c r="G10" s="1460">
        <v>206</v>
      </c>
      <c r="H10" s="1460">
        <v>216</v>
      </c>
      <c r="I10" s="1460">
        <v>1354</v>
      </c>
      <c r="J10" s="1460">
        <v>4148</v>
      </c>
      <c r="K10" s="1460">
        <v>2180</v>
      </c>
      <c r="L10" s="1088">
        <v>156</v>
      </c>
      <c r="M10" s="1088">
        <v>50</v>
      </c>
      <c r="N10" s="1088">
        <v>33</v>
      </c>
      <c r="O10" s="1088">
        <v>17</v>
      </c>
      <c r="P10" s="1088">
        <v>25</v>
      </c>
      <c r="Q10" s="1461">
        <v>13</v>
      </c>
      <c r="R10" s="835">
        <v>4.1746335245379198</v>
      </c>
      <c r="S10" s="839">
        <v>4.4189504992564261</v>
      </c>
      <c r="T10" s="839">
        <v>2.1988527724665392</v>
      </c>
      <c r="U10" s="839">
        <v>2.1882302953048649</v>
      </c>
      <c r="V10" s="839">
        <v>2.2944550669216062</v>
      </c>
      <c r="W10" s="839">
        <v>14.382834076906734</v>
      </c>
      <c r="X10" s="839">
        <v>44.062035266624179</v>
      </c>
      <c r="Y10" s="839">
        <v>23.157000212449542</v>
      </c>
      <c r="Z10" s="839">
        <v>1.6571064372211599</v>
      </c>
      <c r="AA10" s="839">
        <v>0.5311238580837051</v>
      </c>
      <c r="AB10" s="839">
        <v>0.35054174633524537</v>
      </c>
      <c r="AC10" s="839">
        <v>0.18058211174845973</v>
      </c>
      <c r="AD10" s="839">
        <v>0.26556192904185255</v>
      </c>
      <c r="AE10" s="1462">
        <v>0.13809220310176332</v>
      </c>
    </row>
    <row r="11" spans="1:31" ht="14.45" customHeight="1">
      <c r="A11" s="544" t="s">
        <v>10</v>
      </c>
      <c r="B11" s="1463">
        <v>9343</v>
      </c>
      <c r="C11" s="917">
        <v>26.845552820293321</v>
      </c>
      <c r="D11" s="1089">
        <v>14</v>
      </c>
      <c r="E11" s="1465">
        <v>60</v>
      </c>
      <c r="F11" s="1465">
        <v>144</v>
      </c>
      <c r="G11" s="1465">
        <v>146</v>
      </c>
      <c r="H11" s="1465">
        <v>328</v>
      </c>
      <c r="I11" s="1465">
        <v>1470</v>
      </c>
      <c r="J11" s="1465">
        <v>3587</v>
      </c>
      <c r="K11" s="1465">
        <v>3433</v>
      </c>
      <c r="L11" s="1089">
        <v>127</v>
      </c>
      <c r="M11" s="1089">
        <v>14</v>
      </c>
      <c r="N11" s="1089">
        <v>4</v>
      </c>
      <c r="O11" s="1089">
        <v>3</v>
      </c>
      <c r="P11" s="1089">
        <v>6</v>
      </c>
      <c r="Q11" s="1466">
        <v>7</v>
      </c>
      <c r="R11" s="849">
        <v>0.14984480359627528</v>
      </c>
      <c r="S11" s="852">
        <v>0.6421920154126084</v>
      </c>
      <c r="T11" s="852">
        <v>1.5412608369902601</v>
      </c>
      <c r="U11" s="852">
        <v>1.5626672375040136</v>
      </c>
      <c r="V11" s="852">
        <v>3.5106496842555921</v>
      </c>
      <c r="W11" s="852">
        <v>15.733704377608907</v>
      </c>
      <c r="X11" s="852">
        <v>38.392379321417103</v>
      </c>
      <c r="Y11" s="852">
        <v>36.744086481858076</v>
      </c>
      <c r="Z11" s="852">
        <v>1.3593064326233544</v>
      </c>
      <c r="AA11" s="852">
        <v>0.14984480359627528</v>
      </c>
      <c r="AB11" s="852">
        <v>4.2812801027507223E-2</v>
      </c>
      <c r="AC11" s="852">
        <v>3.2109600770630416E-2</v>
      </c>
      <c r="AD11" s="852">
        <v>6.4219201541260831E-2</v>
      </c>
      <c r="AE11" s="850">
        <v>7.4922401798137639E-2</v>
      </c>
    </row>
    <row r="12" spans="1:31" ht="14.45" customHeight="1">
      <c r="A12" s="543" t="s">
        <v>11</v>
      </c>
      <c r="B12" s="1459">
        <v>2832</v>
      </c>
      <c r="C12" s="920">
        <v>20.691031073446371</v>
      </c>
      <c r="D12" s="1088">
        <v>124</v>
      </c>
      <c r="E12" s="1460">
        <v>43</v>
      </c>
      <c r="F12" s="1460">
        <v>110</v>
      </c>
      <c r="G12" s="1460">
        <v>238</v>
      </c>
      <c r="H12" s="1460">
        <v>237</v>
      </c>
      <c r="I12" s="1460">
        <v>671</v>
      </c>
      <c r="J12" s="1460">
        <v>1319</v>
      </c>
      <c r="K12" s="1460">
        <v>67</v>
      </c>
      <c r="L12" s="1088">
        <v>16</v>
      </c>
      <c r="M12" s="1088">
        <v>4</v>
      </c>
      <c r="N12" s="1088">
        <v>1</v>
      </c>
      <c r="O12" s="1088">
        <v>2</v>
      </c>
      <c r="P12" s="1088">
        <v>0</v>
      </c>
      <c r="Q12" s="1461">
        <v>0</v>
      </c>
      <c r="R12" s="859">
        <v>4.3785310734463279</v>
      </c>
      <c r="S12" s="840">
        <v>1.518361581920904</v>
      </c>
      <c r="T12" s="840">
        <v>3.8841807909604524</v>
      </c>
      <c r="U12" s="840">
        <v>8.4039548022598876</v>
      </c>
      <c r="V12" s="840">
        <v>8.3686440677966107</v>
      </c>
      <c r="W12" s="840">
        <v>23.693502824858754</v>
      </c>
      <c r="X12" s="840">
        <v>46.574858757062145</v>
      </c>
      <c r="Y12" s="840">
        <v>2.365819209039548</v>
      </c>
      <c r="Z12" s="840">
        <v>0.56497175141242939</v>
      </c>
      <c r="AA12" s="840">
        <v>0.14124293785310735</v>
      </c>
      <c r="AB12" s="840">
        <v>3.5310734463276837E-2</v>
      </c>
      <c r="AC12" s="840">
        <v>7.0621468926553674E-2</v>
      </c>
      <c r="AD12" s="840">
        <v>0</v>
      </c>
      <c r="AE12" s="836">
        <v>0</v>
      </c>
    </row>
    <row r="13" spans="1:31" ht="14.45" customHeight="1">
      <c r="A13" s="544" t="s">
        <v>12</v>
      </c>
      <c r="B13" s="1463">
        <v>1627</v>
      </c>
      <c r="C13" s="917">
        <v>12.7658266748617</v>
      </c>
      <c r="D13" s="1089">
        <v>157</v>
      </c>
      <c r="E13" s="1465">
        <v>115</v>
      </c>
      <c r="F13" s="1465">
        <v>399</v>
      </c>
      <c r="G13" s="1465">
        <v>197</v>
      </c>
      <c r="H13" s="1465">
        <v>301</v>
      </c>
      <c r="I13" s="1465">
        <v>356</v>
      </c>
      <c r="J13" s="1465">
        <v>72</v>
      </c>
      <c r="K13" s="1465">
        <v>26</v>
      </c>
      <c r="L13" s="1089">
        <v>3</v>
      </c>
      <c r="M13" s="1089">
        <v>1</v>
      </c>
      <c r="N13" s="1089">
        <v>0</v>
      </c>
      <c r="O13" s="1089">
        <v>0</v>
      </c>
      <c r="P13" s="1089">
        <v>0</v>
      </c>
      <c r="Q13" s="1466">
        <v>0</v>
      </c>
      <c r="R13" s="849">
        <v>9.6496619545175175</v>
      </c>
      <c r="S13" s="852">
        <v>7.0682237246465887</v>
      </c>
      <c r="T13" s="852">
        <v>24.523663183773817</v>
      </c>
      <c r="U13" s="852">
        <v>12.108174554394591</v>
      </c>
      <c r="V13" s="852">
        <v>18.500307314074984</v>
      </c>
      <c r="W13" s="852">
        <v>21.880762138905961</v>
      </c>
      <c r="X13" s="852">
        <v>4.4253226797787333</v>
      </c>
      <c r="Y13" s="852">
        <v>1.5980331899200986</v>
      </c>
      <c r="Z13" s="852">
        <v>0.18438844499078058</v>
      </c>
      <c r="AA13" s="852">
        <v>6.1462814996926851E-2</v>
      </c>
      <c r="AB13" s="852">
        <v>0</v>
      </c>
      <c r="AC13" s="852">
        <v>0</v>
      </c>
      <c r="AD13" s="852">
        <v>0</v>
      </c>
      <c r="AE13" s="850">
        <v>0</v>
      </c>
    </row>
    <row r="14" spans="1:31" ht="14.45" customHeight="1">
      <c r="A14" s="543" t="s">
        <v>13</v>
      </c>
      <c r="B14" s="1459">
        <v>462</v>
      </c>
      <c r="C14" s="920">
        <v>21.348484848484848</v>
      </c>
      <c r="D14" s="1088">
        <v>4</v>
      </c>
      <c r="E14" s="1460">
        <v>4</v>
      </c>
      <c r="F14" s="1460">
        <v>10</v>
      </c>
      <c r="G14" s="1460">
        <v>10</v>
      </c>
      <c r="H14" s="1460">
        <v>12</v>
      </c>
      <c r="I14" s="1460">
        <v>378</v>
      </c>
      <c r="J14" s="1460">
        <v>21</v>
      </c>
      <c r="K14" s="1460">
        <v>12</v>
      </c>
      <c r="L14" s="1088">
        <v>7</v>
      </c>
      <c r="M14" s="1088">
        <v>0</v>
      </c>
      <c r="N14" s="1088">
        <v>1</v>
      </c>
      <c r="O14" s="1088">
        <v>0</v>
      </c>
      <c r="P14" s="1088">
        <v>0</v>
      </c>
      <c r="Q14" s="1461">
        <v>3</v>
      </c>
      <c r="R14" s="859">
        <v>0.86580086580086579</v>
      </c>
      <c r="S14" s="840">
        <v>0.86580086580086579</v>
      </c>
      <c r="T14" s="840">
        <v>2.1645021645021645</v>
      </c>
      <c r="U14" s="840">
        <v>2.1645021645021645</v>
      </c>
      <c r="V14" s="840">
        <v>2.5974025974025974</v>
      </c>
      <c r="W14" s="840">
        <v>81.818181818181827</v>
      </c>
      <c r="X14" s="840">
        <v>4.5454545454545459</v>
      </c>
      <c r="Y14" s="840">
        <v>2.5974025974025974</v>
      </c>
      <c r="Z14" s="840">
        <v>1.5151515151515151</v>
      </c>
      <c r="AA14" s="840">
        <v>0</v>
      </c>
      <c r="AB14" s="840">
        <v>0.21645021645021645</v>
      </c>
      <c r="AC14" s="840">
        <v>0</v>
      </c>
      <c r="AD14" s="840">
        <v>0</v>
      </c>
      <c r="AE14" s="836">
        <v>0.64935064935064934</v>
      </c>
    </row>
    <row r="15" spans="1:31" ht="14.45" customHeight="1">
      <c r="A15" s="544" t="s">
        <v>14</v>
      </c>
      <c r="B15" s="1463">
        <v>1165</v>
      </c>
      <c r="C15" s="917">
        <v>14.149356223175969</v>
      </c>
      <c r="D15" s="1089">
        <v>115</v>
      </c>
      <c r="E15" s="1465">
        <v>70</v>
      </c>
      <c r="F15" s="1465">
        <v>194</v>
      </c>
      <c r="G15" s="1465">
        <v>107</v>
      </c>
      <c r="H15" s="1465">
        <v>216</v>
      </c>
      <c r="I15" s="1465">
        <v>431</v>
      </c>
      <c r="J15" s="1465">
        <v>23</v>
      </c>
      <c r="K15" s="1465">
        <v>8</v>
      </c>
      <c r="L15" s="1089">
        <v>1</v>
      </c>
      <c r="M15" s="1089">
        <v>0</v>
      </c>
      <c r="N15" s="1089">
        <v>0</v>
      </c>
      <c r="O15" s="1089">
        <v>0</v>
      </c>
      <c r="P15" s="1089">
        <v>0</v>
      </c>
      <c r="Q15" s="1466">
        <v>0</v>
      </c>
      <c r="R15" s="849">
        <v>9.8712446351931327</v>
      </c>
      <c r="S15" s="852">
        <v>6.0085836909871242</v>
      </c>
      <c r="T15" s="852">
        <v>16.652360515021456</v>
      </c>
      <c r="U15" s="852">
        <v>9.1845493562231759</v>
      </c>
      <c r="V15" s="852">
        <v>18.540772532188839</v>
      </c>
      <c r="W15" s="852">
        <v>36.995708154506438</v>
      </c>
      <c r="X15" s="852">
        <v>1.9742489270386268</v>
      </c>
      <c r="Y15" s="852">
        <v>0.68669527896995708</v>
      </c>
      <c r="Z15" s="852">
        <v>8.5836909871244635E-2</v>
      </c>
      <c r="AA15" s="852">
        <v>0</v>
      </c>
      <c r="AB15" s="852">
        <v>0</v>
      </c>
      <c r="AC15" s="852">
        <v>0</v>
      </c>
      <c r="AD15" s="852">
        <v>0</v>
      </c>
      <c r="AE15" s="850">
        <v>0</v>
      </c>
    </row>
    <row r="16" spans="1:31" ht="14.45" customHeight="1">
      <c r="A16" s="543" t="s">
        <v>15</v>
      </c>
      <c r="B16" s="1459">
        <v>4308</v>
      </c>
      <c r="C16" s="920">
        <v>22.226323119777145</v>
      </c>
      <c r="D16" s="1088">
        <v>66</v>
      </c>
      <c r="E16" s="1460">
        <v>93</v>
      </c>
      <c r="F16" s="1460">
        <v>156</v>
      </c>
      <c r="G16" s="1460">
        <v>181</v>
      </c>
      <c r="H16" s="1460">
        <v>453</v>
      </c>
      <c r="I16" s="1460">
        <v>1360</v>
      </c>
      <c r="J16" s="1460">
        <v>1667</v>
      </c>
      <c r="K16" s="1460">
        <v>268</v>
      </c>
      <c r="L16" s="1088">
        <v>41</v>
      </c>
      <c r="M16" s="1088">
        <v>12</v>
      </c>
      <c r="N16" s="1088">
        <v>5</v>
      </c>
      <c r="O16" s="1088">
        <v>2</v>
      </c>
      <c r="P16" s="1088">
        <v>1</v>
      </c>
      <c r="Q16" s="1461">
        <v>3</v>
      </c>
      <c r="R16" s="859">
        <v>1.532033426183844</v>
      </c>
      <c r="S16" s="840">
        <v>2.1587743732590527</v>
      </c>
      <c r="T16" s="840">
        <v>3.6211699164345403</v>
      </c>
      <c r="U16" s="840">
        <v>4.2014856081708452</v>
      </c>
      <c r="V16" s="840">
        <v>10.515320334261839</v>
      </c>
      <c r="W16" s="840">
        <v>31.569173630454966</v>
      </c>
      <c r="X16" s="840">
        <v>38.69545032497679</v>
      </c>
      <c r="Y16" s="840">
        <v>6.2209842154131847</v>
      </c>
      <c r="Z16" s="840">
        <v>0.95171773444753938</v>
      </c>
      <c r="AA16" s="840">
        <v>0.2785515320334262</v>
      </c>
      <c r="AB16" s="840">
        <v>0.1160631383472609</v>
      </c>
      <c r="AC16" s="840">
        <v>4.6425255338904362E-2</v>
      </c>
      <c r="AD16" s="840">
        <v>2.3212627669452181E-2</v>
      </c>
      <c r="AE16" s="836">
        <v>6.9637883008356549E-2</v>
      </c>
    </row>
    <row r="17" spans="1:31" ht="14.45" customHeight="1">
      <c r="A17" s="544" t="s">
        <v>24</v>
      </c>
      <c r="B17" s="1463">
        <v>965</v>
      </c>
      <c r="C17" s="917">
        <v>10.834196891191738</v>
      </c>
      <c r="D17" s="1089">
        <v>24</v>
      </c>
      <c r="E17" s="1465">
        <v>143</v>
      </c>
      <c r="F17" s="1465">
        <v>359</v>
      </c>
      <c r="G17" s="1465">
        <v>78</v>
      </c>
      <c r="H17" s="1465">
        <v>184</v>
      </c>
      <c r="I17" s="1465">
        <v>157</v>
      </c>
      <c r="J17" s="1465">
        <v>12</v>
      </c>
      <c r="K17" s="1465">
        <v>7</v>
      </c>
      <c r="L17" s="1089">
        <v>1</v>
      </c>
      <c r="M17" s="1089">
        <v>0</v>
      </c>
      <c r="N17" s="1089">
        <v>0</v>
      </c>
      <c r="O17" s="1089">
        <v>0</v>
      </c>
      <c r="P17" s="1089">
        <v>0</v>
      </c>
      <c r="Q17" s="1466">
        <v>0</v>
      </c>
      <c r="R17" s="849">
        <v>2.4870466321243523</v>
      </c>
      <c r="S17" s="852">
        <v>14.818652849740932</v>
      </c>
      <c r="T17" s="852">
        <v>37.202072538860101</v>
      </c>
      <c r="U17" s="852">
        <v>8.0829015544041454</v>
      </c>
      <c r="V17" s="852">
        <v>19.067357512953368</v>
      </c>
      <c r="W17" s="852">
        <v>16.269430051813472</v>
      </c>
      <c r="X17" s="852">
        <v>1.2435233160621761</v>
      </c>
      <c r="Y17" s="852">
        <v>0.72538860103626945</v>
      </c>
      <c r="Z17" s="852">
        <v>0.10362694300518134</v>
      </c>
      <c r="AA17" s="852">
        <v>0</v>
      </c>
      <c r="AB17" s="852">
        <v>0</v>
      </c>
      <c r="AC17" s="852">
        <v>0</v>
      </c>
      <c r="AD17" s="852">
        <v>0</v>
      </c>
      <c r="AE17" s="850">
        <v>0</v>
      </c>
    </row>
    <row r="18" spans="1:31" ht="14.45" customHeight="1">
      <c r="A18" s="543" t="s">
        <v>16</v>
      </c>
      <c r="B18" s="1459">
        <v>5379</v>
      </c>
      <c r="C18" s="920">
        <v>19.667410299312152</v>
      </c>
      <c r="D18" s="1088">
        <v>534</v>
      </c>
      <c r="E18" s="1460">
        <v>226</v>
      </c>
      <c r="F18" s="1460">
        <v>287</v>
      </c>
      <c r="G18" s="1460">
        <v>172</v>
      </c>
      <c r="H18" s="1460">
        <v>421</v>
      </c>
      <c r="I18" s="1460">
        <v>1873</v>
      </c>
      <c r="J18" s="1460">
        <v>1261</v>
      </c>
      <c r="K18" s="1460">
        <v>457</v>
      </c>
      <c r="L18" s="1088">
        <v>101</v>
      </c>
      <c r="M18" s="1088">
        <v>22</v>
      </c>
      <c r="N18" s="1088">
        <v>10</v>
      </c>
      <c r="O18" s="1088">
        <v>2</v>
      </c>
      <c r="P18" s="1088">
        <v>2</v>
      </c>
      <c r="Q18" s="1461">
        <v>11</v>
      </c>
      <c r="R18" s="859">
        <v>9.9274958170663687</v>
      </c>
      <c r="S18" s="840">
        <v>4.2015244469232202</v>
      </c>
      <c r="T18" s="840">
        <v>5.3355642312697533</v>
      </c>
      <c r="U18" s="840">
        <v>3.1976203755344859</v>
      </c>
      <c r="V18" s="840">
        <v>7.8267335936047591</v>
      </c>
      <c r="W18" s="840">
        <v>34.820598624279611</v>
      </c>
      <c r="X18" s="840">
        <v>23.443019148540621</v>
      </c>
      <c r="Y18" s="840">
        <v>8.4960029745305832</v>
      </c>
      <c r="Z18" s="840">
        <v>1.8776724298196692</v>
      </c>
      <c r="AA18" s="840">
        <v>0.40899795501022501</v>
      </c>
      <c r="AB18" s="840">
        <v>0.18590816136828406</v>
      </c>
      <c r="AC18" s="840">
        <v>3.7181632273656812E-2</v>
      </c>
      <c r="AD18" s="840">
        <v>3.7181632273656812E-2</v>
      </c>
      <c r="AE18" s="836">
        <v>0.20449897750511251</v>
      </c>
    </row>
    <row r="19" spans="1:31" ht="14.45" customHeight="1">
      <c r="A19" s="544" t="s">
        <v>17</v>
      </c>
      <c r="B19" s="1463">
        <v>10668</v>
      </c>
      <c r="C19" s="917">
        <v>20.497469066366691</v>
      </c>
      <c r="D19" s="1089">
        <v>278</v>
      </c>
      <c r="E19" s="1465">
        <v>332</v>
      </c>
      <c r="F19" s="1465">
        <v>664</v>
      </c>
      <c r="G19" s="1465">
        <v>489</v>
      </c>
      <c r="H19" s="1465">
        <v>1016</v>
      </c>
      <c r="I19" s="1465">
        <v>4380</v>
      </c>
      <c r="J19" s="1465">
        <v>3371</v>
      </c>
      <c r="K19" s="1465">
        <v>90</v>
      </c>
      <c r="L19" s="1089">
        <v>21</v>
      </c>
      <c r="M19" s="1089">
        <v>9</v>
      </c>
      <c r="N19" s="1089">
        <v>1</v>
      </c>
      <c r="O19" s="1089">
        <v>2</v>
      </c>
      <c r="P19" s="1089">
        <v>2</v>
      </c>
      <c r="Q19" s="1466">
        <v>13</v>
      </c>
      <c r="R19" s="849">
        <v>2.6059242594675665</v>
      </c>
      <c r="S19" s="852">
        <v>3.1121109861267344</v>
      </c>
      <c r="T19" s="852">
        <v>6.2242219722534688</v>
      </c>
      <c r="U19" s="852">
        <v>4.5838020247469062</v>
      </c>
      <c r="V19" s="852">
        <v>9.5238095238095237</v>
      </c>
      <c r="W19" s="852">
        <v>41.057367829021373</v>
      </c>
      <c r="X19" s="852">
        <v>31.59917510311211</v>
      </c>
      <c r="Y19" s="852">
        <v>0.84364454443194603</v>
      </c>
      <c r="Z19" s="852">
        <v>0.19685039370078738</v>
      </c>
      <c r="AA19" s="852">
        <v>8.4364454443194598E-2</v>
      </c>
      <c r="AB19" s="852">
        <v>9.3738282714660674E-3</v>
      </c>
      <c r="AC19" s="852">
        <v>1.8747656542932135E-2</v>
      </c>
      <c r="AD19" s="852">
        <v>1.8747656542932135E-2</v>
      </c>
      <c r="AE19" s="850">
        <v>0.12185976752905887</v>
      </c>
    </row>
    <row r="20" spans="1:31" ht="14.45" customHeight="1">
      <c r="A20" s="543" t="s">
        <v>18</v>
      </c>
      <c r="B20" s="1459">
        <v>2508</v>
      </c>
      <c r="C20" s="920">
        <v>25.323365231259981</v>
      </c>
      <c r="D20" s="1088">
        <v>1</v>
      </c>
      <c r="E20" s="1460">
        <v>38</v>
      </c>
      <c r="F20" s="1460">
        <v>58</v>
      </c>
      <c r="G20" s="1460">
        <v>36</v>
      </c>
      <c r="H20" s="1460">
        <v>93</v>
      </c>
      <c r="I20" s="1460">
        <v>564</v>
      </c>
      <c r="J20" s="1460">
        <v>1216</v>
      </c>
      <c r="K20" s="1460">
        <v>467</v>
      </c>
      <c r="L20" s="1088">
        <v>24</v>
      </c>
      <c r="M20" s="1088">
        <v>4</v>
      </c>
      <c r="N20" s="1088">
        <v>3</v>
      </c>
      <c r="O20" s="1088">
        <v>0</v>
      </c>
      <c r="P20" s="1088">
        <v>0</v>
      </c>
      <c r="Q20" s="1461">
        <v>4</v>
      </c>
      <c r="R20" s="859">
        <v>3.9872408293460927E-2</v>
      </c>
      <c r="S20" s="840">
        <v>1.5151515151515151</v>
      </c>
      <c r="T20" s="840">
        <v>2.3125996810207337</v>
      </c>
      <c r="U20" s="840">
        <v>1.4354066985645932</v>
      </c>
      <c r="V20" s="840">
        <v>3.7081339712918657</v>
      </c>
      <c r="W20" s="840">
        <v>22.488038277511961</v>
      </c>
      <c r="X20" s="840">
        <v>48.484848484848484</v>
      </c>
      <c r="Y20" s="840">
        <v>18.620414673046252</v>
      </c>
      <c r="Z20" s="840">
        <v>0.9569377990430622</v>
      </c>
      <c r="AA20" s="840">
        <v>0.15948963317384371</v>
      </c>
      <c r="AB20" s="840">
        <v>0.11961722488038277</v>
      </c>
      <c r="AC20" s="840">
        <v>0</v>
      </c>
      <c r="AD20" s="840">
        <v>0</v>
      </c>
      <c r="AE20" s="836">
        <v>0.15948963317384371</v>
      </c>
    </row>
    <row r="21" spans="1:31" ht="14.45" customHeight="1">
      <c r="A21" s="544" t="s">
        <v>19</v>
      </c>
      <c r="B21" s="1463">
        <v>474</v>
      </c>
      <c r="C21" s="917">
        <v>23.445147679324908</v>
      </c>
      <c r="D21" s="1089">
        <v>35</v>
      </c>
      <c r="E21" s="1465">
        <v>11</v>
      </c>
      <c r="F21" s="1465">
        <v>8</v>
      </c>
      <c r="G21" s="1465">
        <v>12</v>
      </c>
      <c r="H21" s="1465">
        <v>9</v>
      </c>
      <c r="I21" s="1465">
        <v>71</v>
      </c>
      <c r="J21" s="1465">
        <v>269</v>
      </c>
      <c r="K21" s="1465">
        <v>58</v>
      </c>
      <c r="L21" s="1089">
        <v>1</v>
      </c>
      <c r="M21" s="1089">
        <v>0</v>
      </c>
      <c r="N21" s="1089">
        <v>0</v>
      </c>
      <c r="O21" s="1089">
        <v>0</v>
      </c>
      <c r="P21" s="1089">
        <v>0</v>
      </c>
      <c r="Q21" s="1466">
        <v>0</v>
      </c>
      <c r="R21" s="849">
        <v>7.3839662447257384</v>
      </c>
      <c r="S21" s="852">
        <v>2.3206751054852321</v>
      </c>
      <c r="T21" s="852">
        <v>1.6877637130801686</v>
      </c>
      <c r="U21" s="852">
        <v>2.5316455696202533</v>
      </c>
      <c r="V21" s="852">
        <v>1.89873417721519</v>
      </c>
      <c r="W21" s="852">
        <v>14.978902953586498</v>
      </c>
      <c r="X21" s="852">
        <v>56.751054852320671</v>
      </c>
      <c r="Y21" s="852">
        <v>12.236286919831224</v>
      </c>
      <c r="Z21" s="852">
        <v>0.21097046413502107</v>
      </c>
      <c r="AA21" s="852">
        <v>0</v>
      </c>
      <c r="AB21" s="852">
        <v>0</v>
      </c>
      <c r="AC21" s="852">
        <v>0</v>
      </c>
      <c r="AD21" s="852">
        <v>0</v>
      </c>
      <c r="AE21" s="850">
        <v>0</v>
      </c>
    </row>
    <row r="22" spans="1:31" ht="14.45" customHeight="1">
      <c r="A22" s="543" t="s">
        <v>20</v>
      </c>
      <c r="B22" s="1459">
        <v>2348</v>
      </c>
      <c r="C22" s="920">
        <v>7.4718909710391843</v>
      </c>
      <c r="D22" s="1088">
        <v>161</v>
      </c>
      <c r="E22" s="1460">
        <v>408</v>
      </c>
      <c r="F22" s="1460">
        <v>1235</v>
      </c>
      <c r="G22" s="1460">
        <v>258</v>
      </c>
      <c r="H22" s="1460">
        <v>210</v>
      </c>
      <c r="I22" s="1460">
        <v>62</v>
      </c>
      <c r="J22" s="1460">
        <v>8</v>
      </c>
      <c r="K22" s="1460">
        <v>6</v>
      </c>
      <c r="L22" s="1088">
        <v>0</v>
      </c>
      <c r="M22" s="1088">
        <v>0</v>
      </c>
      <c r="N22" s="1088">
        <v>0</v>
      </c>
      <c r="O22" s="1088">
        <v>0</v>
      </c>
      <c r="P22" s="1088">
        <v>0</v>
      </c>
      <c r="Q22" s="1461">
        <v>0</v>
      </c>
      <c r="R22" s="859">
        <v>6.8568994889267456</v>
      </c>
      <c r="S22" s="840">
        <v>17.37649063032368</v>
      </c>
      <c r="T22" s="840">
        <v>52.597955706984663</v>
      </c>
      <c r="U22" s="840">
        <v>10.988074957410563</v>
      </c>
      <c r="V22" s="840">
        <v>8.9437819420783651</v>
      </c>
      <c r="W22" s="840">
        <v>2.6405451448040886</v>
      </c>
      <c r="X22" s="840">
        <v>0.34071550255536626</v>
      </c>
      <c r="Y22" s="840">
        <v>0.25553662691652468</v>
      </c>
      <c r="Z22" s="840">
        <v>0</v>
      </c>
      <c r="AA22" s="840">
        <v>0</v>
      </c>
      <c r="AB22" s="840">
        <v>0</v>
      </c>
      <c r="AC22" s="840">
        <v>0</v>
      </c>
      <c r="AD22" s="840">
        <v>0</v>
      </c>
      <c r="AE22" s="836">
        <v>0</v>
      </c>
    </row>
    <row r="23" spans="1:31" ht="14.45" customHeight="1">
      <c r="A23" s="544" t="s">
        <v>21</v>
      </c>
      <c r="B23" s="1463">
        <v>1419</v>
      </c>
      <c r="C23" s="917">
        <v>9.6116983791402397</v>
      </c>
      <c r="D23" s="1089">
        <v>100</v>
      </c>
      <c r="E23" s="1465">
        <v>155</v>
      </c>
      <c r="F23" s="1465">
        <v>515</v>
      </c>
      <c r="G23" s="1465">
        <v>198</v>
      </c>
      <c r="H23" s="1465">
        <v>386</v>
      </c>
      <c r="I23" s="1465">
        <v>59</v>
      </c>
      <c r="J23" s="1465">
        <v>5</v>
      </c>
      <c r="K23" s="1465">
        <v>1</v>
      </c>
      <c r="L23" s="1089">
        <v>0</v>
      </c>
      <c r="M23" s="1089">
        <v>0</v>
      </c>
      <c r="N23" s="1089">
        <v>0</v>
      </c>
      <c r="O23" s="1089">
        <v>0</v>
      </c>
      <c r="P23" s="1089">
        <v>0</v>
      </c>
      <c r="Q23" s="1466">
        <v>0</v>
      </c>
      <c r="R23" s="849">
        <v>7.0472163495419311</v>
      </c>
      <c r="S23" s="852">
        <v>10.923185341789992</v>
      </c>
      <c r="T23" s="852">
        <v>36.293164200140943</v>
      </c>
      <c r="U23" s="852">
        <v>13.953488372093023</v>
      </c>
      <c r="V23" s="852">
        <v>27.202255109231853</v>
      </c>
      <c r="W23" s="852">
        <v>4.157857646229739</v>
      </c>
      <c r="X23" s="852">
        <v>0.35236081747709658</v>
      </c>
      <c r="Y23" s="852">
        <v>7.0472163495419307E-2</v>
      </c>
      <c r="Z23" s="852">
        <v>0</v>
      </c>
      <c r="AA23" s="852">
        <v>0</v>
      </c>
      <c r="AB23" s="852">
        <v>0</v>
      </c>
      <c r="AC23" s="852">
        <v>0</v>
      </c>
      <c r="AD23" s="852">
        <v>0</v>
      </c>
      <c r="AE23" s="850">
        <v>0</v>
      </c>
    </row>
    <row r="24" spans="1:31" ht="14.45" customHeight="1">
      <c r="A24" s="543" t="s">
        <v>22</v>
      </c>
      <c r="B24" s="1459">
        <v>1818</v>
      </c>
      <c r="C24" s="920">
        <v>19.091859185918562</v>
      </c>
      <c r="D24" s="1088">
        <v>36</v>
      </c>
      <c r="E24" s="1460">
        <v>33</v>
      </c>
      <c r="F24" s="1460">
        <v>134</v>
      </c>
      <c r="G24" s="1460">
        <v>61</v>
      </c>
      <c r="H24" s="1460">
        <v>179</v>
      </c>
      <c r="I24" s="1460">
        <v>1154</v>
      </c>
      <c r="J24" s="1460">
        <v>124</v>
      </c>
      <c r="K24" s="1460">
        <v>86</v>
      </c>
      <c r="L24" s="1088">
        <v>2</v>
      </c>
      <c r="M24" s="1088">
        <v>2</v>
      </c>
      <c r="N24" s="1088">
        <v>2</v>
      </c>
      <c r="O24" s="1088">
        <v>0</v>
      </c>
      <c r="P24" s="1088">
        <v>3</v>
      </c>
      <c r="Q24" s="1461">
        <v>2</v>
      </c>
      <c r="R24" s="859">
        <v>1.98019801980198</v>
      </c>
      <c r="S24" s="840">
        <v>1.8151815181518154</v>
      </c>
      <c r="T24" s="840">
        <v>7.3707370737073701</v>
      </c>
      <c r="U24" s="840">
        <v>3.3553355335533555</v>
      </c>
      <c r="V24" s="840">
        <v>9.8459845984598466</v>
      </c>
      <c r="W24" s="840">
        <v>63.476347634763478</v>
      </c>
      <c r="X24" s="840">
        <v>6.8206820682068212</v>
      </c>
      <c r="Y24" s="840">
        <v>4.7304730473047307</v>
      </c>
      <c r="Z24" s="840">
        <v>0.11001100110011</v>
      </c>
      <c r="AA24" s="840">
        <v>0.11001100110011</v>
      </c>
      <c r="AB24" s="840">
        <v>0.11001100110011</v>
      </c>
      <c r="AC24" s="840">
        <v>0</v>
      </c>
      <c r="AD24" s="840">
        <v>0.16501650165016502</v>
      </c>
      <c r="AE24" s="836">
        <v>0.11001100110011</v>
      </c>
    </row>
    <row r="25" spans="1:31" ht="14.45" customHeight="1" thickBot="1">
      <c r="A25" s="544" t="s">
        <v>23</v>
      </c>
      <c r="B25" s="1463">
        <v>1347</v>
      </c>
      <c r="C25" s="917">
        <v>9.5204157386785422</v>
      </c>
      <c r="D25" s="1089">
        <v>37</v>
      </c>
      <c r="E25" s="1465">
        <v>190</v>
      </c>
      <c r="F25" s="1465">
        <v>606</v>
      </c>
      <c r="G25" s="1465">
        <v>227</v>
      </c>
      <c r="H25" s="1465">
        <v>197</v>
      </c>
      <c r="I25" s="1465">
        <v>71</v>
      </c>
      <c r="J25" s="1465">
        <v>9</v>
      </c>
      <c r="K25" s="1465">
        <v>8</v>
      </c>
      <c r="L25" s="1089">
        <v>0</v>
      </c>
      <c r="M25" s="1089">
        <v>0</v>
      </c>
      <c r="N25" s="1089">
        <v>0</v>
      </c>
      <c r="O25" s="1089">
        <v>0</v>
      </c>
      <c r="P25" s="1089">
        <v>0</v>
      </c>
      <c r="Q25" s="1466">
        <v>2</v>
      </c>
      <c r="R25" s="849">
        <v>2.7468448403860433</v>
      </c>
      <c r="S25" s="852">
        <v>14.105419450631032</v>
      </c>
      <c r="T25" s="852">
        <v>44.988864142538972</v>
      </c>
      <c r="U25" s="852">
        <v>16.852264291017075</v>
      </c>
      <c r="V25" s="852">
        <v>14.625092798812176</v>
      </c>
      <c r="W25" s="852">
        <v>5.2709725315515961</v>
      </c>
      <c r="X25" s="852">
        <v>0.66815144766146994</v>
      </c>
      <c r="Y25" s="852">
        <v>0.59391239792130657</v>
      </c>
      <c r="Z25" s="852">
        <v>0</v>
      </c>
      <c r="AA25" s="852">
        <v>0</v>
      </c>
      <c r="AB25" s="852">
        <v>0</v>
      </c>
      <c r="AC25" s="852">
        <v>0</v>
      </c>
      <c r="AD25" s="852">
        <v>0</v>
      </c>
      <c r="AE25" s="850">
        <v>0.14847809948032664</v>
      </c>
    </row>
    <row r="26" spans="1:31" ht="14.45" customHeight="1">
      <c r="A26" s="1455" t="s">
        <v>28</v>
      </c>
      <c r="B26" s="1468">
        <v>45539</v>
      </c>
      <c r="C26" s="1639">
        <v>22.738070664704956</v>
      </c>
      <c r="D26" s="1640">
        <v>1476</v>
      </c>
      <c r="E26" s="1641">
        <v>1283</v>
      </c>
      <c r="F26" s="1641">
        <v>1862</v>
      </c>
      <c r="G26" s="1641">
        <v>1420</v>
      </c>
      <c r="H26" s="1641">
        <v>2943</v>
      </c>
      <c r="I26" s="1641">
        <v>13035</v>
      </c>
      <c r="J26" s="1641">
        <v>15687</v>
      </c>
      <c r="K26" s="1641">
        <v>7059</v>
      </c>
      <c r="L26" s="1641">
        <v>481</v>
      </c>
      <c r="M26" s="1641">
        <v>113</v>
      </c>
      <c r="N26" s="1641">
        <v>59</v>
      </c>
      <c r="O26" s="1641">
        <v>26</v>
      </c>
      <c r="P26" s="1641">
        <v>39</v>
      </c>
      <c r="Q26" s="1642">
        <v>56</v>
      </c>
      <c r="R26" s="1469">
        <v>3.2411778914776348</v>
      </c>
      <c r="S26" s="1643">
        <v>2.8173653352071852</v>
      </c>
      <c r="T26" s="1643">
        <v>4.0888030040185335</v>
      </c>
      <c r="U26" s="1643">
        <v>3.1182063725597837</v>
      </c>
      <c r="V26" s="1643">
        <v>6.4625925031291862</v>
      </c>
      <c r="W26" s="1643">
        <v>28.623816948110409</v>
      </c>
      <c r="X26" s="1643">
        <v>34.447396736862906</v>
      </c>
      <c r="Y26" s="1643">
        <v>15.500999143591207</v>
      </c>
      <c r="Z26" s="1643">
        <v>1.0562375107051098</v>
      </c>
      <c r="AA26" s="1643">
        <v>0.24813895781637718</v>
      </c>
      <c r="AB26" s="1643">
        <v>0.12955927885987834</v>
      </c>
      <c r="AC26" s="1643">
        <v>5.709391949757351E-2</v>
      </c>
      <c r="AD26" s="1643">
        <v>8.5640879246360269E-2</v>
      </c>
      <c r="AE26" s="1643">
        <v>0.12297151891785063</v>
      </c>
    </row>
    <row r="27" spans="1:31" ht="14.45" customHeight="1">
      <c r="A27" s="1456" t="s">
        <v>27</v>
      </c>
      <c r="B27" s="1474">
        <v>10538</v>
      </c>
      <c r="C27" s="1644">
        <v>12.699658379199086</v>
      </c>
      <c r="D27" s="1645">
        <v>603</v>
      </c>
      <c r="E27" s="1646">
        <v>1054</v>
      </c>
      <c r="F27" s="1646">
        <v>3224</v>
      </c>
      <c r="G27" s="1646">
        <v>1196</v>
      </c>
      <c r="H27" s="1646">
        <v>1515</v>
      </c>
      <c r="I27" s="1646">
        <v>1376</v>
      </c>
      <c r="J27" s="1646">
        <v>1425</v>
      </c>
      <c r="K27" s="1646">
        <v>115</v>
      </c>
      <c r="L27" s="1646">
        <v>20</v>
      </c>
      <c r="M27" s="1646">
        <v>5</v>
      </c>
      <c r="N27" s="1646">
        <v>1</v>
      </c>
      <c r="O27" s="1646">
        <v>2</v>
      </c>
      <c r="P27" s="1646">
        <v>0</v>
      </c>
      <c r="Q27" s="1647">
        <v>2</v>
      </c>
      <c r="R27" s="1475">
        <v>5.7221484152590625</v>
      </c>
      <c r="S27" s="1648">
        <v>10.001897893338395</v>
      </c>
      <c r="T27" s="1648">
        <v>30.594040614917439</v>
      </c>
      <c r="U27" s="1648">
        <v>11.349402163598405</v>
      </c>
      <c r="V27" s="1648">
        <v>14.376542038337444</v>
      </c>
      <c r="W27" s="1648">
        <v>13.057506168153349</v>
      </c>
      <c r="X27" s="1648">
        <v>13.522490036059972</v>
      </c>
      <c r="Y27" s="1648">
        <v>1.0912886695767696</v>
      </c>
      <c r="Z27" s="1648">
        <v>0.18978933383943822</v>
      </c>
      <c r="AA27" s="1648">
        <v>4.7447333459859554E-2</v>
      </c>
      <c r="AB27" s="1648">
        <v>9.4894666919719105E-3</v>
      </c>
      <c r="AC27" s="1648">
        <v>1.8978933383943821E-2</v>
      </c>
      <c r="AD27" s="1648">
        <v>0</v>
      </c>
      <c r="AE27" s="1648">
        <v>1.8978933383943821E-2</v>
      </c>
    </row>
    <row r="28" spans="1:31" ht="14.45" customHeight="1">
      <c r="A28" s="1457" t="s">
        <v>26</v>
      </c>
      <c r="B28" s="1480">
        <v>56077</v>
      </c>
      <c r="C28" s="1649">
        <v>20.8516504092585</v>
      </c>
      <c r="D28" s="1650">
        <v>2079</v>
      </c>
      <c r="E28" s="1651">
        <v>2337</v>
      </c>
      <c r="F28" s="1651">
        <v>5086</v>
      </c>
      <c r="G28" s="1651">
        <v>2616</v>
      </c>
      <c r="H28" s="1651">
        <v>4458</v>
      </c>
      <c r="I28" s="1651">
        <v>14411</v>
      </c>
      <c r="J28" s="1651">
        <v>17112</v>
      </c>
      <c r="K28" s="1651">
        <v>7174</v>
      </c>
      <c r="L28" s="1651">
        <v>501</v>
      </c>
      <c r="M28" s="1651">
        <v>118</v>
      </c>
      <c r="N28" s="1651">
        <v>60</v>
      </c>
      <c r="O28" s="1651">
        <v>28</v>
      </c>
      <c r="P28" s="1651">
        <v>39</v>
      </c>
      <c r="Q28" s="1652">
        <v>58</v>
      </c>
      <c r="R28" s="1481">
        <v>3.7074023218075145</v>
      </c>
      <c r="S28" s="1653">
        <v>4.1674839952208567</v>
      </c>
      <c r="T28" s="1653">
        <v>9.0696720580630199</v>
      </c>
      <c r="U28" s="1653">
        <v>4.6650141769352853</v>
      </c>
      <c r="V28" s="1653">
        <v>7.9497833336305428</v>
      </c>
      <c r="W28" s="1653">
        <v>25.698593006045261</v>
      </c>
      <c r="X28" s="1653">
        <v>30.51518447848494</v>
      </c>
      <c r="Y28" s="1653">
        <v>12.793123740571</v>
      </c>
      <c r="Z28" s="1653">
        <v>0.89341441232590901</v>
      </c>
      <c r="AA28" s="1653">
        <v>0.21042495140610232</v>
      </c>
      <c r="AB28" s="1653">
        <v>0.10699573800310289</v>
      </c>
      <c r="AC28" s="1653">
        <v>4.9931344401448002E-2</v>
      </c>
      <c r="AD28" s="1653">
        <v>6.9547229702016863E-2</v>
      </c>
      <c r="AE28" s="1653">
        <v>0.10342921340299943</v>
      </c>
    </row>
    <row r="29" spans="1:31" ht="14.45" customHeight="1">
      <c r="A29" s="2180" t="s">
        <v>707</v>
      </c>
      <c r="B29" s="2180"/>
      <c r="C29" s="2180"/>
      <c r="D29" s="2180"/>
      <c r="E29" s="2180"/>
      <c r="F29" s="2180"/>
      <c r="G29" s="2180"/>
      <c r="H29" s="2180"/>
      <c r="I29" s="2180"/>
      <c r="J29" s="2180"/>
      <c r="K29" s="2180"/>
      <c r="L29" s="2180"/>
      <c r="M29" s="2180"/>
      <c r="N29" s="2180"/>
      <c r="O29" s="2180"/>
      <c r="P29" s="2180"/>
      <c r="Q29" s="2180"/>
      <c r="R29" s="2180"/>
      <c r="S29" s="2180"/>
      <c r="T29" s="2180"/>
      <c r="U29" s="2180"/>
      <c r="V29" s="2180"/>
      <c r="W29" s="2180"/>
      <c r="X29" s="2180"/>
      <c r="Y29" s="2180"/>
      <c r="Z29" s="2180"/>
      <c r="AA29" s="2180"/>
      <c r="AB29" s="2180"/>
      <c r="AC29" s="2180"/>
      <c r="AD29" s="2180"/>
      <c r="AE29" s="2180"/>
    </row>
    <row r="30" spans="1:31" ht="26.45" customHeight="1">
      <c r="A30" s="1963" t="s">
        <v>758</v>
      </c>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row>
    <row r="31" spans="1:31" ht="14.45" customHeight="1">
      <c r="A31" s="2180" t="s">
        <v>572</v>
      </c>
      <c r="B31" s="2180"/>
      <c r="C31" s="2180"/>
      <c r="D31" s="2180"/>
      <c r="E31" s="2180"/>
      <c r="F31" s="2180"/>
      <c r="G31" s="2180"/>
      <c r="H31" s="2180"/>
      <c r="I31" s="2180"/>
      <c r="J31" s="2180"/>
      <c r="K31" s="2180"/>
      <c r="L31" s="2180"/>
      <c r="M31" s="2180"/>
      <c r="N31" s="2180"/>
      <c r="O31" s="2180"/>
      <c r="P31" s="2180"/>
      <c r="Q31" s="2180"/>
      <c r="R31" s="2180"/>
      <c r="S31" s="2180"/>
      <c r="T31" s="2180"/>
      <c r="U31" s="2180"/>
      <c r="V31" s="2180"/>
      <c r="W31" s="2180"/>
      <c r="X31" s="2180"/>
      <c r="Y31" s="2180"/>
      <c r="Z31" s="2180"/>
      <c r="AA31" s="2180"/>
      <c r="AB31" s="2180"/>
      <c r="AC31" s="2180"/>
      <c r="AD31" s="2180"/>
      <c r="AE31" s="2180"/>
    </row>
    <row r="32" spans="1:31" ht="14.45" customHeight="1">
      <c r="A32" s="1002"/>
    </row>
    <row r="33" spans="1:31" ht="24" customHeight="1">
      <c r="A33" s="1910">
        <v>2022</v>
      </c>
      <c r="B33" s="1910"/>
      <c r="C33" s="1910"/>
      <c r="D33" s="1910"/>
      <c r="E33" s="1910"/>
      <c r="F33" s="1910"/>
      <c r="G33" s="1910"/>
      <c r="H33" s="1910"/>
      <c r="I33" s="1910"/>
      <c r="J33" s="1910"/>
      <c r="K33" s="1910"/>
      <c r="L33" s="1910"/>
      <c r="M33" s="1910"/>
      <c r="N33" s="1910"/>
      <c r="O33" s="1910"/>
      <c r="P33" s="1910"/>
      <c r="Q33" s="1910"/>
      <c r="R33" s="1910"/>
      <c r="S33" s="1910"/>
      <c r="T33" s="1910"/>
      <c r="U33" s="1910"/>
      <c r="V33" s="1910"/>
      <c r="W33" s="1910"/>
      <c r="X33" s="1910"/>
      <c r="Y33" s="1910"/>
      <c r="Z33" s="1910"/>
      <c r="AA33" s="1910"/>
      <c r="AB33" s="1910"/>
      <c r="AC33" s="1910"/>
      <c r="AD33" s="1910"/>
      <c r="AE33" s="1910"/>
    </row>
    <row r="35" spans="1:31" ht="14.45" customHeight="1">
      <c r="A35" s="1923" t="s">
        <v>807</v>
      </c>
      <c r="B35" s="1923"/>
      <c r="C35" s="1923"/>
      <c r="D35" s="1923"/>
      <c r="E35" s="1923"/>
      <c r="F35" s="1923"/>
      <c r="G35" s="1923"/>
      <c r="H35" s="1923"/>
      <c r="I35" s="1923"/>
      <c r="J35" s="1923"/>
      <c r="K35" s="1923"/>
      <c r="L35" s="1923"/>
      <c r="M35" s="1923"/>
      <c r="N35" s="1923"/>
      <c r="O35" s="1923"/>
      <c r="P35" s="1923"/>
      <c r="Q35" s="1923"/>
      <c r="R35" s="1923"/>
      <c r="S35" s="1923"/>
      <c r="T35" s="1923"/>
      <c r="U35" s="1923"/>
      <c r="V35" s="1923"/>
      <c r="W35" s="1923"/>
      <c r="X35" s="1923"/>
      <c r="Y35" s="1923"/>
      <c r="Z35" s="1923"/>
      <c r="AA35" s="1923"/>
      <c r="AB35" s="1923"/>
      <c r="AC35" s="1923"/>
      <c r="AD35" s="1923"/>
      <c r="AE35" s="1923"/>
    </row>
    <row r="36" spans="1:31" ht="14.45" customHeight="1">
      <c r="A36" s="1844" t="s">
        <v>8</v>
      </c>
      <c r="B36" s="1844" t="s">
        <v>29</v>
      </c>
      <c r="C36" s="1841" t="s">
        <v>743</v>
      </c>
      <c r="D36" s="1924" t="s">
        <v>744</v>
      </c>
      <c r="E36" s="1925"/>
      <c r="F36" s="1925"/>
      <c r="G36" s="1925"/>
      <c r="H36" s="1925"/>
      <c r="I36" s="1925"/>
      <c r="J36" s="1925"/>
      <c r="K36" s="1925"/>
      <c r="L36" s="1925"/>
      <c r="M36" s="1925"/>
      <c r="N36" s="1925"/>
      <c r="O36" s="1925"/>
      <c r="P36" s="1925"/>
      <c r="Q36" s="1925"/>
      <c r="R36" s="1925"/>
      <c r="S36" s="1925"/>
      <c r="T36" s="1925"/>
      <c r="U36" s="1925"/>
      <c r="V36" s="1925"/>
      <c r="W36" s="1925"/>
      <c r="X36" s="1925"/>
      <c r="Y36" s="1925"/>
      <c r="Z36" s="1925"/>
      <c r="AA36" s="1925"/>
      <c r="AB36" s="1925"/>
      <c r="AC36" s="1925"/>
      <c r="AD36" s="1925"/>
      <c r="AE36" s="1926"/>
    </row>
    <row r="37" spans="1:31" ht="14.45" customHeight="1">
      <c r="A37" s="1844"/>
      <c r="B37" s="1844"/>
      <c r="C37" s="1841"/>
      <c r="D37" s="2223">
        <v>0</v>
      </c>
      <c r="E37" s="1883" t="s">
        <v>745</v>
      </c>
      <c r="F37" s="1883" t="s">
        <v>746</v>
      </c>
      <c r="G37" s="1883" t="s">
        <v>747</v>
      </c>
      <c r="H37" s="2030" t="s">
        <v>748</v>
      </c>
      <c r="I37" s="1883" t="s">
        <v>749</v>
      </c>
      <c r="J37" s="1883" t="s">
        <v>750</v>
      </c>
      <c r="K37" s="1883" t="s">
        <v>751</v>
      </c>
      <c r="L37" s="1883" t="s">
        <v>752</v>
      </c>
      <c r="M37" s="1883" t="s">
        <v>753</v>
      </c>
      <c r="N37" s="1883" t="s">
        <v>754</v>
      </c>
      <c r="O37" s="1883" t="s">
        <v>755</v>
      </c>
      <c r="P37" s="1883" t="s">
        <v>756</v>
      </c>
      <c r="Q37" s="1879" t="s">
        <v>757</v>
      </c>
      <c r="R37" s="2029">
        <v>0</v>
      </c>
      <c r="S37" s="1883" t="s">
        <v>745</v>
      </c>
      <c r="T37" s="1883" t="s">
        <v>746</v>
      </c>
      <c r="U37" s="1883" t="s">
        <v>747</v>
      </c>
      <c r="V37" s="2030" t="s">
        <v>748</v>
      </c>
      <c r="W37" s="1883" t="s">
        <v>749</v>
      </c>
      <c r="X37" s="1883" t="s">
        <v>750</v>
      </c>
      <c r="Y37" s="1883" t="s">
        <v>751</v>
      </c>
      <c r="Z37" s="1883" t="s">
        <v>752</v>
      </c>
      <c r="AA37" s="1883" t="s">
        <v>753</v>
      </c>
      <c r="AB37" s="1883" t="s">
        <v>754</v>
      </c>
      <c r="AC37" s="1883" t="s">
        <v>755</v>
      </c>
      <c r="AD37" s="1883" t="s">
        <v>756</v>
      </c>
      <c r="AE37" s="2030" t="s">
        <v>757</v>
      </c>
    </row>
    <row r="38" spans="1:31" ht="14.45" customHeight="1">
      <c r="A38" s="1844"/>
      <c r="B38" s="1844"/>
      <c r="C38" s="1841"/>
      <c r="D38" s="2224"/>
      <c r="E38" s="1884"/>
      <c r="F38" s="1884"/>
      <c r="G38" s="1884"/>
      <c r="H38" s="2216"/>
      <c r="I38" s="1884"/>
      <c r="J38" s="1884"/>
      <c r="K38" s="1884"/>
      <c r="L38" s="1884"/>
      <c r="M38" s="1884"/>
      <c r="N38" s="1884"/>
      <c r="O38" s="1884"/>
      <c r="P38" s="1884"/>
      <c r="Q38" s="1880"/>
      <c r="R38" s="2221"/>
      <c r="S38" s="1884"/>
      <c r="T38" s="1884"/>
      <c r="U38" s="1884"/>
      <c r="V38" s="2216"/>
      <c r="W38" s="1884"/>
      <c r="X38" s="1884"/>
      <c r="Y38" s="1884"/>
      <c r="Z38" s="1884"/>
      <c r="AA38" s="1884"/>
      <c r="AB38" s="1884"/>
      <c r="AC38" s="1884"/>
      <c r="AD38" s="1884"/>
      <c r="AE38" s="2216"/>
    </row>
    <row r="39" spans="1:31" ht="11.25" customHeight="1" thickBot="1">
      <c r="A39" s="1845"/>
      <c r="B39" s="1845"/>
      <c r="C39" s="2222"/>
      <c r="D39" s="2217" t="s">
        <v>1</v>
      </c>
      <c r="E39" s="2218"/>
      <c r="F39" s="2218"/>
      <c r="G39" s="2218"/>
      <c r="H39" s="2218"/>
      <c r="I39" s="2218"/>
      <c r="J39" s="2218"/>
      <c r="K39" s="2218"/>
      <c r="L39" s="2218"/>
      <c r="M39" s="2218"/>
      <c r="N39" s="2218"/>
      <c r="O39" s="2218"/>
      <c r="P39" s="2218"/>
      <c r="Q39" s="2219"/>
      <c r="R39" s="2217" t="s">
        <v>469</v>
      </c>
      <c r="S39" s="2218"/>
      <c r="T39" s="2218"/>
      <c r="U39" s="2218"/>
      <c r="V39" s="2218"/>
      <c r="W39" s="2218"/>
      <c r="X39" s="2218"/>
      <c r="Y39" s="2218"/>
      <c r="Z39" s="2218"/>
      <c r="AA39" s="2218"/>
      <c r="AB39" s="2218"/>
      <c r="AC39" s="2218"/>
      <c r="AD39" s="2218"/>
      <c r="AE39" s="2220"/>
    </row>
    <row r="40" spans="1:31" ht="14.45" customHeight="1">
      <c r="A40" s="28" t="s">
        <v>9</v>
      </c>
      <c r="B40" s="1458">
        <v>9245</v>
      </c>
      <c r="C40" s="838">
        <v>24.644131963223316</v>
      </c>
      <c r="D40" s="1459">
        <v>375</v>
      </c>
      <c r="E40" s="1460">
        <v>306</v>
      </c>
      <c r="F40" s="1460">
        <v>185</v>
      </c>
      <c r="G40" s="1460">
        <v>244</v>
      </c>
      <c r="H40" s="1460">
        <v>264</v>
      </c>
      <c r="I40" s="1460">
        <v>1580</v>
      </c>
      <c r="J40" s="1460">
        <v>3903</v>
      </c>
      <c r="K40" s="1460">
        <v>1873</v>
      </c>
      <c r="L40" s="1088">
        <v>249</v>
      </c>
      <c r="M40" s="1088">
        <v>107</v>
      </c>
      <c r="N40" s="1088">
        <v>69</v>
      </c>
      <c r="O40" s="1088">
        <v>30</v>
      </c>
      <c r="P40" s="1088">
        <v>33</v>
      </c>
      <c r="Q40" s="1461">
        <v>27</v>
      </c>
      <c r="R40" s="835">
        <f>D40/B40*100</f>
        <v>4.0562466197944831</v>
      </c>
      <c r="S40" s="839">
        <f>E40/B40*100</f>
        <v>3.3098972417522985</v>
      </c>
      <c r="T40" s="839">
        <f>F40/B40*100</f>
        <v>2.0010816657652786</v>
      </c>
      <c r="U40" s="839">
        <f>G40/B40*100</f>
        <v>2.6392644672796108</v>
      </c>
      <c r="V40" s="839">
        <f>H40/B40*100</f>
        <v>2.8555976203353164</v>
      </c>
      <c r="W40" s="839">
        <f>I40/B40*100</f>
        <v>17.090319091400758</v>
      </c>
      <c r="X40" s="839">
        <f>J40/B40*100</f>
        <v>42.217414818820984</v>
      </c>
      <c r="Y40" s="839">
        <f>K40/B40*100</f>
        <v>20.259599783666847</v>
      </c>
      <c r="Z40" s="839">
        <f>L40/B40*100</f>
        <v>2.6933477555435372</v>
      </c>
      <c r="AA40" s="839">
        <f>M40/B40*100</f>
        <v>1.157382368848026</v>
      </c>
      <c r="AB40" s="839">
        <f>N40/B40*100</f>
        <v>0.74634937804218493</v>
      </c>
      <c r="AC40" s="839">
        <f>O40/B40*100</f>
        <v>0.32449972958355866</v>
      </c>
      <c r="AD40" s="839">
        <f>P40/B40*100</f>
        <v>0.35694970254191455</v>
      </c>
      <c r="AE40" s="1462">
        <f>Q40/B40*100</f>
        <v>0.29204975662520283</v>
      </c>
    </row>
    <row r="41" spans="1:31" ht="14.45" customHeight="1">
      <c r="A41" s="24" t="s">
        <v>10</v>
      </c>
      <c r="B41" s="1463">
        <v>9193</v>
      </c>
      <c r="C41" s="1464">
        <v>26.200913738714156</v>
      </c>
      <c r="D41" s="1463">
        <v>22</v>
      </c>
      <c r="E41" s="1465">
        <v>66</v>
      </c>
      <c r="F41" s="1465">
        <v>192</v>
      </c>
      <c r="G41" s="1465">
        <v>168</v>
      </c>
      <c r="H41" s="1465">
        <v>439</v>
      </c>
      <c r="I41" s="1465">
        <v>1699</v>
      </c>
      <c r="J41" s="1465">
        <v>3657</v>
      </c>
      <c r="K41" s="1465">
        <v>2719</v>
      </c>
      <c r="L41" s="1089">
        <v>182</v>
      </c>
      <c r="M41" s="1089">
        <v>27</v>
      </c>
      <c r="N41" s="1089">
        <v>7</v>
      </c>
      <c r="O41" s="1089">
        <v>3</v>
      </c>
      <c r="P41" s="1089">
        <v>3</v>
      </c>
      <c r="Q41" s="1466">
        <v>9</v>
      </c>
      <c r="R41" s="849">
        <f t="shared" ref="R41:R58" si="0">D41/B41*100</f>
        <v>0.23931252039595344</v>
      </c>
      <c r="S41" s="852">
        <f t="shared" ref="S41:S58" si="1">E41/B41*100</f>
        <v>0.71793756118786034</v>
      </c>
      <c r="T41" s="852">
        <f t="shared" ref="T41:T58" si="2">F41/B41*100</f>
        <v>2.0885456325465026</v>
      </c>
      <c r="U41" s="852">
        <f t="shared" ref="U41:U58" si="3">G41/B41*100</f>
        <v>1.8274774284781901</v>
      </c>
      <c r="V41" s="852">
        <f t="shared" ref="V41:V58" si="4">H41/B41*100</f>
        <v>4.775372566082889</v>
      </c>
      <c r="W41" s="852">
        <f t="shared" ref="W41:W58" si="5">I41/B41*100</f>
        <v>18.481453279669314</v>
      </c>
      <c r="X41" s="852">
        <f t="shared" ref="X41:X58" si="6">J41/B41*100</f>
        <v>39.780267594909169</v>
      </c>
      <c r="Y41" s="852">
        <f t="shared" ref="Y41:Y58" si="7">K41/B41*100</f>
        <v>29.576851952572607</v>
      </c>
      <c r="Z41" s="852">
        <f t="shared" ref="Z41:Z58" si="8">L41/B41*100</f>
        <v>1.9797672141847058</v>
      </c>
      <c r="AA41" s="852">
        <f t="shared" ref="AA41:AA58" si="9">M41/B41*100</f>
        <v>0.29370172957685198</v>
      </c>
      <c r="AB41" s="852">
        <f t="shared" ref="AB41:AB58" si="10">N41/B41*100</f>
        <v>7.6144892853257914E-2</v>
      </c>
      <c r="AC41" s="852">
        <f t="shared" ref="AC41:AC58" si="11">O41/B41*100</f>
        <v>3.2633525508539103E-2</v>
      </c>
      <c r="AD41" s="852">
        <f t="shared" ref="AD41:AD58" si="12">P41/B41*100</f>
        <v>3.2633525508539103E-2</v>
      </c>
      <c r="AE41" s="850">
        <f t="shared" ref="AE41:AE58" si="13">Q41/B41*100</f>
        <v>9.7900576525617317E-2</v>
      </c>
    </row>
    <row r="42" spans="1:31" ht="14.45" customHeight="1">
      <c r="A42" s="28" t="s">
        <v>11</v>
      </c>
      <c r="B42" s="1459">
        <v>2787</v>
      </c>
      <c r="C42" s="1467">
        <v>20.025475421600255</v>
      </c>
      <c r="D42" s="1459">
        <v>209</v>
      </c>
      <c r="E42" s="1460">
        <v>71</v>
      </c>
      <c r="F42" s="1460">
        <v>120</v>
      </c>
      <c r="G42" s="1460">
        <v>270</v>
      </c>
      <c r="H42" s="1460">
        <v>184</v>
      </c>
      <c r="I42" s="1460">
        <v>636</v>
      </c>
      <c r="J42" s="1460">
        <v>1109</v>
      </c>
      <c r="K42" s="1460">
        <v>98</v>
      </c>
      <c r="L42" s="1088">
        <v>55</v>
      </c>
      <c r="M42" s="1088">
        <v>19</v>
      </c>
      <c r="N42" s="1088">
        <v>7</v>
      </c>
      <c r="O42" s="1088">
        <v>8</v>
      </c>
      <c r="P42" s="1088">
        <v>0</v>
      </c>
      <c r="Q42" s="1461">
        <v>1</v>
      </c>
      <c r="R42" s="859">
        <f t="shared" si="0"/>
        <v>7.4991029781126661</v>
      </c>
      <c r="S42" s="840">
        <f t="shared" si="1"/>
        <v>2.5475421600287049</v>
      </c>
      <c r="T42" s="840">
        <f t="shared" si="2"/>
        <v>4.3057050592034445</v>
      </c>
      <c r="U42" s="840">
        <f t="shared" si="3"/>
        <v>9.6878363832077508</v>
      </c>
      <c r="V42" s="840">
        <f t="shared" si="4"/>
        <v>6.6020810907786149</v>
      </c>
      <c r="W42" s="840">
        <f t="shared" si="5"/>
        <v>22.820236813778255</v>
      </c>
      <c r="X42" s="840">
        <f t="shared" si="6"/>
        <v>39.791890922138499</v>
      </c>
      <c r="Y42" s="840">
        <f t="shared" si="7"/>
        <v>3.5163257983494796</v>
      </c>
      <c r="Z42" s="840">
        <f t="shared" si="8"/>
        <v>1.9734481521349121</v>
      </c>
      <c r="AA42" s="840">
        <f t="shared" si="9"/>
        <v>0.68173663437387877</v>
      </c>
      <c r="AB42" s="840">
        <f t="shared" si="10"/>
        <v>0.25116612845353431</v>
      </c>
      <c r="AC42" s="840">
        <f t="shared" si="11"/>
        <v>0.28704700394689631</v>
      </c>
      <c r="AD42" s="840">
        <f t="shared" si="12"/>
        <v>0</v>
      </c>
      <c r="AE42" s="836">
        <f t="shared" si="13"/>
        <v>3.5880875493362038E-2</v>
      </c>
    </row>
    <row r="43" spans="1:31" ht="14.45" customHeight="1">
      <c r="A43" s="24" t="s">
        <v>12</v>
      </c>
      <c r="B43" s="1463">
        <v>1598</v>
      </c>
      <c r="C43" s="1464">
        <v>12.072590738423036</v>
      </c>
      <c r="D43" s="1463">
        <v>182</v>
      </c>
      <c r="E43" s="1465">
        <v>163</v>
      </c>
      <c r="F43" s="1465">
        <v>372</v>
      </c>
      <c r="G43" s="1465">
        <v>185</v>
      </c>
      <c r="H43" s="1465">
        <v>276</v>
      </c>
      <c r="I43" s="1465">
        <v>328</v>
      </c>
      <c r="J43" s="1465">
        <v>57</v>
      </c>
      <c r="K43" s="1465">
        <v>25</v>
      </c>
      <c r="L43" s="1089">
        <v>5</v>
      </c>
      <c r="M43" s="1089">
        <v>1</v>
      </c>
      <c r="N43" s="1089">
        <v>0</v>
      </c>
      <c r="O43" s="1089">
        <v>1</v>
      </c>
      <c r="P43" s="1089">
        <v>1</v>
      </c>
      <c r="Q43" s="1466">
        <v>2</v>
      </c>
      <c r="R43" s="849">
        <f t="shared" si="0"/>
        <v>11.389236545682103</v>
      </c>
      <c r="S43" s="852">
        <f t="shared" si="1"/>
        <v>10.200250312891114</v>
      </c>
      <c r="T43" s="852">
        <f t="shared" si="2"/>
        <v>23.279098873591991</v>
      </c>
      <c r="U43" s="852">
        <f t="shared" si="3"/>
        <v>11.576971214017522</v>
      </c>
      <c r="V43" s="852">
        <f t="shared" si="4"/>
        <v>17.271589486858574</v>
      </c>
      <c r="W43" s="852">
        <f t="shared" si="5"/>
        <v>20.525657071339172</v>
      </c>
      <c r="X43" s="852">
        <f t="shared" si="6"/>
        <v>3.5669586983729662</v>
      </c>
      <c r="Y43" s="852">
        <f t="shared" si="7"/>
        <v>1.5644555694618274</v>
      </c>
      <c r="Z43" s="852">
        <f t="shared" si="8"/>
        <v>0.31289111389236546</v>
      </c>
      <c r="AA43" s="852">
        <f t="shared" si="9"/>
        <v>6.2578222778473094E-2</v>
      </c>
      <c r="AB43" s="852">
        <f t="shared" si="10"/>
        <v>0</v>
      </c>
      <c r="AC43" s="852">
        <f t="shared" si="11"/>
        <v>6.2578222778473094E-2</v>
      </c>
      <c r="AD43" s="852">
        <f t="shared" si="12"/>
        <v>6.2578222778473094E-2</v>
      </c>
      <c r="AE43" s="850">
        <f t="shared" si="13"/>
        <v>0.12515644555694619</v>
      </c>
    </row>
    <row r="44" spans="1:31" ht="14.45" customHeight="1">
      <c r="A44" s="28" t="s">
        <v>13</v>
      </c>
      <c r="B44" s="1459">
        <v>456</v>
      </c>
      <c r="C44" s="1467">
        <v>21.750000000000007</v>
      </c>
      <c r="D44" s="1459">
        <v>5</v>
      </c>
      <c r="E44" s="1460">
        <v>3</v>
      </c>
      <c r="F44" s="1460">
        <v>7</v>
      </c>
      <c r="G44" s="1460">
        <v>3</v>
      </c>
      <c r="H44" s="1460">
        <v>12</v>
      </c>
      <c r="I44" s="1460">
        <v>353</v>
      </c>
      <c r="J44" s="1460">
        <v>40</v>
      </c>
      <c r="K44" s="1460">
        <v>19</v>
      </c>
      <c r="L44" s="1088">
        <v>9</v>
      </c>
      <c r="M44" s="1088">
        <v>1</v>
      </c>
      <c r="N44" s="1088">
        <v>0</v>
      </c>
      <c r="O44" s="1088">
        <v>0</v>
      </c>
      <c r="P44" s="1088">
        <v>2</v>
      </c>
      <c r="Q44" s="1461">
        <v>2</v>
      </c>
      <c r="R44" s="859">
        <f t="shared" si="0"/>
        <v>1.0964912280701753</v>
      </c>
      <c r="S44" s="840">
        <f t="shared" si="1"/>
        <v>0.6578947368421052</v>
      </c>
      <c r="T44" s="840">
        <f t="shared" si="2"/>
        <v>1.5350877192982455</v>
      </c>
      <c r="U44" s="840">
        <f t="shared" si="3"/>
        <v>0.6578947368421052</v>
      </c>
      <c r="V44" s="840">
        <f t="shared" si="4"/>
        <v>2.6315789473684208</v>
      </c>
      <c r="W44" s="840">
        <f t="shared" si="5"/>
        <v>77.412280701754383</v>
      </c>
      <c r="X44" s="840">
        <f t="shared" si="6"/>
        <v>8.7719298245614024</v>
      </c>
      <c r="Y44" s="840">
        <f t="shared" si="7"/>
        <v>4.1666666666666661</v>
      </c>
      <c r="Z44" s="840">
        <f t="shared" si="8"/>
        <v>1.9736842105263157</v>
      </c>
      <c r="AA44" s="840">
        <f t="shared" si="9"/>
        <v>0.21929824561403508</v>
      </c>
      <c r="AB44" s="840">
        <f t="shared" si="10"/>
        <v>0</v>
      </c>
      <c r="AC44" s="840">
        <f t="shared" si="11"/>
        <v>0</v>
      </c>
      <c r="AD44" s="840">
        <f t="shared" si="12"/>
        <v>0.43859649122807015</v>
      </c>
      <c r="AE44" s="836">
        <f t="shared" si="13"/>
        <v>0.43859649122807015</v>
      </c>
    </row>
    <row r="45" spans="1:31" ht="14.45" customHeight="1">
      <c r="A45" s="24" t="s">
        <v>14</v>
      </c>
      <c r="B45" s="1463">
        <v>1157</v>
      </c>
      <c r="C45" s="1464">
        <v>10.732929991356965</v>
      </c>
      <c r="D45" s="1463">
        <v>326</v>
      </c>
      <c r="E45" s="1465">
        <v>91</v>
      </c>
      <c r="F45" s="1465">
        <v>172</v>
      </c>
      <c r="G45" s="1465">
        <v>65</v>
      </c>
      <c r="H45" s="1465">
        <v>186</v>
      </c>
      <c r="I45" s="1465">
        <v>280</v>
      </c>
      <c r="J45" s="1465">
        <v>26</v>
      </c>
      <c r="K45" s="1465">
        <v>7</v>
      </c>
      <c r="L45" s="1089">
        <v>1</v>
      </c>
      <c r="M45" s="1089">
        <v>2</v>
      </c>
      <c r="N45" s="1089">
        <v>0</v>
      </c>
      <c r="O45" s="1089">
        <v>0</v>
      </c>
      <c r="P45" s="1089">
        <v>0</v>
      </c>
      <c r="Q45" s="1466">
        <v>1</v>
      </c>
      <c r="R45" s="849">
        <f t="shared" si="0"/>
        <v>28.176318063958512</v>
      </c>
      <c r="S45" s="852">
        <f t="shared" si="1"/>
        <v>7.8651685393258424</v>
      </c>
      <c r="T45" s="852">
        <f t="shared" si="2"/>
        <v>14.866032843560934</v>
      </c>
      <c r="U45" s="852">
        <f t="shared" si="3"/>
        <v>5.6179775280898872</v>
      </c>
      <c r="V45" s="852">
        <f t="shared" si="4"/>
        <v>16.076058772687986</v>
      </c>
      <c r="W45" s="852">
        <f t="shared" si="5"/>
        <v>24.200518582541054</v>
      </c>
      <c r="X45" s="852">
        <f t="shared" si="6"/>
        <v>2.2471910112359552</v>
      </c>
      <c r="Y45" s="852">
        <f t="shared" si="7"/>
        <v>0.60501296456352638</v>
      </c>
      <c r="Z45" s="852">
        <f t="shared" si="8"/>
        <v>8.6430423509075191E-2</v>
      </c>
      <c r="AA45" s="852">
        <f t="shared" si="9"/>
        <v>0.17286084701815038</v>
      </c>
      <c r="AB45" s="852">
        <f t="shared" si="10"/>
        <v>0</v>
      </c>
      <c r="AC45" s="852">
        <f t="shared" si="11"/>
        <v>0</v>
      </c>
      <c r="AD45" s="852">
        <f t="shared" si="12"/>
        <v>0</v>
      </c>
      <c r="AE45" s="850">
        <f t="shared" si="13"/>
        <v>8.6430423509075191E-2</v>
      </c>
    </row>
    <row r="46" spans="1:31" ht="14.45" customHeight="1">
      <c r="A46" s="28" t="s">
        <v>15</v>
      </c>
      <c r="B46" s="1459">
        <v>4270</v>
      </c>
      <c r="C46" s="1467">
        <v>22.67283372365349</v>
      </c>
      <c r="D46" s="1459">
        <v>40</v>
      </c>
      <c r="E46" s="1460">
        <v>61</v>
      </c>
      <c r="F46" s="1460">
        <v>157</v>
      </c>
      <c r="G46" s="1460">
        <v>196</v>
      </c>
      <c r="H46" s="1460">
        <v>449</v>
      </c>
      <c r="I46" s="1460">
        <v>1377</v>
      </c>
      <c r="J46" s="1460">
        <v>1540</v>
      </c>
      <c r="K46" s="1460">
        <v>345</v>
      </c>
      <c r="L46" s="1088">
        <v>61</v>
      </c>
      <c r="M46" s="1088">
        <v>19</v>
      </c>
      <c r="N46" s="1088">
        <v>11</v>
      </c>
      <c r="O46" s="1088">
        <v>4</v>
      </c>
      <c r="P46" s="1088">
        <v>2</v>
      </c>
      <c r="Q46" s="1461">
        <v>8</v>
      </c>
      <c r="R46" s="859">
        <f t="shared" si="0"/>
        <v>0.93676814988290402</v>
      </c>
      <c r="S46" s="840">
        <f t="shared" si="1"/>
        <v>1.4285714285714286</v>
      </c>
      <c r="T46" s="840">
        <f t="shared" si="2"/>
        <v>3.6768149882903978</v>
      </c>
      <c r="U46" s="840">
        <f t="shared" si="3"/>
        <v>4.5901639344262293</v>
      </c>
      <c r="V46" s="840">
        <f t="shared" si="4"/>
        <v>10.515222482435597</v>
      </c>
      <c r="W46" s="840">
        <f t="shared" si="5"/>
        <v>32.248243559718972</v>
      </c>
      <c r="X46" s="840">
        <f t="shared" si="6"/>
        <v>36.065573770491802</v>
      </c>
      <c r="Y46" s="840">
        <f t="shared" si="7"/>
        <v>8.0796252927400474</v>
      </c>
      <c r="Z46" s="840">
        <f t="shared" si="8"/>
        <v>1.4285714285714286</v>
      </c>
      <c r="AA46" s="840">
        <f t="shared" si="9"/>
        <v>0.44496487119437944</v>
      </c>
      <c r="AB46" s="840">
        <f t="shared" si="10"/>
        <v>0.2576112412177986</v>
      </c>
      <c r="AC46" s="840">
        <f t="shared" si="11"/>
        <v>9.3676814988290391E-2</v>
      </c>
      <c r="AD46" s="840">
        <f t="shared" si="12"/>
        <v>4.6838407494145196E-2</v>
      </c>
      <c r="AE46" s="836">
        <f t="shared" si="13"/>
        <v>0.18735362997658078</v>
      </c>
    </row>
    <row r="47" spans="1:31" ht="14.45" customHeight="1">
      <c r="A47" s="24" t="s">
        <v>24</v>
      </c>
      <c r="B47" s="1463">
        <v>964</v>
      </c>
      <c r="C47" s="1464">
        <v>11.010373443983408</v>
      </c>
      <c r="D47" s="1463">
        <v>19</v>
      </c>
      <c r="E47" s="1465">
        <v>142</v>
      </c>
      <c r="F47" s="1465">
        <v>359</v>
      </c>
      <c r="G47" s="1465">
        <v>102</v>
      </c>
      <c r="H47" s="1465">
        <v>152</v>
      </c>
      <c r="I47" s="1465">
        <v>156</v>
      </c>
      <c r="J47" s="1465">
        <v>19</v>
      </c>
      <c r="K47" s="1465">
        <v>12</v>
      </c>
      <c r="L47" s="1089">
        <v>2</v>
      </c>
      <c r="M47" s="1089">
        <v>0</v>
      </c>
      <c r="N47" s="1089">
        <v>1</v>
      </c>
      <c r="O47" s="1089">
        <v>0</v>
      </c>
      <c r="P47" s="1089">
        <v>0</v>
      </c>
      <c r="Q47" s="1466">
        <v>0</v>
      </c>
      <c r="R47" s="849">
        <f t="shared" si="0"/>
        <v>1.9709543568464729</v>
      </c>
      <c r="S47" s="852">
        <f t="shared" si="1"/>
        <v>14.730290456431536</v>
      </c>
      <c r="T47" s="852">
        <f t="shared" si="2"/>
        <v>37.240663900414937</v>
      </c>
      <c r="U47" s="852">
        <f t="shared" si="3"/>
        <v>10.580912863070539</v>
      </c>
      <c r="V47" s="852">
        <f t="shared" si="4"/>
        <v>15.767634854771783</v>
      </c>
      <c r="W47" s="852">
        <f t="shared" si="5"/>
        <v>16.182572614107883</v>
      </c>
      <c r="X47" s="852">
        <f t="shared" si="6"/>
        <v>1.9709543568464729</v>
      </c>
      <c r="Y47" s="852">
        <f t="shared" si="7"/>
        <v>1.2448132780082988</v>
      </c>
      <c r="Z47" s="852">
        <f t="shared" si="8"/>
        <v>0.2074688796680498</v>
      </c>
      <c r="AA47" s="852">
        <f t="shared" si="9"/>
        <v>0</v>
      </c>
      <c r="AB47" s="852">
        <f t="shared" si="10"/>
        <v>0.1037344398340249</v>
      </c>
      <c r="AC47" s="852">
        <f t="shared" si="11"/>
        <v>0</v>
      </c>
      <c r="AD47" s="852">
        <f t="shared" si="12"/>
        <v>0</v>
      </c>
      <c r="AE47" s="850">
        <f t="shared" si="13"/>
        <v>0</v>
      </c>
    </row>
    <row r="48" spans="1:31" ht="14.45" customHeight="1">
      <c r="A48" s="28" t="s">
        <v>16</v>
      </c>
      <c r="B48" s="1459">
        <v>5258</v>
      </c>
      <c r="C48" s="1467">
        <v>20.96481551920883</v>
      </c>
      <c r="D48" s="1459">
        <v>403</v>
      </c>
      <c r="E48" s="1460">
        <v>290</v>
      </c>
      <c r="F48" s="1460">
        <v>287</v>
      </c>
      <c r="G48" s="1460">
        <v>158</v>
      </c>
      <c r="H48" s="1460">
        <v>474</v>
      </c>
      <c r="I48" s="1460">
        <v>1790</v>
      </c>
      <c r="J48" s="1460">
        <v>1097</v>
      </c>
      <c r="K48" s="1460">
        <v>461</v>
      </c>
      <c r="L48" s="1088">
        <v>140</v>
      </c>
      <c r="M48" s="1088">
        <v>42</v>
      </c>
      <c r="N48" s="1088">
        <v>19</v>
      </c>
      <c r="O48" s="1088">
        <v>22</v>
      </c>
      <c r="P48" s="1088">
        <v>2</v>
      </c>
      <c r="Q48" s="1461">
        <v>73</v>
      </c>
      <c r="R48" s="859">
        <f t="shared" si="0"/>
        <v>7.6645112209965767</v>
      </c>
      <c r="S48" s="840">
        <f t="shared" si="1"/>
        <v>5.515405096995055</v>
      </c>
      <c r="T48" s="840">
        <f t="shared" si="2"/>
        <v>5.458349182198555</v>
      </c>
      <c r="U48" s="840">
        <f t="shared" si="3"/>
        <v>3.00494484594903</v>
      </c>
      <c r="V48" s="840">
        <f t="shared" si="4"/>
        <v>9.01483453784709</v>
      </c>
      <c r="W48" s="840">
        <f t="shared" si="5"/>
        <v>34.04336249524534</v>
      </c>
      <c r="X48" s="840">
        <f t="shared" si="6"/>
        <v>20.863446177253707</v>
      </c>
      <c r="Y48" s="840">
        <f t="shared" si="7"/>
        <v>8.7675922403955866</v>
      </c>
      <c r="Z48" s="840">
        <f t="shared" si="8"/>
        <v>2.6626093571700267</v>
      </c>
      <c r="AA48" s="840">
        <f t="shared" si="9"/>
        <v>0.79878280715100802</v>
      </c>
      <c r="AB48" s="840">
        <f t="shared" si="10"/>
        <v>0.36135412704450365</v>
      </c>
      <c r="AC48" s="840">
        <f t="shared" si="11"/>
        <v>0.41841004184100417</v>
      </c>
      <c r="AD48" s="840">
        <f t="shared" si="12"/>
        <v>3.8037276531000384E-2</v>
      </c>
      <c r="AE48" s="836">
        <f t="shared" si="13"/>
        <v>1.3883605933815137</v>
      </c>
    </row>
    <row r="49" spans="1:31" ht="14.45" customHeight="1">
      <c r="A49" s="24" t="s">
        <v>17</v>
      </c>
      <c r="B49" s="1463">
        <v>10600</v>
      </c>
      <c r="C49" s="1464">
        <v>19.437264150943435</v>
      </c>
      <c r="D49" s="1463">
        <v>494</v>
      </c>
      <c r="E49" s="1465">
        <v>564</v>
      </c>
      <c r="F49" s="1465">
        <v>757</v>
      </c>
      <c r="G49" s="1465">
        <v>383</v>
      </c>
      <c r="H49" s="1465">
        <v>1055</v>
      </c>
      <c r="I49" s="1465">
        <v>4263</v>
      </c>
      <c r="J49" s="1465">
        <v>2806</v>
      </c>
      <c r="K49" s="1465">
        <v>183</v>
      </c>
      <c r="L49" s="1089">
        <v>48</v>
      </c>
      <c r="M49" s="1089">
        <v>20</v>
      </c>
      <c r="N49" s="1089">
        <v>7</v>
      </c>
      <c r="O49" s="1089">
        <v>7</v>
      </c>
      <c r="P49" s="1089">
        <v>2</v>
      </c>
      <c r="Q49" s="1466">
        <v>11</v>
      </c>
      <c r="R49" s="849">
        <f t="shared" si="0"/>
        <v>4.6603773584905657</v>
      </c>
      <c r="S49" s="852">
        <f t="shared" si="1"/>
        <v>5.3207547169811322</v>
      </c>
      <c r="T49" s="852">
        <f t="shared" si="2"/>
        <v>7.1415094339622645</v>
      </c>
      <c r="U49" s="852">
        <f t="shared" si="3"/>
        <v>3.6132075471698109</v>
      </c>
      <c r="V49" s="852">
        <f t="shared" si="4"/>
        <v>9.9528301886792452</v>
      </c>
      <c r="W49" s="852">
        <f t="shared" si="5"/>
        <v>40.216981132075475</v>
      </c>
      <c r="X49" s="852">
        <f t="shared" si="6"/>
        <v>26.471698113207548</v>
      </c>
      <c r="Y49" s="852">
        <f t="shared" si="7"/>
        <v>1.7264150943396228</v>
      </c>
      <c r="Z49" s="852">
        <f t="shared" si="8"/>
        <v>0.45283018867924529</v>
      </c>
      <c r="AA49" s="852">
        <f t="shared" si="9"/>
        <v>0.18867924528301888</v>
      </c>
      <c r="AB49" s="852">
        <f t="shared" si="10"/>
        <v>6.6037735849056603E-2</v>
      </c>
      <c r="AC49" s="852">
        <f t="shared" si="11"/>
        <v>6.6037735849056603E-2</v>
      </c>
      <c r="AD49" s="852">
        <f t="shared" si="12"/>
        <v>1.8867924528301886E-2</v>
      </c>
      <c r="AE49" s="850">
        <f t="shared" si="13"/>
        <v>0.10377358490566038</v>
      </c>
    </row>
    <row r="50" spans="1:31" ht="14.45" customHeight="1">
      <c r="A50" s="28" t="s">
        <v>18</v>
      </c>
      <c r="B50" s="1459">
        <v>2499</v>
      </c>
      <c r="C50" s="1467">
        <v>24.295718287314958</v>
      </c>
      <c r="D50" s="1459">
        <v>48</v>
      </c>
      <c r="E50" s="1460">
        <v>67</v>
      </c>
      <c r="F50" s="1460">
        <v>59</v>
      </c>
      <c r="G50" s="1460">
        <v>48</v>
      </c>
      <c r="H50" s="1460">
        <v>101</v>
      </c>
      <c r="I50" s="1460">
        <v>657</v>
      </c>
      <c r="J50" s="1460">
        <v>1050</v>
      </c>
      <c r="K50" s="1460">
        <v>386</v>
      </c>
      <c r="L50" s="1088">
        <v>54</v>
      </c>
      <c r="M50" s="1088">
        <v>15</v>
      </c>
      <c r="N50" s="1088">
        <v>9</v>
      </c>
      <c r="O50" s="1088">
        <v>2</v>
      </c>
      <c r="P50" s="1088">
        <v>2</v>
      </c>
      <c r="Q50" s="1461">
        <v>1</v>
      </c>
      <c r="R50" s="859">
        <f t="shared" si="0"/>
        <v>1.9207683073229291</v>
      </c>
      <c r="S50" s="840">
        <f t="shared" si="1"/>
        <v>2.6810724289715888</v>
      </c>
      <c r="T50" s="840">
        <f t="shared" si="2"/>
        <v>2.3609443777511006</v>
      </c>
      <c r="U50" s="840">
        <f t="shared" si="3"/>
        <v>1.9207683073229291</v>
      </c>
      <c r="V50" s="840">
        <f t="shared" si="4"/>
        <v>4.0416166466586638</v>
      </c>
      <c r="W50" s="840">
        <f t="shared" si="5"/>
        <v>26.290516206482593</v>
      </c>
      <c r="X50" s="840">
        <f t="shared" si="6"/>
        <v>42.016806722689076</v>
      </c>
      <c r="Y50" s="840">
        <f t="shared" si="7"/>
        <v>15.446178471388555</v>
      </c>
      <c r="Z50" s="840">
        <f t="shared" si="8"/>
        <v>2.1608643457382954</v>
      </c>
      <c r="AA50" s="840">
        <f t="shared" si="9"/>
        <v>0.60024009603841544</v>
      </c>
      <c r="AB50" s="840">
        <f t="shared" si="10"/>
        <v>0.36014405762304924</v>
      </c>
      <c r="AC50" s="840">
        <f t="shared" si="11"/>
        <v>8.0032012805122052E-2</v>
      </c>
      <c r="AD50" s="840">
        <f t="shared" si="12"/>
        <v>8.0032012805122052E-2</v>
      </c>
      <c r="AE50" s="836">
        <f t="shared" si="13"/>
        <v>4.0016006402561026E-2</v>
      </c>
    </row>
    <row r="51" spans="1:31" ht="14.45" customHeight="1">
      <c r="A51" s="24" t="s">
        <v>19</v>
      </c>
      <c r="B51" s="1463">
        <v>472</v>
      </c>
      <c r="C51" s="1464">
        <v>24.341101694915253</v>
      </c>
      <c r="D51" s="1463">
        <v>8</v>
      </c>
      <c r="E51" s="1465">
        <v>12</v>
      </c>
      <c r="F51" s="1465">
        <v>13</v>
      </c>
      <c r="G51" s="1465">
        <v>14</v>
      </c>
      <c r="H51" s="1465">
        <v>18</v>
      </c>
      <c r="I51" s="1465">
        <v>65</v>
      </c>
      <c r="J51" s="1465">
        <v>301</v>
      </c>
      <c r="K51" s="1465">
        <v>39</v>
      </c>
      <c r="L51" s="1089">
        <v>1</v>
      </c>
      <c r="M51" s="1089">
        <v>0</v>
      </c>
      <c r="N51" s="1089">
        <v>0</v>
      </c>
      <c r="O51" s="1089">
        <v>0</v>
      </c>
      <c r="P51" s="1089">
        <v>0</v>
      </c>
      <c r="Q51" s="1466">
        <v>1</v>
      </c>
      <c r="R51" s="849">
        <f t="shared" si="0"/>
        <v>1.6949152542372881</v>
      </c>
      <c r="S51" s="852">
        <f t="shared" si="1"/>
        <v>2.5423728813559325</v>
      </c>
      <c r="T51" s="852">
        <f t="shared" si="2"/>
        <v>2.754237288135593</v>
      </c>
      <c r="U51" s="852">
        <f t="shared" si="3"/>
        <v>2.9661016949152543</v>
      </c>
      <c r="V51" s="852">
        <f t="shared" si="4"/>
        <v>3.8135593220338984</v>
      </c>
      <c r="W51" s="852">
        <f t="shared" si="5"/>
        <v>13.771186440677965</v>
      </c>
      <c r="X51" s="852">
        <f t="shared" si="6"/>
        <v>63.771186440677965</v>
      </c>
      <c r="Y51" s="852">
        <f t="shared" si="7"/>
        <v>8.2627118644067803</v>
      </c>
      <c r="Z51" s="852">
        <f t="shared" si="8"/>
        <v>0.21186440677966101</v>
      </c>
      <c r="AA51" s="852">
        <f t="shared" si="9"/>
        <v>0</v>
      </c>
      <c r="AB51" s="852">
        <f t="shared" si="10"/>
        <v>0</v>
      </c>
      <c r="AC51" s="852">
        <f t="shared" si="11"/>
        <v>0</v>
      </c>
      <c r="AD51" s="852">
        <f t="shared" si="12"/>
        <v>0</v>
      </c>
      <c r="AE51" s="850">
        <f t="shared" si="13"/>
        <v>0.21186440677966101</v>
      </c>
    </row>
    <row r="52" spans="1:31" ht="14.45" customHeight="1">
      <c r="A52" s="28" t="s">
        <v>20</v>
      </c>
      <c r="B52" s="1459">
        <v>2371</v>
      </c>
      <c r="C52" s="1467">
        <v>7.9337832138338298</v>
      </c>
      <c r="D52" s="1459">
        <v>214</v>
      </c>
      <c r="E52" s="1460">
        <v>463</v>
      </c>
      <c r="F52" s="1460">
        <v>1095</v>
      </c>
      <c r="G52" s="1460">
        <v>253</v>
      </c>
      <c r="H52" s="1460">
        <v>188</v>
      </c>
      <c r="I52" s="1460">
        <v>93</v>
      </c>
      <c r="J52" s="1460">
        <v>17</v>
      </c>
      <c r="K52" s="1460">
        <v>21</v>
      </c>
      <c r="L52" s="1088">
        <v>13</v>
      </c>
      <c r="M52" s="1088">
        <v>7</v>
      </c>
      <c r="N52" s="1088">
        <v>0</v>
      </c>
      <c r="O52" s="1088">
        <v>0</v>
      </c>
      <c r="P52" s="1088">
        <v>2</v>
      </c>
      <c r="Q52" s="1461">
        <v>5</v>
      </c>
      <c r="R52" s="859">
        <f t="shared" si="0"/>
        <v>9.0257275411218885</v>
      </c>
      <c r="S52" s="840">
        <f t="shared" si="1"/>
        <v>19.52762547448334</v>
      </c>
      <c r="T52" s="840">
        <f t="shared" si="2"/>
        <v>46.183045128637708</v>
      </c>
      <c r="U52" s="840">
        <f t="shared" si="3"/>
        <v>10.670603121045973</v>
      </c>
      <c r="V52" s="840">
        <f t="shared" si="4"/>
        <v>7.9291438211725005</v>
      </c>
      <c r="W52" s="840">
        <f t="shared" si="5"/>
        <v>3.9223956136651204</v>
      </c>
      <c r="X52" s="840">
        <f t="shared" si="6"/>
        <v>0.71699704765921546</v>
      </c>
      <c r="Y52" s="840">
        <f t="shared" si="7"/>
        <v>0.88570223534373693</v>
      </c>
      <c r="Z52" s="840">
        <f t="shared" si="8"/>
        <v>0.54829185997469421</v>
      </c>
      <c r="AA52" s="840">
        <f t="shared" si="9"/>
        <v>0.29523407844791227</v>
      </c>
      <c r="AB52" s="840">
        <f t="shared" si="10"/>
        <v>0</v>
      </c>
      <c r="AC52" s="840">
        <f t="shared" si="11"/>
        <v>0</v>
      </c>
      <c r="AD52" s="840">
        <f t="shared" si="12"/>
        <v>8.4352593842260654E-2</v>
      </c>
      <c r="AE52" s="836">
        <f t="shared" si="13"/>
        <v>0.21088148460565162</v>
      </c>
    </row>
    <row r="53" spans="1:31" ht="14.45" customHeight="1">
      <c r="A53" s="24" t="s">
        <v>21</v>
      </c>
      <c r="B53" s="1463">
        <v>1418</v>
      </c>
      <c r="C53" s="1464">
        <v>9.9358251057827953</v>
      </c>
      <c r="D53" s="1463">
        <v>101</v>
      </c>
      <c r="E53" s="1465">
        <v>154</v>
      </c>
      <c r="F53" s="1465">
        <v>499</v>
      </c>
      <c r="G53" s="1465">
        <v>207</v>
      </c>
      <c r="H53" s="1465">
        <v>365</v>
      </c>
      <c r="I53" s="1465">
        <v>66</v>
      </c>
      <c r="J53" s="1465">
        <v>18</v>
      </c>
      <c r="K53" s="1465">
        <v>8</v>
      </c>
      <c r="L53" s="1089">
        <v>0</v>
      </c>
      <c r="M53" s="1089">
        <v>0</v>
      </c>
      <c r="N53" s="1089">
        <v>0</v>
      </c>
      <c r="O53" s="1089">
        <v>0</v>
      </c>
      <c r="P53" s="1089">
        <v>0</v>
      </c>
      <c r="Q53" s="1466">
        <v>0</v>
      </c>
      <c r="R53" s="849">
        <f t="shared" si="0"/>
        <v>7.1227080394922426</v>
      </c>
      <c r="S53" s="852">
        <f t="shared" si="1"/>
        <v>10.860366713681241</v>
      </c>
      <c r="T53" s="852">
        <f t="shared" si="2"/>
        <v>35.190409026798307</v>
      </c>
      <c r="U53" s="852">
        <f t="shared" si="3"/>
        <v>14.598025387870239</v>
      </c>
      <c r="V53" s="852">
        <f t="shared" si="4"/>
        <v>25.740479548660083</v>
      </c>
      <c r="W53" s="852">
        <f t="shared" si="5"/>
        <v>4.6544428772919604</v>
      </c>
      <c r="X53" s="852">
        <f t="shared" si="6"/>
        <v>1.2693935119887165</v>
      </c>
      <c r="Y53" s="852">
        <f t="shared" si="7"/>
        <v>0.56417489421720735</v>
      </c>
      <c r="Z53" s="852">
        <f t="shared" si="8"/>
        <v>0</v>
      </c>
      <c r="AA53" s="852">
        <f t="shared" si="9"/>
        <v>0</v>
      </c>
      <c r="AB53" s="852">
        <f t="shared" si="10"/>
        <v>0</v>
      </c>
      <c r="AC53" s="852">
        <f t="shared" si="11"/>
        <v>0</v>
      </c>
      <c r="AD53" s="852">
        <f t="shared" si="12"/>
        <v>0</v>
      </c>
      <c r="AE53" s="850">
        <f t="shared" si="13"/>
        <v>0</v>
      </c>
    </row>
    <row r="54" spans="1:31" ht="14.45" customHeight="1">
      <c r="A54" s="28" t="s">
        <v>22</v>
      </c>
      <c r="B54" s="1459">
        <v>1792</v>
      </c>
      <c r="C54" s="1467">
        <v>17.796874999999982</v>
      </c>
      <c r="D54" s="1459">
        <v>138</v>
      </c>
      <c r="E54" s="1460">
        <v>54</v>
      </c>
      <c r="F54" s="1460">
        <v>126</v>
      </c>
      <c r="G54" s="1460">
        <v>55</v>
      </c>
      <c r="H54" s="1460">
        <v>178</v>
      </c>
      <c r="I54" s="1460">
        <v>1037</v>
      </c>
      <c r="J54" s="1460">
        <v>97</v>
      </c>
      <c r="K54" s="1460">
        <v>88</v>
      </c>
      <c r="L54" s="1088">
        <v>9</v>
      </c>
      <c r="M54" s="1088">
        <v>2</v>
      </c>
      <c r="N54" s="1088">
        <v>2</v>
      </c>
      <c r="O54" s="1088">
        <v>2</v>
      </c>
      <c r="P54" s="1088">
        <v>0</v>
      </c>
      <c r="Q54" s="1461">
        <v>4</v>
      </c>
      <c r="R54" s="859">
        <f t="shared" si="0"/>
        <v>7.7008928571428577</v>
      </c>
      <c r="S54" s="840">
        <f t="shared" si="1"/>
        <v>3.0133928571428572</v>
      </c>
      <c r="T54" s="840">
        <f t="shared" si="2"/>
        <v>7.03125</v>
      </c>
      <c r="U54" s="840">
        <f t="shared" si="3"/>
        <v>3.0691964285714284</v>
      </c>
      <c r="V54" s="840">
        <f t="shared" si="4"/>
        <v>9.9330357142857135</v>
      </c>
      <c r="W54" s="840">
        <f t="shared" si="5"/>
        <v>57.868303571428569</v>
      </c>
      <c r="X54" s="840">
        <f t="shared" si="6"/>
        <v>5.4129464285714288</v>
      </c>
      <c r="Y54" s="840">
        <f t="shared" si="7"/>
        <v>4.9107142857142856</v>
      </c>
      <c r="Z54" s="840">
        <f t="shared" si="8"/>
        <v>0.5022321428571429</v>
      </c>
      <c r="AA54" s="840">
        <f t="shared" si="9"/>
        <v>0.11160714285714285</v>
      </c>
      <c r="AB54" s="840">
        <f t="shared" si="10"/>
        <v>0.11160714285714285</v>
      </c>
      <c r="AC54" s="840">
        <f t="shared" si="11"/>
        <v>0.11160714285714285</v>
      </c>
      <c r="AD54" s="840">
        <f t="shared" si="12"/>
        <v>0</v>
      </c>
      <c r="AE54" s="836">
        <f t="shared" si="13"/>
        <v>0.2232142857142857</v>
      </c>
    </row>
    <row r="55" spans="1:31" ht="14.45" customHeight="1" thickBot="1">
      <c r="A55" s="24" t="s">
        <v>23</v>
      </c>
      <c r="B55" s="1463">
        <v>1342</v>
      </c>
      <c r="C55" s="1464">
        <v>9.0737704918032858</v>
      </c>
      <c r="D55" s="1463">
        <v>82</v>
      </c>
      <c r="E55" s="1465">
        <v>217</v>
      </c>
      <c r="F55" s="1465">
        <v>548</v>
      </c>
      <c r="G55" s="1465">
        <v>197</v>
      </c>
      <c r="H55" s="1465">
        <v>198</v>
      </c>
      <c r="I55" s="1465">
        <v>64</v>
      </c>
      <c r="J55" s="1465">
        <v>20</v>
      </c>
      <c r="K55" s="1465">
        <v>13</v>
      </c>
      <c r="L55" s="1089">
        <v>3</v>
      </c>
      <c r="M55" s="1089">
        <v>0</v>
      </c>
      <c r="N55" s="1089">
        <v>0</v>
      </c>
      <c r="O55" s="1089">
        <v>0</v>
      </c>
      <c r="P55" s="1089">
        <v>0</v>
      </c>
      <c r="Q55" s="1466">
        <v>0</v>
      </c>
      <c r="R55" s="849">
        <f t="shared" si="0"/>
        <v>6.1102831594634877</v>
      </c>
      <c r="S55" s="852">
        <f t="shared" si="1"/>
        <v>16.169895678092399</v>
      </c>
      <c r="T55" s="852">
        <f t="shared" si="2"/>
        <v>40.834575260804769</v>
      </c>
      <c r="U55" s="852">
        <f t="shared" si="3"/>
        <v>14.679582712369598</v>
      </c>
      <c r="V55" s="852">
        <f t="shared" si="4"/>
        <v>14.754098360655737</v>
      </c>
      <c r="W55" s="852">
        <f t="shared" si="5"/>
        <v>4.7690014903129656</v>
      </c>
      <c r="X55" s="852">
        <f t="shared" si="6"/>
        <v>1.4903129657228018</v>
      </c>
      <c r="Y55" s="852">
        <f t="shared" si="7"/>
        <v>0.9687034277198211</v>
      </c>
      <c r="Z55" s="852">
        <f t="shared" si="8"/>
        <v>0.22354694485842028</v>
      </c>
      <c r="AA55" s="852">
        <f t="shared" si="9"/>
        <v>0</v>
      </c>
      <c r="AB55" s="852">
        <f t="shared" si="10"/>
        <v>0</v>
      </c>
      <c r="AC55" s="852">
        <f t="shared" si="11"/>
        <v>0</v>
      </c>
      <c r="AD55" s="852">
        <f t="shared" si="12"/>
        <v>0</v>
      </c>
      <c r="AE55" s="850">
        <f t="shared" si="13"/>
        <v>0</v>
      </c>
    </row>
    <row r="56" spans="1:31" ht="14.45" customHeight="1">
      <c r="A56" s="1455" t="s">
        <v>28</v>
      </c>
      <c r="B56" s="1468">
        <v>44942</v>
      </c>
      <c r="C56" s="1469">
        <v>22.433647812736236</v>
      </c>
      <c r="D56" s="1470">
        <v>1859</v>
      </c>
      <c r="E56" s="1471">
        <v>1514</v>
      </c>
      <c r="F56" s="1471">
        <v>1955</v>
      </c>
      <c r="G56" s="1471">
        <v>1334</v>
      </c>
      <c r="H56" s="1471">
        <v>3176</v>
      </c>
      <c r="I56" s="1471">
        <v>13101</v>
      </c>
      <c r="J56" s="1471">
        <v>14517</v>
      </c>
      <c r="K56" s="1471">
        <v>6120</v>
      </c>
      <c r="L56" s="1471">
        <v>754</v>
      </c>
      <c r="M56" s="1471">
        <v>235</v>
      </c>
      <c r="N56" s="1471">
        <v>124</v>
      </c>
      <c r="O56" s="1471">
        <v>70</v>
      </c>
      <c r="P56" s="1471">
        <v>46</v>
      </c>
      <c r="Q56" s="1472">
        <v>137</v>
      </c>
      <c r="R56" s="1469">
        <f t="shared" si="0"/>
        <v>4.1364425259223001</v>
      </c>
      <c r="S56" s="1473">
        <f t="shared" si="1"/>
        <v>3.3687864358506521</v>
      </c>
      <c r="T56" s="1473">
        <f t="shared" si="2"/>
        <v>4.3500511770726717</v>
      </c>
      <c r="U56" s="1473">
        <f t="shared" si="3"/>
        <v>2.968270214943705</v>
      </c>
      <c r="V56" s="1473">
        <f t="shared" si="4"/>
        <v>7.0668862088914599</v>
      </c>
      <c r="W56" s="1473">
        <f t="shared" si="5"/>
        <v>29.150905611677274</v>
      </c>
      <c r="X56" s="1473">
        <f t="shared" si="6"/>
        <v>32.301633216145255</v>
      </c>
      <c r="Y56" s="1473">
        <f t="shared" si="7"/>
        <v>13.61755151083619</v>
      </c>
      <c r="Z56" s="1473">
        <f t="shared" si="8"/>
        <v>1.6777179475768769</v>
      </c>
      <c r="AA56" s="1473">
        <f t="shared" si="9"/>
        <v>0.52289617729518045</v>
      </c>
      <c r="AB56" s="1473">
        <f t="shared" si="10"/>
        <v>0.2759111744025633</v>
      </c>
      <c r="AC56" s="1473">
        <f t="shared" si="11"/>
        <v>0.15575630813047928</v>
      </c>
      <c r="AD56" s="1473">
        <f t="shared" si="12"/>
        <v>0.10235414534288639</v>
      </c>
      <c r="AE56" s="1473">
        <f t="shared" si="13"/>
        <v>0.30483734591250949</v>
      </c>
    </row>
    <row r="57" spans="1:31" ht="14.45" customHeight="1">
      <c r="A57" s="1456" t="s">
        <v>27</v>
      </c>
      <c r="B57" s="1474">
        <v>10480</v>
      </c>
      <c r="C57" s="1475">
        <v>12.480343511450336</v>
      </c>
      <c r="D57" s="1476">
        <v>807</v>
      </c>
      <c r="E57" s="1477">
        <v>1210</v>
      </c>
      <c r="F57" s="1477">
        <v>2993</v>
      </c>
      <c r="G57" s="1477">
        <v>1214</v>
      </c>
      <c r="H57" s="1477">
        <v>1363</v>
      </c>
      <c r="I57" s="1477">
        <v>1343</v>
      </c>
      <c r="J57" s="1477">
        <v>1240</v>
      </c>
      <c r="K57" s="1477">
        <v>177</v>
      </c>
      <c r="L57" s="1477">
        <v>78</v>
      </c>
      <c r="M57" s="1477">
        <v>27</v>
      </c>
      <c r="N57" s="1477">
        <v>8</v>
      </c>
      <c r="O57" s="1477">
        <v>9</v>
      </c>
      <c r="P57" s="1477">
        <v>3</v>
      </c>
      <c r="Q57" s="1478">
        <v>8</v>
      </c>
      <c r="R57" s="1475">
        <f t="shared" si="0"/>
        <v>7.7003816793893138</v>
      </c>
      <c r="S57" s="1479">
        <f t="shared" si="1"/>
        <v>11.545801526717558</v>
      </c>
      <c r="T57" s="1479">
        <f t="shared" si="2"/>
        <v>28.559160305343511</v>
      </c>
      <c r="U57" s="1479">
        <f t="shared" si="3"/>
        <v>11.583969465648854</v>
      </c>
      <c r="V57" s="1479">
        <f t="shared" si="4"/>
        <v>13.005725190839696</v>
      </c>
      <c r="W57" s="1479">
        <f t="shared" si="5"/>
        <v>12.814885496183207</v>
      </c>
      <c r="X57" s="1479">
        <f t="shared" si="6"/>
        <v>11.83206106870229</v>
      </c>
      <c r="Y57" s="1479">
        <f t="shared" si="7"/>
        <v>1.6889312977099236</v>
      </c>
      <c r="Z57" s="1479">
        <f t="shared" si="8"/>
        <v>0.74427480916030531</v>
      </c>
      <c r="AA57" s="1479">
        <f t="shared" si="9"/>
        <v>0.25763358778625955</v>
      </c>
      <c r="AB57" s="1479">
        <f t="shared" si="10"/>
        <v>7.6335877862595422E-2</v>
      </c>
      <c r="AC57" s="1479">
        <f t="shared" si="11"/>
        <v>8.5877862595419852E-2</v>
      </c>
      <c r="AD57" s="1479">
        <f t="shared" si="12"/>
        <v>2.8625954198473285E-2</v>
      </c>
      <c r="AE57" s="1479">
        <f t="shared" si="13"/>
        <v>7.6335877862595422E-2</v>
      </c>
    </row>
    <row r="58" spans="1:31" ht="14.45" customHeight="1">
      <c r="A58" s="1457" t="s">
        <v>26</v>
      </c>
      <c r="B58" s="1480">
        <v>55422</v>
      </c>
      <c r="C58" s="1481">
        <v>20.551531882645726</v>
      </c>
      <c r="D58" s="1482">
        <v>2666</v>
      </c>
      <c r="E58" s="1483">
        <v>2724</v>
      </c>
      <c r="F58" s="1483">
        <v>4948</v>
      </c>
      <c r="G58" s="1483">
        <v>2548</v>
      </c>
      <c r="H58" s="1483">
        <v>4539</v>
      </c>
      <c r="I58" s="1483">
        <v>14444</v>
      </c>
      <c r="J58" s="1483">
        <v>15757</v>
      </c>
      <c r="K58" s="1483">
        <v>6297</v>
      </c>
      <c r="L58" s="1483">
        <v>832</v>
      </c>
      <c r="M58" s="1483">
        <v>262</v>
      </c>
      <c r="N58" s="1483">
        <v>132</v>
      </c>
      <c r="O58" s="1483">
        <v>79</v>
      </c>
      <c r="P58" s="1483">
        <v>49</v>
      </c>
      <c r="Q58" s="1484">
        <v>145</v>
      </c>
      <c r="R58" s="1481">
        <f t="shared" si="0"/>
        <v>4.810364115333261</v>
      </c>
      <c r="S58" s="1485">
        <f t="shared" si="1"/>
        <v>4.9150156977373607</v>
      </c>
      <c r="T58" s="1485">
        <f t="shared" si="2"/>
        <v>8.9278625816462771</v>
      </c>
      <c r="U58" s="1485">
        <f t="shared" si="3"/>
        <v>4.5974522752697489</v>
      </c>
      <c r="V58" s="1485">
        <f t="shared" si="4"/>
        <v>8.1898884919346102</v>
      </c>
      <c r="W58" s="1485">
        <f t="shared" si="5"/>
        <v>26.06185269387608</v>
      </c>
      <c r="X58" s="1485">
        <f t="shared" si="6"/>
        <v>28.43094799898957</v>
      </c>
      <c r="Y58" s="1485">
        <f t="shared" si="7"/>
        <v>11.361914041355419</v>
      </c>
      <c r="Z58" s="1485">
        <f t="shared" si="8"/>
        <v>1.50120890621053</v>
      </c>
      <c r="AA58" s="1485">
        <f t="shared" si="9"/>
        <v>0.4727364584461044</v>
      </c>
      <c r="AB58" s="1485">
        <f t="shared" si="10"/>
        <v>0.23817256685070912</v>
      </c>
      <c r="AC58" s="1485">
        <f t="shared" si="11"/>
        <v>0.14254267258489409</v>
      </c>
      <c r="AD58" s="1485">
        <f t="shared" si="12"/>
        <v>8.8412543755187478E-2</v>
      </c>
      <c r="AE58" s="1485">
        <f t="shared" si="13"/>
        <v>0.26162895601024866</v>
      </c>
    </row>
    <row r="59" spans="1:31" ht="14.45" customHeight="1">
      <c r="A59" s="2180" t="s">
        <v>707</v>
      </c>
      <c r="B59" s="2180"/>
      <c r="C59" s="2180"/>
      <c r="D59" s="2180"/>
      <c r="E59" s="2180"/>
      <c r="F59" s="2180"/>
      <c r="G59" s="2180"/>
      <c r="H59" s="2180"/>
      <c r="I59" s="2180"/>
      <c r="J59" s="2180"/>
      <c r="K59" s="2180"/>
      <c r="L59" s="2180"/>
      <c r="M59" s="2180"/>
      <c r="N59" s="2180"/>
      <c r="O59" s="2180"/>
      <c r="P59" s="2180"/>
      <c r="Q59" s="2180"/>
      <c r="R59" s="2180"/>
      <c r="S59" s="2180"/>
      <c r="T59" s="2180"/>
      <c r="U59" s="2180"/>
      <c r="V59" s="2180"/>
      <c r="W59" s="2180"/>
      <c r="X59" s="2180"/>
      <c r="Y59" s="2180"/>
      <c r="Z59" s="2180"/>
      <c r="AA59" s="2180"/>
      <c r="AB59" s="2180"/>
      <c r="AC59" s="2180"/>
      <c r="AD59" s="2180"/>
      <c r="AE59" s="2180"/>
    </row>
    <row r="60" spans="1:31" ht="24" customHeight="1">
      <c r="A60" s="1963" t="s">
        <v>758</v>
      </c>
      <c r="B60" s="1963"/>
      <c r="C60" s="1963"/>
      <c r="D60" s="1963"/>
      <c r="E60" s="1963"/>
      <c r="F60" s="1963"/>
      <c r="G60" s="1963"/>
      <c r="H60" s="1963"/>
      <c r="I60" s="1963"/>
      <c r="J60" s="1963"/>
      <c r="K60" s="1963"/>
      <c r="L60" s="1963"/>
      <c r="M60" s="1963"/>
      <c r="N60" s="1963"/>
      <c r="O60" s="1963"/>
      <c r="P60" s="1963"/>
      <c r="Q60" s="1963"/>
      <c r="R60" s="1963"/>
      <c r="S60" s="1963"/>
      <c r="T60" s="1963"/>
      <c r="U60" s="1963"/>
      <c r="V60" s="1963"/>
      <c r="W60" s="1963"/>
      <c r="X60" s="1963"/>
      <c r="Y60" s="1963"/>
      <c r="Z60" s="1963"/>
      <c r="AA60" s="1963"/>
      <c r="AB60" s="1963"/>
      <c r="AC60" s="1963"/>
      <c r="AD60" s="1963"/>
      <c r="AE60" s="1963"/>
    </row>
    <row r="61" spans="1:31" ht="14.45" customHeight="1">
      <c r="A61" s="2180" t="s">
        <v>574</v>
      </c>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row>
  </sheetData>
  <mergeCells count="78">
    <mergeCell ref="A3:AE3"/>
    <mergeCell ref="A5:AE5"/>
    <mergeCell ref="A6:A9"/>
    <mergeCell ref="B6:B9"/>
    <mergeCell ref="C6:C9"/>
    <mergeCell ref="D6:AE6"/>
    <mergeCell ref="D7:D8"/>
    <mergeCell ref="E7:E8"/>
    <mergeCell ref="F7:F8"/>
    <mergeCell ref="G7:G8"/>
    <mergeCell ref="Q7:Q8"/>
    <mergeCell ref="R7:R8"/>
    <mergeCell ref="S7:S8"/>
    <mergeCell ref="H7:H8"/>
    <mergeCell ref="I7:I8"/>
    <mergeCell ref="J7:J8"/>
    <mergeCell ref="A33:AE33"/>
    <mergeCell ref="Z7:Z8"/>
    <mergeCell ref="AA7:AA8"/>
    <mergeCell ref="AB7:AB8"/>
    <mergeCell ref="AC7:AC8"/>
    <mergeCell ref="AD7:AD8"/>
    <mergeCell ref="AE7:AE8"/>
    <mergeCell ref="T7:T8"/>
    <mergeCell ref="U7:U8"/>
    <mergeCell ref="V7:V8"/>
    <mergeCell ref="W7:W8"/>
    <mergeCell ref="X7:X8"/>
    <mergeCell ref="Y7:Y8"/>
    <mergeCell ref="N7:N8"/>
    <mergeCell ref="O7:O8"/>
    <mergeCell ref="P7:P8"/>
    <mergeCell ref="D9:Q9"/>
    <mergeCell ref="R9:AE9"/>
    <mergeCell ref="K7:K8"/>
    <mergeCell ref="L7:L8"/>
    <mergeCell ref="M7:M8"/>
    <mergeCell ref="A29:AE29"/>
    <mergeCell ref="A30:AE30"/>
    <mergeCell ref="A31:AE31"/>
    <mergeCell ref="A35:AE35"/>
    <mergeCell ref="A36:A39"/>
    <mergeCell ref="B36:B39"/>
    <mergeCell ref="C36:C39"/>
    <mergeCell ref="D36:AE36"/>
    <mergeCell ref="D37:D38"/>
    <mergeCell ref="E37:E38"/>
    <mergeCell ref="F37:F38"/>
    <mergeCell ref="G37:G38"/>
    <mergeCell ref="H37:H38"/>
    <mergeCell ref="T37:T38"/>
    <mergeCell ref="I37:I38"/>
    <mergeCell ref="J37:J38"/>
    <mergeCell ref="Q37:Q38"/>
    <mergeCell ref="R37:R38"/>
    <mergeCell ref="S37:S38"/>
    <mergeCell ref="A59:AE59"/>
    <mergeCell ref="K37:K38"/>
    <mergeCell ref="L37:L38"/>
    <mergeCell ref="M37:M38"/>
    <mergeCell ref="N37:N38"/>
    <mergeCell ref="O37:O38"/>
    <mergeCell ref="A60:AE60"/>
    <mergeCell ref="A61:AE61"/>
    <mergeCell ref="AA37:AA38"/>
    <mergeCell ref="AB37:AB38"/>
    <mergeCell ref="AC37:AC38"/>
    <mergeCell ref="AD37:AD38"/>
    <mergeCell ref="AE37:AE38"/>
    <mergeCell ref="D39:Q39"/>
    <mergeCell ref="R39:AE39"/>
    <mergeCell ref="U37:U38"/>
    <mergeCell ref="V37:V38"/>
    <mergeCell ref="W37:W38"/>
    <mergeCell ref="X37:X38"/>
    <mergeCell ref="Y37:Y38"/>
    <mergeCell ref="Z37:Z38"/>
    <mergeCell ref="P37:P38"/>
  </mergeCells>
  <hyperlinks>
    <hyperlink ref="A1" location="Inhalt!A9" display="Zurück zum Inhalt" xr:uid="{00000000-0004-0000-1C00-000000000000}"/>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95"/>
  <sheetViews>
    <sheetView zoomScale="80" zoomScaleNormal="80" workbookViewId="0"/>
  </sheetViews>
  <sheetFormatPr baseColWidth="10" defaultColWidth="11" defaultRowHeight="14.45" customHeight="1"/>
  <cols>
    <col min="1" max="1" width="23.5" style="1005" customWidth="1"/>
    <col min="2" max="21" width="11.125" style="1005" customWidth="1"/>
    <col min="22" max="16384" width="11" style="1005"/>
  </cols>
  <sheetData>
    <row r="1" spans="1:21" ht="14.45" customHeight="1">
      <c r="A1" s="1528" t="s">
        <v>176</v>
      </c>
      <c r="B1" s="1003"/>
      <c r="C1" s="1003"/>
      <c r="D1" s="1003"/>
      <c r="E1" s="1003"/>
      <c r="F1" s="1003"/>
      <c r="G1" s="1003"/>
      <c r="H1" s="1003"/>
      <c r="I1" s="1003"/>
      <c r="J1" s="1004"/>
      <c r="K1" s="1004"/>
      <c r="L1" s="1004"/>
      <c r="M1" s="1004"/>
      <c r="N1" s="1004"/>
      <c r="O1" s="1004"/>
      <c r="P1" s="1004"/>
      <c r="Q1" s="1004"/>
      <c r="R1" s="1004"/>
      <c r="S1" s="1004"/>
      <c r="T1" s="1004"/>
      <c r="U1" s="1004"/>
    </row>
    <row r="2" spans="1:21" ht="14.45" customHeight="1">
      <c r="A2" s="1002"/>
      <c r="B2" s="1003"/>
      <c r="C2" s="1003"/>
      <c r="D2" s="1003"/>
      <c r="E2" s="1003"/>
      <c r="F2" s="1003"/>
      <c r="G2" s="1003"/>
      <c r="H2" s="1003"/>
      <c r="I2" s="1003"/>
      <c r="J2" s="1004"/>
      <c r="K2" s="1004"/>
      <c r="L2" s="1004"/>
      <c r="M2" s="1004"/>
      <c r="N2" s="1004"/>
      <c r="O2" s="1004"/>
      <c r="P2" s="1004"/>
      <c r="Q2" s="1004"/>
      <c r="R2" s="1004"/>
      <c r="S2" s="1004"/>
      <c r="T2" s="1004"/>
      <c r="U2" s="1004"/>
    </row>
    <row r="3" spans="1:21" ht="22.5" customHeight="1">
      <c r="A3" s="1842">
        <v>2023</v>
      </c>
      <c r="B3" s="1842"/>
      <c r="C3" s="1842"/>
      <c r="D3" s="1842"/>
      <c r="E3" s="1842"/>
      <c r="F3" s="1842"/>
      <c r="G3" s="1842"/>
      <c r="H3" s="1842"/>
      <c r="I3" s="1842"/>
      <c r="J3" s="1842"/>
      <c r="K3" s="1842"/>
      <c r="L3" s="1842"/>
      <c r="M3" s="1842"/>
      <c r="N3" s="1842"/>
      <c r="O3" s="1842"/>
      <c r="P3" s="1842"/>
      <c r="Q3" s="1842"/>
      <c r="R3" s="1842"/>
      <c r="S3" s="1842"/>
      <c r="T3" s="1842"/>
      <c r="U3" s="1842"/>
    </row>
    <row r="4" spans="1:21" ht="14.45" customHeight="1">
      <c r="A4" s="820"/>
      <c r="B4" s="820"/>
      <c r="C4" s="820"/>
      <c r="D4" s="820"/>
      <c r="E4" s="820"/>
      <c r="F4" s="820"/>
      <c r="G4" s="820"/>
      <c r="H4" s="820"/>
      <c r="I4" s="820"/>
      <c r="J4" s="820"/>
      <c r="K4" s="820"/>
      <c r="L4" s="820"/>
      <c r="M4" s="820"/>
      <c r="N4" s="820"/>
      <c r="O4" s="820"/>
      <c r="P4" s="820"/>
      <c r="Q4" s="820"/>
      <c r="R4" s="820"/>
      <c r="S4" s="820"/>
      <c r="T4" s="820"/>
      <c r="U4" s="820"/>
    </row>
    <row r="5" spans="1:21" ht="14.45" customHeight="1">
      <c r="A5" s="1912" t="s">
        <v>509</v>
      </c>
      <c r="B5" s="1912"/>
      <c r="C5" s="1912"/>
      <c r="D5" s="1912"/>
      <c r="E5" s="1912"/>
      <c r="F5" s="1912"/>
      <c r="G5" s="1912"/>
      <c r="H5" s="1912"/>
      <c r="I5" s="1912"/>
      <c r="J5" s="1912"/>
      <c r="K5" s="1912"/>
      <c r="L5" s="1912"/>
      <c r="M5" s="1912"/>
      <c r="N5" s="1912"/>
      <c r="O5" s="1912"/>
      <c r="P5" s="1912"/>
      <c r="Q5" s="1912"/>
      <c r="R5" s="1912"/>
      <c r="S5" s="1912"/>
      <c r="T5" s="1912"/>
      <c r="U5" s="1912"/>
    </row>
    <row r="6" spans="1:21" ht="14.45" customHeight="1">
      <c r="A6" s="1844" t="s">
        <v>8</v>
      </c>
      <c r="B6" s="1834" t="s">
        <v>510</v>
      </c>
      <c r="C6" s="1835"/>
      <c r="D6" s="1835"/>
      <c r="E6" s="1841"/>
      <c r="F6" s="1834" t="s">
        <v>511</v>
      </c>
      <c r="G6" s="1835"/>
      <c r="H6" s="1835"/>
      <c r="I6" s="1835"/>
      <c r="J6" s="1835"/>
      <c r="K6" s="1835"/>
      <c r="L6" s="1835"/>
      <c r="M6" s="1841"/>
      <c r="N6" s="1834" t="s">
        <v>512</v>
      </c>
      <c r="O6" s="1835"/>
      <c r="P6" s="1835"/>
      <c r="Q6" s="1835"/>
      <c r="R6" s="1835"/>
      <c r="S6" s="1835"/>
      <c r="T6" s="1835"/>
      <c r="U6" s="1835"/>
    </row>
    <row r="7" spans="1:21" ht="14.45" customHeight="1">
      <c r="A7" s="1844"/>
      <c r="B7" s="1834" t="s">
        <v>498</v>
      </c>
      <c r="C7" s="1835"/>
      <c r="D7" s="1835"/>
      <c r="E7" s="1841"/>
      <c r="F7" s="1834" t="s">
        <v>498</v>
      </c>
      <c r="G7" s="1835"/>
      <c r="H7" s="1835"/>
      <c r="I7" s="1841"/>
      <c r="J7" s="1834" t="s">
        <v>489</v>
      </c>
      <c r="K7" s="1835"/>
      <c r="L7" s="1835"/>
      <c r="M7" s="1841"/>
      <c r="N7" s="1834" t="s">
        <v>498</v>
      </c>
      <c r="O7" s="1835"/>
      <c r="P7" s="1835"/>
      <c r="Q7" s="1841"/>
      <c r="R7" s="1834" t="s">
        <v>489</v>
      </c>
      <c r="S7" s="1835"/>
      <c r="T7" s="1835"/>
      <c r="U7" s="1835"/>
    </row>
    <row r="8" spans="1:21" ht="14.45" customHeight="1">
      <c r="A8" s="1844"/>
      <c r="B8" s="1833" t="s">
        <v>463</v>
      </c>
      <c r="C8" s="1834" t="s">
        <v>33</v>
      </c>
      <c r="D8" s="1835"/>
      <c r="E8" s="1841"/>
      <c r="F8" s="1833" t="s">
        <v>463</v>
      </c>
      <c r="G8" s="1834" t="s">
        <v>33</v>
      </c>
      <c r="H8" s="1835"/>
      <c r="I8" s="1841"/>
      <c r="J8" s="1833" t="s">
        <v>513</v>
      </c>
      <c r="K8" s="1834" t="s">
        <v>33</v>
      </c>
      <c r="L8" s="1835"/>
      <c r="M8" s="1841"/>
      <c r="N8" s="1833" t="s">
        <v>463</v>
      </c>
      <c r="O8" s="1834" t="s">
        <v>33</v>
      </c>
      <c r="P8" s="1835"/>
      <c r="Q8" s="1841"/>
      <c r="R8" s="1833" t="s">
        <v>513</v>
      </c>
      <c r="S8" s="1834" t="s">
        <v>33</v>
      </c>
      <c r="T8" s="1835"/>
      <c r="U8" s="1835"/>
    </row>
    <row r="9" spans="1:21" ht="14.45" customHeight="1">
      <c r="A9" s="1844"/>
      <c r="B9" s="1833"/>
      <c r="C9" s="1834" t="s">
        <v>466</v>
      </c>
      <c r="D9" s="1835" t="s">
        <v>467</v>
      </c>
      <c r="E9" s="1841" t="s">
        <v>468</v>
      </c>
      <c r="F9" s="1833"/>
      <c r="G9" s="1834" t="s">
        <v>466</v>
      </c>
      <c r="H9" s="1835" t="s">
        <v>467</v>
      </c>
      <c r="I9" s="1841" t="s">
        <v>468</v>
      </c>
      <c r="J9" s="1833"/>
      <c r="K9" s="1834" t="s">
        <v>466</v>
      </c>
      <c r="L9" s="1835" t="s">
        <v>467</v>
      </c>
      <c r="M9" s="1841" t="s">
        <v>468</v>
      </c>
      <c r="N9" s="1833"/>
      <c r="O9" s="1834" t="s">
        <v>466</v>
      </c>
      <c r="P9" s="1835" t="s">
        <v>467</v>
      </c>
      <c r="Q9" s="1841" t="s">
        <v>468</v>
      </c>
      <c r="R9" s="1833"/>
      <c r="S9" s="1834" t="s">
        <v>466</v>
      </c>
      <c r="T9" s="1835" t="s">
        <v>467</v>
      </c>
      <c r="U9" s="1835" t="s">
        <v>468</v>
      </c>
    </row>
    <row r="10" spans="1:21" ht="14.45" customHeight="1">
      <c r="A10" s="1844"/>
      <c r="B10" s="1833"/>
      <c r="C10" s="1834"/>
      <c r="D10" s="1835"/>
      <c r="E10" s="1841"/>
      <c r="F10" s="1833"/>
      <c r="G10" s="1834"/>
      <c r="H10" s="1835"/>
      <c r="I10" s="1841"/>
      <c r="J10" s="1833"/>
      <c r="K10" s="1834"/>
      <c r="L10" s="1835"/>
      <c r="M10" s="1841"/>
      <c r="N10" s="1833"/>
      <c r="O10" s="1834"/>
      <c r="P10" s="1835"/>
      <c r="Q10" s="1841"/>
      <c r="R10" s="1833"/>
      <c r="S10" s="1834"/>
      <c r="T10" s="1835"/>
      <c r="U10" s="1835"/>
    </row>
    <row r="11" spans="1:21" ht="14.45" customHeight="1" thickBot="1">
      <c r="A11" s="1845"/>
      <c r="B11" s="1836" t="s">
        <v>1</v>
      </c>
      <c r="C11" s="1837"/>
      <c r="D11" s="1837"/>
      <c r="E11" s="1838"/>
      <c r="F11" s="1836" t="s">
        <v>1</v>
      </c>
      <c r="G11" s="1837"/>
      <c r="H11" s="1837"/>
      <c r="I11" s="1838"/>
      <c r="J11" s="1836" t="s">
        <v>469</v>
      </c>
      <c r="K11" s="1837"/>
      <c r="L11" s="1837"/>
      <c r="M11" s="1838"/>
      <c r="N11" s="1836" t="s">
        <v>1</v>
      </c>
      <c r="O11" s="1837"/>
      <c r="P11" s="1837"/>
      <c r="Q11" s="1838"/>
      <c r="R11" s="1836" t="s">
        <v>469</v>
      </c>
      <c r="S11" s="1837"/>
      <c r="T11" s="1837"/>
      <c r="U11" s="1837"/>
    </row>
    <row r="12" spans="1:21" ht="14.45" customHeight="1">
      <c r="A12" s="28" t="s">
        <v>9</v>
      </c>
      <c r="B12" s="918">
        <v>339976</v>
      </c>
      <c r="C12" s="833">
        <v>112253</v>
      </c>
      <c r="D12" s="833">
        <v>113927</v>
      </c>
      <c r="E12" s="919">
        <v>113796</v>
      </c>
      <c r="F12" s="1007">
        <v>307567</v>
      </c>
      <c r="G12" s="833">
        <v>96693</v>
      </c>
      <c r="H12" s="1008">
        <v>104787</v>
      </c>
      <c r="I12" s="1009">
        <v>106087</v>
      </c>
      <c r="J12" s="920">
        <f t="shared" ref="J12:M27" si="0">F12/B12*100</f>
        <v>90.46726827776078</v>
      </c>
      <c r="K12" s="836">
        <f t="shared" si="0"/>
        <v>86.138455096968457</v>
      </c>
      <c r="L12" s="840">
        <f t="shared" si="0"/>
        <v>91.977318809413049</v>
      </c>
      <c r="M12" s="860">
        <f t="shared" si="0"/>
        <v>93.225596681781425</v>
      </c>
      <c r="N12" s="918">
        <v>1700</v>
      </c>
      <c r="O12" s="833">
        <v>1200</v>
      </c>
      <c r="P12" s="1010">
        <v>309</v>
      </c>
      <c r="Q12" s="1011">
        <v>191</v>
      </c>
      <c r="R12" s="920">
        <f>N12/B12*100</f>
        <v>0.50003529660917245</v>
      </c>
      <c r="S12" s="836">
        <f t="shared" ref="S12:U27" si="1">O12/C12*100</f>
        <v>1.0690137457350806</v>
      </c>
      <c r="T12" s="840">
        <f t="shared" si="1"/>
        <v>0.27122631158548893</v>
      </c>
      <c r="U12" s="840">
        <f t="shared" si="1"/>
        <v>0.16784421245034975</v>
      </c>
    </row>
    <row r="13" spans="1:21" ht="14.45" customHeight="1">
      <c r="A13" s="24" t="s">
        <v>10</v>
      </c>
      <c r="B13" s="914">
        <v>397170</v>
      </c>
      <c r="C13" s="847">
        <v>131835</v>
      </c>
      <c r="D13" s="847">
        <v>132453</v>
      </c>
      <c r="E13" s="916">
        <v>132882</v>
      </c>
      <c r="F13" s="1012">
        <v>359543</v>
      </c>
      <c r="G13" s="847">
        <v>112350</v>
      </c>
      <c r="H13" s="1013">
        <v>121831</v>
      </c>
      <c r="I13" s="1014">
        <v>125362</v>
      </c>
      <c r="J13" s="917">
        <f t="shared" si="0"/>
        <v>90.526223027922555</v>
      </c>
      <c r="K13" s="850">
        <f t="shared" si="0"/>
        <v>85.220161565593358</v>
      </c>
      <c r="L13" s="852">
        <f t="shared" si="0"/>
        <v>91.98055159188543</v>
      </c>
      <c r="M13" s="851">
        <f t="shared" si="0"/>
        <v>94.340843756114452</v>
      </c>
      <c r="N13" s="914">
        <v>2080</v>
      </c>
      <c r="O13" s="847">
        <v>1503</v>
      </c>
      <c r="P13" s="1015">
        <v>386</v>
      </c>
      <c r="Q13" s="1016">
        <v>191</v>
      </c>
      <c r="R13" s="917">
        <f>N13/B13*100</f>
        <v>0.52370521439182216</v>
      </c>
      <c r="S13" s="850">
        <f t="shared" si="1"/>
        <v>1.1400614404369098</v>
      </c>
      <c r="T13" s="852">
        <f t="shared" si="1"/>
        <v>0.29142412780382476</v>
      </c>
      <c r="U13" s="852">
        <f t="shared" si="1"/>
        <v>0.14373654821571016</v>
      </c>
    </row>
    <row r="14" spans="1:21" ht="14.45" customHeight="1">
      <c r="A14" s="28" t="s">
        <v>11</v>
      </c>
      <c r="B14" s="918">
        <v>114148</v>
      </c>
      <c r="C14" s="833">
        <v>37894</v>
      </c>
      <c r="D14" s="833">
        <v>37952</v>
      </c>
      <c r="E14" s="919">
        <v>38302</v>
      </c>
      <c r="F14" s="1007">
        <v>103638</v>
      </c>
      <c r="G14" s="833">
        <v>33648</v>
      </c>
      <c r="H14" s="1008">
        <v>34534</v>
      </c>
      <c r="I14" s="1009">
        <v>35456</v>
      </c>
      <c r="J14" s="920">
        <f t="shared" si="0"/>
        <v>90.792655149455086</v>
      </c>
      <c r="K14" s="836">
        <f t="shared" si="0"/>
        <v>88.795059903942573</v>
      </c>
      <c r="L14" s="840">
        <f t="shared" si="0"/>
        <v>90.993887015177066</v>
      </c>
      <c r="M14" s="860">
        <f t="shared" si="0"/>
        <v>92.569578612082921</v>
      </c>
      <c r="N14" s="918">
        <v>1458</v>
      </c>
      <c r="O14" s="833">
        <v>669</v>
      </c>
      <c r="P14" s="1010">
        <v>443</v>
      </c>
      <c r="Q14" s="1011">
        <v>346</v>
      </c>
      <c r="R14" s="920">
        <f t="shared" ref="R14:U29" si="2">N14/B14*100</f>
        <v>1.2772891334057541</v>
      </c>
      <c r="S14" s="836">
        <f t="shared" si="1"/>
        <v>1.7654509948804562</v>
      </c>
      <c r="T14" s="840">
        <f t="shared" si="1"/>
        <v>1.1672639123102866</v>
      </c>
      <c r="U14" s="840">
        <f t="shared" si="1"/>
        <v>0.90334708370320083</v>
      </c>
    </row>
    <row r="15" spans="1:21" ht="14.45" customHeight="1">
      <c r="A15" s="24" t="s">
        <v>12</v>
      </c>
      <c r="B15" s="914">
        <v>70629</v>
      </c>
      <c r="C15" s="847">
        <v>22401</v>
      </c>
      <c r="D15" s="847">
        <v>23586</v>
      </c>
      <c r="E15" s="916">
        <v>24642</v>
      </c>
      <c r="F15" s="1012">
        <v>66104</v>
      </c>
      <c r="G15" s="847">
        <v>20731</v>
      </c>
      <c r="H15" s="1013">
        <v>22128</v>
      </c>
      <c r="I15" s="1014">
        <v>23245</v>
      </c>
      <c r="J15" s="917">
        <f t="shared" si="0"/>
        <v>93.593283212278237</v>
      </c>
      <c r="K15" s="850">
        <f t="shared" si="0"/>
        <v>92.544975670728988</v>
      </c>
      <c r="L15" s="852">
        <f t="shared" si="0"/>
        <v>93.818366827779187</v>
      </c>
      <c r="M15" s="851">
        <f t="shared" si="0"/>
        <v>94.330817303790283</v>
      </c>
      <c r="N15" s="914">
        <v>412</v>
      </c>
      <c r="O15" s="847">
        <v>258</v>
      </c>
      <c r="P15" s="1015">
        <v>83</v>
      </c>
      <c r="Q15" s="1016">
        <v>71</v>
      </c>
      <c r="R15" s="917">
        <f t="shared" si="2"/>
        <v>0.58332979371079874</v>
      </c>
      <c r="S15" s="850">
        <f t="shared" si="1"/>
        <v>1.151734297576001</v>
      </c>
      <c r="T15" s="852">
        <f t="shared" si="1"/>
        <v>0.35190367166963454</v>
      </c>
      <c r="U15" s="852">
        <f t="shared" si="1"/>
        <v>0.28812596380163946</v>
      </c>
    </row>
    <row r="16" spans="1:21" ht="14.45" customHeight="1">
      <c r="A16" s="28" t="s">
        <v>13</v>
      </c>
      <c r="B16" s="918">
        <v>21133</v>
      </c>
      <c r="C16" s="833">
        <v>7112</v>
      </c>
      <c r="D16" s="833">
        <v>7085</v>
      </c>
      <c r="E16" s="919">
        <v>6936</v>
      </c>
      <c r="F16" s="1007">
        <v>18015</v>
      </c>
      <c r="G16" s="833">
        <v>5338</v>
      </c>
      <c r="H16" s="1008">
        <v>6276</v>
      </c>
      <c r="I16" s="1009">
        <v>6401</v>
      </c>
      <c r="J16" s="920">
        <f t="shared" si="0"/>
        <v>85.245824066625659</v>
      </c>
      <c r="K16" s="836">
        <f t="shared" si="0"/>
        <v>75.056242969628798</v>
      </c>
      <c r="L16" s="840">
        <f t="shared" si="0"/>
        <v>88.581510232886387</v>
      </c>
      <c r="M16" s="860">
        <f t="shared" si="0"/>
        <v>92.286620530565173</v>
      </c>
      <c r="N16" s="918">
        <v>138</v>
      </c>
      <c r="O16" s="833">
        <v>119</v>
      </c>
      <c r="P16" s="1010">
        <v>13</v>
      </c>
      <c r="Q16" s="1011">
        <v>6</v>
      </c>
      <c r="R16" s="920">
        <f t="shared" si="2"/>
        <v>0.65300714522311076</v>
      </c>
      <c r="S16" s="836">
        <f t="shared" si="1"/>
        <v>1.673228346456693</v>
      </c>
      <c r="T16" s="840">
        <f t="shared" si="1"/>
        <v>0.1834862385321101</v>
      </c>
      <c r="U16" s="840">
        <f t="shared" si="1"/>
        <v>8.6505190311418692E-2</v>
      </c>
    </row>
    <row r="17" spans="1:21" ht="14.45" customHeight="1">
      <c r="A17" s="24" t="s">
        <v>14</v>
      </c>
      <c r="B17" s="914">
        <v>58719</v>
      </c>
      <c r="C17" s="847">
        <v>19476</v>
      </c>
      <c r="D17" s="847">
        <v>19565</v>
      </c>
      <c r="E17" s="916">
        <v>19678</v>
      </c>
      <c r="F17" s="1012">
        <v>51500</v>
      </c>
      <c r="G17" s="847">
        <v>17668</v>
      </c>
      <c r="H17" s="1013">
        <v>18525</v>
      </c>
      <c r="I17" s="1014">
        <v>15307</v>
      </c>
      <c r="J17" s="917">
        <f t="shared" si="0"/>
        <v>87.705853301316438</v>
      </c>
      <c r="K17" s="850">
        <f t="shared" si="0"/>
        <v>90.716779626206616</v>
      </c>
      <c r="L17" s="852">
        <f t="shared" si="0"/>
        <v>94.684385382059801</v>
      </c>
      <c r="M17" s="851">
        <f t="shared" si="0"/>
        <v>77.787376765931498</v>
      </c>
      <c r="N17" s="914">
        <v>655</v>
      </c>
      <c r="O17" s="847">
        <v>304</v>
      </c>
      <c r="P17" s="1015">
        <v>207</v>
      </c>
      <c r="Q17" s="1016">
        <v>144</v>
      </c>
      <c r="R17" s="917">
        <f t="shared" si="2"/>
        <v>1.1154822118905294</v>
      </c>
      <c r="S17" s="850">
        <f t="shared" si="1"/>
        <v>1.5608954610803039</v>
      </c>
      <c r="T17" s="852">
        <f t="shared" si="1"/>
        <v>1.0580117556861743</v>
      </c>
      <c r="U17" s="852">
        <f t="shared" si="1"/>
        <v>0.73178168513060271</v>
      </c>
    </row>
    <row r="18" spans="1:21" ht="14.45" customHeight="1">
      <c r="A18" s="28" t="s">
        <v>15</v>
      </c>
      <c r="B18" s="918">
        <v>189273</v>
      </c>
      <c r="C18" s="833">
        <v>61850</v>
      </c>
      <c r="D18" s="833">
        <v>63439</v>
      </c>
      <c r="E18" s="919">
        <v>63984</v>
      </c>
      <c r="F18" s="1007">
        <v>169792</v>
      </c>
      <c r="G18" s="833">
        <v>52006</v>
      </c>
      <c r="H18" s="1008">
        <v>58081</v>
      </c>
      <c r="I18" s="1009">
        <v>59705</v>
      </c>
      <c r="J18" s="920">
        <f t="shared" si="0"/>
        <v>89.707459595399243</v>
      </c>
      <c r="K18" s="836">
        <f t="shared" si="0"/>
        <v>84.084074373484242</v>
      </c>
      <c r="L18" s="840">
        <f t="shared" si="0"/>
        <v>91.554091331830577</v>
      </c>
      <c r="M18" s="860">
        <f t="shared" si="0"/>
        <v>93.312390597649411</v>
      </c>
      <c r="N18" s="918">
        <v>765</v>
      </c>
      <c r="O18" s="833">
        <v>598</v>
      </c>
      <c r="P18" s="1010">
        <v>115</v>
      </c>
      <c r="Q18" s="1011">
        <v>52</v>
      </c>
      <c r="R18" s="920">
        <f t="shared" si="2"/>
        <v>0.40417809196240351</v>
      </c>
      <c r="S18" s="836">
        <f t="shared" si="1"/>
        <v>0.96685529506871459</v>
      </c>
      <c r="T18" s="840">
        <f t="shared" si="1"/>
        <v>0.18127650183640978</v>
      </c>
      <c r="U18" s="840">
        <f t="shared" si="1"/>
        <v>8.1270317579394846E-2</v>
      </c>
    </row>
    <row r="19" spans="1:21" ht="14.45" customHeight="1">
      <c r="A19" s="24" t="s">
        <v>24</v>
      </c>
      <c r="B19" s="914">
        <v>42146</v>
      </c>
      <c r="C19" s="847">
        <v>13634</v>
      </c>
      <c r="D19" s="847">
        <v>14120</v>
      </c>
      <c r="E19" s="916">
        <v>14392</v>
      </c>
      <c r="F19" s="1012">
        <v>39431</v>
      </c>
      <c r="G19" s="847">
        <v>12456</v>
      </c>
      <c r="H19" s="1013">
        <v>13229</v>
      </c>
      <c r="I19" s="1014">
        <v>13746</v>
      </c>
      <c r="J19" s="917">
        <f t="shared" si="0"/>
        <v>93.558107530963795</v>
      </c>
      <c r="K19" s="850">
        <f t="shared" si="0"/>
        <v>91.359835704855513</v>
      </c>
      <c r="L19" s="852">
        <f t="shared" si="0"/>
        <v>93.68980169971671</v>
      </c>
      <c r="M19" s="851">
        <f t="shared" si="0"/>
        <v>95.511395219566424</v>
      </c>
      <c r="N19" s="914">
        <v>400</v>
      </c>
      <c r="O19" s="847">
        <v>218</v>
      </c>
      <c r="P19" s="1015">
        <v>103</v>
      </c>
      <c r="Q19" s="1016">
        <v>79</v>
      </c>
      <c r="R19" s="917">
        <f t="shared" si="2"/>
        <v>0.94908176339391637</v>
      </c>
      <c r="S19" s="850">
        <f t="shared" si="1"/>
        <v>1.5989438169282677</v>
      </c>
      <c r="T19" s="852">
        <f t="shared" si="1"/>
        <v>0.72946175637393773</v>
      </c>
      <c r="U19" s="852">
        <f t="shared" si="1"/>
        <v>0.54891606448026675</v>
      </c>
    </row>
    <row r="20" spans="1:21" ht="14.45" customHeight="1">
      <c r="A20" s="28" t="s">
        <v>16</v>
      </c>
      <c r="B20" s="918">
        <v>239256</v>
      </c>
      <c r="C20" s="833">
        <v>78997</v>
      </c>
      <c r="D20" s="833">
        <v>79703</v>
      </c>
      <c r="E20" s="919">
        <v>80556</v>
      </c>
      <c r="F20" s="1007">
        <v>215142</v>
      </c>
      <c r="G20" s="833">
        <v>65897</v>
      </c>
      <c r="H20" s="1008">
        <v>73246</v>
      </c>
      <c r="I20" s="1009">
        <v>75999</v>
      </c>
      <c r="J20" s="920">
        <f>F20/B20*100</f>
        <v>89.921255893269134</v>
      </c>
      <c r="K20" s="836">
        <f t="shared" si="0"/>
        <v>83.417091788295764</v>
      </c>
      <c r="L20" s="840">
        <f>H20/D20*100</f>
        <v>91.898673826581174</v>
      </c>
      <c r="M20" s="860">
        <f t="shared" si="0"/>
        <v>94.34306569343066</v>
      </c>
      <c r="N20" s="918">
        <v>2815</v>
      </c>
      <c r="O20" s="833">
        <v>2096</v>
      </c>
      <c r="P20" s="1010">
        <v>423</v>
      </c>
      <c r="Q20" s="1011">
        <v>296</v>
      </c>
      <c r="R20" s="920">
        <f t="shared" si="2"/>
        <v>1.1765640151135186</v>
      </c>
      <c r="S20" s="836">
        <f t="shared" si="1"/>
        <v>2.6532653138726787</v>
      </c>
      <c r="T20" s="840">
        <f t="shared" si="1"/>
        <v>0.53072029911044749</v>
      </c>
      <c r="U20" s="840">
        <f t="shared" si="1"/>
        <v>0.3674462485724217</v>
      </c>
    </row>
    <row r="21" spans="1:21" ht="14.45" customHeight="1">
      <c r="A21" s="24" t="s">
        <v>17</v>
      </c>
      <c r="B21" s="914">
        <v>540804</v>
      </c>
      <c r="C21" s="847">
        <v>177589</v>
      </c>
      <c r="D21" s="847">
        <v>181329</v>
      </c>
      <c r="E21" s="916">
        <v>181886</v>
      </c>
      <c r="F21" s="1012">
        <v>478462</v>
      </c>
      <c r="G21" s="847">
        <v>144387</v>
      </c>
      <c r="H21" s="1013">
        <v>163446</v>
      </c>
      <c r="I21" s="1014">
        <v>170629</v>
      </c>
      <c r="J21" s="917">
        <f>F21/B21*100</f>
        <v>88.472348577303421</v>
      </c>
      <c r="K21" s="850">
        <f t="shared" si="0"/>
        <v>81.304022208582737</v>
      </c>
      <c r="L21" s="852">
        <f>H21/D21*100</f>
        <v>90.137815793392122</v>
      </c>
      <c r="M21" s="851">
        <f t="shared" si="0"/>
        <v>93.810958512474855</v>
      </c>
      <c r="N21" s="914">
        <v>6348</v>
      </c>
      <c r="O21" s="847">
        <v>5474</v>
      </c>
      <c r="P21" s="1015">
        <v>626</v>
      </c>
      <c r="Q21" s="1016">
        <v>248</v>
      </c>
      <c r="R21" s="917">
        <f t="shared" si="2"/>
        <v>1.1738078860363459</v>
      </c>
      <c r="S21" s="850">
        <f t="shared" si="1"/>
        <v>3.0823981215052734</v>
      </c>
      <c r="T21" s="852">
        <f t="shared" si="1"/>
        <v>0.3452288381891479</v>
      </c>
      <c r="U21" s="852">
        <f t="shared" si="1"/>
        <v>0.13634914177011975</v>
      </c>
    </row>
    <row r="22" spans="1:21" ht="14.45" customHeight="1">
      <c r="A22" s="28" t="s">
        <v>18</v>
      </c>
      <c r="B22" s="918">
        <v>121904</v>
      </c>
      <c r="C22" s="833">
        <v>39876</v>
      </c>
      <c r="D22" s="833">
        <v>40718</v>
      </c>
      <c r="E22" s="919">
        <v>41310</v>
      </c>
      <c r="F22" s="1007">
        <v>110780</v>
      </c>
      <c r="G22" s="833">
        <v>34534</v>
      </c>
      <c r="H22" s="1008">
        <v>37237</v>
      </c>
      <c r="I22" s="1009">
        <v>39009</v>
      </c>
      <c r="J22" s="920">
        <f t="shared" ref="J22:M30" si="3">F22/B22*100</f>
        <v>90.874786717416995</v>
      </c>
      <c r="K22" s="836">
        <f t="shared" si="0"/>
        <v>86.603470759353996</v>
      </c>
      <c r="L22" s="840">
        <f t="shared" si="0"/>
        <v>91.450955351441621</v>
      </c>
      <c r="M22" s="860">
        <f t="shared" si="0"/>
        <v>94.429920116194623</v>
      </c>
      <c r="N22" s="918">
        <v>518</v>
      </c>
      <c r="O22" s="833">
        <v>342</v>
      </c>
      <c r="P22" s="1010">
        <v>120</v>
      </c>
      <c r="Q22" s="1017">
        <v>56</v>
      </c>
      <c r="R22" s="920">
        <f t="shared" si="2"/>
        <v>0.42492453077831738</v>
      </c>
      <c r="S22" s="836">
        <f t="shared" si="1"/>
        <v>0.85765874210051163</v>
      </c>
      <c r="T22" s="840">
        <f t="shared" si="1"/>
        <v>0.29470995628468982</v>
      </c>
      <c r="U22" s="840">
        <f t="shared" si="1"/>
        <v>0.13556039699830549</v>
      </c>
    </row>
    <row r="23" spans="1:21" ht="14.45" customHeight="1">
      <c r="A23" s="24" t="s">
        <v>19</v>
      </c>
      <c r="B23" s="914">
        <v>25988</v>
      </c>
      <c r="C23" s="847">
        <v>8495</v>
      </c>
      <c r="D23" s="847">
        <v>8572</v>
      </c>
      <c r="E23" s="916">
        <v>8921</v>
      </c>
      <c r="F23" s="1012">
        <v>22658</v>
      </c>
      <c r="G23" s="847">
        <v>7029</v>
      </c>
      <c r="H23" s="1013">
        <v>7526</v>
      </c>
      <c r="I23" s="1014">
        <v>8103</v>
      </c>
      <c r="J23" s="917">
        <f t="shared" si="3"/>
        <v>87.186393720178543</v>
      </c>
      <c r="K23" s="850">
        <f t="shared" si="0"/>
        <v>82.742789876397879</v>
      </c>
      <c r="L23" s="852">
        <f t="shared" si="0"/>
        <v>87.797480167988809</v>
      </c>
      <c r="M23" s="851">
        <f t="shared" si="0"/>
        <v>90.830624369465312</v>
      </c>
      <c r="N23" s="914">
        <v>142</v>
      </c>
      <c r="O23" s="847">
        <v>93</v>
      </c>
      <c r="P23" s="1015">
        <v>37</v>
      </c>
      <c r="Q23" s="1018">
        <v>12</v>
      </c>
      <c r="R23" s="917">
        <f t="shared" si="2"/>
        <v>0.54640603355394801</v>
      </c>
      <c r="S23" s="850">
        <f t="shared" si="1"/>
        <v>1.0947616244849911</v>
      </c>
      <c r="T23" s="852">
        <f t="shared" si="1"/>
        <v>0.43163789080727949</v>
      </c>
      <c r="U23" s="852">
        <f t="shared" si="1"/>
        <v>0.13451406792960433</v>
      </c>
    </row>
    <row r="24" spans="1:21" ht="14.45" customHeight="1">
      <c r="A24" s="28" t="s">
        <v>20</v>
      </c>
      <c r="B24" s="918">
        <v>112687</v>
      </c>
      <c r="C24" s="833">
        <v>36005</v>
      </c>
      <c r="D24" s="833">
        <v>37518</v>
      </c>
      <c r="E24" s="919">
        <v>39164</v>
      </c>
      <c r="F24" s="1007">
        <v>105209</v>
      </c>
      <c r="G24" s="833">
        <v>33068</v>
      </c>
      <c r="H24" s="1008">
        <v>35190</v>
      </c>
      <c r="I24" s="1009">
        <v>36951</v>
      </c>
      <c r="J24" s="920">
        <f t="shared" si="3"/>
        <v>93.363919529315723</v>
      </c>
      <c r="K24" s="836">
        <f t="shared" si="0"/>
        <v>91.84279961116512</v>
      </c>
      <c r="L24" s="840">
        <f t="shared" si="0"/>
        <v>93.794978410363029</v>
      </c>
      <c r="M24" s="860">
        <f t="shared" si="0"/>
        <v>94.349402512511489</v>
      </c>
      <c r="N24" s="918">
        <v>224</v>
      </c>
      <c r="O24" s="833">
        <v>185</v>
      </c>
      <c r="P24" s="1010">
        <v>16</v>
      </c>
      <c r="Q24" s="1017">
        <v>23</v>
      </c>
      <c r="R24" s="920">
        <f t="shared" si="2"/>
        <v>0.19878069342515106</v>
      </c>
      <c r="S24" s="836">
        <f t="shared" si="1"/>
        <v>0.51381752534370218</v>
      </c>
      <c r="T24" s="840">
        <f t="shared" si="1"/>
        <v>4.2646196492350338E-2</v>
      </c>
      <c r="U24" s="840">
        <f t="shared" si="1"/>
        <v>5.8727402716780723E-2</v>
      </c>
    </row>
    <row r="25" spans="1:21" ht="14.45" customHeight="1">
      <c r="A25" s="24" t="s">
        <v>21</v>
      </c>
      <c r="B25" s="914">
        <v>56013</v>
      </c>
      <c r="C25" s="847">
        <v>17861</v>
      </c>
      <c r="D25" s="847">
        <v>18691</v>
      </c>
      <c r="E25" s="916">
        <v>19461</v>
      </c>
      <c r="F25" s="1012">
        <v>51526</v>
      </c>
      <c r="G25" s="847">
        <v>16281</v>
      </c>
      <c r="H25" s="1013">
        <v>17097</v>
      </c>
      <c r="I25" s="1014">
        <v>18148</v>
      </c>
      <c r="J25" s="917">
        <f t="shared" si="3"/>
        <v>91.989359612946998</v>
      </c>
      <c r="K25" s="850">
        <f t="shared" si="0"/>
        <v>91.153910755276854</v>
      </c>
      <c r="L25" s="852">
        <f t="shared" si="0"/>
        <v>91.471831362687922</v>
      </c>
      <c r="M25" s="851">
        <f t="shared" si="0"/>
        <v>93.253173012692045</v>
      </c>
      <c r="N25" s="914">
        <v>149</v>
      </c>
      <c r="O25" s="847">
        <v>55</v>
      </c>
      <c r="P25" s="1015">
        <v>45</v>
      </c>
      <c r="Q25" s="1018">
        <v>49</v>
      </c>
      <c r="R25" s="917">
        <f t="shared" si="2"/>
        <v>0.26600967632513883</v>
      </c>
      <c r="S25" s="850">
        <f t="shared" si="1"/>
        <v>0.30793348636694473</v>
      </c>
      <c r="T25" s="852">
        <f t="shared" si="1"/>
        <v>0.24075758386389173</v>
      </c>
      <c r="U25" s="852">
        <f t="shared" si="1"/>
        <v>0.25178562252710551</v>
      </c>
    </row>
    <row r="26" spans="1:21" ht="14.45" customHeight="1">
      <c r="A26" s="28" t="s">
        <v>22</v>
      </c>
      <c r="B26" s="918">
        <v>81857</v>
      </c>
      <c r="C26" s="833">
        <v>26586</v>
      </c>
      <c r="D26" s="833">
        <v>27507</v>
      </c>
      <c r="E26" s="919">
        <v>27764</v>
      </c>
      <c r="F26" s="1007">
        <v>72018</v>
      </c>
      <c r="G26" s="833">
        <v>21670</v>
      </c>
      <c r="H26" s="1008">
        <v>24667</v>
      </c>
      <c r="I26" s="1009">
        <v>25681</v>
      </c>
      <c r="J26" s="920">
        <f t="shared" si="3"/>
        <v>87.980258255250007</v>
      </c>
      <c r="K26" s="836">
        <f t="shared" si="0"/>
        <v>81.509064921387193</v>
      </c>
      <c r="L26" s="840">
        <f t="shared" si="0"/>
        <v>89.675355364089143</v>
      </c>
      <c r="M26" s="860">
        <f t="shared" si="0"/>
        <v>92.497478749459731</v>
      </c>
      <c r="N26" s="918">
        <v>1452</v>
      </c>
      <c r="O26" s="833">
        <v>1015</v>
      </c>
      <c r="P26" s="1010">
        <v>289</v>
      </c>
      <c r="Q26" s="1017">
        <v>148</v>
      </c>
      <c r="R26" s="920">
        <f t="shared" si="2"/>
        <v>1.7738250852095727</v>
      </c>
      <c r="S26" s="836">
        <f t="shared" si="1"/>
        <v>3.8177988414955242</v>
      </c>
      <c r="T26" s="840">
        <f t="shared" si="1"/>
        <v>1.0506416548514923</v>
      </c>
      <c r="U26" s="840">
        <f t="shared" si="1"/>
        <v>0.53306439994237143</v>
      </c>
    </row>
    <row r="27" spans="1:21" ht="14.45" customHeight="1" thickBot="1">
      <c r="A27" s="861" t="s">
        <v>23</v>
      </c>
      <c r="B27" s="922">
        <v>55073</v>
      </c>
      <c r="C27" s="865">
        <v>17495</v>
      </c>
      <c r="D27" s="865">
        <v>18379</v>
      </c>
      <c r="E27" s="973">
        <v>19199</v>
      </c>
      <c r="F27" s="1019">
        <v>51980</v>
      </c>
      <c r="G27" s="865">
        <v>16361</v>
      </c>
      <c r="H27" s="1020">
        <v>17293</v>
      </c>
      <c r="I27" s="1021">
        <v>18326</v>
      </c>
      <c r="J27" s="925">
        <f t="shared" si="3"/>
        <v>94.383817841773649</v>
      </c>
      <c r="K27" s="868">
        <f t="shared" si="0"/>
        <v>93.518148042297796</v>
      </c>
      <c r="L27" s="926">
        <f t="shared" si="0"/>
        <v>94.091082213395723</v>
      </c>
      <c r="M27" s="969">
        <f t="shared" si="0"/>
        <v>95.45288817125892</v>
      </c>
      <c r="N27" s="922">
        <v>13</v>
      </c>
      <c r="O27" s="865">
        <v>12</v>
      </c>
      <c r="P27" s="1022">
        <v>1</v>
      </c>
      <c r="Q27" s="1023">
        <v>0</v>
      </c>
      <c r="R27" s="925">
        <f t="shared" si="2"/>
        <v>2.3605033319412418E-2</v>
      </c>
      <c r="S27" s="868">
        <f t="shared" si="1"/>
        <v>6.8591026007430694E-2</v>
      </c>
      <c r="T27" s="926">
        <f t="shared" si="1"/>
        <v>5.4409924370205122E-3</v>
      </c>
      <c r="U27" s="926">
        <f t="shared" si="1"/>
        <v>0</v>
      </c>
    </row>
    <row r="28" spans="1:21" ht="14.45" customHeight="1">
      <c r="A28" s="870" t="s">
        <v>28</v>
      </c>
      <c r="B28" s="927">
        <v>2016080</v>
      </c>
      <c r="C28" s="928">
        <v>664069</v>
      </c>
      <c r="D28" s="932">
        <v>674298</v>
      </c>
      <c r="E28" s="929">
        <v>677713</v>
      </c>
      <c r="F28" s="1024">
        <v>1805477</v>
      </c>
      <c r="G28" s="928">
        <v>557572</v>
      </c>
      <c r="H28" s="932">
        <v>615622</v>
      </c>
      <c r="I28" s="929">
        <v>632283</v>
      </c>
      <c r="J28" s="934">
        <f t="shared" si="3"/>
        <v>89.553837149319477</v>
      </c>
      <c r="K28" s="937">
        <f t="shared" si="3"/>
        <v>83.962961680186837</v>
      </c>
      <c r="L28" s="938">
        <f t="shared" si="3"/>
        <v>91.298209397032167</v>
      </c>
      <c r="M28" s="936">
        <f t="shared" si="3"/>
        <v>93.296572442907248</v>
      </c>
      <c r="N28" s="927">
        <v>16613</v>
      </c>
      <c r="O28" s="931">
        <v>12744</v>
      </c>
      <c r="P28" s="932">
        <v>2525</v>
      </c>
      <c r="Q28" s="929">
        <v>1344</v>
      </c>
      <c r="R28" s="934">
        <f t="shared" si="2"/>
        <v>0.82402484028411571</v>
      </c>
      <c r="S28" s="937">
        <f t="shared" si="2"/>
        <v>1.9190776862042951</v>
      </c>
      <c r="T28" s="938">
        <f t="shared" si="2"/>
        <v>0.37446351613085016</v>
      </c>
      <c r="U28" s="938">
        <f t="shared" si="2"/>
        <v>0.19831403558733562</v>
      </c>
    </row>
    <row r="29" spans="1:21" ht="14.45" customHeight="1">
      <c r="A29" s="882" t="s">
        <v>27</v>
      </c>
      <c r="B29" s="939">
        <v>450696</v>
      </c>
      <c r="C29" s="940">
        <v>145290</v>
      </c>
      <c r="D29" s="944">
        <v>150246</v>
      </c>
      <c r="E29" s="941">
        <v>155160</v>
      </c>
      <c r="F29" s="1025">
        <v>417888</v>
      </c>
      <c r="G29" s="940">
        <v>132545</v>
      </c>
      <c r="H29" s="944">
        <v>139471</v>
      </c>
      <c r="I29" s="941">
        <v>145872</v>
      </c>
      <c r="J29" s="946">
        <f t="shared" si="3"/>
        <v>92.720592150806752</v>
      </c>
      <c r="K29" s="949">
        <f t="shared" si="3"/>
        <v>91.227889049487231</v>
      </c>
      <c r="L29" s="950">
        <f t="shared" si="3"/>
        <v>92.828428044673402</v>
      </c>
      <c r="M29" s="948">
        <f t="shared" si="3"/>
        <v>94.013921113689094</v>
      </c>
      <c r="N29" s="939">
        <v>2656</v>
      </c>
      <c r="O29" s="943">
        <v>1397</v>
      </c>
      <c r="P29" s="944">
        <v>691</v>
      </c>
      <c r="Q29" s="941">
        <v>568</v>
      </c>
      <c r="R29" s="946">
        <f t="shared" si="2"/>
        <v>0.58931075492127727</v>
      </c>
      <c r="S29" s="949">
        <f t="shared" si="2"/>
        <v>0.96152522541124652</v>
      </c>
      <c r="T29" s="950">
        <f t="shared" si="2"/>
        <v>0.45991241031375213</v>
      </c>
      <c r="U29" s="950">
        <f t="shared" si="2"/>
        <v>0.36607373034287188</v>
      </c>
    </row>
    <row r="30" spans="1:21" ht="14.45" customHeight="1">
      <c r="A30" s="890" t="s">
        <v>26</v>
      </c>
      <c r="B30" s="951">
        <v>2466776</v>
      </c>
      <c r="C30" s="952">
        <v>809359</v>
      </c>
      <c r="D30" s="956">
        <v>824544</v>
      </c>
      <c r="E30" s="953">
        <v>832873</v>
      </c>
      <c r="F30" s="1026">
        <v>2223365</v>
      </c>
      <c r="G30" s="952">
        <v>690117</v>
      </c>
      <c r="H30" s="956">
        <v>755093</v>
      </c>
      <c r="I30" s="953">
        <v>778155</v>
      </c>
      <c r="J30" s="958">
        <f t="shared" si="3"/>
        <v>90.13242386013161</v>
      </c>
      <c r="K30" s="961">
        <f t="shared" si="3"/>
        <v>85.267106438551991</v>
      </c>
      <c r="L30" s="962">
        <f t="shared" si="3"/>
        <v>91.577041370745533</v>
      </c>
      <c r="M30" s="960">
        <f t="shared" si="3"/>
        <v>93.430210848472697</v>
      </c>
      <c r="N30" s="951">
        <v>19269</v>
      </c>
      <c r="O30" s="955">
        <v>14141</v>
      </c>
      <c r="P30" s="956">
        <v>3216</v>
      </c>
      <c r="Q30" s="953">
        <v>1912</v>
      </c>
      <c r="R30" s="958">
        <f t="shared" ref="R30:U30" si="4">N30/B30*100</f>
        <v>0.78114105212633822</v>
      </c>
      <c r="S30" s="961">
        <f t="shared" si="4"/>
        <v>1.7471851180996318</v>
      </c>
      <c r="T30" s="962">
        <f t="shared" si="4"/>
        <v>0.39003376411689372</v>
      </c>
      <c r="U30" s="962">
        <f t="shared" si="4"/>
        <v>0.22956681270733956</v>
      </c>
    </row>
    <row r="31" spans="1:21" ht="14.45" customHeight="1">
      <c r="A31" s="1851" t="s">
        <v>514</v>
      </c>
      <c r="B31" s="1851"/>
      <c r="C31" s="1851"/>
      <c r="D31" s="1851"/>
      <c r="E31" s="1851"/>
      <c r="F31" s="1851"/>
      <c r="G31" s="1851"/>
      <c r="H31" s="1851"/>
      <c r="I31" s="1851"/>
      <c r="J31" s="1851"/>
      <c r="K31" s="1851"/>
      <c r="L31" s="1851"/>
      <c r="M31" s="1851"/>
      <c r="N31" s="1851"/>
      <c r="O31" s="1851"/>
      <c r="P31" s="1851"/>
      <c r="Q31" s="1851"/>
      <c r="R31" s="1851"/>
      <c r="S31" s="1851"/>
      <c r="T31" s="1851"/>
      <c r="U31" s="1851"/>
    </row>
    <row r="32" spans="1:21" ht="14.45" customHeight="1">
      <c r="A32" s="1855" t="s">
        <v>471</v>
      </c>
      <c r="B32" s="1856"/>
      <c r="C32" s="1856"/>
      <c r="D32" s="1856"/>
      <c r="E32" s="1856"/>
      <c r="F32" s="1856"/>
      <c r="G32" s="1856"/>
      <c r="H32" s="1856"/>
      <c r="I32" s="1856"/>
      <c r="J32" s="1856"/>
      <c r="K32" s="1856"/>
      <c r="L32" s="1856"/>
      <c r="M32" s="1856"/>
      <c r="N32" s="1856"/>
      <c r="O32" s="1856"/>
      <c r="P32" s="1856"/>
      <c r="Q32" s="1856"/>
      <c r="R32" s="1856"/>
      <c r="S32" s="1856"/>
      <c r="T32" s="1856"/>
      <c r="U32" s="1856"/>
    </row>
    <row r="33" spans="1:25" ht="24" customHeight="1">
      <c r="A33" s="1851" t="s">
        <v>799</v>
      </c>
      <c r="B33" s="1851"/>
      <c r="C33" s="1851"/>
      <c r="D33" s="1851"/>
      <c r="E33" s="1851"/>
      <c r="F33" s="1851"/>
      <c r="G33" s="1851"/>
      <c r="H33" s="1851"/>
      <c r="I33" s="1851"/>
      <c r="J33" s="1851"/>
      <c r="K33" s="1851"/>
      <c r="L33" s="1851"/>
      <c r="M33" s="1851"/>
      <c r="N33" s="1851"/>
      <c r="O33" s="1851"/>
      <c r="P33" s="1851"/>
      <c r="Q33" s="1851"/>
      <c r="R33" s="1851"/>
      <c r="S33" s="1851"/>
      <c r="T33" s="1851"/>
      <c r="U33" s="1851"/>
    </row>
    <row r="34" spans="1:25" ht="14.45" customHeight="1">
      <c r="A34" s="1027"/>
      <c r="B34" s="1027"/>
      <c r="C34" s="1027"/>
      <c r="D34" s="1027"/>
      <c r="E34" s="1027"/>
      <c r="F34" s="1027"/>
      <c r="G34" s="1027"/>
      <c r="H34" s="1027"/>
      <c r="I34" s="1027"/>
      <c r="J34" s="1027"/>
      <c r="K34" s="1027"/>
      <c r="L34" s="1027"/>
      <c r="M34" s="1027"/>
      <c r="N34" s="1027"/>
      <c r="O34" s="1027"/>
      <c r="P34" s="1027"/>
      <c r="Q34" s="1027"/>
      <c r="R34" s="1027"/>
      <c r="S34" s="1027"/>
      <c r="T34" s="1027"/>
      <c r="U34" s="1027"/>
    </row>
    <row r="35" spans="1:25" ht="24" customHeight="1">
      <c r="A35" s="1910">
        <v>2022</v>
      </c>
      <c r="B35" s="1910"/>
      <c r="C35" s="1910"/>
      <c r="D35" s="1910"/>
      <c r="E35" s="1910"/>
      <c r="F35" s="1910"/>
      <c r="G35" s="1910"/>
      <c r="H35" s="1910"/>
      <c r="I35" s="1910"/>
      <c r="J35" s="1910"/>
      <c r="K35" s="1910"/>
      <c r="L35" s="1910"/>
      <c r="M35" s="1910"/>
      <c r="N35" s="1910"/>
      <c r="O35" s="1910"/>
      <c r="P35" s="1910"/>
      <c r="Q35" s="1910"/>
      <c r="R35" s="1910"/>
      <c r="S35" s="1910"/>
      <c r="T35" s="1910"/>
      <c r="U35" s="1910"/>
    </row>
    <row r="36" spans="1:25" ht="14.45" customHeight="1">
      <c r="A36" s="1028"/>
      <c r="B36" s="1003"/>
      <c r="C36" s="1003"/>
      <c r="D36" s="1003"/>
      <c r="E36" s="1003"/>
      <c r="F36" s="1003"/>
      <c r="G36" s="1003"/>
      <c r="H36" s="1003"/>
      <c r="I36" s="1003"/>
      <c r="J36" s="1004"/>
      <c r="K36" s="1004"/>
      <c r="L36" s="1004"/>
      <c r="M36" s="1004"/>
      <c r="N36" s="1004"/>
      <c r="O36" s="1004"/>
      <c r="P36" s="1004"/>
      <c r="Q36" s="1004"/>
      <c r="R36" s="1004"/>
      <c r="S36" s="1004"/>
      <c r="T36" s="1004"/>
      <c r="U36" s="1004"/>
    </row>
    <row r="37" spans="1:25" ht="14.45" customHeight="1">
      <c r="A37" s="1911" t="s">
        <v>515</v>
      </c>
      <c r="B37" s="1911"/>
      <c r="C37" s="1911"/>
      <c r="D37" s="1911"/>
      <c r="E37" s="1911"/>
      <c r="F37" s="1911"/>
      <c r="G37" s="1911"/>
      <c r="H37" s="1911"/>
      <c r="I37" s="1911"/>
      <c r="J37" s="1911"/>
      <c r="K37" s="1911"/>
      <c r="L37" s="1911"/>
      <c r="M37" s="1911"/>
      <c r="N37" s="1911"/>
      <c r="O37" s="1911"/>
      <c r="P37" s="1911"/>
      <c r="Q37" s="1911"/>
      <c r="R37" s="1911"/>
      <c r="S37" s="1911"/>
      <c r="T37" s="1911"/>
      <c r="U37" s="1911"/>
    </row>
    <row r="38" spans="1:25" ht="14.45" customHeight="1">
      <c r="A38" s="1844" t="s">
        <v>8</v>
      </c>
      <c r="B38" s="1834" t="s">
        <v>516</v>
      </c>
      <c r="C38" s="1835"/>
      <c r="D38" s="1835"/>
      <c r="E38" s="1841"/>
      <c r="F38" s="1834" t="s">
        <v>511</v>
      </c>
      <c r="G38" s="1835"/>
      <c r="H38" s="1835"/>
      <c r="I38" s="1835"/>
      <c r="J38" s="1835"/>
      <c r="K38" s="1835"/>
      <c r="L38" s="1835"/>
      <c r="M38" s="1841"/>
      <c r="N38" s="1834" t="s">
        <v>512</v>
      </c>
      <c r="O38" s="1835"/>
      <c r="P38" s="1835"/>
      <c r="Q38" s="1835"/>
      <c r="R38" s="1835"/>
      <c r="S38" s="1835"/>
      <c r="T38" s="1835"/>
      <c r="U38" s="1835"/>
    </row>
    <row r="39" spans="1:25" ht="14.45" customHeight="1">
      <c r="A39" s="1844"/>
      <c r="B39" s="1834" t="s">
        <v>498</v>
      </c>
      <c r="C39" s="1835"/>
      <c r="D39" s="1835"/>
      <c r="E39" s="1841"/>
      <c r="F39" s="1834" t="s">
        <v>498</v>
      </c>
      <c r="G39" s="1835"/>
      <c r="H39" s="1835"/>
      <c r="I39" s="1841"/>
      <c r="J39" s="1834" t="s">
        <v>489</v>
      </c>
      <c r="K39" s="1835"/>
      <c r="L39" s="1835"/>
      <c r="M39" s="1841"/>
      <c r="N39" s="1834" t="s">
        <v>498</v>
      </c>
      <c r="O39" s="1835"/>
      <c r="P39" s="1835"/>
      <c r="Q39" s="1841"/>
      <c r="R39" s="1834" t="s">
        <v>489</v>
      </c>
      <c r="S39" s="1835"/>
      <c r="T39" s="1835"/>
      <c r="U39" s="1835"/>
    </row>
    <row r="40" spans="1:25" s="1029" customFormat="1" ht="14.45" customHeight="1">
      <c r="A40" s="1844"/>
      <c r="B40" s="1833" t="s">
        <v>463</v>
      </c>
      <c r="C40" s="1834" t="s">
        <v>33</v>
      </c>
      <c r="D40" s="1835"/>
      <c r="E40" s="1841"/>
      <c r="F40" s="1833" t="s">
        <v>463</v>
      </c>
      <c r="G40" s="1834" t="s">
        <v>33</v>
      </c>
      <c r="H40" s="1835"/>
      <c r="I40" s="1841"/>
      <c r="J40" s="1833" t="s">
        <v>513</v>
      </c>
      <c r="K40" s="1834" t="s">
        <v>33</v>
      </c>
      <c r="L40" s="1835"/>
      <c r="M40" s="1841"/>
      <c r="N40" s="1833" t="s">
        <v>463</v>
      </c>
      <c r="O40" s="1834" t="s">
        <v>33</v>
      </c>
      <c r="P40" s="1835"/>
      <c r="Q40" s="1841"/>
      <c r="R40" s="1833" t="s">
        <v>513</v>
      </c>
      <c r="S40" s="1834" t="s">
        <v>33</v>
      </c>
      <c r="T40" s="1835"/>
      <c r="U40" s="1835"/>
    </row>
    <row r="41" spans="1:25" s="1029" customFormat="1" ht="14.45" customHeight="1">
      <c r="A41" s="1844"/>
      <c r="B41" s="1833"/>
      <c r="C41" s="1834" t="s">
        <v>466</v>
      </c>
      <c r="D41" s="1835" t="s">
        <v>467</v>
      </c>
      <c r="E41" s="1841" t="s">
        <v>468</v>
      </c>
      <c r="F41" s="1833"/>
      <c r="G41" s="1834" t="s">
        <v>466</v>
      </c>
      <c r="H41" s="1835" t="s">
        <v>467</v>
      </c>
      <c r="I41" s="1841" t="s">
        <v>468</v>
      </c>
      <c r="J41" s="1833"/>
      <c r="K41" s="1834" t="s">
        <v>466</v>
      </c>
      <c r="L41" s="1835" t="s">
        <v>467</v>
      </c>
      <c r="M41" s="1841" t="s">
        <v>468</v>
      </c>
      <c r="N41" s="1833"/>
      <c r="O41" s="1834" t="s">
        <v>466</v>
      </c>
      <c r="P41" s="1835" t="s">
        <v>467</v>
      </c>
      <c r="Q41" s="1841" t="s">
        <v>468</v>
      </c>
      <c r="R41" s="1833"/>
      <c r="S41" s="1834" t="s">
        <v>466</v>
      </c>
      <c r="T41" s="1835" t="s">
        <v>467</v>
      </c>
      <c r="U41" s="1835" t="s">
        <v>468</v>
      </c>
    </row>
    <row r="42" spans="1:25" s="1029" customFormat="1" ht="14.45" customHeight="1">
      <c r="A42" s="1844"/>
      <c r="B42" s="1833"/>
      <c r="C42" s="1834"/>
      <c r="D42" s="1835"/>
      <c r="E42" s="1841"/>
      <c r="F42" s="1833"/>
      <c r="G42" s="1834"/>
      <c r="H42" s="1835"/>
      <c r="I42" s="1841"/>
      <c r="J42" s="1833"/>
      <c r="K42" s="1834"/>
      <c r="L42" s="1835"/>
      <c r="M42" s="1841"/>
      <c r="N42" s="1833"/>
      <c r="O42" s="1834"/>
      <c r="P42" s="1835"/>
      <c r="Q42" s="1841"/>
      <c r="R42" s="1833"/>
      <c r="S42" s="1834"/>
      <c r="T42" s="1835"/>
      <c r="U42" s="1835"/>
    </row>
    <row r="43" spans="1:25" ht="14.45" customHeight="1" thickBot="1">
      <c r="A43" s="1845"/>
      <c r="B43" s="1836" t="s">
        <v>1</v>
      </c>
      <c r="C43" s="1837"/>
      <c r="D43" s="1837"/>
      <c r="E43" s="1838"/>
      <c r="F43" s="1836" t="s">
        <v>1</v>
      </c>
      <c r="G43" s="1837"/>
      <c r="H43" s="1837"/>
      <c r="I43" s="1838"/>
      <c r="J43" s="1836" t="s">
        <v>469</v>
      </c>
      <c r="K43" s="1837"/>
      <c r="L43" s="1837"/>
      <c r="M43" s="1838"/>
      <c r="N43" s="1836" t="s">
        <v>1</v>
      </c>
      <c r="O43" s="1837"/>
      <c r="P43" s="1837"/>
      <c r="Q43" s="1838"/>
      <c r="R43" s="1836" t="s">
        <v>469</v>
      </c>
      <c r="S43" s="1837"/>
      <c r="T43" s="1837"/>
      <c r="U43" s="1837"/>
    </row>
    <row r="44" spans="1:25" s="1031" customFormat="1" ht="14.45" customHeight="1">
      <c r="A44" s="28" t="s">
        <v>9</v>
      </c>
      <c r="B44" s="918">
        <v>332737</v>
      </c>
      <c r="C44" s="833">
        <v>111115</v>
      </c>
      <c r="D44" s="833">
        <v>110863</v>
      </c>
      <c r="E44" s="919">
        <v>110759</v>
      </c>
      <c r="F44" s="1007">
        <v>305314</v>
      </c>
      <c r="G44" s="833">
        <v>97018</v>
      </c>
      <c r="H44" s="1008">
        <v>103582</v>
      </c>
      <c r="I44" s="1009">
        <v>104714</v>
      </c>
      <c r="J44" s="920">
        <f t="shared" ref="J44:M59" si="5">F44/B44*100</f>
        <v>91.758355698344346</v>
      </c>
      <c r="K44" s="836">
        <f t="shared" si="5"/>
        <v>87.313144039958601</v>
      </c>
      <c r="L44" s="840">
        <f t="shared" si="5"/>
        <v>93.432434626521015</v>
      </c>
      <c r="M44" s="860">
        <f t="shared" si="5"/>
        <v>94.542204245253203</v>
      </c>
      <c r="N44" s="918">
        <v>1471</v>
      </c>
      <c r="O44" s="833">
        <v>1067</v>
      </c>
      <c r="P44" s="1010">
        <v>262</v>
      </c>
      <c r="Q44" s="1011">
        <v>142</v>
      </c>
      <c r="R44" s="920">
        <f>N44/B44*100</f>
        <v>0.44209090062121131</v>
      </c>
      <c r="S44" s="836">
        <f t="shared" ref="S44:U59" si="6">O44/C44*100</f>
        <v>0.96026639067632624</v>
      </c>
      <c r="T44" s="840">
        <f t="shared" si="6"/>
        <v>0.2363277197983096</v>
      </c>
      <c r="U44" s="840">
        <f t="shared" si="6"/>
        <v>0.12820628571944492</v>
      </c>
      <c r="V44" s="1030"/>
      <c r="W44" s="1030"/>
      <c r="X44" s="1030"/>
      <c r="Y44" s="1030"/>
    </row>
    <row r="45" spans="1:25" s="1031" customFormat="1" ht="14.45" customHeight="1">
      <c r="A45" s="24" t="s">
        <v>10</v>
      </c>
      <c r="B45" s="914">
        <v>388836</v>
      </c>
      <c r="C45" s="847">
        <v>129633</v>
      </c>
      <c r="D45" s="847">
        <v>129953</v>
      </c>
      <c r="E45" s="916">
        <v>129250</v>
      </c>
      <c r="F45" s="1012">
        <v>354519</v>
      </c>
      <c r="G45" s="847">
        <v>110101</v>
      </c>
      <c r="H45" s="1013">
        <v>122209</v>
      </c>
      <c r="I45" s="1014">
        <v>122209</v>
      </c>
      <c r="J45" s="917">
        <f t="shared" si="5"/>
        <v>91.174428293676513</v>
      </c>
      <c r="K45" s="850">
        <f t="shared" si="5"/>
        <v>84.93284888878604</v>
      </c>
      <c r="L45" s="852">
        <f t="shared" si="5"/>
        <v>94.040922487360817</v>
      </c>
      <c r="M45" s="851">
        <f t="shared" si="5"/>
        <v>94.552417794970992</v>
      </c>
      <c r="N45" s="914">
        <v>1967</v>
      </c>
      <c r="O45" s="847">
        <v>1443</v>
      </c>
      <c r="P45" s="1015">
        <v>351</v>
      </c>
      <c r="Q45" s="1016">
        <v>173</v>
      </c>
      <c r="R45" s="917">
        <f>N45/B45*100</f>
        <v>0.50586879815654928</v>
      </c>
      <c r="S45" s="850">
        <f t="shared" si="6"/>
        <v>1.1131424868667701</v>
      </c>
      <c r="T45" s="852">
        <f t="shared" si="6"/>
        <v>0.27009765068909525</v>
      </c>
      <c r="U45" s="852">
        <f t="shared" si="6"/>
        <v>0.13384912959381043</v>
      </c>
      <c r="V45" s="1030"/>
      <c r="W45" s="1030"/>
      <c r="X45" s="1030"/>
      <c r="Y45" s="1030"/>
    </row>
    <row r="46" spans="1:25" s="1031" customFormat="1" ht="14.45" customHeight="1">
      <c r="A46" s="28" t="s">
        <v>11</v>
      </c>
      <c r="B46" s="918">
        <v>113784</v>
      </c>
      <c r="C46" s="833">
        <v>37705</v>
      </c>
      <c r="D46" s="833">
        <v>38045</v>
      </c>
      <c r="E46" s="919">
        <v>38034</v>
      </c>
      <c r="F46" s="1007">
        <v>103452</v>
      </c>
      <c r="G46" s="833">
        <v>32893</v>
      </c>
      <c r="H46" s="1008">
        <v>35000</v>
      </c>
      <c r="I46" s="1009">
        <v>35559</v>
      </c>
      <c r="J46" s="920">
        <f t="shared" si="5"/>
        <v>90.919637207340216</v>
      </c>
      <c r="K46" s="836">
        <f t="shared" si="5"/>
        <v>87.237766874419847</v>
      </c>
      <c r="L46" s="840">
        <f t="shared" si="5"/>
        <v>91.996320147194112</v>
      </c>
      <c r="M46" s="860">
        <f t="shared" si="5"/>
        <v>93.492664458116423</v>
      </c>
      <c r="N46" s="918">
        <v>1470</v>
      </c>
      <c r="O46" s="833">
        <v>715</v>
      </c>
      <c r="P46" s="1010">
        <v>405</v>
      </c>
      <c r="Q46" s="1011">
        <v>350</v>
      </c>
      <c r="R46" s="920">
        <f t="shared" ref="R46:U61" si="7">N46/B46*100</f>
        <v>1.2919215355410252</v>
      </c>
      <c r="S46" s="836">
        <f t="shared" si="6"/>
        <v>1.8963002254342924</v>
      </c>
      <c r="T46" s="840">
        <f t="shared" si="6"/>
        <v>1.0645288474175318</v>
      </c>
      <c r="U46" s="840">
        <f t="shared" si="6"/>
        <v>0.92022926854919285</v>
      </c>
      <c r="V46" s="1030"/>
      <c r="W46" s="1030"/>
      <c r="X46" s="1030"/>
      <c r="Y46" s="1030"/>
    </row>
    <row r="47" spans="1:25" s="1031" customFormat="1" ht="14.45" customHeight="1">
      <c r="A47" s="24" t="s">
        <v>12</v>
      </c>
      <c r="B47" s="914">
        <v>70533</v>
      </c>
      <c r="C47" s="847">
        <v>22509</v>
      </c>
      <c r="D47" s="847">
        <v>23516</v>
      </c>
      <c r="E47" s="916">
        <v>24508</v>
      </c>
      <c r="F47" s="1012">
        <v>66080</v>
      </c>
      <c r="G47" s="847">
        <v>20777</v>
      </c>
      <c r="H47" s="1013">
        <v>22126</v>
      </c>
      <c r="I47" s="1014">
        <v>23177</v>
      </c>
      <c r="J47" s="917">
        <f t="shared" si="5"/>
        <v>93.686643131583807</v>
      </c>
      <c r="K47" s="850">
        <f t="shared" si="5"/>
        <v>92.305300102181349</v>
      </c>
      <c r="L47" s="852">
        <f t="shared" si="5"/>
        <v>94.089130804558593</v>
      </c>
      <c r="M47" s="851">
        <f t="shared" si="5"/>
        <v>94.569120287253142</v>
      </c>
      <c r="N47" s="914">
        <v>364</v>
      </c>
      <c r="O47" s="847">
        <v>194</v>
      </c>
      <c r="P47" s="1015">
        <v>85</v>
      </c>
      <c r="Q47" s="1016">
        <v>85</v>
      </c>
      <c r="R47" s="917">
        <f t="shared" si="7"/>
        <v>0.51607049182652087</v>
      </c>
      <c r="S47" s="850">
        <f t="shared" si="6"/>
        <v>0.86187747123372871</v>
      </c>
      <c r="T47" s="852">
        <f t="shared" si="6"/>
        <v>0.3614560299370641</v>
      </c>
      <c r="U47" s="852">
        <f t="shared" si="6"/>
        <v>0.34682552635874003</v>
      </c>
      <c r="V47" s="1030"/>
      <c r="W47" s="1030"/>
      <c r="X47" s="1030"/>
      <c r="Y47" s="1030"/>
    </row>
    <row r="48" spans="1:25" s="1031" customFormat="1" ht="14.45" customHeight="1">
      <c r="A48" s="28" t="s">
        <v>13</v>
      </c>
      <c r="B48" s="918">
        <v>20422</v>
      </c>
      <c r="C48" s="833">
        <v>6926</v>
      </c>
      <c r="D48" s="833">
        <v>6767</v>
      </c>
      <c r="E48" s="919">
        <v>6729</v>
      </c>
      <c r="F48" s="1007">
        <v>17759</v>
      </c>
      <c r="G48" s="833">
        <v>5397</v>
      </c>
      <c r="H48" s="1008">
        <v>6092</v>
      </c>
      <c r="I48" s="1009">
        <v>6270</v>
      </c>
      <c r="J48" s="920">
        <f t="shared" si="5"/>
        <v>86.960141024385464</v>
      </c>
      <c r="K48" s="836">
        <f t="shared" si="5"/>
        <v>77.923765521224368</v>
      </c>
      <c r="L48" s="840">
        <f t="shared" si="5"/>
        <v>90.025121915176584</v>
      </c>
      <c r="M48" s="860">
        <f t="shared" si="5"/>
        <v>93.178778421756576</v>
      </c>
      <c r="N48" s="918">
        <v>145</v>
      </c>
      <c r="O48" s="833">
        <v>129</v>
      </c>
      <c r="P48" s="1010">
        <v>12</v>
      </c>
      <c r="Q48" s="1011">
        <v>4</v>
      </c>
      <c r="R48" s="920">
        <f t="shared" si="7"/>
        <v>0.71001860738419353</v>
      </c>
      <c r="S48" s="836">
        <f t="shared" si="6"/>
        <v>1.8625469246318223</v>
      </c>
      <c r="T48" s="840">
        <f t="shared" si="6"/>
        <v>0.17733116595241613</v>
      </c>
      <c r="U48" s="840">
        <f t="shared" si="6"/>
        <v>5.9444196760291272E-2</v>
      </c>
      <c r="V48" s="1030"/>
      <c r="W48" s="1030"/>
      <c r="X48" s="1030"/>
      <c r="Y48" s="1030"/>
    </row>
    <row r="49" spans="1:25" s="1031" customFormat="1" ht="14.45" customHeight="1">
      <c r="A49" s="24" t="s">
        <v>14</v>
      </c>
      <c r="B49" s="914">
        <v>58315</v>
      </c>
      <c r="C49" s="847">
        <v>19419</v>
      </c>
      <c r="D49" s="847">
        <v>19463</v>
      </c>
      <c r="E49" s="916">
        <v>19433</v>
      </c>
      <c r="F49" s="1012">
        <v>51599</v>
      </c>
      <c r="G49" s="847">
        <v>17849</v>
      </c>
      <c r="H49" s="1013">
        <v>18326</v>
      </c>
      <c r="I49" s="1014">
        <v>15424</v>
      </c>
      <c r="J49" s="917">
        <f t="shared" si="5"/>
        <v>88.483237588956527</v>
      </c>
      <c r="K49" s="850">
        <f t="shared" si="5"/>
        <v>91.915134661929045</v>
      </c>
      <c r="L49" s="852">
        <f t="shared" si="5"/>
        <v>94.158146226172732</v>
      </c>
      <c r="M49" s="851">
        <f t="shared" si="5"/>
        <v>79.370143570215618</v>
      </c>
      <c r="N49" s="914">
        <v>691</v>
      </c>
      <c r="O49" s="847">
        <v>298</v>
      </c>
      <c r="P49" s="1015">
        <v>227</v>
      </c>
      <c r="Q49" s="1016">
        <v>166</v>
      </c>
      <c r="R49" s="917">
        <f t="shared" si="7"/>
        <v>1.1849438394924119</v>
      </c>
      <c r="S49" s="850">
        <f t="shared" si="6"/>
        <v>1.5345795355064629</v>
      </c>
      <c r="T49" s="852">
        <f t="shared" si="6"/>
        <v>1.166315573138776</v>
      </c>
      <c r="U49" s="852">
        <f t="shared" si="6"/>
        <v>0.85421705346575405</v>
      </c>
      <c r="V49" s="1030"/>
      <c r="W49" s="1030"/>
      <c r="X49" s="1030"/>
      <c r="Y49" s="1030"/>
    </row>
    <row r="50" spans="1:25" s="1031" customFormat="1" ht="14.45" customHeight="1">
      <c r="A50" s="28" t="s">
        <v>15</v>
      </c>
      <c r="B50" s="918">
        <v>186734</v>
      </c>
      <c r="C50" s="833">
        <v>61762</v>
      </c>
      <c r="D50" s="833">
        <v>62270</v>
      </c>
      <c r="E50" s="919">
        <v>62702</v>
      </c>
      <c r="F50" s="1007">
        <v>168948</v>
      </c>
      <c r="G50" s="833">
        <v>51711</v>
      </c>
      <c r="H50" s="1008">
        <v>58341</v>
      </c>
      <c r="I50" s="1009">
        <v>58896</v>
      </c>
      <c r="J50" s="920">
        <f t="shared" si="5"/>
        <v>90.475221437981304</v>
      </c>
      <c r="K50" s="836">
        <f t="shared" si="5"/>
        <v>83.726239435251443</v>
      </c>
      <c r="L50" s="840">
        <f t="shared" si="5"/>
        <v>93.69038060061024</v>
      </c>
      <c r="M50" s="860">
        <f t="shared" si="5"/>
        <v>93.930018181238239</v>
      </c>
      <c r="N50" s="918">
        <v>786</v>
      </c>
      <c r="O50" s="833">
        <v>613</v>
      </c>
      <c r="P50" s="1010">
        <v>118</v>
      </c>
      <c r="Q50" s="1011">
        <v>55</v>
      </c>
      <c r="R50" s="920">
        <f t="shared" si="7"/>
        <v>0.42091959685970415</v>
      </c>
      <c r="S50" s="836">
        <f t="shared" si="6"/>
        <v>0.99251967229040516</v>
      </c>
      <c r="T50" s="840">
        <f t="shared" si="6"/>
        <v>0.18949735024891601</v>
      </c>
      <c r="U50" s="840">
        <f t="shared" si="6"/>
        <v>8.7716500271123737E-2</v>
      </c>
      <c r="V50" s="1030"/>
      <c r="W50" s="1030"/>
      <c r="X50" s="1030"/>
      <c r="Y50" s="1030"/>
    </row>
    <row r="51" spans="1:25" s="1031" customFormat="1" ht="14.45" customHeight="1">
      <c r="A51" s="24" t="s">
        <v>24</v>
      </c>
      <c r="B51" s="914">
        <v>41745</v>
      </c>
      <c r="C51" s="847">
        <v>13619</v>
      </c>
      <c r="D51" s="847">
        <v>13839</v>
      </c>
      <c r="E51" s="916">
        <v>14287</v>
      </c>
      <c r="F51" s="1012">
        <v>39434</v>
      </c>
      <c r="G51" s="847">
        <v>12498</v>
      </c>
      <c r="H51" s="1013">
        <v>13237</v>
      </c>
      <c r="I51" s="1014">
        <v>13699</v>
      </c>
      <c r="J51" s="917">
        <f t="shared" si="5"/>
        <v>94.464007665588696</v>
      </c>
      <c r="K51" s="850">
        <f t="shared" si="5"/>
        <v>91.768852338644535</v>
      </c>
      <c r="L51" s="852">
        <f t="shared" si="5"/>
        <v>95.649974709155288</v>
      </c>
      <c r="M51" s="851">
        <f t="shared" si="5"/>
        <v>95.884370406663393</v>
      </c>
      <c r="N51" s="914">
        <v>442</v>
      </c>
      <c r="O51" s="847">
        <v>258</v>
      </c>
      <c r="P51" s="1015">
        <v>97</v>
      </c>
      <c r="Q51" s="1016">
        <v>87</v>
      </c>
      <c r="R51" s="917">
        <f t="shared" si="7"/>
        <v>1.0588094382560786</v>
      </c>
      <c r="S51" s="850">
        <f t="shared" si="6"/>
        <v>1.8944122182245393</v>
      </c>
      <c r="T51" s="852">
        <f t="shared" si="6"/>
        <v>0.70091769636534429</v>
      </c>
      <c r="U51" s="852">
        <f t="shared" si="6"/>
        <v>0.60894519493245614</v>
      </c>
      <c r="V51" s="1030"/>
      <c r="W51" s="1030"/>
      <c r="X51" s="1030"/>
      <c r="Y51" s="1030"/>
    </row>
    <row r="52" spans="1:25" s="1031" customFormat="1" ht="14.45" customHeight="1">
      <c r="A52" s="28" t="s">
        <v>16</v>
      </c>
      <c r="B52" s="918">
        <v>233713</v>
      </c>
      <c r="C52" s="833">
        <v>77243</v>
      </c>
      <c r="D52" s="833">
        <v>77910</v>
      </c>
      <c r="E52" s="919">
        <v>78560</v>
      </c>
      <c r="F52" s="1007">
        <v>211124</v>
      </c>
      <c r="G52" s="833">
        <v>63946</v>
      </c>
      <c r="H52" s="1008">
        <v>72374</v>
      </c>
      <c r="I52" s="1009">
        <v>74804</v>
      </c>
      <c r="J52" s="920">
        <f>F52/B52*100</f>
        <v>90.334726780281798</v>
      </c>
      <c r="K52" s="836">
        <f t="shared" si="5"/>
        <v>82.785495125771916</v>
      </c>
      <c r="L52" s="840">
        <f>H52/D52*100</f>
        <v>92.894365293287123</v>
      </c>
      <c r="M52" s="860">
        <f t="shared" si="5"/>
        <v>95.218940936863532</v>
      </c>
      <c r="N52" s="918">
        <v>3185</v>
      </c>
      <c r="O52" s="833">
        <v>2310</v>
      </c>
      <c r="P52" s="1010">
        <v>554</v>
      </c>
      <c r="Q52" s="1011">
        <v>321</v>
      </c>
      <c r="R52" s="920">
        <f t="shared" si="7"/>
        <v>1.3627825580947572</v>
      </c>
      <c r="S52" s="836">
        <f t="shared" si="6"/>
        <v>2.9905622515956138</v>
      </c>
      <c r="T52" s="840">
        <f t="shared" si="6"/>
        <v>0.71107688358362209</v>
      </c>
      <c r="U52" s="840">
        <f t="shared" si="6"/>
        <v>0.4086048879837067</v>
      </c>
      <c r="V52" s="1030"/>
      <c r="W52" s="1030"/>
      <c r="X52" s="1030"/>
      <c r="Y52" s="1030"/>
    </row>
    <row r="53" spans="1:25" s="1031" customFormat="1" ht="14.45" customHeight="1">
      <c r="A53" s="24" t="s">
        <v>17</v>
      </c>
      <c r="B53" s="914">
        <v>532635</v>
      </c>
      <c r="C53" s="847">
        <v>176766</v>
      </c>
      <c r="D53" s="847">
        <v>177260</v>
      </c>
      <c r="E53" s="916">
        <v>178609</v>
      </c>
      <c r="F53" s="1012">
        <v>476118</v>
      </c>
      <c r="G53" s="847">
        <v>143960</v>
      </c>
      <c r="H53" s="1013">
        <v>162888</v>
      </c>
      <c r="I53" s="1014">
        <v>169270</v>
      </c>
      <c r="J53" s="917">
        <f>F53/B53*100</f>
        <v>89.389168943084854</v>
      </c>
      <c r="K53" s="850">
        <f t="shared" si="5"/>
        <v>81.441001097496127</v>
      </c>
      <c r="L53" s="852">
        <f>H53/D53*100</f>
        <v>91.892135845650458</v>
      </c>
      <c r="M53" s="851">
        <f t="shared" si="5"/>
        <v>94.771260126869308</v>
      </c>
      <c r="N53" s="914">
        <v>6226</v>
      </c>
      <c r="O53" s="847">
        <v>5178</v>
      </c>
      <c r="P53" s="1015">
        <v>762</v>
      </c>
      <c r="Q53" s="1016">
        <v>286</v>
      </c>
      <c r="R53" s="917">
        <f t="shared" si="7"/>
        <v>1.1689055356857885</v>
      </c>
      <c r="S53" s="850">
        <f t="shared" si="6"/>
        <v>2.9292963578968805</v>
      </c>
      <c r="T53" s="852">
        <f t="shared" si="6"/>
        <v>0.4298770168114634</v>
      </c>
      <c r="U53" s="852">
        <f t="shared" si="6"/>
        <v>0.1601263094244971</v>
      </c>
      <c r="V53" s="1030"/>
      <c r="W53" s="1030"/>
      <c r="X53" s="1030"/>
      <c r="Y53" s="1030"/>
    </row>
    <row r="54" spans="1:25" s="1031" customFormat="1" ht="14.45" customHeight="1">
      <c r="A54" s="28" t="s">
        <v>18</v>
      </c>
      <c r="B54" s="918">
        <v>120007</v>
      </c>
      <c r="C54" s="833">
        <v>39566</v>
      </c>
      <c r="D54" s="833">
        <v>40191</v>
      </c>
      <c r="E54" s="919">
        <v>40250</v>
      </c>
      <c r="F54" s="1007">
        <v>110151</v>
      </c>
      <c r="G54" s="833">
        <v>34390</v>
      </c>
      <c r="H54" s="1008">
        <v>37419</v>
      </c>
      <c r="I54" s="1009">
        <v>38342</v>
      </c>
      <c r="J54" s="920">
        <f t="shared" ref="J54:M62" si="8">F54/B54*100</f>
        <v>91.787145749831254</v>
      </c>
      <c r="K54" s="836">
        <f t="shared" si="5"/>
        <v>86.918060961431536</v>
      </c>
      <c r="L54" s="840">
        <f t="shared" si="5"/>
        <v>93.102933492572959</v>
      </c>
      <c r="M54" s="860">
        <f t="shared" si="5"/>
        <v>95.25962732919254</v>
      </c>
      <c r="N54" s="918">
        <v>353</v>
      </c>
      <c r="O54" s="833">
        <v>250</v>
      </c>
      <c r="P54" s="1010">
        <v>71</v>
      </c>
      <c r="Q54" s="1017">
        <v>32</v>
      </c>
      <c r="R54" s="920">
        <f t="shared" si="7"/>
        <v>0.29414950794536987</v>
      </c>
      <c r="S54" s="836">
        <f t="shared" si="6"/>
        <v>0.63185563362482944</v>
      </c>
      <c r="T54" s="840">
        <f t="shared" si="6"/>
        <v>0.1766564653778209</v>
      </c>
      <c r="U54" s="840">
        <f t="shared" si="6"/>
        <v>7.9503105590062115E-2</v>
      </c>
      <c r="V54" s="1030"/>
      <c r="W54" s="1030"/>
      <c r="X54" s="1030"/>
      <c r="Y54" s="1030"/>
    </row>
    <row r="55" spans="1:25" s="1031" customFormat="1" ht="14.45" customHeight="1">
      <c r="A55" s="24" t="s">
        <v>19</v>
      </c>
      <c r="B55" s="914">
        <v>25432</v>
      </c>
      <c r="C55" s="847">
        <v>8290</v>
      </c>
      <c r="D55" s="847">
        <v>8580</v>
      </c>
      <c r="E55" s="916">
        <v>8562</v>
      </c>
      <c r="F55" s="1012">
        <v>22436</v>
      </c>
      <c r="G55" s="847">
        <v>6704</v>
      </c>
      <c r="H55" s="1013">
        <v>7683</v>
      </c>
      <c r="I55" s="1014">
        <v>8049</v>
      </c>
      <c r="J55" s="917">
        <f t="shared" si="8"/>
        <v>88.219565901226801</v>
      </c>
      <c r="K55" s="850">
        <f t="shared" si="5"/>
        <v>80.868516284680339</v>
      </c>
      <c r="L55" s="852">
        <f t="shared" si="5"/>
        <v>89.545454545454547</v>
      </c>
      <c r="M55" s="851">
        <f t="shared" si="5"/>
        <v>94.008409250175191</v>
      </c>
      <c r="N55" s="914">
        <v>148</v>
      </c>
      <c r="O55" s="847">
        <v>106</v>
      </c>
      <c r="P55" s="1015">
        <v>30</v>
      </c>
      <c r="Q55" s="1018">
        <v>12</v>
      </c>
      <c r="R55" s="917">
        <f t="shared" si="7"/>
        <v>0.5819440075495439</v>
      </c>
      <c r="S55" s="850">
        <f t="shared" si="6"/>
        <v>1.278648974668275</v>
      </c>
      <c r="T55" s="852">
        <f t="shared" si="6"/>
        <v>0.34965034965034963</v>
      </c>
      <c r="U55" s="852">
        <f t="shared" si="6"/>
        <v>0.1401541695865452</v>
      </c>
      <c r="V55" s="1030"/>
      <c r="W55" s="1030"/>
      <c r="X55" s="1030"/>
      <c r="Y55" s="1030"/>
    </row>
    <row r="56" spans="1:25" s="1031" customFormat="1" ht="14.45" customHeight="1">
      <c r="A56" s="28" t="s">
        <v>20</v>
      </c>
      <c r="B56" s="918">
        <v>113062</v>
      </c>
      <c r="C56" s="833">
        <v>36387</v>
      </c>
      <c r="D56" s="833">
        <v>37871</v>
      </c>
      <c r="E56" s="919">
        <v>38804</v>
      </c>
      <c r="F56" s="1007">
        <v>106696</v>
      </c>
      <c r="G56" s="833">
        <v>33662</v>
      </c>
      <c r="H56" s="1008">
        <v>35823</v>
      </c>
      <c r="I56" s="1009">
        <v>37211</v>
      </c>
      <c r="J56" s="920">
        <f t="shared" si="8"/>
        <v>94.369461003697083</v>
      </c>
      <c r="K56" s="836">
        <f t="shared" si="5"/>
        <v>92.511061642894447</v>
      </c>
      <c r="L56" s="840">
        <f t="shared" si="5"/>
        <v>94.592168149771595</v>
      </c>
      <c r="M56" s="860">
        <f t="shared" si="5"/>
        <v>95.894753118235229</v>
      </c>
      <c r="N56" s="918">
        <v>223</v>
      </c>
      <c r="O56" s="833">
        <v>179</v>
      </c>
      <c r="P56" s="1010">
        <v>27</v>
      </c>
      <c r="Q56" s="1017">
        <v>17</v>
      </c>
      <c r="R56" s="920">
        <f t="shared" si="7"/>
        <v>0.19723691425943285</v>
      </c>
      <c r="S56" s="836">
        <f t="shared" si="6"/>
        <v>0.49193393244840189</v>
      </c>
      <c r="T56" s="840">
        <f t="shared" si="6"/>
        <v>7.1294658181722162E-2</v>
      </c>
      <c r="U56" s="840">
        <f t="shared" si="6"/>
        <v>4.3809916503453256E-2</v>
      </c>
      <c r="V56" s="1030"/>
      <c r="W56" s="1030"/>
      <c r="X56" s="1030"/>
      <c r="Y56" s="1030"/>
    </row>
    <row r="57" spans="1:25" s="1031" customFormat="1" ht="14.45" customHeight="1">
      <c r="A57" s="24" t="s">
        <v>21</v>
      </c>
      <c r="B57" s="914">
        <v>55769</v>
      </c>
      <c r="C57" s="847">
        <v>17945</v>
      </c>
      <c r="D57" s="847">
        <v>18719</v>
      </c>
      <c r="E57" s="916">
        <v>19105</v>
      </c>
      <c r="F57" s="1012">
        <v>51806</v>
      </c>
      <c r="G57" s="847">
        <v>16203</v>
      </c>
      <c r="H57" s="1013">
        <v>17496</v>
      </c>
      <c r="I57" s="1014">
        <v>18107</v>
      </c>
      <c r="J57" s="917">
        <f t="shared" si="8"/>
        <v>92.893901629937787</v>
      </c>
      <c r="K57" s="850">
        <f t="shared" si="5"/>
        <v>90.292560601838957</v>
      </c>
      <c r="L57" s="852">
        <f t="shared" si="5"/>
        <v>93.466531331801917</v>
      </c>
      <c r="M57" s="851">
        <f t="shared" si="5"/>
        <v>94.77623658728082</v>
      </c>
      <c r="N57" s="914">
        <v>139</v>
      </c>
      <c r="O57" s="847">
        <v>56</v>
      </c>
      <c r="P57" s="1015">
        <v>48</v>
      </c>
      <c r="Q57" s="1018">
        <v>35</v>
      </c>
      <c r="R57" s="917">
        <f t="shared" si="7"/>
        <v>0.24924241065825103</v>
      </c>
      <c r="S57" s="850">
        <f t="shared" si="6"/>
        <v>0.31206464196154915</v>
      </c>
      <c r="T57" s="852">
        <f t="shared" si="6"/>
        <v>0.25642395427106152</v>
      </c>
      <c r="U57" s="852">
        <f t="shared" si="6"/>
        <v>0.18319811567652447</v>
      </c>
      <c r="V57" s="1030"/>
      <c r="W57" s="1030"/>
      <c r="X57" s="1030"/>
      <c r="Y57" s="1030"/>
    </row>
    <row r="58" spans="1:25" s="1031" customFormat="1" ht="14.45" customHeight="1">
      <c r="A58" s="28" t="s">
        <v>22</v>
      </c>
      <c r="B58" s="918">
        <v>81126</v>
      </c>
      <c r="C58" s="833">
        <v>26678</v>
      </c>
      <c r="D58" s="833">
        <v>26965</v>
      </c>
      <c r="E58" s="919">
        <v>27483</v>
      </c>
      <c r="F58" s="1007">
        <v>71012</v>
      </c>
      <c r="G58" s="833">
        <v>21446</v>
      </c>
      <c r="H58" s="1008">
        <v>24366</v>
      </c>
      <c r="I58" s="1009">
        <v>25200</v>
      </c>
      <c r="J58" s="920">
        <f t="shared" si="8"/>
        <v>87.532973399403403</v>
      </c>
      <c r="K58" s="836">
        <f t="shared" si="5"/>
        <v>80.388334957643011</v>
      </c>
      <c r="L58" s="840">
        <f t="shared" si="5"/>
        <v>90.361579825699977</v>
      </c>
      <c r="M58" s="860">
        <f t="shared" si="5"/>
        <v>91.693046610632024</v>
      </c>
      <c r="N58" s="918">
        <v>1452</v>
      </c>
      <c r="O58" s="833">
        <v>1042</v>
      </c>
      <c r="P58" s="1010">
        <v>273</v>
      </c>
      <c r="Q58" s="1017">
        <v>137</v>
      </c>
      <c r="R58" s="920">
        <f t="shared" si="7"/>
        <v>1.789808446120849</v>
      </c>
      <c r="S58" s="836">
        <f t="shared" si="6"/>
        <v>3.9058400179923534</v>
      </c>
      <c r="T58" s="840">
        <f t="shared" si="6"/>
        <v>1.0124235119599481</v>
      </c>
      <c r="U58" s="840">
        <f t="shared" si="6"/>
        <v>0.49848997562129316</v>
      </c>
      <c r="V58" s="1030"/>
      <c r="W58" s="1030"/>
      <c r="X58" s="1030"/>
      <c r="Y58" s="1030"/>
    </row>
    <row r="59" spans="1:25" s="1031" customFormat="1" ht="14.45" customHeight="1" thickBot="1">
      <c r="A59" s="861" t="s">
        <v>23</v>
      </c>
      <c r="B59" s="922">
        <v>55431</v>
      </c>
      <c r="C59" s="865">
        <v>17771</v>
      </c>
      <c r="D59" s="865">
        <v>18593</v>
      </c>
      <c r="E59" s="973">
        <v>19067</v>
      </c>
      <c r="F59" s="1019">
        <v>52693</v>
      </c>
      <c r="G59" s="865">
        <v>16561</v>
      </c>
      <c r="H59" s="1020">
        <v>17778</v>
      </c>
      <c r="I59" s="1021">
        <v>18354</v>
      </c>
      <c r="J59" s="925">
        <f t="shared" si="8"/>
        <v>95.060525698616289</v>
      </c>
      <c r="K59" s="868">
        <f t="shared" si="5"/>
        <v>93.191154127511112</v>
      </c>
      <c r="L59" s="926">
        <f t="shared" si="5"/>
        <v>95.616629914483937</v>
      </c>
      <c r="M59" s="969">
        <f t="shared" si="5"/>
        <v>96.260554885404105</v>
      </c>
      <c r="N59" s="922">
        <v>11</v>
      </c>
      <c r="O59" s="865">
        <v>10</v>
      </c>
      <c r="P59" s="1022">
        <v>0</v>
      </c>
      <c r="Q59" s="1023">
        <v>1</v>
      </c>
      <c r="R59" s="925">
        <f t="shared" si="7"/>
        <v>1.9844491349605815E-2</v>
      </c>
      <c r="S59" s="868">
        <f t="shared" si="6"/>
        <v>5.6271453491643683E-2</v>
      </c>
      <c r="T59" s="926">
        <f t="shared" si="6"/>
        <v>0</v>
      </c>
      <c r="U59" s="926">
        <f t="shared" si="6"/>
        <v>5.2446635548329575E-3</v>
      </c>
      <c r="V59" s="1030"/>
      <c r="W59" s="1030"/>
      <c r="X59" s="1030"/>
      <c r="Y59" s="1030"/>
    </row>
    <row r="60" spans="1:25" s="1031" customFormat="1" ht="14.45" customHeight="1">
      <c r="A60" s="870" t="s">
        <v>28</v>
      </c>
      <c r="B60" s="927">
        <v>1979957</v>
      </c>
      <c r="C60" s="928">
        <v>657398</v>
      </c>
      <c r="D60" s="932">
        <v>660222</v>
      </c>
      <c r="E60" s="929">
        <v>662337</v>
      </c>
      <c r="F60" s="1024">
        <v>1788980</v>
      </c>
      <c r="G60" s="928">
        <v>552522</v>
      </c>
      <c r="H60" s="932">
        <v>613280</v>
      </c>
      <c r="I60" s="929">
        <v>623178</v>
      </c>
      <c r="J60" s="934">
        <f t="shared" si="8"/>
        <v>90.354487496445628</v>
      </c>
      <c r="K60" s="937">
        <f t="shared" si="8"/>
        <v>84.04680269790903</v>
      </c>
      <c r="L60" s="938">
        <f t="shared" si="8"/>
        <v>92.889967314024673</v>
      </c>
      <c r="M60" s="936">
        <f t="shared" si="8"/>
        <v>94.087752911282323</v>
      </c>
      <c r="N60" s="927">
        <v>16424</v>
      </c>
      <c r="O60" s="931">
        <v>12436</v>
      </c>
      <c r="P60" s="932">
        <v>2660</v>
      </c>
      <c r="Q60" s="929">
        <v>1328</v>
      </c>
      <c r="R60" s="934">
        <f t="shared" si="7"/>
        <v>0.82951296417043408</v>
      </c>
      <c r="S60" s="937">
        <f t="shared" si="7"/>
        <v>1.8917003094016105</v>
      </c>
      <c r="T60" s="938">
        <f t="shared" si="7"/>
        <v>0.40289478387572664</v>
      </c>
      <c r="U60" s="938">
        <f t="shared" si="7"/>
        <v>0.20050216128647502</v>
      </c>
      <c r="V60" s="1030"/>
      <c r="W60" s="1030"/>
      <c r="X60" s="1030"/>
      <c r="Y60" s="1030"/>
    </row>
    <row r="61" spans="1:25" s="1031" customFormat="1" ht="14.45" customHeight="1">
      <c r="A61" s="882" t="s">
        <v>27</v>
      </c>
      <c r="B61" s="939">
        <v>450324</v>
      </c>
      <c r="C61" s="940">
        <v>145936</v>
      </c>
      <c r="D61" s="944">
        <v>150583</v>
      </c>
      <c r="E61" s="941">
        <v>153805</v>
      </c>
      <c r="F61" s="1025">
        <v>420161</v>
      </c>
      <c r="G61" s="940">
        <v>132594</v>
      </c>
      <c r="H61" s="944">
        <v>141460</v>
      </c>
      <c r="I61" s="941">
        <v>146107</v>
      </c>
      <c r="J61" s="946">
        <f t="shared" si="8"/>
        <v>93.301933718833553</v>
      </c>
      <c r="K61" s="949">
        <f t="shared" si="8"/>
        <v>90.857636224098243</v>
      </c>
      <c r="L61" s="950">
        <f t="shared" si="8"/>
        <v>93.941547186601397</v>
      </c>
      <c r="M61" s="948">
        <f t="shared" si="8"/>
        <v>94.994961152108189</v>
      </c>
      <c r="N61" s="939">
        <v>2649</v>
      </c>
      <c r="O61" s="943">
        <v>1412</v>
      </c>
      <c r="P61" s="944">
        <v>662</v>
      </c>
      <c r="Q61" s="941">
        <v>575</v>
      </c>
      <c r="R61" s="946">
        <f t="shared" si="7"/>
        <v>0.58824313161190611</v>
      </c>
      <c r="S61" s="949">
        <f t="shared" si="7"/>
        <v>0.96754741804626687</v>
      </c>
      <c r="T61" s="950">
        <f t="shared" si="7"/>
        <v>0.43962465882602952</v>
      </c>
      <c r="U61" s="950">
        <f t="shared" si="7"/>
        <v>0.37385000487630438</v>
      </c>
      <c r="V61" s="1030"/>
      <c r="W61" s="1030"/>
      <c r="X61" s="1030"/>
      <c r="Y61" s="1030"/>
    </row>
    <row r="62" spans="1:25" s="1031" customFormat="1" ht="14.45" customHeight="1">
      <c r="A62" s="890" t="s">
        <v>26</v>
      </c>
      <c r="B62" s="951">
        <v>2430281</v>
      </c>
      <c r="C62" s="952">
        <v>803334</v>
      </c>
      <c r="D62" s="956">
        <v>810805</v>
      </c>
      <c r="E62" s="953">
        <v>816142</v>
      </c>
      <c r="F62" s="1026">
        <v>2209141</v>
      </c>
      <c r="G62" s="952">
        <v>685116</v>
      </c>
      <c r="H62" s="956">
        <v>754740</v>
      </c>
      <c r="I62" s="953">
        <v>769285</v>
      </c>
      <c r="J62" s="958">
        <f t="shared" si="8"/>
        <v>90.900640707802921</v>
      </c>
      <c r="K62" s="961">
        <f t="shared" si="8"/>
        <v>85.284078602424401</v>
      </c>
      <c r="L62" s="962">
        <f t="shared" si="8"/>
        <v>93.085267111080967</v>
      </c>
      <c r="M62" s="960">
        <f t="shared" si="8"/>
        <v>94.258719683584474</v>
      </c>
      <c r="N62" s="951">
        <v>19073</v>
      </c>
      <c r="O62" s="955">
        <v>13848</v>
      </c>
      <c r="P62" s="956">
        <v>3322</v>
      </c>
      <c r="Q62" s="953">
        <v>1903</v>
      </c>
      <c r="R62" s="958">
        <f t="shared" ref="R62:U62" si="9">N62/B62*100</f>
        <v>0.78480636601281906</v>
      </c>
      <c r="S62" s="961">
        <f t="shared" si="9"/>
        <v>1.7238159968331976</v>
      </c>
      <c r="T62" s="962">
        <f t="shared" si="9"/>
        <v>0.40971626963326568</v>
      </c>
      <c r="U62" s="962">
        <f t="shared" si="9"/>
        <v>0.23317020812554679</v>
      </c>
      <c r="V62" s="1030"/>
      <c r="W62" s="1030"/>
      <c r="X62" s="1030"/>
      <c r="Y62" s="1030"/>
    </row>
    <row r="63" spans="1:25" ht="14.45" customHeight="1">
      <c r="A63" s="1851" t="s">
        <v>514</v>
      </c>
      <c r="B63" s="1851"/>
      <c r="C63" s="1851"/>
      <c r="D63" s="1851"/>
      <c r="E63" s="1851"/>
      <c r="F63" s="1851"/>
      <c r="G63" s="1851"/>
      <c r="H63" s="1851"/>
      <c r="I63" s="1851"/>
      <c r="J63" s="1851"/>
      <c r="K63" s="1851"/>
      <c r="L63" s="1851"/>
      <c r="M63" s="1851"/>
      <c r="N63" s="1851"/>
      <c r="O63" s="1851"/>
      <c r="P63" s="1851"/>
      <c r="Q63" s="1851"/>
      <c r="R63" s="1851"/>
      <c r="S63" s="1851"/>
      <c r="T63" s="1851"/>
      <c r="U63" s="1851"/>
    </row>
    <row r="64" spans="1:25" ht="14.45" customHeight="1">
      <c r="A64" s="1855" t="s">
        <v>471</v>
      </c>
      <c r="B64" s="1856"/>
      <c r="C64" s="1856"/>
      <c r="D64" s="1856"/>
      <c r="E64" s="1856"/>
      <c r="F64" s="1856"/>
      <c r="G64" s="1856"/>
      <c r="H64" s="1856"/>
      <c r="I64" s="1856"/>
      <c r="J64" s="1856"/>
      <c r="K64" s="1856"/>
      <c r="L64" s="1856"/>
      <c r="M64" s="1856"/>
      <c r="N64" s="1856"/>
      <c r="O64" s="1856"/>
      <c r="P64" s="1856"/>
      <c r="Q64" s="1856"/>
      <c r="R64" s="1856"/>
      <c r="S64" s="1856"/>
      <c r="T64" s="1856"/>
      <c r="U64" s="1856"/>
    </row>
    <row r="65" spans="1:25" ht="24" customHeight="1">
      <c r="A65" s="1851" t="s">
        <v>800</v>
      </c>
      <c r="B65" s="1851"/>
      <c r="C65" s="1851"/>
      <c r="D65" s="1851"/>
      <c r="E65" s="1851"/>
      <c r="F65" s="1851"/>
      <c r="G65" s="1851"/>
      <c r="H65" s="1851"/>
      <c r="I65" s="1851"/>
      <c r="J65" s="1851"/>
      <c r="K65" s="1851"/>
      <c r="L65" s="1851"/>
      <c r="M65" s="1851"/>
      <c r="N65" s="1851"/>
      <c r="O65" s="1851"/>
      <c r="P65" s="1851"/>
      <c r="Q65" s="1851"/>
      <c r="R65" s="1851"/>
      <c r="S65" s="1851"/>
      <c r="T65" s="1851"/>
      <c r="U65" s="1851"/>
    </row>
    <row r="66" spans="1:25" s="1031" customFormat="1" ht="14.45" customHeight="1">
      <c r="A66" s="1027"/>
      <c r="B66" s="1027"/>
      <c r="C66" s="1027"/>
      <c r="D66" s="1027"/>
      <c r="E66" s="1027"/>
      <c r="F66" s="1027"/>
      <c r="G66" s="1027"/>
      <c r="H66" s="1027"/>
      <c r="I66" s="1027"/>
      <c r="J66" s="1027"/>
      <c r="K66" s="1027"/>
      <c r="L66" s="1027"/>
      <c r="M66" s="1027"/>
      <c r="N66" s="1027"/>
      <c r="O66" s="1027"/>
      <c r="P66" s="1027"/>
      <c r="Q66" s="1027"/>
      <c r="R66" s="1027"/>
      <c r="S66" s="1027"/>
      <c r="T66" s="1027"/>
      <c r="U66" s="1027"/>
    </row>
    <row r="67" spans="1:25" ht="24" customHeight="1">
      <c r="A67" s="1910">
        <v>2021</v>
      </c>
      <c r="B67" s="1910"/>
      <c r="C67" s="1910"/>
      <c r="D67" s="1910"/>
      <c r="E67" s="1910"/>
      <c r="F67" s="1910"/>
      <c r="G67" s="1910"/>
      <c r="H67" s="1910"/>
      <c r="I67" s="1910"/>
      <c r="J67" s="1910"/>
      <c r="K67" s="1910"/>
      <c r="L67" s="1910"/>
      <c r="M67" s="1910"/>
      <c r="N67" s="1910"/>
      <c r="O67" s="1910"/>
      <c r="P67" s="1910"/>
      <c r="Q67" s="1910"/>
      <c r="R67" s="1910"/>
      <c r="S67" s="1910"/>
      <c r="T67" s="1910"/>
      <c r="U67" s="1910"/>
    </row>
    <row r="68" spans="1:25" ht="14.45" customHeight="1">
      <c r="A68" s="1028"/>
      <c r="B68" s="1032"/>
      <c r="C68" s="1032"/>
      <c r="D68" s="1032"/>
      <c r="E68" s="1032"/>
      <c r="F68" s="1032"/>
      <c r="G68" s="1032"/>
      <c r="H68" s="1032"/>
      <c r="I68" s="1032"/>
      <c r="J68" s="1027"/>
      <c r="K68" s="1027"/>
      <c r="L68" s="1027"/>
      <c r="M68" s="1027"/>
      <c r="N68" s="1027"/>
      <c r="O68" s="1027"/>
      <c r="P68" s="1027"/>
      <c r="Q68" s="1027"/>
      <c r="R68" s="1027"/>
      <c r="S68" s="1027"/>
      <c r="T68" s="1027"/>
      <c r="U68" s="1027"/>
    </row>
    <row r="69" spans="1:25" ht="14.45" customHeight="1">
      <c r="A69" s="1911" t="s">
        <v>517</v>
      </c>
      <c r="B69" s="1911"/>
      <c r="C69" s="1911"/>
      <c r="D69" s="1911"/>
      <c r="E69" s="1911"/>
      <c r="F69" s="1911"/>
      <c r="G69" s="1911"/>
      <c r="H69" s="1911"/>
      <c r="I69" s="1911"/>
      <c r="J69" s="1911"/>
      <c r="K69" s="1911"/>
      <c r="L69" s="1911"/>
      <c r="M69" s="1911"/>
      <c r="N69" s="1911"/>
      <c r="O69" s="1911"/>
      <c r="P69" s="1911"/>
      <c r="Q69" s="1911"/>
      <c r="R69" s="1911"/>
      <c r="S69" s="1911"/>
      <c r="T69" s="1911"/>
      <c r="U69" s="1911"/>
    </row>
    <row r="70" spans="1:25" ht="14.45" customHeight="1">
      <c r="A70" s="1844" t="s">
        <v>8</v>
      </c>
      <c r="B70" s="1834" t="s">
        <v>518</v>
      </c>
      <c r="C70" s="1835"/>
      <c r="D70" s="1835"/>
      <c r="E70" s="1841"/>
      <c r="F70" s="1846" t="s">
        <v>511</v>
      </c>
      <c r="G70" s="1835"/>
      <c r="H70" s="1835"/>
      <c r="I70" s="1835"/>
      <c r="J70" s="1835"/>
      <c r="K70" s="1835"/>
      <c r="L70" s="1835"/>
      <c r="M70" s="1841"/>
      <c r="N70" s="1834" t="s">
        <v>512</v>
      </c>
      <c r="O70" s="1835"/>
      <c r="P70" s="1835"/>
      <c r="Q70" s="1835"/>
      <c r="R70" s="1835"/>
      <c r="S70" s="1835"/>
      <c r="T70" s="1835"/>
      <c r="U70" s="1835"/>
    </row>
    <row r="71" spans="1:25" ht="14.45" customHeight="1">
      <c r="A71" s="1844"/>
      <c r="B71" s="1834" t="s">
        <v>498</v>
      </c>
      <c r="C71" s="1835"/>
      <c r="D71" s="1835"/>
      <c r="E71" s="1841"/>
      <c r="F71" s="1846" t="s">
        <v>498</v>
      </c>
      <c r="G71" s="1835"/>
      <c r="H71" s="1835"/>
      <c r="I71" s="1841"/>
      <c r="J71" s="1834" t="s">
        <v>489</v>
      </c>
      <c r="K71" s="1835"/>
      <c r="L71" s="1835"/>
      <c r="M71" s="1841"/>
      <c r="N71" s="1846" t="s">
        <v>498</v>
      </c>
      <c r="O71" s="1835"/>
      <c r="P71" s="1835"/>
      <c r="Q71" s="1841"/>
      <c r="R71" s="1834" t="s">
        <v>489</v>
      </c>
      <c r="S71" s="1835"/>
      <c r="T71" s="1835"/>
      <c r="U71" s="1835"/>
    </row>
    <row r="72" spans="1:25" ht="14.45" customHeight="1">
      <c r="A72" s="1844"/>
      <c r="B72" s="1833" t="s">
        <v>463</v>
      </c>
      <c r="C72" s="1834" t="s">
        <v>33</v>
      </c>
      <c r="D72" s="1835"/>
      <c r="E72" s="1841"/>
      <c r="F72" s="1833" t="s">
        <v>463</v>
      </c>
      <c r="G72" s="1834" t="s">
        <v>33</v>
      </c>
      <c r="H72" s="1835"/>
      <c r="I72" s="1841"/>
      <c r="J72" s="1833" t="s">
        <v>513</v>
      </c>
      <c r="K72" s="1834" t="s">
        <v>33</v>
      </c>
      <c r="L72" s="1835"/>
      <c r="M72" s="1841"/>
      <c r="N72" s="1833" t="s">
        <v>463</v>
      </c>
      <c r="O72" s="1834" t="s">
        <v>33</v>
      </c>
      <c r="P72" s="1835"/>
      <c r="Q72" s="1841"/>
      <c r="R72" s="1833" t="s">
        <v>513</v>
      </c>
      <c r="S72" s="1834" t="s">
        <v>33</v>
      </c>
      <c r="T72" s="1835"/>
      <c r="U72" s="1835"/>
    </row>
    <row r="73" spans="1:25" ht="14.45" customHeight="1">
      <c r="A73" s="1844"/>
      <c r="B73" s="1833"/>
      <c r="C73" s="1834" t="s">
        <v>466</v>
      </c>
      <c r="D73" s="1835" t="s">
        <v>467</v>
      </c>
      <c r="E73" s="1841" t="s">
        <v>468</v>
      </c>
      <c r="F73" s="1833"/>
      <c r="G73" s="1834" t="s">
        <v>466</v>
      </c>
      <c r="H73" s="1835" t="s">
        <v>467</v>
      </c>
      <c r="I73" s="1841" t="s">
        <v>468</v>
      </c>
      <c r="J73" s="1833"/>
      <c r="K73" s="1834" t="s">
        <v>466</v>
      </c>
      <c r="L73" s="1835" t="s">
        <v>467</v>
      </c>
      <c r="M73" s="1841" t="s">
        <v>468</v>
      </c>
      <c r="N73" s="1833"/>
      <c r="O73" s="1834" t="s">
        <v>466</v>
      </c>
      <c r="P73" s="1835" t="s">
        <v>467</v>
      </c>
      <c r="Q73" s="1841" t="s">
        <v>468</v>
      </c>
      <c r="R73" s="1833"/>
      <c r="S73" s="1834" t="s">
        <v>466</v>
      </c>
      <c r="T73" s="1835" t="s">
        <v>467</v>
      </c>
      <c r="U73" s="1835" t="s">
        <v>468</v>
      </c>
    </row>
    <row r="74" spans="1:25" ht="14.45" customHeight="1">
      <c r="A74" s="1844"/>
      <c r="B74" s="1833"/>
      <c r="C74" s="1834"/>
      <c r="D74" s="1835"/>
      <c r="E74" s="1841"/>
      <c r="F74" s="1833"/>
      <c r="G74" s="1834"/>
      <c r="H74" s="1835"/>
      <c r="I74" s="1841"/>
      <c r="J74" s="1833"/>
      <c r="K74" s="1834"/>
      <c r="L74" s="1835"/>
      <c r="M74" s="1841"/>
      <c r="N74" s="1833"/>
      <c r="O74" s="1834"/>
      <c r="P74" s="1835"/>
      <c r="Q74" s="1841"/>
      <c r="R74" s="1833"/>
      <c r="S74" s="1834"/>
      <c r="T74" s="1835"/>
      <c r="U74" s="1835"/>
    </row>
    <row r="75" spans="1:25" s="1029" customFormat="1" ht="14.45" customHeight="1" thickBot="1">
      <c r="A75" s="1845"/>
      <c r="B75" s="1836" t="s">
        <v>1</v>
      </c>
      <c r="C75" s="1837"/>
      <c r="D75" s="1837"/>
      <c r="E75" s="1838"/>
      <c r="F75" s="1852" t="s">
        <v>1</v>
      </c>
      <c r="G75" s="1837"/>
      <c r="H75" s="1837"/>
      <c r="I75" s="1838"/>
      <c r="J75" s="1836" t="s">
        <v>469</v>
      </c>
      <c r="K75" s="1837"/>
      <c r="L75" s="1837"/>
      <c r="M75" s="1838"/>
      <c r="N75" s="1836" t="s">
        <v>1</v>
      </c>
      <c r="O75" s="1837"/>
      <c r="P75" s="1837"/>
      <c r="Q75" s="1838"/>
      <c r="R75" s="1836" t="s">
        <v>469</v>
      </c>
      <c r="S75" s="1837"/>
      <c r="T75" s="1837"/>
      <c r="U75" s="1837"/>
    </row>
    <row r="76" spans="1:25" s="1029" customFormat="1" ht="14.45" customHeight="1">
      <c r="A76" s="28" t="s">
        <v>9</v>
      </c>
      <c r="B76" s="918">
        <v>327631</v>
      </c>
      <c r="C76" s="833">
        <v>110454</v>
      </c>
      <c r="D76" s="833">
        <v>110245</v>
      </c>
      <c r="E76" s="919">
        <v>106932</v>
      </c>
      <c r="F76" s="1007">
        <f>SUM(G76:I76)</f>
        <v>300614</v>
      </c>
      <c r="G76" s="833">
        <v>95572</v>
      </c>
      <c r="H76" s="1008">
        <v>103516</v>
      </c>
      <c r="I76" s="919">
        <v>101526</v>
      </c>
      <c r="J76" s="920">
        <f>F76/B76*100</f>
        <v>91.753832818017827</v>
      </c>
      <c r="K76" s="836">
        <f>G76/C76*100</f>
        <v>86.526517826425476</v>
      </c>
      <c r="L76" s="840">
        <f>H76/D76*100</f>
        <v>93.896321828654365</v>
      </c>
      <c r="M76" s="860">
        <f>I76/E76*100</f>
        <v>94.94445067893615</v>
      </c>
      <c r="N76" s="918">
        <f>SUM(O76:Q76)</f>
        <v>1419</v>
      </c>
      <c r="O76" s="833">
        <v>1080</v>
      </c>
      <c r="P76" s="1010">
        <v>206</v>
      </c>
      <c r="Q76" s="1017">
        <v>133</v>
      </c>
      <c r="R76" s="920">
        <f>N76/B76*100</f>
        <v>0.43310919906846423</v>
      </c>
      <c r="S76" s="836">
        <f>O76/C76*100</f>
        <v>0.97778260633385838</v>
      </c>
      <c r="T76" s="840">
        <f>P76/D76*100</f>
        <v>0.18685654678216698</v>
      </c>
      <c r="U76" s="840">
        <f>Q76/E76*100</f>
        <v>0.12437810945273632</v>
      </c>
      <c r="V76" s="1030"/>
      <c r="W76" s="1030"/>
      <c r="X76" s="1030"/>
      <c r="Y76" s="1030"/>
    </row>
    <row r="77" spans="1:25" s="1029" customFormat="1" ht="14.45" customHeight="1">
      <c r="A77" s="24" t="s">
        <v>10</v>
      </c>
      <c r="B77" s="914">
        <v>383003</v>
      </c>
      <c r="C77" s="847">
        <v>129649</v>
      </c>
      <c r="D77" s="847">
        <v>128899</v>
      </c>
      <c r="E77" s="916">
        <v>124455</v>
      </c>
      <c r="F77" s="1012">
        <f>SUM(G77:I77)</f>
        <v>349579</v>
      </c>
      <c r="G77" s="847">
        <v>109917</v>
      </c>
      <c r="H77" s="1013">
        <v>120537</v>
      </c>
      <c r="I77" s="916">
        <v>119125</v>
      </c>
      <c r="J77" s="917">
        <f t="shared" ref="J77:M92" si="10">F77/B77*100</f>
        <v>91.273175405936769</v>
      </c>
      <c r="K77" s="850">
        <f t="shared" si="10"/>
        <v>84.780445664833508</v>
      </c>
      <c r="L77" s="852">
        <f t="shared" si="10"/>
        <v>93.512750292864951</v>
      </c>
      <c r="M77" s="851">
        <f t="shared" si="10"/>
        <v>95.717327548109751</v>
      </c>
      <c r="N77" s="914">
        <f t="shared" ref="N77:N91" si="11">SUM(O77:Q77)</f>
        <v>2114</v>
      </c>
      <c r="O77" s="847">
        <v>1637</v>
      </c>
      <c r="P77" s="1015">
        <v>315</v>
      </c>
      <c r="Q77" s="1018">
        <v>162</v>
      </c>
      <c r="R77" s="917">
        <f t="shared" ref="R77:U94" si="12">N77/B77*100</f>
        <v>0.55195390114437748</v>
      </c>
      <c r="S77" s="850">
        <f t="shared" si="12"/>
        <v>1.262639896952541</v>
      </c>
      <c r="T77" s="852">
        <f t="shared" si="12"/>
        <v>0.24437738073995918</v>
      </c>
      <c r="U77" s="852">
        <f t="shared" si="12"/>
        <v>0.1301675304326865</v>
      </c>
      <c r="V77" s="1030"/>
      <c r="W77" s="1030"/>
      <c r="X77" s="1030"/>
      <c r="Y77" s="1030"/>
    </row>
    <row r="78" spans="1:25" s="1029" customFormat="1" ht="14.45" customHeight="1">
      <c r="A78" s="28" t="s">
        <v>11</v>
      </c>
      <c r="B78" s="918">
        <v>113572</v>
      </c>
      <c r="C78" s="833">
        <v>38440</v>
      </c>
      <c r="D78" s="833">
        <v>38566</v>
      </c>
      <c r="E78" s="919">
        <v>36566</v>
      </c>
      <c r="F78" s="1007">
        <f t="shared" ref="F78:F91" si="13">SUM(G78:I78)</f>
        <v>103218</v>
      </c>
      <c r="G78" s="833">
        <v>33538</v>
      </c>
      <c r="H78" s="1008">
        <v>35256</v>
      </c>
      <c r="I78" s="919">
        <v>34424</v>
      </c>
      <c r="J78" s="920">
        <f t="shared" si="10"/>
        <v>90.883316310358182</v>
      </c>
      <c r="K78" s="836">
        <f t="shared" si="10"/>
        <v>87.247658688865769</v>
      </c>
      <c r="L78" s="840">
        <f t="shared" si="10"/>
        <v>91.417310584452622</v>
      </c>
      <c r="M78" s="860">
        <f t="shared" si="10"/>
        <v>94.142099217852646</v>
      </c>
      <c r="N78" s="918">
        <f t="shared" si="11"/>
        <v>1412</v>
      </c>
      <c r="O78" s="833">
        <v>654</v>
      </c>
      <c r="P78" s="1010">
        <v>417</v>
      </c>
      <c r="Q78" s="1017">
        <v>341</v>
      </c>
      <c r="R78" s="920">
        <f t="shared" si="12"/>
        <v>1.24326418483429</v>
      </c>
      <c r="S78" s="836">
        <f t="shared" si="12"/>
        <v>1.7013527575442247</v>
      </c>
      <c r="T78" s="840">
        <f t="shared" si="12"/>
        <v>1.0812632889073277</v>
      </c>
      <c r="U78" s="840">
        <f t="shared" si="12"/>
        <v>0.9325603019198162</v>
      </c>
      <c r="V78" s="1030"/>
      <c r="W78" s="1030"/>
      <c r="X78" s="1030"/>
      <c r="Y78" s="1030"/>
    </row>
    <row r="79" spans="1:25" ht="14.45" customHeight="1">
      <c r="A79" s="24" t="s">
        <v>12</v>
      </c>
      <c r="B79" s="914">
        <v>69911</v>
      </c>
      <c r="C79" s="847">
        <v>22920</v>
      </c>
      <c r="D79" s="847">
        <v>23863</v>
      </c>
      <c r="E79" s="916">
        <v>23128</v>
      </c>
      <c r="F79" s="1012">
        <f t="shared" si="13"/>
        <v>65805</v>
      </c>
      <c r="G79" s="847">
        <v>21116</v>
      </c>
      <c r="H79" s="1013">
        <v>22505</v>
      </c>
      <c r="I79" s="916">
        <v>22184</v>
      </c>
      <c r="J79" s="917">
        <f t="shared" si="10"/>
        <v>94.126818383373148</v>
      </c>
      <c r="K79" s="850">
        <f t="shared" si="10"/>
        <v>92.129144851657941</v>
      </c>
      <c r="L79" s="852">
        <f t="shared" si="10"/>
        <v>94.309181578175412</v>
      </c>
      <c r="M79" s="851">
        <f t="shared" si="10"/>
        <v>95.918367346938766</v>
      </c>
      <c r="N79" s="914">
        <f t="shared" si="11"/>
        <v>391</v>
      </c>
      <c r="O79" s="847">
        <v>215</v>
      </c>
      <c r="P79" s="1015">
        <v>98</v>
      </c>
      <c r="Q79" s="1018">
        <v>78</v>
      </c>
      <c r="R79" s="917">
        <f t="shared" si="12"/>
        <v>0.55928251634220649</v>
      </c>
      <c r="S79" s="850">
        <f t="shared" si="12"/>
        <v>0.93804537521815012</v>
      </c>
      <c r="T79" s="852">
        <f t="shared" si="12"/>
        <v>0.41067761806981523</v>
      </c>
      <c r="U79" s="852">
        <f t="shared" si="12"/>
        <v>0.33725354548599101</v>
      </c>
      <c r="V79" s="1030"/>
      <c r="W79" s="1030"/>
      <c r="X79" s="1030"/>
      <c r="Y79" s="1030"/>
    </row>
    <row r="80" spans="1:25" s="1031" customFormat="1" ht="14.45" customHeight="1">
      <c r="A80" s="28" t="s">
        <v>13</v>
      </c>
      <c r="B80" s="918">
        <v>20017</v>
      </c>
      <c r="C80" s="833">
        <v>6755</v>
      </c>
      <c r="D80" s="833">
        <v>6695</v>
      </c>
      <c r="E80" s="919">
        <v>6567</v>
      </c>
      <c r="F80" s="1007">
        <f t="shared" si="13"/>
        <v>17154</v>
      </c>
      <c r="G80" s="833">
        <v>5244</v>
      </c>
      <c r="H80" s="1008">
        <v>6060</v>
      </c>
      <c r="I80" s="919">
        <v>5850</v>
      </c>
      <c r="J80" s="920">
        <f t="shared" si="10"/>
        <v>85.697157416196234</v>
      </c>
      <c r="K80" s="836">
        <f t="shared" si="10"/>
        <v>77.631384159881563</v>
      </c>
      <c r="L80" s="840">
        <f t="shared" si="10"/>
        <v>90.515309932785655</v>
      </c>
      <c r="M80" s="860">
        <f t="shared" si="10"/>
        <v>89.08177249885793</v>
      </c>
      <c r="N80" s="918">
        <f t="shared" si="11"/>
        <v>132</v>
      </c>
      <c r="O80" s="833">
        <v>116</v>
      </c>
      <c r="P80" s="1010">
        <v>12</v>
      </c>
      <c r="Q80" s="1017">
        <v>4</v>
      </c>
      <c r="R80" s="920">
        <f t="shared" si="12"/>
        <v>0.65943947644502177</v>
      </c>
      <c r="S80" s="836">
        <f t="shared" si="12"/>
        <v>1.7172464840858623</v>
      </c>
      <c r="T80" s="840">
        <f t="shared" si="12"/>
        <v>0.17923823749066467</v>
      </c>
      <c r="U80" s="840">
        <f t="shared" si="12"/>
        <v>6.0910613674432769E-2</v>
      </c>
      <c r="V80" s="1030"/>
      <c r="W80" s="1030"/>
      <c r="X80" s="1030"/>
      <c r="Y80" s="1030"/>
    </row>
    <row r="81" spans="1:25" s="1031" customFormat="1" ht="14.45" customHeight="1">
      <c r="A81" s="24" t="s">
        <v>14</v>
      </c>
      <c r="B81" s="914">
        <v>58290</v>
      </c>
      <c r="C81" s="847">
        <v>19827</v>
      </c>
      <c r="D81" s="847">
        <v>19768</v>
      </c>
      <c r="E81" s="916">
        <v>18695</v>
      </c>
      <c r="F81" s="1012">
        <f t="shared" si="13"/>
        <v>51380</v>
      </c>
      <c r="G81" s="847">
        <v>17751</v>
      </c>
      <c r="H81" s="1013">
        <v>18602</v>
      </c>
      <c r="I81" s="916">
        <v>15027</v>
      </c>
      <c r="J81" s="917">
        <f t="shared" si="10"/>
        <v>88.145479499056449</v>
      </c>
      <c r="K81" s="850">
        <f t="shared" si="10"/>
        <v>89.529429565743683</v>
      </c>
      <c r="L81" s="852">
        <f t="shared" si="10"/>
        <v>94.101578308377171</v>
      </c>
      <c r="M81" s="851">
        <f t="shared" si="10"/>
        <v>80.379780690024077</v>
      </c>
      <c r="N81" s="914">
        <f t="shared" si="11"/>
        <v>710</v>
      </c>
      <c r="O81" s="847">
        <v>363</v>
      </c>
      <c r="P81" s="1015">
        <v>225</v>
      </c>
      <c r="Q81" s="1018">
        <v>122</v>
      </c>
      <c r="R81" s="917">
        <f t="shared" si="12"/>
        <v>1.2180476925716246</v>
      </c>
      <c r="S81" s="850">
        <f t="shared" si="12"/>
        <v>1.8308367377818127</v>
      </c>
      <c r="T81" s="852">
        <f t="shared" si="12"/>
        <v>1.1382031566167545</v>
      </c>
      <c r="U81" s="852">
        <f t="shared" si="12"/>
        <v>0.65258090398502278</v>
      </c>
      <c r="V81" s="1030"/>
      <c r="W81" s="1030"/>
      <c r="X81" s="1030"/>
      <c r="Y81" s="1030"/>
    </row>
    <row r="82" spans="1:25" s="1031" customFormat="1" ht="14.45" customHeight="1">
      <c r="A82" s="28" t="s">
        <v>15</v>
      </c>
      <c r="B82" s="918">
        <v>185027</v>
      </c>
      <c r="C82" s="833">
        <v>62034</v>
      </c>
      <c r="D82" s="833">
        <v>62388</v>
      </c>
      <c r="E82" s="919">
        <v>60605</v>
      </c>
      <c r="F82" s="1007">
        <f t="shared" si="13"/>
        <v>167038</v>
      </c>
      <c r="G82" s="833">
        <v>51718</v>
      </c>
      <c r="H82" s="1008">
        <v>58246</v>
      </c>
      <c r="I82" s="919">
        <v>57074</v>
      </c>
      <c r="J82" s="920">
        <f t="shared" si="10"/>
        <v>90.277635155950207</v>
      </c>
      <c r="K82" s="836">
        <f t="shared" si="10"/>
        <v>83.370409775284529</v>
      </c>
      <c r="L82" s="840">
        <f t="shared" si="10"/>
        <v>93.36090273770597</v>
      </c>
      <c r="M82" s="860">
        <f t="shared" si="10"/>
        <v>94.173748040590709</v>
      </c>
      <c r="N82" s="918">
        <f t="shared" si="11"/>
        <v>895</v>
      </c>
      <c r="O82" s="833">
        <v>701</v>
      </c>
      <c r="P82" s="1010">
        <v>123</v>
      </c>
      <c r="Q82" s="1017">
        <v>71</v>
      </c>
      <c r="R82" s="920">
        <f t="shared" si="12"/>
        <v>0.48371318780502304</v>
      </c>
      <c r="S82" s="836">
        <f t="shared" si="12"/>
        <v>1.1300254699036012</v>
      </c>
      <c r="T82" s="840">
        <f t="shared" si="12"/>
        <v>0.19715329871129064</v>
      </c>
      <c r="U82" s="840">
        <f t="shared" si="12"/>
        <v>0.1171520501608778</v>
      </c>
      <c r="V82" s="1030"/>
      <c r="W82" s="1030"/>
      <c r="X82" s="1030"/>
      <c r="Y82" s="1030"/>
    </row>
    <row r="83" spans="1:25" s="1031" customFormat="1" ht="14.45" customHeight="1">
      <c r="A83" s="24" t="s">
        <v>24</v>
      </c>
      <c r="B83" s="914">
        <v>42129</v>
      </c>
      <c r="C83" s="847">
        <v>13669</v>
      </c>
      <c r="D83" s="847">
        <v>14088</v>
      </c>
      <c r="E83" s="916">
        <v>14372</v>
      </c>
      <c r="F83" s="1012">
        <f t="shared" si="13"/>
        <v>39715</v>
      </c>
      <c r="G83" s="847">
        <v>12671</v>
      </c>
      <c r="H83" s="1013">
        <v>13405</v>
      </c>
      <c r="I83" s="916">
        <v>13639</v>
      </c>
      <c r="J83" s="917">
        <f t="shared" si="10"/>
        <v>94.269980298606654</v>
      </c>
      <c r="K83" s="850">
        <f t="shared" si="10"/>
        <v>92.698807520667202</v>
      </c>
      <c r="L83" s="852">
        <f t="shared" si="10"/>
        <v>95.151902328222604</v>
      </c>
      <c r="M83" s="851">
        <f t="shared" si="10"/>
        <v>94.899805176732528</v>
      </c>
      <c r="N83" s="914">
        <f t="shared" si="11"/>
        <v>474</v>
      </c>
      <c r="O83" s="847">
        <v>265</v>
      </c>
      <c r="P83" s="1015">
        <v>126</v>
      </c>
      <c r="Q83" s="1018">
        <v>83</v>
      </c>
      <c r="R83" s="917">
        <f t="shared" si="12"/>
        <v>1.1251157160150964</v>
      </c>
      <c r="S83" s="850">
        <f t="shared" si="12"/>
        <v>1.9386933938108128</v>
      </c>
      <c r="T83" s="852">
        <f t="shared" si="12"/>
        <v>0.89437819420783649</v>
      </c>
      <c r="U83" s="852">
        <f t="shared" si="12"/>
        <v>0.57751182855552463</v>
      </c>
      <c r="V83" s="1030"/>
      <c r="W83" s="1030"/>
      <c r="X83" s="1030"/>
      <c r="Y83" s="1030"/>
    </row>
    <row r="84" spans="1:25" s="1031" customFormat="1" ht="14.45" customHeight="1">
      <c r="A84" s="28" t="s">
        <v>16</v>
      </c>
      <c r="B84" s="918">
        <v>229184</v>
      </c>
      <c r="C84" s="833">
        <v>76877</v>
      </c>
      <c r="D84" s="833">
        <v>77593</v>
      </c>
      <c r="E84" s="919">
        <v>74714</v>
      </c>
      <c r="F84" s="1007">
        <f t="shared" si="13"/>
        <v>206351</v>
      </c>
      <c r="G84" s="833">
        <v>63039</v>
      </c>
      <c r="H84" s="1008">
        <v>72097</v>
      </c>
      <c r="I84" s="919">
        <v>71215</v>
      </c>
      <c r="J84" s="920">
        <f t="shared" si="10"/>
        <v>90.037262636135168</v>
      </c>
      <c r="K84" s="836">
        <f t="shared" si="10"/>
        <v>81.99981789091666</v>
      </c>
      <c r="L84" s="840">
        <f t="shared" si="10"/>
        <v>92.916886832575102</v>
      </c>
      <c r="M84" s="860">
        <f t="shared" si="10"/>
        <v>95.316808094868435</v>
      </c>
      <c r="N84" s="918">
        <f t="shared" si="11"/>
        <v>3160</v>
      </c>
      <c r="O84" s="833">
        <v>2314</v>
      </c>
      <c r="P84" s="1010">
        <v>533</v>
      </c>
      <c r="Q84" s="1017">
        <v>313</v>
      </c>
      <c r="R84" s="920">
        <f t="shared" si="12"/>
        <v>1.3788048031276181</v>
      </c>
      <c r="S84" s="836">
        <f t="shared" si="12"/>
        <v>3.0100029917920832</v>
      </c>
      <c r="T84" s="840">
        <f t="shared" si="12"/>
        <v>0.68691763432268382</v>
      </c>
      <c r="U84" s="840">
        <f t="shared" si="12"/>
        <v>0.41893085633214661</v>
      </c>
      <c r="V84" s="1030"/>
      <c r="W84" s="1030"/>
      <c r="X84" s="1030"/>
      <c r="Y84" s="1030"/>
    </row>
    <row r="85" spans="1:25" s="1031" customFormat="1" ht="14.45" customHeight="1">
      <c r="A85" s="24" t="s">
        <v>17</v>
      </c>
      <c r="B85" s="914">
        <v>524976</v>
      </c>
      <c r="C85" s="847">
        <v>176136</v>
      </c>
      <c r="D85" s="847">
        <v>177663</v>
      </c>
      <c r="E85" s="916">
        <v>171177</v>
      </c>
      <c r="F85" s="1012">
        <f t="shared" si="13"/>
        <v>471026</v>
      </c>
      <c r="G85" s="847">
        <v>143604</v>
      </c>
      <c r="H85" s="1013">
        <v>163764</v>
      </c>
      <c r="I85" s="916">
        <v>163658</v>
      </c>
      <c r="J85" s="917">
        <f t="shared" si="10"/>
        <v>89.72333973362592</v>
      </c>
      <c r="K85" s="850">
        <f t="shared" si="10"/>
        <v>81.530181223599939</v>
      </c>
      <c r="L85" s="852">
        <f t="shared" si="10"/>
        <v>92.176761621722022</v>
      </c>
      <c r="M85" s="851">
        <f t="shared" si="10"/>
        <v>95.607470629815921</v>
      </c>
      <c r="N85" s="914">
        <f t="shared" si="11"/>
        <v>6897</v>
      </c>
      <c r="O85" s="847">
        <v>5780</v>
      </c>
      <c r="P85" s="1015">
        <v>848</v>
      </c>
      <c r="Q85" s="1018">
        <v>269</v>
      </c>
      <c r="R85" s="917">
        <f t="shared" si="12"/>
        <v>1.31377434397001</v>
      </c>
      <c r="S85" s="850">
        <f>O85/C85*100</f>
        <v>3.281555161920334</v>
      </c>
      <c r="T85" s="852">
        <f t="shared" si="12"/>
        <v>0.47730816208214433</v>
      </c>
      <c r="U85" s="852">
        <f t="shared" si="12"/>
        <v>0.15714728030050767</v>
      </c>
      <c r="V85" s="1030"/>
      <c r="W85" s="1030"/>
      <c r="X85" s="1030"/>
      <c r="Y85" s="1030"/>
    </row>
    <row r="86" spans="1:25" s="1031" customFormat="1" ht="14.45" customHeight="1">
      <c r="A86" s="28" t="s">
        <v>18</v>
      </c>
      <c r="B86" s="918">
        <v>118073</v>
      </c>
      <c r="C86" s="833">
        <v>39823</v>
      </c>
      <c r="D86" s="833">
        <v>39864</v>
      </c>
      <c r="E86" s="919">
        <v>38386</v>
      </c>
      <c r="F86" s="1007">
        <f t="shared" si="13"/>
        <v>109183</v>
      </c>
      <c r="G86" s="833">
        <v>34744</v>
      </c>
      <c r="H86" s="1008">
        <v>37471</v>
      </c>
      <c r="I86" s="919">
        <v>36968</v>
      </c>
      <c r="J86" s="920">
        <f t="shared" si="10"/>
        <v>92.470759614814568</v>
      </c>
      <c r="K86" s="836">
        <f t="shared" si="10"/>
        <v>87.246063832458631</v>
      </c>
      <c r="L86" s="840">
        <f t="shared" si="10"/>
        <v>93.997090106361625</v>
      </c>
      <c r="M86" s="860">
        <f t="shared" si="10"/>
        <v>96.305944875735946</v>
      </c>
      <c r="N86" s="918">
        <f t="shared" si="11"/>
        <v>319</v>
      </c>
      <c r="O86" s="833">
        <v>238</v>
      </c>
      <c r="P86" s="1010">
        <v>58</v>
      </c>
      <c r="Q86" s="1017">
        <v>23</v>
      </c>
      <c r="R86" s="920">
        <f t="shared" si="12"/>
        <v>0.27017184284298695</v>
      </c>
      <c r="S86" s="836">
        <f t="shared" si="12"/>
        <v>0.5976445772543505</v>
      </c>
      <c r="T86" s="840">
        <f t="shared" si="12"/>
        <v>0.14549468191852297</v>
      </c>
      <c r="U86" s="840">
        <f t="shared" si="12"/>
        <v>5.9917678320220914E-2</v>
      </c>
      <c r="V86" s="1030"/>
      <c r="W86" s="1030"/>
      <c r="X86" s="1030"/>
      <c r="Y86" s="1030"/>
    </row>
    <row r="87" spans="1:25" s="1031" customFormat="1" ht="14.45" customHeight="1">
      <c r="A87" s="24" t="s">
        <v>19</v>
      </c>
      <c r="B87" s="914">
        <v>25079</v>
      </c>
      <c r="C87" s="847">
        <v>8467</v>
      </c>
      <c r="D87" s="847">
        <v>8465</v>
      </c>
      <c r="E87" s="916">
        <v>8147</v>
      </c>
      <c r="F87" s="1012">
        <f t="shared" si="13"/>
        <v>22376</v>
      </c>
      <c r="G87" s="847">
        <v>6792</v>
      </c>
      <c r="H87" s="1013">
        <v>7838</v>
      </c>
      <c r="I87" s="916">
        <v>7746</v>
      </c>
      <c r="J87" s="917">
        <f t="shared" si="10"/>
        <v>89.222058295785317</v>
      </c>
      <c r="K87" s="850">
        <f t="shared" si="10"/>
        <v>80.217314278965389</v>
      </c>
      <c r="L87" s="852">
        <f t="shared" si="10"/>
        <v>92.593030124040169</v>
      </c>
      <c r="M87" s="851">
        <f t="shared" si="10"/>
        <v>95.077942801031057</v>
      </c>
      <c r="N87" s="914">
        <f t="shared" si="11"/>
        <v>148</v>
      </c>
      <c r="O87" s="847">
        <v>99</v>
      </c>
      <c r="P87" s="1015">
        <v>32</v>
      </c>
      <c r="Q87" s="1018">
        <v>17</v>
      </c>
      <c r="R87" s="917">
        <f t="shared" si="12"/>
        <v>0.59013517285378203</v>
      </c>
      <c r="S87" s="850">
        <f t="shared" si="12"/>
        <v>1.1692453053029408</v>
      </c>
      <c r="T87" s="852">
        <f t="shared" si="12"/>
        <v>0.37802717070289427</v>
      </c>
      <c r="U87" s="852">
        <f t="shared" si="12"/>
        <v>0.20866576653983063</v>
      </c>
      <c r="V87" s="1030"/>
      <c r="W87" s="1030"/>
      <c r="X87" s="1030"/>
      <c r="Y87" s="1030"/>
    </row>
    <row r="88" spans="1:25" s="1031" customFormat="1" ht="14.45" customHeight="1">
      <c r="A88" s="28" t="s">
        <v>20</v>
      </c>
      <c r="B88" s="918">
        <v>114533</v>
      </c>
      <c r="C88" s="833">
        <v>37683</v>
      </c>
      <c r="D88" s="833">
        <v>38617</v>
      </c>
      <c r="E88" s="919">
        <v>38233</v>
      </c>
      <c r="F88" s="1007">
        <f t="shared" si="13"/>
        <v>107817</v>
      </c>
      <c r="G88" s="833">
        <v>34607</v>
      </c>
      <c r="H88" s="1008">
        <v>36719</v>
      </c>
      <c r="I88" s="919">
        <v>36491</v>
      </c>
      <c r="J88" s="920">
        <f t="shared" si="10"/>
        <v>94.1361878235967</v>
      </c>
      <c r="K88" s="836">
        <f t="shared" si="10"/>
        <v>91.837167953719174</v>
      </c>
      <c r="L88" s="840">
        <f t="shared" si="10"/>
        <v>95.085066162570882</v>
      </c>
      <c r="M88" s="860">
        <f t="shared" si="10"/>
        <v>95.443726623597414</v>
      </c>
      <c r="N88" s="918">
        <f t="shared" si="11"/>
        <v>295</v>
      </c>
      <c r="O88" s="833">
        <v>243</v>
      </c>
      <c r="P88" s="1010">
        <v>34</v>
      </c>
      <c r="Q88" s="1017">
        <v>18</v>
      </c>
      <c r="R88" s="920">
        <f t="shared" si="12"/>
        <v>0.25756768791527329</v>
      </c>
      <c r="S88" s="836">
        <f t="shared" si="12"/>
        <v>0.64485311679006452</v>
      </c>
      <c r="T88" s="840">
        <f t="shared" si="12"/>
        <v>8.8044125644146362E-2</v>
      </c>
      <c r="U88" s="840">
        <f t="shared" si="12"/>
        <v>4.7079747861794786E-2</v>
      </c>
      <c r="V88" s="1030"/>
      <c r="W88" s="1030"/>
      <c r="X88" s="1030"/>
      <c r="Y88" s="1030"/>
    </row>
    <row r="89" spans="1:25" s="1031" customFormat="1" ht="14.45" customHeight="1">
      <c r="A89" s="24" t="s">
        <v>21</v>
      </c>
      <c r="B89" s="914">
        <v>55999</v>
      </c>
      <c r="C89" s="847">
        <v>18517</v>
      </c>
      <c r="D89" s="847">
        <v>18880</v>
      </c>
      <c r="E89" s="916">
        <v>18602</v>
      </c>
      <c r="F89" s="1012">
        <f t="shared" si="13"/>
        <v>52156</v>
      </c>
      <c r="G89" s="847">
        <v>16884</v>
      </c>
      <c r="H89" s="1013">
        <v>17711</v>
      </c>
      <c r="I89" s="916">
        <v>17561</v>
      </c>
      <c r="J89" s="917">
        <f t="shared" si="10"/>
        <v>93.137377453168796</v>
      </c>
      <c r="K89" s="850">
        <f t="shared" si="10"/>
        <v>91.181076848301558</v>
      </c>
      <c r="L89" s="852">
        <f t="shared" si="10"/>
        <v>93.808262711864415</v>
      </c>
      <c r="M89" s="851">
        <f t="shared" si="10"/>
        <v>94.40382754542523</v>
      </c>
      <c r="N89" s="914">
        <f t="shared" si="11"/>
        <v>146</v>
      </c>
      <c r="O89" s="847">
        <v>71</v>
      </c>
      <c r="P89" s="1015">
        <v>38</v>
      </c>
      <c r="Q89" s="1018">
        <v>37</v>
      </c>
      <c r="R89" s="917">
        <f t="shared" si="12"/>
        <v>0.26071894140966806</v>
      </c>
      <c r="S89" s="850">
        <f t="shared" si="12"/>
        <v>0.38343144137819302</v>
      </c>
      <c r="T89" s="852">
        <f t="shared" si="12"/>
        <v>0.20127118644067796</v>
      </c>
      <c r="U89" s="852">
        <f t="shared" si="12"/>
        <v>0.19890334372648102</v>
      </c>
      <c r="V89" s="1030"/>
      <c r="W89" s="1030"/>
      <c r="X89" s="1030"/>
      <c r="Y89" s="1030"/>
    </row>
    <row r="90" spans="1:25" s="1031" customFormat="1" ht="14.45" customHeight="1">
      <c r="A90" s="28" t="s">
        <v>22</v>
      </c>
      <c r="B90" s="918">
        <v>79780</v>
      </c>
      <c r="C90" s="833">
        <v>26529</v>
      </c>
      <c r="D90" s="833">
        <v>27031</v>
      </c>
      <c r="E90" s="919">
        <v>26220</v>
      </c>
      <c r="F90" s="1007">
        <f t="shared" si="13"/>
        <v>70161</v>
      </c>
      <c r="G90" s="833">
        <v>21180</v>
      </c>
      <c r="H90" s="1008">
        <v>24343</v>
      </c>
      <c r="I90" s="919">
        <v>24638</v>
      </c>
      <c r="J90" s="920">
        <f t="shared" si="10"/>
        <v>87.943093507144638</v>
      </c>
      <c r="K90" s="836">
        <f t="shared" si="10"/>
        <v>79.837159335067284</v>
      </c>
      <c r="L90" s="840">
        <f t="shared" si="10"/>
        <v>90.055861788317117</v>
      </c>
      <c r="M90" s="860">
        <f t="shared" si="10"/>
        <v>93.966437833714721</v>
      </c>
      <c r="N90" s="918">
        <f t="shared" si="11"/>
        <v>1424</v>
      </c>
      <c r="O90" s="833">
        <v>1016</v>
      </c>
      <c r="P90" s="1010">
        <v>278</v>
      </c>
      <c r="Q90" s="1017">
        <v>130</v>
      </c>
      <c r="R90" s="920">
        <f t="shared" si="12"/>
        <v>1.7849084983705188</v>
      </c>
      <c r="S90" s="836">
        <f t="shared" si="12"/>
        <v>3.8297711937879302</v>
      </c>
      <c r="T90" s="840">
        <f t="shared" si="12"/>
        <v>1.0284488180237505</v>
      </c>
      <c r="U90" s="840">
        <f t="shared" si="12"/>
        <v>0.49580472921434016</v>
      </c>
      <c r="V90" s="1030"/>
      <c r="W90" s="1030"/>
      <c r="X90" s="1030"/>
      <c r="Y90" s="1030"/>
    </row>
    <row r="91" spans="1:25" s="1031" customFormat="1" ht="14.45" customHeight="1" thickBot="1">
      <c r="A91" s="861" t="s">
        <v>23</v>
      </c>
      <c r="B91" s="922">
        <v>56349</v>
      </c>
      <c r="C91" s="865">
        <v>18418</v>
      </c>
      <c r="D91" s="865">
        <v>18976</v>
      </c>
      <c r="E91" s="973">
        <v>18955</v>
      </c>
      <c r="F91" s="1019">
        <f t="shared" si="13"/>
        <v>53918</v>
      </c>
      <c r="G91" s="865">
        <v>17358</v>
      </c>
      <c r="H91" s="1020">
        <v>18193</v>
      </c>
      <c r="I91" s="973">
        <v>18367</v>
      </c>
      <c r="J91" s="925">
        <f>F91/B91*100</f>
        <v>95.685815187492238</v>
      </c>
      <c r="K91" s="868">
        <f t="shared" si="10"/>
        <v>94.244760560321424</v>
      </c>
      <c r="L91" s="926">
        <f t="shared" si="10"/>
        <v>95.873735244519395</v>
      </c>
      <c r="M91" s="969">
        <f>I91/E91*100</f>
        <v>96.897916117119493</v>
      </c>
      <c r="N91" s="922">
        <f t="shared" si="11"/>
        <v>11</v>
      </c>
      <c r="O91" s="865">
        <v>9</v>
      </c>
      <c r="P91" s="1022">
        <v>1</v>
      </c>
      <c r="Q91" s="1023">
        <v>1</v>
      </c>
      <c r="R91" s="925">
        <f t="shared" si="12"/>
        <v>1.9521198246641464E-2</v>
      </c>
      <c r="S91" s="868">
        <f t="shared" si="12"/>
        <v>4.8865240525572805E-2</v>
      </c>
      <c r="T91" s="926">
        <f t="shared" si="12"/>
        <v>5.2698145025295105E-3</v>
      </c>
      <c r="U91" s="926">
        <f t="shared" si="12"/>
        <v>5.2756528620416772E-3</v>
      </c>
      <c r="V91" s="1030"/>
      <c r="W91" s="1030"/>
      <c r="X91" s="1030"/>
      <c r="Y91" s="1030"/>
    </row>
    <row r="92" spans="1:25" s="1031" customFormat="1" ht="14.45" customHeight="1">
      <c r="A92" s="870" t="s">
        <v>28</v>
      </c>
      <c r="B92" s="927">
        <v>1951060</v>
      </c>
      <c r="C92" s="928">
        <v>656551</v>
      </c>
      <c r="D92" s="932">
        <v>658611</v>
      </c>
      <c r="E92" s="929">
        <v>635898</v>
      </c>
      <c r="F92" s="1024">
        <f>SUM(F76:F77,F80,F81,F82,F84,F85,F86,F87,F90)</f>
        <v>1764862</v>
      </c>
      <c r="G92" s="928">
        <f>SUM(G76:G77,G80,G81,G82,G84,G85,G86,G87,G90)</f>
        <v>549561</v>
      </c>
      <c r="H92" s="932">
        <f>SUM(H76:H77,H80,H81,H82,H84,H85,H86,H87,H90)</f>
        <v>612474</v>
      </c>
      <c r="I92" s="929">
        <f>SUM(I76:I77,I80,I81,I82,I84,I85,I86,I87,I90)</f>
        <v>602827</v>
      </c>
      <c r="J92" s="934">
        <f>F92/B92*100</f>
        <v>90.456572324787558</v>
      </c>
      <c r="K92" s="937">
        <f t="shared" si="10"/>
        <v>83.704236228411816</v>
      </c>
      <c r="L92" s="938">
        <f t="shared" si="10"/>
        <v>92.99480269840619</v>
      </c>
      <c r="M92" s="936">
        <f>I92/E92*100</f>
        <v>94.799323161890754</v>
      </c>
      <c r="N92" s="927">
        <f>SUM(N76:N77,N80,N81,N82,N84,N85,N86,N87,N90)</f>
        <v>17218</v>
      </c>
      <c r="O92" s="931">
        <f>SUM(O76:O77,O80,O81,O82,O84,O85,O86,O87,O90)</f>
        <v>13344</v>
      </c>
      <c r="P92" s="932">
        <f>SUM(P76:P77,P80,P81,P82,P84,P85,P86,P87,P90)</f>
        <v>2630</v>
      </c>
      <c r="Q92" s="929">
        <f>SUM(Q76:Q77,Q80,Q81,Q82,Q84,Q85,Q86,Q87,Q90)</f>
        <v>1244</v>
      </c>
      <c r="R92" s="934">
        <f t="shared" si="12"/>
        <v>0.88249464393714183</v>
      </c>
      <c r="S92" s="937">
        <f t="shared" si="12"/>
        <v>2.0324392164508165</v>
      </c>
      <c r="T92" s="938">
        <f t="shared" si="12"/>
        <v>0.39932524661750257</v>
      </c>
      <c r="U92" s="938">
        <f t="shared" si="12"/>
        <v>0.19562885871633501</v>
      </c>
      <c r="V92" s="1030"/>
      <c r="W92" s="1030"/>
      <c r="X92" s="1030"/>
      <c r="Y92" s="1030"/>
    </row>
    <row r="93" spans="1:25" s="1031" customFormat="1" ht="14.45" customHeight="1">
      <c r="A93" s="882" t="s">
        <v>27</v>
      </c>
      <c r="B93" s="939">
        <v>452493</v>
      </c>
      <c r="C93" s="940">
        <v>149647</v>
      </c>
      <c r="D93" s="944">
        <v>152990</v>
      </c>
      <c r="E93" s="941">
        <v>149856</v>
      </c>
      <c r="F93" s="1025">
        <f>SUM(F78,F79,F83,F88,F89,F91)</f>
        <v>422629</v>
      </c>
      <c r="G93" s="940">
        <f>SUM(G78,G79,G83,G88,G89,G91)</f>
        <v>136174</v>
      </c>
      <c r="H93" s="944">
        <f>SUM(H78,H79,H83,H88,H89,H91)</f>
        <v>143789</v>
      </c>
      <c r="I93" s="941">
        <f>SUM(I78,I79,I83,I88,I89,I91)</f>
        <v>142666</v>
      </c>
      <c r="J93" s="946">
        <f>F93/B93*100</f>
        <v>93.400118896866914</v>
      </c>
      <c r="K93" s="949">
        <f t="shared" ref="K93:L94" si="14">G93/C93*100</f>
        <v>90.996812498747047</v>
      </c>
      <c r="L93" s="950">
        <f t="shared" si="14"/>
        <v>93.985881430158841</v>
      </c>
      <c r="M93" s="948">
        <f>I93/E93*100</f>
        <v>95.202060644885762</v>
      </c>
      <c r="N93" s="939">
        <f>SUM(N78,N79,N83,N88,N89,N91)</f>
        <v>2729</v>
      </c>
      <c r="O93" s="943">
        <f>SUM(O78,O79,O83,O88,O89,O91)</f>
        <v>1457</v>
      </c>
      <c r="P93" s="944">
        <f>SUM(P78,P79,P83,P88,P89,P91)</f>
        <v>714</v>
      </c>
      <c r="Q93" s="941">
        <f>SUM(Q78,Q79,Q83,Q88,Q89,Q91)</f>
        <v>558</v>
      </c>
      <c r="R93" s="946">
        <f t="shared" si="12"/>
        <v>0.60310325242600438</v>
      </c>
      <c r="S93" s="949">
        <f t="shared" si="12"/>
        <v>0.97362459655054889</v>
      </c>
      <c r="T93" s="950">
        <f t="shared" si="12"/>
        <v>0.4666971697496568</v>
      </c>
      <c r="U93" s="950">
        <f t="shared" si="12"/>
        <v>0.37235746316463803</v>
      </c>
      <c r="V93" s="1030"/>
      <c r="W93" s="1030"/>
      <c r="X93" s="1030"/>
      <c r="Y93" s="1030"/>
    </row>
    <row r="94" spans="1:25" s="1031" customFormat="1" ht="14.45" customHeight="1">
      <c r="A94" s="890" t="s">
        <v>26</v>
      </c>
      <c r="B94" s="951">
        <v>2403553</v>
      </c>
      <c r="C94" s="952">
        <v>806198</v>
      </c>
      <c r="D94" s="956">
        <v>811601</v>
      </c>
      <c r="E94" s="953">
        <v>785754</v>
      </c>
      <c r="F94" s="1026">
        <f>SUM(F76:F91)</f>
        <v>2187491</v>
      </c>
      <c r="G94" s="952">
        <f>SUM(G76:G91)</f>
        <v>685735</v>
      </c>
      <c r="H94" s="956">
        <f>SUM(H76:H91)</f>
        <v>756263</v>
      </c>
      <c r="I94" s="953">
        <f>SUM(I76:I91)</f>
        <v>745493</v>
      </c>
      <c r="J94" s="958">
        <f>F94/B94*100</f>
        <v>91.010724539879078</v>
      </c>
      <c r="K94" s="961">
        <f t="shared" si="14"/>
        <v>85.057889004934268</v>
      </c>
      <c r="L94" s="962">
        <f t="shared" si="14"/>
        <v>93.181624961033805</v>
      </c>
      <c r="M94" s="960">
        <f>I94/E94*100</f>
        <v>94.876131715524195</v>
      </c>
      <c r="N94" s="951">
        <f>SUM(N76:N91)</f>
        <v>19947</v>
      </c>
      <c r="O94" s="955">
        <f>SUM(O76:O91)</f>
        <v>14801</v>
      </c>
      <c r="P94" s="956">
        <f>SUM(P76:P91)</f>
        <v>3344</v>
      </c>
      <c r="Q94" s="953">
        <f>SUM(Q76:Q91)</f>
        <v>1802</v>
      </c>
      <c r="R94" s="958">
        <f t="shared" si="12"/>
        <v>0.82989640752669058</v>
      </c>
      <c r="S94" s="961">
        <f t="shared" si="12"/>
        <v>1.835901354257887</v>
      </c>
      <c r="T94" s="962">
        <f t="shared" si="12"/>
        <v>0.41202512071818542</v>
      </c>
      <c r="U94" s="962">
        <f t="shared" si="12"/>
        <v>0.22933386276111864</v>
      </c>
      <c r="V94" s="1030"/>
      <c r="W94" s="1030"/>
      <c r="X94" s="1030"/>
      <c r="Y94" s="1030"/>
    </row>
    <row r="95" spans="1:25" s="1031" customFormat="1" ht="14.45" customHeight="1">
      <c r="A95" s="1850" t="s">
        <v>514</v>
      </c>
      <c r="B95" s="1850"/>
      <c r="C95" s="1850"/>
      <c r="D95" s="1850"/>
      <c r="E95" s="1850"/>
      <c r="F95" s="1850"/>
      <c r="G95" s="1850"/>
      <c r="H95" s="1850"/>
      <c r="I95" s="1850"/>
      <c r="J95" s="1850"/>
      <c r="K95" s="1850"/>
      <c r="L95" s="1850"/>
      <c r="M95" s="1850"/>
      <c r="N95" s="1850"/>
      <c r="O95" s="1850"/>
      <c r="P95" s="1850"/>
      <c r="Q95" s="1850"/>
      <c r="R95" s="1850"/>
      <c r="S95" s="1850"/>
      <c r="T95" s="1850"/>
      <c r="U95" s="1850"/>
    </row>
    <row r="96" spans="1:25" s="1031" customFormat="1" ht="14.45" customHeight="1">
      <c r="A96" s="1855" t="s">
        <v>471</v>
      </c>
      <c r="B96" s="1856"/>
      <c r="C96" s="1856"/>
      <c r="D96" s="1856"/>
      <c r="E96" s="1856"/>
      <c r="F96" s="1856"/>
      <c r="G96" s="1856"/>
      <c r="H96" s="1856"/>
      <c r="I96" s="1856"/>
      <c r="J96" s="1856"/>
      <c r="K96" s="1856"/>
      <c r="L96" s="1856"/>
      <c r="M96" s="1856"/>
      <c r="N96" s="1856"/>
      <c r="O96" s="1856"/>
      <c r="P96" s="1856"/>
      <c r="Q96" s="1856"/>
      <c r="R96" s="1856"/>
      <c r="S96" s="1856"/>
      <c r="T96" s="1856"/>
      <c r="U96" s="1856"/>
    </row>
    <row r="97" spans="1:21" s="1031" customFormat="1" ht="24" customHeight="1">
      <c r="A97" s="1850" t="s">
        <v>801</v>
      </c>
      <c r="B97" s="1850"/>
      <c r="C97" s="1850"/>
      <c r="D97" s="1850"/>
      <c r="E97" s="1850"/>
      <c r="F97" s="1850"/>
      <c r="G97" s="1850"/>
      <c r="H97" s="1850"/>
      <c r="I97" s="1850"/>
      <c r="J97" s="1850"/>
      <c r="K97" s="1850"/>
      <c r="L97" s="1850"/>
      <c r="M97" s="1850"/>
      <c r="N97" s="1850"/>
      <c r="O97" s="1850"/>
      <c r="P97" s="1850"/>
      <c r="Q97" s="1850"/>
      <c r="R97" s="1850"/>
      <c r="S97" s="1850"/>
      <c r="T97" s="1850"/>
      <c r="U97" s="1850"/>
    </row>
    <row r="98" spans="1:21" s="1031" customFormat="1" ht="14.45" customHeight="1">
      <c r="A98" s="1027"/>
      <c r="B98" s="1027"/>
      <c r="C98" s="1027"/>
      <c r="D98" s="1027"/>
      <c r="E98" s="1027"/>
      <c r="F98" s="1027"/>
      <c r="G98" s="1027"/>
      <c r="H98" s="1027"/>
      <c r="I98" s="1027"/>
      <c r="J98" s="1027"/>
      <c r="K98" s="1027"/>
      <c r="L98" s="1027"/>
      <c r="M98" s="1027"/>
      <c r="N98" s="1027"/>
      <c r="O98" s="1027"/>
      <c r="P98" s="1027"/>
      <c r="Q98" s="1027"/>
      <c r="R98" s="1027"/>
      <c r="S98" s="1027"/>
      <c r="T98" s="1027"/>
      <c r="U98" s="1027"/>
    </row>
    <row r="99" spans="1:21" ht="24" customHeight="1">
      <c r="A99" s="1910">
        <v>2020</v>
      </c>
      <c r="B99" s="1910"/>
      <c r="C99" s="1910"/>
      <c r="D99" s="1910"/>
      <c r="E99" s="1910"/>
      <c r="F99" s="1910"/>
      <c r="G99" s="1910"/>
      <c r="H99" s="1910"/>
      <c r="I99" s="1910"/>
      <c r="J99" s="1910"/>
      <c r="K99" s="1910"/>
      <c r="L99" s="1910"/>
      <c r="M99" s="1910"/>
      <c r="N99" s="1910"/>
      <c r="O99" s="1910"/>
      <c r="P99" s="1910"/>
      <c r="Q99" s="1910"/>
      <c r="R99" s="1910"/>
      <c r="S99" s="1910"/>
      <c r="T99" s="1910"/>
      <c r="U99" s="1910"/>
    </row>
    <row r="100" spans="1:21" ht="14.45" customHeight="1">
      <c r="A100" s="1032"/>
      <c r="B100" s="1032"/>
      <c r="C100" s="1032"/>
      <c r="D100" s="1032"/>
      <c r="E100" s="1032"/>
      <c r="F100" s="1032"/>
      <c r="G100" s="1032"/>
      <c r="H100" s="1032"/>
      <c r="I100" s="1032"/>
      <c r="J100" s="1027"/>
      <c r="K100" s="1027"/>
      <c r="L100" s="1027"/>
      <c r="M100" s="1027"/>
      <c r="N100" s="1027"/>
      <c r="O100" s="1027"/>
      <c r="P100" s="1027"/>
      <c r="Q100" s="1027"/>
      <c r="R100" s="1027"/>
      <c r="S100" s="1027"/>
      <c r="T100" s="1027"/>
      <c r="U100" s="1027"/>
    </row>
    <row r="101" spans="1:21" ht="14.45" customHeight="1">
      <c r="A101" s="1911" t="s">
        <v>519</v>
      </c>
      <c r="B101" s="1911"/>
      <c r="C101" s="1911"/>
      <c r="D101" s="1911"/>
      <c r="E101" s="1911"/>
      <c r="F101" s="1911"/>
      <c r="G101" s="1911"/>
      <c r="H101" s="1911"/>
      <c r="I101" s="1911"/>
      <c r="J101" s="1911"/>
      <c r="K101" s="1911"/>
      <c r="L101" s="1911"/>
      <c r="M101" s="1911"/>
      <c r="N101" s="1911"/>
      <c r="O101" s="1911"/>
      <c r="P101" s="1911"/>
      <c r="Q101" s="1911"/>
      <c r="R101" s="1911"/>
      <c r="S101" s="1911"/>
      <c r="T101" s="1911"/>
      <c r="U101" s="1911"/>
    </row>
    <row r="102" spans="1:21" ht="14.45" customHeight="1">
      <c r="A102" s="1844" t="s">
        <v>8</v>
      </c>
      <c r="B102" s="1834" t="s">
        <v>520</v>
      </c>
      <c r="C102" s="1835"/>
      <c r="D102" s="1835"/>
      <c r="E102" s="1841"/>
      <c r="F102" s="1846" t="s">
        <v>511</v>
      </c>
      <c r="G102" s="1835"/>
      <c r="H102" s="1835"/>
      <c r="I102" s="1835"/>
      <c r="J102" s="1835"/>
      <c r="K102" s="1835"/>
      <c r="L102" s="1835"/>
      <c r="M102" s="1841"/>
      <c r="N102" s="1834" t="s">
        <v>512</v>
      </c>
      <c r="O102" s="1835"/>
      <c r="P102" s="1835"/>
      <c r="Q102" s="1835"/>
      <c r="R102" s="1835"/>
      <c r="S102" s="1835"/>
      <c r="T102" s="1835"/>
      <c r="U102" s="1835"/>
    </row>
    <row r="103" spans="1:21" ht="14.45" customHeight="1">
      <c r="A103" s="1844"/>
      <c r="B103" s="1834" t="s">
        <v>498</v>
      </c>
      <c r="C103" s="1835"/>
      <c r="D103" s="1835"/>
      <c r="E103" s="1841"/>
      <c r="F103" s="1846" t="s">
        <v>498</v>
      </c>
      <c r="G103" s="1835"/>
      <c r="H103" s="1835"/>
      <c r="I103" s="1841"/>
      <c r="J103" s="1834" t="s">
        <v>489</v>
      </c>
      <c r="K103" s="1835"/>
      <c r="L103" s="1835"/>
      <c r="M103" s="1841"/>
      <c r="N103" s="1834" t="s">
        <v>498</v>
      </c>
      <c r="O103" s="1835"/>
      <c r="P103" s="1835"/>
      <c r="Q103" s="1841"/>
      <c r="R103" s="1834" t="s">
        <v>489</v>
      </c>
      <c r="S103" s="1835"/>
      <c r="T103" s="1835"/>
      <c r="U103" s="1835"/>
    </row>
    <row r="104" spans="1:21" ht="14.45" customHeight="1">
      <c r="A104" s="1844"/>
      <c r="B104" s="1833" t="s">
        <v>463</v>
      </c>
      <c r="C104" s="1834" t="s">
        <v>33</v>
      </c>
      <c r="D104" s="1835"/>
      <c r="E104" s="1841"/>
      <c r="F104" s="1833" t="s">
        <v>463</v>
      </c>
      <c r="G104" s="1834" t="s">
        <v>33</v>
      </c>
      <c r="H104" s="1835"/>
      <c r="I104" s="1841"/>
      <c r="J104" s="1833" t="s">
        <v>513</v>
      </c>
      <c r="K104" s="1834" t="s">
        <v>33</v>
      </c>
      <c r="L104" s="1835"/>
      <c r="M104" s="1841"/>
      <c r="N104" s="1833" t="s">
        <v>463</v>
      </c>
      <c r="O104" s="1834" t="s">
        <v>33</v>
      </c>
      <c r="P104" s="1835"/>
      <c r="Q104" s="1841"/>
      <c r="R104" s="1833" t="s">
        <v>513</v>
      </c>
      <c r="S104" s="1834" t="s">
        <v>33</v>
      </c>
      <c r="T104" s="1835"/>
      <c r="U104" s="1835"/>
    </row>
    <row r="105" spans="1:21" ht="14.45" customHeight="1">
      <c r="A105" s="1844"/>
      <c r="B105" s="1833"/>
      <c r="C105" s="1834" t="s">
        <v>466</v>
      </c>
      <c r="D105" s="1835" t="s">
        <v>467</v>
      </c>
      <c r="E105" s="1841" t="s">
        <v>468</v>
      </c>
      <c r="F105" s="1833"/>
      <c r="G105" s="1834" t="s">
        <v>466</v>
      </c>
      <c r="H105" s="1835" t="s">
        <v>467</v>
      </c>
      <c r="I105" s="1841" t="s">
        <v>468</v>
      </c>
      <c r="J105" s="1833"/>
      <c r="K105" s="1834" t="s">
        <v>466</v>
      </c>
      <c r="L105" s="1835" t="s">
        <v>467</v>
      </c>
      <c r="M105" s="1841" t="s">
        <v>468</v>
      </c>
      <c r="N105" s="1833"/>
      <c r="O105" s="1834" t="s">
        <v>466</v>
      </c>
      <c r="P105" s="1835" t="s">
        <v>467</v>
      </c>
      <c r="Q105" s="1841" t="s">
        <v>468</v>
      </c>
      <c r="R105" s="1833"/>
      <c r="S105" s="1834" t="s">
        <v>466</v>
      </c>
      <c r="T105" s="1835" t="s">
        <v>467</v>
      </c>
      <c r="U105" s="1835" t="s">
        <v>468</v>
      </c>
    </row>
    <row r="106" spans="1:21" ht="14.45" customHeight="1">
      <c r="A106" s="1844"/>
      <c r="B106" s="1833"/>
      <c r="C106" s="1834"/>
      <c r="D106" s="1835"/>
      <c r="E106" s="1841"/>
      <c r="F106" s="1833"/>
      <c r="G106" s="1834"/>
      <c r="H106" s="1835"/>
      <c r="I106" s="1841"/>
      <c r="J106" s="1833"/>
      <c r="K106" s="1834"/>
      <c r="L106" s="1835"/>
      <c r="M106" s="1841"/>
      <c r="N106" s="1833"/>
      <c r="O106" s="1834"/>
      <c r="P106" s="1835"/>
      <c r="Q106" s="1841"/>
      <c r="R106" s="1833"/>
      <c r="S106" s="1834"/>
      <c r="T106" s="1835"/>
      <c r="U106" s="1835"/>
    </row>
    <row r="107" spans="1:21" ht="14.45" customHeight="1" thickBot="1">
      <c r="A107" s="1845"/>
      <c r="B107" s="1836" t="s">
        <v>1</v>
      </c>
      <c r="C107" s="1837"/>
      <c r="D107" s="1837"/>
      <c r="E107" s="1838"/>
      <c r="F107" s="1852" t="s">
        <v>1</v>
      </c>
      <c r="G107" s="1837"/>
      <c r="H107" s="1837"/>
      <c r="I107" s="1838"/>
      <c r="J107" s="1836" t="s">
        <v>469</v>
      </c>
      <c r="K107" s="1837"/>
      <c r="L107" s="1837"/>
      <c r="M107" s="1838"/>
      <c r="N107" s="1836" t="s">
        <v>1</v>
      </c>
      <c r="O107" s="1837"/>
      <c r="P107" s="1837"/>
      <c r="Q107" s="1838"/>
      <c r="R107" s="1836" t="s">
        <v>469</v>
      </c>
      <c r="S107" s="1837"/>
      <c r="T107" s="1837"/>
      <c r="U107" s="1837"/>
    </row>
    <row r="108" spans="1:21" ht="14.45" customHeight="1">
      <c r="A108" s="28" t="s">
        <v>9</v>
      </c>
      <c r="B108" s="910">
        <v>320453</v>
      </c>
      <c r="C108" s="833">
        <v>109920</v>
      </c>
      <c r="D108" s="833">
        <v>106552</v>
      </c>
      <c r="E108" s="919">
        <v>103981</v>
      </c>
      <c r="F108" s="1033">
        <v>299611</v>
      </c>
      <c r="G108" s="833">
        <v>98797</v>
      </c>
      <c r="H108" s="1008">
        <v>101463</v>
      </c>
      <c r="I108" s="919">
        <v>99351</v>
      </c>
      <c r="J108" s="1034">
        <f>F108/B108*100</f>
        <v>93.496082108764782</v>
      </c>
      <c r="K108" s="1035">
        <f>G108/C108*100</f>
        <v>89.880822416302763</v>
      </c>
      <c r="L108" s="1036">
        <f>H108/D108*100</f>
        <v>95.223928222839547</v>
      </c>
      <c r="M108" s="1037">
        <f>I108/E108*100</f>
        <v>95.547263442359665</v>
      </c>
      <c r="N108" s="910">
        <v>1284</v>
      </c>
      <c r="O108" s="1038">
        <v>867</v>
      </c>
      <c r="P108" s="1010">
        <v>256</v>
      </c>
      <c r="Q108" s="1017">
        <v>161</v>
      </c>
      <c r="R108" s="1034">
        <f>N108/B108*100</f>
        <v>0.40068278343470021</v>
      </c>
      <c r="S108" s="1035">
        <f>O108/C108*100</f>
        <v>0.78875545851528395</v>
      </c>
      <c r="T108" s="1036">
        <f>P108/D108*100</f>
        <v>0.2402582776484721</v>
      </c>
      <c r="U108" s="1036">
        <f>Q108/E108*100</f>
        <v>0.15483597965012838</v>
      </c>
    </row>
    <row r="109" spans="1:21" ht="14.45" customHeight="1">
      <c r="A109" s="24" t="s">
        <v>10</v>
      </c>
      <c r="B109" s="914">
        <v>374117</v>
      </c>
      <c r="C109" s="847">
        <v>128468</v>
      </c>
      <c r="D109" s="847">
        <v>124081</v>
      </c>
      <c r="E109" s="916">
        <v>121568</v>
      </c>
      <c r="F109" s="1012">
        <v>343281</v>
      </c>
      <c r="G109" s="847">
        <v>109545</v>
      </c>
      <c r="H109" s="1013">
        <v>117975</v>
      </c>
      <c r="I109" s="916">
        <v>115761</v>
      </c>
      <c r="J109" s="1039">
        <f t="shared" ref="J109:M126" si="15">F109/B109*100</f>
        <v>91.75765870035309</v>
      </c>
      <c r="K109" s="1040">
        <f t="shared" si="15"/>
        <v>85.270261855092315</v>
      </c>
      <c r="L109" s="1041">
        <f t="shared" si="15"/>
        <v>95.079020962113461</v>
      </c>
      <c r="M109" s="1042">
        <f t="shared" si="15"/>
        <v>95.223249539352466</v>
      </c>
      <c r="N109" s="914">
        <v>2069</v>
      </c>
      <c r="O109" s="1043">
        <v>1561</v>
      </c>
      <c r="P109" s="1015">
        <v>349</v>
      </c>
      <c r="Q109" s="1018">
        <v>159</v>
      </c>
      <c r="R109" s="1039">
        <f t="shared" ref="R109:U126" si="16">N109/B109*100</f>
        <v>0.55303554770299124</v>
      </c>
      <c r="S109" s="1040">
        <f t="shared" si="16"/>
        <v>1.2150885823707072</v>
      </c>
      <c r="T109" s="1041">
        <f t="shared" si="16"/>
        <v>0.28126788146452719</v>
      </c>
      <c r="U109" s="1041">
        <f t="shared" si="16"/>
        <v>0.13079099763095553</v>
      </c>
    </row>
    <row r="110" spans="1:21" ht="14.45" customHeight="1">
      <c r="A110" s="28" t="s">
        <v>11</v>
      </c>
      <c r="B110" s="918">
        <v>112940</v>
      </c>
      <c r="C110" s="833">
        <v>39212</v>
      </c>
      <c r="D110" s="833">
        <v>37188</v>
      </c>
      <c r="E110" s="919">
        <v>36540</v>
      </c>
      <c r="F110" s="1007">
        <v>102414</v>
      </c>
      <c r="G110" s="833">
        <v>33954</v>
      </c>
      <c r="H110" s="1008">
        <v>34369</v>
      </c>
      <c r="I110" s="919">
        <v>34091</v>
      </c>
      <c r="J110" s="1044">
        <f t="shared" si="15"/>
        <v>90.680007083407119</v>
      </c>
      <c r="K110" s="1035">
        <f t="shared" si="15"/>
        <v>86.590839538916654</v>
      </c>
      <c r="L110" s="1036">
        <f t="shared" si="15"/>
        <v>92.419597719694522</v>
      </c>
      <c r="M110" s="1037">
        <f t="shared" si="15"/>
        <v>93.297755883962779</v>
      </c>
      <c r="N110" s="918">
        <v>1511</v>
      </c>
      <c r="O110" s="1038">
        <v>757</v>
      </c>
      <c r="P110" s="1010">
        <v>426</v>
      </c>
      <c r="Q110" s="1017">
        <v>328</v>
      </c>
      <c r="R110" s="1044">
        <f t="shared" si="16"/>
        <v>1.3378785195679122</v>
      </c>
      <c r="S110" s="1035">
        <f t="shared" si="16"/>
        <v>1.9305314699581761</v>
      </c>
      <c r="T110" s="1036">
        <f t="shared" si="16"/>
        <v>1.1455308163923845</v>
      </c>
      <c r="U110" s="1036">
        <f t="shared" si="16"/>
        <v>0.89764641488779406</v>
      </c>
    </row>
    <row r="111" spans="1:21" ht="14.45" customHeight="1">
      <c r="A111" s="24" t="s">
        <v>12</v>
      </c>
      <c r="B111" s="914">
        <v>69028</v>
      </c>
      <c r="C111" s="847">
        <v>23203</v>
      </c>
      <c r="D111" s="847">
        <v>22551</v>
      </c>
      <c r="E111" s="916">
        <v>23274</v>
      </c>
      <c r="F111" s="1012">
        <v>65354</v>
      </c>
      <c r="G111" s="847">
        <v>21501</v>
      </c>
      <c r="H111" s="1013">
        <v>21618</v>
      </c>
      <c r="I111" s="916">
        <v>22235</v>
      </c>
      <c r="J111" s="1039">
        <f t="shared" si="15"/>
        <v>94.677522164918585</v>
      </c>
      <c r="K111" s="1040">
        <f t="shared" si="15"/>
        <v>92.664741628237721</v>
      </c>
      <c r="L111" s="1041">
        <f t="shared" si="15"/>
        <v>95.862711187973929</v>
      </c>
      <c r="M111" s="1042">
        <f t="shared" si="15"/>
        <v>95.535791011429055</v>
      </c>
      <c r="N111" s="914">
        <v>596</v>
      </c>
      <c r="O111" s="1043">
        <v>368</v>
      </c>
      <c r="P111" s="1015">
        <v>139</v>
      </c>
      <c r="Q111" s="1018">
        <v>89</v>
      </c>
      <c r="R111" s="1039">
        <f t="shared" si="16"/>
        <v>0.86341774352436695</v>
      </c>
      <c r="S111" s="1040">
        <f t="shared" si="16"/>
        <v>1.5860018101107616</v>
      </c>
      <c r="T111" s="1041">
        <f t="shared" si="16"/>
        <v>0.61638064830827899</v>
      </c>
      <c r="U111" s="1041">
        <f t="shared" si="16"/>
        <v>0.38240096244736616</v>
      </c>
    </row>
    <row r="112" spans="1:21" ht="14.45" customHeight="1">
      <c r="A112" s="28" t="s">
        <v>13</v>
      </c>
      <c r="B112" s="918">
        <v>19639</v>
      </c>
      <c r="C112" s="833">
        <v>6702</v>
      </c>
      <c r="D112" s="833">
        <v>6589</v>
      </c>
      <c r="E112" s="919">
        <v>6348</v>
      </c>
      <c r="F112" s="1007">
        <v>16605</v>
      </c>
      <c r="G112" s="833">
        <v>5047</v>
      </c>
      <c r="H112" s="1008">
        <v>5716</v>
      </c>
      <c r="I112" s="919">
        <v>5842</v>
      </c>
      <c r="J112" s="1044">
        <f t="shared" si="15"/>
        <v>84.551148225469731</v>
      </c>
      <c r="K112" s="1035">
        <f t="shared" si="15"/>
        <v>75.305878842136678</v>
      </c>
      <c r="L112" s="1036">
        <f t="shared" si="15"/>
        <v>86.750645014417969</v>
      </c>
      <c r="M112" s="1037">
        <f t="shared" si="15"/>
        <v>92.028985507246375</v>
      </c>
      <c r="N112" s="918">
        <v>148</v>
      </c>
      <c r="O112" s="1038">
        <v>137</v>
      </c>
      <c r="P112" s="1010">
        <v>7</v>
      </c>
      <c r="Q112" s="1017">
        <v>4</v>
      </c>
      <c r="R112" s="1044">
        <f t="shared" si="16"/>
        <v>0.7536025255868426</v>
      </c>
      <c r="S112" s="1035">
        <f t="shared" si="16"/>
        <v>2.0441659206207099</v>
      </c>
      <c r="T112" s="1036">
        <f t="shared" si="16"/>
        <v>0.1062376688420094</v>
      </c>
      <c r="U112" s="1036">
        <f t="shared" si="16"/>
        <v>6.3011972274732195E-2</v>
      </c>
    </row>
    <row r="113" spans="1:21" ht="14.45" customHeight="1">
      <c r="A113" s="24" t="s">
        <v>14</v>
      </c>
      <c r="B113" s="914">
        <v>57337</v>
      </c>
      <c r="C113" s="847">
        <v>20159</v>
      </c>
      <c r="D113" s="847">
        <v>18850</v>
      </c>
      <c r="E113" s="916">
        <v>18328</v>
      </c>
      <c r="F113" s="1012">
        <v>50771</v>
      </c>
      <c r="G113" s="847">
        <v>18069</v>
      </c>
      <c r="H113" s="1013">
        <v>17958</v>
      </c>
      <c r="I113" s="916">
        <v>14744</v>
      </c>
      <c r="J113" s="1039">
        <f t="shared" si="15"/>
        <v>88.548406787937978</v>
      </c>
      <c r="K113" s="1040">
        <f t="shared" si="15"/>
        <v>89.632422243166815</v>
      </c>
      <c r="L113" s="1041">
        <f t="shared" si="15"/>
        <v>95.267904509283824</v>
      </c>
      <c r="M113" s="1042">
        <f t="shared" si="15"/>
        <v>80.445220427760802</v>
      </c>
      <c r="N113" s="914">
        <v>719</v>
      </c>
      <c r="O113" s="1043">
        <v>371</v>
      </c>
      <c r="P113" s="1015">
        <v>201</v>
      </c>
      <c r="Q113" s="1018">
        <v>147</v>
      </c>
      <c r="R113" s="1039">
        <f t="shared" si="16"/>
        <v>1.253989570434449</v>
      </c>
      <c r="S113" s="1040">
        <f t="shared" si="16"/>
        <v>1.8403690659258891</v>
      </c>
      <c r="T113" s="1041">
        <f t="shared" si="16"/>
        <v>1.0663129973474801</v>
      </c>
      <c r="U113" s="1041">
        <f t="shared" si="16"/>
        <v>0.80205150589262331</v>
      </c>
    </row>
    <row r="114" spans="1:21" ht="14.45" customHeight="1">
      <c r="A114" s="28" t="s">
        <v>15</v>
      </c>
      <c r="B114" s="918">
        <v>181351</v>
      </c>
      <c r="C114" s="833">
        <v>62265</v>
      </c>
      <c r="D114" s="833">
        <v>60365</v>
      </c>
      <c r="E114" s="919">
        <v>58721</v>
      </c>
      <c r="F114" s="1007">
        <v>165470</v>
      </c>
      <c r="G114" s="833">
        <v>52981</v>
      </c>
      <c r="H114" s="1008">
        <v>56812</v>
      </c>
      <c r="I114" s="919">
        <v>55677</v>
      </c>
      <c r="J114" s="1044">
        <f t="shared" si="15"/>
        <v>91.242948756830671</v>
      </c>
      <c r="K114" s="1035">
        <f t="shared" si="15"/>
        <v>85.089536657833449</v>
      </c>
      <c r="L114" s="1036">
        <f t="shared" si="15"/>
        <v>94.114138987824063</v>
      </c>
      <c r="M114" s="1037">
        <f t="shared" si="15"/>
        <v>94.816164574853971</v>
      </c>
      <c r="N114" s="918">
        <v>701</v>
      </c>
      <c r="O114" s="1038">
        <v>538</v>
      </c>
      <c r="P114" s="1010">
        <v>104</v>
      </c>
      <c r="Q114" s="1017">
        <v>59</v>
      </c>
      <c r="R114" s="1044">
        <f t="shared" si="16"/>
        <v>0.38654322281101289</v>
      </c>
      <c r="S114" s="1035">
        <f t="shared" si="16"/>
        <v>0.86404882357664825</v>
      </c>
      <c r="T114" s="1036">
        <f t="shared" si="16"/>
        <v>0.17228526464010602</v>
      </c>
      <c r="U114" s="1036">
        <f t="shared" si="16"/>
        <v>0.1004751281483626</v>
      </c>
    </row>
    <row r="115" spans="1:21" ht="14.45" customHeight="1">
      <c r="A115" s="24" t="s">
        <v>24</v>
      </c>
      <c r="B115" s="914">
        <v>42154</v>
      </c>
      <c r="C115" s="847">
        <v>13924</v>
      </c>
      <c r="D115" s="847">
        <v>14230</v>
      </c>
      <c r="E115" s="916">
        <v>14000</v>
      </c>
      <c r="F115" s="1012">
        <v>39809</v>
      </c>
      <c r="G115" s="847">
        <v>12911</v>
      </c>
      <c r="H115" s="1013">
        <v>13401</v>
      </c>
      <c r="I115" s="916">
        <v>13497</v>
      </c>
      <c r="J115" s="1039">
        <f t="shared" si="15"/>
        <v>94.437064098306209</v>
      </c>
      <c r="K115" s="1040">
        <f t="shared" si="15"/>
        <v>92.724791726515363</v>
      </c>
      <c r="L115" s="1041">
        <f t="shared" si="15"/>
        <v>94.174279690794094</v>
      </c>
      <c r="M115" s="1042">
        <f t="shared" si="15"/>
        <v>96.407142857142858</v>
      </c>
      <c r="N115" s="914">
        <v>506</v>
      </c>
      <c r="O115" s="1043">
        <v>291</v>
      </c>
      <c r="P115" s="1015">
        <v>119</v>
      </c>
      <c r="Q115" s="1018">
        <v>96</v>
      </c>
      <c r="R115" s="1039">
        <f t="shared" si="16"/>
        <v>1.200360582625611</v>
      </c>
      <c r="S115" s="1040">
        <f t="shared" si="16"/>
        <v>2.0899166906061475</v>
      </c>
      <c r="T115" s="1041">
        <f t="shared" si="16"/>
        <v>0.83626141953619115</v>
      </c>
      <c r="U115" s="1041">
        <f t="shared" si="16"/>
        <v>0.68571428571428572</v>
      </c>
    </row>
    <row r="116" spans="1:21" ht="14.45" customHeight="1">
      <c r="A116" s="28" t="s">
        <v>16</v>
      </c>
      <c r="B116" s="918">
        <v>224695</v>
      </c>
      <c r="C116" s="833">
        <v>76701</v>
      </c>
      <c r="D116" s="833">
        <v>73973</v>
      </c>
      <c r="E116" s="919">
        <v>74021</v>
      </c>
      <c r="F116" s="1007">
        <v>203670</v>
      </c>
      <c r="G116" s="833">
        <v>63573</v>
      </c>
      <c r="H116" s="1008">
        <v>69338</v>
      </c>
      <c r="I116" s="919">
        <v>70759</v>
      </c>
      <c r="J116" s="1044">
        <f t="shared" si="15"/>
        <v>90.64287144796279</v>
      </c>
      <c r="K116" s="1035">
        <f t="shared" si="15"/>
        <v>82.884186646849457</v>
      </c>
      <c r="L116" s="1036">
        <f t="shared" si="15"/>
        <v>93.734200316331638</v>
      </c>
      <c r="M116" s="1037">
        <f t="shared" si="15"/>
        <v>95.593142486591645</v>
      </c>
      <c r="N116" s="918">
        <v>3019</v>
      </c>
      <c r="O116" s="1038">
        <v>2211</v>
      </c>
      <c r="P116" s="1010">
        <v>506</v>
      </c>
      <c r="Q116" s="1017">
        <v>302</v>
      </c>
      <c r="R116" s="1044">
        <f t="shared" si="16"/>
        <v>1.3435991010035826</v>
      </c>
      <c r="S116" s="1035">
        <f t="shared" si="16"/>
        <v>2.8826221300895685</v>
      </c>
      <c r="T116" s="1036">
        <f t="shared" si="16"/>
        <v>0.68403336352452915</v>
      </c>
      <c r="U116" s="1036">
        <f t="shared" si="16"/>
        <v>0.40799232650193867</v>
      </c>
    </row>
    <row r="117" spans="1:21" ht="14.45" customHeight="1">
      <c r="A117" s="24" t="s">
        <v>17</v>
      </c>
      <c r="B117" s="914">
        <v>514771</v>
      </c>
      <c r="C117" s="847">
        <v>176773</v>
      </c>
      <c r="D117" s="847">
        <v>170311</v>
      </c>
      <c r="E117" s="916">
        <v>167687</v>
      </c>
      <c r="F117" s="1012">
        <v>462782</v>
      </c>
      <c r="G117" s="847">
        <v>144450</v>
      </c>
      <c r="H117" s="1013">
        <v>158334</v>
      </c>
      <c r="I117" s="916">
        <v>159998</v>
      </c>
      <c r="J117" s="1039">
        <f t="shared" si="15"/>
        <v>89.900557723725697</v>
      </c>
      <c r="K117" s="1040">
        <f t="shared" si="15"/>
        <v>81.71496778354161</v>
      </c>
      <c r="L117" s="1041">
        <f t="shared" si="15"/>
        <v>92.967571090534378</v>
      </c>
      <c r="M117" s="1042">
        <f t="shared" si="15"/>
        <v>95.414671381800616</v>
      </c>
      <c r="N117" s="914">
        <v>6166</v>
      </c>
      <c r="O117" s="1043">
        <v>5318</v>
      </c>
      <c r="P117" s="1015">
        <v>631</v>
      </c>
      <c r="Q117" s="1018">
        <v>217</v>
      </c>
      <c r="R117" s="1039">
        <f t="shared" si="16"/>
        <v>1.1978141736811125</v>
      </c>
      <c r="S117" s="1040">
        <f t="shared" si="16"/>
        <v>3.0083779762746574</v>
      </c>
      <c r="T117" s="1041">
        <f t="shared" si="16"/>
        <v>0.37049867595164143</v>
      </c>
      <c r="U117" s="1041">
        <f t="shared" si="16"/>
        <v>0.12940776565863782</v>
      </c>
    </row>
    <row r="118" spans="1:21" ht="14.45" customHeight="1">
      <c r="A118" s="28" t="s">
        <v>18</v>
      </c>
      <c r="B118" s="918">
        <v>114758</v>
      </c>
      <c r="C118" s="833">
        <v>39386</v>
      </c>
      <c r="D118" s="833">
        <v>37989</v>
      </c>
      <c r="E118" s="919">
        <v>37383</v>
      </c>
      <c r="F118" s="1007">
        <v>108126</v>
      </c>
      <c r="G118" s="833">
        <v>35496</v>
      </c>
      <c r="H118" s="1008">
        <v>36274</v>
      </c>
      <c r="I118" s="919">
        <v>36356</v>
      </c>
      <c r="J118" s="1044">
        <f t="shared" si="15"/>
        <v>94.220882204290774</v>
      </c>
      <c r="K118" s="1035">
        <f t="shared" si="15"/>
        <v>90.123394099426193</v>
      </c>
      <c r="L118" s="1036">
        <f t="shared" si="15"/>
        <v>95.485535286530308</v>
      </c>
      <c r="M118" s="1037">
        <f t="shared" si="15"/>
        <v>97.252761950619274</v>
      </c>
      <c r="N118" s="918">
        <v>257</v>
      </c>
      <c r="O118" s="1038">
        <v>183</v>
      </c>
      <c r="P118" s="1010">
        <v>45</v>
      </c>
      <c r="Q118" s="1017">
        <v>29</v>
      </c>
      <c r="R118" s="1044">
        <f t="shared" si="16"/>
        <v>0.22394952857317135</v>
      </c>
      <c r="S118" s="1035">
        <f t="shared" si="16"/>
        <v>0.46463210277763672</v>
      </c>
      <c r="T118" s="1036">
        <f t="shared" si="16"/>
        <v>0.11845534233593934</v>
      </c>
      <c r="U118" s="1036">
        <f t="shared" si="16"/>
        <v>7.7575368483000298E-2</v>
      </c>
    </row>
    <row r="119" spans="1:21" ht="14.45" customHeight="1">
      <c r="A119" s="24" t="s">
        <v>19</v>
      </c>
      <c r="B119" s="914">
        <v>24580</v>
      </c>
      <c r="C119" s="847">
        <v>8391</v>
      </c>
      <c r="D119" s="847">
        <v>8094</v>
      </c>
      <c r="E119" s="916">
        <v>8095</v>
      </c>
      <c r="F119" s="1012">
        <v>22361</v>
      </c>
      <c r="G119" s="847">
        <v>7093</v>
      </c>
      <c r="H119" s="1013">
        <v>7585</v>
      </c>
      <c r="I119" s="916">
        <v>7683</v>
      </c>
      <c r="J119" s="1039">
        <f t="shared" si="15"/>
        <v>90.972335231895855</v>
      </c>
      <c r="K119" s="1040">
        <f t="shared" si="15"/>
        <v>84.531045167441306</v>
      </c>
      <c r="L119" s="1041">
        <f t="shared" si="15"/>
        <v>93.711391153941193</v>
      </c>
      <c r="M119" s="1042">
        <f t="shared" si="15"/>
        <v>94.910438542310075</v>
      </c>
      <c r="N119" s="914">
        <v>149</v>
      </c>
      <c r="O119" s="1043">
        <v>89</v>
      </c>
      <c r="P119" s="1015">
        <v>42</v>
      </c>
      <c r="Q119" s="1018">
        <v>18</v>
      </c>
      <c r="R119" s="1039">
        <f t="shared" si="16"/>
        <v>0.6061838893409276</v>
      </c>
      <c r="S119" s="1040">
        <f t="shared" si="16"/>
        <v>1.0606602312000952</v>
      </c>
      <c r="T119" s="1041">
        <f t="shared" si="16"/>
        <v>0.51890289103039289</v>
      </c>
      <c r="U119" s="1041">
        <f t="shared" si="16"/>
        <v>0.22235948116121063</v>
      </c>
    </row>
    <row r="120" spans="1:21" ht="14.45" customHeight="1">
      <c r="A120" s="28" t="s">
        <v>20</v>
      </c>
      <c r="B120" s="918">
        <v>114446</v>
      </c>
      <c r="C120" s="833">
        <v>38442</v>
      </c>
      <c r="D120" s="833">
        <v>38065</v>
      </c>
      <c r="E120" s="919">
        <v>37939</v>
      </c>
      <c r="F120" s="1007">
        <v>108089</v>
      </c>
      <c r="G120" s="833">
        <v>35506</v>
      </c>
      <c r="H120" s="1008">
        <v>36133</v>
      </c>
      <c r="I120" s="919">
        <v>36450</v>
      </c>
      <c r="J120" s="1044">
        <f t="shared" si="15"/>
        <v>94.445415305034686</v>
      </c>
      <c r="K120" s="1035">
        <f t="shared" si="15"/>
        <v>92.362520160241402</v>
      </c>
      <c r="L120" s="1036">
        <f t="shared" si="15"/>
        <v>94.924471299093653</v>
      </c>
      <c r="M120" s="1037">
        <f t="shared" si="15"/>
        <v>96.075278736919785</v>
      </c>
      <c r="N120" s="918">
        <v>331</v>
      </c>
      <c r="O120" s="1038">
        <v>286</v>
      </c>
      <c r="P120" s="1010">
        <v>34</v>
      </c>
      <c r="Q120" s="1017">
        <v>11</v>
      </c>
      <c r="R120" s="1044">
        <f t="shared" si="16"/>
        <v>0.28921936983380808</v>
      </c>
      <c r="S120" s="1035">
        <f t="shared" si="16"/>
        <v>0.74397794079392332</v>
      </c>
      <c r="T120" s="1036">
        <f t="shared" si="16"/>
        <v>8.9320898463155121E-2</v>
      </c>
      <c r="U120" s="1036">
        <f t="shared" si="16"/>
        <v>2.8993911278631487E-2</v>
      </c>
    </row>
    <row r="121" spans="1:21" ht="14.45" customHeight="1">
      <c r="A121" s="24" t="s">
        <v>21</v>
      </c>
      <c r="B121" s="914">
        <v>55881</v>
      </c>
      <c r="C121" s="847">
        <v>18725</v>
      </c>
      <c r="D121" s="847">
        <v>18496</v>
      </c>
      <c r="E121" s="916">
        <v>18660</v>
      </c>
      <c r="F121" s="1012">
        <v>52283</v>
      </c>
      <c r="G121" s="847">
        <v>17277</v>
      </c>
      <c r="H121" s="1013">
        <v>17366</v>
      </c>
      <c r="I121" s="916">
        <v>17640</v>
      </c>
      <c r="J121" s="1039">
        <f t="shared" si="15"/>
        <v>93.561317800325696</v>
      </c>
      <c r="K121" s="1040">
        <f t="shared" si="15"/>
        <v>92.267022696929232</v>
      </c>
      <c r="L121" s="1041">
        <f t="shared" si="15"/>
        <v>93.890570934256061</v>
      </c>
      <c r="M121" s="1042">
        <f t="shared" si="15"/>
        <v>94.533762057877809</v>
      </c>
      <c r="N121" s="914">
        <v>173</v>
      </c>
      <c r="O121" s="1043">
        <v>97</v>
      </c>
      <c r="P121" s="1015">
        <v>37</v>
      </c>
      <c r="Q121" s="1018">
        <v>39</v>
      </c>
      <c r="R121" s="1039">
        <f t="shared" si="16"/>
        <v>0.30958644261913709</v>
      </c>
      <c r="S121" s="1040">
        <f t="shared" si="16"/>
        <v>0.51802403204272363</v>
      </c>
      <c r="T121" s="1041">
        <f t="shared" si="16"/>
        <v>0.20004325259515571</v>
      </c>
      <c r="U121" s="1041">
        <f t="shared" si="16"/>
        <v>0.20900321543408359</v>
      </c>
    </row>
    <row r="122" spans="1:21" ht="14.45" customHeight="1">
      <c r="A122" s="28" t="s">
        <v>22</v>
      </c>
      <c r="B122" s="918">
        <v>78346</v>
      </c>
      <c r="C122" s="833">
        <v>26634</v>
      </c>
      <c r="D122" s="833">
        <v>25897</v>
      </c>
      <c r="E122" s="919">
        <v>25815</v>
      </c>
      <c r="F122" s="1007">
        <v>69462</v>
      </c>
      <c r="G122" s="833">
        <v>21441</v>
      </c>
      <c r="H122" s="1008">
        <v>23812</v>
      </c>
      <c r="I122" s="919">
        <v>24209</v>
      </c>
      <c r="J122" s="1044">
        <f t="shared" si="15"/>
        <v>88.660557016312254</v>
      </c>
      <c r="K122" s="1035">
        <f t="shared" si="15"/>
        <v>80.502365397612081</v>
      </c>
      <c r="L122" s="1036">
        <f t="shared" si="15"/>
        <v>91.948874386994632</v>
      </c>
      <c r="M122" s="1037">
        <f t="shared" si="15"/>
        <v>93.7788107689328</v>
      </c>
      <c r="N122" s="918">
        <v>1274</v>
      </c>
      <c r="O122" s="1038">
        <v>970</v>
      </c>
      <c r="P122" s="1010">
        <v>222</v>
      </c>
      <c r="Q122" s="1017">
        <v>82</v>
      </c>
      <c r="R122" s="1044">
        <f t="shared" si="16"/>
        <v>1.6261200316544557</v>
      </c>
      <c r="S122" s="1035">
        <f t="shared" si="16"/>
        <v>3.64196140271833</v>
      </c>
      <c r="T122" s="1036">
        <f t="shared" si="16"/>
        <v>0.8572421516005716</v>
      </c>
      <c r="U122" s="1036">
        <f t="shared" si="16"/>
        <v>0.31764478016656983</v>
      </c>
    </row>
    <row r="123" spans="1:21" ht="14.45" customHeight="1" thickBot="1">
      <c r="A123" s="861" t="s">
        <v>23</v>
      </c>
      <c r="B123" s="922">
        <v>56942</v>
      </c>
      <c r="C123" s="865">
        <v>18911</v>
      </c>
      <c r="D123" s="865">
        <v>18912</v>
      </c>
      <c r="E123" s="973">
        <v>19119</v>
      </c>
      <c r="F123" s="1019">
        <v>54462</v>
      </c>
      <c r="G123" s="865">
        <v>17922</v>
      </c>
      <c r="H123" s="1020">
        <v>18190</v>
      </c>
      <c r="I123" s="973">
        <v>18350</v>
      </c>
      <c r="J123" s="1045">
        <f>F123/B123*100</f>
        <v>95.644691089178451</v>
      </c>
      <c r="K123" s="1046">
        <f t="shared" si="15"/>
        <v>94.77023954312304</v>
      </c>
      <c r="L123" s="1047">
        <f t="shared" si="15"/>
        <v>96.18231810490694</v>
      </c>
      <c r="M123" s="1048">
        <f>I123/E123*100</f>
        <v>95.977823107903134</v>
      </c>
      <c r="N123" s="922">
        <v>13</v>
      </c>
      <c r="O123" s="1049">
        <v>9</v>
      </c>
      <c r="P123" s="1022">
        <v>4</v>
      </c>
      <c r="Q123" s="1023">
        <v>0</v>
      </c>
      <c r="R123" s="1045">
        <f t="shared" si="16"/>
        <v>2.2830248322854834E-2</v>
      </c>
      <c r="S123" s="1046">
        <f t="shared" si="16"/>
        <v>4.7591348950346363E-2</v>
      </c>
      <c r="T123" s="1047">
        <f t="shared" si="16"/>
        <v>2.1150592216582064E-2</v>
      </c>
      <c r="U123" s="1047">
        <f t="shared" si="16"/>
        <v>0</v>
      </c>
    </row>
    <row r="124" spans="1:21" ht="14.45" customHeight="1">
      <c r="A124" s="870" t="s">
        <v>28</v>
      </c>
      <c r="B124" s="927">
        <v>1910047</v>
      </c>
      <c r="C124" s="928">
        <v>655399</v>
      </c>
      <c r="D124" s="932">
        <v>632701</v>
      </c>
      <c r="E124" s="929">
        <v>621947</v>
      </c>
      <c r="F124" s="1024">
        <f>SUM(F108:F109,F112,F113,F114,F116,F117,F118,F119,F122)</f>
        <v>1742139</v>
      </c>
      <c r="G124" s="928">
        <f>SUM(G108:G109,G112,G113,G114,G116,G117,G118,G119,G122)</f>
        <v>556492</v>
      </c>
      <c r="H124" s="932">
        <f>SUM(H108:H109,H112,H113,H114,H116,H117,H118,H119,H122)</f>
        <v>595267</v>
      </c>
      <c r="I124" s="929">
        <f>SUM(I108:I109,I112,I113,I114,I116,I117,I118,I119,I122)</f>
        <v>590380</v>
      </c>
      <c r="J124" s="1050">
        <f t="shared" si="15"/>
        <v>91.209221553186921</v>
      </c>
      <c r="K124" s="1051">
        <f t="shared" si="15"/>
        <v>84.908887563148568</v>
      </c>
      <c r="L124" s="1052">
        <f t="shared" si="15"/>
        <v>94.083461224180141</v>
      </c>
      <c r="M124" s="1053">
        <f t="shared" si="15"/>
        <v>94.92448713475585</v>
      </c>
      <c r="N124" s="927">
        <f>SUM(N108:N109,N112,N113,N114,N116,N117,N118,N119,N122)</f>
        <v>15786</v>
      </c>
      <c r="O124" s="928">
        <f>SUM(O108:O109,O112,O113,O114,O116,O117,O118,O119,O122)</f>
        <v>12245</v>
      </c>
      <c r="P124" s="932">
        <f>SUM(P108:P109,P112,P113,P114,P116,P117,P118,P119,P122)</f>
        <v>2363</v>
      </c>
      <c r="Q124" s="929">
        <f>SUM(Q108:Q109,Q112,Q113,Q114,Q116,Q117,Q118,Q119,Q122)</f>
        <v>1178</v>
      </c>
      <c r="R124" s="1050">
        <f t="shared" si="16"/>
        <v>0.82647180933244047</v>
      </c>
      <c r="S124" s="1051">
        <f t="shared" si="16"/>
        <v>1.8683275378815041</v>
      </c>
      <c r="T124" s="1052">
        <f t="shared" si="16"/>
        <v>0.37347815160715725</v>
      </c>
      <c r="U124" s="1052">
        <f t="shared" si="16"/>
        <v>0.18940520655296994</v>
      </c>
    </row>
    <row r="125" spans="1:21" ht="14.45" customHeight="1">
      <c r="A125" s="882" t="s">
        <v>27</v>
      </c>
      <c r="B125" s="939">
        <v>451391</v>
      </c>
      <c r="C125" s="940">
        <v>152417</v>
      </c>
      <c r="D125" s="944">
        <v>149442</v>
      </c>
      <c r="E125" s="941">
        <v>149532</v>
      </c>
      <c r="F125" s="1025">
        <f>SUM(F110,F111,F115,F120,F121,F123)</f>
        <v>422411</v>
      </c>
      <c r="G125" s="940">
        <f>SUM(G110,G111,G115,G120,G121,G123)</f>
        <v>139071</v>
      </c>
      <c r="H125" s="944">
        <f>SUM(H110,H111,H115,H120,H121,H123)</f>
        <v>141077</v>
      </c>
      <c r="I125" s="941">
        <f>SUM(I110,I111,I115,I120,I121,I123)</f>
        <v>142263</v>
      </c>
      <c r="J125" s="1054">
        <f t="shared" si="15"/>
        <v>93.579845411184536</v>
      </c>
      <c r="K125" s="1055">
        <f t="shared" si="15"/>
        <v>91.24375889828562</v>
      </c>
      <c r="L125" s="1056">
        <f t="shared" si="15"/>
        <v>94.402510673037028</v>
      </c>
      <c r="M125" s="1057">
        <f t="shared" si="15"/>
        <v>95.138833159457505</v>
      </c>
      <c r="N125" s="939">
        <f>SUM(N110,N111,N115,N120,N121,N123)</f>
        <v>3130</v>
      </c>
      <c r="O125" s="940">
        <f>SUM(O110,O111,O115,O120,O121,O123)</f>
        <v>1808</v>
      </c>
      <c r="P125" s="944">
        <f>SUM(P110,P111,P115,P120,P121,P123)</f>
        <v>759</v>
      </c>
      <c r="Q125" s="941">
        <f>SUM(Q110,Q111,Q115,Q120,Q121,Q123)</f>
        <v>563</v>
      </c>
      <c r="R125" s="1054">
        <f t="shared" si="16"/>
        <v>0.69341214158013786</v>
      </c>
      <c r="S125" s="1055">
        <f t="shared" si="16"/>
        <v>1.1862193849767415</v>
      </c>
      <c r="T125" s="1056">
        <f t="shared" si="16"/>
        <v>0.50788934837595856</v>
      </c>
      <c r="U125" s="1056">
        <f t="shared" si="16"/>
        <v>0.37650803841318248</v>
      </c>
    </row>
    <row r="126" spans="1:21" ht="14.45" customHeight="1">
      <c r="A126" s="890" t="s">
        <v>26</v>
      </c>
      <c r="B126" s="951">
        <v>2361438</v>
      </c>
      <c r="C126" s="952">
        <v>807816</v>
      </c>
      <c r="D126" s="956">
        <v>782143</v>
      </c>
      <c r="E126" s="953">
        <v>771479</v>
      </c>
      <c r="F126" s="1026">
        <f>SUM(F108:F123)</f>
        <v>2164550</v>
      </c>
      <c r="G126" s="952">
        <f>SUM(G108:G123)</f>
        <v>695563</v>
      </c>
      <c r="H126" s="956">
        <f>SUM(H108:H123)</f>
        <v>736344</v>
      </c>
      <c r="I126" s="953">
        <f>SUM(I108:I123)</f>
        <v>732643</v>
      </c>
      <c r="J126" s="1058">
        <f t="shared" si="15"/>
        <v>91.662368438214344</v>
      </c>
      <c r="K126" s="1059">
        <f t="shared" si="15"/>
        <v>86.104137575883627</v>
      </c>
      <c r="L126" s="1060">
        <f t="shared" si="15"/>
        <v>94.144421160836316</v>
      </c>
      <c r="M126" s="1061">
        <f t="shared" si="15"/>
        <v>94.966032776005576</v>
      </c>
      <c r="N126" s="951">
        <f>SUM(N108:N123)</f>
        <v>18916</v>
      </c>
      <c r="O126" s="952">
        <f>SUM(O108:O123)</f>
        <v>14053</v>
      </c>
      <c r="P126" s="956">
        <f>SUM(P108:P123)</f>
        <v>3122</v>
      </c>
      <c r="Q126" s="953">
        <f>SUM(Q108:Q123)</f>
        <v>1741</v>
      </c>
      <c r="R126" s="1058">
        <f t="shared" si="16"/>
        <v>0.80103733403121324</v>
      </c>
      <c r="S126" s="1059">
        <f t="shared" si="16"/>
        <v>1.7396288263664004</v>
      </c>
      <c r="T126" s="1060">
        <f t="shared" si="16"/>
        <v>0.39915974444570879</v>
      </c>
      <c r="U126" s="1060">
        <f t="shared" si="16"/>
        <v>0.22567043302539666</v>
      </c>
    </row>
    <row r="127" spans="1:21" ht="14.45" customHeight="1">
      <c r="A127" s="1850" t="s">
        <v>514</v>
      </c>
      <c r="B127" s="1850"/>
      <c r="C127" s="1850"/>
      <c r="D127" s="1850"/>
      <c r="E127" s="1850"/>
      <c r="F127" s="1850"/>
      <c r="G127" s="1850"/>
      <c r="H127" s="1850"/>
      <c r="I127" s="1850"/>
      <c r="J127" s="1850"/>
      <c r="K127" s="1850"/>
      <c r="L127" s="1850"/>
      <c r="M127" s="1850"/>
      <c r="N127" s="1850"/>
      <c r="O127" s="1850"/>
      <c r="P127" s="1850"/>
      <c r="Q127" s="1850"/>
      <c r="R127" s="1850"/>
      <c r="S127" s="1850"/>
      <c r="T127" s="1850"/>
      <c r="U127" s="1850"/>
    </row>
    <row r="128" spans="1:21" ht="14.45" customHeight="1">
      <c r="A128" s="1855" t="s">
        <v>471</v>
      </c>
      <c r="B128" s="1856"/>
      <c r="C128" s="1856"/>
      <c r="D128" s="1856"/>
      <c r="E128" s="1856"/>
      <c r="F128" s="1856"/>
      <c r="G128" s="1856"/>
      <c r="H128" s="1856"/>
      <c r="I128" s="1856"/>
      <c r="J128" s="1856"/>
      <c r="K128" s="1856"/>
      <c r="L128" s="1856"/>
      <c r="M128" s="1856"/>
      <c r="N128" s="1856"/>
      <c r="O128" s="1856"/>
      <c r="P128" s="1856"/>
      <c r="Q128" s="1856"/>
      <c r="R128" s="1856"/>
      <c r="S128" s="1856"/>
      <c r="T128" s="1856"/>
      <c r="U128" s="1856"/>
    </row>
    <row r="129" spans="1:21" ht="24" customHeight="1">
      <c r="A129" s="1850" t="s">
        <v>802</v>
      </c>
      <c r="B129" s="1850"/>
      <c r="C129" s="1850"/>
      <c r="D129" s="1850"/>
      <c r="E129" s="1850"/>
      <c r="F129" s="1850"/>
      <c r="G129" s="1850"/>
      <c r="H129" s="1850"/>
      <c r="I129" s="1850"/>
      <c r="J129" s="1850"/>
      <c r="K129" s="1850"/>
      <c r="L129" s="1850"/>
      <c r="M129" s="1850"/>
      <c r="N129" s="1850"/>
      <c r="O129" s="1850"/>
      <c r="P129" s="1850"/>
      <c r="Q129" s="1850"/>
      <c r="R129" s="1850"/>
      <c r="S129" s="1850"/>
      <c r="T129" s="1850"/>
      <c r="U129" s="1850"/>
    </row>
    <row r="130" spans="1:21" ht="14.45" customHeight="1">
      <c r="A130" s="1027"/>
      <c r="B130" s="1027"/>
      <c r="C130" s="1027"/>
      <c r="D130" s="1027"/>
      <c r="E130" s="1027"/>
      <c r="F130" s="1027"/>
      <c r="G130" s="1027"/>
      <c r="H130" s="1027"/>
      <c r="I130" s="1027"/>
      <c r="J130" s="1027"/>
      <c r="K130" s="1027"/>
      <c r="L130" s="1027"/>
      <c r="M130" s="1027"/>
      <c r="N130" s="1027"/>
      <c r="O130" s="1027"/>
      <c r="P130" s="1027"/>
      <c r="Q130" s="1027"/>
      <c r="R130" s="1027"/>
      <c r="S130" s="1027"/>
      <c r="T130" s="1027"/>
      <c r="U130" s="1027"/>
    </row>
    <row r="131" spans="1:21" ht="24" customHeight="1">
      <c r="A131" s="1910">
        <v>2019</v>
      </c>
      <c r="B131" s="1910"/>
      <c r="C131" s="1910"/>
      <c r="D131" s="1910"/>
      <c r="E131" s="1910"/>
      <c r="F131" s="1910"/>
      <c r="G131" s="1910"/>
      <c r="H131" s="1910"/>
      <c r="I131" s="1910"/>
      <c r="J131" s="1910"/>
      <c r="K131" s="1910"/>
      <c r="L131" s="1910"/>
      <c r="M131" s="1910"/>
      <c r="N131" s="1910"/>
      <c r="O131" s="1910"/>
      <c r="P131" s="1910"/>
      <c r="Q131" s="1910"/>
      <c r="R131" s="1910"/>
      <c r="S131" s="1910"/>
      <c r="T131" s="1910"/>
      <c r="U131" s="1910"/>
    </row>
    <row r="132" spans="1:21" ht="14.45" customHeight="1">
      <c r="A132" s="1027"/>
      <c r="B132" s="1027"/>
      <c r="C132" s="1027"/>
      <c r="D132" s="1027"/>
      <c r="E132" s="1027"/>
      <c r="F132" s="1027"/>
      <c r="G132" s="1027"/>
      <c r="H132" s="1027"/>
      <c r="I132" s="1027"/>
      <c r="J132" s="1027"/>
      <c r="K132" s="1027"/>
      <c r="L132" s="1027"/>
      <c r="M132" s="1027"/>
      <c r="N132" s="1027"/>
      <c r="O132" s="1027"/>
      <c r="P132" s="1027"/>
      <c r="Q132" s="1027"/>
      <c r="R132" s="1027"/>
      <c r="S132" s="1027"/>
      <c r="T132" s="1027"/>
      <c r="U132" s="1027"/>
    </row>
    <row r="133" spans="1:21" ht="14.45" customHeight="1">
      <c r="A133" s="1911" t="s">
        <v>521</v>
      </c>
      <c r="B133" s="1911"/>
      <c r="C133" s="1911"/>
      <c r="D133" s="1911"/>
      <c r="E133" s="1911"/>
      <c r="F133" s="1911"/>
      <c r="G133" s="1911"/>
      <c r="H133" s="1911"/>
      <c r="I133" s="1911"/>
      <c r="J133" s="1911"/>
      <c r="K133" s="1911"/>
      <c r="L133" s="1911"/>
      <c r="M133" s="1911"/>
      <c r="N133" s="1911"/>
      <c r="O133" s="1911"/>
      <c r="P133" s="1911"/>
      <c r="Q133" s="1911"/>
      <c r="R133" s="1911"/>
      <c r="S133" s="1911"/>
      <c r="T133" s="1911"/>
      <c r="U133" s="1911"/>
    </row>
    <row r="134" spans="1:21" ht="14.45" customHeight="1">
      <c r="A134" s="1844" t="s">
        <v>8</v>
      </c>
      <c r="B134" s="1834" t="s">
        <v>522</v>
      </c>
      <c r="C134" s="1835"/>
      <c r="D134" s="1835"/>
      <c r="E134" s="1841"/>
      <c r="F134" s="1846" t="s">
        <v>511</v>
      </c>
      <c r="G134" s="1835"/>
      <c r="H134" s="1835"/>
      <c r="I134" s="1835"/>
      <c r="J134" s="1835"/>
      <c r="K134" s="1835"/>
      <c r="L134" s="1835"/>
      <c r="M134" s="1841"/>
      <c r="N134" s="1834" t="s">
        <v>512</v>
      </c>
      <c r="O134" s="1835"/>
      <c r="P134" s="1835"/>
      <c r="Q134" s="1835"/>
      <c r="R134" s="1835"/>
      <c r="S134" s="1835"/>
      <c r="T134" s="1835"/>
      <c r="U134" s="1835"/>
    </row>
    <row r="135" spans="1:21" ht="14.45" customHeight="1">
      <c r="A135" s="1844"/>
      <c r="B135" s="1834" t="s">
        <v>498</v>
      </c>
      <c r="C135" s="1835"/>
      <c r="D135" s="1835"/>
      <c r="E135" s="1841"/>
      <c r="F135" s="1846" t="s">
        <v>498</v>
      </c>
      <c r="G135" s="1835"/>
      <c r="H135" s="1835"/>
      <c r="I135" s="1841"/>
      <c r="J135" s="1834" t="s">
        <v>489</v>
      </c>
      <c r="K135" s="1835"/>
      <c r="L135" s="1835"/>
      <c r="M135" s="1841"/>
      <c r="N135" s="1834" t="s">
        <v>498</v>
      </c>
      <c r="O135" s="1835"/>
      <c r="P135" s="1835"/>
      <c r="Q135" s="1841"/>
      <c r="R135" s="1834" t="s">
        <v>489</v>
      </c>
      <c r="S135" s="1835"/>
      <c r="T135" s="1835"/>
      <c r="U135" s="1835"/>
    </row>
    <row r="136" spans="1:21" ht="14.45" customHeight="1">
      <c r="A136" s="1844"/>
      <c r="B136" s="1833" t="s">
        <v>463</v>
      </c>
      <c r="C136" s="1834" t="s">
        <v>33</v>
      </c>
      <c r="D136" s="1835"/>
      <c r="E136" s="1841"/>
      <c r="F136" s="1833" t="s">
        <v>463</v>
      </c>
      <c r="G136" s="1834" t="s">
        <v>33</v>
      </c>
      <c r="H136" s="1835"/>
      <c r="I136" s="1841"/>
      <c r="J136" s="1833" t="s">
        <v>513</v>
      </c>
      <c r="K136" s="1834" t="s">
        <v>33</v>
      </c>
      <c r="L136" s="1835"/>
      <c r="M136" s="1841"/>
      <c r="N136" s="1833" t="s">
        <v>463</v>
      </c>
      <c r="O136" s="1834" t="s">
        <v>33</v>
      </c>
      <c r="P136" s="1835"/>
      <c r="Q136" s="1841"/>
      <c r="R136" s="1833" t="s">
        <v>513</v>
      </c>
      <c r="S136" s="1834" t="s">
        <v>33</v>
      </c>
      <c r="T136" s="1835"/>
      <c r="U136" s="1835"/>
    </row>
    <row r="137" spans="1:21" ht="14.45" customHeight="1">
      <c r="A137" s="1844"/>
      <c r="B137" s="1833"/>
      <c r="C137" s="1834" t="s">
        <v>466</v>
      </c>
      <c r="D137" s="1835" t="s">
        <v>467</v>
      </c>
      <c r="E137" s="1841" t="s">
        <v>468</v>
      </c>
      <c r="F137" s="1833"/>
      <c r="G137" s="1834" t="s">
        <v>466</v>
      </c>
      <c r="H137" s="1835" t="s">
        <v>467</v>
      </c>
      <c r="I137" s="1841" t="s">
        <v>468</v>
      </c>
      <c r="J137" s="1833"/>
      <c r="K137" s="1834" t="s">
        <v>466</v>
      </c>
      <c r="L137" s="1835" t="s">
        <v>467</v>
      </c>
      <c r="M137" s="1841" t="s">
        <v>468</v>
      </c>
      <c r="N137" s="1833"/>
      <c r="O137" s="1834" t="s">
        <v>466</v>
      </c>
      <c r="P137" s="1835" t="s">
        <v>467</v>
      </c>
      <c r="Q137" s="1841" t="s">
        <v>468</v>
      </c>
      <c r="R137" s="1833"/>
      <c r="S137" s="1834" t="s">
        <v>466</v>
      </c>
      <c r="T137" s="1835" t="s">
        <v>467</v>
      </c>
      <c r="U137" s="1835" t="s">
        <v>468</v>
      </c>
    </row>
    <row r="138" spans="1:21" ht="14.45" customHeight="1">
      <c r="A138" s="1844"/>
      <c r="B138" s="1833"/>
      <c r="C138" s="1834"/>
      <c r="D138" s="1835"/>
      <c r="E138" s="1841"/>
      <c r="F138" s="1833"/>
      <c r="G138" s="1834"/>
      <c r="H138" s="1835"/>
      <c r="I138" s="1841"/>
      <c r="J138" s="1833"/>
      <c r="K138" s="1834"/>
      <c r="L138" s="1835"/>
      <c r="M138" s="1841"/>
      <c r="N138" s="1833"/>
      <c r="O138" s="1834"/>
      <c r="P138" s="1835"/>
      <c r="Q138" s="1841"/>
      <c r="R138" s="1833"/>
      <c r="S138" s="1834"/>
      <c r="T138" s="1835"/>
      <c r="U138" s="1835"/>
    </row>
    <row r="139" spans="1:21" ht="14.45" customHeight="1" thickBot="1">
      <c r="A139" s="1845"/>
      <c r="B139" s="1836" t="s">
        <v>1</v>
      </c>
      <c r="C139" s="1837"/>
      <c r="D139" s="1837"/>
      <c r="E139" s="1838"/>
      <c r="F139" s="1852" t="s">
        <v>1</v>
      </c>
      <c r="G139" s="1837"/>
      <c r="H139" s="1837"/>
      <c r="I139" s="1838"/>
      <c r="J139" s="1836" t="s">
        <v>469</v>
      </c>
      <c r="K139" s="1837"/>
      <c r="L139" s="1837"/>
      <c r="M139" s="1838"/>
      <c r="N139" s="1836" t="s">
        <v>1</v>
      </c>
      <c r="O139" s="1837"/>
      <c r="P139" s="1837"/>
      <c r="Q139" s="1838"/>
      <c r="R139" s="1836" t="s">
        <v>469</v>
      </c>
      <c r="S139" s="1837"/>
      <c r="T139" s="1837"/>
      <c r="U139" s="1837"/>
    </row>
    <row r="140" spans="1:21" ht="14.45" customHeight="1">
      <c r="A140" s="975" t="s">
        <v>9</v>
      </c>
      <c r="B140" s="918">
        <v>309532</v>
      </c>
      <c r="C140" s="833">
        <v>105856</v>
      </c>
      <c r="D140" s="1008">
        <v>103423</v>
      </c>
      <c r="E140" s="919">
        <v>100253</v>
      </c>
      <c r="F140" s="918">
        <v>291198</v>
      </c>
      <c r="G140" s="833">
        <v>96385</v>
      </c>
      <c r="H140" s="1008">
        <v>98517</v>
      </c>
      <c r="I140" s="919">
        <v>96296</v>
      </c>
      <c r="J140" s="1044">
        <v>94.076864427587452</v>
      </c>
      <c r="K140" s="1035">
        <v>91.05293984280533</v>
      </c>
      <c r="L140" s="1036">
        <v>95.256374307455786</v>
      </c>
      <c r="M140" s="1037">
        <v>96.052985945557737</v>
      </c>
      <c r="N140" s="918">
        <v>1224</v>
      </c>
      <c r="O140" s="833">
        <v>814</v>
      </c>
      <c r="P140" s="1008">
        <v>239</v>
      </c>
      <c r="Q140" s="919">
        <v>171</v>
      </c>
      <c r="R140" s="1044">
        <v>0.39543569000943357</v>
      </c>
      <c r="S140" s="1035">
        <v>0.76896916565900841</v>
      </c>
      <c r="T140" s="1036">
        <v>0.23108979627355616</v>
      </c>
      <c r="U140" s="1036">
        <v>0.17056846179166707</v>
      </c>
    </row>
    <row r="141" spans="1:21" ht="14.45" customHeight="1">
      <c r="A141" s="977" t="s">
        <v>10</v>
      </c>
      <c r="B141" s="914">
        <v>361820</v>
      </c>
      <c r="C141" s="847">
        <v>123344</v>
      </c>
      <c r="D141" s="1013">
        <v>120799</v>
      </c>
      <c r="E141" s="915">
        <v>117677</v>
      </c>
      <c r="F141" s="914">
        <v>332998</v>
      </c>
      <c r="G141" s="847">
        <v>106603</v>
      </c>
      <c r="H141" s="1013">
        <v>114141</v>
      </c>
      <c r="I141" s="916">
        <v>112254</v>
      </c>
      <c r="J141" s="1039">
        <v>92.034160632358635</v>
      </c>
      <c r="K141" s="1040">
        <v>86.427390063562072</v>
      </c>
      <c r="L141" s="1041">
        <v>94.488364969908687</v>
      </c>
      <c r="M141" s="1042">
        <v>95.391622831989253</v>
      </c>
      <c r="N141" s="914">
        <v>1659</v>
      </c>
      <c r="O141" s="847">
        <v>1274</v>
      </c>
      <c r="P141" s="1013">
        <v>243</v>
      </c>
      <c r="Q141" s="916">
        <v>142</v>
      </c>
      <c r="R141" s="1039">
        <v>0.45851528384279472</v>
      </c>
      <c r="S141" s="1040">
        <v>1.0328836424957841</v>
      </c>
      <c r="T141" s="1041">
        <v>0.20116060563415261</v>
      </c>
      <c r="U141" s="1041">
        <v>0.12066928966578006</v>
      </c>
    </row>
    <row r="142" spans="1:21" ht="14.45" customHeight="1">
      <c r="A142" s="975" t="s">
        <v>11</v>
      </c>
      <c r="B142" s="918">
        <v>109384</v>
      </c>
      <c r="C142" s="833">
        <v>37560</v>
      </c>
      <c r="D142" s="1008">
        <v>36922</v>
      </c>
      <c r="E142" s="911">
        <v>34902</v>
      </c>
      <c r="F142" s="918">
        <v>99449</v>
      </c>
      <c r="G142" s="833">
        <v>32793</v>
      </c>
      <c r="H142" s="1008">
        <v>33808</v>
      </c>
      <c r="I142" s="919">
        <v>32848</v>
      </c>
      <c r="J142" s="1044">
        <v>90.917318803481322</v>
      </c>
      <c r="K142" s="1035">
        <v>87.308306709265167</v>
      </c>
      <c r="L142" s="1036">
        <v>91.566004008450236</v>
      </c>
      <c r="M142" s="1037">
        <v>94.114950432639972</v>
      </c>
      <c r="N142" s="918">
        <v>1453</v>
      </c>
      <c r="O142" s="833">
        <v>728</v>
      </c>
      <c r="P142" s="1008">
        <v>383</v>
      </c>
      <c r="Q142" s="919">
        <v>342</v>
      </c>
      <c r="R142" s="1044">
        <v>1.3283478388064069</v>
      </c>
      <c r="S142" s="1035">
        <v>1.9382321618743341</v>
      </c>
      <c r="T142" s="1036">
        <v>1.0373219218893885</v>
      </c>
      <c r="U142" s="1036">
        <v>0.97988653945332638</v>
      </c>
    </row>
    <row r="143" spans="1:21" ht="14.45" customHeight="1">
      <c r="A143" s="977" t="s">
        <v>12</v>
      </c>
      <c r="B143" s="914">
        <v>66368</v>
      </c>
      <c r="C143" s="847">
        <v>21929</v>
      </c>
      <c r="D143" s="1013">
        <v>22632</v>
      </c>
      <c r="E143" s="915">
        <v>21807</v>
      </c>
      <c r="F143" s="914">
        <v>62554</v>
      </c>
      <c r="G143" s="847">
        <v>20400</v>
      </c>
      <c r="H143" s="1013">
        <v>21375</v>
      </c>
      <c r="I143" s="916">
        <v>20779</v>
      </c>
      <c r="J143" s="1039">
        <v>94.253254580520732</v>
      </c>
      <c r="K143" s="1040">
        <v>93.027497833918559</v>
      </c>
      <c r="L143" s="1041">
        <v>94.44591728525981</v>
      </c>
      <c r="M143" s="1042">
        <v>95.285917365983394</v>
      </c>
      <c r="N143" s="914">
        <v>434</v>
      </c>
      <c r="O143" s="847">
        <v>269</v>
      </c>
      <c r="P143" s="1013">
        <v>98</v>
      </c>
      <c r="Q143" s="916">
        <v>67</v>
      </c>
      <c r="R143" s="1039">
        <v>0.65392960462873673</v>
      </c>
      <c r="S143" s="1040">
        <v>1.2266861233982398</v>
      </c>
      <c r="T143" s="1041">
        <v>0.43301519971721458</v>
      </c>
      <c r="U143" s="1041">
        <v>0.30724079424038153</v>
      </c>
    </row>
    <row r="144" spans="1:21" ht="14.45" customHeight="1">
      <c r="A144" s="975" t="s">
        <v>13</v>
      </c>
      <c r="B144" s="918">
        <v>18981</v>
      </c>
      <c r="C144" s="833">
        <v>6614</v>
      </c>
      <c r="D144" s="1008">
        <v>6380</v>
      </c>
      <c r="E144" s="911">
        <v>5987</v>
      </c>
      <c r="F144" s="918">
        <v>16292</v>
      </c>
      <c r="G144" s="833">
        <v>4976</v>
      </c>
      <c r="H144" s="1008">
        <v>5824</v>
      </c>
      <c r="I144" s="919">
        <v>5492</v>
      </c>
      <c r="J144" s="1044">
        <v>85.833201622675304</v>
      </c>
      <c r="K144" s="1035">
        <v>75.234351375869366</v>
      </c>
      <c r="L144" s="1036">
        <v>91.285266457680251</v>
      </c>
      <c r="M144" s="1037">
        <v>91.732086186737931</v>
      </c>
      <c r="N144" s="918">
        <v>135</v>
      </c>
      <c r="O144" s="833">
        <v>125</v>
      </c>
      <c r="P144" s="1008">
        <v>6</v>
      </c>
      <c r="Q144" s="919">
        <v>4</v>
      </c>
      <c r="R144" s="1044">
        <v>0.71123755334281646</v>
      </c>
      <c r="S144" s="1035">
        <v>1.8899304505594194</v>
      </c>
      <c r="T144" s="1036">
        <v>9.4043887147335428E-2</v>
      </c>
      <c r="U144" s="1036">
        <v>6.6811424753632873E-2</v>
      </c>
    </row>
    <row r="145" spans="1:21" ht="14.45" customHeight="1">
      <c r="A145" s="977" t="s">
        <v>14</v>
      </c>
      <c r="B145" s="914">
        <v>55110</v>
      </c>
      <c r="C145" s="847">
        <v>19032</v>
      </c>
      <c r="D145" s="1013">
        <v>18516</v>
      </c>
      <c r="E145" s="915">
        <v>17562</v>
      </c>
      <c r="F145" s="914">
        <v>48859</v>
      </c>
      <c r="G145" s="847">
        <v>17362</v>
      </c>
      <c r="H145" s="1013">
        <v>17592</v>
      </c>
      <c r="I145" s="916">
        <v>13905</v>
      </c>
      <c r="J145" s="1039">
        <v>88.657230992560329</v>
      </c>
      <c r="K145" s="1040">
        <v>91.225304749894903</v>
      </c>
      <c r="L145" s="1041">
        <v>95.009721322099807</v>
      </c>
      <c r="M145" s="1042">
        <v>79.176631363170486</v>
      </c>
      <c r="N145" s="914">
        <v>682</v>
      </c>
      <c r="O145" s="847">
        <v>352</v>
      </c>
      <c r="P145" s="1013">
        <v>220</v>
      </c>
      <c r="Q145" s="916">
        <v>110</v>
      </c>
      <c r="R145" s="1039">
        <v>1.2375249500998005</v>
      </c>
      <c r="S145" s="1040">
        <v>1.8495166036149642</v>
      </c>
      <c r="T145" s="1041">
        <v>1.1881615899762368</v>
      </c>
      <c r="U145" s="1041">
        <v>0.62635235166837488</v>
      </c>
    </row>
    <row r="146" spans="1:21" ht="14.45" customHeight="1">
      <c r="A146" s="975" t="s">
        <v>15</v>
      </c>
      <c r="B146" s="918">
        <v>174838</v>
      </c>
      <c r="C146" s="833">
        <v>59882</v>
      </c>
      <c r="D146" s="1008">
        <v>58435</v>
      </c>
      <c r="E146" s="911">
        <v>56521</v>
      </c>
      <c r="F146" s="918">
        <v>160594</v>
      </c>
      <c r="G146" s="833">
        <v>51750</v>
      </c>
      <c r="H146" s="1008">
        <v>55254</v>
      </c>
      <c r="I146" s="919">
        <v>53590</v>
      </c>
      <c r="J146" s="1044">
        <v>91.853029661744017</v>
      </c>
      <c r="K146" s="1035">
        <v>86.419959253197959</v>
      </c>
      <c r="L146" s="1036">
        <v>94.556344656455892</v>
      </c>
      <c r="M146" s="1037">
        <v>94.814316802604338</v>
      </c>
      <c r="N146" s="918">
        <v>658</v>
      </c>
      <c r="O146" s="833">
        <v>487</v>
      </c>
      <c r="P146" s="1008">
        <v>98</v>
      </c>
      <c r="Q146" s="919">
        <v>73</v>
      </c>
      <c r="R146" s="1044">
        <v>0.37634839108203022</v>
      </c>
      <c r="S146" s="1035">
        <v>0.81326608997695471</v>
      </c>
      <c r="T146" s="1036">
        <v>0.16770770942072388</v>
      </c>
      <c r="U146" s="1036">
        <v>0.12915553511084374</v>
      </c>
    </row>
    <row r="147" spans="1:21" ht="14.45" customHeight="1">
      <c r="A147" s="977" t="s">
        <v>24</v>
      </c>
      <c r="B147" s="914">
        <v>41742</v>
      </c>
      <c r="C147" s="847">
        <v>14127</v>
      </c>
      <c r="D147" s="1013">
        <v>13889</v>
      </c>
      <c r="E147" s="915">
        <v>13726</v>
      </c>
      <c r="F147" s="914">
        <v>39101</v>
      </c>
      <c r="G147" s="847">
        <v>12780</v>
      </c>
      <c r="H147" s="1013">
        <v>13207</v>
      </c>
      <c r="I147" s="916">
        <v>13114</v>
      </c>
      <c r="J147" s="1039">
        <v>93.673039145225431</v>
      </c>
      <c r="K147" s="1040">
        <v>90.465066893183263</v>
      </c>
      <c r="L147" s="1041">
        <v>95.089639282885742</v>
      </c>
      <c r="M147" s="1042">
        <v>95.54130846568556</v>
      </c>
      <c r="N147" s="914">
        <v>525</v>
      </c>
      <c r="O147" s="847">
        <v>319</v>
      </c>
      <c r="P147" s="1013">
        <v>126</v>
      </c>
      <c r="Q147" s="916">
        <v>80</v>
      </c>
      <c r="R147" s="1039">
        <v>1.2577260313353458</v>
      </c>
      <c r="S147" s="1040">
        <v>2.2580873504636512</v>
      </c>
      <c r="T147" s="1041">
        <v>0.90719274245806036</v>
      </c>
      <c r="U147" s="1041">
        <v>0.5828354946816261</v>
      </c>
    </row>
    <row r="148" spans="1:21" ht="14.45" customHeight="1">
      <c r="A148" s="975" t="s">
        <v>16</v>
      </c>
      <c r="B148" s="918">
        <v>216286</v>
      </c>
      <c r="C148" s="833">
        <v>73037</v>
      </c>
      <c r="D148" s="1008">
        <v>73133</v>
      </c>
      <c r="E148" s="911">
        <v>70116</v>
      </c>
      <c r="F148" s="918">
        <v>197433</v>
      </c>
      <c r="G148" s="833">
        <v>61117</v>
      </c>
      <c r="H148" s="1008">
        <v>68728</v>
      </c>
      <c r="I148" s="919">
        <v>67588</v>
      </c>
      <c r="J148" s="1044">
        <v>91.28330081466207</v>
      </c>
      <c r="K148" s="1035">
        <v>83.679504908471046</v>
      </c>
      <c r="L148" s="1036">
        <v>93.976727332394404</v>
      </c>
      <c r="M148" s="1037">
        <v>96.394546180614981</v>
      </c>
      <c r="N148" s="918">
        <v>2739</v>
      </c>
      <c r="O148" s="833">
        <v>2003</v>
      </c>
      <c r="P148" s="1008">
        <v>419</v>
      </c>
      <c r="Q148" s="919">
        <v>317</v>
      </c>
      <c r="R148" s="1044">
        <v>1.2663787762499652</v>
      </c>
      <c r="S148" s="1035">
        <v>2.7424456097594372</v>
      </c>
      <c r="T148" s="1036">
        <v>0.57292877360425531</v>
      </c>
      <c r="U148" s="1036">
        <v>0.45210793542130184</v>
      </c>
    </row>
    <row r="149" spans="1:21" ht="14.45" customHeight="1">
      <c r="A149" s="977" t="s">
        <v>17</v>
      </c>
      <c r="B149" s="914">
        <v>495276</v>
      </c>
      <c r="C149" s="847">
        <v>169193</v>
      </c>
      <c r="D149" s="1013">
        <v>166559</v>
      </c>
      <c r="E149" s="915">
        <v>159524</v>
      </c>
      <c r="F149" s="914">
        <v>449535</v>
      </c>
      <c r="G149" s="847">
        <v>140158</v>
      </c>
      <c r="H149" s="1013">
        <v>155460</v>
      </c>
      <c r="I149" s="916">
        <v>153917</v>
      </c>
      <c r="J149" s="1039">
        <v>90.764543406100842</v>
      </c>
      <c r="K149" s="1040">
        <v>82.839124550070039</v>
      </c>
      <c r="L149" s="1041">
        <v>93.336295246729378</v>
      </c>
      <c r="M149" s="1042">
        <v>96.485168375918363</v>
      </c>
      <c r="N149" s="914">
        <v>4951</v>
      </c>
      <c r="O149" s="847">
        <v>4300</v>
      </c>
      <c r="P149" s="1013">
        <v>461</v>
      </c>
      <c r="Q149" s="916">
        <v>190</v>
      </c>
      <c r="R149" s="1039">
        <v>0.99964464258312535</v>
      </c>
      <c r="S149" s="1040">
        <v>2.5414763022110844</v>
      </c>
      <c r="T149" s="1041">
        <v>0.27677879910422132</v>
      </c>
      <c r="U149" s="1041">
        <v>0.11910433539780849</v>
      </c>
    </row>
    <row r="150" spans="1:21" ht="14.45" customHeight="1">
      <c r="A150" s="975" t="s">
        <v>18</v>
      </c>
      <c r="B150" s="918">
        <v>110044</v>
      </c>
      <c r="C150" s="833">
        <v>37502</v>
      </c>
      <c r="D150" s="1008">
        <v>36961</v>
      </c>
      <c r="E150" s="911">
        <v>35581</v>
      </c>
      <c r="F150" s="918">
        <v>104660</v>
      </c>
      <c r="G150" s="833">
        <v>34445</v>
      </c>
      <c r="H150" s="1008">
        <v>35560</v>
      </c>
      <c r="I150" s="919">
        <v>34655</v>
      </c>
      <c r="J150" s="1044">
        <v>95.107411580822216</v>
      </c>
      <c r="K150" s="1035">
        <v>91.848434750146652</v>
      </c>
      <c r="L150" s="1036">
        <v>96.209518140742944</v>
      </c>
      <c r="M150" s="1037">
        <v>97.39748742306287</v>
      </c>
      <c r="N150" s="918">
        <v>223</v>
      </c>
      <c r="O150" s="833">
        <v>150</v>
      </c>
      <c r="P150" s="1008">
        <v>43</v>
      </c>
      <c r="Q150" s="919">
        <v>30</v>
      </c>
      <c r="R150" s="1044">
        <v>0.20264621424157611</v>
      </c>
      <c r="S150" s="1035">
        <v>0.39997866780438379</v>
      </c>
      <c r="T150" s="1036">
        <v>0.11633884364600526</v>
      </c>
      <c r="U150" s="1036">
        <v>8.4314662319777411E-2</v>
      </c>
    </row>
    <row r="151" spans="1:21" ht="14.45" customHeight="1">
      <c r="A151" s="977" t="s">
        <v>19</v>
      </c>
      <c r="B151" s="914">
        <v>23609</v>
      </c>
      <c r="C151" s="847">
        <v>8016</v>
      </c>
      <c r="D151" s="1013">
        <v>8049</v>
      </c>
      <c r="E151" s="915">
        <v>7544</v>
      </c>
      <c r="F151" s="914">
        <v>21928</v>
      </c>
      <c r="G151" s="847">
        <v>7059</v>
      </c>
      <c r="H151" s="1013">
        <v>7580</v>
      </c>
      <c r="I151" s="916">
        <v>7289</v>
      </c>
      <c r="J151" s="1039">
        <v>92.879833961624797</v>
      </c>
      <c r="K151" s="1040">
        <v>88.061377245508993</v>
      </c>
      <c r="L151" s="1041">
        <v>94.173189216051682</v>
      </c>
      <c r="M151" s="1042">
        <v>96.619830328738061</v>
      </c>
      <c r="N151" s="914">
        <v>103</v>
      </c>
      <c r="O151" s="847">
        <v>54</v>
      </c>
      <c r="P151" s="1013">
        <v>30</v>
      </c>
      <c r="Q151" s="916">
        <v>19</v>
      </c>
      <c r="R151" s="1039">
        <v>0.4362743021729002</v>
      </c>
      <c r="S151" s="1040">
        <v>0.67365269461077848</v>
      </c>
      <c r="T151" s="1041">
        <v>0.37271710771524413</v>
      </c>
      <c r="U151" s="1041">
        <v>0.25185577942735948</v>
      </c>
    </row>
    <row r="152" spans="1:21" ht="14.45" customHeight="1">
      <c r="A152" s="975" t="s">
        <v>20</v>
      </c>
      <c r="B152" s="918">
        <v>112533</v>
      </c>
      <c r="C152" s="833">
        <v>37905</v>
      </c>
      <c r="D152" s="1008">
        <v>37818</v>
      </c>
      <c r="E152" s="911">
        <v>36810</v>
      </c>
      <c r="F152" s="918">
        <v>106468</v>
      </c>
      <c r="G152" s="833">
        <v>34846</v>
      </c>
      <c r="H152" s="1008">
        <v>36004</v>
      </c>
      <c r="I152" s="919">
        <v>35618</v>
      </c>
      <c r="J152" s="1044">
        <v>94.610469817742342</v>
      </c>
      <c r="K152" s="1035">
        <v>91.929824561403507</v>
      </c>
      <c r="L152" s="1036">
        <v>95.203342323761177</v>
      </c>
      <c r="M152" s="1037">
        <v>96.76174952458571</v>
      </c>
      <c r="N152" s="918">
        <v>300</v>
      </c>
      <c r="O152" s="833">
        <v>268</v>
      </c>
      <c r="P152" s="1008" t="s">
        <v>523</v>
      </c>
      <c r="Q152" s="919" t="s">
        <v>523</v>
      </c>
      <c r="R152" s="1044">
        <v>0.26658846738290104</v>
      </c>
      <c r="S152" s="1035">
        <v>0.70703073473156575</v>
      </c>
      <c r="T152" s="1036" t="s">
        <v>523</v>
      </c>
      <c r="U152" s="1036" t="s">
        <v>523</v>
      </c>
    </row>
    <row r="153" spans="1:21" ht="14.45" customHeight="1">
      <c r="A153" s="977" t="s">
        <v>21</v>
      </c>
      <c r="B153" s="914">
        <v>55201</v>
      </c>
      <c r="C153" s="847">
        <v>18423</v>
      </c>
      <c r="D153" s="1013">
        <v>18598</v>
      </c>
      <c r="E153" s="915">
        <v>18180</v>
      </c>
      <c r="F153" s="914">
        <v>51512</v>
      </c>
      <c r="G153" s="847">
        <v>16955</v>
      </c>
      <c r="H153" s="1013">
        <v>17423</v>
      </c>
      <c r="I153" s="916">
        <v>17134</v>
      </c>
      <c r="J153" s="1039">
        <v>93.317150051629511</v>
      </c>
      <c r="K153" s="1040">
        <v>92.03169950605222</v>
      </c>
      <c r="L153" s="1041">
        <v>93.68211635659749</v>
      </c>
      <c r="M153" s="1042">
        <v>94.246424642464248</v>
      </c>
      <c r="N153" s="914">
        <v>111</v>
      </c>
      <c r="O153" s="847">
        <v>51</v>
      </c>
      <c r="P153" s="1013">
        <v>35</v>
      </c>
      <c r="Q153" s="916">
        <v>25</v>
      </c>
      <c r="R153" s="1039">
        <v>0.20108331370808497</v>
      </c>
      <c r="S153" s="1040">
        <v>0.27682787819573362</v>
      </c>
      <c r="T153" s="1041">
        <v>0.18819227873964942</v>
      </c>
      <c r="U153" s="1041">
        <v>0.13751375137513752</v>
      </c>
    </row>
    <row r="154" spans="1:21" ht="14.45" customHeight="1">
      <c r="A154" s="975" t="s">
        <v>22</v>
      </c>
      <c r="B154" s="918">
        <v>75913</v>
      </c>
      <c r="C154" s="833">
        <v>25546</v>
      </c>
      <c r="D154" s="1008">
        <v>25522</v>
      </c>
      <c r="E154" s="911">
        <v>24845</v>
      </c>
      <c r="F154" s="918">
        <v>68532</v>
      </c>
      <c r="G154" s="833">
        <v>21233</v>
      </c>
      <c r="H154" s="1008">
        <v>23693</v>
      </c>
      <c r="I154" s="919">
        <v>23606</v>
      </c>
      <c r="J154" s="1044">
        <v>90.277027650073109</v>
      </c>
      <c r="K154" s="1035">
        <v>83.116730603617</v>
      </c>
      <c r="L154" s="1036">
        <v>92.83363372776428</v>
      </c>
      <c r="M154" s="1037">
        <v>95.013081102837589</v>
      </c>
      <c r="N154" s="918">
        <v>1115</v>
      </c>
      <c r="O154" s="833">
        <v>833</v>
      </c>
      <c r="P154" s="1008">
        <v>176</v>
      </c>
      <c r="Q154" s="919">
        <v>106</v>
      </c>
      <c r="R154" s="1044">
        <v>1.4687866373348437</v>
      </c>
      <c r="S154" s="1035">
        <v>3.2607844672355752</v>
      </c>
      <c r="T154" s="1036">
        <v>0.6896011284382102</v>
      </c>
      <c r="U154" s="1036">
        <v>0.42664520024149732</v>
      </c>
    </row>
    <row r="155" spans="1:21" ht="14.45" customHeight="1" thickBot="1">
      <c r="A155" s="982" t="s">
        <v>23</v>
      </c>
      <c r="B155" s="922">
        <v>56486</v>
      </c>
      <c r="C155" s="865">
        <v>18797</v>
      </c>
      <c r="D155" s="1020">
        <v>18995</v>
      </c>
      <c r="E155" s="923">
        <v>18694</v>
      </c>
      <c r="F155" s="922">
        <v>54123</v>
      </c>
      <c r="G155" s="865">
        <v>17893</v>
      </c>
      <c r="H155" s="1020">
        <v>18112</v>
      </c>
      <c r="I155" s="973">
        <v>18118</v>
      </c>
      <c r="J155" s="1045">
        <v>95.816662535849588</v>
      </c>
      <c r="K155" s="1046">
        <v>95.190721923711237</v>
      </c>
      <c r="L155" s="1047">
        <v>95.351408265332978</v>
      </c>
      <c r="M155" s="1048">
        <v>96.9187974751257</v>
      </c>
      <c r="N155" s="922">
        <v>18</v>
      </c>
      <c r="O155" s="865">
        <v>11</v>
      </c>
      <c r="P155" s="1020" t="s">
        <v>523</v>
      </c>
      <c r="Q155" s="973" t="s">
        <v>523</v>
      </c>
      <c r="R155" s="1045">
        <v>3.1866303154764013E-2</v>
      </c>
      <c r="S155" s="1046">
        <v>5.851997659200936E-2</v>
      </c>
      <c r="T155" s="1047" t="s">
        <v>523</v>
      </c>
      <c r="U155" s="1047" t="s">
        <v>523</v>
      </c>
    </row>
    <row r="156" spans="1:21" ht="14.45" customHeight="1">
      <c r="A156" s="995" t="s">
        <v>28</v>
      </c>
      <c r="B156" s="927">
        <v>1841409</v>
      </c>
      <c r="C156" s="928">
        <v>628022</v>
      </c>
      <c r="D156" s="932">
        <v>617777</v>
      </c>
      <c r="E156" s="933">
        <v>595610</v>
      </c>
      <c r="F156" s="927">
        <v>1692029</v>
      </c>
      <c r="G156" s="928">
        <v>541088</v>
      </c>
      <c r="H156" s="932">
        <v>582349</v>
      </c>
      <c r="I156" s="929">
        <v>568592</v>
      </c>
      <c r="J156" s="1050">
        <v>91.887733795153608</v>
      </c>
      <c r="K156" s="1051">
        <v>86.157491298075556</v>
      </c>
      <c r="L156" s="1052">
        <v>94.265244578545335</v>
      </c>
      <c r="M156" s="1053">
        <v>95.463810211379922</v>
      </c>
      <c r="N156" s="927">
        <v>13489</v>
      </c>
      <c r="O156" s="928">
        <v>10392</v>
      </c>
      <c r="P156" s="932">
        <v>1935</v>
      </c>
      <c r="Q156" s="929">
        <v>1162</v>
      </c>
      <c r="R156" s="1050">
        <v>0.73253687801026279</v>
      </c>
      <c r="S156" s="1062">
        <v>1.6547191021970566</v>
      </c>
      <c r="T156" s="1052">
        <v>0.31321981880193017</v>
      </c>
      <c r="U156" s="1052">
        <v>0.19509410520306913</v>
      </c>
    </row>
    <row r="157" spans="1:21" ht="14.45" customHeight="1">
      <c r="A157" s="997" t="s">
        <v>27</v>
      </c>
      <c r="B157" s="939">
        <v>441714</v>
      </c>
      <c r="C157" s="940">
        <v>148741</v>
      </c>
      <c r="D157" s="944">
        <v>148854</v>
      </c>
      <c r="E157" s="945">
        <v>144119</v>
      </c>
      <c r="F157" s="939">
        <v>413207</v>
      </c>
      <c r="G157" s="940">
        <v>135667</v>
      </c>
      <c r="H157" s="944">
        <v>139929</v>
      </c>
      <c r="I157" s="941">
        <v>137611</v>
      </c>
      <c r="J157" s="1054">
        <v>93.546276549984825</v>
      </c>
      <c r="K157" s="1055">
        <v>91.210224484170467</v>
      </c>
      <c r="L157" s="1056">
        <v>94.004192027086944</v>
      </c>
      <c r="M157" s="1057">
        <v>95.484287290364207</v>
      </c>
      <c r="N157" s="939">
        <v>2841</v>
      </c>
      <c r="O157" s="940">
        <v>1646</v>
      </c>
      <c r="P157" s="944">
        <v>668</v>
      </c>
      <c r="Q157" s="941">
        <v>527</v>
      </c>
      <c r="R157" s="1054">
        <v>0.6431763539303712</v>
      </c>
      <c r="S157" s="1063">
        <v>1.1066215771038248</v>
      </c>
      <c r="T157" s="1056">
        <v>0.44876187405108364</v>
      </c>
      <c r="U157" s="1056">
        <v>0.36567003656700364</v>
      </c>
    </row>
    <row r="158" spans="1:21" ht="14.45" customHeight="1">
      <c r="A158" s="999" t="s">
        <v>26</v>
      </c>
      <c r="B158" s="951">
        <v>2283123</v>
      </c>
      <c r="C158" s="952">
        <v>776763</v>
      </c>
      <c r="D158" s="956">
        <v>766631</v>
      </c>
      <c r="E158" s="957">
        <v>739729</v>
      </c>
      <c r="F158" s="951">
        <v>2105236</v>
      </c>
      <c r="G158" s="952">
        <v>676755</v>
      </c>
      <c r="H158" s="956">
        <v>722278</v>
      </c>
      <c r="I158" s="953">
        <v>706203</v>
      </c>
      <c r="J158" s="1058">
        <v>92.208610749398957</v>
      </c>
      <c r="K158" s="1059">
        <v>87.12503041468247</v>
      </c>
      <c r="L158" s="1060">
        <v>94.214556938083632</v>
      </c>
      <c r="M158" s="1061">
        <v>95.467799694212346</v>
      </c>
      <c r="N158" s="951">
        <v>16330</v>
      </c>
      <c r="O158" s="952">
        <v>12038</v>
      </c>
      <c r="P158" s="956">
        <v>2603</v>
      </c>
      <c r="Q158" s="953">
        <v>1689</v>
      </c>
      <c r="R158" s="1058">
        <v>0.71524836813434933</v>
      </c>
      <c r="S158" s="1064">
        <v>1.5497648574919249</v>
      </c>
      <c r="T158" s="1060">
        <v>0.33953753500706341</v>
      </c>
      <c r="U158" s="1060">
        <v>0.22832686024206161</v>
      </c>
    </row>
    <row r="159" spans="1:21" ht="14.45" customHeight="1">
      <c r="A159" s="1850" t="s">
        <v>514</v>
      </c>
      <c r="B159" s="1850"/>
      <c r="C159" s="1850"/>
      <c r="D159" s="1850"/>
      <c r="E159" s="1850"/>
      <c r="F159" s="1850"/>
      <c r="G159" s="1850"/>
      <c r="H159" s="1850"/>
      <c r="I159" s="1850"/>
      <c r="J159" s="1850"/>
      <c r="K159" s="1850"/>
      <c r="L159" s="1850"/>
      <c r="M159" s="1850"/>
      <c r="N159" s="1850"/>
      <c r="O159" s="1850"/>
      <c r="P159" s="1850"/>
      <c r="Q159" s="1850"/>
      <c r="R159" s="1850"/>
      <c r="S159" s="1850"/>
      <c r="T159" s="1850"/>
      <c r="U159" s="1850"/>
    </row>
    <row r="160" spans="1:21" ht="14.45" customHeight="1">
      <c r="A160" s="1850" t="s">
        <v>471</v>
      </c>
      <c r="B160" s="1850"/>
      <c r="C160" s="1850"/>
      <c r="D160" s="1850"/>
      <c r="E160" s="1850"/>
      <c r="F160" s="1850"/>
      <c r="G160" s="1850"/>
      <c r="H160" s="1850"/>
      <c r="I160" s="1850"/>
      <c r="J160" s="1850"/>
      <c r="K160" s="1850"/>
      <c r="L160" s="1850"/>
      <c r="M160" s="1850"/>
      <c r="N160" s="1850"/>
      <c r="O160" s="1850"/>
      <c r="P160" s="1850"/>
      <c r="Q160" s="1850"/>
      <c r="R160" s="1850"/>
      <c r="S160" s="1850"/>
      <c r="T160" s="1850"/>
      <c r="U160" s="1850"/>
    </row>
    <row r="161" spans="1:21" ht="14.45" customHeight="1">
      <c r="A161" s="1850" t="s">
        <v>524</v>
      </c>
      <c r="B161" s="1850"/>
      <c r="C161" s="1850"/>
      <c r="D161" s="1850"/>
      <c r="E161" s="1850"/>
      <c r="F161" s="1850"/>
      <c r="G161" s="1850"/>
      <c r="H161" s="1850"/>
      <c r="I161" s="1850"/>
      <c r="J161" s="1850"/>
      <c r="K161" s="1850"/>
      <c r="L161" s="1850"/>
      <c r="M161" s="1850"/>
      <c r="N161" s="1850"/>
      <c r="O161" s="1850"/>
      <c r="P161" s="1850"/>
      <c r="Q161" s="1850"/>
      <c r="R161" s="1850"/>
      <c r="S161" s="1850"/>
      <c r="T161" s="1850"/>
      <c r="U161" s="1850"/>
    </row>
    <row r="162" spans="1:21" ht="24" customHeight="1">
      <c r="A162" s="1850" t="s">
        <v>803</v>
      </c>
      <c r="B162" s="1850"/>
      <c r="C162" s="1850"/>
      <c r="D162" s="1850"/>
      <c r="E162" s="1850"/>
      <c r="F162" s="1850"/>
      <c r="G162" s="1850"/>
      <c r="H162" s="1850"/>
      <c r="I162" s="1850"/>
      <c r="J162" s="1850"/>
      <c r="K162" s="1850"/>
      <c r="L162" s="1850"/>
      <c r="M162" s="1850"/>
      <c r="N162" s="1850"/>
      <c r="O162" s="1850"/>
      <c r="P162" s="1850"/>
      <c r="Q162" s="1850"/>
      <c r="R162" s="1850"/>
      <c r="S162" s="1850"/>
      <c r="T162" s="1850"/>
      <c r="U162" s="1850"/>
    </row>
    <row r="163" spans="1:21" ht="14.45" customHeight="1">
      <c r="A163" s="1027"/>
      <c r="B163" s="1027"/>
      <c r="C163" s="1027"/>
      <c r="D163" s="1027"/>
      <c r="E163" s="1027"/>
      <c r="F163" s="1027"/>
      <c r="G163" s="1027"/>
      <c r="H163" s="1027"/>
      <c r="I163" s="1027"/>
      <c r="J163" s="1027"/>
      <c r="K163" s="1027"/>
      <c r="L163" s="1027"/>
      <c r="M163" s="1027"/>
      <c r="N163" s="1027"/>
      <c r="O163" s="1027"/>
      <c r="P163" s="1027"/>
      <c r="Q163" s="1027"/>
      <c r="R163" s="1027"/>
      <c r="S163" s="1027"/>
      <c r="T163" s="1027"/>
      <c r="U163" s="1027"/>
    </row>
    <row r="164" spans="1:21" ht="21.75" customHeight="1">
      <c r="A164" s="1910">
        <v>2018</v>
      </c>
      <c r="B164" s="1910"/>
      <c r="C164" s="1910"/>
      <c r="D164" s="1910"/>
      <c r="E164" s="1910"/>
      <c r="F164" s="1910"/>
      <c r="G164" s="1910"/>
      <c r="H164" s="1910"/>
      <c r="I164" s="1910"/>
      <c r="J164" s="1910"/>
      <c r="K164" s="1910"/>
      <c r="L164" s="1910"/>
      <c r="M164" s="1910"/>
      <c r="N164" s="1910"/>
      <c r="O164" s="1910"/>
      <c r="P164" s="1910"/>
      <c r="Q164" s="1910"/>
      <c r="R164" s="1910"/>
      <c r="S164" s="1910"/>
      <c r="T164" s="1910"/>
      <c r="U164" s="1910"/>
    </row>
    <row r="165" spans="1:21" ht="14.45" customHeight="1">
      <c r="A165" s="1027"/>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row>
    <row r="166" spans="1:21" ht="14.45" customHeight="1">
      <c r="A166" s="1911" t="s">
        <v>525</v>
      </c>
      <c r="B166" s="1911"/>
      <c r="C166" s="1911"/>
      <c r="D166" s="1911"/>
      <c r="E166" s="1911"/>
      <c r="F166" s="1911"/>
      <c r="G166" s="1911"/>
      <c r="H166" s="1911"/>
      <c r="I166" s="1911"/>
      <c r="J166" s="1911"/>
      <c r="K166" s="1911"/>
      <c r="L166" s="1911"/>
      <c r="M166" s="1911"/>
      <c r="N166" s="1911"/>
      <c r="O166" s="1911"/>
      <c r="P166" s="1911"/>
      <c r="Q166" s="1911"/>
      <c r="R166" s="1911"/>
      <c r="S166" s="1911"/>
      <c r="T166" s="1911"/>
      <c r="U166" s="1911"/>
    </row>
    <row r="167" spans="1:21" ht="14.45" customHeight="1">
      <c r="A167" s="1844" t="s">
        <v>8</v>
      </c>
      <c r="B167" s="1834" t="s">
        <v>526</v>
      </c>
      <c r="C167" s="1835"/>
      <c r="D167" s="1835"/>
      <c r="E167" s="1841"/>
      <c r="F167" s="1846" t="s">
        <v>511</v>
      </c>
      <c r="G167" s="1835"/>
      <c r="H167" s="1835"/>
      <c r="I167" s="1835"/>
      <c r="J167" s="1835"/>
      <c r="K167" s="1835"/>
      <c r="L167" s="1835"/>
      <c r="M167" s="1841"/>
      <c r="N167" s="1834" t="s">
        <v>512</v>
      </c>
      <c r="O167" s="1835"/>
      <c r="P167" s="1835"/>
      <c r="Q167" s="1835"/>
      <c r="R167" s="1835"/>
      <c r="S167" s="1835"/>
      <c r="T167" s="1835"/>
      <c r="U167" s="1835"/>
    </row>
    <row r="168" spans="1:21" ht="14.45" customHeight="1">
      <c r="A168" s="1844"/>
      <c r="B168" s="1834" t="s">
        <v>498</v>
      </c>
      <c r="C168" s="1835"/>
      <c r="D168" s="1835"/>
      <c r="E168" s="1841"/>
      <c r="F168" s="1846" t="s">
        <v>498</v>
      </c>
      <c r="G168" s="1835"/>
      <c r="H168" s="1835"/>
      <c r="I168" s="1841"/>
      <c r="J168" s="1834" t="s">
        <v>489</v>
      </c>
      <c r="K168" s="1835"/>
      <c r="L168" s="1835"/>
      <c r="M168" s="1841"/>
      <c r="N168" s="1834" t="s">
        <v>498</v>
      </c>
      <c r="O168" s="1835"/>
      <c r="P168" s="1835"/>
      <c r="Q168" s="1841"/>
      <c r="R168" s="1834" t="s">
        <v>489</v>
      </c>
      <c r="S168" s="1835"/>
      <c r="T168" s="1835"/>
      <c r="U168" s="1835"/>
    </row>
    <row r="169" spans="1:21" ht="14.45" customHeight="1">
      <c r="A169" s="1844"/>
      <c r="B169" s="1833" t="s">
        <v>463</v>
      </c>
      <c r="C169" s="1834" t="s">
        <v>33</v>
      </c>
      <c r="D169" s="1835"/>
      <c r="E169" s="1841"/>
      <c r="F169" s="1833" t="s">
        <v>463</v>
      </c>
      <c r="G169" s="1834" t="s">
        <v>33</v>
      </c>
      <c r="H169" s="1835"/>
      <c r="I169" s="1841"/>
      <c r="J169" s="1833" t="s">
        <v>513</v>
      </c>
      <c r="K169" s="1834" t="s">
        <v>33</v>
      </c>
      <c r="L169" s="1835"/>
      <c r="M169" s="1841"/>
      <c r="N169" s="1833" t="s">
        <v>463</v>
      </c>
      <c r="O169" s="1834" t="s">
        <v>33</v>
      </c>
      <c r="P169" s="1835"/>
      <c r="Q169" s="1841"/>
      <c r="R169" s="1833" t="s">
        <v>513</v>
      </c>
      <c r="S169" s="1834" t="s">
        <v>33</v>
      </c>
      <c r="T169" s="1835"/>
      <c r="U169" s="1835"/>
    </row>
    <row r="170" spans="1:21" ht="14.45" customHeight="1">
      <c r="A170" s="1844"/>
      <c r="B170" s="1833"/>
      <c r="C170" s="1834" t="s">
        <v>466</v>
      </c>
      <c r="D170" s="1835" t="s">
        <v>467</v>
      </c>
      <c r="E170" s="1841" t="s">
        <v>468</v>
      </c>
      <c r="F170" s="1833"/>
      <c r="G170" s="1834" t="s">
        <v>466</v>
      </c>
      <c r="H170" s="1835" t="s">
        <v>467</v>
      </c>
      <c r="I170" s="1841" t="s">
        <v>468</v>
      </c>
      <c r="J170" s="1833"/>
      <c r="K170" s="1834" t="s">
        <v>466</v>
      </c>
      <c r="L170" s="1835" t="s">
        <v>467</v>
      </c>
      <c r="M170" s="1841" t="s">
        <v>468</v>
      </c>
      <c r="N170" s="1833"/>
      <c r="O170" s="1834" t="s">
        <v>466</v>
      </c>
      <c r="P170" s="1835" t="s">
        <v>467</v>
      </c>
      <c r="Q170" s="1841" t="s">
        <v>468</v>
      </c>
      <c r="R170" s="1833"/>
      <c r="S170" s="1834" t="s">
        <v>466</v>
      </c>
      <c r="T170" s="1835" t="s">
        <v>467</v>
      </c>
      <c r="U170" s="1835" t="s">
        <v>468</v>
      </c>
    </row>
    <row r="171" spans="1:21" ht="14.45" customHeight="1">
      <c r="A171" s="1844"/>
      <c r="B171" s="1833"/>
      <c r="C171" s="1834"/>
      <c r="D171" s="1835"/>
      <c r="E171" s="1841"/>
      <c r="F171" s="1833"/>
      <c r="G171" s="1834"/>
      <c r="H171" s="1835"/>
      <c r="I171" s="1841"/>
      <c r="J171" s="1833"/>
      <c r="K171" s="1834"/>
      <c r="L171" s="1835"/>
      <c r="M171" s="1841"/>
      <c r="N171" s="1833"/>
      <c r="O171" s="1834"/>
      <c r="P171" s="1835"/>
      <c r="Q171" s="1841"/>
      <c r="R171" s="1833"/>
      <c r="S171" s="1834"/>
      <c r="T171" s="1835"/>
      <c r="U171" s="1835"/>
    </row>
    <row r="172" spans="1:21" ht="14.45" customHeight="1" thickBot="1">
      <c r="A172" s="1845"/>
      <c r="B172" s="1836" t="s">
        <v>1</v>
      </c>
      <c r="C172" s="1837"/>
      <c r="D172" s="1837"/>
      <c r="E172" s="1838"/>
      <c r="F172" s="1852" t="s">
        <v>1</v>
      </c>
      <c r="G172" s="1837"/>
      <c r="H172" s="1837"/>
      <c r="I172" s="1838"/>
      <c r="J172" s="1836" t="s">
        <v>469</v>
      </c>
      <c r="K172" s="1837"/>
      <c r="L172" s="1837"/>
      <c r="M172" s="1838"/>
      <c r="N172" s="1836" t="s">
        <v>1</v>
      </c>
      <c r="O172" s="1837"/>
      <c r="P172" s="1837"/>
      <c r="Q172" s="1838"/>
      <c r="R172" s="1836" t="s">
        <v>469</v>
      </c>
      <c r="S172" s="1837"/>
      <c r="T172" s="1837"/>
      <c r="U172" s="1837"/>
    </row>
    <row r="173" spans="1:21" ht="14.45" customHeight="1">
      <c r="A173" s="975" t="s">
        <v>9</v>
      </c>
      <c r="B173" s="918">
        <v>300346</v>
      </c>
      <c r="C173" s="833">
        <v>102731</v>
      </c>
      <c r="D173" s="1008">
        <v>99563</v>
      </c>
      <c r="E173" s="919">
        <v>98052</v>
      </c>
      <c r="F173" s="918">
        <v>283131</v>
      </c>
      <c r="G173" s="833">
        <v>93967</v>
      </c>
      <c r="H173" s="1008">
        <v>95429</v>
      </c>
      <c r="I173" s="919">
        <v>93735</v>
      </c>
      <c r="J173" s="1044">
        <v>94.268277253567561</v>
      </c>
      <c r="K173" s="1035">
        <v>91.468982098879607</v>
      </c>
      <c r="L173" s="1036">
        <v>95.847855126904562</v>
      </c>
      <c r="M173" s="1037">
        <v>95.597234120670663</v>
      </c>
      <c r="N173" s="918">
        <v>1089</v>
      </c>
      <c r="O173" s="833">
        <v>723</v>
      </c>
      <c r="P173" s="1008">
        <v>235</v>
      </c>
      <c r="Q173" s="919">
        <v>131</v>
      </c>
      <c r="R173" s="1044">
        <v>0.36258182229828267</v>
      </c>
      <c r="S173" s="1035">
        <v>0.7037797743621691</v>
      </c>
      <c r="T173" s="1036">
        <v>0.23603145746914014</v>
      </c>
      <c r="U173" s="1036">
        <v>0.13360257822379962</v>
      </c>
    </row>
    <row r="174" spans="1:21" ht="14.45" customHeight="1">
      <c r="A174" s="977" t="s">
        <v>10</v>
      </c>
      <c r="B174" s="914">
        <v>352358</v>
      </c>
      <c r="C174" s="847">
        <v>119982</v>
      </c>
      <c r="D174" s="1013">
        <v>116604</v>
      </c>
      <c r="E174" s="915">
        <v>115772</v>
      </c>
      <c r="F174" s="914">
        <v>323160</v>
      </c>
      <c r="G174" s="847">
        <v>102779</v>
      </c>
      <c r="H174" s="1013">
        <v>110505</v>
      </c>
      <c r="I174" s="916">
        <v>109876</v>
      </c>
      <c r="J174" s="1039">
        <v>91.713541341476571</v>
      </c>
      <c r="K174" s="1040">
        <v>85.662015969062026</v>
      </c>
      <c r="L174" s="1041">
        <v>94.769476175774415</v>
      </c>
      <c r="M174" s="1042">
        <v>94.907231454928649</v>
      </c>
      <c r="N174" s="914">
        <v>1600</v>
      </c>
      <c r="O174" s="847">
        <v>1229</v>
      </c>
      <c r="P174" s="1013">
        <v>240</v>
      </c>
      <c r="Q174" s="916">
        <v>131</v>
      </c>
      <c r="R174" s="1039">
        <v>0.45408363085271225</v>
      </c>
      <c r="S174" s="1040">
        <v>1.0243203147138737</v>
      </c>
      <c r="T174" s="1041">
        <v>0.20582484305855714</v>
      </c>
      <c r="U174" s="1041">
        <v>0.13360257822379962</v>
      </c>
    </row>
    <row r="175" spans="1:21" ht="14.45" customHeight="1">
      <c r="A175" s="975" t="s">
        <v>11</v>
      </c>
      <c r="B175" s="918">
        <v>107551</v>
      </c>
      <c r="C175" s="833">
        <v>37325</v>
      </c>
      <c r="D175" s="1008">
        <v>35201</v>
      </c>
      <c r="E175" s="911">
        <v>35025</v>
      </c>
      <c r="F175" s="918">
        <v>98002</v>
      </c>
      <c r="G175" s="833">
        <v>32688</v>
      </c>
      <c r="H175" s="1008">
        <v>32640</v>
      </c>
      <c r="I175" s="919">
        <v>32674</v>
      </c>
      <c r="J175" s="1044">
        <v>91.121421465165369</v>
      </c>
      <c r="K175" s="1035">
        <v>87.576691225720026</v>
      </c>
      <c r="L175" s="1036">
        <v>92.724638504587944</v>
      </c>
      <c r="M175" s="1037">
        <v>93.287651677373304</v>
      </c>
      <c r="N175" s="918">
        <v>1380</v>
      </c>
      <c r="O175" s="833">
        <v>667</v>
      </c>
      <c r="P175" s="1008">
        <v>400</v>
      </c>
      <c r="Q175" s="919">
        <v>313</v>
      </c>
      <c r="R175" s="1044">
        <v>1.2831121979340034</v>
      </c>
      <c r="S175" s="1035">
        <v>1.7870060281312792</v>
      </c>
      <c r="T175" s="1036">
        <v>1.1363313542228914</v>
      </c>
      <c r="U175" s="1036">
        <v>0.13360257822379962</v>
      </c>
    </row>
    <row r="176" spans="1:21" ht="14.45" customHeight="1">
      <c r="A176" s="977" t="s">
        <v>12</v>
      </c>
      <c r="B176" s="914">
        <v>65495</v>
      </c>
      <c r="C176" s="847">
        <v>22202</v>
      </c>
      <c r="D176" s="1013">
        <v>21341</v>
      </c>
      <c r="E176" s="915">
        <v>21952</v>
      </c>
      <c r="F176" s="914">
        <v>61252</v>
      </c>
      <c r="G176" s="847">
        <v>20420</v>
      </c>
      <c r="H176" s="1013">
        <v>20220</v>
      </c>
      <c r="I176" s="916">
        <v>20612</v>
      </c>
      <c r="J176" s="1039">
        <v>93.521642873501804</v>
      </c>
      <c r="K176" s="1040">
        <v>91.973696063417705</v>
      </c>
      <c r="L176" s="1041">
        <v>94.747200224919169</v>
      </c>
      <c r="M176" s="1042">
        <v>93.895772594752188</v>
      </c>
      <c r="N176" s="914">
        <v>426</v>
      </c>
      <c r="O176" s="847">
        <v>259</v>
      </c>
      <c r="P176" s="1013">
        <v>101</v>
      </c>
      <c r="Q176" s="916">
        <v>66</v>
      </c>
      <c r="R176" s="1039">
        <v>0.6504313306359264</v>
      </c>
      <c r="S176" s="1040">
        <v>1.1665615710296369</v>
      </c>
      <c r="T176" s="1041">
        <v>0.47326741952110957</v>
      </c>
      <c r="U176" s="1041">
        <v>0.13360257822379962</v>
      </c>
    </row>
    <row r="177" spans="1:21" ht="14.45" customHeight="1">
      <c r="A177" s="975" t="s">
        <v>13</v>
      </c>
      <c r="B177" s="918">
        <v>18252</v>
      </c>
      <c r="C177" s="833">
        <v>6393</v>
      </c>
      <c r="D177" s="1008">
        <v>5989</v>
      </c>
      <c r="E177" s="911">
        <v>5870</v>
      </c>
      <c r="F177" s="918">
        <v>15911</v>
      </c>
      <c r="G177" s="833">
        <v>5048</v>
      </c>
      <c r="H177" s="1008">
        <v>5422</v>
      </c>
      <c r="I177" s="919">
        <v>5441</v>
      </c>
      <c r="J177" s="1044">
        <v>87.17400832785448</v>
      </c>
      <c r="K177" s="1035">
        <v>78.961363991866108</v>
      </c>
      <c r="L177" s="1036">
        <v>90.532643179161795</v>
      </c>
      <c r="M177" s="1037">
        <v>92.691652470187393</v>
      </c>
      <c r="N177" s="918">
        <v>142</v>
      </c>
      <c r="O177" s="833">
        <v>130</v>
      </c>
      <c r="P177" s="1008">
        <v>5</v>
      </c>
      <c r="Q177" s="919">
        <v>7</v>
      </c>
      <c r="R177" s="1044">
        <v>0.77799693184308572</v>
      </c>
      <c r="S177" s="1035">
        <v>2.0334741123103397</v>
      </c>
      <c r="T177" s="1036">
        <v>8.3486391718149935E-2</v>
      </c>
      <c r="U177" s="1036">
        <v>0.13360257822379962</v>
      </c>
    </row>
    <row r="178" spans="1:21" ht="14.45" customHeight="1">
      <c r="A178" s="977" t="s">
        <v>14</v>
      </c>
      <c r="B178" s="914">
        <v>53607</v>
      </c>
      <c r="C178" s="847">
        <v>18716</v>
      </c>
      <c r="D178" s="1013">
        <v>17722</v>
      </c>
      <c r="E178" s="915">
        <v>17169</v>
      </c>
      <c r="F178" s="914">
        <v>47252</v>
      </c>
      <c r="G178" s="847">
        <v>16904</v>
      </c>
      <c r="H178" s="1013">
        <v>16576</v>
      </c>
      <c r="I178" s="916">
        <v>13772</v>
      </c>
      <c r="J178" s="1039">
        <v>88.145204917268273</v>
      </c>
      <c r="K178" s="1040">
        <v>90.318444111989734</v>
      </c>
      <c r="L178" s="1041">
        <v>93.53346123462363</v>
      </c>
      <c r="M178" s="1042">
        <v>80.214339798474001</v>
      </c>
      <c r="N178" s="914">
        <v>700</v>
      </c>
      <c r="O178" s="847">
        <v>375</v>
      </c>
      <c r="P178" s="1013">
        <v>207</v>
      </c>
      <c r="Q178" s="916">
        <v>118</v>
      </c>
      <c r="R178" s="1039">
        <v>1.3057996157218275</v>
      </c>
      <c r="S178" s="1040">
        <v>2.0036332549690106</v>
      </c>
      <c r="T178" s="1041">
        <v>1.1680397246360457</v>
      </c>
      <c r="U178" s="1041">
        <v>0.13360257822379962</v>
      </c>
    </row>
    <row r="179" spans="1:21" ht="14.45" customHeight="1">
      <c r="A179" s="975" t="s">
        <v>15</v>
      </c>
      <c r="B179" s="918">
        <v>169794</v>
      </c>
      <c r="C179" s="833">
        <v>57911</v>
      </c>
      <c r="D179" s="1008">
        <v>56026</v>
      </c>
      <c r="E179" s="911">
        <v>55857</v>
      </c>
      <c r="F179" s="918">
        <v>155828</v>
      </c>
      <c r="G179" s="833">
        <v>50148</v>
      </c>
      <c r="H179" s="1008">
        <v>53117</v>
      </c>
      <c r="I179" s="919">
        <v>52563</v>
      </c>
      <c r="J179" s="1044">
        <v>91.774738801135499</v>
      </c>
      <c r="K179" s="1035">
        <v>86.594947419315844</v>
      </c>
      <c r="L179" s="1036">
        <v>94.807767822082596</v>
      </c>
      <c r="M179" s="1037">
        <v>94.102798216875243</v>
      </c>
      <c r="N179" s="918">
        <v>543</v>
      </c>
      <c r="O179" s="833">
        <v>384</v>
      </c>
      <c r="P179" s="1008">
        <v>102</v>
      </c>
      <c r="Q179" s="919">
        <v>57</v>
      </c>
      <c r="R179" s="1044">
        <v>0.31979928619385845</v>
      </c>
      <c r="S179" s="1035">
        <v>0.66308646025798201</v>
      </c>
      <c r="T179" s="1036">
        <v>0.18205833006104308</v>
      </c>
      <c r="U179" s="1036">
        <v>0.13360257822379962</v>
      </c>
    </row>
    <row r="180" spans="1:21" ht="14.45" customHeight="1">
      <c r="A180" s="977" t="s">
        <v>24</v>
      </c>
      <c r="B180" s="914">
        <v>41110</v>
      </c>
      <c r="C180" s="847">
        <v>13736</v>
      </c>
      <c r="D180" s="1013">
        <v>13621</v>
      </c>
      <c r="E180" s="915">
        <v>13753</v>
      </c>
      <c r="F180" s="914">
        <v>38468</v>
      </c>
      <c r="G180" s="847">
        <v>12631</v>
      </c>
      <c r="H180" s="1013">
        <v>12800</v>
      </c>
      <c r="I180" s="916">
        <v>13037</v>
      </c>
      <c r="J180" s="1039">
        <v>93.573339819995141</v>
      </c>
      <c r="K180" s="1040">
        <v>91.955445544554465</v>
      </c>
      <c r="L180" s="1041">
        <v>93.972542397768152</v>
      </c>
      <c r="M180" s="1042">
        <v>94.793863157129351</v>
      </c>
      <c r="N180" s="914">
        <v>537</v>
      </c>
      <c r="O180" s="847">
        <v>318</v>
      </c>
      <c r="P180" s="1013">
        <v>129</v>
      </c>
      <c r="Q180" s="916">
        <v>90</v>
      </c>
      <c r="R180" s="1039">
        <v>1.3062515203113598</v>
      </c>
      <c r="S180" s="1040">
        <v>2.3150844496214327</v>
      </c>
      <c r="T180" s="1041">
        <v>0.94706702885250726</v>
      </c>
      <c r="U180" s="1041">
        <v>0.13360257822379962</v>
      </c>
    </row>
    <row r="181" spans="1:21" ht="14.45" customHeight="1">
      <c r="A181" s="975" t="s">
        <v>16</v>
      </c>
      <c r="B181" s="918">
        <v>210611</v>
      </c>
      <c r="C181" s="833">
        <v>72135</v>
      </c>
      <c r="D181" s="1008">
        <v>69436</v>
      </c>
      <c r="E181" s="911">
        <v>69040</v>
      </c>
      <c r="F181" s="918">
        <v>192400</v>
      </c>
      <c r="G181" s="833">
        <v>60389</v>
      </c>
      <c r="H181" s="1008">
        <v>65467</v>
      </c>
      <c r="I181" s="919">
        <v>66544</v>
      </c>
      <c r="J181" s="1044">
        <v>91.353253153918828</v>
      </c>
      <c r="K181" s="1035">
        <v>83.716642406598737</v>
      </c>
      <c r="L181" s="1036">
        <v>94.283944927703217</v>
      </c>
      <c r="M181" s="1037">
        <v>96.384704519119353</v>
      </c>
      <c r="N181" s="918">
        <v>2710</v>
      </c>
      <c r="O181" s="833">
        <v>1831</v>
      </c>
      <c r="P181" s="1008">
        <v>518</v>
      </c>
      <c r="Q181" s="919">
        <v>361</v>
      </c>
      <c r="R181" s="1044">
        <v>1.2867324118873182</v>
      </c>
      <c r="S181" s="1035">
        <v>2.5382962500866428</v>
      </c>
      <c r="T181" s="1036">
        <v>0.74601071490293214</v>
      </c>
      <c r="U181" s="1036">
        <v>0.13360257822379962</v>
      </c>
    </row>
    <row r="182" spans="1:21" ht="14.45" customHeight="1">
      <c r="A182" s="977" t="s">
        <v>17</v>
      </c>
      <c r="B182" s="914">
        <v>482057</v>
      </c>
      <c r="C182" s="847">
        <v>165218</v>
      </c>
      <c r="D182" s="1013">
        <v>158089</v>
      </c>
      <c r="E182" s="915">
        <v>158750</v>
      </c>
      <c r="F182" s="914">
        <v>438570</v>
      </c>
      <c r="G182" s="847">
        <v>137906</v>
      </c>
      <c r="H182" s="1013">
        <v>149293</v>
      </c>
      <c r="I182" s="916">
        <v>151371</v>
      </c>
      <c r="J182" s="1039">
        <v>90.97886764428273</v>
      </c>
      <c r="K182" s="1040">
        <v>83.46911353484488</v>
      </c>
      <c r="L182" s="1041">
        <v>94.436045518663533</v>
      </c>
      <c r="M182" s="1042">
        <v>95.351811023622048</v>
      </c>
      <c r="N182" s="914">
        <v>4595</v>
      </c>
      <c r="O182" s="847">
        <v>3912</v>
      </c>
      <c r="P182" s="1013">
        <v>465</v>
      </c>
      <c r="Q182" s="916">
        <v>218</v>
      </c>
      <c r="R182" s="1039">
        <v>0.95320677845151092</v>
      </c>
      <c r="S182" s="1040">
        <v>2.3677807502814461</v>
      </c>
      <c r="T182" s="1041">
        <v>0.29413811207610902</v>
      </c>
      <c r="U182" s="1041">
        <v>0.13360257822379962</v>
      </c>
    </row>
    <row r="183" spans="1:21" ht="14.45" customHeight="1">
      <c r="A183" s="975" t="s">
        <v>18</v>
      </c>
      <c r="B183" s="918">
        <v>106441</v>
      </c>
      <c r="C183" s="833">
        <v>36459</v>
      </c>
      <c r="D183" s="1008">
        <v>35214</v>
      </c>
      <c r="E183" s="911">
        <v>34768</v>
      </c>
      <c r="F183" s="918">
        <v>102048</v>
      </c>
      <c r="G183" s="833">
        <v>33906</v>
      </c>
      <c r="H183" s="1008">
        <v>34053</v>
      </c>
      <c r="I183" s="919">
        <v>34089</v>
      </c>
      <c r="J183" s="1044">
        <v>95.872830957995518</v>
      </c>
      <c r="K183" s="1035">
        <v>92.997613757919851</v>
      </c>
      <c r="L183" s="1036">
        <v>96.703015845970356</v>
      </c>
      <c r="M183" s="1037">
        <v>98.04705476300046</v>
      </c>
      <c r="N183" s="918">
        <v>173</v>
      </c>
      <c r="O183" s="833">
        <v>107</v>
      </c>
      <c r="P183" s="1008">
        <v>43</v>
      </c>
      <c r="Q183" s="919">
        <v>23</v>
      </c>
      <c r="R183" s="1044">
        <v>0.16253135539876551</v>
      </c>
      <c r="S183" s="1035">
        <v>0.29348034778792614</v>
      </c>
      <c r="T183" s="1036">
        <v>0.12211052422332028</v>
      </c>
      <c r="U183" s="1036">
        <v>0.13360257822379962</v>
      </c>
    </row>
    <row r="184" spans="1:21" ht="14.45" customHeight="1">
      <c r="A184" s="977" t="s">
        <v>19</v>
      </c>
      <c r="B184" s="914">
        <v>23084</v>
      </c>
      <c r="C184" s="847">
        <v>7984</v>
      </c>
      <c r="D184" s="1013">
        <v>7464</v>
      </c>
      <c r="E184" s="915">
        <v>7636</v>
      </c>
      <c r="F184" s="914">
        <v>21343</v>
      </c>
      <c r="G184" s="847">
        <v>6889</v>
      </c>
      <c r="H184" s="1013">
        <v>7132</v>
      </c>
      <c r="I184" s="916">
        <v>7322</v>
      </c>
      <c r="J184" s="1039">
        <v>92.457979552937104</v>
      </c>
      <c r="K184" s="1040">
        <v>86.285070140280567</v>
      </c>
      <c r="L184" s="1041">
        <v>95.551982851018224</v>
      </c>
      <c r="M184" s="1042">
        <v>95.887899423782088</v>
      </c>
      <c r="N184" s="914">
        <v>84</v>
      </c>
      <c r="O184" s="847">
        <v>58</v>
      </c>
      <c r="P184" s="1013">
        <v>16</v>
      </c>
      <c r="Q184" s="916">
        <v>10</v>
      </c>
      <c r="R184" s="1039">
        <v>0.36388840755501645</v>
      </c>
      <c r="S184" s="1040">
        <v>0.72645290581162325</v>
      </c>
      <c r="T184" s="1041">
        <v>0.21436227224008575</v>
      </c>
      <c r="U184" s="1041">
        <v>0.13360257822379962</v>
      </c>
    </row>
    <row r="185" spans="1:21" ht="14.45" customHeight="1">
      <c r="A185" s="975" t="s">
        <v>20</v>
      </c>
      <c r="B185" s="918">
        <v>111086</v>
      </c>
      <c r="C185" s="833">
        <v>37625</v>
      </c>
      <c r="D185" s="1008">
        <v>36653</v>
      </c>
      <c r="E185" s="911">
        <v>36808</v>
      </c>
      <c r="F185" s="918">
        <v>105329</v>
      </c>
      <c r="G185" s="833">
        <v>34642</v>
      </c>
      <c r="H185" s="1008">
        <v>35322</v>
      </c>
      <c r="I185" s="919">
        <v>35365</v>
      </c>
      <c r="J185" s="1044">
        <v>94.8175287615001</v>
      </c>
      <c r="K185" s="1035">
        <v>92.071760797342193</v>
      </c>
      <c r="L185" s="1036">
        <v>96.368646495511967</v>
      </c>
      <c r="M185" s="1037">
        <v>96.079656596392098</v>
      </c>
      <c r="N185" s="918">
        <v>368</v>
      </c>
      <c r="O185" s="833">
        <v>337</v>
      </c>
      <c r="P185" s="1008" t="s">
        <v>523</v>
      </c>
      <c r="Q185" s="919" t="s">
        <v>523</v>
      </c>
      <c r="R185" s="1044">
        <v>0.33127486812019513</v>
      </c>
      <c r="S185" s="1035">
        <v>0.89568106312292362</v>
      </c>
      <c r="T185" s="1036" t="s">
        <v>523</v>
      </c>
      <c r="U185" s="1036" t="s">
        <v>523</v>
      </c>
    </row>
    <row r="186" spans="1:21" ht="14.45" customHeight="1">
      <c r="A186" s="977" t="s">
        <v>21</v>
      </c>
      <c r="B186" s="914">
        <v>54823</v>
      </c>
      <c r="C186" s="847">
        <v>18472</v>
      </c>
      <c r="D186" s="1013">
        <v>18105</v>
      </c>
      <c r="E186" s="915">
        <v>18246</v>
      </c>
      <c r="F186" s="914">
        <v>50831</v>
      </c>
      <c r="G186" s="847">
        <v>16862</v>
      </c>
      <c r="H186" s="1013">
        <v>16858</v>
      </c>
      <c r="I186" s="916">
        <v>17111</v>
      </c>
      <c r="J186" s="1039">
        <v>92.718384619593962</v>
      </c>
      <c r="K186" s="1040">
        <v>91.284105673451705</v>
      </c>
      <c r="L186" s="1041">
        <v>93.112399889533279</v>
      </c>
      <c r="M186" s="1042">
        <v>93.779458511454564</v>
      </c>
      <c r="N186" s="914">
        <v>123</v>
      </c>
      <c r="O186" s="847">
        <v>53</v>
      </c>
      <c r="P186" s="1013">
        <v>32</v>
      </c>
      <c r="Q186" s="916">
        <v>38</v>
      </c>
      <c r="R186" s="1039">
        <v>0.22435838972693942</v>
      </c>
      <c r="S186" s="1040">
        <v>0.286920744911217</v>
      </c>
      <c r="T186" s="1041">
        <v>0.17674675504004417</v>
      </c>
      <c r="U186" s="1041">
        <v>0.13360257822379962</v>
      </c>
    </row>
    <row r="187" spans="1:21" ht="14.45" customHeight="1">
      <c r="A187" s="975" t="s">
        <v>22</v>
      </c>
      <c r="B187" s="918">
        <v>74623</v>
      </c>
      <c r="C187" s="833">
        <v>25160</v>
      </c>
      <c r="D187" s="1008">
        <v>24497</v>
      </c>
      <c r="E187" s="911">
        <v>24966</v>
      </c>
      <c r="F187" s="918">
        <v>66627</v>
      </c>
      <c r="G187" s="833">
        <v>20629</v>
      </c>
      <c r="H187" s="1008">
        <v>22623</v>
      </c>
      <c r="I187" s="919">
        <v>23375</v>
      </c>
      <c r="J187" s="1044">
        <v>89.28480495289655</v>
      </c>
      <c r="K187" s="1035">
        <v>81.991255961844203</v>
      </c>
      <c r="L187" s="1036">
        <v>92.350083683716377</v>
      </c>
      <c r="M187" s="1037">
        <v>93.627333173115431</v>
      </c>
      <c r="N187" s="918">
        <v>1157</v>
      </c>
      <c r="O187" s="833">
        <v>826</v>
      </c>
      <c r="P187" s="1008">
        <v>224</v>
      </c>
      <c r="Q187" s="919">
        <v>107</v>
      </c>
      <c r="R187" s="1044">
        <v>1.5504603138442572</v>
      </c>
      <c r="S187" s="1035">
        <v>3.2829888712241657</v>
      </c>
      <c r="T187" s="1036">
        <v>0.91439768134873656</v>
      </c>
      <c r="U187" s="1036">
        <v>0.13360257822379962</v>
      </c>
    </row>
    <row r="188" spans="1:21" ht="14.45" customHeight="1" thickBot="1">
      <c r="A188" s="982" t="s">
        <v>23</v>
      </c>
      <c r="B188" s="922">
        <v>55777</v>
      </c>
      <c r="C188" s="865">
        <v>18819</v>
      </c>
      <c r="D188" s="1020">
        <v>18534</v>
      </c>
      <c r="E188" s="923">
        <v>18424</v>
      </c>
      <c r="F188" s="922">
        <v>53511</v>
      </c>
      <c r="G188" s="865">
        <v>17719</v>
      </c>
      <c r="H188" s="1020">
        <v>17871</v>
      </c>
      <c r="I188" s="973">
        <v>17921</v>
      </c>
      <c r="J188" s="1045">
        <v>95.937393549312446</v>
      </c>
      <c r="K188" s="1046">
        <v>94.154843509219404</v>
      </c>
      <c r="L188" s="1047">
        <v>96.422790547102622</v>
      </c>
      <c r="M188" s="1048">
        <v>97.269865392965698</v>
      </c>
      <c r="N188" s="922">
        <v>13</v>
      </c>
      <c r="O188" s="865">
        <v>9</v>
      </c>
      <c r="P188" s="1020" t="s">
        <v>523</v>
      </c>
      <c r="Q188" s="973" t="s">
        <v>523</v>
      </c>
      <c r="R188" s="1045">
        <v>2.330709790773975E-2</v>
      </c>
      <c r="S188" s="1046">
        <v>4.7824007651841229E-2</v>
      </c>
      <c r="T188" s="1047" t="s">
        <v>523</v>
      </c>
      <c r="U188" s="1047" t="s">
        <v>523</v>
      </c>
    </row>
    <row r="189" spans="1:21" ht="14.45" customHeight="1">
      <c r="A189" s="995" t="s">
        <v>28</v>
      </c>
      <c r="B189" s="927">
        <v>1791173</v>
      </c>
      <c r="C189" s="928">
        <v>612689</v>
      </c>
      <c r="D189" s="932">
        <v>590604</v>
      </c>
      <c r="E189" s="933">
        <v>587880</v>
      </c>
      <c r="F189" s="927">
        <v>1646270</v>
      </c>
      <c r="G189" s="928">
        <v>528565</v>
      </c>
      <c r="H189" s="932">
        <v>559617</v>
      </c>
      <c r="I189" s="929">
        <v>558088</v>
      </c>
      <c r="J189" s="1050">
        <v>91.910161665009468</v>
      </c>
      <c r="K189" s="1051">
        <v>86.269706164138739</v>
      </c>
      <c r="L189" s="1052">
        <v>94.753337261515327</v>
      </c>
      <c r="M189" s="1053">
        <v>94.932299108661638</v>
      </c>
      <c r="N189" s="927">
        <v>12793</v>
      </c>
      <c r="O189" s="928">
        <v>9575</v>
      </c>
      <c r="P189" s="932">
        <v>2055</v>
      </c>
      <c r="Q189" s="929">
        <v>1163</v>
      </c>
      <c r="R189" s="1050">
        <v>0.71422470079662881</v>
      </c>
      <c r="S189" s="1062">
        <v>1.5627830759161663</v>
      </c>
      <c r="T189" s="1052">
        <v>0.34794887945222175</v>
      </c>
      <c r="U189" s="1052">
        <v>0.13360257822379962</v>
      </c>
    </row>
    <row r="190" spans="1:21" ht="14.45" customHeight="1">
      <c r="A190" s="997" t="s">
        <v>507</v>
      </c>
      <c r="B190" s="939">
        <v>435842</v>
      </c>
      <c r="C190" s="940">
        <v>148179</v>
      </c>
      <c r="D190" s="944">
        <v>143455</v>
      </c>
      <c r="E190" s="945">
        <v>144208</v>
      </c>
      <c r="F190" s="939">
        <v>407393</v>
      </c>
      <c r="G190" s="940">
        <v>134962</v>
      </c>
      <c r="H190" s="944">
        <v>135711</v>
      </c>
      <c r="I190" s="941">
        <v>136720</v>
      </c>
      <c r="J190" s="1054">
        <v>93.472634578585826</v>
      </c>
      <c r="K190" s="1055">
        <v>91.080382510342218</v>
      </c>
      <c r="L190" s="1056">
        <v>94.601791502561781</v>
      </c>
      <c r="M190" s="1057">
        <v>94.807500277377116</v>
      </c>
      <c r="N190" s="939">
        <v>2847</v>
      </c>
      <c r="O190" s="940">
        <v>1643</v>
      </c>
      <c r="P190" s="944">
        <v>685</v>
      </c>
      <c r="Q190" s="941">
        <v>519</v>
      </c>
      <c r="R190" s="1054">
        <v>0.65321836812422851</v>
      </c>
      <c r="S190" s="1063">
        <v>1.1087940936300016</v>
      </c>
      <c r="T190" s="1056">
        <v>0.47750165557143354</v>
      </c>
      <c r="U190" s="1056">
        <v>0.13360257822379962</v>
      </c>
    </row>
    <row r="191" spans="1:21" ht="14.45" customHeight="1">
      <c r="A191" s="999" t="s">
        <v>26</v>
      </c>
      <c r="B191" s="951">
        <v>2227015</v>
      </c>
      <c r="C191" s="952">
        <v>760868</v>
      </c>
      <c r="D191" s="956">
        <v>734059</v>
      </c>
      <c r="E191" s="957">
        <v>732088</v>
      </c>
      <c r="F191" s="951">
        <v>2053663</v>
      </c>
      <c r="G191" s="952">
        <v>663527</v>
      </c>
      <c r="H191" s="956">
        <v>695328</v>
      </c>
      <c r="I191" s="953">
        <v>694808</v>
      </c>
      <c r="J191" s="1058">
        <v>92.21594825360404</v>
      </c>
      <c r="K191" s="1059">
        <v>87.206585110689375</v>
      </c>
      <c r="L191" s="1060">
        <v>94.723721117784805</v>
      </c>
      <c r="M191" s="1061">
        <v>94.907716012282677</v>
      </c>
      <c r="N191" s="951">
        <v>15640</v>
      </c>
      <c r="O191" s="952">
        <v>11218</v>
      </c>
      <c r="P191" s="956">
        <v>2740</v>
      </c>
      <c r="Q191" s="953">
        <v>1682</v>
      </c>
      <c r="R191" s="1058">
        <v>0.70228534607984228</v>
      </c>
      <c r="S191" s="1064">
        <v>1.4743687472728517</v>
      </c>
      <c r="T191" s="1060">
        <v>0.37326699897419691</v>
      </c>
      <c r="U191" s="1060">
        <v>0.13360257822379962</v>
      </c>
    </row>
    <row r="192" spans="1:21" ht="14.45" customHeight="1">
      <c r="A192" s="1850" t="s">
        <v>514</v>
      </c>
      <c r="B192" s="1850"/>
      <c r="C192" s="1850"/>
      <c r="D192" s="1850"/>
      <c r="E192" s="1850"/>
      <c r="F192" s="1850"/>
      <c r="G192" s="1850"/>
      <c r="H192" s="1850"/>
      <c r="I192" s="1850"/>
      <c r="J192" s="1850"/>
      <c r="K192" s="1850"/>
      <c r="L192" s="1850"/>
      <c r="M192" s="1850"/>
      <c r="N192" s="1850"/>
      <c r="O192" s="1850"/>
      <c r="P192" s="1850"/>
      <c r="Q192" s="1850"/>
      <c r="R192" s="1850"/>
      <c r="S192" s="1850"/>
      <c r="T192" s="1850"/>
      <c r="U192" s="1850"/>
    </row>
    <row r="193" spans="1:21" ht="14.45" customHeight="1">
      <c r="A193" s="1850" t="s">
        <v>484</v>
      </c>
      <c r="B193" s="1850"/>
      <c r="C193" s="1850"/>
      <c r="D193" s="1850"/>
      <c r="E193" s="1850"/>
      <c r="F193" s="1850"/>
      <c r="G193" s="1850"/>
      <c r="H193" s="1850"/>
      <c r="I193" s="1850"/>
      <c r="J193" s="1850"/>
      <c r="K193" s="1850"/>
      <c r="L193" s="1850"/>
      <c r="M193" s="1850"/>
      <c r="N193" s="1850"/>
      <c r="O193" s="1850"/>
      <c r="P193" s="1850"/>
      <c r="Q193" s="1850"/>
      <c r="R193" s="1850"/>
      <c r="S193" s="1850"/>
      <c r="T193" s="1850"/>
      <c r="U193" s="1850"/>
    </row>
    <row r="194" spans="1:21" ht="14.45" customHeight="1">
      <c r="A194" s="1850" t="s">
        <v>524</v>
      </c>
      <c r="B194" s="1850"/>
      <c r="C194" s="1850"/>
      <c r="D194" s="1850"/>
      <c r="E194" s="1850"/>
      <c r="F194" s="1850"/>
      <c r="G194" s="1850"/>
      <c r="H194" s="1850"/>
      <c r="I194" s="1850"/>
      <c r="J194" s="1850"/>
      <c r="K194" s="1850"/>
      <c r="L194" s="1850"/>
      <c r="M194" s="1850"/>
      <c r="N194" s="1850"/>
      <c r="O194" s="1850"/>
      <c r="P194" s="1850"/>
      <c r="Q194" s="1850"/>
      <c r="R194" s="1850"/>
      <c r="S194" s="1850"/>
      <c r="T194" s="1850"/>
      <c r="U194" s="1850"/>
    </row>
    <row r="195" spans="1:21" ht="24" customHeight="1">
      <c r="A195" s="1850" t="s">
        <v>804</v>
      </c>
      <c r="B195" s="1850"/>
      <c r="C195" s="1850"/>
      <c r="D195" s="1850"/>
      <c r="E195" s="1850"/>
      <c r="F195" s="1850"/>
      <c r="G195" s="1850"/>
      <c r="H195" s="1850"/>
      <c r="I195" s="1850"/>
      <c r="J195" s="1850"/>
      <c r="K195" s="1850"/>
      <c r="L195" s="1850"/>
      <c r="M195" s="1850"/>
      <c r="N195" s="1850"/>
      <c r="O195" s="1850"/>
      <c r="P195" s="1850"/>
      <c r="Q195" s="1850"/>
      <c r="R195" s="1850"/>
      <c r="S195" s="1850"/>
      <c r="T195" s="1850"/>
      <c r="U195" s="1850"/>
    </row>
  </sheetData>
  <mergeCells count="266">
    <mergeCell ref="A3:U3"/>
    <mergeCell ref="A5:U5"/>
    <mergeCell ref="A6:A11"/>
    <mergeCell ref="B6:E6"/>
    <mergeCell ref="F6:M6"/>
    <mergeCell ref="N6:U6"/>
    <mergeCell ref="B7:E7"/>
    <mergeCell ref="F7:I7"/>
    <mergeCell ref="J7:M7"/>
    <mergeCell ref="N7:Q7"/>
    <mergeCell ref="R7:U7"/>
    <mergeCell ref="B8:B10"/>
    <mergeCell ref="C8:E8"/>
    <mergeCell ref="F8:F10"/>
    <mergeCell ref="G8:I8"/>
    <mergeCell ref="J8:J10"/>
    <mergeCell ref="K8:M8"/>
    <mergeCell ref="N8:N10"/>
    <mergeCell ref="O8:Q8"/>
    <mergeCell ref="R8:R10"/>
    <mergeCell ref="S8:U8"/>
    <mergeCell ref="C9:C10"/>
    <mergeCell ref="D9:D10"/>
    <mergeCell ref="E9:E10"/>
    <mergeCell ref="N11:Q11"/>
    <mergeCell ref="R11:U11"/>
    <mergeCell ref="A31:U31"/>
    <mergeCell ref="O9:O10"/>
    <mergeCell ref="P9:P10"/>
    <mergeCell ref="Q9:Q10"/>
    <mergeCell ref="S9:S10"/>
    <mergeCell ref="T9:T10"/>
    <mergeCell ref="U9:U10"/>
    <mergeCell ref="G9:G10"/>
    <mergeCell ref="H9:H10"/>
    <mergeCell ref="I9:I10"/>
    <mergeCell ref="K9:K10"/>
    <mergeCell ref="L9:L10"/>
    <mergeCell ref="M9:M10"/>
    <mergeCell ref="B11:E11"/>
    <mergeCell ref="F11:I11"/>
    <mergeCell ref="J11:M11"/>
    <mergeCell ref="A32:U32"/>
    <mergeCell ref="A33:U33"/>
    <mergeCell ref="A35:U35"/>
    <mergeCell ref="A37:U37"/>
    <mergeCell ref="A38:A43"/>
    <mergeCell ref="B38:E38"/>
    <mergeCell ref="F38:M38"/>
    <mergeCell ref="N38:U38"/>
    <mergeCell ref="B39:E39"/>
    <mergeCell ref="F39:I39"/>
    <mergeCell ref="J39:M39"/>
    <mergeCell ref="N39:Q39"/>
    <mergeCell ref="R39:U39"/>
    <mergeCell ref="B40:B42"/>
    <mergeCell ref="C40:E40"/>
    <mergeCell ref="F40:F42"/>
    <mergeCell ref="G40:I40"/>
    <mergeCell ref="J40:J42"/>
    <mergeCell ref="K40:M40"/>
    <mergeCell ref="N40:N42"/>
    <mergeCell ref="O40:Q40"/>
    <mergeCell ref="R40:R42"/>
    <mergeCell ref="S40:U40"/>
    <mergeCell ref="C41:C42"/>
    <mergeCell ref="D41:D42"/>
    <mergeCell ref="E41:E42"/>
    <mergeCell ref="G41:G42"/>
    <mergeCell ref="H41:H42"/>
    <mergeCell ref="I41:I42"/>
    <mergeCell ref="K41:K42"/>
    <mergeCell ref="T41:T42"/>
    <mergeCell ref="U41:U42"/>
    <mergeCell ref="B43:E43"/>
    <mergeCell ref="F43:I43"/>
    <mergeCell ref="J43:M43"/>
    <mergeCell ref="N43:Q43"/>
    <mergeCell ref="R43:U43"/>
    <mergeCell ref="L41:L42"/>
    <mergeCell ref="M41:M42"/>
    <mergeCell ref="O41:O42"/>
    <mergeCell ref="P41:P42"/>
    <mergeCell ref="Q41:Q42"/>
    <mergeCell ref="S41:S42"/>
    <mergeCell ref="A63:U63"/>
    <mergeCell ref="A64:U64"/>
    <mergeCell ref="A65:U65"/>
    <mergeCell ref="A67:U67"/>
    <mergeCell ref="A69:U69"/>
    <mergeCell ref="A70:A75"/>
    <mergeCell ref="B70:E70"/>
    <mergeCell ref="F70:M70"/>
    <mergeCell ref="N70:U70"/>
    <mergeCell ref="B71:E71"/>
    <mergeCell ref="F71:I71"/>
    <mergeCell ref="J71:M71"/>
    <mergeCell ref="N71:Q71"/>
    <mergeCell ref="R71:U71"/>
    <mergeCell ref="B72:B74"/>
    <mergeCell ref="C72:E72"/>
    <mergeCell ref="F72:F74"/>
    <mergeCell ref="G72:I72"/>
    <mergeCell ref="J72:J74"/>
    <mergeCell ref="K72:M72"/>
    <mergeCell ref="S73:S74"/>
    <mergeCell ref="T73:T74"/>
    <mergeCell ref="U73:U74"/>
    <mergeCell ref="B75:E75"/>
    <mergeCell ref="C73:C74"/>
    <mergeCell ref="D73:D74"/>
    <mergeCell ref="E73:E74"/>
    <mergeCell ref="G73:G74"/>
    <mergeCell ref="H73:H74"/>
    <mergeCell ref="I73:I74"/>
    <mergeCell ref="A95:U95"/>
    <mergeCell ref="A96:U96"/>
    <mergeCell ref="A97:U97"/>
    <mergeCell ref="F75:I75"/>
    <mergeCell ref="J75:M75"/>
    <mergeCell ref="N75:Q75"/>
    <mergeCell ref="R75:U75"/>
    <mergeCell ref="K73:K74"/>
    <mergeCell ref="L73:L74"/>
    <mergeCell ref="M73:M74"/>
    <mergeCell ref="O73:O74"/>
    <mergeCell ref="P73:P74"/>
    <mergeCell ref="Q73:Q74"/>
    <mergeCell ref="N72:N74"/>
    <mergeCell ref="O72:Q72"/>
    <mergeCell ref="R72:R74"/>
    <mergeCell ref="S72:U72"/>
    <mergeCell ref="A99:U99"/>
    <mergeCell ref="A101:U101"/>
    <mergeCell ref="A102:A107"/>
    <mergeCell ref="B102:E102"/>
    <mergeCell ref="F102:M102"/>
    <mergeCell ref="N102:U102"/>
    <mergeCell ref="B103:E103"/>
    <mergeCell ref="F103:I103"/>
    <mergeCell ref="J103:M103"/>
    <mergeCell ref="N103:Q103"/>
    <mergeCell ref="R103:U103"/>
    <mergeCell ref="B104:B106"/>
    <mergeCell ref="C104:E104"/>
    <mergeCell ref="F104:F106"/>
    <mergeCell ref="G104:I104"/>
    <mergeCell ref="J104:J106"/>
    <mergeCell ref="K104:M104"/>
    <mergeCell ref="S105:S106"/>
    <mergeCell ref="T105:T106"/>
    <mergeCell ref="U105:U106"/>
    <mergeCell ref="B107:E107"/>
    <mergeCell ref="F107:I107"/>
    <mergeCell ref="J107:M107"/>
    <mergeCell ref="N107:Q107"/>
    <mergeCell ref="F134:M134"/>
    <mergeCell ref="N134:U134"/>
    <mergeCell ref="B135:E135"/>
    <mergeCell ref="C137:C138"/>
    <mergeCell ref="R107:U107"/>
    <mergeCell ref="K105:K106"/>
    <mergeCell ref="L105:L106"/>
    <mergeCell ref="M105:M106"/>
    <mergeCell ref="O105:O106"/>
    <mergeCell ref="P105:P106"/>
    <mergeCell ref="Q105:Q106"/>
    <mergeCell ref="N104:N106"/>
    <mergeCell ref="O104:Q104"/>
    <mergeCell ref="R104:R106"/>
    <mergeCell ref="S104:U104"/>
    <mergeCell ref="F135:I135"/>
    <mergeCell ref="J135:M135"/>
    <mergeCell ref="N135:Q135"/>
    <mergeCell ref="A159:U159"/>
    <mergeCell ref="C105:C106"/>
    <mergeCell ref="D105:D106"/>
    <mergeCell ref="E105:E106"/>
    <mergeCell ref="G105:G106"/>
    <mergeCell ref="H105:H106"/>
    <mergeCell ref="I105:I106"/>
    <mergeCell ref="R135:U135"/>
    <mergeCell ref="B136:B138"/>
    <mergeCell ref="C136:E136"/>
    <mergeCell ref="F136:F138"/>
    <mergeCell ref="G136:I136"/>
    <mergeCell ref="J136:J138"/>
    <mergeCell ref="K136:M136"/>
    <mergeCell ref="A127:U127"/>
    <mergeCell ref="A128:U128"/>
    <mergeCell ref="A129:U129"/>
    <mergeCell ref="A131:U131"/>
    <mergeCell ref="A133:U133"/>
    <mergeCell ref="A134:A139"/>
    <mergeCell ref="B134:E134"/>
    <mergeCell ref="S137:S138"/>
    <mergeCell ref="T137:T138"/>
    <mergeCell ref="U137:U138"/>
    <mergeCell ref="B139:E139"/>
    <mergeCell ref="F139:I139"/>
    <mergeCell ref="J139:M139"/>
    <mergeCell ref="N139:Q139"/>
    <mergeCell ref="R139:U139"/>
    <mergeCell ref="K137:K138"/>
    <mergeCell ref="L137:L138"/>
    <mergeCell ref="M137:M138"/>
    <mergeCell ref="O137:O138"/>
    <mergeCell ref="P137:P138"/>
    <mergeCell ref="Q137:Q138"/>
    <mergeCell ref="N136:N138"/>
    <mergeCell ref="O136:Q136"/>
    <mergeCell ref="R136:R138"/>
    <mergeCell ref="S136:U136"/>
    <mergeCell ref="D137:D138"/>
    <mergeCell ref="E137:E138"/>
    <mergeCell ref="G137:G138"/>
    <mergeCell ref="H137:H138"/>
    <mergeCell ref="I137:I138"/>
    <mergeCell ref="I170:I171"/>
    <mergeCell ref="K170:K171"/>
    <mergeCell ref="C169:E169"/>
    <mergeCell ref="F169:F171"/>
    <mergeCell ref="G169:I169"/>
    <mergeCell ref="J169:J171"/>
    <mergeCell ref="A160:U160"/>
    <mergeCell ref="A161:U161"/>
    <mergeCell ref="A162:U162"/>
    <mergeCell ref="A164:U164"/>
    <mergeCell ref="A166:U166"/>
    <mergeCell ref="K169:M169"/>
    <mergeCell ref="O170:O171"/>
    <mergeCell ref="P170:P171"/>
    <mergeCell ref="Q170:Q171"/>
    <mergeCell ref="S170:S171"/>
    <mergeCell ref="T170:T171"/>
    <mergeCell ref="U170:U171"/>
    <mergeCell ref="O169:Q169"/>
    <mergeCell ref="R169:R171"/>
    <mergeCell ref="S169:U169"/>
    <mergeCell ref="N169:N171"/>
    <mergeCell ref="L170:L171"/>
    <mergeCell ref="M170:M171"/>
    <mergeCell ref="A193:U193"/>
    <mergeCell ref="A194:U194"/>
    <mergeCell ref="A195:U195"/>
    <mergeCell ref="B172:E172"/>
    <mergeCell ref="F172:I172"/>
    <mergeCell ref="J172:M172"/>
    <mergeCell ref="N172:Q172"/>
    <mergeCell ref="R172:U172"/>
    <mergeCell ref="A192:U192"/>
    <mergeCell ref="A167:A172"/>
    <mergeCell ref="B167:E167"/>
    <mergeCell ref="F167:M167"/>
    <mergeCell ref="N167:U167"/>
    <mergeCell ref="B168:E168"/>
    <mergeCell ref="F168:I168"/>
    <mergeCell ref="J168:M168"/>
    <mergeCell ref="N168:Q168"/>
    <mergeCell ref="R168:U168"/>
    <mergeCell ref="B169:B171"/>
    <mergeCell ref="C170:C171"/>
    <mergeCell ref="D170:D171"/>
    <mergeCell ref="E170:E171"/>
    <mergeCell ref="G170:G171"/>
    <mergeCell ref="H170:H171"/>
  </mergeCells>
  <hyperlinks>
    <hyperlink ref="A1" location="Inhalt!A9" display="Zurück zum Inhalt" xr:uid="{00000000-0004-0000-0300-000000000000}"/>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76"/>
  <sheetViews>
    <sheetView zoomScale="80" zoomScaleNormal="80" workbookViewId="0"/>
  </sheetViews>
  <sheetFormatPr baseColWidth="10" defaultColWidth="11" defaultRowHeight="14.45" customHeight="1"/>
  <cols>
    <col min="1" max="1" width="23.5" style="1005" customWidth="1"/>
    <col min="2" max="7" width="11.125" style="1005" customWidth="1"/>
    <col min="8" max="8" width="11" style="1005" customWidth="1"/>
    <col min="9" max="11" width="11.125" style="1005" customWidth="1"/>
    <col min="12" max="12" width="11.25" style="1005" customWidth="1"/>
    <col min="13" max="18" width="11.125" style="1005" customWidth="1"/>
    <col min="19" max="16384" width="11" style="1005"/>
  </cols>
  <sheetData>
    <row r="1" spans="1:18" ht="14.45" customHeight="1">
      <c r="A1" s="1528" t="s">
        <v>176</v>
      </c>
      <c r="B1" s="1004"/>
      <c r="C1" s="1004"/>
      <c r="D1" s="1004"/>
      <c r="E1" s="1004"/>
      <c r="F1" s="1004"/>
      <c r="G1" s="1004"/>
      <c r="H1" s="1004"/>
      <c r="I1" s="1004"/>
      <c r="J1" s="1004"/>
      <c r="K1" s="1004"/>
      <c r="L1" s="1004"/>
      <c r="M1" s="1004"/>
      <c r="N1" s="1004"/>
      <c r="O1" s="1004"/>
      <c r="P1" s="1004"/>
      <c r="Q1" s="1004"/>
      <c r="R1" s="1004"/>
    </row>
    <row r="2" spans="1:18" ht="14.45" customHeight="1">
      <c r="A2" s="1002"/>
      <c r="B2" s="1004"/>
      <c r="C2" s="1004"/>
      <c r="D2" s="1004"/>
      <c r="E2" s="1004"/>
      <c r="F2" s="1004"/>
      <c r="G2" s="1004"/>
      <c r="H2" s="1004"/>
      <c r="I2" s="1004"/>
      <c r="J2" s="1004"/>
      <c r="K2" s="1004"/>
      <c r="L2" s="1004"/>
      <c r="M2" s="1004"/>
      <c r="N2" s="1004"/>
      <c r="O2" s="1004"/>
      <c r="P2" s="1004"/>
      <c r="Q2" s="1004"/>
      <c r="R2" s="1004"/>
    </row>
    <row r="3" spans="1:18" ht="22.5" customHeight="1">
      <c r="A3" s="1842">
        <v>2023</v>
      </c>
      <c r="B3" s="1842"/>
      <c r="C3" s="1842"/>
      <c r="D3" s="1842"/>
      <c r="E3" s="1842"/>
      <c r="F3" s="1842"/>
      <c r="G3" s="1842"/>
      <c r="H3" s="1842"/>
      <c r="I3" s="1842"/>
      <c r="J3" s="1842"/>
      <c r="K3" s="1842"/>
      <c r="L3" s="1842"/>
      <c r="M3" s="1842"/>
      <c r="N3" s="1842"/>
      <c r="O3" s="1842"/>
      <c r="P3" s="1842"/>
      <c r="Q3" s="1842"/>
      <c r="R3" s="1842"/>
    </row>
    <row r="4" spans="1:18" ht="14.45" customHeight="1">
      <c r="A4" s="5"/>
      <c r="B4" s="820"/>
      <c r="C4" s="820"/>
      <c r="D4" s="820"/>
      <c r="E4" s="820"/>
      <c r="F4" s="820"/>
      <c r="G4" s="820"/>
      <c r="H4" s="820"/>
      <c r="I4" s="820"/>
      <c r="J4" s="820"/>
      <c r="K4" s="820"/>
      <c r="L4" s="820"/>
      <c r="M4" s="820"/>
      <c r="N4" s="820"/>
      <c r="O4" s="820"/>
      <c r="P4" s="820"/>
      <c r="Q4" s="820"/>
      <c r="R4" s="820"/>
    </row>
    <row r="5" spans="1:18" ht="14.45" customHeight="1">
      <c r="A5" s="1917" t="s">
        <v>527</v>
      </c>
      <c r="B5" s="1918"/>
      <c r="C5" s="1918"/>
      <c r="D5" s="1918"/>
      <c r="E5" s="1918"/>
      <c r="F5" s="1918"/>
      <c r="G5" s="1918"/>
      <c r="H5" s="1918"/>
      <c r="I5" s="1918"/>
      <c r="J5" s="1918"/>
      <c r="K5" s="1918"/>
      <c r="L5" s="1918"/>
      <c r="M5" s="1918"/>
      <c r="N5" s="1918"/>
      <c r="O5" s="1918"/>
      <c r="P5" s="1918"/>
      <c r="Q5" s="1918"/>
      <c r="R5" s="1917"/>
    </row>
    <row r="6" spans="1:18" ht="14.45" customHeight="1">
      <c r="A6" s="1841" t="s">
        <v>8</v>
      </c>
      <c r="B6" s="1833" t="s">
        <v>528</v>
      </c>
      <c r="C6" s="1834" t="s">
        <v>33</v>
      </c>
      <c r="D6" s="1835"/>
      <c r="E6" s="1835"/>
      <c r="F6" s="1835"/>
      <c r="G6" s="1835"/>
      <c r="H6" s="1835"/>
      <c r="I6" s="1835"/>
      <c r="J6" s="1835"/>
      <c r="K6" s="1835"/>
      <c r="L6" s="1835"/>
      <c r="M6" s="1835"/>
      <c r="N6" s="1835"/>
      <c r="O6" s="1835"/>
      <c r="P6" s="1835"/>
      <c r="Q6" s="1835"/>
      <c r="R6" s="1835"/>
    </row>
    <row r="7" spans="1:18" ht="14.45" customHeight="1">
      <c r="A7" s="1841"/>
      <c r="B7" s="1833"/>
      <c r="C7" s="1834" t="s">
        <v>529</v>
      </c>
      <c r="D7" s="1841"/>
      <c r="E7" s="1834" t="s">
        <v>497</v>
      </c>
      <c r="F7" s="1841"/>
      <c r="G7" s="1834" t="s">
        <v>530</v>
      </c>
      <c r="H7" s="1841"/>
      <c r="I7" s="1834" t="s">
        <v>33</v>
      </c>
      <c r="J7" s="1835"/>
      <c r="K7" s="1835"/>
      <c r="L7" s="1841"/>
      <c r="M7" s="1834" t="s">
        <v>531</v>
      </c>
      <c r="N7" s="1841"/>
      <c r="O7" s="1834" t="s">
        <v>33</v>
      </c>
      <c r="P7" s="1835"/>
      <c r="Q7" s="1835"/>
      <c r="R7" s="1835"/>
    </row>
    <row r="8" spans="1:18" ht="45.6" customHeight="1">
      <c r="A8" s="1841"/>
      <c r="B8" s="1833"/>
      <c r="C8" s="1834"/>
      <c r="D8" s="1841"/>
      <c r="E8" s="1834"/>
      <c r="F8" s="1841"/>
      <c r="G8" s="1834"/>
      <c r="H8" s="1841"/>
      <c r="I8" s="1834" t="s">
        <v>529</v>
      </c>
      <c r="J8" s="1841"/>
      <c r="K8" s="1834" t="s">
        <v>805</v>
      </c>
      <c r="L8" s="1841"/>
      <c r="M8" s="1834"/>
      <c r="N8" s="1841"/>
      <c r="O8" s="1834" t="s">
        <v>529</v>
      </c>
      <c r="P8" s="1841"/>
      <c r="Q8" s="1834" t="s">
        <v>497</v>
      </c>
      <c r="R8" s="1835"/>
    </row>
    <row r="9" spans="1:18" ht="14.45" customHeight="1" thickBot="1">
      <c r="A9" s="1914"/>
      <c r="B9" s="1065" t="s">
        <v>1</v>
      </c>
      <c r="C9" s="1066" t="s">
        <v>1</v>
      </c>
      <c r="D9" s="1067" t="s">
        <v>469</v>
      </c>
      <c r="E9" s="1066" t="s">
        <v>1</v>
      </c>
      <c r="F9" s="1067" t="s">
        <v>469</v>
      </c>
      <c r="G9" s="1066" t="s">
        <v>1</v>
      </c>
      <c r="H9" s="1067" t="s">
        <v>469</v>
      </c>
      <c r="I9" s="1066" t="s">
        <v>1</v>
      </c>
      <c r="J9" s="1067" t="s">
        <v>469</v>
      </c>
      <c r="K9" s="1066" t="s">
        <v>1</v>
      </c>
      <c r="L9" s="1067" t="s">
        <v>469</v>
      </c>
      <c r="M9" s="1066" t="s">
        <v>1</v>
      </c>
      <c r="N9" s="1067" t="s">
        <v>469</v>
      </c>
      <c r="O9" s="1066" t="s">
        <v>1</v>
      </c>
      <c r="P9" s="1067" t="s">
        <v>469</v>
      </c>
      <c r="Q9" s="1066" t="s">
        <v>1</v>
      </c>
      <c r="R9" s="1068" t="s">
        <v>469</v>
      </c>
    </row>
    <row r="10" spans="1:18" ht="14.45" customHeight="1">
      <c r="A10" s="975" t="s">
        <v>9</v>
      </c>
      <c r="B10" s="918">
        <f t="shared" ref="B10:B25" si="0">G10+M10</f>
        <v>480554</v>
      </c>
      <c r="C10" s="1069">
        <v>461397</v>
      </c>
      <c r="D10" s="1037">
        <f t="shared" ref="D10:D28" si="1">C10/B10*100</f>
        <v>96.01355935024992</v>
      </c>
      <c r="E10" s="833">
        <v>19157</v>
      </c>
      <c r="F10" s="1070">
        <f t="shared" ref="F10:F28" si="2">E10/B10*100</f>
        <v>3.9864406497500804</v>
      </c>
      <c r="G10" s="833">
        <v>102765</v>
      </c>
      <c r="H10" s="1070">
        <f t="shared" ref="H10:H28" si="3">G10/B10*100</f>
        <v>21.384693499585893</v>
      </c>
      <c r="I10" s="833">
        <v>85421</v>
      </c>
      <c r="J10" s="1070">
        <f t="shared" ref="J10:J28" si="4">I10/G10*100</f>
        <v>83.122658492677473</v>
      </c>
      <c r="K10" s="833">
        <v>17344</v>
      </c>
      <c r="L10" s="1070">
        <f t="shared" ref="L10:L28" si="5">K10/G10*100</f>
        <v>16.877341507322534</v>
      </c>
      <c r="M10" s="833">
        <v>377789</v>
      </c>
      <c r="N10" s="1070">
        <f t="shared" ref="N10:N28" si="6">M10/B10*100</f>
        <v>78.615306500414107</v>
      </c>
      <c r="O10" s="833">
        <v>375976</v>
      </c>
      <c r="P10" s="1070">
        <f t="shared" ref="P10:P28" si="7">O10/M10*100</f>
        <v>99.520102491073061</v>
      </c>
      <c r="Q10" s="833">
        <v>1813</v>
      </c>
      <c r="R10" s="1035">
        <f t="shared" ref="R10:R25" si="8">Q10/M10*100</f>
        <v>0.47989750892694066</v>
      </c>
    </row>
    <row r="11" spans="1:18" ht="14.45" customHeight="1">
      <c r="A11" s="977" t="s">
        <v>10</v>
      </c>
      <c r="B11" s="914">
        <f t="shared" si="0"/>
        <v>560894</v>
      </c>
      <c r="C11" s="847">
        <v>549285</v>
      </c>
      <c r="D11" s="1071">
        <f t="shared" si="1"/>
        <v>97.930268464273112</v>
      </c>
      <c r="E11" s="847">
        <v>11609</v>
      </c>
      <c r="F11" s="1071">
        <f t="shared" si="2"/>
        <v>2.0697315357268931</v>
      </c>
      <c r="G11" s="847">
        <v>125377</v>
      </c>
      <c r="H11" s="1071">
        <f t="shared" si="3"/>
        <v>22.353064928489161</v>
      </c>
      <c r="I11" s="847">
        <v>115974</v>
      </c>
      <c r="J11" s="1071">
        <f t="shared" si="4"/>
        <v>92.500219338475148</v>
      </c>
      <c r="K11" s="847">
        <v>9403</v>
      </c>
      <c r="L11" s="1071">
        <f t="shared" si="5"/>
        <v>7.4997806615248406</v>
      </c>
      <c r="M11" s="846">
        <v>435517</v>
      </c>
      <c r="N11" s="1071">
        <f t="shared" si="6"/>
        <v>77.646935071510839</v>
      </c>
      <c r="O11" s="847">
        <v>433311</v>
      </c>
      <c r="P11" s="1071">
        <f t="shared" si="7"/>
        <v>99.49347557041402</v>
      </c>
      <c r="Q11" s="847">
        <v>2206</v>
      </c>
      <c r="R11" s="1040">
        <f t="shared" si="8"/>
        <v>0.50652442958598631</v>
      </c>
    </row>
    <row r="12" spans="1:18" ht="14.45" customHeight="1">
      <c r="A12" s="975" t="s">
        <v>11</v>
      </c>
      <c r="B12" s="918">
        <f t="shared" si="0"/>
        <v>176773</v>
      </c>
      <c r="C12" s="833">
        <v>171686</v>
      </c>
      <c r="D12" s="1070">
        <f t="shared" si="1"/>
        <v>97.122298088508998</v>
      </c>
      <c r="E12" s="833">
        <v>5087</v>
      </c>
      <c r="F12" s="1070">
        <f t="shared" si="2"/>
        <v>2.8777019114910081</v>
      </c>
      <c r="G12" s="833">
        <v>53231</v>
      </c>
      <c r="H12" s="1070">
        <f t="shared" si="3"/>
        <v>30.112630322504003</v>
      </c>
      <c r="I12" s="833">
        <v>49825</v>
      </c>
      <c r="J12" s="1070">
        <f t="shared" si="4"/>
        <v>93.601472825984857</v>
      </c>
      <c r="K12" s="833">
        <v>3406</v>
      </c>
      <c r="L12" s="1070">
        <f t="shared" si="5"/>
        <v>6.3985271740151406</v>
      </c>
      <c r="M12" s="857">
        <v>123542</v>
      </c>
      <c r="N12" s="1070">
        <f t="shared" si="6"/>
        <v>69.887369677495997</v>
      </c>
      <c r="O12" s="833">
        <v>121861</v>
      </c>
      <c r="P12" s="1070">
        <f t="shared" si="7"/>
        <v>98.639329135031005</v>
      </c>
      <c r="Q12" s="833">
        <v>1681</v>
      </c>
      <c r="R12" s="1035">
        <f t="shared" si="8"/>
        <v>1.3606708649689985</v>
      </c>
    </row>
    <row r="13" spans="1:18" ht="14.45" customHeight="1">
      <c r="A13" s="977" t="s">
        <v>12</v>
      </c>
      <c r="B13" s="914">
        <f t="shared" si="0"/>
        <v>115185</v>
      </c>
      <c r="C13" s="847">
        <v>112228</v>
      </c>
      <c r="D13" s="1071">
        <f t="shared" si="1"/>
        <v>97.432825454703291</v>
      </c>
      <c r="E13" s="847">
        <v>2957</v>
      </c>
      <c r="F13" s="1071">
        <f t="shared" si="2"/>
        <v>2.5671745452966963</v>
      </c>
      <c r="G13" s="847">
        <v>34278</v>
      </c>
      <c r="H13" s="1071">
        <f t="shared" si="3"/>
        <v>29.759083213960153</v>
      </c>
      <c r="I13" s="847">
        <v>31816</v>
      </c>
      <c r="J13" s="1071">
        <f t="shared" si="4"/>
        <v>92.817550615555163</v>
      </c>
      <c r="K13" s="847">
        <v>2462</v>
      </c>
      <c r="L13" s="1071">
        <f t="shared" si="5"/>
        <v>7.1824493844448334</v>
      </c>
      <c r="M13" s="846">
        <v>80907</v>
      </c>
      <c r="N13" s="1071">
        <f t="shared" si="6"/>
        <v>70.240916786039847</v>
      </c>
      <c r="O13" s="847">
        <v>80412</v>
      </c>
      <c r="P13" s="1071">
        <f t="shared" si="7"/>
        <v>99.388186436278687</v>
      </c>
      <c r="Q13" s="847">
        <v>495</v>
      </c>
      <c r="R13" s="1040">
        <f t="shared" si="8"/>
        <v>0.61181356372130968</v>
      </c>
    </row>
    <row r="14" spans="1:18" ht="14.45" customHeight="1">
      <c r="A14" s="975" t="s">
        <v>13</v>
      </c>
      <c r="B14" s="918">
        <f t="shared" si="0"/>
        <v>28484</v>
      </c>
      <c r="C14" s="833">
        <v>27553</v>
      </c>
      <c r="D14" s="1070">
        <f t="shared" si="1"/>
        <v>96.731498385058273</v>
      </c>
      <c r="E14" s="833">
        <v>931</v>
      </c>
      <c r="F14" s="1070">
        <f t="shared" si="2"/>
        <v>3.2685016149417221</v>
      </c>
      <c r="G14" s="833">
        <v>6209</v>
      </c>
      <c r="H14" s="1070">
        <f t="shared" si="3"/>
        <v>21.798202499648927</v>
      </c>
      <c r="I14" s="833">
        <v>5416</v>
      </c>
      <c r="J14" s="1070">
        <f t="shared" si="4"/>
        <v>87.22821710420358</v>
      </c>
      <c r="K14" s="833">
        <v>793</v>
      </c>
      <c r="L14" s="1070">
        <f t="shared" si="5"/>
        <v>12.771782895796424</v>
      </c>
      <c r="M14" s="857">
        <v>22275</v>
      </c>
      <c r="N14" s="1070">
        <f t="shared" si="6"/>
        <v>78.201797500351077</v>
      </c>
      <c r="O14" s="833">
        <v>22137</v>
      </c>
      <c r="P14" s="1070">
        <f t="shared" si="7"/>
        <v>99.380471380471377</v>
      </c>
      <c r="Q14" s="833">
        <v>138</v>
      </c>
      <c r="R14" s="1035">
        <f t="shared" si="8"/>
        <v>0.6195286195286196</v>
      </c>
    </row>
    <row r="15" spans="1:18" ht="14.45" customHeight="1">
      <c r="A15" s="977" t="s">
        <v>14</v>
      </c>
      <c r="B15" s="914">
        <f t="shared" si="0"/>
        <v>87058</v>
      </c>
      <c r="C15" s="847">
        <v>84750</v>
      </c>
      <c r="D15" s="1071">
        <f t="shared" si="1"/>
        <v>97.348893840887683</v>
      </c>
      <c r="E15" s="847">
        <v>2308</v>
      </c>
      <c r="F15" s="1071">
        <f t="shared" si="2"/>
        <v>2.6511061591123162</v>
      </c>
      <c r="G15" s="847">
        <v>29301</v>
      </c>
      <c r="H15" s="1071">
        <f t="shared" si="3"/>
        <v>33.656872429874333</v>
      </c>
      <c r="I15" s="847">
        <v>27685</v>
      </c>
      <c r="J15" s="1071">
        <f t="shared" si="4"/>
        <v>94.484829869287736</v>
      </c>
      <c r="K15" s="847">
        <v>1616</v>
      </c>
      <c r="L15" s="1071">
        <f t="shared" si="5"/>
        <v>5.5151701307122627</v>
      </c>
      <c r="M15" s="846">
        <v>57757</v>
      </c>
      <c r="N15" s="1071">
        <f t="shared" si="6"/>
        <v>66.34312757012566</v>
      </c>
      <c r="O15" s="847">
        <v>57065</v>
      </c>
      <c r="P15" s="1071">
        <f t="shared" si="7"/>
        <v>98.801876828782653</v>
      </c>
      <c r="Q15" s="847">
        <v>692</v>
      </c>
      <c r="R15" s="1040">
        <f t="shared" si="8"/>
        <v>1.1981231712173417</v>
      </c>
    </row>
    <row r="16" spans="1:18" ht="14.45" customHeight="1">
      <c r="A16" s="975" t="s">
        <v>15</v>
      </c>
      <c r="B16" s="918">
        <f t="shared" si="0"/>
        <v>268906</v>
      </c>
      <c r="C16" s="833">
        <v>258282</v>
      </c>
      <c r="D16" s="1070">
        <f t="shared" si="1"/>
        <v>96.04917703584151</v>
      </c>
      <c r="E16" s="833">
        <v>10624</v>
      </c>
      <c r="F16" s="1070">
        <f t="shared" si="2"/>
        <v>3.9508229641584789</v>
      </c>
      <c r="G16" s="833">
        <v>60377</v>
      </c>
      <c r="H16" s="1070">
        <f t="shared" si="3"/>
        <v>22.452827382059159</v>
      </c>
      <c r="I16" s="833">
        <v>50551</v>
      </c>
      <c r="J16" s="1070">
        <f t="shared" si="4"/>
        <v>83.725590870695797</v>
      </c>
      <c r="K16" s="833">
        <v>9826</v>
      </c>
      <c r="L16" s="1070">
        <f t="shared" si="5"/>
        <v>16.274409129304203</v>
      </c>
      <c r="M16" s="857">
        <v>208529</v>
      </c>
      <c r="N16" s="1070">
        <f t="shared" si="6"/>
        <v>77.547172617940845</v>
      </c>
      <c r="O16" s="833">
        <v>207731</v>
      </c>
      <c r="P16" s="1070">
        <f t="shared" si="7"/>
        <v>99.617319413606737</v>
      </c>
      <c r="Q16" s="833">
        <v>798</v>
      </c>
      <c r="R16" s="1035">
        <f t="shared" si="8"/>
        <v>0.38268058639325947</v>
      </c>
    </row>
    <row r="17" spans="1:18" ht="14.45" customHeight="1">
      <c r="A17" s="977" t="s">
        <v>24</v>
      </c>
      <c r="B17" s="914">
        <f t="shared" si="0"/>
        <v>71400</v>
      </c>
      <c r="C17" s="847">
        <v>68821</v>
      </c>
      <c r="D17" s="1071">
        <f t="shared" si="1"/>
        <v>96.38795518207283</v>
      </c>
      <c r="E17" s="847">
        <v>2579</v>
      </c>
      <c r="F17" s="1071">
        <f t="shared" si="2"/>
        <v>3.6120448179271709</v>
      </c>
      <c r="G17" s="847">
        <v>21481</v>
      </c>
      <c r="H17" s="1071">
        <f t="shared" si="3"/>
        <v>30.085434173669469</v>
      </c>
      <c r="I17" s="847">
        <v>19368</v>
      </c>
      <c r="J17" s="1071">
        <f t="shared" si="4"/>
        <v>90.163400214142726</v>
      </c>
      <c r="K17" s="847">
        <v>2113</v>
      </c>
      <c r="L17" s="1071">
        <f t="shared" si="5"/>
        <v>9.8365997858572705</v>
      </c>
      <c r="M17" s="846">
        <v>49919</v>
      </c>
      <c r="N17" s="1071">
        <f t="shared" si="6"/>
        <v>69.914565826330531</v>
      </c>
      <c r="O17" s="847">
        <v>49453</v>
      </c>
      <c r="P17" s="1071">
        <f t="shared" si="7"/>
        <v>99.066487710090342</v>
      </c>
      <c r="Q17" s="847">
        <v>466</v>
      </c>
      <c r="R17" s="1040">
        <f t="shared" si="8"/>
        <v>0.93351228990965363</v>
      </c>
    </row>
    <row r="18" spans="1:18" ht="14.45" customHeight="1">
      <c r="A18" s="975" t="s">
        <v>16</v>
      </c>
      <c r="B18" s="918">
        <f t="shared" si="0"/>
        <v>341763</v>
      </c>
      <c r="C18" s="833">
        <v>322808</v>
      </c>
      <c r="D18" s="1070">
        <f t="shared" si="1"/>
        <v>94.453758891395495</v>
      </c>
      <c r="E18" s="833">
        <v>18955</v>
      </c>
      <c r="F18" s="1070">
        <f t="shared" si="2"/>
        <v>5.5462411086045007</v>
      </c>
      <c r="G18" s="833">
        <v>79908</v>
      </c>
      <c r="H18" s="1070">
        <f t="shared" si="3"/>
        <v>23.381114983190106</v>
      </c>
      <c r="I18" s="833">
        <v>64043</v>
      </c>
      <c r="J18" s="1070">
        <f t="shared" si="4"/>
        <v>80.145917805476302</v>
      </c>
      <c r="K18" s="833">
        <v>15865</v>
      </c>
      <c r="L18" s="1070">
        <f t="shared" si="5"/>
        <v>19.854082194523702</v>
      </c>
      <c r="M18" s="857">
        <v>261855</v>
      </c>
      <c r="N18" s="1070">
        <f t="shared" si="6"/>
        <v>76.618885016809884</v>
      </c>
      <c r="O18" s="833">
        <v>258765</v>
      </c>
      <c r="P18" s="1070">
        <f t="shared" si="7"/>
        <v>98.819957610127744</v>
      </c>
      <c r="Q18" s="833">
        <v>3090</v>
      </c>
      <c r="R18" s="1035">
        <f t="shared" si="8"/>
        <v>1.1800423898722574</v>
      </c>
    </row>
    <row r="19" spans="1:18" ht="14.45" customHeight="1">
      <c r="A19" s="977" t="s">
        <v>17</v>
      </c>
      <c r="B19" s="914">
        <f t="shared" si="0"/>
        <v>720227</v>
      </c>
      <c r="C19" s="847">
        <v>659195</v>
      </c>
      <c r="D19" s="1071">
        <f t="shared" si="1"/>
        <v>91.526004995647199</v>
      </c>
      <c r="E19" s="847">
        <v>61032</v>
      </c>
      <c r="F19" s="1071">
        <f t="shared" si="2"/>
        <v>8.4739950043527941</v>
      </c>
      <c r="G19" s="847">
        <v>161026</v>
      </c>
      <c r="H19" s="1071">
        <f t="shared" si="3"/>
        <v>22.35767334465384</v>
      </c>
      <c r="I19" s="847">
        <v>106486</v>
      </c>
      <c r="J19" s="1071">
        <f t="shared" si="4"/>
        <v>66.129693341447975</v>
      </c>
      <c r="K19" s="847">
        <v>54540</v>
      </c>
      <c r="L19" s="1071">
        <f t="shared" si="5"/>
        <v>33.870306658552032</v>
      </c>
      <c r="M19" s="846">
        <v>559201</v>
      </c>
      <c r="N19" s="1071">
        <f t="shared" si="6"/>
        <v>77.642326655346167</v>
      </c>
      <c r="O19" s="847">
        <v>552709</v>
      </c>
      <c r="P19" s="1071">
        <f t="shared" si="7"/>
        <v>98.839057870068189</v>
      </c>
      <c r="Q19" s="847">
        <v>6492</v>
      </c>
      <c r="R19" s="1040">
        <f t="shared" si="8"/>
        <v>1.1609421299318134</v>
      </c>
    </row>
    <row r="20" spans="1:18" ht="14.45" customHeight="1">
      <c r="A20" s="975" t="s">
        <v>18</v>
      </c>
      <c r="B20" s="918">
        <f t="shared" si="0"/>
        <v>168129</v>
      </c>
      <c r="C20" s="833">
        <v>164239</v>
      </c>
      <c r="D20" s="1070">
        <f t="shared" si="1"/>
        <v>97.686300400287877</v>
      </c>
      <c r="E20" s="833">
        <v>3890</v>
      </c>
      <c r="F20" s="1070">
        <f t="shared" si="2"/>
        <v>2.3136995997121259</v>
      </c>
      <c r="G20" s="833">
        <v>36742</v>
      </c>
      <c r="H20" s="1070">
        <f t="shared" si="3"/>
        <v>21.853457761599724</v>
      </c>
      <c r="I20" s="833">
        <v>33419</v>
      </c>
      <c r="J20" s="1070">
        <f t="shared" si="4"/>
        <v>90.955854335637682</v>
      </c>
      <c r="K20" s="833">
        <v>3323</v>
      </c>
      <c r="L20" s="1070">
        <f t="shared" si="5"/>
        <v>9.0441456643623095</v>
      </c>
      <c r="M20" s="857">
        <v>131387</v>
      </c>
      <c r="N20" s="1070">
        <f t="shared" si="6"/>
        <v>78.146542238400272</v>
      </c>
      <c r="O20" s="833">
        <v>130820</v>
      </c>
      <c r="P20" s="1070">
        <f t="shared" si="7"/>
        <v>99.568450455524513</v>
      </c>
      <c r="Q20" s="833">
        <v>567</v>
      </c>
      <c r="R20" s="1035">
        <f t="shared" si="8"/>
        <v>0.43154954447548083</v>
      </c>
    </row>
    <row r="21" spans="1:18" ht="14.45" customHeight="1">
      <c r="A21" s="977" t="s">
        <v>19</v>
      </c>
      <c r="B21" s="914">
        <f t="shared" si="0"/>
        <v>36665</v>
      </c>
      <c r="C21" s="847">
        <v>35521</v>
      </c>
      <c r="D21" s="1071">
        <f t="shared" si="1"/>
        <v>96.879858175371609</v>
      </c>
      <c r="E21" s="847">
        <v>1144</v>
      </c>
      <c r="F21" s="1071">
        <f t="shared" si="2"/>
        <v>3.1201418246283921</v>
      </c>
      <c r="G21" s="847">
        <v>8363</v>
      </c>
      <c r="H21" s="1071">
        <f t="shared" si="3"/>
        <v>22.809218600845494</v>
      </c>
      <c r="I21" s="847">
        <v>7379</v>
      </c>
      <c r="J21" s="1071">
        <f t="shared" si="4"/>
        <v>88.233887360994856</v>
      </c>
      <c r="K21" s="847">
        <v>984</v>
      </c>
      <c r="L21" s="1071">
        <f t="shared" si="5"/>
        <v>11.766112639005142</v>
      </c>
      <c r="M21" s="846">
        <v>28302</v>
      </c>
      <c r="N21" s="1071">
        <f t="shared" si="6"/>
        <v>77.190781399154503</v>
      </c>
      <c r="O21" s="847">
        <v>28142</v>
      </c>
      <c r="P21" s="1071">
        <f t="shared" si="7"/>
        <v>99.434668927990955</v>
      </c>
      <c r="Q21" s="847">
        <v>160</v>
      </c>
      <c r="R21" s="1040">
        <f t="shared" si="8"/>
        <v>0.56533107200904531</v>
      </c>
    </row>
    <row r="22" spans="1:18" ht="14.45" customHeight="1">
      <c r="A22" s="975" t="s">
        <v>20</v>
      </c>
      <c r="B22" s="918">
        <f t="shared" si="0"/>
        <v>187236</v>
      </c>
      <c r="C22" s="833">
        <v>181679</v>
      </c>
      <c r="D22" s="1070">
        <f t="shared" si="1"/>
        <v>97.032087846354329</v>
      </c>
      <c r="E22" s="833">
        <v>5557</v>
      </c>
      <c r="F22" s="1070">
        <f t="shared" si="2"/>
        <v>2.9679121536456665</v>
      </c>
      <c r="G22" s="833">
        <v>53288</v>
      </c>
      <c r="H22" s="1070">
        <f t="shared" si="3"/>
        <v>28.460338823730481</v>
      </c>
      <c r="I22" s="833">
        <v>47967</v>
      </c>
      <c r="J22" s="1070">
        <f t="shared" si="4"/>
        <v>90.014637441825556</v>
      </c>
      <c r="K22" s="833">
        <v>5321</v>
      </c>
      <c r="L22" s="1070">
        <f t="shared" si="5"/>
        <v>9.9853625581744492</v>
      </c>
      <c r="M22" s="857">
        <v>133948</v>
      </c>
      <c r="N22" s="1070">
        <f t="shared" si="6"/>
        <v>71.539661176269519</v>
      </c>
      <c r="O22" s="833">
        <v>133712</v>
      </c>
      <c r="P22" s="1070">
        <f t="shared" si="7"/>
        <v>99.823812225639799</v>
      </c>
      <c r="Q22" s="833">
        <v>236</v>
      </c>
      <c r="R22" s="1035">
        <f t="shared" si="8"/>
        <v>0.1761877743601995</v>
      </c>
    </row>
    <row r="23" spans="1:18" ht="14.45" customHeight="1">
      <c r="A23" s="977" t="s">
        <v>21</v>
      </c>
      <c r="B23" s="914">
        <f t="shared" si="0"/>
        <v>93600</v>
      </c>
      <c r="C23" s="847">
        <v>92852</v>
      </c>
      <c r="D23" s="1071">
        <f t="shared" si="1"/>
        <v>99.200854700854705</v>
      </c>
      <c r="E23" s="847">
        <v>748</v>
      </c>
      <c r="F23" s="1071">
        <f t="shared" si="2"/>
        <v>0.79914529914529919</v>
      </c>
      <c r="G23" s="847">
        <v>28651</v>
      </c>
      <c r="H23" s="1071">
        <f t="shared" si="3"/>
        <v>30.610042735042736</v>
      </c>
      <c r="I23" s="847">
        <v>28075</v>
      </c>
      <c r="J23" s="1071">
        <f t="shared" si="4"/>
        <v>97.989598966877239</v>
      </c>
      <c r="K23" s="847">
        <v>576</v>
      </c>
      <c r="L23" s="1071">
        <f t="shared" si="5"/>
        <v>2.0104010331227529</v>
      </c>
      <c r="M23" s="846">
        <v>64949</v>
      </c>
      <c r="N23" s="1071">
        <f t="shared" si="6"/>
        <v>69.389957264957275</v>
      </c>
      <c r="O23" s="847">
        <v>64777</v>
      </c>
      <c r="P23" s="1071">
        <f t="shared" si="7"/>
        <v>99.735176831052058</v>
      </c>
      <c r="Q23" s="847">
        <v>172</v>
      </c>
      <c r="R23" s="1040">
        <f t="shared" si="8"/>
        <v>0.26482316894794378</v>
      </c>
    </row>
    <row r="24" spans="1:18" ht="14.45" customHeight="1">
      <c r="A24" s="975" t="s">
        <v>22</v>
      </c>
      <c r="B24" s="918">
        <f t="shared" si="0"/>
        <v>120313</v>
      </c>
      <c r="C24" s="833">
        <v>112123</v>
      </c>
      <c r="D24" s="1070">
        <f t="shared" si="1"/>
        <v>93.192755562574277</v>
      </c>
      <c r="E24" s="833">
        <v>8190</v>
      </c>
      <c r="F24" s="1070">
        <f t="shared" si="2"/>
        <v>6.8072444374257151</v>
      </c>
      <c r="G24" s="833">
        <v>29380</v>
      </c>
      <c r="H24" s="1070">
        <f t="shared" si="3"/>
        <v>24.419638775527165</v>
      </c>
      <c r="I24" s="833">
        <v>22730</v>
      </c>
      <c r="J24" s="1070">
        <f t="shared" si="4"/>
        <v>77.365554799183116</v>
      </c>
      <c r="K24" s="833">
        <v>6650</v>
      </c>
      <c r="L24" s="1070">
        <f t="shared" si="5"/>
        <v>22.634445200816884</v>
      </c>
      <c r="M24" s="857">
        <v>90933</v>
      </c>
      <c r="N24" s="1070">
        <f t="shared" si="6"/>
        <v>75.580361224472838</v>
      </c>
      <c r="O24" s="833">
        <v>89393</v>
      </c>
      <c r="P24" s="1070">
        <f t="shared" si="7"/>
        <v>98.306445404858522</v>
      </c>
      <c r="Q24" s="833">
        <v>1540</v>
      </c>
      <c r="R24" s="1035">
        <f t="shared" si="8"/>
        <v>1.6935545951414777</v>
      </c>
    </row>
    <row r="25" spans="1:18" ht="14.45" customHeight="1" thickBot="1">
      <c r="A25" s="982" t="s">
        <v>23</v>
      </c>
      <c r="B25" s="922">
        <f t="shared" si="0"/>
        <v>90322</v>
      </c>
      <c r="C25" s="865">
        <v>89498</v>
      </c>
      <c r="D25" s="1072">
        <f t="shared" si="1"/>
        <v>99.087708420982707</v>
      </c>
      <c r="E25" s="865">
        <v>824</v>
      </c>
      <c r="F25" s="1072">
        <f t="shared" si="2"/>
        <v>0.91229157901729363</v>
      </c>
      <c r="G25" s="865">
        <v>26207</v>
      </c>
      <c r="H25" s="1072">
        <f t="shared" si="3"/>
        <v>29.015079382653177</v>
      </c>
      <c r="I25" s="865">
        <v>25396</v>
      </c>
      <c r="J25" s="1072">
        <f t="shared" si="4"/>
        <v>96.905406952340982</v>
      </c>
      <c r="K25" s="865">
        <v>811</v>
      </c>
      <c r="L25" s="1072">
        <f t="shared" si="5"/>
        <v>3.0945930476590227</v>
      </c>
      <c r="M25" s="864">
        <v>64115</v>
      </c>
      <c r="N25" s="1072">
        <f t="shared" si="6"/>
        <v>70.98492061734683</v>
      </c>
      <c r="O25" s="865">
        <v>64102</v>
      </c>
      <c r="P25" s="1072">
        <f t="shared" si="7"/>
        <v>99.979723933556883</v>
      </c>
      <c r="Q25" s="865">
        <v>13</v>
      </c>
      <c r="R25" s="1047">
        <f t="shared" si="8"/>
        <v>2.0276066443110037E-2</v>
      </c>
    </row>
    <row r="26" spans="1:18" ht="14.45" customHeight="1">
      <c r="A26" s="1073" t="s">
        <v>28</v>
      </c>
      <c r="B26" s="927">
        <f>M26+G26</f>
        <v>2812993</v>
      </c>
      <c r="C26" s="928">
        <v>2675153</v>
      </c>
      <c r="D26" s="1053">
        <f t="shared" si="1"/>
        <v>95.09988115860935</v>
      </c>
      <c r="E26" s="931">
        <v>137840</v>
      </c>
      <c r="F26" s="1074">
        <f t="shared" si="2"/>
        <v>4.9001188413906469</v>
      </c>
      <c r="G26" s="1075">
        <v>639448</v>
      </c>
      <c r="H26" s="1053">
        <f t="shared" si="3"/>
        <v>22.731944231642238</v>
      </c>
      <c r="I26" s="928">
        <v>519104</v>
      </c>
      <c r="J26" s="1053">
        <f t="shared" si="4"/>
        <v>81.180017765322589</v>
      </c>
      <c r="K26" s="931">
        <v>120344</v>
      </c>
      <c r="L26" s="1074">
        <f t="shared" si="5"/>
        <v>18.819982234677411</v>
      </c>
      <c r="M26" s="928">
        <v>2173545</v>
      </c>
      <c r="N26" s="1053">
        <f t="shared" si="6"/>
        <v>77.268055768357755</v>
      </c>
      <c r="O26" s="928">
        <v>2156049</v>
      </c>
      <c r="P26" s="1053">
        <f t="shared" si="7"/>
        <v>99.195047721579272</v>
      </c>
      <c r="Q26" s="931">
        <v>17496</v>
      </c>
      <c r="R26" s="1063">
        <f>Q26/O26*100</f>
        <v>0.8114843401054429</v>
      </c>
    </row>
    <row r="27" spans="1:18" ht="14.45" customHeight="1">
      <c r="A27" s="1076" t="s">
        <v>27</v>
      </c>
      <c r="B27" s="939">
        <f>M27+G27</f>
        <v>734516</v>
      </c>
      <c r="C27" s="940">
        <v>716764</v>
      </c>
      <c r="D27" s="1057">
        <f t="shared" si="1"/>
        <v>97.583170414259186</v>
      </c>
      <c r="E27" s="943">
        <v>17752</v>
      </c>
      <c r="F27" s="1077">
        <f t="shared" si="2"/>
        <v>2.4168295857408144</v>
      </c>
      <c r="G27" s="1078">
        <v>217136</v>
      </c>
      <c r="H27" s="1057">
        <f t="shared" si="3"/>
        <v>29.561779457493099</v>
      </c>
      <c r="I27" s="940">
        <v>202447</v>
      </c>
      <c r="J27" s="1057">
        <f t="shared" si="4"/>
        <v>93.235115319431145</v>
      </c>
      <c r="K27" s="943">
        <v>14689</v>
      </c>
      <c r="L27" s="1077">
        <f t="shared" si="5"/>
        <v>6.7648846805688594</v>
      </c>
      <c r="M27" s="940">
        <v>517380</v>
      </c>
      <c r="N27" s="1057">
        <f t="shared" si="6"/>
        <v>70.438220542506897</v>
      </c>
      <c r="O27" s="940">
        <v>514317</v>
      </c>
      <c r="P27" s="1057">
        <f t="shared" si="7"/>
        <v>99.407978661718658</v>
      </c>
      <c r="Q27" s="943">
        <v>3063</v>
      </c>
      <c r="R27" s="1063">
        <f>Q27/O27*100</f>
        <v>0.59554710421782675</v>
      </c>
    </row>
    <row r="28" spans="1:18" ht="14.45" customHeight="1">
      <c r="A28" s="1079" t="s">
        <v>26</v>
      </c>
      <c r="B28" s="951">
        <f>M28+G28</f>
        <v>3547509</v>
      </c>
      <c r="C28" s="952">
        <v>3391917</v>
      </c>
      <c r="D28" s="1061">
        <f t="shared" si="1"/>
        <v>95.614049182116247</v>
      </c>
      <c r="E28" s="955">
        <v>155592</v>
      </c>
      <c r="F28" s="1080">
        <f t="shared" si="2"/>
        <v>4.3859508178837601</v>
      </c>
      <c r="G28" s="1081">
        <v>856584</v>
      </c>
      <c r="H28" s="1061">
        <f t="shared" si="3"/>
        <v>24.146069819696017</v>
      </c>
      <c r="I28" s="952">
        <v>721551</v>
      </c>
      <c r="J28" s="1061">
        <f t="shared" si="4"/>
        <v>84.23587178840603</v>
      </c>
      <c r="K28" s="955">
        <v>135033</v>
      </c>
      <c r="L28" s="1080">
        <f t="shared" si="5"/>
        <v>15.764128211593958</v>
      </c>
      <c r="M28" s="952">
        <v>2690925</v>
      </c>
      <c r="N28" s="1061">
        <f t="shared" si="6"/>
        <v>75.85393018030399</v>
      </c>
      <c r="O28" s="952">
        <v>2670366</v>
      </c>
      <c r="P28" s="1061">
        <f t="shared" si="7"/>
        <v>99.235987625073165</v>
      </c>
      <c r="Q28" s="955">
        <v>20559</v>
      </c>
      <c r="R28" s="1064">
        <f>Q28/O28*100</f>
        <v>0.76989446390494787</v>
      </c>
    </row>
    <row r="29" spans="1:18" ht="14.45" customHeight="1">
      <c r="A29" s="1839" t="s">
        <v>514</v>
      </c>
      <c r="B29" s="1839"/>
      <c r="C29" s="1839"/>
      <c r="D29" s="1839"/>
      <c r="E29" s="1839"/>
      <c r="F29" s="1839"/>
      <c r="G29" s="1839"/>
      <c r="H29" s="1839"/>
      <c r="I29" s="1839"/>
      <c r="J29" s="1839"/>
      <c r="K29" s="1839"/>
      <c r="L29" s="1839"/>
      <c r="M29" s="1839"/>
      <c r="N29" s="1839"/>
      <c r="O29" s="1839"/>
      <c r="P29" s="1839"/>
      <c r="Q29" s="1839"/>
      <c r="R29" s="1839"/>
    </row>
    <row r="30" spans="1:18" ht="27" customHeight="1">
      <c r="A30" s="1916" t="s">
        <v>532</v>
      </c>
      <c r="B30" s="1916"/>
      <c r="C30" s="1916"/>
      <c r="D30" s="1916"/>
      <c r="E30" s="1916"/>
      <c r="F30" s="1916"/>
      <c r="G30" s="1916"/>
      <c r="H30" s="1916"/>
      <c r="I30" s="1916"/>
      <c r="J30" s="1916"/>
      <c r="K30" s="1916"/>
      <c r="L30" s="1916"/>
      <c r="M30" s="1916"/>
      <c r="N30" s="1916"/>
      <c r="O30" s="1916"/>
      <c r="P30" s="1916"/>
      <c r="Q30" s="1916"/>
      <c r="R30" s="1916"/>
    </row>
    <row r="31" spans="1:18" ht="14.45" customHeight="1">
      <c r="A31" s="1027"/>
      <c r="B31" s="1027"/>
      <c r="C31" s="1027"/>
      <c r="D31" s="1027"/>
      <c r="E31" s="1027"/>
      <c r="F31" s="1027"/>
      <c r="G31" s="1027"/>
      <c r="H31" s="1027"/>
      <c r="I31" s="1027"/>
      <c r="J31" s="1027"/>
      <c r="K31" s="1027"/>
      <c r="L31" s="1027"/>
      <c r="M31" s="1027"/>
      <c r="N31" s="1027"/>
      <c r="O31" s="1027"/>
      <c r="P31" s="1027"/>
      <c r="Q31" s="1027"/>
      <c r="R31" s="1027"/>
    </row>
    <row r="32" spans="1:18" ht="24" customHeight="1">
      <c r="A32" s="1910">
        <v>2022</v>
      </c>
      <c r="B32" s="1910"/>
      <c r="C32" s="1910"/>
      <c r="D32" s="1910"/>
      <c r="E32" s="1910"/>
      <c r="F32" s="1910"/>
      <c r="G32" s="1910"/>
      <c r="H32" s="1910"/>
      <c r="I32" s="1910"/>
      <c r="J32" s="1910"/>
      <c r="K32" s="1910"/>
      <c r="L32" s="1910"/>
      <c r="M32" s="1910"/>
      <c r="N32" s="1910"/>
      <c r="O32" s="1910"/>
      <c r="P32" s="1910"/>
      <c r="Q32" s="1910"/>
      <c r="R32" s="1910"/>
    </row>
    <row r="33" spans="1:18" ht="14.45" customHeight="1">
      <c r="A33" s="1028"/>
      <c r="B33" s="1004"/>
      <c r="C33" s="1004"/>
      <c r="D33" s="1004"/>
      <c r="E33" s="1004"/>
      <c r="F33" s="1004"/>
      <c r="G33" s="1004"/>
      <c r="H33" s="1004"/>
      <c r="I33" s="1004"/>
      <c r="J33" s="1004"/>
      <c r="K33" s="1004"/>
      <c r="L33" s="1004"/>
      <c r="M33" s="1004"/>
      <c r="N33" s="1004"/>
      <c r="O33" s="1004"/>
      <c r="P33" s="1004"/>
      <c r="Q33" s="1004"/>
      <c r="R33" s="1004"/>
    </row>
    <row r="34" spans="1:18" ht="15" customHeight="1">
      <c r="A34" s="1913" t="s">
        <v>533</v>
      </c>
      <c r="B34" s="1915"/>
      <c r="C34" s="1915"/>
      <c r="D34" s="1915"/>
      <c r="E34" s="1915"/>
      <c r="F34" s="1915"/>
      <c r="G34" s="1915"/>
      <c r="H34" s="1915"/>
      <c r="I34" s="1915"/>
      <c r="J34" s="1915"/>
      <c r="K34" s="1915"/>
      <c r="L34" s="1915"/>
      <c r="M34" s="1915"/>
      <c r="N34" s="1915"/>
      <c r="O34" s="1915"/>
      <c r="P34" s="1915"/>
      <c r="Q34" s="1915"/>
      <c r="R34" s="1913"/>
    </row>
    <row r="35" spans="1:18" ht="14.45" customHeight="1">
      <c r="A35" s="1841" t="s">
        <v>8</v>
      </c>
      <c r="B35" s="1833" t="s">
        <v>528</v>
      </c>
      <c r="C35" s="1834" t="s">
        <v>33</v>
      </c>
      <c r="D35" s="1835"/>
      <c r="E35" s="1835"/>
      <c r="F35" s="1835"/>
      <c r="G35" s="1835"/>
      <c r="H35" s="1835"/>
      <c r="I35" s="1835"/>
      <c r="J35" s="1835"/>
      <c r="K35" s="1835"/>
      <c r="L35" s="1835"/>
      <c r="M35" s="1835"/>
      <c r="N35" s="1835"/>
      <c r="O35" s="1835"/>
      <c r="P35" s="1835"/>
      <c r="Q35" s="1835"/>
      <c r="R35" s="1835"/>
    </row>
    <row r="36" spans="1:18" ht="14.45" customHeight="1">
      <c r="A36" s="1841"/>
      <c r="B36" s="1833"/>
      <c r="C36" s="1834" t="s">
        <v>529</v>
      </c>
      <c r="D36" s="1841"/>
      <c r="E36" s="1834" t="s">
        <v>497</v>
      </c>
      <c r="F36" s="1841"/>
      <c r="G36" s="1834" t="s">
        <v>530</v>
      </c>
      <c r="H36" s="1841"/>
      <c r="I36" s="1834" t="s">
        <v>33</v>
      </c>
      <c r="J36" s="1835"/>
      <c r="K36" s="1835"/>
      <c r="L36" s="1841"/>
      <c r="M36" s="1834" t="s">
        <v>531</v>
      </c>
      <c r="N36" s="1841"/>
      <c r="O36" s="1834" t="s">
        <v>33</v>
      </c>
      <c r="P36" s="1835"/>
      <c r="Q36" s="1835"/>
      <c r="R36" s="1835"/>
    </row>
    <row r="37" spans="1:18" ht="47.45" customHeight="1">
      <c r="A37" s="1841"/>
      <c r="B37" s="1833"/>
      <c r="C37" s="1834"/>
      <c r="D37" s="1841"/>
      <c r="E37" s="1834"/>
      <c r="F37" s="1841"/>
      <c r="G37" s="1834"/>
      <c r="H37" s="1841"/>
      <c r="I37" s="1834" t="s">
        <v>529</v>
      </c>
      <c r="J37" s="1841"/>
      <c r="K37" s="1834" t="s">
        <v>805</v>
      </c>
      <c r="L37" s="1841"/>
      <c r="M37" s="1834"/>
      <c r="N37" s="1841"/>
      <c r="O37" s="1834" t="s">
        <v>529</v>
      </c>
      <c r="P37" s="1841"/>
      <c r="Q37" s="1834" t="s">
        <v>497</v>
      </c>
      <c r="R37" s="1835"/>
    </row>
    <row r="38" spans="1:18" ht="14.45" customHeight="1" thickBot="1">
      <c r="A38" s="1914"/>
      <c r="B38" s="1065" t="s">
        <v>1</v>
      </c>
      <c r="C38" s="1066" t="s">
        <v>1</v>
      </c>
      <c r="D38" s="1067" t="s">
        <v>469</v>
      </c>
      <c r="E38" s="1066" t="s">
        <v>1</v>
      </c>
      <c r="F38" s="1067" t="s">
        <v>469</v>
      </c>
      <c r="G38" s="1066" t="s">
        <v>1</v>
      </c>
      <c r="H38" s="1067" t="s">
        <v>469</v>
      </c>
      <c r="I38" s="1066" t="s">
        <v>1</v>
      </c>
      <c r="J38" s="1067" t="s">
        <v>469</v>
      </c>
      <c r="K38" s="1066" t="s">
        <v>1</v>
      </c>
      <c r="L38" s="1067" t="s">
        <v>469</v>
      </c>
      <c r="M38" s="1066" t="s">
        <v>1</v>
      </c>
      <c r="N38" s="1067" t="s">
        <v>469</v>
      </c>
      <c r="O38" s="1066" t="s">
        <v>1</v>
      </c>
      <c r="P38" s="1067" t="s">
        <v>469</v>
      </c>
      <c r="Q38" s="1066" t="s">
        <v>1</v>
      </c>
      <c r="R38" s="1068" t="s">
        <v>469</v>
      </c>
    </row>
    <row r="39" spans="1:18" ht="14.45" customHeight="1">
      <c r="A39" s="975" t="s">
        <v>9</v>
      </c>
      <c r="B39" s="918">
        <f t="shared" ref="B39:B54" si="9">G39+M39</f>
        <v>464058</v>
      </c>
      <c r="C39" s="1069">
        <v>446550</v>
      </c>
      <c r="D39" s="1037">
        <f t="shared" ref="D39:D57" si="10">C39/B39*100</f>
        <v>96.22719573846372</v>
      </c>
      <c r="E39" s="833">
        <v>17508</v>
      </c>
      <c r="F39" s="1070">
        <f t="shared" ref="F39:F57" si="11">E39/B39*100</f>
        <v>3.7728042615362738</v>
      </c>
      <c r="G39" s="833">
        <v>99058</v>
      </c>
      <c r="H39" s="1070">
        <f t="shared" ref="H39:H57" si="12">G39/B39*100</f>
        <v>21.34603864172151</v>
      </c>
      <c r="I39" s="833">
        <v>83087</v>
      </c>
      <c r="J39" s="1070">
        <f t="shared" ref="J39:J57" si="13">I39/G39*100</f>
        <v>83.877122493892458</v>
      </c>
      <c r="K39" s="833">
        <v>15971</v>
      </c>
      <c r="L39" s="1070">
        <f t="shared" ref="L39:L57" si="14">K39/G39*100</f>
        <v>16.122877506107532</v>
      </c>
      <c r="M39" s="833">
        <v>365000</v>
      </c>
      <c r="N39" s="1070">
        <f t="shared" ref="N39:N57" si="15">M39/B39*100</f>
        <v>78.653961358278494</v>
      </c>
      <c r="O39" s="833">
        <v>363463</v>
      </c>
      <c r="P39" s="1070">
        <f t="shared" ref="P39:P57" si="16">O39/M39*100</f>
        <v>99.578904109589033</v>
      </c>
      <c r="Q39" s="833">
        <v>1537</v>
      </c>
      <c r="R39" s="1035">
        <f t="shared" ref="R39:R54" si="17">Q39/M39*100</f>
        <v>0.42109589041095891</v>
      </c>
    </row>
    <row r="40" spans="1:18" ht="14.45" customHeight="1">
      <c r="A40" s="977" t="s">
        <v>10</v>
      </c>
      <c r="B40" s="914">
        <f t="shared" si="9"/>
        <v>547792</v>
      </c>
      <c r="C40" s="847">
        <v>536836</v>
      </c>
      <c r="D40" s="1071">
        <f t="shared" si="10"/>
        <v>97.999970791833405</v>
      </c>
      <c r="E40" s="847">
        <v>10956</v>
      </c>
      <c r="F40" s="1071">
        <f t="shared" si="11"/>
        <v>2.0000292081666036</v>
      </c>
      <c r="G40" s="847">
        <v>120208</v>
      </c>
      <c r="H40" s="1071">
        <f t="shared" si="12"/>
        <v>21.944095569121128</v>
      </c>
      <c r="I40" s="847">
        <v>111322</v>
      </c>
      <c r="J40" s="1071">
        <f t="shared" si="13"/>
        <v>92.607813123918532</v>
      </c>
      <c r="K40" s="847">
        <v>8886</v>
      </c>
      <c r="L40" s="1071">
        <f t="shared" si="14"/>
        <v>7.3921868760814595</v>
      </c>
      <c r="M40" s="846">
        <v>427584</v>
      </c>
      <c r="N40" s="1071">
        <f t="shared" si="15"/>
        <v>78.055904430878869</v>
      </c>
      <c r="O40" s="847">
        <v>425514</v>
      </c>
      <c r="P40" s="1071">
        <f t="shared" si="16"/>
        <v>99.515884598114056</v>
      </c>
      <c r="Q40" s="847">
        <v>2070</v>
      </c>
      <c r="R40" s="1040">
        <f t="shared" si="17"/>
        <v>0.48411540188594526</v>
      </c>
    </row>
    <row r="41" spans="1:18" ht="14.45" customHeight="1">
      <c r="A41" s="975" t="s">
        <v>11</v>
      </c>
      <c r="B41" s="918">
        <f t="shared" si="9"/>
        <v>175905</v>
      </c>
      <c r="C41" s="833">
        <v>170687</v>
      </c>
      <c r="D41" s="1070">
        <f t="shared" si="10"/>
        <v>97.033626104999854</v>
      </c>
      <c r="E41" s="833">
        <v>5218</v>
      </c>
      <c r="F41" s="1070">
        <f t="shared" si="11"/>
        <v>2.9663738950001419</v>
      </c>
      <c r="G41" s="833">
        <v>52919</v>
      </c>
      <c r="H41" s="1070">
        <f t="shared" si="12"/>
        <v>30.083852079247318</v>
      </c>
      <c r="I41" s="833">
        <v>49327</v>
      </c>
      <c r="J41" s="1070">
        <f t="shared" si="13"/>
        <v>93.212267805514088</v>
      </c>
      <c r="K41" s="833">
        <v>3592</v>
      </c>
      <c r="L41" s="1070">
        <f t="shared" si="14"/>
        <v>6.7877321944859128</v>
      </c>
      <c r="M41" s="857">
        <v>122986</v>
      </c>
      <c r="N41" s="1070">
        <f t="shared" si="15"/>
        <v>69.916147920752678</v>
      </c>
      <c r="O41" s="833">
        <v>121360</v>
      </c>
      <c r="P41" s="1070">
        <f t="shared" si="16"/>
        <v>98.677898297367179</v>
      </c>
      <c r="Q41" s="833">
        <v>1626</v>
      </c>
      <c r="R41" s="1035">
        <f t="shared" si="17"/>
        <v>1.3221017026328199</v>
      </c>
    </row>
    <row r="42" spans="1:18" ht="14.45" customHeight="1">
      <c r="A42" s="977" t="s">
        <v>12</v>
      </c>
      <c r="B42" s="914">
        <f t="shared" si="9"/>
        <v>114891</v>
      </c>
      <c r="C42" s="847">
        <v>111637</v>
      </c>
      <c r="D42" s="1071">
        <f t="shared" si="10"/>
        <v>97.167750302460604</v>
      </c>
      <c r="E42" s="847">
        <v>3254</v>
      </c>
      <c r="F42" s="1071">
        <f t="shared" si="11"/>
        <v>2.8322496975394071</v>
      </c>
      <c r="G42" s="847">
        <v>34416</v>
      </c>
      <c r="H42" s="1071">
        <f t="shared" si="12"/>
        <v>29.955348982949054</v>
      </c>
      <c r="I42" s="847">
        <v>31562</v>
      </c>
      <c r="J42" s="1071">
        <f t="shared" si="13"/>
        <v>91.707345420734541</v>
      </c>
      <c r="K42" s="847">
        <v>2854</v>
      </c>
      <c r="L42" s="1071">
        <f t="shared" si="14"/>
        <v>8.2926545792654593</v>
      </c>
      <c r="M42" s="846">
        <v>80475</v>
      </c>
      <c r="N42" s="1071">
        <f t="shared" si="15"/>
        <v>70.044651017050938</v>
      </c>
      <c r="O42" s="847">
        <v>80075</v>
      </c>
      <c r="P42" s="1071">
        <f t="shared" si="16"/>
        <v>99.502951227089156</v>
      </c>
      <c r="Q42" s="847">
        <v>400</v>
      </c>
      <c r="R42" s="1040">
        <f t="shared" si="17"/>
        <v>0.49704877291084187</v>
      </c>
    </row>
    <row r="43" spans="1:18" ht="14.45" customHeight="1">
      <c r="A43" s="975" t="s">
        <v>13</v>
      </c>
      <c r="B43" s="918">
        <f t="shared" si="9"/>
        <v>27985</v>
      </c>
      <c r="C43" s="833">
        <v>26994</v>
      </c>
      <c r="D43" s="1070">
        <f t="shared" si="10"/>
        <v>96.458817223512597</v>
      </c>
      <c r="E43" s="833">
        <v>991</v>
      </c>
      <c r="F43" s="1070">
        <f t="shared" si="11"/>
        <v>3.5411827764874038</v>
      </c>
      <c r="G43" s="833">
        <v>6191</v>
      </c>
      <c r="H43" s="1070">
        <f t="shared" si="12"/>
        <v>22.122565660175095</v>
      </c>
      <c r="I43" s="833">
        <v>5347</v>
      </c>
      <c r="J43" s="1070">
        <f t="shared" si="13"/>
        <v>86.367307381683091</v>
      </c>
      <c r="K43" s="833">
        <v>844</v>
      </c>
      <c r="L43" s="1070">
        <f t="shared" si="14"/>
        <v>13.632692618316911</v>
      </c>
      <c r="M43" s="857">
        <v>21794</v>
      </c>
      <c r="N43" s="1070">
        <f t="shared" si="15"/>
        <v>77.877434339824902</v>
      </c>
      <c r="O43" s="833">
        <v>21647</v>
      </c>
      <c r="P43" s="1070">
        <f t="shared" si="16"/>
        <v>99.325502431861977</v>
      </c>
      <c r="Q43" s="833">
        <v>147</v>
      </c>
      <c r="R43" s="1035">
        <f t="shared" si="17"/>
        <v>0.67449756813801964</v>
      </c>
    </row>
    <row r="44" spans="1:18" ht="14.45" customHeight="1">
      <c r="A44" s="977" t="s">
        <v>14</v>
      </c>
      <c r="B44" s="914">
        <f t="shared" si="9"/>
        <v>86755</v>
      </c>
      <c r="C44" s="847">
        <v>84337</v>
      </c>
      <c r="D44" s="1071">
        <f t="shared" si="10"/>
        <v>97.21284075845773</v>
      </c>
      <c r="E44" s="847">
        <v>2418</v>
      </c>
      <c r="F44" s="1071">
        <f t="shared" si="11"/>
        <v>2.7871592415422741</v>
      </c>
      <c r="G44" s="847">
        <v>29143</v>
      </c>
      <c r="H44" s="1071">
        <f t="shared" si="12"/>
        <v>33.59230015561063</v>
      </c>
      <c r="I44" s="847">
        <v>27438</v>
      </c>
      <c r="J44" s="1071">
        <f t="shared" si="13"/>
        <v>94.149538482654492</v>
      </c>
      <c r="K44" s="847">
        <v>1705</v>
      </c>
      <c r="L44" s="1071">
        <f t="shared" si="14"/>
        <v>5.8504615173455035</v>
      </c>
      <c r="M44" s="846">
        <v>57612</v>
      </c>
      <c r="N44" s="1071">
        <f t="shared" si="15"/>
        <v>66.40769984438937</v>
      </c>
      <c r="O44" s="847">
        <v>56899</v>
      </c>
      <c r="P44" s="1071">
        <f t="shared" si="16"/>
        <v>98.762410608900922</v>
      </c>
      <c r="Q44" s="847">
        <v>713</v>
      </c>
      <c r="R44" s="1040">
        <f t="shared" si="17"/>
        <v>1.2375893910990765</v>
      </c>
    </row>
    <row r="45" spans="1:18" ht="14.45" customHeight="1">
      <c r="A45" s="975" t="s">
        <v>15</v>
      </c>
      <c r="B45" s="918">
        <f t="shared" si="9"/>
        <v>265162</v>
      </c>
      <c r="C45" s="833">
        <v>254927</v>
      </c>
      <c r="D45" s="1070">
        <f t="shared" si="10"/>
        <v>96.140095488795524</v>
      </c>
      <c r="E45" s="833">
        <v>10235</v>
      </c>
      <c r="F45" s="1070">
        <f t="shared" si="11"/>
        <v>3.8599045112044714</v>
      </c>
      <c r="G45" s="833">
        <v>58888</v>
      </c>
      <c r="H45" s="1070">
        <f t="shared" si="12"/>
        <v>22.208310391383382</v>
      </c>
      <c r="I45" s="833">
        <v>49468</v>
      </c>
      <c r="J45" s="1070">
        <f t="shared" si="13"/>
        <v>84.003532128786844</v>
      </c>
      <c r="K45" s="833">
        <v>9420</v>
      </c>
      <c r="L45" s="1070">
        <f t="shared" si="14"/>
        <v>15.996467871213149</v>
      </c>
      <c r="M45" s="857">
        <v>206274</v>
      </c>
      <c r="N45" s="1070">
        <f t="shared" si="15"/>
        <v>77.791689608616622</v>
      </c>
      <c r="O45" s="833">
        <v>205459</v>
      </c>
      <c r="P45" s="1070">
        <f t="shared" si="16"/>
        <v>99.604894460765777</v>
      </c>
      <c r="Q45" s="833">
        <v>815</v>
      </c>
      <c r="R45" s="1035">
        <f t="shared" si="17"/>
        <v>0.39510553923422242</v>
      </c>
    </row>
    <row r="46" spans="1:18" ht="14.45" customHeight="1">
      <c r="A46" s="977" t="s">
        <v>24</v>
      </c>
      <c r="B46" s="914">
        <f t="shared" si="9"/>
        <v>71758</v>
      </c>
      <c r="C46" s="847">
        <v>68851</v>
      </c>
      <c r="D46" s="1071">
        <f t="shared" si="10"/>
        <v>95.94888374815352</v>
      </c>
      <c r="E46" s="847">
        <v>2907</v>
      </c>
      <c r="F46" s="1071">
        <f t="shared" si="11"/>
        <v>4.0511162518464836</v>
      </c>
      <c r="G46" s="847">
        <v>21910</v>
      </c>
      <c r="H46" s="1071">
        <f t="shared" si="12"/>
        <v>30.533180969369266</v>
      </c>
      <c r="I46" s="847">
        <v>19490</v>
      </c>
      <c r="J46" s="1071">
        <f t="shared" si="13"/>
        <v>88.95481515289822</v>
      </c>
      <c r="K46" s="847">
        <v>2420</v>
      </c>
      <c r="L46" s="1071">
        <f t="shared" si="14"/>
        <v>11.04518484710178</v>
      </c>
      <c r="M46" s="846">
        <v>49848</v>
      </c>
      <c r="N46" s="1071">
        <f t="shared" si="15"/>
        <v>69.466819030630731</v>
      </c>
      <c r="O46" s="847">
        <v>49361</v>
      </c>
      <c r="P46" s="1071">
        <f t="shared" si="16"/>
        <v>99.023030011234141</v>
      </c>
      <c r="Q46" s="847">
        <v>487</v>
      </c>
      <c r="R46" s="1040">
        <f t="shared" si="17"/>
        <v>0.97696998876584806</v>
      </c>
    </row>
    <row r="47" spans="1:18" ht="14.45" customHeight="1">
      <c r="A47" s="975" t="s">
        <v>16</v>
      </c>
      <c r="B47" s="918">
        <f t="shared" si="9"/>
        <v>333189</v>
      </c>
      <c r="C47" s="833">
        <v>313570</v>
      </c>
      <c r="D47" s="1070">
        <f t="shared" si="10"/>
        <v>94.111750387917965</v>
      </c>
      <c r="E47" s="833">
        <v>19619</v>
      </c>
      <c r="F47" s="1070">
        <f t="shared" si="11"/>
        <v>5.8882496120820322</v>
      </c>
      <c r="G47" s="833">
        <v>77199</v>
      </c>
      <c r="H47" s="1070">
        <f t="shared" si="12"/>
        <v>23.169732494169974</v>
      </c>
      <c r="I47" s="833">
        <v>61095</v>
      </c>
      <c r="J47" s="1070">
        <f t="shared" si="13"/>
        <v>79.139626160960631</v>
      </c>
      <c r="K47" s="833">
        <v>16104</v>
      </c>
      <c r="L47" s="1070">
        <f t="shared" si="14"/>
        <v>20.860373839039365</v>
      </c>
      <c r="M47" s="857">
        <v>255990</v>
      </c>
      <c r="N47" s="1070">
        <f t="shared" si="15"/>
        <v>76.830267505830022</v>
      </c>
      <c r="O47" s="833">
        <v>252475</v>
      </c>
      <c r="P47" s="1070">
        <f t="shared" si="16"/>
        <v>98.626899488261259</v>
      </c>
      <c r="Q47" s="833">
        <v>3515</v>
      </c>
      <c r="R47" s="1035">
        <f t="shared" si="17"/>
        <v>1.3731005117387398</v>
      </c>
    </row>
    <row r="48" spans="1:18" ht="14.45" customHeight="1">
      <c r="A48" s="977" t="s">
        <v>17</v>
      </c>
      <c r="B48" s="914">
        <f t="shared" si="9"/>
        <v>711104</v>
      </c>
      <c r="C48" s="847">
        <v>651328</v>
      </c>
      <c r="D48" s="1071">
        <f t="shared" si="10"/>
        <v>91.593915939159388</v>
      </c>
      <c r="E48" s="847">
        <v>59776</v>
      </c>
      <c r="F48" s="1071">
        <f t="shared" si="11"/>
        <v>8.4060840608406089</v>
      </c>
      <c r="G48" s="847">
        <v>157898</v>
      </c>
      <c r="H48" s="1071">
        <f t="shared" si="12"/>
        <v>22.204628296282962</v>
      </c>
      <c r="I48" s="847">
        <v>104477</v>
      </c>
      <c r="J48" s="1071">
        <f t="shared" si="13"/>
        <v>66.167399207083051</v>
      </c>
      <c r="K48" s="847">
        <v>53421</v>
      </c>
      <c r="L48" s="1071">
        <f t="shared" si="14"/>
        <v>33.832600792916942</v>
      </c>
      <c r="M48" s="846">
        <v>553206</v>
      </c>
      <c r="N48" s="1071">
        <f t="shared" si="15"/>
        <v>77.795371703717038</v>
      </c>
      <c r="O48" s="847">
        <v>546851</v>
      </c>
      <c r="P48" s="1071">
        <f t="shared" si="16"/>
        <v>98.851241671276156</v>
      </c>
      <c r="Q48" s="847">
        <v>6355</v>
      </c>
      <c r="R48" s="1040">
        <f t="shared" si="17"/>
        <v>1.1487583287238388</v>
      </c>
    </row>
    <row r="49" spans="1:18" ht="14.45" customHeight="1">
      <c r="A49" s="975" t="s">
        <v>18</v>
      </c>
      <c r="B49" s="918">
        <f t="shared" si="9"/>
        <v>165165</v>
      </c>
      <c r="C49" s="833">
        <v>161456</v>
      </c>
      <c r="D49" s="1070">
        <f t="shared" si="10"/>
        <v>97.754366845275925</v>
      </c>
      <c r="E49" s="833">
        <v>3709</v>
      </c>
      <c r="F49" s="1070">
        <f t="shared" si="11"/>
        <v>2.2456331547240636</v>
      </c>
      <c r="G49" s="833">
        <v>35444</v>
      </c>
      <c r="H49" s="1070">
        <f t="shared" si="12"/>
        <v>21.459752368843276</v>
      </c>
      <c r="I49" s="833">
        <v>32129</v>
      </c>
      <c r="J49" s="1070">
        <f t="shared" si="13"/>
        <v>90.647218146936012</v>
      </c>
      <c r="K49" s="833">
        <v>3315</v>
      </c>
      <c r="L49" s="1070">
        <f t="shared" si="14"/>
        <v>9.3527818530639877</v>
      </c>
      <c r="M49" s="857">
        <v>129721</v>
      </c>
      <c r="N49" s="1070">
        <f t="shared" si="15"/>
        <v>78.540247631156717</v>
      </c>
      <c r="O49" s="833">
        <v>129327</v>
      </c>
      <c r="P49" s="1070">
        <f t="shared" si="16"/>
        <v>99.696271228251405</v>
      </c>
      <c r="Q49" s="833">
        <v>394</v>
      </c>
      <c r="R49" s="1035">
        <f t="shared" si="17"/>
        <v>0.30372877174859891</v>
      </c>
    </row>
    <row r="50" spans="1:18" ht="14.45" customHeight="1">
      <c r="A50" s="977" t="s">
        <v>19</v>
      </c>
      <c r="B50" s="914">
        <f t="shared" si="9"/>
        <v>35720</v>
      </c>
      <c r="C50" s="847">
        <v>34703</v>
      </c>
      <c r="D50" s="1071">
        <f t="shared" si="10"/>
        <v>97.152855543113105</v>
      </c>
      <c r="E50" s="847">
        <v>1017</v>
      </c>
      <c r="F50" s="1071">
        <f t="shared" si="11"/>
        <v>2.8471444568868982</v>
      </c>
      <c r="G50" s="847">
        <v>7961</v>
      </c>
      <c r="H50" s="1071">
        <f t="shared" si="12"/>
        <v>22.287234042553191</v>
      </c>
      <c r="I50" s="847">
        <v>7101</v>
      </c>
      <c r="J50" s="1071">
        <f t="shared" si="13"/>
        <v>89.197337017962568</v>
      </c>
      <c r="K50" s="847">
        <v>860</v>
      </c>
      <c r="L50" s="1071">
        <f t="shared" si="14"/>
        <v>10.802662982037432</v>
      </c>
      <c r="M50" s="846">
        <v>27759</v>
      </c>
      <c r="N50" s="1071">
        <f t="shared" si="15"/>
        <v>77.712765957446805</v>
      </c>
      <c r="O50" s="847">
        <v>27602</v>
      </c>
      <c r="P50" s="1071">
        <f t="shared" si="16"/>
        <v>99.434417666342441</v>
      </c>
      <c r="Q50" s="847">
        <v>157</v>
      </c>
      <c r="R50" s="1040">
        <f t="shared" si="17"/>
        <v>0.56558233365755251</v>
      </c>
    </row>
    <row r="51" spans="1:18" ht="14.45" customHeight="1">
      <c r="A51" s="975" t="s">
        <v>20</v>
      </c>
      <c r="B51" s="918">
        <f t="shared" si="9"/>
        <v>188772</v>
      </c>
      <c r="C51" s="833">
        <v>182753</v>
      </c>
      <c r="D51" s="1070">
        <f t="shared" si="10"/>
        <v>96.811497467844816</v>
      </c>
      <c r="E51" s="833">
        <v>6019</v>
      </c>
      <c r="F51" s="1070">
        <f t="shared" si="11"/>
        <v>3.188502532155193</v>
      </c>
      <c r="G51" s="833">
        <v>53910</v>
      </c>
      <c r="H51" s="1070">
        <f t="shared" si="12"/>
        <v>28.558260759010874</v>
      </c>
      <c r="I51" s="833">
        <v>48126</v>
      </c>
      <c r="J51" s="1070">
        <f t="shared" si="13"/>
        <v>89.271007234279352</v>
      </c>
      <c r="K51" s="833">
        <v>5784</v>
      </c>
      <c r="L51" s="1070">
        <f t="shared" si="14"/>
        <v>10.728992765720644</v>
      </c>
      <c r="M51" s="857">
        <v>134862</v>
      </c>
      <c r="N51" s="1070">
        <f t="shared" si="15"/>
        <v>71.441739240989136</v>
      </c>
      <c r="O51" s="833">
        <v>134627</v>
      </c>
      <c r="P51" s="1070">
        <f t="shared" si="16"/>
        <v>99.825747801456302</v>
      </c>
      <c r="Q51" s="833">
        <v>235</v>
      </c>
      <c r="R51" s="1035">
        <f t="shared" si="17"/>
        <v>0.17425219854369653</v>
      </c>
    </row>
    <row r="52" spans="1:18" ht="14.45" customHeight="1">
      <c r="A52" s="977" t="s">
        <v>21</v>
      </c>
      <c r="B52" s="914">
        <f t="shared" si="9"/>
        <v>93615</v>
      </c>
      <c r="C52" s="847">
        <v>92824</v>
      </c>
      <c r="D52" s="1071">
        <f t="shared" si="10"/>
        <v>99.155049938578216</v>
      </c>
      <c r="E52" s="847">
        <v>791</v>
      </c>
      <c r="F52" s="1071">
        <f t="shared" si="11"/>
        <v>0.84495006142178075</v>
      </c>
      <c r="G52" s="847">
        <v>28963</v>
      </c>
      <c r="H52" s="1071">
        <f t="shared" si="12"/>
        <v>30.938417988570212</v>
      </c>
      <c r="I52" s="847">
        <v>28335</v>
      </c>
      <c r="J52" s="1071">
        <f t="shared" si="13"/>
        <v>97.831716327728486</v>
      </c>
      <c r="K52" s="847">
        <v>628</v>
      </c>
      <c r="L52" s="1071">
        <f t="shared" si="14"/>
        <v>2.1682836722715186</v>
      </c>
      <c r="M52" s="846">
        <v>64652</v>
      </c>
      <c r="N52" s="1071">
        <f t="shared" si="15"/>
        <v>69.061582011429792</v>
      </c>
      <c r="O52" s="847">
        <v>64489</v>
      </c>
      <c r="P52" s="1071">
        <f t="shared" si="16"/>
        <v>99.747880962692577</v>
      </c>
      <c r="Q52" s="847">
        <v>163</v>
      </c>
      <c r="R52" s="1040">
        <f t="shared" si="17"/>
        <v>0.25211903730743052</v>
      </c>
    </row>
    <row r="53" spans="1:18" ht="14.45" customHeight="1">
      <c r="A53" s="975" t="s">
        <v>22</v>
      </c>
      <c r="B53" s="918">
        <f t="shared" si="9"/>
        <v>117004</v>
      </c>
      <c r="C53" s="833">
        <v>109249</v>
      </c>
      <c r="D53" s="1070">
        <f t="shared" si="10"/>
        <v>93.372021469351481</v>
      </c>
      <c r="E53" s="833">
        <v>7755</v>
      </c>
      <c r="F53" s="1070">
        <f t="shared" si="11"/>
        <v>6.6279785306485248</v>
      </c>
      <c r="G53" s="833">
        <v>27838</v>
      </c>
      <c r="H53" s="1070">
        <f t="shared" si="12"/>
        <v>23.792348979522068</v>
      </c>
      <c r="I53" s="833">
        <v>21603</v>
      </c>
      <c r="J53" s="1070">
        <f t="shared" si="13"/>
        <v>77.602557655003963</v>
      </c>
      <c r="K53" s="833">
        <v>6235</v>
      </c>
      <c r="L53" s="1070">
        <f t="shared" si="14"/>
        <v>22.397442344996048</v>
      </c>
      <c r="M53" s="857">
        <v>89166</v>
      </c>
      <c r="N53" s="1070">
        <f t="shared" si="15"/>
        <v>76.207651020477925</v>
      </c>
      <c r="O53" s="833">
        <v>87646</v>
      </c>
      <c r="P53" s="1070">
        <f t="shared" si="16"/>
        <v>98.295314357490525</v>
      </c>
      <c r="Q53" s="833">
        <v>1520</v>
      </c>
      <c r="R53" s="1035">
        <f t="shared" si="17"/>
        <v>1.7046856425094767</v>
      </c>
    </row>
    <row r="54" spans="1:18" ht="14.45" customHeight="1" thickBot="1">
      <c r="A54" s="982" t="s">
        <v>23</v>
      </c>
      <c r="B54" s="922">
        <f t="shared" si="9"/>
        <v>91434</v>
      </c>
      <c r="C54" s="865">
        <v>90557</v>
      </c>
      <c r="D54" s="1072">
        <f t="shared" si="10"/>
        <v>99.04083820023186</v>
      </c>
      <c r="E54" s="865">
        <v>877</v>
      </c>
      <c r="F54" s="1072">
        <f t="shared" si="11"/>
        <v>0.95916179976813876</v>
      </c>
      <c r="G54" s="865">
        <v>26752</v>
      </c>
      <c r="H54" s="1072">
        <f t="shared" si="12"/>
        <v>29.258262790646803</v>
      </c>
      <c r="I54" s="865">
        <v>25886</v>
      </c>
      <c r="J54" s="1072">
        <f t="shared" si="13"/>
        <v>96.762858851674636</v>
      </c>
      <c r="K54" s="865">
        <v>866</v>
      </c>
      <c r="L54" s="1072">
        <f t="shared" si="14"/>
        <v>3.2371411483253585</v>
      </c>
      <c r="M54" s="864">
        <v>64682</v>
      </c>
      <c r="N54" s="1072">
        <f t="shared" si="15"/>
        <v>70.74173720935319</v>
      </c>
      <c r="O54" s="865">
        <v>64671</v>
      </c>
      <c r="P54" s="1072">
        <f t="shared" si="16"/>
        <v>99.98299372313781</v>
      </c>
      <c r="Q54" s="865">
        <v>11</v>
      </c>
      <c r="R54" s="1047">
        <f t="shared" si="17"/>
        <v>1.7006276862187315E-2</v>
      </c>
    </row>
    <row r="55" spans="1:18" ht="14.45" customHeight="1">
      <c r="A55" s="1073" t="s">
        <v>28</v>
      </c>
      <c r="B55" s="927">
        <f>M55+G55</f>
        <v>2753934</v>
      </c>
      <c r="C55" s="928">
        <v>2619950</v>
      </c>
      <c r="D55" s="1053">
        <f t="shared" si="10"/>
        <v>95.134814414579296</v>
      </c>
      <c r="E55" s="931">
        <v>133984</v>
      </c>
      <c r="F55" s="1074">
        <f t="shared" si="11"/>
        <v>4.8651855854207104</v>
      </c>
      <c r="G55" s="1075">
        <v>619828</v>
      </c>
      <c r="H55" s="1053">
        <f t="shared" si="12"/>
        <v>22.507002709578369</v>
      </c>
      <c r="I55" s="928">
        <v>503067</v>
      </c>
      <c r="J55" s="1053">
        <f t="shared" si="13"/>
        <v>81.162354717760408</v>
      </c>
      <c r="K55" s="931">
        <v>116761</v>
      </c>
      <c r="L55" s="1074">
        <f t="shared" si="14"/>
        <v>18.837645282239592</v>
      </c>
      <c r="M55" s="928">
        <v>2134106</v>
      </c>
      <c r="N55" s="1053">
        <f t="shared" si="15"/>
        <v>77.492997290421627</v>
      </c>
      <c r="O55" s="928">
        <v>2116883</v>
      </c>
      <c r="P55" s="1053">
        <f t="shared" si="16"/>
        <v>99.192964173288487</v>
      </c>
      <c r="Q55" s="931">
        <v>17223</v>
      </c>
      <c r="R55" s="1063">
        <f>Q55/O55*100</f>
        <v>0.81360188541360101</v>
      </c>
    </row>
    <row r="56" spans="1:18" ht="14.45" customHeight="1">
      <c r="A56" s="1076" t="s">
        <v>27</v>
      </c>
      <c r="B56" s="939">
        <f>M56+G56</f>
        <v>736375</v>
      </c>
      <c r="C56" s="940">
        <v>717309</v>
      </c>
      <c r="D56" s="1057">
        <f t="shared" si="10"/>
        <v>97.410830079782713</v>
      </c>
      <c r="E56" s="943">
        <v>19066</v>
      </c>
      <c r="F56" s="1077">
        <f t="shared" si="11"/>
        <v>2.5891699202172807</v>
      </c>
      <c r="G56" s="1078">
        <v>218870</v>
      </c>
      <c r="H56" s="1057">
        <f t="shared" si="12"/>
        <v>29.722627737226276</v>
      </c>
      <c r="I56" s="940">
        <v>202726</v>
      </c>
      <c r="J56" s="1057">
        <f t="shared" si="13"/>
        <v>92.623932014437798</v>
      </c>
      <c r="K56" s="943">
        <v>16144</v>
      </c>
      <c r="L56" s="1077">
        <f t="shared" si="14"/>
        <v>7.3760679855622051</v>
      </c>
      <c r="M56" s="940">
        <v>517505</v>
      </c>
      <c r="N56" s="1057">
        <f t="shared" si="15"/>
        <v>70.277372262773724</v>
      </c>
      <c r="O56" s="940">
        <v>514583</v>
      </c>
      <c r="P56" s="1057">
        <f t="shared" si="16"/>
        <v>99.435367774224403</v>
      </c>
      <c r="Q56" s="943">
        <v>2922</v>
      </c>
      <c r="R56" s="1063">
        <f>Q56/O56*100</f>
        <v>0.56783842451072031</v>
      </c>
    </row>
    <row r="57" spans="1:18" ht="14.45" customHeight="1">
      <c r="A57" s="1079" t="s">
        <v>26</v>
      </c>
      <c r="B57" s="951">
        <f>M57+G57</f>
        <v>3490309</v>
      </c>
      <c r="C57" s="952">
        <v>3337259</v>
      </c>
      <c r="D57" s="1061">
        <f t="shared" si="10"/>
        <v>95.615001422510161</v>
      </c>
      <c r="E57" s="955">
        <v>153050</v>
      </c>
      <c r="F57" s="1080">
        <f t="shared" si="11"/>
        <v>4.3849985774898439</v>
      </c>
      <c r="G57" s="1081">
        <v>838698</v>
      </c>
      <c r="H57" s="1061">
        <f t="shared" si="12"/>
        <v>24.02933379250949</v>
      </c>
      <c r="I57" s="952">
        <v>705793</v>
      </c>
      <c r="J57" s="1061">
        <f t="shared" si="13"/>
        <v>84.153413982148521</v>
      </c>
      <c r="K57" s="955">
        <v>132905</v>
      </c>
      <c r="L57" s="1080">
        <f t="shared" si="14"/>
        <v>15.846586017851481</v>
      </c>
      <c r="M57" s="952">
        <v>2651611</v>
      </c>
      <c r="N57" s="1061">
        <f t="shared" si="15"/>
        <v>75.97066620749051</v>
      </c>
      <c r="O57" s="952">
        <v>2631466</v>
      </c>
      <c r="P57" s="1061">
        <f t="shared" si="16"/>
        <v>99.240273177325037</v>
      </c>
      <c r="Q57" s="955">
        <v>20145</v>
      </c>
      <c r="R57" s="1064">
        <f>Q57/O57*100</f>
        <v>0.76554285709942671</v>
      </c>
    </row>
    <row r="58" spans="1:18" ht="14.45" customHeight="1">
      <c r="A58" s="1839" t="s">
        <v>514</v>
      </c>
      <c r="B58" s="1839"/>
      <c r="C58" s="1839"/>
      <c r="D58" s="1839"/>
      <c r="E58" s="1839"/>
      <c r="F58" s="1839"/>
      <c r="G58" s="1839"/>
      <c r="H58" s="1839"/>
      <c r="I58" s="1839"/>
      <c r="J58" s="1839"/>
      <c r="K58" s="1839"/>
      <c r="L58" s="1839"/>
      <c r="M58" s="1839"/>
      <c r="N58" s="1839"/>
      <c r="O58" s="1839"/>
      <c r="P58" s="1839"/>
      <c r="Q58" s="1839"/>
      <c r="R58" s="1839"/>
    </row>
    <row r="59" spans="1:18" ht="24" customHeight="1">
      <c r="A59" s="1851" t="s">
        <v>477</v>
      </c>
      <c r="B59" s="1851"/>
      <c r="C59" s="1851"/>
      <c r="D59" s="1851"/>
      <c r="E59" s="1851"/>
      <c r="F59" s="1851"/>
      <c r="G59" s="1851"/>
      <c r="H59" s="1851"/>
      <c r="I59" s="1851"/>
      <c r="J59" s="1851"/>
      <c r="K59" s="1851"/>
      <c r="L59" s="1851"/>
      <c r="M59" s="1851"/>
      <c r="N59" s="1851"/>
      <c r="O59" s="1851"/>
      <c r="P59" s="1851"/>
      <c r="Q59" s="1851"/>
      <c r="R59" s="1851"/>
    </row>
    <row r="60" spans="1:18" ht="14.45" customHeight="1">
      <c r="A60" s="1027"/>
      <c r="B60" s="1027"/>
      <c r="C60" s="1027"/>
      <c r="D60" s="1027"/>
      <c r="E60" s="1027"/>
      <c r="F60" s="1027"/>
      <c r="G60" s="1027"/>
      <c r="H60" s="1027"/>
      <c r="I60" s="1027"/>
      <c r="J60" s="1027"/>
      <c r="K60" s="1027"/>
      <c r="L60" s="1027"/>
      <c r="M60" s="1027"/>
      <c r="N60" s="1027"/>
      <c r="O60" s="1027"/>
      <c r="P60" s="1027"/>
      <c r="Q60" s="1027"/>
      <c r="R60" s="1027"/>
    </row>
    <row r="61" spans="1:18" ht="24" customHeight="1">
      <c r="A61" s="1910">
        <v>2021</v>
      </c>
      <c r="B61" s="1910"/>
      <c r="C61" s="1910"/>
      <c r="D61" s="1910"/>
      <c r="E61" s="1910"/>
      <c r="F61" s="1910"/>
      <c r="G61" s="1910"/>
      <c r="H61" s="1910"/>
      <c r="I61" s="1910"/>
      <c r="J61" s="1910"/>
      <c r="K61" s="1910"/>
      <c r="L61" s="1910"/>
      <c r="M61" s="1910"/>
      <c r="N61" s="1910"/>
      <c r="O61" s="1910"/>
      <c r="P61" s="1910"/>
      <c r="Q61" s="1910"/>
      <c r="R61" s="1910"/>
    </row>
    <row r="62" spans="1:18" ht="14.45" customHeight="1">
      <c r="A62" s="1032"/>
      <c r="B62" s="1032"/>
      <c r="C62" s="1032"/>
      <c r="D62" s="1032"/>
      <c r="E62" s="1032"/>
      <c r="F62" s="1032"/>
      <c r="G62" s="1032"/>
      <c r="H62" s="1032"/>
      <c r="I62" s="1032"/>
      <c r="J62" s="1032"/>
      <c r="K62" s="1032"/>
      <c r="L62" s="1032"/>
      <c r="M62" s="1032"/>
      <c r="N62" s="1032"/>
      <c r="O62" s="1032"/>
      <c r="P62" s="1032"/>
      <c r="Q62" s="1032"/>
      <c r="R62" s="1032"/>
    </row>
    <row r="63" spans="1:18" ht="15" customHeight="1">
      <c r="A63" s="1913" t="s">
        <v>534</v>
      </c>
      <c r="B63" s="1915"/>
      <c r="C63" s="1915"/>
      <c r="D63" s="1915"/>
      <c r="E63" s="1915"/>
      <c r="F63" s="1915"/>
      <c r="G63" s="1915"/>
      <c r="H63" s="1915"/>
      <c r="I63" s="1915"/>
      <c r="J63" s="1915"/>
      <c r="K63" s="1915"/>
      <c r="L63" s="1915"/>
      <c r="M63" s="1915"/>
      <c r="N63" s="1915"/>
      <c r="O63" s="1915"/>
      <c r="P63" s="1915"/>
      <c r="Q63" s="1915"/>
      <c r="R63" s="1913"/>
    </row>
    <row r="64" spans="1:18" ht="14.45" customHeight="1">
      <c r="A64" s="1841" t="s">
        <v>8</v>
      </c>
      <c r="B64" s="1833" t="s">
        <v>528</v>
      </c>
      <c r="C64" s="1834" t="s">
        <v>33</v>
      </c>
      <c r="D64" s="1835"/>
      <c r="E64" s="1835"/>
      <c r="F64" s="1835"/>
      <c r="G64" s="1835"/>
      <c r="H64" s="1835"/>
      <c r="I64" s="1835"/>
      <c r="J64" s="1835"/>
      <c r="K64" s="1835"/>
      <c r="L64" s="1835"/>
      <c r="M64" s="1835"/>
      <c r="N64" s="1835"/>
      <c r="O64" s="1835"/>
      <c r="P64" s="1835"/>
      <c r="Q64" s="1835"/>
      <c r="R64" s="1835"/>
    </row>
    <row r="65" spans="1:18" ht="14.45" customHeight="1">
      <c r="A65" s="1841"/>
      <c r="B65" s="1833"/>
      <c r="C65" s="1834" t="s">
        <v>529</v>
      </c>
      <c r="D65" s="1841"/>
      <c r="E65" s="1834" t="s">
        <v>497</v>
      </c>
      <c r="F65" s="1841"/>
      <c r="G65" s="1834" t="s">
        <v>530</v>
      </c>
      <c r="H65" s="1841"/>
      <c r="I65" s="1834" t="s">
        <v>33</v>
      </c>
      <c r="J65" s="1835"/>
      <c r="K65" s="1835"/>
      <c r="L65" s="1841"/>
      <c r="M65" s="1834" t="s">
        <v>531</v>
      </c>
      <c r="N65" s="1841"/>
      <c r="O65" s="1834" t="s">
        <v>33</v>
      </c>
      <c r="P65" s="1835"/>
      <c r="Q65" s="1835"/>
      <c r="R65" s="1835"/>
    </row>
    <row r="66" spans="1:18" ht="47.1" customHeight="1">
      <c r="A66" s="1841"/>
      <c r="B66" s="1833"/>
      <c r="C66" s="1834"/>
      <c r="D66" s="1841"/>
      <c r="E66" s="1834"/>
      <c r="F66" s="1841"/>
      <c r="G66" s="1834"/>
      <c r="H66" s="1841"/>
      <c r="I66" s="1834" t="s">
        <v>529</v>
      </c>
      <c r="J66" s="1841"/>
      <c r="K66" s="1834" t="s">
        <v>805</v>
      </c>
      <c r="L66" s="1841"/>
      <c r="M66" s="1834"/>
      <c r="N66" s="1841"/>
      <c r="O66" s="1834" t="s">
        <v>529</v>
      </c>
      <c r="P66" s="1841"/>
      <c r="Q66" s="1834" t="s">
        <v>497</v>
      </c>
      <c r="R66" s="1835"/>
    </row>
    <row r="67" spans="1:18" ht="14.45" customHeight="1" thickBot="1">
      <c r="A67" s="1914"/>
      <c r="B67" s="1065" t="s">
        <v>1</v>
      </c>
      <c r="C67" s="1066" t="s">
        <v>1</v>
      </c>
      <c r="D67" s="1067" t="s">
        <v>469</v>
      </c>
      <c r="E67" s="1066" t="s">
        <v>1</v>
      </c>
      <c r="F67" s="1067" t="s">
        <v>469</v>
      </c>
      <c r="G67" s="1066" t="s">
        <v>1</v>
      </c>
      <c r="H67" s="1067" t="s">
        <v>469</v>
      </c>
      <c r="I67" s="1066" t="s">
        <v>1</v>
      </c>
      <c r="J67" s="1067" t="s">
        <v>469</v>
      </c>
      <c r="K67" s="1066" t="s">
        <v>1</v>
      </c>
      <c r="L67" s="1067" t="s">
        <v>469</v>
      </c>
      <c r="M67" s="1066" t="s">
        <v>1</v>
      </c>
      <c r="N67" s="1067" t="s">
        <v>469</v>
      </c>
      <c r="O67" s="1066" t="s">
        <v>1</v>
      </c>
      <c r="P67" s="1067" t="s">
        <v>469</v>
      </c>
      <c r="Q67" s="1066" t="s">
        <v>1</v>
      </c>
      <c r="R67" s="1068" t="s">
        <v>469</v>
      </c>
    </row>
    <row r="68" spans="1:18" ht="14.45" customHeight="1">
      <c r="A68" s="975" t="s">
        <v>9</v>
      </c>
      <c r="B68" s="918">
        <f>SUM(G68,M68)</f>
        <v>447805</v>
      </c>
      <c r="C68" s="1069">
        <v>431527</v>
      </c>
      <c r="D68" s="1037">
        <f>C68/B68*100</f>
        <v>96.36493563046416</v>
      </c>
      <c r="E68" s="833">
        <v>16278</v>
      </c>
      <c r="F68" s="1070">
        <f>E68/B68*100</f>
        <v>3.6350643695358476</v>
      </c>
      <c r="G68" s="833">
        <f>SUM(I68,K68)</f>
        <v>94007</v>
      </c>
      <c r="H68" s="1070">
        <f>G68/B68*100</f>
        <v>20.992842866872856</v>
      </c>
      <c r="I68" s="833">
        <v>79213</v>
      </c>
      <c r="J68" s="1070">
        <f>I68/G68*100</f>
        <v>84.262874041294793</v>
      </c>
      <c r="K68" s="833">
        <v>14794</v>
      </c>
      <c r="L68" s="1070">
        <f>K68/G68*100</f>
        <v>15.737125958705203</v>
      </c>
      <c r="M68" s="833">
        <f t="shared" ref="M68:M83" si="18">SUM(O68,Q68)</f>
        <v>353798</v>
      </c>
      <c r="N68" s="1070">
        <f t="shared" ref="N68:N86" si="19">M68/B68*100</f>
        <v>79.007157133127137</v>
      </c>
      <c r="O68" s="833">
        <v>352314</v>
      </c>
      <c r="P68" s="1070">
        <f t="shared" ref="P68:P86" si="20">O68/M68*100</f>
        <v>99.58055161419793</v>
      </c>
      <c r="Q68" s="833">
        <v>1484</v>
      </c>
      <c r="R68" s="1035">
        <f t="shared" ref="R68:R78" si="21">Q68/M68*100</f>
        <v>0.41944838580206784</v>
      </c>
    </row>
    <row r="69" spans="1:18" ht="14.45" customHeight="1">
      <c r="A69" s="977" t="s">
        <v>10</v>
      </c>
      <c r="B69" s="914">
        <f t="shared" ref="B69:B83" si="22">SUM(G69,M69)</f>
        <v>532087</v>
      </c>
      <c r="C69" s="847">
        <v>521161</v>
      </c>
      <c r="D69" s="1071">
        <f t="shared" ref="D69:D86" si="23">C69/B69*100</f>
        <v>97.946576405738156</v>
      </c>
      <c r="E69" s="847">
        <v>10926</v>
      </c>
      <c r="F69" s="1071">
        <f t="shared" ref="F69:F86" si="24">E69/B69*100</f>
        <v>2.0534235942618406</v>
      </c>
      <c r="G69" s="847">
        <f>SUM(I69,K69)</f>
        <v>113298</v>
      </c>
      <c r="H69" s="1071">
        <f t="shared" ref="H69:H86" si="25">G69/B69*100</f>
        <v>21.293134393435658</v>
      </c>
      <c r="I69" s="847">
        <v>104590</v>
      </c>
      <c r="J69" s="1071">
        <f t="shared" ref="J69:J86" si="26">I69/G69*100</f>
        <v>92.314074387897406</v>
      </c>
      <c r="K69" s="847">
        <v>8708</v>
      </c>
      <c r="L69" s="1071">
        <f t="shared" ref="L69:L86" si="27">K69/G69*100</f>
        <v>7.6859256121025972</v>
      </c>
      <c r="M69" s="846">
        <f t="shared" si="18"/>
        <v>418789</v>
      </c>
      <c r="N69" s="1071">
        <f t="shared" si="19"/>
        <v>78.706865606564335</v>
      </c>
      <c r="O69" s="847">
        <v>416571</v>
      </c>
      <c r="P69" s="1071">
        <f t="shared" si="20"/>
        <v>99.470377684227614</v>
      </c>
      <c r="Q69" s="847">
        <v>2218</v>
      </c>
      <c r="R69" s="1040">
        <f t="shared" si="21"/>
        <v>0.52962231577238172</v>
      </c>
    </row>
    <row r="70" spans="1:18" ht="14.45" customHeight="1">
      <c r="A70" s="975" t="s">
        <v>11</v>
      </c>
      <c r="B70" s="918">
        <f t="shared" si="22"/>
        <v>173859</v>
      </c>
      <c r="C70" s="833">
        <v>168470</v>
      </c>
      <c r="D70" s="1070">
        <f t="shared" si="23"/>
        <v>96.900361787425439</v>
      </c>
      <c r="E70" s="833">
        <v>5389</v>
      </c>
      <c r="F70" s="1070">
        <f t="shared" si="24"/>
        <v>3.0996382125745576</v>
      </c>
      <c r="G70" s="833">
        <f t="shared" ref="G70:G83" si="28">SUM(I70,K70)</f>
        <v>51887</v>
      </c>
      <c r="H70" s="1070">
        <f t="shared" si="25"/>
        <v>29.844299115950278</v>
      </c>
      <c r="I70" s="833">
        <v>48040</v>
      </c>
      <c r="J70" s="1070">
        <f t="shared" si="26"/>
        <v>92.585811474935923</v>
      </c>
      <c r="K70" s="833">
        <v>3847</v>
      </c>
      <c r="L70" s="1070">
        <f t="shared" si="27"/>
        <v>7.4141885250640822</v>
      </c>
      <c r="M70" s="857">
        <f t="shared" si="18"/>
        <v>121972</v>
      </c>
      <c r="N70" s="1070">
        <f t="shared" si="19"/>
        <v>70.155700884049722</v>
      </c>
      <c r="O70" s="833">
        <v>120430</v>
      </c>
      <c r="P70" s="1070">
        <f t="shared" si="20"/>
        <v>98.735775423867778</v>
      </c>
      <c r="Q70" s="833">
        <v>1542</v>
      </c>
      <c r="R70" s="1035">
        <f t="shared" si="21"/>
        <v>1.2642245761322271</v>
      </c>
    </row>
    <row r="71" spans="1:18" ht="14.45" customHeight="1">
      <c r="A71" s="977" t="s">
        <v>12</v>
      </c>
      <c r="B71" s="914">
        <f t="shared" si="22"/>
        <v>114209</v>
      </c>
      <c r="C71" s="847">
        <v>110757</v>
      </c>
      <c r="D71" s="1071">
        <f t="shared" si="23"/>
        <v>96.977471127494326</v>
      </c>
      <c r="E71" s="847">
        <v>3452</v>
      </c>
      <c r="F71" s="1071">
        <f t="shared" si="24"/>
        <v>3.0225288725056694</v>
      </c>
      <c r="G71" s="847">
        <f>SUM(I71,K71)</f>
        <v>34824</v>
      </c>
      <c r="H71" s="1071">
        <f t="shared" si="25"/>
        <v>30.491467397490567</v>
      </c>
      <c r="I71" s="847">
        <v>31798</v>
      </c>
      <c r="J71" s="1071">
        <f t="shared" si="26"/>
        <v>91.310590397427063</v>
      </c>
      <c r="K71" s="847">
        <v>3026</v>
      </c>
      <c r="L71" s="1071">
        <f t="shared" si="27"/>
        <v>8.6894096025729386</v>
      </c>
      <c r="M71" s="846">
        <f t="shared" si="18"/>
        <v>79385</v>
      </c>
      <c r="N71" s="1071">
        <f t="shared" si="19"/>
        <v>69.508532602509433</v>
      </c>
      <c r="O71" s="847">
        <v>78959</v>
      </c>
      <c r="P71" s="1071">
        <f t="shared" si="20"/>
        <v>99.463374692952073</v>
      </c>
      <c r="Q71" s="847">
        <v>426</v>
      </c>
      <c r="R71" s="1040">
        <f t="shared" si="21"/>
        <v>0.53662530704793099</v>
      </c>
    </row>
    <row r="72" spans="1:18" ht="14.45" customHeight="1">
      <c r="A72" s="975" t="s">
        <v>13</v>
      </c>
      <c r="B72" s="918">
        <f t="shared" si="22"/>
        <v>27039</v>
      </c>
      <c r="C72" s="833">
        <v>26032</v>
      </c>
      <c r="D72" s="1070">
        <f t="shared" si="23"/>
        <v>96.275749842819636</v>
      </c>
      <c r="E72" s="833">
        <v>1007</v>
      </c>
      <c r="F72" s="1070">
        <f t="shared" si="24"/>
        <v>3.7242501571803692</v>
      </c>
      <c r="G72" s="833">
        <f t="shared" si="28"/>
        <v>6067</v>
      </c>
      <c r="H72" s="1070">
        <f t="shared" si="25"/>
        <v>22.437959983727211</v>
      </c>
      <c r="I72" s="833">
        <v>5193</v>
      </c>
      <c r="J72" s="1070">
        <f t="shared" si="26"/>
        <v>85.594198120982369</v>
      </c>
      <c r="K72" s="833">
        <v>874</v>
      </c>
      <c r="L72" s="1070">
        <f t="shared" si="27"/>
        <v>14.405801879017636</v>
      </c>
      <c r="M72" s="857">
        <f t="shared" si="18"/>
        <v>20972</v>
      </c>
      <c r="N72" s="1070">
        <f t="shared" si="19"/>
        <v>77.562040016272789</v>
      </c>
      <c r="O72" s="833">
        <v>20839</v>
      </c>
      <c r="P72" s="1070">
        <f t="shared" si="20"/>
        <v>99.365821094793063</v>
      </c>
      <c r="Q72" s="833">
        <v>133</v>
      </c>
      <c r="R72" s="1035">
        <f t="shared" si="21"/>
        <v>0.63417890520694253</v>
      </c>
    </row>
    <row r="73" spans="1:18" ht="14.45" customHeight="1">
      <c r="A73" s="977" t="s">
        <v>14</v>
      </c>
      <c r="B73" s="914">
        <f t="shared" si="22"/>
        <v>85753</v>
      </c>
      <c r="C73" s="847">
        <v>83184</v>
      </c>
      <c r="D73" s="1071">
        <f t="shared" si="23"/>
        <v>97.004186442456813</v>
      </c>
      <c r="E73" s="847">
        <v>2569</v>
      </c>
      <c r="F73" s="1071">
        <f t="shared" si="24"/>
        <v>2.9958135575431761</v>
      </c>
      <c r="G73" s="847">
        <f>SUM(I73,K73)</f>
        <v>28184</v>
      </c>
      <c r="H73" s="1071">
        <f t="shared" si="25"/>
        <v>32.866488635966093</v>
      </c>
      <c r="I73" s="847">
        <v>26369</v>
      </c>
      <c r="J73" s="1071">
        <f t="shared" si="26"/>
        <v>93.560175986375242</v>
      </c>
      <c r="K73" s="847">
        <v>1815</v>
      </c>
      <c r="L73" s="1071">
        <f t="shared" si="27"/>
        <v>6.4398240136247527</v>
      </c>
      <c r="M73" s="846">
        <f t="shared" si="18"/>
        <v>57569</v>
      </c>
      <c r="N73" s="1071">
        <f t="shared" si="19"/>
        <v>67.133511364033922</v>
      </c>
      <c r="O73" s="847">
        <v>56815</v>
      </c>
      <c r="P73" s="1071">
        <f t="shared" si="20"/>
        <v>98.690267331376262</v>
      </c>
      <c r="Q73" s="847">
        <v>754</v>
      </c>
      <c r="R73" s="1040">
        <f t="shared" si="21"/>
        <v>1.3097326686237385</v>
      </c>
    </row>
    <row r="74" spans="1:18" ht="14.45" customHeight="1">
      <c r="A74" s="975" t="s">
        <v>15</v>
      </c>
      <c r="B74" s="918">
        <f t="shared" si="22"/>
        <v>260234</v>
      </c>
      <c r="C74" s="833">
        <v>250106</v>
      </c>
      <c r="D74" s="1070">
        <f t="shared" si="23"/>
        <v>96.108118078344873</v>
      </c>
      <c r="E74" s="833">
        <v>10128</v>
      </c>
      <c r="F74" s="1070">
        <f t="shared" si="24"/>
        <v>3.8918819216551257</v>
      </c>
      <c r="G74" s="833">
        <f>SUM(I74,K74)</f>
        <v>56559</v>
      </c>
      <c r="H74" s="1070">
        <f t="shared" si="25"/>
        <v>21.733901027536756</v>
      </c>
      <c r="I74" s="833">
        <v>47379</v>
      </c>
      <c r="J74" s="1070">
        <f t="shared" si="26"/>
        <v>83.76916140667268</v>
      </c>
      <c r="K74" s="833">
        <v>9180</v>
      </c>
      <c r="L74" s="1070">
        <f t="shared" si="27"/>
        <v>16.23083859332732</v>
      </c>
      <c r="M74" s="857">
        <f t="shared" si="18"/>
        <v>203675</v>
      </c>
      <c r="N74" s="1070">
        <f t="shared" si="19"/>
        <v>78.266098972463254</v>
      </c>
      <c r="O74" s="833">
        <v>202727</v>
      </c>
      <c r="P74" s="1070">
        <f t="shared" si="20"/>
        <v>99.534552596047618</v>
      </c>
      <c r="Q74" s="833">
        <v>948</v>
      </c>
      <c r="R74" s="1035">
        <f t="shared" si="21"/>
        <v>0.4654474039523751</v>
      </c>
    </row>
    <row r="75" spans="1:18" ht="14.45" customHeight="1">
      <c r="A75" s="977" t="s">
        <v>24</v>
      </c>
      <c r="B75" s="914">
        <f t="shared" si="22"/>
        <v>72268</v>
      </c>
      <c r="C75" s="847">
        <v>68913</v>
      </c>
      <c r="D75" s="1071">
        <f t="shared" si="23"/>
        <v>95.357557978635072</v>
      </c>
      <c r="E75" s="847">
        <v>3355</v>
      </c>
      <c r="F75" s="1071">
        <f t="shared" si="24"/>
        <v>4.6424420213649196</v>
      </c>
      <c r="G75" s="847">
        <f>SUM(I75,K75)</f>
        <v>22219</v>
      </c>
      <c r="H75" s="1071">
        <f t="shared" si="25"/>
        <v>30.745281452371724</v>
      </c>
      <c r="I75" s="847">
        <v>19389</v>
      </c>
      <c r="J75" s="1071">
        <f t="shared" si="26"/>
        <v>87.263153157207796</v>
      </c>
      <c r="K75" s="847">
        <v>2830</v>
      </c>
      <c r="L75" s="1071">
        <f t="shared" si="27"/>
        <v>12.736846842792204</v>
      </c>
      <c r="M75" s="846">
        <f t="shared" si="18"/>
        <v>50049</v>
      </c>
      <c r="N75" s="1071">
        <f t="shared" si="19"/>
        <v>69.254718547628272</v>
      </c>
      <c r="O75" s="847">
        <v>49524</v>
      </c>
      <c r="P75" s="1071">
        <f t="shared" si="20"/>
        <v>98.95102799256729</v>
      </c>
      <c r="Q75" s="847">
        <v>525</v>
      </c>
      <c r="R75" s="1040">
        <f t="shared" si="21"/>
        <v>1.048972007432716</v>
      </c>
    </row>
    <row r="76" spans="1:18" ht="14.45" customHeight="1">
      <c r="A76" s="975" t="s">
        <v>16</v>
      </c>
      <c r="B76" s="918">
        <f t="shared" si="22"/>
        <v>321440</v>
      </c>
      <c r="C76" s="833">
        <v>302555</v>
      </c>
      <c r="D76" s="1070">
        <f t="shared" si="23"/>
        <v>94.124875559980097</v>
      </c>
      <c r="E76" s="833">
        <v>18885</v>
      </c>
      <c r="F76" s="1070">
        <f t="shared" si="24"/>
        <v>5.8751244400199107</v>
      </c>
      <c r="G76" s="833">
        <f t="shared" si="28"/>
        <v>71804</v>
      </c>
      <c r="H76" s="1070">
        <f t="shared" si="25"/>
        <v>22.338227974116474</v>
      </c>
      <c r="I76" s="833">
        <v>56438</v>
      </c>
      <c r="J76" s="1070">
        <f t="shared" si="26"/>
        <v>78.600077990084117</v>
      </c>
      <c r="K76" s="833">
        <v>15366</v>
      </c>
      <c r="L76" s="1070">
        <f t="shared" si="27"/>
        <v>21.39992200991588</v>
      </c>
      <c r="M76" s="857">
        <f t="shared" si="18"/>
        <v>249636</v>
      </c>
      <c r="N76" s="1070">
        <f t="shared" si="19"/>
        <v>77.661772025883522</v>
      </c>
      <c r="O76" s="833">
        <v>246117</v>
      </c>
      <c r="P76" s="1070">
        <f t="shared" si="20"/>
        <v>98.590347546027019</v>
      </c>
      <c r="Q76" s="833">
        <v>3519</v>
      </c>
      <c r="R76" s="1035">
        <f t="shared" si="21"/>
        <v>1.4096524539729847</v>
      </c>
    </row>
    <row r="77" spans="1:18" ht="14.45" customHeight="1">
      <c r="A77" s="977" t="s">
        <v>17</v>
      </c>
      <c r="B77" s="914">
        <f t="shared" si="22"/>
        <v>700054</v>
      </c>
      <c r="C77" s="847">
        <v>641928</v>
      </c>
      <c r="D77" s="1071">
        <f t="shared" si="23"/>
        <v>91.696926237118845</v>
      </c>
      <c r="E77" s="847">
        <v>58126</v>
      </c>
      <c r="F77" s="1071">
        <f t="shared" si="24"/>
        <v>8.3030737628811497</v>
      </c>
      <c r="G77" s="847">
        <f t="shared" si="28"/>
        <v>152948</v>
      </c>
      <c r="H77" s="1071">
        <f t="shared" si="25"/>
        <v>21.848028866344595</v>
      </c>
      <c r="I77" s="847">
        <v>101851</v>
      </c>
      <c r="J77" s="1071">
        <f t="shared" si="26"/>
        <v>66.591913591547453</v>
      </c>
      <c r="K77" s="847">
        <v>51097</v>
      </c>
      <c r="L77" s="1071">
        <f t="shared" si="27"/>
        <v>33.408086408452547</v>
      </c>
      <c r="M77" s="846">
        <f t="shared" si="18"/>
        <v>547106</v>
      </c>
      <c r="N77" s="1071">
        <f t="shared" si="19"/>
        <v>78.151971133655408</v>
      </c>
      <c r="O77" s="847">
        <v>540077</v>
      </c>
      <c r="P77" s="1071">
        <f t="shared" si="20"/>
        <v>98.715239825554818</v>
      </c>
      <c r="Q77" s="847">
        <v>7029</v>
      </c>
      <c r="R77" s="1040">
        <f t="shared" si="21"/>
        <v>1.2847601744451715</v>
      </c>
    </row>
    <row r="78" spans="1:18" ht="14.45" customHeight="1">
      <c r="A78" s="975" t="s">
        <v>18</v>
      </c>
      <c r="B78" s="918">
        <f t="shared" si="22"/>
        <v>161902</v>
      </c>
      <c r="C78" s="833">
        <v>158542</v>
      </c>
      <c r="D78" s="1070">
        <f t="shared" si="23"/>
        <v>97.924670479672898</v>
      </c>
      <c r="E78" s="833">
        <v>3360</v>
      </c>
      <c r="F78" s="1070">
        <f t="shared" si="24"/>
        <v>2.0753295203271112</v>
      </c>
      <c r="G78" s="833">
        <f t="shared" si="28"/>
        <v>33506</v>
      </c>
      <c r="H78" s="1070">
        <f t="shared" si="25"/>
        <v>20.695235389309584</v>
      </c>
      <c r="I78" s="833">
        <v>30501</v>
      </c>
      <c r="J78" s="1070">
        <f t="shared" si="26"/>
        <v>91.031457052468213</v>
      </c>
      <c r="K78" s="833">
        <v>3005</v>
      </c>
      <c r="L78" s="1070">
        <f t="shared" si="27"/>
        <v>8.9685429475317857</v>
      </c>
      <c r="M78" s="857">
        <f t="shared" si="18"/>
        <v>128396</v>
      </c>
      <c r="N78" s="1070">
        <f t="shared" si="19"/>
        <v>79.304764610690412</v>
      </c>
      <c r="O78" s="833">
        <v>128041</v>
      </c>
      <c r="P78" s="1070">
        <f t="shared" si="20"/>
        <v>99.723511635876505</v>
      </c>
      <c r="Q78" s="833">
        <v>355</v>
      </c>
      <c r="R78" s="1035">
        <f t="shared" si="21"/>
        <v>0.27648836412349292</v>
      </c>
    </row>
    <row r="79" spans="1:18" ht="14.45" customHeight="1">
      <c r="A79" s="977" t="s">
        <v>19</v>
      </c>
      <c r="B79" s="914">
        <f t="shared" si="22"/>
        <v>34882</v>
      </c>
      <c r="C79" s="847">
        <v>34028</v>
      </c>
      <c r="D79" s="1071">
        <f t="shared" si="23"/>
        <v>97.551745886130377</v>
      </c>
      <c r="E79" s="847">
        <v>854</v>
      </c>
      <c r="F79" s="1071">
        <f t="shared" si="24"/>
        <v>2.4482541138696177</v>
      </c>
      <c r="G79" s="847">
        <f t="shared" si="28"/>
        <v>7293</v>
      </c>
      <c r="H79" s="1071">
        <f t="shared" si="25"/>
        <v>20.907631443151196</v>
      </c>
      <c r="I79" s="847">
        <v>6600</v>
      </c>
      <c r="J79" s="1071">
        <f t="shared" si="26"/>
        <v>90.497737556561091</v>
      </c>
      <c r="K79" s="847">
        <v>693</v>
      </c>
      <c r="L79" s="1071">
        <f t="shared" si="27"/>
        <v>9.502262443438914</v>
      </c>
      <c r="M79" s="846">
        <f t="shared" si="18"/>
        <v>27589</v>
      </c>
      <c r="N79" s="1071">
        <f t="shared" si="19"/>
        <v>79.092368556848797</v>
      </c>
      <c r="O79" s="847">
        <v>27428</v>
      </c>
      <c r="P79" s="1071">
        <f t="shared" si="20"/>
        <v>99.416434086048781</v>
      </c>
      <c r="Q79" s="847">
        <v>161</v>
      </c>
      <c r="R79" s="1040">
        <f>Q79/M79*100</f>
        <v>0.58356591395121238</v>
      </c>
    </row>
    <row r="80" spans="1:18" ht="14.45" customHeight="1">
      <c r="A80" s="975" t="s">
        <v>20</v>
      </c>
      <c r="B80" s="918">
        <f t="shared" si="22"/>
        <v>190211</v>
      </c>
      <c r="C80" s="833">
        <v>183605</v>
      </c>
      <c r="D80" s="1070">
        <f t="shared" si="23"/>
        <v>96.527014736266565</v>
      </c>
      <c r="E80" s="833">
        <v>6606</v>
      </c>
      <c r="F80" s="1070">
        <f t="shared" si="24"/>
        <v>3.4729852637334329</v>
      </c>
      <c r="G80" s="833">
        <f t="shared" si="28"/>
        <v>54620</v>
      </c>
      <c r="H80" s="1070">
        <f t="shared" si="25"/>
        <v>28.715479125812916</v>
      </c>
      <c r="I80" s="833">
        <v>48314</v>
      </c>
      <c r="J80" s="1070">
        <f t="shared" si="26"/>
        <v>88.454778469425122</v>
      </c>
      <c r="K80" s="833">
        <v>6306</v>
      </c>
      <c r="L80" s="1070">
        <f t="shared" si="27"/>
        <v>11.545221530574882</v>
      </c>
      <c r="M80" s="857">
        <f t="shared" si="18"/>
        <v>135591</v>
      </c>
      <c r="N80" s="1070">
        <f t="shared" si="19"/>
        <v>71.284520874187081</v>
      </c>
      <c r="O80" s="833">
        <v>135291</v>
      </c>
      <c r="P80" s="1070">
        <f t="shared" si="20"/>
        <v>99.778746376971924</v>
      </c>
      <c r="Q80" s="833">
        <v>300</v>
      </c>
      <c r="R80" s="1035">
        <f t="shared" ref="R80:R86" si="29">Q80/M80*100</f>
        <v>0.22125362302807708</v>
      </c>
    </row>
    <row r="81" spans="1:18" ht="14.45" customHeight="1">
      <c r="A81" s="977" t="s">
        <v>21</v>
      </c>
      <c r="B81" s="914">
        <f t="shared" si="22"/>
        <v>93804</v>
      </c>
      <c r="C81" s="847">
        <v>92959</v>
      </c>
      <c r="D81" s="1071">
        <f t="shared" si="23"/>
        <v>99.099185535798057</v>
      </c>
      <c r="E81" s="847">
        <v>845</v>
      </c>
      <c r="F81" s="1071">
        <f t="shared" si="24"/>
        <v>0.9008144642019531</v>
      </c>
      <c r="G81" s="847">
        <f t="shared" si="28"/>
        <v>28866</v>
      </c>
      <c r="H81" s="1071">
        <f t="shared" si="25"/>
        <v>30.772674939234999</v>
      </c>
      <c r="I81" s="847">
        <v>28196</v>
      </c>
      <c r="J81" s="1071">
        <f t="shared" si="26"/>
        <v>97.678930229335549</v>
      </c>
      <c r="K81" s="847">
        <v>670</v>
      </c>
      <c r="L81" s="1071">
        <f t="shared" si="27"/>
        <v>2.3210697706644496</v>
      </c>
      <c r="M81" s="846">
        <f t="shared" si="18"/>
        <v>64938</v>
      </c>
      <c r="N81" s="1071">
        <f t="shared" si="19"/>
        <v>69.227325060764997</v>
      </c>
      <c r="O81" s="847">
        <v>64763</v>
      </c>
      <c r="P81" s="1071">
        <f t="shared" si="20"/>
        <v>99.730512180849431</v>
      </c>
      <c r="Q81" s="847">
        <v>175</v>
      </c>
      <c r="R81" s="1040">
        <f t="shared" si="29"/>
        <v>0.2694878191505744</v>
      </c>
    </row>
    <row r="82" spans="1:18" ht="14.45" customHeight="1">
      <c r="A82" s="975" t="s">
        <v>22</v>
      </c>
      <c r="B82" s="918">
        <f t="shared" si="22"/>
        <v>114610</v>
      </c>
      <c r="C82" s="833">
        <v>106855</v>
      </c>
      <c r="D82" s="1070">
        <f t="shared" si="23"/>
        <v>93.233574731698809</v>
      </c>
      <c r="E82" s="833">
        <v>7755</v>
      </c>
      <c r="F82" s="1070">
        <f t="shared" si="24"/>
        <v>6.7664252683011945</v>
      </c>
      <c r="G82" s="833">
        <f t="shared" si="28"/>
        <v>26773</v>
      </c>
      <c r="H82" s="1070">
        <f t="shared" si="25"/>
        <v>23.360090742518107</v>
      </c>
      <c r="I82" s="833">
        <v>20518</v>
      </c>
      <c r="J82" s="1070">
        <f t="shared" si="26"/>
        <v>76.636910320098607</v>
      </c>
      <c r="K82" s="833">
        <v>6255</v>
      </c>
      <c r="L82" s="1070">
        <f t="shared" si="27"/>
        <v>23.363089679901393</v>
      </c>
      <c r="M82" s="857">
        <f t="shared" si="18"/>
        <v>87837</v>
      </c>
      <c r="N82" s="1070">
        <f t="shared" si="19"/>
        <v>76.639909257481904</v>
      </c>
      <c r="O82" s="833">
        <v>86337</v>
      </c>
      <c r="P82" s="1070">
        <f t="shared" si="20"/>
        <v>98.292291403394927</v>
      </c>
      <c r="Q82" s="833">
        <v>1500</v>
      </c>
      <c r="R82" s="1035">
        <f t="shared" si="29"/>
        <v>1.7077085966050751</v>
      </c>
    </row>
    <row r="83" spans="1:18" ht="14.45" customHeight="1" thickBot="1">
      <c r="A83" s="982" t="s">
        <v>23</v>
      </c>
      <c r="B83" s="922">
        <f t="shared" si="22"/>
        <v>92809</v>
      </c>
      <c r="C83" s="865">
        <v>91858</v>
      </c>
      <c r="D83" s="1072">
        <f t="shared" si="23"/>
        <v>98.97531489402968</v>
      </c>
      <c r="E83" s="865">
        <v>951</v>
      </c>
      <c r="F83" s="1072">
        <f t="shared" si="24"/>
        <v>1.0246851059703261</v>
      </c>
      <c r="G83" s="865">
        <f t="shared" si="28"/>
        <v>27053</v>
      </c>
      <c r="H83" s="1072">
        <f t="shared" si="25"/>
        <v>29.149112693812025</v>
      </c>
      <c r="I83" s="865">
        <v>26113</v>
      </c>
      <c r="J83" s="1072">
        <f t="shared" si="26"/>
        <v>96.525339149077737</v>
      </c>
      <c r="K83" s="865">
        <v>940</v>
      </c>
      <c r="L83" s="1072">
        <f t="shared" si="27"/>
        <v>3.4746608509222634</v>
      </c>
      <c r="M83" s="864">
        <f t="shared" si="18"/>
        <v>65756</v>
      </c>
      <c r="N83" s="1072">
        <f t="shared" si="19"/>
        <v>70.850887306187985</v>
      </c>
      <c r="O83" s="865">
        <v>65745</v>
      </c>
      <c r="P83" s="1072">
        <f t="shared" si="20"/>
        <v>99.983271488533362</v>
      </c>
      <c r="Q83" s="865">
        <v>11</v>
      </c>
      <c r="R83" s="1047">
        <f t="shared" si="29"/>
        <v>1.6728511466634222E-2</v>
      </c>
    </row>
    <row r="84" spans="1:18" ht="14.45" customHeight="1">
      <c r="A84" s="1073" t="s">
        <v>28</v>
      </c>
      <c r="B84" s="927">
        <f>SUM(B68:B69,B72,B73,B74,B76,B77,B78,B79,B82)</f>
        <v>2685806</v>
      </c>
      <c r="C84" s="928">
        <f>SUM(C68:C69,C72,C73,C74,C76,C77,C78,C79,C82)</f>
        <v>2555918</v>
      </c>
      <c r="D84" s="1053">
        <f t="shared" si="23"/>
        <v>95.163909828185652</v>
      </c>
      <c r="E84" s="931">
        <f>SUM(E68:E69,E72,E73,E74,E76,E77,E78,E79,E82)</f>
        <v>129888</v>
      </c>
      <c r="F84" s="1074">
        <f t="shared" si="24"/>
        <v>4.8360901718143454</v>
      </c>
      <c r="G84" s="1075">
        <f>SUM(G68:G69,G72,G73,G74,G76,G77,G78,G79,G82)</f>
        <v>590439</v>
      </c>
      <c r="H84" s="1053">
        <f t="shared" si="25"/>
        <v>21.983680131774225</v>
      </c>
      <c r="I84" s="928">
        <f>SUM(I68:I69,I72,I73,I74,I76,I77,I78,I79,I82)</f>
        <v>478652</v>
      </c>
      <c r="J84" s="1053">
        <f t="shared" si="26"/>
        <v>81.067138180235389</v>
      </c>
      <c r="K84" s="931">
        <f>SUM(K68:K69,K72,K73,K74,K76,K77,K78,K79,K82)</f>
        <v>111787</v>
      </c>
      <c r="L84" s="1074">
        <f t="shared" si="27"/>
        <v>18.932861819764614</v>
      </c>
      <c r="M84" s="928">
        <f>SUM(M68:M69,M72,M73,M74,M76,M77,M78,M79,M82)</f>
        <v>2095367</v>
      </c>
      <c r="N84" s="1053">
        <f t="shared" si="19"/>
        <v>78.016319868225779</v>
      </c>
      <c r="O84" s="928">
        <f>SUM(O68:O69,O72,O73,O74,O76,O77,O78,O79,O82)</f>
        <v>2077266</v>
      </c>
      <c r="P84" s="1053">
        <f t="shared" si="20"/>
        <v>99.136141783277111</v>
      </c>
      <c r="Q84" s="931">
        <f>SUM(Q68:Q69,Q72,Q73,Q74,Q76,Q77,Q78,Q79,Q82)</f>
        <v>18101</v>
      </c>
      <c r="R84" s="1063">
        <f t="shared" si="29"/>
        <v>0.86385821672289398</v>
      </c>
    </row>
    <row r="85" spans="1:18" ht="14.45" customHeight="1">
      <c r="A85" s="1076" t="s">
        <v>27</v>
      </c>
      <c r="B85" s="939">
        <f>SUM(B70,B71,B75,B80,B81,B83)</f>
        <v>737160</v>
      </c>
      <c r="C85" s="940">
        <f>SUM(C70,C71,C75,C80,C81,C83)</f>
        <v>716562</v>
      </c>
      <c r="D85" s="1057">
        <f t="shared" si="23"/>
        <v>97.20576265668241</v>
      </c>
      <c r="E85" s="943">
        <f>SUM(E70,E71,E75,E80,E81,E83)</f>
        <v>20598</v>
      </c>
      <c r="F85" s="1077">
        <f t="shared" si="24"/>
        <v>2.7942373433175973</v>
      </c>
      <c r="G85" s="1078">
        <f>SUM(G70,G71,G75,G80,G81,G83)</f>
        <v>219469</v>
      </c>
      <c r="H85" s="1057">
        <f t="shared" si="25"/>
        <v>29.772233979054754</v>
      </c>
      <c r="I85" s="940">
        <f>SUM(I70,I71,I75,I80,I81,I83)</f>
        <v>201850</v>
      </c>
      <c r="J85" s="1057">
        <f t="shared" si="26"/>
        <v>91.971986932095191</v>
      </c>
      <c r="K85" s="943">
        <f>SUM(K70,K71,K75,K80,K81,K83)</f>
        <v>17619</v>
      </c>
      <c r="L85" s="1077">
        <f t="shared" si="27"/>
        <v>8.0280130679048067</v>
      </c>
      <c r="M85" s="940">
        <f>SUM(M70,M71,M75,M80,M81,M83)</f>
        <v>517691</v>
      </c>
      <c r="N85" s="1057">
        <f t="shared" si="19"/>
        <v>70.227766020945253</v>
      </c>
      <c r="O85" s="940">
        <f>SUM(O70,O71,O75,O80,O81,O83)</f>
        <v>514712</v>
      </c>
      <c r="P85" s="1057">
        <f t="shared" si="20"/>
        <v>99.424560210627575</v>
      </c>
      <c r="Q85" s="943">
        <f>SUM(Q70,Q71,Q75,Q80,Q81,Q83)</f>
        <v>2979</v>
      </c>
      <c r="R85" s="1063">
        <f t="shared" si="29"/>
        <v>0.5754397893724249</v>
      </c>
    </row>
    <row r="86" spans="1:18" ht="14.45" customHeight="1">
      <c r="A86" s="1079" t="s">
        <v>26</v>
      </c>
      <c r="B86" s="951">
        <f>SUM(B68:B83)</f>
        <v>3422966</v>
      </c>
      <c r="C86" s="952">
        <f>SUM(C68:C83)</f>
        <v>3272480</v>
      </c>
      <c r="D86" s="1061">
        <f t="shared" si="23"/>
        <v>95.603637313370911</v>
      </c>
      <c r="E86" s="955">
        <f>SUM(E68:E83)</f>
        <v>150486</v>
      </c>
      <c r="F86" s="1080">
        <f t="shared" si="24"/>
        <v>4.3963626866290815</v>
      </c>
      <c r="G86" s="1081">
        <f>SUM(G68:G83)</f>
        <v>809908</v>
      </c>
      <c r="H86" s="1061">
        <f t="shared" si="25"/>
        <v>23.661000430620696</v>
      </c>
      <c r="I86" s="952">
        <f>SUM(I68:I83)</f>
        <v>680502</v>
      </c>
      <c r="J86" s="1061">
        <f t="shared" si="26"/>
        <v>84.022135847528361</v>
      </c>
      <c r="K86" s="955">
        <f>SUM(K68:K83)</f>
        <v>129406</v>
      </c>
      <c r="L86" s="1080">
        <f t="shared" si="27"/>
        <v>15.977864152471637</v>
      </c>
      <c r="M86" s="952">
        <f>SUM(M68:M83)</f>
        <v>2613058</v>
      </c>
      <c r="N86" s="1061">
        <f t="shared" si="19"/>
        <v>76.338999569379311</v>
      </c>
      <c r="O86" s="952">
        <f>SUM(O68:O83)</f>
        <v>2591978</v>
      </c>
      <c r="P86" s="1061">
        <f t="shared" si="20"/>
        <v>99.193282353472441</v>
      </c>
      <c r="Q86" s="955">
        <f>SUM(Q68:Q83)</f>
        <v>21080</v>
      </c>
      <c r="R86" s="1064">
        <f t="shared" si="29"/>
        <v>0.80671764652755518</v>
      </c>
    </row>
    <row r="87" spans="1:18" ht="14.45" customHeight="1">
      <c r="A87" s="1839" t="s">
        <v>514</v>
      </c>
      <c r="B87" s="1839"/>
      <c r="C87" s="1839"/>
      <c r="D87" s="1839"/>
      <c r="E87" s="1839"/>
      <c r="F87" s="1839"/>
      <c r="G87" s="1839"/>
      <c r="H87" s="1839"/>
      <c r="I87" s="1839"/>
      <c r="J87" s="1839"/>
      <c r="K87" s="1839"/>
      <c r="L87" s="1839"/>
      <c r="M87" s="1839"/>
      <c r="N87" s="1839"/>
      <c r="O87" s="1839"/>
      <c r="P87" s="1839"/>
      <c r="Q87" s="1839"/>
      <c r="R87" s="1839"/>
    </row>
    <row r="88" spans="1:18" ht="24" customHeight="1">
      <c r="A88" s="1851" t="s">
        <v>481</v>
      </c>
      <c r="B88" s="1851"/>
      <c r="C88" s="1851"/>
      <c r="D88" s="1851"/>
      <c r="E88" s="1851"/>
      <c r="F88" s="1851"/>
      <c r="G88" s="1851"/>
      <c r="H88" s="1851"/>
      <c r="I88" s="1851"/>
      <c r="J88" s="1851"/>
      <c r="K88" s="1851"/>
      <c r="L88" s="1851"/>
      <c r="M88" s="1851"/>
      <c r="N88" s="1851"/>
      <c r="O88" s="1851"/>
      <c r="P88" s="1851"/>
      <c r="Q88" s="1851"/>
      <c r="R88" s="1851"/>
    </row>
    <row r="89" spans="1:18" ht="14.45" customHeight="1">
      <c r="A89" s="1027"/>
      <c r="B89" s="1027"/>
      <c r="C89" s="1027"/>
      <c r="D89" s="1027"/>
      <c r="E89" s="1027"/>
      <c r="F89" s="1027"/>
      <c r="G89" s="1027"/>
      <c r="H89" s="1027"/>
      <c r="I89" s="1027"/>
      <c r="J89" s="1027"/>
      <c r="K89" s="1027"/>
      <c r="L89" s="1027"/>
      <c r="M89" s="1027"/>
      <c r="N89" s="1027"/>
      <c r="O89" s="1027"/>
      <c r="P89" s="1027"/>
      <c r="Q89" s="1027"/>
      <c r="R89" s="1027"/>
    </row>
    <row r="90" spans="1:18" ht="24" customHeight="1">
      <c r="A90" s="1910">
        <v>2020</v>
      </c>
      <c r="B90" s="1910"/>
      <c r="C90" s="1910"/>
      <c r="D90" s="1910"/>
      <c r="E90" s="1910"/>
      <c r="F90" s="1910"/>
      <c r="G90" s="1910"/>
      <c r="H90" s="1910"/>
      <c r="I90" s="1910"/>
      <c r="J90" s="1910"/>
      <c r="K90" s="1910"/>
      <c r="L90" s="1910"/>
      <c r="M90" s="1910"/>
      <c r="N90" s="1910"/>
      <c r="O90" s="1910"/>
      <c r="P90" s="1910"/>
      <c r="Q90" s="1910"/>
      <c r="R90" s="1910"/>
    </row>
    <row r="91" spans="1:18" ht="14.45" customHeight="1">
      <c r="A91" s="1028"/>
      <c r="B91" s="1027"/>
      <c r="C91" s="1027"/>
      <c r="D91" s="1027"/>
      <c r="E91" s="1027"/>
      <c r="F91" s="1027"/>
      <c r="G91" s="1027"/>
      <c r="H91" s="1027"/>
      <c r="I91" s="1027"/>
      <c r="J91" s="1027"/>
      <c r="K91" s="1027"/>
      <c r="L91" s="1027"/>
      <c r="M91" s="1027"/>
      <c r="N91" s="1027"/>
      <c r="O91" s="1027"/>
      <c r="P91" s="1027"/>
      <c r="Q91" s="1027"/>
      <c r="R91" s="1027"/>
    </row>
    <row r="92" spans="1:18" ht="15" customHeight="1">
      <c r="A92" s="1913" t="s">
        <v>535</v>
      </c>
      <c r="B92" s="1915"/>
      <c r="C92" s="1915"/>
      <c r="D92" s="1915"/>
      <c r="E92" s="1915"/>
      <c r="F92" s="1915"/>
      <c r="G92" s="1915"/>
      <c r="H92" s="1915"/>
      <c r="I92" s="1915"/>
      <c r="J92" s="1915"/>
      <c r="K92" s="1915"/>
      <c r="L92" s="1915"/>
      <c r="M92" s="1915"/>
      <c r="N92" s="1915"/>
      <c r="O92" s="1915"/>
      <c r="P92" s="1915"/>
      <c r="Q92" s="1915"/>
      <c r="R92" s="1913"/>
    </row>
    <row r="93" spans="1:18" ht="14.45" customHeight="1">
      <c r="A93" s="1841" t="s">
        <v>8</v>
      </c>
      <c r="B93" s="1833" t="s">
        <v>528</v>
      </c>
      <c r="C93" s="1834" t="s">
        <v>33</v>
      </c>
      <c r="D93" s="1835"/>
      <c r="E93" s="1835"/>
      <c r="F93" s="1835"/>
      <c r="G93" s="1835"/>
      <c r="H93" s="1835"/>
      <c r="I93" s="1835"/>
      <c r="J93" s="1835"/>
      <c r="K93" s="1835"/>
      <c r="L93" s="1835"/>
      <c r="M93" s="1835"/>
      <c r="N93" s="1835"/>
      <c r="O93" s="1835"/>
      <c r="P93" s="1835"/>
      <c r="Q93" s="1835"/>
      <c r="R93" s="1835"/>
    </row>
    <row r="94" spans="1:18" ht="14.45" customHeight="1">
      <c r="A94" s="1841"/>
      <c r="B94" s="1833"/>
      <c r="C94" s="1834" t="s">
        <v>529</v>
      </c>
      <c r="D94" s="1841"/>
      <c r="E94" s="1834" t="s">
        <v>497</v>
      </c>
      <c r="F94" s="1841"/>
      <c r="G94" s="1834" t="s">
        <v>530</v>
      </c>
      <c r="H94" s="1841"/>
      <c r="I94" s="1834" t="s">
        <v>33</v>
      </c>
      <c r="J94" s="1835"/>
      <c r="K94" s="1835"/>
      <c r="L94" s="1841"/>
      <c r="M94" s="1834" t="s">
        <v>531</v>
      </c>
      <c r="N94" s="1841"/>
      <c r="O94" s="1834" t="s">
        <v>33</v>
      </c>
      <c r="P94" s="1835"/>
      <c r="Q94" s="1835"/>
      <c r="R94" s="1835"/>
    </row>
    <row r="95" spans="1:18" ht="22.5" customHeight="1">
      <c r="A95" s="1841"/>
      <c r="B95" s="1833"/>
      <c r="C95" s="1834"/>
      <c r="D95" s="1841"/>
      <c r="E95" s="1834"/>
      <c r="F95" s="1841"/>
      <c r="G95" s="1834"/>
      <c r="H95" s="1841"/>
      <c r="I95" s="1834" t="s">
        <v>529</v>
      </c>
      <c r="J95" s="1841"/>
      <c r="K95" s="1834" t="s">
        <v>805</v>
      </c>
      <c r="L95" s="1841"/>
      <c r="M95" s="1834"/>
      <c r="N95" s="1841"/>
      <c r="O95" s="1834" t="s">
        <v>529</v>
      </c>
      <c r="P95" s="1841"/>
      <c r="Q95" s="1834" t="s">
        <v>497</v>
      </c>
      <c r="R95" s="1835"/>
    </row>
    <row r="96" spans="1:18" ht="22.5" customHeight="1">
      <c r="A96" s="1841"/>
      <c r="B96" s="1833"/>
      <c r="C96" s="1834"/>
      <c r="D96" s="1841"/>
      <c r="E96" s="1834"/>
      <c r="F96" s="1841"/>
      <c r="G96" s="1834"/>
      <c r="H96" s="1841"/>
      <c r="I96" s="1834"/>
      <c r="J96" s="1841"/>
      <c r="K96" s="1834"/>
      <c r="L96" s="1841"/>
      <c r="M96" s="1834"/>
      <c r="N96" s="1841"/>
      <c r="O96" s="1834"/>
      <c r="P96" s="1841"/>
      <c r="Q96" s="1834"/>
      <c r="R96" s="1835"/>
    </row>
    <row r="97" spans="1:18" ht="14.45" customHeight="1" thickBot="1">
      <c r="A97" s="1914"/>
      <c r="B97" s="1065" t="s">
        <v>1</v>
      </c>
      <c r="C97" s="1066" t="s">
        <v>1</v>
      </c>
      <c r="D97" s="1067" t="s">
        <v>469</v>
      </c>
      <c r="E97" s="1066" t="s">
        <v>1</v>
      </c>
      <c r="F97" s="1067" t="s">
        <v>469</v>
      </c>
      <c r="G97" s="1066" t="s">
        <v>1</v>
      </c>
      <c r="H97" s="1067" t="s">
        <v>469</v>
      </c>
      <c r="I97" s="1066" t="s">
        <v>1</v>
      </c>
      <c r="J97" s="1067" t="s">
        <v>469</v>
      </c>
      <c r="K97" s="1066" t="s">
        <v>1</v>
      </c>
      <c r="L97" s="1067" t="s">
        <v>469</v>
      </c>
      <c r="M97" s="1066" t="s">
        <v>1</v>
      </c>
      <c r="N97" s="1067" t="s">
        <v>469</v>
      </c>
      <c r="O97" s="1066" t="s">
        <v>1</v>
      </c>
      <c r="P97" s="1067" t="s">
        <v>469</v>
      </c>
      <c r="Q97" s="1066" t="s">
        <v>1</v>
      </c>
      <c r="R97" s="1068" t="s">
        <v>469</v>
      </c>
    </row>
    <row r="98" spans="1:18" ht="14.45" customHeight="1">
      <c r="A98" s="975" t="s">
        <v>9</v>
      </c>
      <c r="B98" s="918">
        <f>SUM(G98,M98)</f>
        <v>445410</v>
      </c>
      <c r="C98" s="1069">
        <f>SUM(I98,O98)</f>
        <v>428602</v>
      </c>
      <c r="D98" s="1037">
        <v>96.226398150019094</v>
      </c>
      <c r="E98" s="833">
        <f>SUM(K98,Q98)</f>
        <v>16808</v>
      </c>
      <c r="F98" s="1070">
        <f>E98/B98*100</f>
        <v>3.7736018499809161</v>
      </c>
      <c r="G98" s="833">
        <v>98546</v>
      </c>
      <c r="H98" s="1070">
        <f>G98/B98*100</f>
        <v>22.124783906962126</v>
      </c>
      <c r="I98" s="833">
        <v>83100</v>
      </c>
      <c r="J98" s="1070">
        <f>I98/G98*100</f>
        <v>84.326101516043266</v>
      </c>
      <c r="K98" s="833">
        <v>15446</v>
      </c>
      <c r="L98" s="1070">
        <f>K98/G98*100</f>
        <v>15.67389848395673</v>
      </c>
      <c r="M98" s="833">
        <v>346864</v>
      </c>
      <c r="N98" s="1070">
        <f>M98/B98*100</f>
        <v>77.875216093037878</v>
      </c>
      <c r="O98" s="833">
        <v>345502</v>
      </c>
      <c r="P98" s="1070">
        <f>O98/M98*100</f>
        <v>99.607338899395728</v>
      </c>
      <c r="Q98" s="833">
        <v>1362</v>
      </c>
      <c r="R98" s="1035">
        <f>Q98/M98*100</f>
        <v>0.3926611006042714</v>
      </c>
    </row>
    <row r="99" spans="1:18" ht="14.45" customHeight="1">
      <c r="A99" s="977" t="s">
        <v>10</v>
      </c>
      <c r="B99" s="914">
        <f t="shared" ref="B99:B113" si="30">SUM(G99,M99)</f>
        <v>520297</v>
      </c>
      <c r="C99" s="847">
        <f>SUM(I99,O99)</f>
        <v>508879</v>
      </c>
      <c r="D99" s="1071">
        <v>97.805484175384436</v>
      </c>
      <c r="E99" s="847">
        <f>SUM(K99,Q99)</f>
        <v>11418</v>
      </c>
      <c r="F99" s="1071">
        <f t="shared" ref="F99:F116" si="31">E99/B99*100</f>
        <v>2.1945158246155563</v>
      </c>
      <c r="G99" s="847">
        <v>114186</v>
      </c>
      <c r="H99" s="1071">
        <f t="shared" ref="H99:H116" si="32">G99/B99*100</f>
        <v>21.946311433661929</v>
      </c>
      <c r="I99" s="847">
        <v>104949</v>
      </c>
      <c r="J99" s="1071">
        <f t="shared" ref="J99:J116" si="33">I99/G99*100</f>
        <v>91.910566969681057</v>
      </c>
      <c r="K99" s="847">
        <v>9237</v>
      </c>
      <c r="L99" s="1071">
        <f t="shared" ref="L99:L116" si="34">K99/G99*100</f>
        <v>8.0894330303189523</v>
      </c>
      <c r="M99" s="846">
        <v>406111</v>
      </c>
      <c r="N99" s="1071">
        <f t="shared" ref="N99:N116" si="35">M99/B99*100</f>
        <v>78.053688566338082</v>
      </c>
      <c r="O99" s="847">
        <v>403930</v>
      </c>
      <c r="P99" s="1071">
        <f t="shared" ref="P99:P116" si="36">O99/M99*100</f>
        <v>99.462954709426725</v>
      </c>
      <c r="Q99" s="847">
        <v>2181</v>
      </c>
      <c r="R99" s="1040">
        <f t="shared" ref="R99:R116" si="37">Q99/M99*100</f>
        <v>0.53704529057326689</v>
      </c>
    </row>
    <row r="100" spans="1:18" ht="14.45" customHeight="1">
      <c r="A100" s="975" t="s">
        <v>11</v>
      </c>
      <c r="B100" s="918">
        <f t="shared" si="30"/>
        <v>172836</v>
      </c>
      <c r="C100" s="833">
        <f t="shared" ref="C100:C113" si="38">SUM(I100,O100)</f>
        <v>167104</v>
      </c>
      <c r="D100" s="1070">
        <v>96.68356129510056</v>
      </c>
      <c r="E100" s="833">
        <f t="shared" ref="E100:E113" si="39">SUM(K100,Q100)</f>
        <v>5732</v>
      </c>
      <c r="F100" s="1070">
        <f t="shared" si="31"/>
        <v>3.3164387048994421</v>
      </c>
      <c r="G100" s="833">
        <v>52407</v>
      </c>
      <c r="H100" s="1070">
        <f t="shared" si="32"/>
        <v>30.321807956675695</v>
      </c>
      <c r="I100" s="833">
        <v>48329</v>
      </c>
      <c r="J100" s="1070">
        <f t="shared" si="33"/>
        <v>92.218596752342236</v>
      </c>
      <c r="K100" s="833">
        <v>4078</v>
      </c>
      <c r="L100" s="1070">
        <f t="shared" si="34"/>
        <v>7.7814032476577557</v>
      </c>
      <c r="M100" s="857">
        <v>120429</v>
      </c>
      <c r="N100" s="1070">
        <f t="shared" si="35"/>
        <v>69.678192043324302</v>
      </c>
      <c r="O100" s="833">
        <v>118775</v>
      </c>
      <c r="P100" s="1070">
        <f t="shared" si="36"/>
        <v>98.626576655124595</v>
      </c>
      <c r="Q100" s="833">
        <v>1654</v>
      </c>
      <c r="R100" s="1035">
        <f t="shared" si="37"/>
        <v>1.3734233448754039</v>
      </c>
    </row>
    <row r="101" spans="1:18" ht="14.45" customHeight="1">
      <c r="A101" s="977" t="s">
        <v>12</v>
      </c>
      <c r="B101" s="914">
        <f t="shared" si="30"/>
        <v>114573</v>
      </c>
      <c r="C101" s="847">
        <f t="shared" si="38"/>
        <v>110483</v>
      </c>
      <c r="D101" s="1071">
        <v>96.43022352561249</v>
      </c>
      <c r="E101" s="847">
        <f t="shared" si="39"/>
        <v>4090</v>
      </c>
      <c r="F101" s="1071">
        <f t="shared" si="31"/>
        <v>3.5697764743875084</v>
      </c>
      <c r="G101" s="847">
        <v>36303</v>
      </c>
      <c r="H101" s="1071">
        <f t="shared" si="32"/>
        <v>31.685475635620957</v>
      </c>
      <c r="I101" s="847">
        <v>32855</v>
      </c>
      <c r="J101" s="1071">
        <f t="shared" si="33"/>
        <v>90.502162355728174</v>
      </c>
      <c r="K101" s="847">
        <v>3448</v>
      </c>
      <c r="L101" s="1071">
        <f t="shared" si="34"/>
        <v>9.4978376442718222</v>
      </c>
      <c r="M101" s="846">
        <v>78270</v>
      </c>
      <c r="N101" s="1071">
        <f t="shared" si="35"/>
        <v>68.314524364379039</v>
      </c>
      <c r="O101" s="847">
        <v>77628</v>
      </c>
      <c r="P101" s="1071">
        <f t="shared" si="36"/>
        <v>99.179762361057882</v>
      </c>
      <c r="Q101" s="847">
        <v>642</v>
      </c>
      <c r="R101" s="1040">
        <f t="shared" si="37"/>
        <v>0.82023763894212343</v>
      </c>
    </row>
    <row r="102" spans="1:18" ht="14.45" customHeight="1">
      <c r="A102" s="975" t="s">
        <v>13</v>
      </c>
      <c r="B102" s="918">
        <f t="shared" si="30"/>
        <v>26117</v>
      </c>
      <c r="C102" s="833">
        <f t="shared" si="38"/>
        <v>25063</v>
      </c>
      <c r="D102" s="1070">
        <v>95.964314431213381</v>
      </c>
      <c r="E102" s="833">
        <f t="shared" si="39"/>
        <v>1054</v>
      </c>
      <c r="F102" s="1070">
        <f t="shared" si="31"/>
        <v>4.0356855687866142</v>
      </c>
      <c r="G102" s="833">
        <v>6007</v>
      </c>
      <c r="H102" s="1070">
        <f t="shared" si="32"/>
        <v>23.00034460313206</v>
      </c>
      <c r="I102" s="833">
        <v>5102</v>
      </c>
      <c r="J102" s="1070">
        <f t="shared" si="33"/>
        <v>84.934243382720169</v>
      </c>
      <c r="K102" s="833">
        <v>905</v>
      </c>
      <c r="L102" s="1070">
        <f t="shared" si="34"/>
        <v>15.06575661727984</v>
      </c>
      <c r="M102" s="857">
        <v>20110</v>
      </c>
      <c r="N102" s="1070">
        <f t="shared" si="35"/>
        <v>76.999655396867936</v>
      </c>
      <c r="O102" s="833">
        <v>19961</v>
      </c>
      <c r="P102" s="1070">
        <f t="shared" si="36"/>
        <v>99.259075087021387</v>
      </c>
      <c r="Q102" s="833">
        <v>149</v>
      </c>
      <c r="R102" s="1035">
        <f t="shared" si="37"/>
        <v>0.74092491297861762</v>
      </c>
    </row>
    <row r="103" spans="1:18" ht="14.45" customHeight="1">
      <c r="A103" s="977" t="s">
        <v>14</v>
      </c>
      <c r="B103" s="914">
        <f t="shared" si="30"/>
        <v>85407</v>
      </c>
      <c r="C103" s="847">
        <f t="shared" si="38"/>
        <v>82503</v>
      </c>
      <c r="D103" s="1071">
        <v>96.599810319997189</v>
      </c>
      <c r="E103" s="847">
        <f t="shared" si="39"/>
        <v>2904</v>
      </c>
      <c r="F103" s="1071">
        <f t="shared" si="31"/>
        <v>3.4001896800028102</v>
      </c>
      <c r="G103" s="847">
        <v>28429</v>
      </c>
      <c r="H103" s="1071">
        <f t="shared" si="32"/>
        <v>33.286498764738255</v>
      </c>
      <c r="I103" s="847">
        <v>26273</v>
      </c>
      <c r="J103" s="1071">
        <f t="shared" si="33"/>
        <v>92.416194730732698</v>
      </c>
      <c r="K103" s="847">
        <v>2156</v>
      </c>
      <c r="L103" s="1071">
        <f t="shared" si="34"/>
        <v>7.5838052692672981</v>
      </c>
      <c r="M103" s="846">
        <v>56978</v>
      </c>
      <c r="N103" s="1071">
        <f t="shared" si="35"/>
        <v>66.713501235261745</v>
      </c>
      <c r="O103" s="847">
        <v>56230</v>
      </c>
      <c r="P103" s="1071">
        <f t="shared" si="36"/>
        <v>98.687212608375162</v>
      </c>
      <c r="Q103" s="847">
        <v>748</v>
      </c>
      <c r="R103" s="1040">
        <f t="shared" si="37"/>
        <v>1.3127873916248376</v>
      </c>
    </row>
    <row r="104" spans="1:18" ht="14.45" customHeight="1">
      <c r="A104" s="975" t="s">
        <v>15</v>
      </c>
      <c r="B104" s="918">
        <f t="shared" si="30"/>
        <v>258921</v>
      </c>
      <c r="C104" s="833">
        <f t="shared" si="38"/>
        <v>248634</v>
      </c>
      <c r="D104" s="1070">
        <v>96.026973478396883</v>
      </c>
      <c r="E104" s="833">
        <f t="shared" si="39"/>
        <v>10287</v>
      </c>
      <c r="F104" s="1070">
        <f t="shared" si="31"/>
        <v>3.9730265216031144</v>
      </c>
      <c r="G104" s="833">
        <v>58423</v>
      </c>
      <c r="H104" s="1070">
        <f t="shared" si="32"/>
        <v>22.564025320464541</v>
      </c>
      <c r="I104" s="833">
        <v>48934</v>
      </c>
      <c r="J104" s="1070">
        <f t="shared" si="33"/>
        <v>83.758108963935442</v>
      </c>
      <c r="K104" s="833">
        <v>9489</v>
      </c>
      <c r="L104" s="1070">
        <f t="shared" si="34"/>
        <v>16.241891036064562</v>
      </c>
      <c r="M104" s="857">
        <v>200498</v>
      </c>
      <c r="N104" s="1070">
        <f t="shared" si="35"/>
        <v>77.435974679535462</v>
      </c>
      <c r="O104" s="833">
        <v>199700</v>
      </c>
      <c r="P104" s="1070">
        <f t="shared" si="36"/>
        <v>99.601991042304661</v>
      </c>
      <c r="Q104" s="833">
        <v>798</v>
      </c>
      <c r="R104" s="1035">
        <f t="shared" si="37"/>
        <v>0.39800895769533862</v>
      </c>
    </row>
    <row r="105" spans="1:18" ht="14.45" customHeight="1">
      <c r="A105" s="977" t="s">
        <v>24</v>
      </c>
      <c r="B105" s="914">
        <f t="shared" si="30"/>
        <v>72630</v>
      </c>
      <c r="C105" s="847">
        <f t="shared" si="38"/>
        <v>68882</v>
      </c>
      <c r="D105" s="1071">
        <v>94.839597962274553</v>
      </c>
      <c r="E105" s="847">
        <f t="shared" si="39"/>
        <v>3748</v>
      </c>
      <c r="F105" s="1071">
        <f t="shared" si="31"/>
        <v>5.1604020377254578</v>
      </c>
      <c r="G105" s="847">
        <v>22674</v>
      </c>
      <c r="H105" s="1071">
        <f t="shared" si="32"/>
        <v>31.218504750103264</v>
      </c>
      <c r="I105" s="847">
        <v>19480</v>
      </c>
      <c r="J105" s="1071">
        <f t="shared" si="33"/>
        <v>85.913380964981926</v>
      </c>
      <c r="K105" s="847">
        <v>3194</v>
      </c>
      <c r="L105" s="1071">
        <f t="shared" si="34"/>
        <v>14.086619035018083</v>
      </c>
      <c r="M105" s="846">
        <v>49956</v>
      </c>
      <c r="N105" s="1071">
        <f t="shared" si="35"/>
        <v>68.781495249896736</v>
      </c>
      <c r="O105" s="847">
        <v>49402</v>
      </c>
      <c r="P105" s="1071">
        <f t="shared" si="36"/>
        <v>98.891024101209069</v>
      </c>
      <c r="Q105" s="847">
        <v>554</v>
      </c>
      <c r="R105" s="1040">
        <f t="shared" si="37"/>
        <v>1.1089758987909359</v>
      </c>
    </row>
    <row r="106" spans="1:18" ht="14.45" customHeight="1">
      <c r="A106" s="975" t="s">
        <v>16</v>
      </c>
      <c r="B106" s="918">
        <f t="shared" si="30"/>
        <v>317690</v>
      </c>
      <c r="C106" s="833">
        <f t="shared" si="38"/>
        <v>298085</v>
      </c>
      <c r="D106" s="1070">
        <v>93.828889798230975</v>
      </c>
      <c r="E106" s="833">
        <f t="shared" si="39"/>
        <v>19605</v>
      </c>
      <c r="F106" s="1070">
        <f t="shared" si="31"/>
        <v>6.1711102017690198</v>
      </c>
      <c r="G106" s="833">
        <v>73853</v>
      </c>
      <c r="H106" s="1070">
        <f t="shared" si="32"/>
        <v>23.246875885296987</v>
      </c>
      <c r="I106" s="833">
        <v>57616</v>
      </c>
      <c r="J106" s="1070">
        <f t="shared" si="33"/>
        <v>78.014434078507293</v>
      </c>
      <c r="K106" s="833">
        <v>16237</v>
      </c>
      <c r="L106" s="1070">
        <f t="shared" si="34"/>
        <v>21.985565921492693</v>
      </c>
      <c r="M106" s="857">
        <v>243837</v>
      </c>
      <c r="N106" s="1070">
        <f t="shared" si="35"/>
        <v>76.753124114703013</v>
      </c>
      <c r="O106" s="833">
        <v>240469</v>
      </c>
      <c r="P106" s="1070">
        <f t="shared" si="36"/>
        <v>98.618749410466833</v>
      </c>
      <c r="Q106" s="833">
        <v>3368</v>
      </c>
      <c r="R106" s="1035">
        <f t="shared" si="37"/>
        <v>1.3812505895331717</v>
      </c>
    </row>
    <row r="107" spans="1:18" ht="14.45" customHeight="1">
      <c r="A107" s="977" t="s">
        <v>17</v>
      </c>
      <c r="B107" s="914">
        <f t="shared" si="30"/>
        <v>686182</v>
      </c>
      <c r="C107" s="847">
        <f t="shared" si="38"/>
        <v>628787</v>
      </c>
      <c r="D107" s="1071">
        <v>91.635601050450177</v>
      </c>
      <c r="E107" s="847">
        <f t="shared" si="39"/>
        <v>57395</v>
      </c>
      <c r="F107" s="1071">
        <f t="shared" si="31"/>
        <v>8.3643989495498285</v>
      </c>
      <c r="G107" s="847">
        <v>151736</v>
      </c>
      <c r="H107" s="1071">
        <f t="shared" si="32"/>
        <v>22.113083700825729</v>
      </c>
      <c r="I107" s="847">
        <v>100653</v>
      </c>
      <c r="J107" s="1071">
        <f t="shared" si="33"/>
        <v>66.334291137238367</v>
      </c>
      <c r="K107" s="847">
        <v>51083</v>
      </c>
      <c r="L107" s="1071">
        <f t="shared" si="34"/>
        <v>33.66570886276164</v>
      </c>
      <c r="M107" s="846">
        <v>534446</v>
      </c>
      <c r="N107" s="1071">
        <f t="shared" si="35"/>
        <v>77.886916299174274</v>
      </c>
      <c r="O107" s="847">
        <v>528134</v>
      </c>
      <c r="P107" s="1071">
        <f t="shared" si="36"/>
        <v>98.818963936487506</v>
      </c>
      <c r="Q107" s="847">
        <v>6312</v>
      </c>
      <c r="R107" s="1040">
        <f t="shared" si="37"/>
        <v>1.181036063512497</v>
      </c>
    </row>
    <row r="108" spans="1:18" ht="14.45" customHeight="1">
      <c r="A108" s="975" t="s">
        <v>18</v>
      </c>
      <c r="B108" s="918">
        <f t="shared" si="30"/>
        <v>162177</v>
      </c>
      <c r="C108" s="833">
        <f t="shared" si="38"/>
        <v>158879</v>
      </c>
      <c r="D108" s="1070">
        <v>97.96641940595768</v>
      </c>
      <c r="E108" s="833">
        <f t="shared" si="39"/>
        <v>3298</v>
      </c>
      <c r="F108" s="1070">
        <f t="shared" si="31"/>
        <v>2.0335805940423115</v>
      </c>
      <c r="G108" s="833">
        <v>35831</v>
      </c>
      <c r="H108" s="1070">
        <f t="shared" si="32"/>
        <v>22.093761754132828</v>
      </c>
      <c r="I108" s="833">
        <v>32829</v>
      </c>
      <c r="J108" s="1070">
        <f t="shared" si="33"/>
        <v>91.621780022885218</v>
      </c>
      <c r="K108" s="833">
        <v>3002</v>
      </c>
      <c r="L108" s="1070">
        <f t="shared" si="34"/>
        <v>8.3782199771147887</v>
      </c>
      <c r="M108" s="857">
        <v>126346</v>
      </c>
      <c r="N108" s="1070">
        <f t="shared" si="35"/>
        <v>77.906238245867172</v>
      </c>
      <c r="O108" s="833">
        <v>126050</v>
      </c>
      <c r="P108" s="1070">
        <f t="shared" si="36"/>
        <v>99.765722697988068</v>
      </c>
      <c r="Q108" s="833">
        <v>296</v>
      </c>
      <c r="R108" s="1035">
        <f t="shared" si="37"/>
        <v>0.23427730201193547</v>
      </c>
    </row>
    <row r="109" spans="1:18" ht="14.45" customHeight="1">
      <c r="A109" s="977" t="s">
        <v>19</v>
      </c>
      <c r="B109" s="914">
        <f t="shared" si="30"/>
        <v>34700</v>
      </c>
      <c r="C109" s="847">
        <f t="shared" si="38"/>
        <v>33808</v>
      </c>
      <c r="D109" s="1071">
        <v>97.429394812680115</v>
      </c>
      <c r="E109" s="847">
        <f t="shared" si="39"/>
        <v>892</v>
      </c>
      <c r="F109" s="1071">
        <f t="shared" si="31"/>
        <v>2.5706051873198845</v>
      </c>
      <c r="G109" s="847">
        <v>7321</v>
      </c>
      <c r="H109" s="1071">
        <f t="shared" si="32"/>
        <v>21.097982708933717</v>
      </c>
      <c r="I109" s="847">
        <v>6584</v>
      </c>
      <c r="J109" s="1071">
        <f t="shared" si="33"/>
        <v>89.933069252834315</v>
      </c>
      <c r="K109" s="847">
        <v>737</v>
      </c>
      <c r="L109" s="1071">
        <f t="shared" si="34"/>
        <v>10.066930747165689</v>
      </c>
      <c r="M109" s="846">
        <v>27379</v>
      </c>
      <c r="N109" s="1071">
        <f t="shared" si="35"/>
        <v>78.902017291066286</v>
      </c>
      <c r="O109" s="847">
        <v>27224</v>
      </c>
      <c r="P109" s="1071">
        <f t="shared" si="36"/>
        <v>99.433872676138648</v>
      </c>
      <c r="Q109" s="847">
        <v>155</v>
      </c>
      <c r="R109" s="1040">
        <f t="shared" si="37"/>
        <v>0.56612732386135356</v>
      </c>
    </row>
    <row r="110" spans="1:18" ht="14.45" customHeight="1">
      <c r="A110" s="975" t="s">
        <v>20</v>
      </c>
      <c r="B110" s="918">
        <f t="shared" si="30"/>
        <v>192569</v>
      </c>
      <c r="C110" s="833">
        <f t="shared" si="38"/>
        <v>185250</v>
      </c>
      <c r="D110" s="1070">
        <v>96.199284412340518</v>
      </c>
      <c r="E110" s="833">
        <f t="shared" si="39"/>
        <v>7319</v>
      </c>
      <c r="F110" s="1070">
        <f t="shared" si="31"/>
        <v>3.800715587659488</v>
      </c>
      <c r="G110" s="833">
        <v>57015</v>
      </c>
      <c r="H110" s="1070">
        <f t="shared" si="32"/>
        <v>29.607569234923588</v>
      </c>
      <c r="I110" s="833">
        <v>50036</v>
      </c>
      <c r="J110" s="1070">
        <f t="shared" si="33"/>
        <v>87.759361571516266</v>
      </c>
      <c r="K110" s="833">
        <v>6979</v>
      </c>
      <c r="L110" s="1070">
        <f t="shared" si="34"/>
        <v>12.240638428483733</v>
      </c>
      <c r="M110" s="857">
        <v>135554</v>
      </c>
      <c r="N110" s="1070">
        <f t="shared" si="35"/>
        <v>70.392430765076426</v>
      </c>
      <c r="O110" s="833">
        <v>135214</v>
      </c>
      <c r="P110" s="1070">
        <f t="shared" si="36"/>
        <v>99.749177449577289</v>
      </c>
      <c r="Q110" s="833">
        <v>340</v>
      </c>
      <c r="R110" s="1035">
        <f t="shared" si="37"/>
        <v>0.25082255042270979</v>
      </c>
    </row>
    <row r="111" spans="1:18" ht="14.45" customHeight="1">
      <c r="A111" s="977" t="s">
        <v>21</v>
      </c>
      <c r="B111" s="914">
        <f t="shared" si="30"/>
        <v>95328</v>
      </c>
      <c r="C111" s="847">
        <f t="shared" si="38"/>
        <v>94485</v>
      </c>
      <c r="D111" s="1071">
        <v>99.115684793554877</v>
      </c>
      <c r="E111" s="847">
        <f t="shared" si="39"/>
        <v>843</v>
      </c>
      <c r="F111" s="1071">
        <f t="shared" si="31"/>
        <v>0.88431520644511574</v>
      </c>
      <c r="G111" s="847">
        <v>30603</v>
      </c>
      <c r="H111" s="1071">
        <f t="shared" si="32"/>
        <v>32.102844914400805</v>
      </c>
      <c r="I111" s="847">
        <v>29950</v>
      </c>
      <c r="J111" s="1071">
        <f t="shared" si="33"/>
        <v>97.866222265790938</v>
      </c>
      <c r="K111" s="847">
        <v>653</v>
      </c>
      <c r="L111" s="1071">
        <f t="shared" si="34"/>
        <v>2.1337777342090645</v>
      </c>
      <c r="M111" s="846">
        <v>64725</v>
      </c>
      <c r="N111" s="1071">
        <f t="shared" si="35"/>
        <v>67.897155085599195</v>
      </c>
      <c r="O111" s="847">
        <v>64535</v>
      </c>
      <c r="P111" s="1071">
        <f t="shared" si="36"/>
        <v>99.706450366937034</v>
      </c>
      <c r="Q111" s="847">
        <v>190</v>
      </c>
      <c r="R111" s="1040">
        <f t="shared" si="37"/>
        <v>0.29354963306295867</v>
      </c>
    </row>
    <row r="112" spans="1:18" ht="14.45" customHeight="1">
      <c r="A112" s="975" t="s">
        <v>22</v>
      </c>
      <c r="B112" s="918">
        <f t="shared" si="30"/>
        <v>113994</v>
      </c>
      <c r="C112" s="833">
        <f t="shared" si="38"/>
        <v>106172</v>
      </c>
      <c r="D112" s="1070">
        <v>93.138235345719949</v>
      </c>
      <c r="E112" s="833">
        <f t="shared" si="39"/>
        <v>7822</v>
      </c>
      <c r="F112" s="1070">
        <f t="shared" si="31"/>
        <v>6.8617646542800506</v>
      </c>
      <c r="G112" s="833">
        <v>27038</v>
      </c>
      <c r="H112" s="1070">
        <f t="shared" si="32"/>
        <v>23.718792217134236</v>
      </c>
      <c r="I112" s="833">
        <v>20569</v>
      </c>
      <c r="J112" s="1070">
        <f t="shared" si="33"/>
        <v>76.074413788002076</v>
      </c>
      <c r="K112" s="833">
        <v>6469</v>
      </c>
      <c r="L112" s="1070">
        <f t="shared" si="34"/>
        <v>23.925586211997928</v>
      </c>
      <c r="M112" s="857">
        <v>86956</v>
      </c>
      <c r="N112" s="1070">
        <f t="shared" si="35"/>
        <v>76.281207782865764</v>
      </c>
      <c r="O112" s="833">
        <v>85603</v>
      </c>
      <c r="P112" s="1070">
        <f t="shared" si="36"/>
        <v>98.444040664243985</v>
      </c>
      <c r="Q112" s="833">
        <v>1353</v>
      </c>
      <c r="R112" s="1035">
        <f t="shared" si="37"/>
        <v>1.5559593357560144</v>
      </c>
    </row>
    <row r="113" spans="1:18" ht="14.45" customHeight="1" thickBot="1">
      <c r="A113" s="982" t="s">
        <v>23</v>
      </c>
      <c r="B113" s="922">
        <f t="shared" si="30"/>
        <v>95047</v>
      </c>
      <c r="C113" s="865">
        <f t="shared" si="38"/>
        <v>94032</v>
      </c>
      <c r="D113" s="1072">
        <v>98.932107273243759</v>
      </c>
      <c r="E113" s="865">
        <f t="shared" si="39"/>
        <v>1015</v>
      </c>
      <c r="F113" s="1072">
        <f t="shared" si="31"/>
        <v>1.0678927267562364</v>
      </c>
      <c r="G113" s="865">
        <v>28791</v>
      </c>
      <c r="H113" s="1072">
        <f t="shared" si="32"/>
        <v>30.291329552747587</v>
      </c>
      <c r="I113" s="865">
        <v>27789</v>
      </c>
      <c r="J113" s="1072">
        <f t="shared" si="33"/>
        <v>96.519745753881423</v>
      </c>
      <c r="K113" s="865">
        <v>1002</v>
      </c>
      <c r="L113" s="1072">
        <f t="shared" si="34"/>
        <v>3.4802542461185788</v>
      </c>
      <c r="M113" s="864">
        <v>66256</v>
      </c>
      <c r="N113" s="1072">
        <f t="shared" si="35"/>
        <v>69.708670447252402</v>
      </c>
      <c r="O113" s="865">
        <v>66243</v>
      </c>
      <c r="P113" s="1072">
        <f t="shared" si="36"/>
        <v>99.980379135474521</v>
      </c>
      <c r="Q113" s="865">
        <v>13</v>
      </c>
      <c r="R113" s="1047">
        <f t="shared" si="37"/>
        <v>1.9620864525476938E-2</v>
      </c>
    </row>
    <row r="114" spans="1:18" ht="14.45" customHeight="1">
      <c r="A114" s="1073" t="s">
        <v>28</v>
      </c>
      <c r="B114" s="927">
        <f>SUM(B98:B99,B102,B103,B104,B106,B107,B108,B109,B112)</f>
        <v>2650895</v>
      </c>
      <c r="C114" s="928">
        <f>SUM(C98:C99,C102,C103,C104,C106,C107,C108,C109,C112)</f>
        <v>2519412</v>
      </c>
      <c r="D114" s="1053">
        <v>95.040052510567179</v>
      </c>
      <c r="E114" s="931">
        <f>SUM(E98:E99,E102,E103,E104,E106,E107,E108,E109,E112)</f>
        <v>131483</v>
      </c>
      <c r="F114" s="1074">
        <f t="shared" si="31"/>
        <v>4.9599474894328139</v>
      </c>
      <c r="G114" s="1075">
        <f>SUM(G98:G99,G102,G103,G104,G106,G107,G108,G109,G112)</f>
        <v>601370</v>
      </c>
      <c r="H114" s="1053">
        <f>G114/B114*100</f>
        <v>22.685545825089264</v>
      </c>
      <c r="I114" s="928">
        <f>SUM(I98:I99,I102,I103,I104,I106,I107,I108,I109,I112)</f>
        <v>486609</v>
      </c>
      <c r="J114" s="1053">
        <f t="shared" si="33"/>
        <v>80.916740110081975</v>
      </c>
      <c r="K114" s="931">
        <f>SUM(K98:K99,K102,K103,K104,K106,K107,K108,K109,K112)</f>
        <v>114761</v>
      </c>
      <c r="L114" s="1074">
        <f t="shared" si="34"/>
        <v>19.083259889918018</v>
      </c>
      <c r="M114" s="928">
        <f>SUM(M98:M99,M102,M103,M104,M106,M107,M108,M109,M112)</f>
        <v>2049525</v>
      </c>
      <c r="N114" s="1053">
        <f t="shared" si="35"/>
        <v>77.314454174910736</v>
      </c>
      <c r="O114" s="928">
        <f>SUM(O98:O99,O102,O103,O104,O106,O107,O108,O109,O112)</f>
        <v>2032803</v>
      </c>
      <c r="P114" s="1053">
        <f t="shared" si="36"/>
        <v>99.1841036337688</v>
      </c>
      <c r="Q114" s="931">
        <f>SUM(Q98:Q99,Q102,Q103,Q104,Q106,Q107,Q108,Q109,Q112)</f>
        <v>16722</v>
      </c>
      <c r="R114" s="1063">
        <f t="shared" si="37"/>
        <v>0.81589636623119988</v>
      </c>
    </row>
    <row r="115" spans="1:18" ht="14.45" customHeight="1">
      <c r="A115" s="1076" t="s">
        <v>27</v>
      </c>
      <c r="B115" s="939">
        <f>SUM(B100,B101,B105,B110,B111,B113)</f>
        <v>742983</v>
      </c>
      <c r="C115" s="940">
        <f>SUM(C100,C101,C105,C110,C111,C113)</f>
        <v>720236</v>
      </c>
      <c r="D115" s="1057">
        <v>96.938422548025997</v>
      </c>
      <c r="E115" s="943">
        <f>SUM(E100,E101,E105,E110,E111,E113)</f>
        <v>22747</v>
      </c>
      <c r="F115" s="1077">
        <f t="shared" si="31"/>
        <v>3.061577451974002</v>
      </c>
      <c r="G115" s="1078">
        <f>SUM(G100,G101,G105,G110,G111,G113)</f>
        <v>227793</v>
      </c>
      <c r="H115" s="1057">
        <f t="shared" si="32"/>
        <v>30.659247923572945</v>
      </c>
      <c r="I115" s="940">
        <f>SUM(I100,I101,I105,I110,I111,I113)</f>
        <v>208439</v>
      </c>
      <c r="J115" s="1057">
        <f t="shared" si="33"/>
        <v>91.503689753416481</v>
      </c>
      <c r="K115" s="943">
        <f>SUM(K100,K101,K105,K110,K111,K113)</f>
        <v>19354</v>
      </c>
      <c r="L115" s="1077">
        <f t="shared" si="34"/>
        <v>8.496310246583521</v>
      </c>
      <c r="M115" s="940">
        <f>SUM(M100,M101,M105,M110,M111,M113)</f>
        <v>515190</v>
      </c>
      <c r="N115" s="1057">
        <f t="shared" si="35"/>
        <v>69.340752076427052</v>
      </c>
      <c r="O115" s="940">
        <f>SUM(O100,O101,O105,O110,O111,O113)</f>
        <v>511797</v>
      </c>
      <c r="P115" s="1057">
        <f t="shared" si="36"/>
        <v>99.34140802422408</v>
      </c>
      <c r="Q115" s="943">
        <f>SUM(Q100,Q101,Q105,Q110,Q111,Q113)</f>
        <v>3393</v>
      </c>
      <c r="R115" s="1063">
        <f t="shared" si="37"/>
        <v>0.65859197577592732</v>
      </c>
    </row>
    <row r="116" spans="1:18" ht="14.45" customHeight="1">
      <c r="A116" s="1079" t="s">
        <v>26</v>
      </c>
      <c r="B116" s="951">
        <f>SUM(B98:B113)</f>
        <v>3393878</v>
      </c>
      <c r="C116" s="952">
        <f>SUM(C98:C113)</f>
        <v>3239648</v>
      </c>
      <c r="D116" s="1061">
        <v>95.455641010077557</v>
      </c>
      <c r="E116" s="955">
        <f>SUM(E98:E113)</f>
        <v>154230</v>
      </c>
      <c r="F116" s="1080">
        <f t="shared" si="31"/>
        <v>4.5443589899224426</v>
      </c>
      <c r="G116" s="1081">
        <f>SUM(G98:G113)</f>
        <v>829163</v>
      </c>
      <c r="H116" s="1061">
        <f t="shared" si="32"/>
        <v>24.431137477540442</v>
      </c>
      <c r="I116" s="952">
        <f>SUM(I98:I113)</f>
        <v>695048</v>
      </c>
      <c r="J116" s="1061">
        <f t="shared" si="33"/>
        <v>83.825255106655746</v>
      </c>
      <c r="K116" s="955">
        <f>SUM(K98:K113)</f>
        <v>134115</v>
      </c>
      <c r="L116" s="1080">
        <f t="shared" si="34"/>
        <v>16.174744893344254</v>
      </c>
      <c r="M116" s="952">
        <f>SUM(M98:M113)</f>
        <v>2564715</v>
      </c>
      <c r="N116" s="1061">
        <f t="shared" si="35"/>
        <v>75.568862522459554</v>
      </c>
      <c r="O116" s="952">
        <f>SUM(O98:O113)</f>
        <v>2544600</v>
      </c>
      <c r="P116" s="1061">
        <f t="shared" si="36"/>
        <v>99.215702329498598</v>
      </c>
      <c r="Q116" s="955">
        <f>SUM(Q98:Q113)</f>
        <v>20115</v>
      </c>
      <c r="R116" s="1064">
        <f t="shared" si="37"/>
        <v>0.78429767050140065</v>
      </c>
    </row>
    <row r="117" spans="1:18" ht="14.45" customHeight="1">
      <c r="A117" s="1839" t="s">
        <v>514</v>
      </c>
      <c r="B117" s="1839"/>
      <c r="C117" s="1839"/>
      <c r="D117" s="1839"/>
      <c r="E117" s="1839"/>
      <c r="F117" s="1839"/>
      <c r="G117" s="1839"/>
      <c r="H117" s="1839"/>
      <c r="I117" s="1839"/>
      <c r="J117" s="1839"/>
      <c r="K117" s="1839"/>
      <c r="L117" s="1839"/>
      <c r="M117" s="1839"/>
      <c r="N117" s="1839"/>
      <c r="O117" s="1839"/>
      <c r="P117" s="1839"/>
      <c r="Q117" s="1839"/>
      <c r="R117" s="1839"/>
    </row>
    <row r="118" spans="1:18" ht="24" customHeight="1">
      <c r="A118" s="1851" t="s">
        <v>486</v>
      </c>
      <c r="B118" s="1851"/>
      <c r="C118" s="1851"/>
      <c r="D118" s="1851"/>
      <c r="E118" s="1851"/>
      <c r="F118" s="1851"/>
      <c r="G118" s="1851"/>
      <c r="H118" s="1851"/>
      <c r="I118" s="1851"/>
      <c r="J118" s="1851"/>
      <c r="K118" s="1851"/>
      <c r="L118" s="1851"/>
      <c r="M118" s="1851"/>
      <c r="N118" s="1851"/>
      <c r="O118" s="1851"/>
      <c r="P118" s="1851"/>
      <c r="Q118" s="1851"/>
      <c r="R118" s="1851"/>
    </row>
    <row r="119" spans="1:18" ht="14.45" customHeight="1">
      <c r="A119" s="1027"/>
      <c r="B119" s="1027"/>
      <c r="C119" s="1027"/>
      <c r="D119" s="1027"/>
      <c r="E119" s="1027"/>
      <c r="F119" s="1027"/>
      <c r="G119" s="1027"/>
      <c r="H119" s="1027"/>
      <c r="I119" s="1027"/>
      <c r="J119" s="1027"/>
      <c r="K119" s="1027"/>
      <c r="L119" s="1027"/>
      <c r="M119" s="1027"/>
      <c r="N119" s="1027"/>
      <c r="O119" s="1027"/>
      <c r="P119" s="1027"/>
      <c r="Q119" s="1027"/>
      <c r="R119" s="1027"/>
    </row>
    <row r="120" spans="1:18" ht="24" customHeight="1">
      <c r="A120" s="1910">
        <v>2019</v>
      </c>
      <c r="B120" s="1910"/>
      <c r="C120" s="1910"/>
      <c r="D120" s="1910"/>
      <c r="E120" s="1910"/>
      <c r="F120" s="1910"/>
      <c r="G120" s="1910"/>
      <c r="H120" s="1910"/>
      <c r="I120" s="1910"/>
      <c r="J120" s="1910"/>
      <c r="K120" s="1910"/>
      <c r="L120" s="1910"/>
      <c r="M120" s="1910"/>
      <c r="N120" s="1910"/>
      <c r="O120" s="1910"/>
      <c r="P120" s="1910"/>
      <c r="Q120" s="1910"/>
      <c r="R120" s="1910"/>
    </row>
    <row r="121" spans="1:18" ht="14.45" customHeight="1">
      <c r="A121" s="1027"/>
      <c r="B121" s="1027"/>
      <c r="C121" s="1027"/>
      <c r="D121" s="1027"/>
      <c r="E121" s="1027"/>
      <c r="F121" s="1027"/>
      <c r="G121" s="1027"/>
      <c r="H121" s="1027"/>
      <c r="I121" s="1027"/>
      <c r="J121" s="1027"/>
      <c r="K121" s="1027"/>
      <c r="L121" s="1027"/>
      <c r="M121" s="1027"/>
      <c r="N121" s="1027"/>
      <c r="O121" s="1027"/>
      <c r="P121" s="1027"/>
      <c r="Q121" s="1027"/>
      <c r="R121" s="1027"/>
    </row>
    <row r="122" spans="1:18" ht="14.45" customHeight="1">
      <c r="A122" s="1913" t="s">
        <v>536</v>
      </c>
      <c r="B122" s="1913"/>
      <c r="C122" s="1913"/>
      <c r="D122" s="1913"/>
      <c r="E122" s="1913"/>
      <c r="F122" s="1913"/>
      <c r="G122" s="1913"/>
      <c r="H122" s="1913"/>
      <c r="I122" s="1913"/>
      <c r="J122" s="1913"/>
      <c r="K122" s="1913"/>
      <c r="L122" s="1913"/>
      <c r="M122" s="1913"/>
      <c r="N122" s="1913"/>
      <c r="O122" s="1913"/>
      <c r="P122" s="1913"/>
      <c r="Q122" s="1913"/>
      <c r="R122" s="1913"/>
    </row>
    <row r="123" spans="1:18" ht="21" customHeight="1">
      <c r="A123" s="1841" t="s">
        <v>8</v>
      </c>
      <c r="B123" s="1833" t="s">
        <v>528</v>
      </c>
      <c r="C123" s="1834" t="s">
        <v>537</v>
      </c>
      <c r="D123" s="1835"/>
      <c r="E123" s="1835"/>
      <c r="F123" s="1835"/>
      <c r="G123" s="1835"/>
      <c r="H123" s="1835"/>
      <c r="I123" s="1835"/>
      <c r="J123" s="1835"/>
      <c r="K123" s="1835"/>
      <c r="L123" s="1835"/>
      <c r="M123" s="1835"/>
      <c r="N123" s="1835"/>
      <c r="O123" s="1835"/>
      <c r="P123" s="1835"/>
      <c r="Q123" s="1835"/>
      <c r="R123" s="1835"/>
    </row>
    <row r="124" spans="1:18" ht="15">
      <c r="A124" s="1841"/>
      <c r="B124" s="1833"/>
      <c r="C124" s="1834" t="s">
        <v>529</v>
      </c>
      <c r="D124" s="1841"/>
      <c r="E124" s="1834" t="s">
        <v>497</v>
      </c>
      <c r="F124" s="1841"/>
      <c r="G124" s="1834" t="s">
        <v>530</v>
      </c>
      <c r="H124" s="1841"/>
      <c r="I124" s="1834" t="s">
        <v>33</v>
      </c>
      <c r="J124" s="1835"/>
      <c r="K124" s="1835"/>
      <c r="L124" s="1841"/>
      <c r="M124" s="1834" t="s">
        <v>531</v>
      </c>
      <c r="N124" s="1841"/>
      <c r="O124" s="1834" t="s">
        <v>33</v>
      </c>
      <c r="P124" s="1835"/>
      <c r="Q124" s="1835"/>
      <c r="R124" s="1835"/>
    </row>
    <row r="125" spans="1:18" ht="45.6" customHeight="1">
      <c r="A125" s="1841"/>
      <c r="B125" s="1833"/>
      <c r="C125" s="1834"/>
      <c r="D125" s="1841"/>
      <c r="E125" s="1834"/>
      <c r="F125" s="1841"/>
      <c r="G125" s="1834"/>
      <c r="H125" s="1841"/>
      <c r="I125" s="1834" t="s">
        <v>529</v>
      </c>
      <c r="J125" s="1841"/>
      <c r="K125" s="1834" t="s">
        <v>805</v>
      </c>
      <c r="L125" s="1841"/>
      <c r="M125" s="1834"/>
      <c r="N125" s="1841"/>
      <c r="O125" s="1834" t="s">
        <v>529</v>
      </c>
      <c r="P125" s="1841"/>
      <c r="Q125" s="1834" t="s">
        <v>497</v>
      </c>
      <c r="R125" s="1835"/>
    </row>
    <row r="126" spans="1:18" ht="14.45" customHeight="1" thickBot="1">
      <c r="A126" s="1914"/>
      <c r="B126" s="1065" t="s">
        <v>1</v>
      </c>
      <c r="C126" s="1066" t="s">
        <v>1</v>
      </c>
      <c r="D126" s="1067" t="s">
        <v>469</v>
      </c>
      <c r="E126" s="1066" t="s">
        <v>1</v>
      </c>
      <c r="F126" s="1067" t="s">
        <v>469</v>
      </c>
      <c r="G126" s="1066" t="s">
        <v>1</v>
      </c>
      <c r="H126" s="1067" t="s">
        <v>469</v>
      </c>
      <c r="I126" s="1066" t="s">
        <v>1</v>
      </c>
      <c r="J126" s="1067" t="s">
        <v>469</v>
      </c>
      <c r="K126" s="1066" t="s">
        <v>1</v>
      </c>
      <c r="L126" s="1067" t="s">
        <v>469</v>
      </c>
      <c r="M126" s="1066" t="s">
        <v>1</v>
      </c>
      <c r="N126" s="1067" t="s">
        <v>469</v>
      </c>
      <c r="O126" s="1066" t="s">
        <v>1</v>
      </c>
      <c r="P126" s="1067" t="s">
        <v>469</v>
      </c>
      <c r="Q126" s="1066" t="s">
        <v>1</v>
      </c>
      <c r="R126" s="1068" t="s">
        <v>469</v>
      </c>
    </row>
    <row r="127" spans="1:18" ht="14.45" customHeight="1">
      <c r="A127" s="975" t="s">
        <v>9</v>
      </c>
      <c r="B127" s="918">
        <v>434512</v>
      </c>
      <c r="C127" s="1069">
        <v>418406</v>
      </c>
      <c r="D127" s="1037">
        <f>C127/B127*100</f>
        <v>96.293312957985052</v>
      </c>
      <c r="E127" s="833">
        <v>16106</v>
      </c>
      <c r="F127" s="1070">
        <f>E127/B127*100</f>
        <v>3.7066870420149503</v>
      </c>
      <c r="G127" s="833">
        <v>96465</v>
      </c>
      <c r="H127" s="1070">
        <f>G127/B127*100</f>
        <v>22.200767757852489</v>
      </c>
      <c r="I127" s="833">
        <v>81695</v>
      </c>
      <c r="J127" s="1070">
        <f>I127/G127*100</f>
        <v>84.68874721401545</v>
      </c>
      <c r="K127" s="833">
        <v>14770</v>
      </c>
      <c r="L127" s="1070">
        <f>K127/G127*100</f>
        <v>15.311252785984554</v>
      </c>
      <c r="M127" s="833">
        <v>338047</v>
      </c>
      <c r="N127" s="1070">
        <f>M127/B127*100</f>
        <v>77.799232242147511</v>
      </c>
      <c r="O127" s="833">
        <v>336711</v>
      </c>
      <c r="P127" s="1070">
        <f>O127/M127*100</f>
        <v>99.604788683230439</v>
      </c>
      <c r="Q127" s="833">
        <v>1336</v>
      </c>
      <c r="R127" s="1035">
        <f>Q127/M127*100</f>
        <v>0.39521131676956162</v>
      </c>
    </row>
    <row r="128" spans="1:18" ht="14.45" customHeight="1">
      <c r="A128" s="977" t="s">
        <v>10</v>
      </c>
      <c r="B128" s="914">
        <v>500523</v>
      </c>
      <c r="C128" s="847">
        <v>489824</v>
      </c>
      <c r="D128" s="1071">
        <f t="shared" ref="D128:D145" si="40">C128/B128*100</f>
        <v>97.862435892056908</v>
      </c>
      <c r="E128" s="847">
        <v>10699</v>
      </c>
      <c r="F128" s="1071">
        <f t="shared" ref="F128:F145" si="41">E128/B128*100</f>
        <v>2.1375641079430916</v>
      </c>
      <c r="G128" s="847">
        <v>109549</v>
      </c>
      <c r="H128" s="1071">
        <f t="shared" ref="H128:H145" si="42">G128/B128*100</f>
        <v>21.88690629601437</v>
      </c>
      <c r="I128" s="847">
        <v>100607</v>
      </c>
      <c r="J128" s="1071">
        <f t="shared" ref="J128:J145" si="43">I128/G128*100</f>
        <v>91.837442605592017</v>
      </c>
      <c r="K128" s="847">
        <v>8942</v>
      </c>
      <c r="L128" s="1071">
        <f t="shared" ref="L128:L145" si="44">K128/G128*100</f>
        <v>8.1625573944079814</v>
      </c>
      <c r="M128" s="846">
        <v>390974</v>
      </c>
      <c r="N128" s="1071">
        <f t="shared" ref="N128:N145" si="45">M128/B128*100</f>
        <v>78.113093703985641</v>
      </c>
      <c r="O128" s="847">
        <v>389217</v>
      </c>
      <c r="P128" s="1071">
        <f t="shared" ref="P128:P145" si="46">O128/M128*100</f>
        <v>99.550609503445244</v>
      </c>
      <c r="Q128" s="847">
        <v>1757</v>
      </c>
      <c r="R128" s="1040">
        <f t="shared" ref="R128:R145" si="47">Q128/M128*100</f>
        <v>0.4493904965547581</v>
      </c>
    </row>
    <row r="129" spans="1:18" ht="14.45" customHeight="1">
      <c r="A129" s="975" t="s">
        <v>11</v>
      </c>
      <c r="B129" s="918">
        <v>169339</v>
      </c>
      <c r="C129" s="833">
        <v>163487</v>
      </c>
      <c r="D129" s="1070">
        <f t="shared" si="40"/>
        <v>96.544210134700208</v>
      </c>
      <c r="E129" s="833">
        <v>5852</v>
      </c>
      <c r="F129" s="1070">
        <f t="shared" si="41"/>
        <v>3.4557898652997832</v>
      </c>
      <c r="G129" s="833">
        <v>51951</v>
      </c>
      <c r="H129" s="1070">
        <f t="shared" si="42"/>
        <v>30.678697760114325</v>
      </c>
      <c r="I129" s="833">
        <v>47692</v>
      </c>
      <c r="J129" s="1070">
        <f t="shared" si="43"/>
        <v>91.801890242728717</v>
      </c>
      <c r="K129" s="833">
        <v>4259</v>
      </c>
      <c r="L129" s="1070">
        <f t="shared" si="44"/>
        <v>8.1981097572712756</v>
      </c>
      <c r="M129" s="857">
        <v>117388</v>
      </c>
      <c r="N129" s="1070">
        <f t="shared" si="45"/>
        <v>69.321302239885668</v>
      </c>
      <c r="O129" s="833">
        <v>115795</v>
      </c>
      <c r="P129" s="1070">
        <f t="shared" si="46"/>
        <v>98.642961801887751</v>
      </c>
      <c r="Q129" s="833">
        <v>1593</v>
      </c>
      <c r="R129" s="1035">
        <f t="shared" si="47"/>
        <v>1.357038198112243</v>
      </c>
    </row>
    <row r="130" spans="1:18" ht="14.45" customHeight="1">
      <c r="A130" s="977" t="s">
        <v>12</v>
      </c>
      <c r="B130" s="914">
        <v>111445</v>
      </c>
      <c r="C130" s="847">
        <v>107360</v>
      </c>
      <c r="D130" s="1071">
        <f t="shared" si="40"/>
        <v>96.334514783076855</v>
      </c>
      <c r="E130" s="847">
        <v>4085</v>
      </c>
      <c r="F130" s="1071">
        <f t="shared" si="41"/>
        <v>3.6654852169231456</v>
      </c>
      <c r="G130" s="847">
        <v>36529</v>
      </c>
      <c r="H130" s="1071">
        <f t="shared" si="42"/>
        <v>32.77760330207726</v>
      </c>
      <c r="I130" s="847">
        <v>32907</v>
      </c>
      <c r="J130" s="1071">
        <f t="shared" si="43"/>
        <v>90.084590325494815</v>
      </c>
      <c r="K130" s="847">
        <v>3622</v>
      </c>
      <c r="L130" s="1071">
        <f t="shared" si="44"/>
        <v>9.9154096745051881</v>
      </c>
      <c r="M130" s="846">
        <v>74916</v>
      </c>
      <c r="N130" s="1071">
        <f t="shared" si="45"/>
        <v>67.222396697922733</v>
      </c>
      <c r="O130" s="847">
        <v>74453</v>
      </c>
      <c r="P130" s="1071">
        <f t="shared" si="46"/>
        <v>99.381974478082114</v>
      </c>
      <c r="Q130" s="847">
        <v>463</v>
      </c>
      <c r="R130" s="1040">
        <f t="shared" si="47"/>
        <v>0.6180255219178814</v>
      </c>
    </row>
    <row r="131" spans="1:18" ht="14.45" customHeight="1">
      <c r="A131" s="975" t="s">
        <v>13</v>
      </c>
      <c r="B131" s="918">
        <v>25453</v>
      </c>
      <c r="C131" s="833">
        <v>24372</v>
      </c>
      <c r="D131" s="1070">
        <f t="shared" si="40"/>
        <v>95.752956429497502</v>
      </c>
      <c r="E131" s="833">
        <v>1081</v>
      </c>
      <c r="F131" s="1070">
        <f t="shared" si="41"/>
        <v>4.2470435705024947</v>
      </c>
      <c r="G131" s="833">
        <v>5851</v>
      </c>
      <c r="H131" s="1070">
        <f t="shared" si="42"/>
        <v>22.987467096216559</v>
      </c>
      <c r="I131" s="833">
        <v>4906</v>
      </c>
      <c r="J131" s="1070">
        <f t="shared" si="43"/>
        <v>83.848914715433267</v>
      </c>
      <c r="K131" s="833">
        <v>945</v>
      </c>
      <c r="L131" s="1070">
        <f t="shared" si="44"/>
        <v>16.15108528456674</v>
      </c>
      <c r="M131" s="857">
        <v>19602</v>
      </c>
      <c r="N131" s="1070">
        <f t="shared" si="45"/>
        <v>77.012532903783452</v>
      </c>
      <c r="O131" s="833">
        <v>19466</v>
      </c>
      <c r="P131" s="1070">
        <f t="shared" si="46"/>
        <v>99.306193245587181</v>
      </c>
      <c r="Q131" s="833">
        <v>136</v>
      </c>
      <c r="R131" s="1035">
        <f t="shared" si="47"/>
        <v>0.69380675441281503</v>
      </c>
    </row>
    <row r="132" spans="1:18" ht="14.45" customHeight="1">
      <c r="A132" s="977" t="s">
        <v>14</v>
      </c>
      <c r="B132" s="914">
        <v>83088</v>
      </c>
      <c r="C132" s="847">
        <v>80128</v>
      </c>
      <c r="D132" s="1071">
        <f t="shared" si="40"/>
        <v>96.43751203543232</v>
      </c>
      <c r="E132" s="847">
        <v>2960</v>
      </c>
      <c r="F132" s="1071">
        <f t="shared" si="41"/>
        <v>3.562487964567687</v>
      </c>
      <c r="G132" s="847">
        <v>28699</v>
      </c>
      <c r="H132" s="1071">
        <f t="shared" si="42"/>
        <v>34.54048719430002</v>
      </c>
      <c r="I132" s="847">
        <v>26442</v>
      </c>
      <c r="J132" s="1071">
        <f t="shared" si="43"/>
        <v>92.135614481340809</v>
      </c>
      <c r="K132" s="847">
        <v>2257</v>
      </c>
      <c r="L132" s="1071">
        <f t="shared" si="44"/>
        <v>7.8643855186591862</v>
      </c>
      <c r="M132" s="846">
        <v>54389</v>
      </c>
      <c r="N132" s="1071">
        <f t="shared" si="45"/>
        <v>65.459512805699987</v>
      </c>
      <c r="O132" s="847">
        <v>53686</v>
      </c>
      <c r="P132" s="1071">
        <f t="shared" si="46"/>
        <v>98.707459228888197</v>
      </c>
      <c r="Q132" s="847">
        <v>703</v>
      </c>
      <c r="R132" s="1040">
        <f t="shared" si="47"/>
        <v>1.2925407711118058</v>
      </c>
    </row>
    <row r="133" spans="1:18" ht="14.45" customHeight="1">
      <c r="A133" s="975" t="s">
        <v>15</v>
      </c>
      <c r="B133" s="918">
        <v>252876</v>
      </c>
      <c r="C133" s="833">
        <v>242969</v>
      </c>
      <c r="D133" s="1070">
        <f t="shared" si="40"/>
        <v>96.082269570856866</v>
      </c>
      <c r="E133" s="833">
        <v>9907</v>
      </c>
      <c r="F133" s="1070">
        <f t="shared" si="41"/>
        <v>3.9177304291431376</v>
      </c>
      <c r="G133" s="833">
        <v>57749</v>
      </c>
      <c r="H133" s="1070">
        <f t="shared" si="42"/>
        <v>22.836884480931367</v>
      </c>
      <c r="I133" s="833">
        <v>48581</v>
      </c>
      <c r="J133" s="1070">
        <f t="shared" si="43"/>
        <v>84.124400422518136</v>
      </c>
      <c r="K133" s="833">
        <v>9168</v>
      </c>
      <c r="L133" s="1070">
        <f t="shared" si="44"/>
        <v>15.875599577481861</v>
      </c>
      <c r="M133" s="857">
        <v>195127</v>
      </c>
      <c r="N133" s="1070">
        <f t="shared" si="45"/>
        <v>77.16311551906864</v>
      </c>
      <c r="O133" s="833">
        <v>194388</v>
      </c>
      <c r="P133" s="1070">
        <f t="shared" si="46"/>
        <v>99.621272299579246</v>
      </c>
      <c r="Q133" s="833">
        <v>739</v>
      </c>
      <c r="R133" s="1035">
        <f t="shared" si="47"/>
        <v>0.3787277004207516</v>
      </c>
    </row>
    <row r="134" spans="1:18" ht="14.45" customHeight="1">
      <c r="A134" s="977" t="s">
        <v>24</v>
      </c>
      <c r="B134" s="914">
        <v>72059</v>
      </c>
      <c r="C134" s="847">
        <v>67993</v>
      </c>
      <c r="D134" s="1071">
        <f t="shared" si="40"/>
        <v>94.357401573710433</v>
      </c>
      <c r="E134" s="847">
        <v>4066</v>
      </c>
      <c r="F134" s="1071">
        <f t="shared" si="41"/>
        <v>5.6425984262895685</v>
      </c>
      <c r="G134" s="847">
        <v>22825</v>
      </c>
      <c r="H134" s="1071">
        <f t="shared" si="42"/>
        <v>31.675432631593551</v>
      </c>
      <c r="I134" s="847">
        <v>19327</v>
      </c>
      <c r="J134" s="1071">
        <f t="shared" si="43"/>
        <v>84.674698795180731</v>
      </c>
      <c r="K134" s="847">
        <v>3498</v>
      </c>
      <c r="L134" s="1071">
        <f t="shared" si="44"/>
        <v>15.325301204819278</v>
      </c>
      <c r="M134" s="846">
        <v>49234</v>
      </c>
      <c r="N134" s="1071">
        <f t="shared" si="45"/>
        <v>68.324567368406434</v>
      </c>
      <c r="O134" s="847">
        <v>48666</v>
      </c>
      <c r="P134" s="1071">
        <f t="shared" si="46"/>
        <v>98.846325709875288</v>
      </c>
      <c r="Q134" s="847">
        <v>568</v>
      </c>
      <c r="R134" s="1040">
        <f t="shared" si="47"/>
        <v>1.1536742901247106</v>
      </c>
    </row>
    <row r="135" spans="1:18" ht="14.45" customHeight="1">
      <c r="A135" s="975" t="s">
        <v>16</v>
      </c>
      <c r="B135" s="918">
        <v>304971</v>
      </c>
      <c r="C135" s="833">
        <v>286162</v>
      </c>
      <c r="D135" s="1070">
        <f t="shared" si="40"/>
        <v>93.832528338760085</v>
      </c>
      <c r="E135" s="833">
        <v>18809</v>
      </c>
      <c r="F135" s="1070">
        <f t="shared" si="41"/>
        <v>6.1674716612399214</v>
      </c>
      <c r="G135" s="833">
        <v>72011</v>
      </c>
      <c r="H135" s="1070">
        <f t="shared" si="42"/>
        <v>23.612409048729223</v>
      </c>
      <c r="I135" s="833">
        <v>56239</v>
      </c>
      <c r="J135" s="1070">
        <f t="shared" si="43"/>
        <v>78.097790615322666</v>
      </c>
      <c r="K135" s="833">
        <v>15772</v>
      </c>
      <c r="L135" s="1070">
        <f t="shared" si="44"/>
        <v>21.902209384677342</v>
      </c>
      <c r="M135" s="857">
        <v>232960</v>
      </c>
      <c r="N135" s="1070">
        <f t="shared" si="45"/>
        <v>76.387590951270781</v>
      </c>
      <c r="O135" s="833">
        <v>229923</v>
      </c>
      <c r="P135" s="1070">
        <f t="shared" si="46"/>
        <v>98.696342719780219</v>
      </c>
      <c r="Q135" s="833">
        <v>3037</v>
      </c>
      <c r="R135" s="1035">
        <f t="shared" si="47"/>
        <v>1.3036572802197803</v>
      </c>
    </row>
    <row r="136" spans="1:18" ht="14.45" customHeight="1">
      <c r="A136" s="977" t="s">
        <v>17</v>
      </c>
      <c r="B136" s="914">
        <v>665754</v>
      </c>
      <c r="C136" s="847">
        <v>611944</v>
      </c>
      <c r="D136" s="1071">
        <f t="shared" si="40"/>
        <v>91.917434968471838</v>
      </c>
      <c r="E136" s="847">
        <v>53810</v>
      </c>
      <c r="F136" s="1071">
        <f t="shared" si="41"/>
        <v>8.0825650315281621</v>
      </c>
      <c r="G136" s="847">
        <v>147171</v>
      </c>
      <c r="H136" s="1071">
        <f t="shared" si="42"/>
        <v>22.105912994890005</v>
      </c>
      <c r="I136" s="847">
        <v>98458</v>
      </c>
      <c r="J136" s="1071">
        <f t="shared" si="43"/>
        <v>66.900408368496514</v>
      </c>
      <c r="K136" s="847">
        <v>48713</v>
      </c>
      <c r="L136" s="1071">
        <f t="shared" si="44"/>
        <v>33.099591631503486</v>
      </c>
      <c r="M136" s="846">
        <v>518583</v>
      </c>
      <c r="N136" s="1071">
        <f t="shared" si="45"/>
        <v>77.894087005109995</v>
      </c>
      <c r="O136" s="847">
        <v>513486</v>
      </c>
      <c r="P136" s="1071">
        <f t="shared" si="46"/>
        <v>99.017129369840504</v>
      </c>
      <c r="Q136" s="847">
        <v>5097</v>
      </c>
      <c r="R136" s="1040">
        <f t="shared" si="47"/>
        <v>0.98287063015949239</v>
      </c>
    </row>
    <row r="137" spans="1:18" ht="14.45" customHeight="1">
      <c r="A137" s="975" t="s">
        <v>18</v>
      </c>
      <c r="B137" s="918">
        <v>158574</v>
      </c>
      <c r="C137" s="833">
        <v>155374</v>
      </c>
      <c r="D137" s="1070">
        <f t="shared" si="40"/>
        <v>97.982014706067829</v>
      </c>
      <c r="E137" s="833">
        <v>3200</v>
      </c>
      <c r="F137" s="1070">
        <f t="shared" si="41"/>
        <v>2.0179852939321705</v>
      </c>
      <c r="G137" s="833">
        <v>35933</v>
      </c>
      <c r="H137" s="1070">
        <f t="shared" si="42"/>
        <v>22.660082989645215</v>
      </c>
      <c r="I137" s="833">
        <v>32979</v>
      </c>
      <c r="J137" s="1070">
        <f t="shared" si="43"/>
        <v>91.77914451896585</v>
      </c>
      <c r="K137" s="833">
        <v>2954</v>
      </c>
      <c r="L137" s="1070">
        <f t="shared" si="44"/>
        <v>8.2208554810341461</v>
      </c>
      <c r="M137" s="857">
        <v>122641</v>
      </c>
      <c r="N137" s="1070">
        <f t="shared" si="45"/>
        <v>77.339917010354782</v>
      </c>
      <c r="O137" s="833">
        <v>122395</v>
      </c>
      <c r="P137" s="1070">
        <f t="shared" si="46"/>
        <v>99.799414551414287</v>
      </c>
      <c r="Q137" s="833">
        <v>246</v>
      </c>
      <c r="R137" s="1035">
        <f t="shared" si="47"/>
        <v>0.20058544858570951</v>
      </c>
    </row>
    <row r="138" spans="1:18" ht="14.45" customHeight="1">
      <c r="A138" s="977" t="s">
        <v>19</v>
      </c>
      <c r="B138" s="914">
        <v>34173</v>
      </c>
      <c r="C138" s="847">
        <v>33450</v>
      </c>
      <c r="D138" s="1071">
        <f t="shared" si="40"/>
        <v>97.884294618558513</v>
      </c>
      <c r="E138" s="847">
        <v>723</v>
      </c>
      <c r="F138" s="1071">
        <f t="shared" si="41"/>
        <v>2.1157053814414888</v>
      </c>
      <c r="G138" s="847">
        <v>7415</v>
      </c>
      <c r="H138" s="1071">
        <f t="shared" si="42"/>
        <v>21.698416878822464</v>
      </c>
      <c r="I138" s="847">
        <v>6800</v>
      </c>
      <c r="J138" s="1071">
        <f t="shared" si="43"/>
        <v>91.706001348617676</v>
      </c>
      <c r="K138" s="847">
        <v>615</v>
      </c>
      <c r="L138" s="1071">
        <f t="shared" si="44"/>
        <v>8.2939986513823332</v>
      </c>
      <c r="M138" s="846">
        <v>26758</v>
      </c>
      <c r="N138" s="1071">
        <f t="shared" si="45"/>
        <v>78.301583121177543</v>
      </c>
      <c r="O138" s="847">
        <v>26650</v>
      </c>
      <c r="P138" s="1071">
        <f t="shared" si="46"/>
        <v>99.596382390313181</v>
      </c>
      <c r="Q138" s="847">
        <v>108</v>
      </c>
      <c r="R138" s="1040">
        <f t="shared" si="47"/>
        <v>0.40361760968682259</v>
      </c>
    </row>
    <row r="139" spans="1:18" ht="14.45" customHeight="1">
      <c r="A139" s="975" t="s">
        <v>20</v>
      </c>
      <c r="B139" s="918">
        <v>191615</v>
      </c>
      <c r="C139" s="833">
        <v>184032</v>
      </c>
      <c r="D139" s="1070">
        <f t="shared" si="40"/>
        <v>96.042585392584087</v>
      </c>
      <c r="E139" s="833">
        <v>7583</v>
      </c>
      <c r="F139" s="1070">
        <f t="shared" si="41"/>
        <v>3.9574146074159122</v>
      </c>
      <c r="G139" s="833">
        <v>58186</v>
      </c>
      <c r="H139" s="1070">
        <f t="shared" si="42"/>
        <v>30.366098687472277</v>
      </c>
      <c r="I139" s="833">
        <v>50905</v>
      </c>
      <c r="J139" s="1070">
        <f t="shared" si="43"/>
        <v>87.486680644828652</v>
      </c>
      <c r="K139" s="833">
        <v>7281</v>
      </c>
      <c r="L139" s="1070">
        <f t="shared" si="44"/>
        <v>12.513319355171348</v>
      </c>
      <c r="M139" s="857">
        <v>133429</v>
      </c>
      <c r="N139" s="1070">
        <f t="shared" si="45"/>
        <v>69.633901312527726</v>
      </c>
      <c r="O139" s="833">
        <v>133127</v>
      </c>
      <c r="P139" s="1070">
        <f t="shared" si="46"/>
        <v>99.773662397229984</v>
      </c>
      <c r="Q139" s="833">
        <v>302</v>
      </c>
      <c r="R139" s="1035">
        <f t="shared" si="47"/>
        <v>0.22633760277001252</v>
      </c>
    </row>
    <row r="140" spans="1:18" ht="14.45" customHeight="1">
      <c r="A140" s="977" t="s">
        <v>21</v>
      </c>
      <c r="B140" s="914">
        <v>95265</v>
      </c>
      <c r="C140" s="847">
        <v>94423</v>
      </c>
      <c r="D140" s="1071">
        <f t="shared" si="40"/>
        <v>99.116149687713218</v>
      </c>
      <c r="E140" s="847">
        <v>842</v>
      </c>
      <c r="F140" s="1071">
        <f t="shared" si="41"/>
        <v>0.88385031228677902</v>
      </c>
      <c r="G140" s="847">
        <v>31488</v>
      </c>
      <c r="H140" s="1071">
        <f t="shared" si="42"/>
        <v>33.05306250984097</v>
      </c>
      <c r="I140" s="847">
        <v>30779</v>
      </c>
      <c r="J140" s="1071">
        <f t="shared" si="43"/>
        <v>97.748348577235774</v>
      </c>
      <c r="K140" s="847">
        <v>709</v>
      </c>
      <c r="L140" s="1071">
        <f t="shared" si="44"/>
        <v>2.2516514227642279</v>
      </c>
      <c r="M140" s="846">
        <v>63777</v>
      </c>
      <c r="N140" s="1071">
        <f t="shared" si="45"/>
        <v>66.94693749015903</v>
      </c>
      <c r="O140" s="847">
        <v>63644</v>
      </c>
      <c r="P140" s="1071">
        <f t="shared" si="46"/>
        <v>99.791460871474044</v>
      </c>
      <c r="Q140" s="847">
        <v>133</v>
      </c>
      <c r="R140" s="1040">
        <f t="shared" si="47"/>
        <v>0.20853912852595763</v>
      </c>
    </row>
    <row r="141" spans="1:18" ht="14.45" customHeight="1">
      <c r="A141" s="975" t="s">
        <v>22</v>
      </c>
      <c r="B141" s="918">
        <v>112045</v>
      </c>
      <c r="C141" s="833">
        <v>104450</v>
      </c>
      <c r="D141" s="1070">
        <f t="shared" si="40"/>
        <v>93.221473515105529</v>
      </c>
      <c r="E141" s="833">
        <v>7595</v>
      </c>
      <c r="F141" s="1070">
        <f t="shared" si="41"/>
        <v>6.7785264848944617</v>
      </c>
      <c r="G141" s="833">
        <v>26860</v>
      </c>
      <c r="H141" s="1070">
        <f t="shared" si="42"/>
        <v>23.972511044669552</v>
      </c>
      <c r="I141" s="833">
        <v>20448</v>
      </c>
      <c r="J141" s="1070">
        <f t="shared" si="43"/>
        <v>76.12807148175726</v>
      </c>
      <c r="K141" s="833">
        <v>6412</v>
      </c>
      <c r="L141" s="1070">
        <f t="shared" si="44"/>
        <v>23.87192851824274</v>
      </c>
      <c r="M141" s="857">
        <v>85185</v>
      </c>
      <c r="N141" s="1070">
        <f t="shared" si="45"/>
        <v>76.02748895533044</v>
      </c>
      <c r="O141" s="833">
        <v>84002</v>
      </c>
      <c r="P141" s="1070">
        <f t="shared" si="46"/>
        <v>98.611257850560534</v>
      </c>
      <c r="Q141" s="833">
        <v>1183</v>
      </c>
      <c r="R141" s="1035">
        <f t="shared" si="47"/>
        <v>1.3887421494394554</v>
      </c>
    </row>
    <row r="142" spans="1:18" ht="14.45" customHeight="1" thickBot="1">
      <c r="A142" s="982" t="s">
        <v>23</v>
      </c>
      <c r="B142" s="922">
        <v>95348</v>
      </c>
      <c r="C142" s="865">
        <v>94245</v>
      </c>
      <c r="D142" s="1072">
        <f t="shared" si="40"/>
        <v>98.843184964550915</v>
      </c>
      <c r="E142" s="865">
        <v>1103</v>
      </c>
      <c r="F142" s="1072">
        <f t="shared" si="41"/>
        <v>1.1568150354490916</v>
      </c>
      <c r="G142" s="865">
        <v>29745</v>
      </c>
      <c r="H142" s="1072">
        <f t="shared" si="42"/>
        <v>31.196249528044635</v>
      </c>
      <c r="I142" s="865">
        <v>28662</v>
      </c>
      <c r="J142" s="1072">
        <f t="shared" si="43"/>
        <v>96.35905194150277</v>
      </c>
      <c r="K142" s="865">
        <v>1083</v>
      </c>
      <c r="L142" s="1072">
        <f t="shared" si="44"/>
        <v>3.6409480584972265</v>
      </c>
      <c r="M142" s="864">
        <v>65603</v>
      </c>
      <c r="N142" s="1072">
        <f t="shared" si="45"/>
        <v>68.803750471955354</v>
      </c>
      <c r="O142" s="865">
        <v>65583</v>
      </c>
      <c r="P142" s="1072">
        <f t="shared" si="46"/>
        <v>99.969513589317557</v>
      </c>
      <c r="Q142" s="865">
        <v>20</v>
      </c>
      <c r="R142" s="1047">
        <f t="shared" si="47"/>
        <v>3.0486410682438302E-2</v>
      </c>
    </row>
    <row r="143" spans="1:18" ht="14.45" customHeight="1">
      <c r="A143" s="995" t="s">
        <v>28</v>
      </c>
      <c r="B143" s="927">
        <v>2571969</v>
      </c>
      <c r="C143" s="928">
        <v>2447079</v>
      </c>
      <c r="D143" s="1053">
        <f t="shared" si="40"/>
        <v>95.144187196657498</v>
      </c>
      <c r="E143" s="931">
        <v>124890</v>
      </c>
      <c r="F143" s="1074">
        <f t="shared" si="41"/>
        <v>4.8558128033424977</v>
      </c>
      <c r="G143" s="931">
        <f>SUM(G127:G128,G131,G132,G133,G135,G136,G137,G138,G141)</f>
        <v>587703</v>
      </c>
      <c r="H143" s="1053">
        <f t="shared" si="42"/>
        <v>22.85031429227957</v>
      </c>
      <c r="I143" s="931">
        <v>477155</v>
      </c>
      <c r="J143" s="1053">
        <f t="shared" si="43"/>
        <v>81.189818666911691</v>
      </c>
      <c r="K143" s="931">
        <v>110548</v>
      </c>
      <c r="L143" s="1051">
        <f t="shared" si="44"/>
        <v>18.810181333088309</v>
      </c>
      <c r="M143" s="1082">
        <v>1984266</v>
      </c>
      <c r="N143" s="1053">
        <f t="shared" si="45"/>
        <v>77.149685707720423</v>
      </c>
      <c r="O143" s="931">
        <v>1969924</v>
      </c>
      <c r="P143" s="1053">
        <f t="shared" si="46"/>
        <v>99.277213841289424</v>
      </c>
      <c r="Q143" s="931">
        <v>14342</v>
      </c>
      <c r="R143" s="1063">
        <f t="shared" si="47"/>
        <v>0.72278615871057605</v>
      </c>
    </row>
    <row r="144" spans="1:18" ht="14.45" customHeight="1">
      <c r="A144" s="997" t="s">
        <v>27</v>
      </c>
      <c r="B144" s="939">
        <v>735071</v>
      </c>
      <c r="C144" s="940">
        <v>711540</v>
      </c>
      <c r="D144" s="1057">
        <f t="shared" si="40"/>
        <v>96.798812631704962</v>
      </c>
      <c r="E144" s="943">
        <v>23531</v>
      </c>
      <c r="F144" s="1077">
        <f t="shared" si="41"/>
        <v>3.2011873682950354</v>
      </c>
      <c r="G144" s="943">
        <f>SUM(G129,G130,G134,G139,G140,G142)</f>
        <v>230724</v>
      </c>
      <c r="H144" s="1057">
        <f t="shared" si="42"/>
        <v>31.387988371191355</v>
      </c>
      <c r="I144" s="943">
        <v>210272</v>
      </c>
      <c r="J144" s="1057">
        <f t="shared" si="43"/>
        <v>91.135729269603502</v>
      </c>
      <c r="K144" s="943">
        <v>20452</v>
      </c>
      <c r="L144" s="1055">
        <f t="shared" si="44"/>
        <v>8.8642707303964912</v>
      </c>
      <c r="M144" s="1083">
        <v>504347</v>
      </c>
      <c r="N144" s="1057">
        <f t="shared" si="45"/>
        <v>68.612011628808645</v>
      </c>
      <c r="O144" s="943">
        <v>501268</v>
      </c>
      <c r="P144" s="1057">
        <f t="shared" si="46"/>
        <v>99.389507620745249</v>
      </c>
      <c r="Q144" s="943">
        <v>3079</v>
      </c>
      <c r="R144" s="1063">
        <f t="shared" si="47"/>
        <v>0.61049237925475908</v>
      </c>
    </row>
    <row r="145" spans="1:18" ht="14.45" customHeight="1">
      <c r="A145" s="1079" t="s">
        <v>26</v>
      </c>
      <c r="B145" s="951">
        <v>3307040</v>
      </c>
      <c r="C145" s="952">
        <v>3158619</v>
      </c>
      <c r="D145" s="1061">
        <f t="shared" si="40"/>
        <v>95.511968406792775</v>
      </c>
      <c r="E145" s="955">
        <v>148421</v>
      </c>
      <c r="F145" s="1080">
        <f t="shared" si="41"/>
        <v>4.4880315932072188</v>
      </c>
      <c r="G145" s="955">
        <f>SUM(G127:G142)</f>
        <v>818427</v>
      </c>
      <c r="H145" s="1061">
        <f t="shared" si="42"/>
        <v>24.748022400696694</v>
      </c>
      <c r="I145" s="955">
        <v>687427</v>
      </c>
      <c r="J145" s="1061">
        <f t="shared" si="43"/>
        <v>83.993685447816361</v>
      </c>
      <c r="K145" s="955">
        <v>131000</v>
      </c>
      <c r="L145" s="1059">
        <f t="shared" si="44"/>
        <v>16.006314552183639</v>
      </c>
      <c r="M145" s="1084">
        <v>2488613</v>
      </c>
      <c r="N145" s="1061">
        <f t="shared" si="45"/>
        <v>75.251977599303302</v>
      </c>
      <c r="O145" s="955">
        <v>2471192</v>
      </c>
      <c r="P145" s="1061">
        <f t="shared" si="46"/>
        <v>99.299971510234826</v>
      </c>
      <c r="Q145" s="955">
        <v>17421</v>
      </c>
      <c r="R145" s="1064">
        <f t="shared" si="47"/>
        <v>0.70002848976518239</v>
      </c>
    </row>
    <row r="146" spans="1:18" ht="14.45" customHeight="1">
      <c r="A146" s="1839" t="s">
        <v>514</v>
      </c>
      <c r="B146" s="1839"/>
      <c r="C146" s="1839"/>
      <c r="D146" s="1839"/>
      <c r="E146" s="1839"/>
      <c r="F146" s="1839"/>
      <c r="G146" s="1839"/>
      <c r="H146" s="1839"/>
      <c r="I146" s="1839"/>
      <c r="J146" s="1839"/>
      <c r="K146" s="1839"/>
      <c r="L146" s="1839"/>
      <c r="M146" s="1839"/>
      <c r="N146" s="1839"/>
      <c r="O146" s="1839"/>
      <c r="P146" s="1839"/>
      <c r="Q146" s="1839"/>
      <c r="R146" s="1839"/>
    </row>
    <row r="147" spans="1:18" ht="24" customHeight="1">
      <c r="A147" s="1850" t="s">
        <v>490</v>
      </c>
      <c r="B147" s="1850"/>
      <c r="C147" s="1850"/>
      <c r="D147" s="1850"/>
      <c r="E147" s="1850"/>
      <c r="F147" s="1850"/>
      <c r="G147" s="1850"/>
      <c r="H147" s="1850"/>
      <c r="I147" s="1850"/>
      <c r="J147" s="1850"/>
      <c r="K147" s="1850"/>
      <c r="L147" s="1850"/>
      <c r="M147" s="1850"/>
      <c r="N147" s="1850"/>
      <c r="O147" s="1850"/>
      <c r="P147" s="1850"/>
      <c r="Q147" s="1850"/>
      <c r="R147" s="1850"/>
    </row>
    <row r="148" spans="1:18" ht="14.45" customHeight="1">
      <c r="A148" s="1027"/>
      <c r="B148" s="1027"/>
      <c r="C148" s="1027"/>
      <c r="D148" s="1027"/>
      <c r="E148" s="1027"/>
      <c r="F148" s="1027"/>
      <c r="G148" s="1027"/>
      <c r="H148" s="1027"/>
      <c r="I148" s="1027"/>
      <c r="J148" s="1027"/>
      <c r="K148" s="1027"/>
      <c r="L148" s="1027"/>
      <c r="M148" s="1027"/>
      <c r="N148" s="1027"/>
      <c r="O148" s="1027"/>
      <c r="P148" s="1027"/>
      <c r="Q148" s="1027"/>
      <c r="R148" s="1027"/>
    </row>
    <row r="149" spans="1:18" ht="24" customHeight="1">
      <c r="A149" s="1910">
        <v>2018</v>
      </c>
      <c r="B149" s="1910"/>
      <c r="C149" s="1910"/>
      <c r="D149" s="1910"/>
      <c r="E149" s="1910"/>
      <c r="F149" s="1910"/>
      <c r="G149" s="1910"/>
      <c r="H149" s="1910"/>
      <c r="I149" s="1910"/>
      <c r="J149" s="1910"/>
      <c r="K149" s="1910"/>
      <c r="L149" s="1910"/>
      <c r="M149" s="1910"/>
      <c r="N149" s="1910"/>
      <c r="O149" s="1910"/>
      <c r="P149" s="1910"/>
      <c r="Q149" s="1910"/>
      <c r="R149" s="1910"/>
    </row>
    <row r="150" spans="1:18" ht="14.45" customHeight="1">
      <c r="A150" s="1027"/>
      <c r="B150" s="1027"/>
      <c r="C150" s="1027"/>
      <c r="D150" s="1027"/>
      <c r="E150" s="1027"/>
      <c r="F150" s="1027"/>
      <c r="G150" s="1027"/>
      <c r="H150" s="1027"/>
      <c r="I150" s="1027"/>
      <c r="J150" s="1027"/>
      <c r="K150" s="1027"/>
      <c r="L150" s="1027"/>
      <c r="M150" s="1027"/>
      <c r="N150" s="1027"/>
      <c r="O150" s="1027"/>
      <c r="P150" s="1027"/>
      <c r="Q150" s="1027"/>
      <c r="R150" s="1027"/>
    </row>
    <row r="151" spans="1:18" ht="15" customHeight="1">
      <c r="A151" s="1913" t="s">
        <v>538</v>
      </c>
      <c r="B151" s="1913"/>
      <c r="C151" s="1913"/>
      <c r="D151" s="1913"/>
      <c r="E151" s="1913"/>
      <c r="F151" s="1913"/>
      <c r="G151" s="1913"/>
      <c r="H151" s="1913"/>
      <c r="I151" s="1913"/>
      <c r="J151" s="1913"/>
      <c r="K151" s="1913"/>
      <c r="L151" s="1913"/>
      <c r="M151" s="1913"/>
      <c r="N151" s="1913"/>
      <c r="O151" s="1913"/>
      <c r="P151" s="1913"/>
      <c r="Q151" s="1913"/>
      <c r="R151" s="1913"/>
    </row>
    <row r="152" spans="1:18" ht="21" customHeight="1">
      <c r="A152" s="1841" t="s">
        <v>8</v>
      </c>
      <c r="B152" s="1833" t="s">
        <v>528</v>
      </c>
      <c r="C152" s="1834" t="s">
        <v>537</v>
      </c>
      <c r="D152" s="1835"/>
      <c r="E152" s="1835"/>
      <c r="F152" s="1835"/>
      <c r="G152" s="1835"/>
      <c r="H152" s="1835"/>
      <c r="I152" s="1835"/>
      <c r="J152" s="1835"/>
      <c r="K152" s="1835"/>
      <c r="L152" s="1835"/>
      <c r="M152" s="1835"/>
      <c r="N152" s="1835"/>
      <c r="O152" s="1835"/>
      <c r="P152" s="1835"/>
      <c r="Q152" s="1835"/>
      <c r="R152" s="1835"/>
    </row>
    <row r="153" spans="1:18" ht="15">
      <c r="A153" s="1841"/>
      <c r="B153" s="1833"/>
      <c r="C153" s="1834" t="s">
        <v>529</v>
      </c>
      <c r="D153" s="1841"/>
      <c r="E153" s="1834" t="s">
        <v>497</v>
      </c>
      <c r="F153" s="1841"/>
      <c r="G153" s="1834" t="s">
        <v>530</v>
      </c>
      <c r="H153" s="1841"/>
      <c r="I153" s="1834" t="s">
        <v>33</v>
      </c>
      <c r="J153" s="1835"/>
      <c r="K153" s="1835"/>
      <c r="L153" s="1841"/>
      <c r="M153" s="1834" t="s">
        <v>531</v>
      </c>
      <c r="N153" s="1841"/>
      <c r="O153" s="1834" t="s">
        <v>33</v>
      </c>
      <c r="P153" s="1835"/>
      <c r="Q153" s="1835"/>
      <c r="R153" s="1835"/>
    </row>
    <row r="154" spans="1:18" ht="45.6" customHeight="1">
      <c r="A154" s="1841"/>
      <c r="B154" s="1833"/>
      <c r="C154" s="1834"/>
      <c r="D154" s="1841"/>
      <c r="E154" s="1834"/>
      <c r="F154" s="1841"/>
      <c r="G154" s="1834"/>
      <c r="H154" s="1841"/>
      <c r="I154" s="1834" t="s">
        <v>529</v>
      </c>
      <c r="J154" s="1841"/>
      <c r="K154" s="1834" t="s">
        <v>805</v>
      </c>
      <c r="L154" s="1841"/>
      <c r="M154" s="1834"/>
      <c r="N154" s="1841"/>
      <c r="O154" s="1834" t="s">
        <v>529</v>
      </c>
      <c r="P154" s="1841"/>
      <c r="Q154" s="1834" t="s">
        <v>497</v>
      </c>
      <c r="R154" s="1835"/>
    </row>
    <row r="155" spans="1:18" ht="14.45" customHeight="1" thickBot="1">
      <c r="A155" s="1914"/>
      <c r="B155" s="1065" t="s">
        <v>1</v>
      </c>
      <c r="C155" s="1066" t="s">
        <v>1</v>
      </c>
      <c r="D155" s="1067" t="s">
        <v>469</v>
      </c>
      <c r="E155" s="1066" t="s">
        <v>1</v>
      </c>
      <c r="F155" s="1067" t="s">
        <v>469</v>
      </c>
      <c r="G155" s="1066" t="s">
        <v>1</v>
      </c>
      <c r="H155" s="1067" t="s">
        <v>469</v>
      </c>
      <c r="I155" s="1066" t="s">
        <v>1</v>
      </c>
      <c r="J155" s="1067" t="s">
        <v>469</v>
      </c>
      <c r="K155" s="1066" t="s">
        <v>1</v>
      </c>
      <c r="L155" s="1067" t="s">
        <v>469</v>
      </c>
      <c r="M155" s="1066" t="s">
        <v>1</v>
      </c>
      <c r="N155" s="1067" t="s">
        <v>469</v>
      </c>
      <c r="O155" s="1066" t="s">
        <v>1</v>
      </c>
      <c r="P155" s="1067" t="s">
        <v>469</v>
      </c>
      <c r="Q155" s="1066" t="s">
        <v>1</v>
      </c>
      <c r="R155" s="1068" t="s">
        <v>469</v>
      </c>
    </row>
    <row r="156" spans="1:18" ht="14.45" customHeight="1">
      <c r="A156" s="975" t="s">
        <v>9</v>
      </c>
      <c r="B156" s="918">
        <v>421518</v>
      </c>
      <c r="C156" s="1069">
        <v>406760</v>
      </c>
      <c r="D156" s="1037">
        <f>C156/B156*100</f>
        <v>96.498844651948431</v>
      </c>
      <c r="E156" s="833">
        <v>14758</v>
      </c>
      <c r="F156" s="1070">
        <f>E156/B156*100</f>
        <v>3.5011553480515665</v>
      </c>
      <c r="G156" s="833">
        <v>93412</v>
      </c>
      <c r="H156" s="1070">
        <f>G156/B156*100</f>
        <v>22.160856713117827</v>
      </c>
      <c r="I156" s="833">
        <v>79807</v>
      </c>
      <c r="J156" s="1070">
        <f>I156/G156*100</f>
        <v>85.435490086926734</v>
      </c>
      <c r="K156" s="833">
        <v>13605</v>
      </c>
      <c r="L156" s="1070">
        <f>K156/G156*100</f>
        <v>14.564509913073268</v>
      </c>
      <c r="M156" s="833">
        <v>328106</v>
      </c>
      <c r="N156" s="1070">
        <f>M156/B156*100</f>
        <v>77.839143286882177</v>
      </c>
      <c r="O156" s="833">
        <v>326953</v>
      </c>
      <c r="P156" s="1070">
        <f>O156/M156*100</f>
        <v>99.648589175449402</v>
      </c>
      <c r="Q156" s="833">
        <v>1153</v>
      </c>
      <c r="R156" s="1035">
        <f>Q156/M156*100</f>
        <v>0.35141082455060252</v>
      </c>
    </row>
    <row r="157" spans="1:18" ht="14.45" customHeight="1">
      <c r="A157" s="977" t="s">
        <v>10</v>
      </c>
      <c r="B157" s="914">
        <v>483390</v>
      </c>
      <c r="C157" s="847">
        <v>473571</v>
      </c>
      <c r="D157" s="1071">
        <f t="shared" ref="D157:D174" si="48">C157/B157*100</f>
        <v>97.968720908583123</v>
      </c>
      <c r="E157" s="847">
        <v>9819</v>
      </c>
      <c r="F157" s="1071">
        <f t="shared" ref="F157:F174" si="49">E157/B157*100</f>
        <v>2.0312790914168684</v>
      </c>
      <c r="G157" s="847">
        <v>103194</v>
      </c>
      <c r="H157" s="1071">
        <f t="shared" ref="H157:H174" si="50">G157/B157*100</f>
        <v>21.34797989201266</v>
      </c>
      <c r="I157" s="847">
        <v>95064</v>
      </c>
      <c r="J157" s="1071">
        <f t="shared" ref="J157:J174" si="51">I157/G157*100</f>
        <v>92.121634978777834</v>
      </c>
      <c r="K157" s="847">
        <v>8130</v>
      </c>
      <c r="L157" s="1071">
        <f t="shared" ref="L157:L174" si="52">K157/G157*100</f>
        <v>7.8783650212221641</v>
      </c>
      <c r="M157" s="846">
        <v>380196</v>
      </c>
      <c r="N157" s="1071">
        <f t="shared" ref="N157:N174" si="53">M157/B157*100</f>
        <v>78.65202010798734</v>
      </c>
      <c r="O157" s="847">
        <v>378507</v>
      </c>
      <c r="P157" s="1071">
        <f t="shared" ref="P157:P174" si="54">O157/M157*100</f>
        <v>99.555755452450839</v>
      </c>
      <c r="Q157" s="847">
        <v>1689</v>
      </c>
      <c r="R157" s="1040">
        <f t="shared" ref="R157:R174" si="55">Q157/M157*100</f>
        <v>0.44424454754915887</v>
      </c>
    </row>
    <row r="158" spans="1:18" ht="14.45" customHeight="1">
      <c r="A158" s="975" t="s">
        <v>11</v>
      </c>
      <c r="B158" s="918">
        <v>166276</v>
      </c>
      <c r="C158" s="833">
        <v>160527</v>
      </c>
      <c r="D158" s="1070">
        <f t="shared" si="48"/>
        <v>96.54249560970915</v>
      </c>
      <c r="E158" s="833">
        <v>5749</v>
      </c>
      <c r="F158" s="1070">
        <f t="shared" si="49"/>
        <v>3.4575043902908416</v>
      </c>
      <c r="G158" s="833">
        <v>51809</v>
      </c>
      <c r="H158" s="1070">
        <f t="shared" si="50"/>
        <v>31.158435372513171</v>
      </c>
      <c r="I158" s="833">
        <v>47557</v>
      </c>
      <c r="J158" s="1070">
        <f t="shared" si="51"/>
        <v>91.792931730008291</v>
      </c>
      <c r="K158" s="833">
        <v>4252</v>
      </c>
      <c r="L158" s="1070">
        <f t="shared" si="52"/>
        <v>8.2070682699916997</v>
      </c>
      <c r="M158" s="857">
        <v>114467</v>
      </c>
      <c r="N158" s="1070">
        <f t="shared" si="53"/>
        <v>68.841564627486832</v>
      </c>
      <c r="O158" s="833">
        <v>112970</v>
      </c>
      <c r="P158" s="1070">
        <f t="shared" si="54"/>
        <v>98.692199498545435</v>
      </c>
      <c r="Q158" s="833">
        <v>1497</v>
      </c>
      <c r="R158" s="1035">
        <f t="shared" si="55"/>
        <v>1.3078005014545677</v>
      </c>
    </row>
    <row r="159" spans="1:18" ht="14.45" customHeight="1">
      <c r="A159" s="977" t="s">
        <v>12</v>
      </c>
      <c r="B159" s="914">
        <v>109334</v>
      </c>
      <c r="C159" s="847">
        <v>105091</v>
      </c>
      <c r="D159" s="1071">
        <f t="shared" si="48"/>
        <v>96.119230980298894</v>
      </c>
      <c r="E159" s="847">
        <v>4243</v>
      </c>
      <c r="F159" s="1071">
        <f t="shared" si="49"/>
        <v>3.8807690197010998</v>
      </c>
      <c r="G159" s="847">
        <v>36063</v>
      </c>
      <c r="H159" s="1071">
        <f t="shared" si="50"/>
        <v>32.984250096036</v>
      </c>
      <c r="I159" s="847">
        <v>32269</v>
      </c>
      <c r="J159" s="1071">
        <f t="shared" si="51"/>
        <v>89.479521947702636</v>
      </c>
      <c r="K159" s="847">
        <v>3794</v>
      </c>
      <c r="L159" s="1071">
        <f t="shared" si="52"/>
        <v>10.520478052297369</v>
      </c>
      <c r="M159" s="846">
        <v>73271</v>
      </c>
      <c r="N159" s="1071">
        <f t="shared" si="53"/>
        <v>67.015749903963993</v>
      </c>
      <c r="O159" s="847">
        <v>72822</v>
      </c>
      <c r="P159" s="1071">
        <f t="shared" si="54"/>
        <v>99.387206398165716</v>
      </c>
      <c r="Q159" s="847">
        <v>449</v>
      </c>
      <c r="R159" s="1040">
        <f t="shared" si="55"/>
        <v>0.61279360183428644</v>
      </c>
    </row>
    <row r="160" spans="1:18" ht="14.45" customHeight="1">
      <c r="A160" s="975" t="s">
        <v>13</v>
      </c>
      <c r="B160" s="918">
        <v>24909</v>
      </c>
      <c r="C160" s="833">
        <v>23838</v>
      </c>
      <c r="D160" s="1070">
        <f t="shared" si="48"/>
        <v>95.700349271347704</v>
      </c>
      <c r="E160" s="833">
        <v>1071</v>
      </c>
      <c r="F160" s="1070">
        <f t="shared" si="49"/>
        <v>4.2996507286522938</v>
      </c>
      <c r="G160" s="833">
        <v>5783</v>
      </c>
      <c r="H160" s="1070">
        <f t="shared" si="50"/>
        <v>23.216508089445583</v>
      </c>
      <c r="I160" s="833">
        <v>4860</v>
      </c>
      <c r="J160" s="1070">
        <f t="shared" si="51"/>
        <v>84.039425903510292</v>
      </c>
      <c r="K160" s="833">
        <v>923</v>
      </c>
      <c r="L160" s="1070">
        <f t="shared" si="52"/>
        <v>15.96057409648971</v>
      </c>
      <c r="M160" s="857">
        <v>19126</v>
      </c>
      <c r="N160" s="1070">
        <f t="shared" si="53"/>
        <v>76.783491910554417</v>
      </c>
      <c r="O160" s="833">
        <v>18978</v>
      </c>
      <c r="P160" s="1070">
        <f t="shared" si="54"/>
        <v>99.226184251803829</v>
      </c>
      <c r="Q160" s="833">
        <v>148</v>
      </c>
      <c r="R160" s="1035">
        <f t="shared" si="55"/>
        <v>0.77381574819617271</v>
      </c>
    </row>
    <row r="161" spans="1:18" ht="14.45" customHeight="1">
      <c r="A161" s="977" t="s">
        <v>14</v>
      </c>
      <c r="B161" s="914">
        <v>80201</v>
      </c>
      <c r="C161" s="847">
        <v>77116</v>
      </c>
      <c r="D161" s="1071">
        <f t="shared" si="48"/>
        <v>96.153414545953297</v>
      </c>
      <c r="E161" s="847">
        <v>3085</v>
      </c>
      <c r="F161" s="1071">
        <f t="shared" si="49"/>
        <v>3.8465854540467075</v>
      </c>
      <c r="G161" s="847">
        <v>26785</v>
      </c>
      <c r="H161" s="1071">
        <f t="shared" si="50"/>
        <v>33.397339185296943</v>
      </c>
      <c r="I161" s="847">
        <v>24428</v>
      </c>
      <c r="J161" s="1071">
        <f t="shared" si="51"/>
        <v>91.200298674631313</v>
      </c>
      <c r="K161" s="847">
        <v>2357</v>
      </c>
      <c r="L161" s="1071">
        <f t="shared" si="52"/>
        <v>8.7997013253686767</v>
      </c>
      <c r="M161" s="846">
        <v>53416</v>
      </c>
      <c r="N161" s="1071">
        <f t="shared" si="53"/>
        <v>66.602660814703057</v>
      </c>
      <c r="O161" s="847">
        <v>52688</v>
      </c>
      <c r="P161" s="1071">
        <f t="shared" si="54"/>
        <v>98.637112475662718</v>
      </c>
      <c r="Q161" s="847">
        <v>728</v>
      </c>
      <c r="R161" s="1040">
        <f t="shared" si="55"/>
        <v>1.3628875243372771</v>
      </c>
    </row>
    <row r="162" spans="1:18" ht="14.45" customHeight="1">
      <c r="A162" s="975" t="s">
        <v>15</v>
      </c>
      <c r="B162" s="918">
        <v>245104</v>
      </c>
      <c r="C162" s="833">
        <v>235730</v>
      </c>
      <c r="D162" s="1070">
        <f t="shared" si="48"/>
        <v>96.175501011815385</v>
      </c>
      <c r="E162" s="833">
        <v>9374</v>
      </c>
      <c r="F162" s="1070">
        <f t="shared" si="49"/>
        <v>3.8244989881846077</v>
      </c>
      <c r="G162" s="833">
        <v>55523</v>
      </c>
      <c r="H162" s="1070">
        <f t="shared" si="50"/>
        <v>22.65283308309942</v>
      </c>
      <c r="I162" s="833">
        <v>46769</v>
      </c>
      <c r="J162" s="1070">
        <f t="shared" si="51"/>
        <v>84.233560866667872</v>
      </c>
      <c r="K162" s="833">
        <v>8754</v>
      </c>
      <c r="L162" s="1070">
        <f t="shared" si="52"/>
        <v>15.766439133332133</v>
      </c>
      <c r="M162" s="857">
        <v>189581</v>
      </c>
      <c r="N162" s="1070">
        <f t="shared" si="53"/>
        <v>77.347166916900576</v>
      </c>
      <c r="O162" s="833">
        <v>188961</v>
      </c>
      <c r="P162" s="1070">
        <f t="shared" si="54"/>
        <v>99.672963007896371</v>
      </c>
      <c r="Q162" s="833">
        <v>620</v>
      </c>
      <c r="R162" s="1035">
        <f t="shared" si="55"/>
        <v>0.32703699210363907</v>
      </c>
    </row>
    <row r="163" spans="1:18" ht="14.45" customHeight="1">
      <c r="A163" s="977" t="s">
        <v>24</v>
      </c>
      <c r="B163" s="914">
        <v>71617</v>
      </c>
      <c r="C163" s="847">
        <v>67216</v>
      </c>
      <c r="D163" s="1071">
        <f t="shared" si="48"/>
        <v>93.854811008559423</v>
      </c>
      <c r="E163" s="847">
        <v>4401</v>
      </c>
      <c r="F163" s="1071">
        <f t="shared" si="49"/>
        <v>6.1451889914405795</v>
      </c>
      <c r="G163" s="847">
        <v>22995</v>
      </c>
      <c r="H163" s="1071">
        <f t="shared" si="50"/>
        <v>32.108298309060693</v>
      </c>
      <c r="I163" s="847">
        <v>19187</v>
      </c>
      <c r="J163" s="1071">
        <f t="shared" si="51"/>
        <v>83.439878234398776</v>
      </c>
      <c r="K163" s="847">
        <v>3808</v>
      </c>
      <c r="L163" s="1071">
        <f t="shared" si="52"/>
        <v>16.560121765601217</v>
      </c>
      <c r="M163" s="846">
        <v>48622</v>
      </c>
      <c r="N163" s="1071">
        <f t="shared" si="53"/>
        <v>67.8917016909393</v>
      </c>
      <c r="O163" s="847">
        <v>48029</v>
      </c>
      <c r="P163" s="1071">
        <f t="shared" si="54"/>
        <v>98.78038747891901</v>
      </c>
      <c r="Q163" s="847">
        <v>593</v>
      </c>
      <c r="R163" s="1040">
        <f t="shared" si="55"/>
        <v>1.2196125210809923</v>
      </c>
    </row>
    <row r="164" spans="1:18" ht="14.45" customHeight="1">
      <c r="A164" s="975" t="s">
        <v>16</v>
      </c>
      <c r="B164" s="918">
        <v>293082</v>
      </c>
      <c r="C164" s="833">
        <v>274858</v>
      </c>
      <c r="D164" s="1070">
        <f t="shared" si="48"/>
        <v>93.781944984680052</v>
      </c>
      <c r="E164" s="833">
        <v>18224</v>
      </c>
      <c r="F164" s="1070">
        <f t="shared" si="49"/>
        <v>6.218055015319945</v>
      </c>
      <c r="G164" s="833">
        <v>68176</v>
      </c>
      <c r="H164" s="1070">
        <f t="shared" si="50"/>
        <v>23.261749271534928</v>
      </c>
      <c r="I164" s="833">
        <v>53082</v>
      </c>
      <c r="J164" s="1070">
        <f t="shared" si="51"/>
        <v>77.860244074161002</v>
      </c>
      <c r="K164" s="833">
        <v>15094</v>
      </c>
      <c r="L164" s="1070">
        <f t="shared" si="52"/>
        <v>22.139755925839005</v>
      </c>
      <c r="M164" s="857">
        <v>224906</v>
      </c>
      <c r="N164" s="1070">
        <f t="shared" si="53"/>
        <v>76.738250728465076</v>
      </c>
      <c r="O164" s="833">
        <v>221776</v>
      </c>
      <c r="P164" s="1070">
        <f t="shared" si="54"/>
        <v>98.608307470676635</v>
      </c>
      <c r="Q164" s="833">
        <v>3130</v>
      </c>
      <c r="R164" s="1035">
        <f t="shared" si="55"/>
        <v>1.3916925293233617</v>
      </c>
    </row>
    <row r="165" spans="1:18" ht="14.45" customHeight="1">
      <c r="A165" s="977" t="s">
        <v>17</v>
      </c>
      <c r="B165" s="914">
        <v>645309</v>
      </c>
      <c r="C165" s="847">
        <v>595383</v>
      </c>
      <c r="D165" s="1071">
        <f t="shared" si="48"/>
        <v>92.263241330897301</v>
      </c>
      <c r="E165" s="847">
        <v>49926</v>
      </c>
      <c r="F165" s="1071">
        <f t="shared" si="49"/>
        <v>7.7367586691027084</v>
      </c>
      <c r="G165" s="847">
        <v>139784</v>
      </c>
      <c r="H165" s="1071">
        <f t="shared" si="50"/>
        <v>21.661560585703903</v>
      </c>
      <c r="I165" s="847">
        <v>94620</v>
      </c>
      <c r="J165" s="1071">
        <f t="shared" si="51"/>
        <v>67.690150517941973</v>
      </c>
      <c r="K165" s="847">
        <v>45164</v>
      </c>
      <c r="L165" s="1071">
        <f t="shared" si="52"/>
        <v>32.309849482058034</v>
      </c>
      <c r="M165" s="846">
        <v>505525</v>
      </c>
      <c r="N165" s="1071">
        <f t="shared" si="53"/>
        <v>78.338439414296104</v>
      </c>
      <c r="O165" s="847">
        <v>500763</v>
      </c>
      <c r="P165" s="1071">
        <f t="shared" si="54"/>
        <v>99.05800900054399</v>
      </c>
      <c r="Q165" s="847">
        <v>4762</v>
      </c>
      <c r="R165" s="1040">
        <f t="shared" si="55"/>
        <v>0.94199099945601106</v>
      </c>
    </row>
    <row r="166" spans="1:18" ht="14.45" customHeight="1">
      <c r="A166" s="975" t="s">
        <v>18</v>
      </c>
      <c r="B166" s="918">
        <v>154329</v>
      </c>
      <c r="C166" s="833">
        <v>151438</v>
      </c>
      <c r="D166" s="1070">
        <f t="shared" si="48"/>
        <v>98.126729260216806</v>
      </c>
      <c r="E166" s="833">
        <v>2891</v>
      </c>
      <c r="F166" s="1070">
        <f t="shared" si="49"/>
        <v>1.8732707397831905</v>
      </c>
      <c r="G166" s="833">
        <v>34877</v>
      </c>
      <c r="H166" s="1070">
        <f t="shared" si="50"/>
        <v>22.599122653551827</v>
      </c>
      <c r="I166" s="833">
        <v>32186</v>
      </c>
      <c r="J166" s="1070">
        <f t="shared" si="51"/>
        <v>92.284313444390293</v>
      </c>
      <c r="K166" s="833">
        <v>2691</v>
      </c>
      <c r="L166" s="1070">
        <f t="shared" si="52"/>
        <v>7.7156865556097145</v>
      </c>
      <c r="M166" s="857">
        <v>119452</v>
      </c>
      <c r="N166" s="1070">
        <f t="shared" si="53"/>
        <v>77.400877346448169</v>
      </c>
      <c r="O166" s="833">
        <v>119252</v>
      </c>
      <c r="P166" s="1070">
        <f t="shared" si="54"/>
        <v>99.832568730536124</v>
      </c>
      <c r="Q166" s="833">
        <v>200</v>
      </c>
      <c r="R166" s="1035">
        <f t="shared" si="55"/>
        <v>0.16743126946388509</v>
      </c>
    </row>
    <row r="167" spans="1:18" ht="14.45" customHeight="1">
      <c r="A167" s="977" t="s">
        <v>19</v>
      </c>
      <c r="B167" s="914">
        <v>33374</v>
      </c>
      <c r="C167" s="847">
        <v>32706</v>
      </c>
      <c r="D167" s="1071">
        <f t="shared" si="48"/>
        <v>97.998441900880934</v>
      </c>
      <c r="E167" s="847">
        <v>668</v>
      </c>
      <c r="F167" s="1071">
        <f t="shared" si="49"/>
        <v>2.0015580991190745</v>
      </c>
      <c r="G167" s="847">
        <v>7003</v>
      </c>
      <c r="H167" s="1071">
        <f t="shared" si="50"/>
        <v>20.983400251692935</v>
      </c>
      <c r="I167" s="847">
        <v>6425</v>
      </c>
      <c r="J167" s="1071">
        <f t="shared" si="51"/>
        <v>91.746394402398963</v>
      </c>
      <c r="K167" s="847">
        <v>578</v>
      </c>
      <c r="L167" s="1071">
        <f t="shared" si="52"/>
        <v>8.2536055976010285</v>
      </c>
      <c r="M167" s="846">
        <v>26371</v>
      </c>
      <c r="N167" s="1071">
        <f t="shared" si="53"/>
        <v>79.016599748307073</v>
      </c>
      <c r="O167" s="847">
        <v>26281</v>
      </c>
      <c r="P167" s="1071">
        <f t="shared" si="54"/>
        <v>99.658716013803044</v>
      </c>
      <c r="Q167" s="847">
        <v>90</v>
      </c>
      <c r="R167" s="1040">
        <f t="shared" si="55"/>
        <v>0.34128398619695877</v>
      </c>
    </row>
    <row r="168" spans="1:18" ht="14.45" customHeight="1">
      <c r="A168" s="975" t="s">
        <v>20</v>
      </c>
      <c r="B168" s="918">
        <v>189820</v>
      </c>
      <c r="C168" s="833">
        <v>182256</v>
      </c>
      <c r="D168" s="1070">
        <f t="shared" si="48"/>
        <v>96.015172268464866</v>
      </c>
      <c r="E168" s="833">
        <v>7564</v>
      </c>
      <c r="F168" s="1070">
        <f t="shared" si="49"/>
        <v>3.9848277315351384</v>
      </c>
      <c r="G168" s="833">
        <v>57382</v>
      </c>
      <c r="H168" s="1070">
        <f t="shared" si="50"/>
        <v>30.22969128648193</v>
      </c>
      <c r="I168" s="833">
        <v>50203</v>
      </c>
      <c r="J168" s="1070">
        <f t="shared" si="51"/>
        <v>87.489108082674008</v>
      </c>
      <c r="K168" s="833">
        <v>7179</v>
      </c>
      <c r="L168" s="1070">
        <f t="shared" si="52"/>
        <v>12.510891917325992</v>
      </c>
      <c r="M168" s="857">
        <v>132438</v>
      </c>
      <c r="N168" s="1070">
        <f t="shared" si="53"/>
        <v>69.770308713518077</v>
      </c>
      <c r="O168" s="833">
        <v>132053</v>
      </c>
      <c r="P168" s="1070">
        <f t="shared" si="54"/>
        <v>99.709297935637807</v>
      </c>
      <c r="Q168" s="833">
        <v>385</v>
      </c>
      <c r="R168" s="1035">
        <f t="shared" si="55"/>
        <v>0.29070206436219209</v>
      </c>
    </row>
    <row r="169" spans="1:18" ht="14.45" customHeight="1">
      <c r="A169" s="977" t="s">
        <v>21</v>
      </c>
      <c r="B169" s="914">
        <v>94247</v>
      </c>
      <c r="C169" s="847">
        <v>93402</v>
      </c>
      <c r="D169" s="1071">
        <f t="shared" si="48"/>
        <v>99.103419737498271</v>
      </c>
      <c r="E169" s="847">
        <v>845</v>
      </c>
      <c r="F169" s="1071">
        <f t="shared" si="49"/>
        <v>0.89658026250172407</v>
      </c>
      <c r="G169" s="847">
        <v>31222</v>
      </c>
      <c r="H169" s="1071">
        <f t="shared" si="50"/>
        <v>33.127844918140632</v>
      </c>
      <c r="I169" s="847">
        <v>30516</v>
      </c>
      <c r="J169" s="1071">
        <f t="shared" si="51"/>
        <v>97.738773941451541</v>
      </c>
      <c r="K169" s="847">
        <v>706</v>
      </c>
      <c r="L169" s="1071">
        <f t="shared" si="52"/>
        <v>2.2612260585484592</v>
      </c>
      <c r="M169" s="846">
        <v>63025</v>
      </c>
      <c r="N169" s="1071">
        <f t="shared" si="53"/>
        <v>66.872155081859376</v>
      </c>
      <c r="O169" s="847">
        <v>62886</v>
      </c>
      <c r="P169" s="1071">
        <f t="shared" si="54"/>
        <v>99.779452598175325</v>
      </c>
      <c r="Q169" s="847">
        <v>139</v>
      </c>
      <c r="R169" s="1040">
        <f t="shared" si="55"/>
        <v>0.22054740182467272</v>
      </c>
    </row>
    <row r="170" spans="1:18" ht="14.45" customHeight="1">
      <c r="A170" s="975" t="s">
        <v>22</v>
      </c>
      <c r="B170" s="918">
        <v>109266</v>
      </c>
      <c r="C170" s="833">
        <v>101917</v>
      </c>
      <c r="D170" s="1070">
        <f t="shared" si="48"/>
        <v>93.274211557117496</v>
      </c>
      <c r="E170" s="833">
        <v>7349</v>
      </c>
      <c r="F170" s="1070">
        <f t="shared" si="49"/>
        <v>6.7257884428825063</v>
      </c>
      <c r="G170" s="833">
        <v>25648</v>
      </c>
      <c r="H170" s="1070">
        <f t="shared" si="50"/>
        <v>23.472992513682208</v>
      </c>
      <c r="I170" s="833">
        <v>19553</v>
      </c>
      <c r="J170" s="1070">
        <f t="shared" si="51"/>
        <v>76.235963817841551</v>
      </c>
      <c r="K170" s="833">
        <v>6095</v>
      </c>
      <c r="L170" s="1070">
        <f t="shared" si="52"/>
        <v>23.764036182158453</v>
      </c>
      <c r="M170" s="857">
        <v>83618</v>
      </c>
      <c r="N170" s="1070">
        <f t="shared" si="53"/>
        <v>76.527007486317785</v>
      </c>
      <c r="O170" s="833">
        <v>82364</v>
      </c>
      <c r="P170" s="1070">
        <f t="shared" si="54"/>
        <v>98.500322896983903</v>
      </c>
      <c r="Q170" s="833">
        <v>1254</v>
      </c>
      <c r="R170" s="1035">
        <f t="shared" si="55"/>
        <v>1.4996771030160969</v>
      </c>
    </row>
    <row r="171" spans="1:18" ht="14.45" customHeight="1" thickBot="1">
      <c r="A171" s="982" t="s">
        <v>23</v>
      </c>
      <c r="B171" s="922">
        <v>94721</v>
      </c>
      <c r="C171" s="865">
        <v>93581</v>
      </c>
      <c r="D171" s="1072">
        <f t="shared" si="48"/>
        <v>98.796465408937834</v>
      </c>
      <c r="E171" s="865">
        <v>1140</v>
      </c>
      <c r="F171" s="1072">
        <f t="shared" si="49"/>
        <v>1.203534591062172</v>
      </c>
      <c r="G171" s="865">
        <v>29903</v>
      </c>
      <c r="H171" s="1072">
        <f t="shared" si="50"/>
        <v>31.56955690923871</v>
      </c>
      <c r="I171" s="865">
        <v>28776</v>
      </c>
      <c r="J171" s="1072">
        <f t="shared" si="51"/>
        <v>96.231147376517399</v>
      </c>
      <c r="K171" s="865">
        <v>1127</v>
      </c>
      <c r="L171" s="1072">
        <f t="shared" si="52"/>
        <v>3.7688526234825934</v>
      </c>
      <c r="M171" s="864">
        <v>64818</v>
      </c>
      <c r="N171" s="1072">
        <f t="shared" si="53"/>
        <v>68.430443090761287</v>
      </c>
      <c r="O171" s="865">
        <v>64805</v>
      </c>
      <c r="P171" s="1072">
        <f t="shared" si="54"/>
        <v>99.979943842759724</v>
      </c>
      <c r="Q171" s="865">
        <v>13</v>
      </c>
      <c r="R171" s="1047">
        <f t="shared" si="55"/>
        <v>2.0056157240272762E-2</v>
      </c>
    </row>
    <row r="172" spans="1:18" ht="14.45" customHeight="1">
      <c r="A172" s="995" t="s">
        <v>28</v>
      </c>
      <c r="B172" s="927">
        <v>2490482</v>
      </c>
      <c r="C172" s="928">
        <v>2373317</v>
      </c>
      <c r="D172" s="1053">
        <f t="shared" si="48"/>
        <v>95.295488985666239</v>
      </c>
      <c r="E172" s="931">
        <v>117165</v>
      </c>
      <c r="F172" s="1074">
        <f t="shared" si="49"/>
        <v>4.7045110143337716</v>
      </c>
      <c r="G172" s="931">
        <v>560185</v>
      </c>
      <c r="H172" s="1053">
        <f t="shared" si="50"/>
        <v>22.493035484697341</v>
      </c>
      <c r="I172" s="931">
        <v>456794</v>
      </c>
      <c r="J172" s="1053">
        <f t="shared" si="51"/>
        <v>81.543418692039239</v>
      </c>
      <c r="K172" s="931">
        <v>103391</v>
      </c>
      <c r="L172" s="1051">
        <f t="shared" si="52"/>
        <v>18.456581307960761</v>
      </c>
      <c r="M172" s="1082">
        <v>1930297</v>
      </c>
      <c r="N172" s="1053">
        <f t="shared" si="53"/>
        <v>77.506964515302656</v>
      </c>
      <c r="O172" s="931">
        <v>1916523</v>
      </c>
      <c r="P172" s="1053">
        <f t="shared" si="54"/>
        <v>99.28643105180187</v>
      </c>
      <c r="Q172" s="931">
        <v>13774</v>
      </c>
      <c r="R172" s="1063">
        <f t="shared" si="55"/>
        <v>0.71356894819812711</v>
      </c>
    </row>
    <row r="173" spans="1:18" ht="14.45" customHeight="1">
      <c r="A173" s="997" t="s">
        <v>27</v>
      </c>
      <c r="B173" s="939">
        <v>726015</v>
      </c>
      <c r="C173" s="940">
        <v>702073</v>
      </c>
      <c r="D173" s="1057">
        <f t="shared" si="48"/>
        <v>96.702271991625523</v>
      </c>
      <c r="E173" s="943">
        <v>23942</v>
      </c>
      <c r="F173" s="1077">
        <f t="shared" si="49"/>
        <v>3.2977280083744827</v>
      </c>
      <c r="G173" s="943">
        <v>229374</v>
      </c>
      <c r="H173" s="1057">
        <f t="shared" si="50"/>
        <v>31.593562116485195</v>
      </c>
      <c r="I173" s="943">
        <v>208508</v>
      </c>
      <c r="J173" s="1057">
        <f t="shared" si="51"/>
        <v>90.903066607374853</v>
      </c>
      <c r="K173" s="943">
        <v>20866</v>
      </c>
      <c r="L173" s="1055">
        <f t="shared" si="52"/>
        <v>9.0969333926251448</v>
      </c>
      <c r="M173" s="1083">
        <v>496641</v>
      </c>
      <c r="N173" s="1057">
        <f t="shared" si="53"/>
        <v>68.406437883514798</v>
      </c>
      <c r="O173" s="943">
        <v>493565</v>
      </c>
      <c r="P173" s="1057">
        <f t="shared" si="54"/>
        <v>99.3806391337002</v>
      </c>
      <c r="Q173" s="943">
        <v>3076</v>
      </c>
      <c r="R173" s="1063">
        <f t="shared" si="55"/>
        <v>0.61936086629980203</v>
      </c>
    </row>
    <row r="174" spans="1:18" ht="14.45" customHeight="1">
      <c r="A174" s="1079" t="s">
        <v>26</v>
      </c>
      <c r="B174" s="951">
        <v>3216497</v>
      </c>
      <c r="C174" s="952">
        <v>3075390</v>
      </c>
      <c r="D174" s="1061">
        <f t="shared" si="48"/>
        <v>95.613022489994549</v>
      </c>
      <c r="E174" s="955">
        <v>141107</v>
      </c>
      <c r="F174" s="1080">
        <f t="shared" si="49"/>
        <v>4.3869775100054502</v>
      </c>
      <c r="G174" s="955">
        <v>789559</v>
      </c>
      <c r="H174" s="1061">
        <f t="shared" si="50"/>
        <v>24.547170415517254</v>
      </c>
      <c r="I174" s="955">
        <v>665302</v>
      </c>
      <c r="J174" s="1061">
        <f t="shared" si="51"/>
        <v>84.262480701252215</v>
      </c>
      <c r="K174" s="955">
        <v>124257</v>
      </c>
      <c r="L174" s="1059">
        <f t="shared" si="52"/>
        <v>15.737519298747781</v>
      </c>
      <c r="M174" s="1084">
        <v>2426938</v>
      </c>
      <c r="N174" s="1061">
        <f t="shared" si="53"/>
        <v>75.452829584482757</v>
      </c>
      <c r="O174" s="955">
        <v>2410088</v>
      </c>
      <c r="P174" s="1061">
        <f t="shared" si="54"/>
        <v>99.305709498965371</v>
      </c>
      <c r="Q174" s="955">
        <v>16850</v>
      </c>
      <c r="R174" s="1064">
        <f t="shared" si="55"/>
        <v>0.69429050103463708</v>
      </c>
    </row>
    <row r="175" spans="1:18" ht="14.45" customHeight="1">
      <c r="A175" s="1839" t="s">
        <v>514</v>
      </c>
      <c r="B175" s="1839"/>
      <c r="C175" s="1839"/>
      <c r="D175" s="1839"/>
      <c r="E175" s="1839"/>
      <c r="F175" s="1839"/>
      <c r="G175" s="1839"/>
      <c r="H175" s="1839"/>
      <c r="I175" s="1839"/>
      <c r="J175" s="1839"/>
      <c r="K175" s="1839"/>
      <c r="L175" s="1839"/>
      <c r="M175" s="1839"/>
      <c r="N175" s="1839"/>
      <c r="O175" s="1839"/>
      <c r="P175" s="1839"/>
      <c r="Q175" s="1839"/>
      <c r="R175" s="1839"/>
    </row>
    <row r="176" spans="1:18" ht="24" customHeight="1">
      <c r="A176" s="1850" t="s">
        <v>540</v>
      </c>
      <c r="B176" s="1850"/>
      <c r="C176" s="1850"/>
      <c r="D176" s="1850"/>
      <c r="E176" s="1850"/>
      <c r="F176" s="1850"/>
      <c r="G176" s="1850"/>
      <c r="H176" s="1850"/>
      <c r="I176" s="1850"/>
      <c r="J176" s="1850"/>
      <c r="K176" s="1850"/>
      <c r="L176" s="1850"/>
      <c r="M176" s="1850"/>
      <c r="N176" s="1850"/>
      <c r="O176" s="1850"/>
      <c r="P176" s="1850"/>
      <c r="Q176" s="1850"/>
      <c r="R176" s="1850"/>
    </row>
  </sheetData>
  <mergeCells count="102">
    <mergeCell ref="O7:R7"/>
    <mergeCell ref="I8:J8"/>
    <mergeCell ref="K8:L8"/>
    <mergeCell ref="O8:P8"/>
    <mergeCell ref="Q8:R8"/>
    <mergeCell ref="A29:R29"/>
    <mergeCell ref="A3:R3"/>
    <mergeCell ref="A5:R5"/>
    <mergeCell ref="A6:A9"/>
    <mergeCell ref="B6:B8"/>
    <mergeCell ref="C6:R6"/>
    <mergeCell ref="C7:D8"/>
    <mergeCell ref="E7:F8"/>
    <mergeCell ref="G7:H8"/>
    <mergeCell ref="I7:L7"/>
    <mergeCell ref="M7:N8"/>
    <mergeCell ref="M36:N37"/>
    <mergeCell ref="O36:R36"/>
    <mergeCell ref="I37:J37"/>
    <mergeCell ref="K37:L37"/>
    <mergeCell ref="O37:P37"/>
    <mergeCell ref="Q37:R37"/>
    <mergeCell ref="A30:R30"/>
    <mergeCell ref="A32:R32"/>
    <mergeCell ref="A34:R34"/>
    <mergeCell ref="A35:A38"/>
    <mergeCell ref="B35:B37"/>
    <mergeCell ref="C35:R35"/>
    <mergeCell ref="C36:D37"/>
    <mergeCell ref="E36:F37"/>
    <mergeCell ref="G36:H37"/>
    <mergeCell ref="I36:L36"/>
    <mergeCell ref="I65:L65"/>
    <mergeCell ref="M65:N66"/>
    <mergeCell ref="O65:R65"/>
    <mergeCell ref="I66:J66"/>
    <mergeCell ref="K66:L66"/>
    <mergeCell ref="O66:P66"/>
    <mergeCell ref="Q66:R66"/>
    <mergeCell ref="A58:R58"/>
    <mergeCell ref="A59:R59"/>
    <mergeCell ref="A61:R61"/>
    <mergeCell ref="A63:R63"/>
    <mergeCell ref="A64:A67"/>
    <mergeCell ref="B64:B66"/>
    <mergeCell ref="C64:R64"/>
    <mergeCell ref="C65:D66"/>
    <mergeCell ref="E65:F66"/>
    <mergeCell ref="G65:H66"/>
    <mergeCell ref="I94:L94"/>
    <mergeCell ref="M94:N96"/>
    <mergeCell ref="O94:R94"/>
    <mergeCell ref="I95:J96"/>
    <mergeCell ref="K95:L96"/>
    <mergeCell ref="O95:P96"/>
    <mergeCell ref="Q95:R96"/>
    <mergeCell ref="A87:R87"/>
    <mergeCell ref="A88:R88"/>
    <mergeCell ref="A90:R90"/>
    <mergeCell ref="A92:R92"/>
    <mergeCell ref="A93:A97"/>
    <mergeCell ref="B93:B96"/>
    <mergeCell ref="C93:R93"/>
    <mergeCell ref="C94:D96"/>
    <mergeCell ref="E94:F96"/>
    <mergeCell ref="G94:H96"/>
    <mergeCell ref="I124:L124"/>
    <mergeCell ref="M124:N125"/>
    <mergeCell ref="O124:R124"/>
    <mergeCell ref="I125:J125"/>
    <mergeCell ref="K125:L125"/>
    <mergeCell ref="O125:P125"/>
    <mergeCell ref="Q125:R125"/>
    <mergeCell ref="A117:R117"/>
    <mergeCell ref="A118:R118"/>
    <mergeCell ref="A120:R120"/>
    <mergeCell ref="A122:R122"/>
    <mergeCell ref="A123:A126"/>
    <mergeCell ref="B123:B125"/>
    <mergeCell ref="C123:R123"/>
    <mergeCell ref="C124:D125"/>
    <mergeCell ref="E124:F125"/>
    <mergeCell ref="G124:H125"/>
    <mergeCell ref="A146:R146"/>
    <mergeCell ref="A147:R147"/>
    <mergeCell ref="A149:R149"/>
    <mergeCell ref="A151:R151"/>
    <mergeCell ref="A152:A155"/>
    <mergeCell ref="B152:B154"/>
    <mergeCell ref="C152:R152"/>
    <mergeCell ref="C153:D154"/>
    <mergeCell ref="E153:F154"/>
    <mergeCell ref="G153:H154"/>
    <mergeCell ref="A175:R175"/>
    <mergeCell ref="A176:R176"/>
    <mergeCell ref="I153:L153"/>
    <mergeCell ref="M153:N154"/>
    <mergeCell ref="O153:R153"/>
    <mergeCell ref="I154:J154"/>
    <mergeCell ref="K154:L154"/>
    <mergeCell ref="O154:P154"/>
    <mergeCell ref="Q154:R154"/>
  </mergeCells>
  <hyperlinks>
    <hyperlink ref="A1" location="Inhalt!A9" display="Zurück zum Inhalt" xr:uid="{00000000-0004-0000-0400-000000000000}"/>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70"/>
  <sheetViews>
    <sheetView zoomScale="80" zoomScaleNormal="80" workbookViewId="0"/>
  </sheetViews>
  <sheetFormatPr baseColWidth="10" defaultColWidth="10.625" defaultRowHeight="14.45" customHeight="1"/>
  <cols>
    <col min="1" max="1" width="23.375" style="1005" customWidth="1"/>
    <col min="2" max="7" width="11.5" style="1005" customWidth="1"/>
    <col min="8" max="16384" width="10.625" style="1005"/>
  </cols>
  <sheetData>
    <row r="1" spans="1:7" ht="14.45" customHeight="1">
      <c r="A1" s="1528" t="s">
        <v>176</v>
      </c>
      <c r="B1" s="1003"/>
      <c r="C1" s="1003"/>
      <c r="D1" s="1003"/>
      <c r="E1" s="1003"/>
      <c r="F1" s="1003"/>
      <c r="G1" s="1003"/>
    </row>
    <row r="2" spans="1:7" ht="14.45" customHeight="1">
      <c r="A2" s="1002"/>
      <c r="B2" s="1003"/>
      <c r="C2" s="1003"/>
      <c r="D2" s="1003"/>
      <c r="E2" s="1003"/>
      <c r="F2" s="1003"/>
      <c r="G2" s="1003"/>
    </row>
    <row r="3" spans="1:7" ht="23.25" customHeight="1">
      <c r="A3" s="1842">
        <v>2023</v>
      </c>
      <c r="B3" s="1842"/>
      <c r="C3" s="1842"/>
      <c r="D3" s="1842"/>
      <c r="E3" s="1842"/>
      <c r="F3" s="1842"/>
      <c r="G3" s="1842"/>
    </row>
    <row r="4" spans="1:7" ht="14.45" customHeight="1">
      <c r="A4" s="820"/>
      <c r="B4" s="820"/>
      <c r="C4" s="820"/>
      <c r="D4" s="820"/>
      <c r="E4" s="820"/>
      <c r="F4" s="820"/>
      <c r="G4" s="820"/>
    </row>
    <row r="5" spans="1:7" ht="30" customHeight="1">
      <c r="A5" s="1922" t="s">
        <v>541</v>
      </c>
      <c r="B5" s="1922"/>
      <c r="C5" s="1922"/>
      <c r="D5" s="1922"/>
      <c r="E5" s="1922"/>
      <c r="F5" s="1922"/>
      <c r="G5" s="1922"/>
    </row>
    <row r="6" spans="1:7" ht="31.5" customHeight="1">
      <c r="A6" s="1844" t="s">
        <v>8</v>
      </c>
      <c r="B6" s="1834" t="s">
        <v>542</v>
      </c>
      <c r="C6" s="1835"/>
      <c r="D6" s="1841"/>
      <c r="E6" s="1834" t="s">
        <v>543</v>
      </c>
      <c r="F6" s="1835"/>
      <c r="G6" s="1835"/>
    </row>
    <row r="7" spans="1:7" ht="54" customHeight="1">
      <c r="A7" s="1844"/>
      <c r="B7" s="1085" t="s">
        <v>544</v>
      </c>
      <c r="C7" s="1834" t="s">
        <v>545</v>
      </c>
      <c r="D7" s="1841"/>
      <c r="E7" s="1085" t="s">
        <v>544</v>
      </c>
      <c r="F7" s="1834" t="s">
        <v>545</v>
      </c>
      <c r="G7" s="1835"/>
    </row>
    <row r="8" spans="1:7" ht="14.45" customHeight="1" thickBot="1">
      <c r="A8" s="1845"/>
      <c r="B8" s="1836" t="s">
        <v>1</v>
      </c>
      <c r="C8" s="1837"/>
      <c r="D8" s="1086" t="s">
        <v>469</v>
      </c>
      <c r="E8" s="1836" t="s">
        <v>1</v>
      </c>
      <c r="F8" s="1837"/>
      <c r="G8" s="1087" t="s">
        <v>469</v>
      </c>
    </row>
    <row r="9" spans="1:7" ht="14.45" customHeight="1">
      <c r="A9" s="28" t="s">
        <v>9</v>
      </c>
      <c r="B9" s="910">
        <v>102765</v>
      </c>
      <c r="C9" s="1088">
        <v>148</v>
      </c>
      <c r="D9" s="1037">
        <f>C9/B9*100</f>
        <v>0.14401790492872085</v>
      </c>
      <c r="E9" s="918">
        <v>377789</v>
      </c>
      <c r="F9" s="1088">
        <v>1519</v>
      </c>
      <c r="G9" s="1036">
        <f>F9/E9*100</f>
        <v>0.40207629126311251</v>
      </c>
    </row>
    <row r="10" spans="1:7" ht="14.45" customHeight="1">
      <c r="A10" s="24" t="s">
        <v>10</v>
      </c>
      <c r="B10" s="914">
        <v>125377</v>
      </c>
      <c r="C10" s="1089">
        <v>31</v>
      </c>
      <c r="D10" s="1042">
        <f>C10/B10*100</f>
        <v>2.4725428108823791E-2</v>
      </c>
      <c r="E10" s="914">
        <v>435517</v>
      </c>
      <c r="F10" s="1089">
        <v>257</v>
      </c>
      <c r="G10" s="1041">
        <f t="shared" ref="G10:G15" si="0">F10/E10*100</f>
        <v>5.9010325658929497E-2</v>
      </c>
    </row>
    <row r="11" spans="1:7" ht="14.45" customHeight="1">
      <c r="A11" s="28" t="s">
        <v>11</v>
      </c>
      <c r="B11" s="918">
        <v>53231</v>
      </c>
      <c r="C11" s="1088">
        <v>27</v>
      </c>
      <c r="D11" s="1037">
        <f>C11/B11*100</f>
        <v>5.0722323458135293E-2</v>
      </c>
      <c r="E11" s="918">
        <v>123542</v>
      </c>
      <c r="F11" s="1088">
        <v>112</v>
      </c>
      <c r="G11" s="1036">
        <f t="shared" si="0"/>
        <v>9.0657428243026666E-2</v>
      </c>
    </row>
    <row r="12" spans="1:7" ht="14.45" customHeight="1">
      <c r="A12" s="24" t="s">
        <v>12</v>
      </c>
      <c r="B12" s="914">
        <v>34278</v>
      </c>
      <c r="C12" s="1089">
        <v>1</v>
      </c>
      <c r="D12" s="851">
        <f>C12/B12*100</f>
        <v>2.9173230643561466E-3</v>
      </c>
      <c r="E12" s="914">
        <v>80907</v>
      </c>
      <c r="F12" s="1089">
        <v>2</v>
      </c>
      <c r="G12" s="1041">
        <f t="shared" si="0"/>
        <v>2.4719739948335742E-3</v>
      </c>
    </row>
    <row r="13" spans="1:7" ht="14.45" customHeight="1">
      <c r="A13" s="28" t="s">
        <v>13</v>
      </c>
      <c r="B13" s="918">
        <v>6209</v>
      </c>
      <c r="C13" s="1088">
        <v>2</v>
      </c>
      <c r="D13" s="860">
        <f t="shared" ref="D13:D21" si="1">C13/B13*100</f>
        <v>3.2211306168465133E-2</v>
      </c>
      <c r="E13" s="918">
        <v>22275</v>
      </c>
      <c r="F13" s="1088">
        <v>12</v>
      </c>
      <c r="G13" s="1036">
        <f t="shared" si="0"/>
        <v>5.387205387205387E-2</v>
      </c>
    </row>
    <row r="14" spans="1:7" ht="14.45" customHeight="1">
      <c r="A14" s="24" t="s">
        <v>14</v>
      </c>
      <c r="B14" s="914">
        <v>29301</v>
      </c>
      <c r="C14" s="1089">
        <v>14</v>
      </c>
      <c r="D14" s="851">
        <f t="shared" si="1"/>
        <v>4.7779939251220094E-2</v>
      </c>
      <c r="E14" s="914">
        <v>57757</v>
      </c>
      <c r="F14" s="1089">
        <v>75</v>
      </c>
      <c r="G14" s="1041">
        <f t="shared" si="0"/>
        <v>0.12985438994407605</v>
      </c>
    </row>
    <row r="15" spans="1:7" ht="14.45" customHeight="1">
      <c r="A15" s="28" t="s">
        <v>15</v>
      </c>
      <c r="B15" s="918">
        <v>60377</v>
      </c>
      <c r="C15" s="1088">
        <v>12</v>
      </c>
      <c r="D15" s="860">
        <f t="shared" si="1"/>
        <v>1.9875118008513173E-2</v>
      </c>
      <c r="E15" s="918">
        <v>208529</v>
      </c>
      <c r="F15" s="1088">
        <v>138</v>
      </c>
      <c r="G15" s="1036">
        <f t="shared" si="0"/>
        <v>6.6177845767255397E-2</v>
      </c>
    </row>
    <row r="16" spans="1:7" ht="14.45" customHeight="1">
      <c r="A16" s="24" t="s">
        <v>24</v>
      </c>
      <c r="B16" s="914">
        <v>21481</v>
      </c>
      <c r="C16" s="1089">
        <v>1</v>
      </c>
      <c r="D16" s="851">
        <f t="shared" si="1"/>
        <v>4.6552767562031564E-3</v>
      </c>
      <c r="E16" s="914">
        <v>49919</v>
      </c>
      <c r="F16" s="1089">
        <v>0</v>
      </c>
      <c r="G16" s="1041">
        <f>F16/E16*100</f>
        <v>0</v>
      </c>
    </row>
    <row r="17" spans="1:7" ht="14.45" customHeight="1">
      <c r="A17" s="28" t="s">
        <v>16</v>
      </c>
      <c r="B17" s="918">
        <v>79908</v>
      </c>
      <c r="C17" s="1088">
        <v>75</v>
      </c>
      <c r="D17" s="860">
        <f t="shared" si="1"/>
        <v>9.3857936627121191E-2</v>
      </c>
      <c r="E17" s="918">
        <v>261855</v>
      </c>
      <c r="F17" s="1088">
        <v>574</v>
      </c>
      <c r="G17" s="1036">
        <f>F17/E17*100</f>
        <v>0.21920528536785627</v>
      </c>
    </row>
    <row r="18" spans="1:7" ht="14.45" customHeight="1">
      <c r="A18" s="24" t="s">
        <v>17</v>
      </c>
      <c r="B18" s="914">
        <v>161026</v>
      </c>
      <c r="C18" s="1089">
        <v>90</v>
      </c>
      <c r="D18" s="851">
        <f t="shared" si="1"/>
        <v>5.5891595146125475E-2</v>
      </c>
      <c r="E18" s="914">
        <v>559201</v>
      </c>
      <c r="F18" s="1089">
        <v>405</v>
      </c>
      <c r="G18" s="1041">
        <f>F18/E18*100</f>
        <v>7.2424763188907032E-2</v>
      </c>
    </row>
    <row r="19" spans="1:7" ht="14.45" customHeight="1">
      <c r="A19" s="28" t="s">
        <v>18</v>
      </c>
      <c r="B19" s="918">
        <v>36742</v>
      </c>
      <c r="C19" s="1088">
        <v>38</v>
      </c>
      <c r="D19" s="860">
        <f t="shared" si="1"/>
        <v>0.10342387458494365</v>
      </c>
      <c r="E19" s="918">
        <v>131387</v>
      </c>
      <c r="F19" s="1088">
        <v>235</v>
      </c>
      <c r="G19" s="1036">
        <f>F19/E19*100</f>
        <v>0.17886092231347089</v>
      </c>
    </row>
    <row r="20" spans="1:7" ht="14.45" customHeight="1">
      <c r="A20" s="24" t="s">
        <v>19</v>
      </c>
      <c r="B20" s="914">
        <v>8363</v>
      </c>
      <c r="C20" s="1089">
        <v>6</v>
      </c>
      <c r="D20" s="851">
        <f t="shared" si="1"/>
        <v>7.1744589262226474E-2</v>
      </c>
      <c r="E20" s="914">
        <v>28302</v>
      </c>
      <c r="F20" s="1089">
        <v>21</v>
      </c>
      <c r="G20" s="1041">
        <f>F20/E20*100</f>
        <v>7.4199703201187198E-2</v>
      </c>
    </row>
    <row r="21" spans="1:7" ht="14.45" customHeight="1">
      <c r="A21" s="28" t="s">
        <v>20</v>
      </c>
      <c r="B21" s="918">
        <v>53288</v>
      </c>
      <c r="C21" s="1088">
        <v>3</v>
      </c>
      <c r="D21" s="860">
        <f t="shared" si="1"/>
        <v>5.6297853175198923E-3</v>
      </c>
      <c r="E21" s="918">
        <v>133948</v>
      </c>
      <c r="F21" s="1088">
        <v>6</v>
      </c>
      <c r="G21" s="1036">
        <v>0</v>
      </c>
    </row>
    <row r="22" spans="1:7" ht="14.45" customHeight="1">
      <c r="A22" s="24" t="s">
        <v>21</v>
      </c>
      <c r="B22" s="914">
        <v>28651</v>
      </c>
      <c r="C22" s="1089">
        <v>1</v>
      </c>
      <c r="D22" s="851">
        <f>C22/B22*100</f>
        <v>3.4902795713936687E-3</v>
      </c>
      <c r="E22" s="914">
        <v>64949</v>
      </c>
      <c r="F22" s="1089">
        <v>6</v>
      </c>
      <c r="G22" s="1041">
        <f t="shared" ref="G22:G27" si="2">F22/E22*100</f>
        <v>9.2380175214398993E-3</v>
      </c>
    </row>
    <row r="23" spans="1:7" ht="14.45" customHeight="1">
      <c r="A23" s="28" t="s">
        <v>22</v>
      </c>
      <c r="B23" s="918">
        <v>29380</v>
      </c>
      <c r="C23" s="1088">
        <v>10</v>
      </c>
      <c r="D23" s="1037">
        <f>C23/B23*100</f>
        <v>3.403675970047651E-2</v>
      </c>
      <c r="E23" s="918">
        <v>90933</v>
      </c>
      <c r="F23" s="1088">
        <v>57</v>
      </c>
      <c r="G23" s="1036">
        <f t="shared" si="2"/>
        <v>6.2683514235755994E-2</v>
      </c>
    </row>
    <row r="24" spans="1:7" ht="14.45" customHeight="1" thickBot="1">
      <c r="A24" s="861" t="s">
        <v>23</v>
      </c>
      <c r="B24" s="922">
        <v>26207</v>
      </c>
      <c r="C24" s="1090">
        <v>1</v>
      </c>
      <c r="D24" s="1048">
        <f>C24/B24*100</f>
        <v>3.815774411416797E-3</v>
      </c>
      <c r="E24" s="922">
        <v>64115</v>
      </c>
      <c r="F24" s="1090">
        <v>3</v>
      </c>
      <c r="G24" s="1047">
        <f t="shared" si="2"/>
        <v>4.6790922561023157E-3</v>
      </c>
    </row>
    <row r="25" spans="1:7" ht="14.45" customHeight="1">
      <c r="A25" s="870" t="s">
        <v>28</v>
      </c>
      <c r="B25" s="927">
        <v>639448</v>
      </c>
      <c r="C25" s="1091">
        <v>426</v>
      </c>
      <c r="D25" s="1052">
        <f t="shared" ref="D25:D27" si="3">C25/B25*100</f>
        <v>6.6619959715254404E-2</v>
      </c>
      <c r="E25" s="927">
        <v>2173545</v>
      </c>
      <c r="F25" s="1091">
        <v>3293</v>
      </c>
      <c r="G25" s="1052">
        <f t="shared" si="2"/>
        <v>0.15150364956787182</v>
      </c>
    </row>
    <row r="26" spans="1:7" ht="14.45" customHeight="1">
      <c r="A26" s="882" t="s">
        <v>27</v>
      </c>
      <c r="B26" s="939">
        <v>217136</v>
      </c>
      <c r="C26" s="1092">
        <v>34</v>
      </c>
      <c r="D26" s="1056">
        <f t="shared" si="3"/>
        <v>1.5658389212290916E-2</v>
      </c>
      <c r="E26" s="939">
        <v>517380</v>
      </c>
      <c r="F26" s="1092">
        <v>129</v>
      </c>
      <c r="G26" s="1056">
        <f t="shared" si="2"/>
        <v>2.4933317870810622E-2</v>
      </c>
    </row>
    <row r="27" spans="1:7" ht="14.45" customHeight="1">
      <c r="A27" s="890" t="s">
        <v>26</v>
      </c>
      <c r="B27" s="951">
        <v>856584</v>
      </c>
      <c r="C27" s="1093">
        <v>460</v>
      </c>
      <c r="D27" s="1060">
        <f t="shared" si="3"/>
        <v>5.3701680162132379E-2</v>
      </c>
      <c r="E27" s="951">
        <v>2690925</v>
      </c>
      <c r="F27" s="1093">
        <v>3422</v>
      </c>
      <c r="G27" s="1060">
        <f t="shared" si="2"/>
        <v>0.12716816708009329</v>
      </c>
    </row>
    <row r="28" spans="1:7" ht="13.5" customHeight="1">
      <c r="A28" s="1878" t="s">
        <v>470</v>
      </c>
      <c r="B28" s="1878"/>
      <c r="C28" s="1878"/>
      <c r="D28" s="1878"/>
      <c r="E28" s="1878"/>
      <c r="F28" s="1878"/>
      <c r="G28" s="1878"/>
    </row>
    <row r="29" spans="1:7" ht="49.5" customHeight="1">
      <c r="A29" s="1878" t="s">
        <v>473</v>
      </c>
      <c r="B29" s="1878"/>
      <c r="C29" s="1878"/>
      <c r="D29" s="1878"/>
      <c r="E29" s="1878"/>
      <c r="F29" s="1878"/>
      <c r="G29" s="1878"/>
    </row>
    <row r="30" spans="1:7" ht="14.45" customHeight="1">
      <c r="A30" s="1027"/>
      <c r="B30" s="1027"/>
      <c r="C30" s="1027"/>
      <c r="D30" s="1027"/>
      <c r="E30" s="1027"/>
      <c r="F30" s="1027"/>
      <c r="G30" s="1027"/>
    </row>
    <row r="31" spans="1:7" ht="24" customHeight="1">
      <c r="A31" s="1910">
        <v>2022</v>
      </c>
      <c r="B31" s="1910"/>
      <c r="C31" s="1910"/>
      <c r="D31" s="1910"/>
      <c r="E31" s="1910"/>
      <c r="F31" s="1910"/>
      <c r="G31" s="1910"/>
    </row>
    <row r="32" spans="1:7" ht="14.45" customHeight="1">
      <c r="A32" s="1027"/>
      <c r="B32" s="1027"/>
      <c r="C32" s="1027"/>
      <c r="D32" s="1027"/>
      <c r="E32" s="1027"/>
      <c r="F32" s="1027"/>
      <c r="G32" s="1027"/>
    </row>
    <row r="33" spans="1:9" ht="30" customHeight="1">
      <c r="A33" s="1920" t="s">
        <v>546</v>
      </c>
      <c r="B33" s="1920"/>
      <c r="C33" s="1920"/>
      <c r="D33" s="1920"/>
      <c r="E33" s="1920"/>
      <c r="F33" s="1920"/>
      <c r="G33" s="1920"/>
    </row>
    <row r="34" spans="1:9" ht="35.25" customHeight="1">
      <c r="A34" s="1844" t="s">
        <v>8</v>
      </c>
      <c r="B34" s="1834" t="s">
        <v>542</v>
      </c>
      <c r="C34" s="1835"/>
      <c r="D34" s="1841"/>
      <c r="E34" s="1834" t="s">
        <v>543</v>
      </c>
      <c r="F34" s="1835"/>
      <c r="G34" s="1835"/>
    </row>
    <row r="35" spans="1:9" ht="56.25" customHeight="1">
      <c r="A35" s="1844"/>
      <c r="B35" s="1085" t="s">
        <v>544</v>
      </c>
      <c r="C35" s="1834" t="s">
        <v>545</v>
      </c>
      <c r="D35" s="1841"/>
      <c r="E35" s="1085" t="s">
        <v>544</v>
      </c>
      <c r="F35" s="1834" t="s">
        <v>545</v>
      </c>
      <c r="G35" s="1835"/>
    </row>
    <row r="36" spans="1:9" ht="14.45" customHeight="1" thickBot="1">
      <c r="A36" s="1845"/>
      <c r="B36" s="1836" t="s">
        <v>1</v>
      </c>
      <c r="C36" s="1837"/>
      <c r="D36" s="1086" t="s">
        <v>469</v>
      </c>
      <c r="E36" s="1836" t="s">
        <v>1</v>
      </c>
      <c r="F36" s="1837"/>
      <c r="G36" s="1087" t="s">
        <v>469</v>
      </c>
    </row>
    <row r="37" spans="1:9" s="1031" customFormat="1" ht="14.45" customHeight="1">
      <c r="A37" s="28" t="s">
        <v>9</v>
      </c>
      <c r="B37" s="910">
        <v>99058</v>
      </c>
      <c r="C37" s="1088">
        <v>169</v>
      </c>
      <c r="D37" s="1037">
        <f>C37/B37*100</f>
        <v>0.1706071190615599</v>
      </c>
      <c r="E37" s="918">
        <v>365000</v>
      </c>
      <c r="F37" s="1088">
        <v>1677</v>
      </c>
      <c r="G37" s="1037">
        <f>F37/E37*100</f>
        <v>0.4594520547945205</v>
      </c>
      <c r="H37" s="1094"/>
      <c r="I37" s="1095"/>
    </row>
    <row r="38" spans="1:9" s="1031" customFormat="1" ht="14.45" customHeight="1">
      <c r="A38" s="24" t="s">
        <v>10</v>
      </c>
      <c r="B38" s="914">
        <v>120208</v>
      </c>
      <c r="C38" s="1089">
        <v>56</v>
      </c>
      <c r="D38" s="1042">
        <f>C38/B38*100</f>
        <v>4.658591774257953E-2</v>
      </c>
      <c r="E38" s="914">
        <v>427584</v>
      </c>
      <c r="F38" s="1089">
        <v>348</v>
      </c>
      <c r="G38" s="1042">
        <f>F38/E38*100</f>
        <v>8.1387516838796581E-2</v>
      </c>
      <c r="H38" s="1094"/>
      <c r="I38" s="1095"/>
    </row>
    <row r="39" spans="1:9" s="1031" customFormat="1" ht="14.45" customHeight="1">
      <c r="A39" s="28" t="s">
        <v>11</v>
      </c>
      <c r="B39" s="918">
        <v>52919</v>
      </c>
      <c r="C39" s="1088">
        <v>27</v>
      </c>
      <c r="D39" s="1037">
        <f>C39/B39*100</f>
        <v>5.1021372285946449E-2</v>
      </c>
      <c r="E39" s="918">
        <v>122986</v>
      </c>
      <c r="F39" s="1088">
        <v>109</v>
      </c>
      <c r="G39" s="1037">
        <f>F39/E39*100</f>
        <v>8.862797391573024E-2</v>
      </c>
      <c r="H39" s="1094"/>
      <c r="I39" s="1095"/>
    </row>
    <row r="40" spans="1:9" s="1031" customFormat="1" ht="14.45" customHeight="1">
      <c r="A40" s="24" t="s">
        <v>12</v>
      </c>
      <c r="B40" s="914">
        <v>34416</v>
      </c>
      <c r="C40" s="1089">
        <v>33</v>
      </c>
      <c r="D40" s="851">
        <f>C40/B40*100</f>
        <v>9.5885634588563459E-2</v>
      </c>
      <c r="E40" s="914">
        <v>80475</v>
      </c>
      <c r="F40" s="1089">
        <v>5</v>
      </c>
      <c r="G40" s="851">
        <f>F40/E40*100</f>
        <v>6.2131096613855241E-3</v>
      </c>
      <c r="H40" s="1094"/>
      <c r="I40" s="1095"/>
    </row>
    <row r="41" spans="1:9" s="1031" customFormat="1" ht="14.45" customHeight="1">
      <c r="A41" s="28" t="s">
        <v>13</v>
      </c>
      <c r="B41" s="918">
        <v>6191</v>
      </c>
      <c r="C41" s="1088">
        <v>1</v>
      </c>
      <c r="D41" s="860">
        <f t="shared" ref="D41:D49" si="4">C41/B41*100</f>
        <v>1.6152479405588758E-2</v>
      </c>
      <c r="E41" s="918">
        <v>21794</v>
      </c>
      <c r="F41" s="1088">
        <v>16</v>
      </c>
      <c r="G41" s="860">
        <f t="shared" ref="G41:G49" si="5">F41/E41*100</f>
        <v>7.3414701293934112E-2</v>
      </c>
      <c r="H41" s="1094"/>
      <c r="I41" s="1095"/>
    </row>
    <row r="42" spans="1:9" s="1031" customFormat="1" ht="14.45" customHeight="1">
      <c r="A42" s="24" t="s">
        <v>14</v>
      </c>
      <c r="B42" s="914">
        <v>29143</v>
      </c>
      <c r="C42" s="1089">
        <v>16</v>
      </c>
      <c r="D42" s="851">
        <f t="shared" si="4"/>
        <v>5.4901691658374219E-2</v>
      </c>
      <c r="E42" s="914">
        <v>57612</v>
      </c>
      <c r="F42" s="1089">
        <v>95</v>
      </c>
      <c r="G42" s="851">
        <f t="shared" si="5"/>
        <v>0.16489620218010137</v>
      </c>
      <c r="H42" s="1094"/>
      <c r="I42" s="1095"/>
    </row>
    <row r="43" spans="1:9" s="1031" customFormat="1" ht="14.45" customHeight="1">
      <c r="A43" s="28" t="s">
        <v>15</v>
      </c>
      <c r="B43" s="918">
        <v>58888</v>
      </c>
      <c r="C43" s="1088">
        <v>27</v>
      </c>
      <c r="D43" s="860">
        <f t="shared" si="4"/>
        <v>4.5849748675451704E-2</v>
      </c>
      <c r="E43" s="918">
        <v>206274</v>
      </c>
      <c r="F43" s="1088">
        <v>173</v>
      </c>
      <c r="G43" s="860">
        <f t="shared" si="5"/>
        <v>8.3869028573644769E-2</v>
      </c>
      <c r="H43" s="1094"/>
      <c r="I43" s="1095"/>
    </row>
    <row r="44" spans="1:9" s="1031" customFormat="1" ht="14.45" customHeight="1">
      <c r="A44" s="24" t="s">
        <v>24</v>
      </c>
      <c r="B44" s="914">
        <v>21910</v>
      </c>
      <c r="C44" s="1089">
        <v>0</v>
      </c>
      <c r="D44" s="851">
        <f t="shared" si="4"/>
        <v>0</v>
      </c>
      <c r="E44" s="914">
        <v>49848</v>
      </c>
      <c r="F44" s="1089">
        <v>0</v>
      </c>
      <c r="G44" s="851">
        <f t="shared" si="5"/>
        <v>0</v>
      </c>
      <c r="H44" s="1094"/>
      <c r="I44" s="1095"/>
    </row>
    <row r="45" spans="1:9" s="1031" customFormat="1" ht="14.45" customHeight="1">
      <c r="A45" s="28" t="s">
        <v>16</v>
      </c>
      <c r="B45" s="918">
        <v>77199</v>
      </c>
      <c r="C45" s="1088">
        <v>112</v>
      </c>
      <c r="D45" s="860">
        <f t="shared" si="4"/>
        <v>0.14507959947667715</v>
      </c>
      <c r="E45" s="918">
        <v>255990</v>
      </c>
      <c r="F45" s="1088">
        <v>662</v>
      </c>
      <c r="G45" s="860">
        <f t="shared" si="5"/>
        <v>0.25860385171295752</v>
      </c>
      <c r="H45" s="1094"/>
      <c r="I45" s="1095"/>
    </row>
    <row r="46" spans="1:9" s="1031" customFormat="1" ht="14.45" customHeight="1">
      <c r="A46" s="24" t="s">
        <v>17</v>
      </c>
      <c r="B46" s="914">
        <v>157898</v>
      </c>
      <c r="C46" s="1089">
        <v>57</v>
      </c>
      <c r="D46" s="851">
        <f t="shared" si="4"/>
        <v>3.6099253948751728E-2</v>
      </c>
      <c r="E46" s="914">
        <v>553206</v>
      </c>
      <c r="F46" s="1089">
        <v>568</v>
      </c>
      <c r="G46" s="851">
        <f t="shared" si="5"/>
        <v>0.10267422985289386</v>
      </c>
      <c r="H46" s="1094"/>
      <c r="I46" s="1095"/>
    </row>
    <row r="47" spans="1:9" s="1031" customFormat="1" ht="14.45" customHeight="1">
      <c r="A47" s="28" t="s">
        <v>18</v>
      </c>
      <c r="B47" s="918">
        <v>35444</v>
      </c>
      <c r="C47" s="1088">
        <v>67</v>
      </c>
      <c r="D47" s="860">
        <f t="shared" si="4"/>
        <v>0.18903058345559193</v>
      </c>
      <c r="E47" s="918">
        <v>129721</v>
      </c>
      <c r="F47" s="1088">
        <v>309</v>
      </c>
      <c r="G47" s="860">
        <f t="shared" si="5"/>
        <v>0.23820352911247986</v>
      </c>
      <c r="H47" s="1094"/>
      <c r="I47" s="1095"/>
    </row>
    <row r="48" spans="1:9" s="1031" customFormat="1" ht="14.45" customHeight="1">
      <c r="A48" s="24" t="s">
        <v>19</v>
      </c>
      <c r="B48" s="914">
        <v>7961</v>
      </c>
      <c r="C48" s="1089">
        <v>2</v>
      </c>
      <c r="D48" s="851">
        <f t="shared" si="4"/>
        <v>2.5122472051249845E-2</v>
      </c>
      <c r="E48" s="914">
        <v>27759</v>
      </c>
      <c r="F48" s="1089">
        <v>28</v>
      </c>
      <c r="G48" s="851">
        <f t="shared" si="5"/>
        <v>0.10086818689434057</v>
      </c>
      <c r="H48" s="1094"/>
      <c r="I48" s="1095"/>
    </row>
    <row r="49" spans="1:22" s="1031" customFormat="1" ht="14.45" customHeight="1">
      <c r="A49" s="28" t="s">
        <v>20</v>
      </c>
      <c r="B49" s="918">
        <v>53910</v>
      </c>
      <c r="C49" s="1088">
        <v>1</v>
      </c>
      <c r="D49" s="860">
        <f t="shared" si="4"/>
        <v>1.8549434242255613E-3</v>
      </c>
      <c r="E49" s="918">
        <v>134862</v>
      </c>
      <c r="F49" s="1088">
        <v>0</v>
      </c>
      <c r="G49" s="860">
        <f t="shared" si="5"/>
        <v>0</v>
      </c>
      <c r="H49" s="1094"/>
      <c r="I49" s="1095"/>
    </row>
    <row r="50" spans="1:22" s="1031" customFormat="1" ht="14.45" customHeight="1">
      <c r="A50" s="24" t="s">
        <v>21</v>
      </c>
      <c r="B50" s="914">
        <v>28963</v>
      </c>
      <c r="C50" s="1089">
        <v>0</v>
      </c>
      <c r="D50" s="851">
        <f>C50/B50*100</f>
        <v>0</v>
      </c>
      <c r="E50" s="914">
        <v>64652</v>
      </c>
      <c r="F50" s="1089">
        <v>3</v>
      </c>
      <c r="G50" s="851">
        <f>F50/E50*100</f>
        <v>4.6402276805048567E-3</v>
      </c>
      <c r="H50" s="1094"/>
      <c r="I50" s="1095"/>
    </row>
    <row r="51" spans="1:22" s="1031" customFormat="1" ht="14.45" customHeight="1">
      <c r="A51" s="28" t="s">
        <v>22</v>
      </c>
      <c r="B51" s="918">
        <v>27838</v>
      </c>
      <c r="C51" s="1088">
        <v>35</v>
      </c>
      <c r="D51" s="1037">
        <f>C51/B51*100</f>
        <v>0.1257274229470508</v>
      </c>
      <c r="E51" s="918">
        <v>89166</v>
      </c>
      <c r="F51" s="1088">
        <v>103</v>
      </c>
      <c r="G51" s="1037">
        <f>F51/E51*100</f>
        <v>0.11551488235426061</v>
      </c>
      <c r="H51" s="1094"/>
      <c r="I51" s="1095"/>
    </row>
    <row r="52" spans="1:22" s="1031" customFormat="1" ht="14.45" customHeight="1" thickBot="1">
      <c r="A52" s="861" t="s">
        <v>23</v>
      </c>
      <c r="B52" s="922">
        <v>26752</v>
      </c>
      <c r="C52" s="1090">
        <v>0</v>
      </c>
      <c r="D52" s="1048">
        <f>C52/B52*100</f>
        <v>0</v>
      </c>
      <c r="E52" s="922">
        <v>64682</v>
      </c>
      <c r="F52" s="1090">
        <v>4</v>
      </c>
      <c r="G52" s="1048">
        <f>F52/E52*100</f>
        <v>6.1841006771590238E-3</v>
      </c>
      <c r="H52" s="1094"/>
      <c r="I52" s="1095"/>
    </row>
    <row r="53" spans="1:22" s="1031" customFormat="1" ht="14.45" customHeight="1">
      <c r="A53" s="870" t="s">
        <v>28</v>
      </c>
      <c r="B53" s="927">
        <v>619828</v>
      </c>
      <c r="C53" s="1091">
        <v>542</v>
      </c>
      <c r="D53" s="1052">
        <v>0.1288871500696939</v>
      </c>
      <c r="E53" s="927">
        <v>2134106</v>
      </c>
      <c r="F53" s="1091">
        <v>3979</v>
      </c>
      <c r="G53" s="1052">
        <v>0.1288871500696939</v>
      </c>
      <c r="H53" s="1094"/>
    </row>
    <row r="54" spans="1:22" s="1031" customFormat="1" ht="14.45" customHeight="1">
      <c r="A54" s="882" t="s">
        <v>27</v>
      </c>
      <c r="B54" s="939">
        <v>218870</v>
      </c>
      <c r="C54" s="1092">
        <v>61</v>
      </c>
      <c r="D54" s="1056">
        <v>1.0479839977399997E-2</v>
      </c>
      <c r="E54" s="939">
        <v>517505</v>
      </c>
      <c r="F54" s="1092">
        <v>121</v>
      </c>
      <c r="G54" s="1056">
        <v>1.0479839977399997E-2</v>
      </c>
      <c r="H54" s="1094"/>
      <c r="I54" s="1095"/>
    </row>
    <row r="55" spans="1:22" s="1031" customFormat="1" ht="14.45" customHeight="1">
      <c r="A55" s="890" t="s">
        <v>26</v>
      </c>
      <c r="B55" s="951">
        <v>838698</v>
      </c>
      <c r="C55" s="1093">
        <v>603</v>
      </c>
      <c r="D55" s="1060">
        <v>9.6801118151691304E-2</v>
      </c>
      <c r="E55" s="951">
        <v>2651611</v>
      </c>
      <c r="F55" s="1093">
        <v>4100</v>
      </c>
      <c r="G55" s="1060">
        <v>9.6801118151691304E-2</v>
      </c>
      <c r="H55" s="1094"/>
      <c r="I55" s="1095"/>
    </row>
    <row r="56" spans="1:22" s="1031" customFormat="1" ht="14.45" customHeight="1">
      <c r="A56" s="1919" t="s">
        <v>470</v>
      </c>
      <c r="B56" s="1919"/>
      <c r="C56" s="1919"/>
      <c r="D56" s="1919"/>
      <c r="E56" s="1919"/>
      <c r="F56" s="1919"/>
      <c r="G56" s="1919"/>
      <c r="H56" s="1096"/>
      <c r="I56" s="1096"/>
      <c r="J56" s="1096"/>
      <c r="K56" s="1096"/>
      <c r="L56" s="1096"/>
      <c r="M56" s="1096"/>
      <c r="N56" s="1096"/>
      <c r="O56" s="1096"/>
      <c r="P56" s="1096"/>
      <c r="Q56" s="1096"/>
      <c r="R56" s="1096"/>
      <c r="S56" s="1096"/>
      <c r="T56" s="1096"/>
      <c r="U56" s="1096"/>
      <c r="V56" s="1096"/>
    </row>
    <row r="57" spans="1:22" ht="47.25" customHeight="1">
      <c r="A57" s="1850" t="s">
        <v>813</v>
      </c>
      <c r="B57" s="1850"/>
      <c r="C57" s="1850"/>
      <c r="D57" s="1850"/>
      <c r="E57" s="1850"/>
      <c r="F57" s="1850"/>
      <c r="G57" s="1850"/>
      <c r="H57" s="1097"/>
      <c r="I57" s="1095"/>
    </row>
    <row r="58" spans="1:22" ht="14.45" customHeight="1">
      <c r="A58" s="1027"/>
      <c r="B58" s="1027"/>
      <c r="C58" s="1027"/>
      <c r="D58" s="1027"/>
      <c r="E58" s="1027"/>
      <c r="F58" s="1027"/>
      <c r="G58" s="1027"/>
      <c r="I58" s="1095"/>
    </row>
    <row r="59" spans="1:22" ht="23.25" customHeight="1">
      <c r="A59" s="1910">
        <v>2021</v>
      </c>
      <c r="B59" s="1910"/>
      <c r="C59" s="1910"/>
      <c r="D59" s="1910"/>
      <c r="E59" s="1910"/>
      <c r="F59" s="1910"/>
      <c r="G59" s="1910"/>
    </row>
    <row r="60" spans="1:22" ht="14.45" customHeight="1">
      <c r="A60" s="1028"/>
      <c r="B60" s="1032"/>
      <c r="C60" s="1032"/>
      <c r="D60" s="1032"/>
      <c r="E60" s="1032"/>
      <c r="F60" s="1032"/>
      <c r="G60" s="1032"/>
    </row>
    <row r="61" spans="1:22" ht="30" customHeight="1">
      <c r="A61" s="1921" t="s">
        <v>547</v>
      </c>
      <c r="B61" s="1921"/>
      <c r="C61" s="1921"/>
      <c r="D61" s="1921"/>
      <c r="E61" s="1921"/>
      <c r="F61" s="1921"/>
      <c r="G61" s="1921"/>
    </row>
    <row r="62" spans="1:22" ht="33.75" customHeight="1">
      <c r="A62" s="1844" t="s">
        <v>8</v>
      </c>
      <c r="B62" s="1834" t="s">
        <v>542</v>
      </c>
      <c r="C62" s="1835"/>
      <c r="D62" s="1841"/>
      <c r="E62" s="1834" t="s">
        <v>543</v>
      </c>
      <c r="F62" s="1835"/>
      <c r="G62" s="1835"/>
    </row>
    <row r="63" spans="1:22" ht="51.75" customHeight="1">
      <c r="A63" s="1844"/>
      <c r="B63" s="1085" t="s">
        <v>544</v>
      </c>
      <c r="C63" s="1834" t="s">
        <v>545</v>
      </c>
      <c r="D63" s="1841"/>
      <c r="E63" s="1085" t="s">
        <v>544</v>
      </c>
      <c r="F63" s="1834" t="s">
        <v>545</v>
      </c>
      <c r="G63" s="1835"/>
    </row>
    <row r="64" spans="1:22" ht="14.45" customHeight="1" thickBot="1">
      <c r="A64" s="1845"/>
      <c r="B64" s="1836" t="s">
        <v>1</v>
      </c>
      <c r="C64" s="1837"/>
      <c r="D64" s="1086" t="s">
        <v>469</v>
      </c>
      <c r="E64" s="1836" t="s">
        <v>1</v>
      </c>
      <c r="F64" s="1837"/>
      <c r="G64" s="1087" t="s">
        <v>469</v>
      </c>
    </row>
    <row r="65" spans="1:7" ht="14.45" customHeight="1">
      <c r="A65" s="28" t="s">
        <v>9</v>
      </c>
      <c r="B65" s="910">
        <v>94007</v>
      </c>
      <c r="C65" s="833">
        <v>147</v>
      </c>
      <c r="D65" s="1037">
        <f>C65/B65*100</f>
        <v>0.15637133404959205</v>
      </c>
      <c r="E65" s="910">
        <v>353798</v>
      </c>
      <c r="F65" s="833">
        <v>1814</v>
      </c>
      <c r="G65" s="1036">
        <f>F65/E65*100</f>
        <v>0.51272194868258159</v>
      </c>
    </row>
    <row r="66" spans="1:7" ht="14.45" customHeight="1">
      <c r="A66" s="24" t="s">
        <v>10</v>
      </c>
      <c r="B66" s="914">
        <v>113298</v>
      </c>
      <c r="C66" s="847">
        <v>55</v>
      </c>
      <c r="D66" s="1042">
        <f>C66/B66*100</f>
        <v>4.8544546240886867E-2</v>
      </c>
      <c r="E66" s="914">
        <v>418789</v>
      </c>
      <c r="F66" s="847">
        <v>401</v>
      </c>
      <c r="G66" s="1041">
        <f t="shared" ref="G66:G71" si="6">F66/E66*100</f>
        <v>9.575227620591753E-2</v>
      </c>
    </row>
    <row r="67" spans="1:7" ht="14.45" customHeight="1">
      <c r="A67" s="28" t="s">
        <v>11</v>
      </c>
      <c r="B67" s="918">
        <v>51887</v>
      </c>
      <c r="C67" s="833">
        <v>22</v>
      </c>
      <c r="D67" s="1037">
        <f>C67/B67*100</f>
        <v>4.23998304006784E-2</v>
      </c>
      <c r="E67" s="918">
        <v>121972</v>
      </c>
      <c r="F67" s="833">
        <v>91</v>
      </c>
      <c r="G67" s="1036">
        <f t="shared" si="6"/>
        <v>7.4607286918309118E-2</v>
      </c>
    </row>
    <row r="68" spans="1:7" ht="14.45" customHeight="1">
      <c r="A68" s="24" t="s">
        <v>12</v>
      </c>
      <c r="B68" s="914">
        <v>34824</v>
      </c>
      <c r="C68" s="1089">
        <v>0</v>
      </c>
      <c r="D68" s="851">
        <f>C68/B68*100</f>
        <v>0</v>
      </c>
      <c r="E68" s="914">
        <v>79385</v>
      </c>
      <c r="F68" s="847">
        <v>3</v>
      </c>
      <c r="G68" s="1041">
        <f t="shared" si="6"/>
        <v>3.7790514580840207E-3</v>
      </c>
    </row>
    <row r="69" spans="1:7" ht="14.45" customHeight="1">
      <c r="A69" s="28" t="s">
        <v>13</v>
      </c>
      <c r="B69" s="918">
        <v>6067</v>
      </c>
      <c r="C69" s="1088">
        <v>3</v>
      </c>
      <c r="D69" s="860">
        <f t="shared" ref="D69:D77" si="7">C69/B69*100</f>
        <v>4.9447832536673814E-2</v>
      </c>
      <c r="E69" s="918">
        <v>20972</v>
      </c>
      <c r="F69" s="833">
        <v>17</v>
      </c>
      <c r="G69" s="1036">
        <f t="shared" si="6"/>
        <v>8.1060461567804692E-2</v>
      </c>
    </row>
    <row r="70" spans="1:7" ht="14.45" customHeight="1">
      <c r="A70" s="24" t="s">
        <v>14</v>
      </c>
      <c r="B70" s="914">
        <v>28184</v>
      </c>
      <c r="C70" s="1089">
        <v>25</v>
      </c>
      <c r="D70" s="851">
        <f t="shared" si="7"/>
        <v>8.8702810105024135E-2</v>
      </c>
      <c r="E70" s="914">
        <v>57569</v>
      </c>
      <c r="F70" s="847">
        <v>92</v>
      </c>
      <c r="G70" s="1041">
        <f t="shared" si="6"/>
        <v>0.15980823012385137</v>
      </c>
    </row>
    <row r="71" spans="1:7" ht="14.45" customHeight="1">
      <c r="A71" s="28" t="s">
        <v>15</v>
      </c>
      <c r="B71" s="918">
        <v>56559</v>
      </c>
      <c r="C71" s="1088">
        <v>29</v>
      </c>
      <c r="D71" s="860">
        <f t="shared" si="7"/>
        <v>5.1273890981099378E-2</v>
      </c>
      <c r="E71" s="918">
        <v>203675</v>
      </c>
      <c r="F71" s="833">
        <v>216</v>
      </c>
      <c r="G71" s="1036">
        <f t="shared" si="6"/>
        <v>0.10605130722965508</v>
      </c>
    </row>
    <row r="72" spans="1:7" ht="14.45" customHeight="1">
      <c r="A72" s="24" t="s">
        <v>24</v>
      </c>
      <c r="B72" s="914">
        <v>22219</v>
      </c>
      <c r="C72" s="1089">
        <v>0</v>
      </c>
      <c r="D72" s="851">
        <f t="shared" si="7"/>
        <v>0</v>
      </c>
      <c r="E72" s="914">
        <v>50049</v>
      </c>
      <c r="F72" s="847">
        <v>0</v>
      </c>
      <c r="G72" s="1041">
        <f>F72/E72*100</f>
        <v>0</v>
      </c>
    </row>
    <row r="73" spans="1:7" ht="14.45" customHeight="1">
      <c r="A73" s="28" t="s">
        <v>16</v>
      </c>
      <c r="B73" s="918">
        <v>71804</v>
      </c>
      <c r="C73" s="1088">
        <v>327</v>
      </c>
      <c r="D73" s="860">
        <f t="shared" si="7"/>
        <v>0.45540638404545708</v>
      </c>
      <c r="E73" s="918">
        <v>249636</v>
      </c>
      <c r="F73" s="833">
        <v>883</v>
      </c>
      <c r="G73" s="1036">
        <f>F73/E73*100</f>
        <v>0.35371500905318143</v>
      </c>
    </row>
    <row r="74" spans="1:7" ht="14.45" customHeight="1">
      <c r="A74" s="24" t="s">
        <v>17</v>
      </c>
      <c r="B74" s="914">
        <v>152948</v>
      </c>
      <c r="C74" s="1089">
        <v>92</v>
      </c>
      <c r="D74" s="851">
        <f t="shared" si="7"/>
        <v>6.0151162486596757E-2</v>
      </c>
      <c r="E74" s="914">
        <v>547106</v>
      </c>
      <c r="F74" s="847">
        <v>784</v>
      </c>
      <c r="G74" s="1041">
        <f>F74/E74*100</f>
        <v>0.14329947030374371</v>
      </c>
    </row>
    <row r="75" spans="1:7" ht="14.45" customHeight="1">
      <c r="A75" s="28" t="s">
        <v>18</v>
      </c>
      <c r="B75" s="918">
        <v>33506</v>
      </c>
      <c r="C75" s="1088">
        <v>55</v>
      </c>
      <c r="D75" s="860">
        <f t="shared" si="7"/>
        <v>0.16414970453053185</v>
      </c>
      <c r="E75" s="918">
        <v>128396</v>
      </c>
      <c r="F75" s="833">
        <v>379</v>
      </c>
      <c r="G75" s="1036">
        <f>F75/E75*100</f>
        <v>0.29518053521916571</v>
      </c>
    </row>
    <row r="76" spans="1:7" ht="14.45" customHeight="1">
      <c r="A76" s="24" t="s">
        <v>19</v>
      </c>
      <c r="B76" s="914">
        <v>7293</v>
      </c>
      <c r="C76" s="1089">
        <v>5</v>
      </c>
      <c r="D76" s="851">
        <f t="shared" si="7"/>
        <v>6.8558892088303861E-2</v>
      </c>
      <c r="E76" s="914">
        <v>27589</v>
      </c>
      <c r="F76" s="847">
        <v>49</v>
      </c>
      <c r="G76" s="1041">
        <f>F76/E76*100</f>
        <v>0.17760701728949943</v>
      </c>
    </row>
    <row r="77" spans="1:7" ht="14.45" customHeight="1">
      <c r="A77" s="28" t="s">
        <v>20</v>
      </c>
      <c r="B77" s="918">
        <v>54620</v>
      </c>
      <c r="C77" s="1088">
        <v>1</v>
      </c>
      <c r="D77" s="860">
        <f t="shared" si="7"/>
        <v>1.8308311973636031E-3</v>
      </c>
      <c r="E77" s="918">
        <v>135591</v>
      </c>
      <c r="F77" s="833">
        <v>0</v>
      </c>
      <c r="G77" s="1036">
        <v>0</v>
      </c>
    </row>
    <row r="78" spans="1:7" ht="14.45" customHeight="1">
      <c r="A78" s="24" t="s">
        <v>21</v>
      </c>
      <c r="B78" s="914">
        <v>28866</v>
      </c>
      <c r="C78" s="1089">
        <v>0</v>
      </c>
      <c r="D78" s="851">
        <f>C78/B78*100</f>
        <v>0</v>
      </c>
      <c r="E78" s="914">
        <v>64938</v>
      </c>
      <c r="F78" s="847">
        <v>5</v>
      </c>
      <c r="G78" s="1041">
        <f t="shared" ref="G78:G83" si="8">F78/E78*100</f>
        <v>7.6996519757306968E-3</v>
      </c>
    </row>
    <row r="79" spans="1:7" ht="14.45" customHeight="1">
      <c r="A79" s="28" t="s">
        <v>22</v>
      </c>
      <c r="B79" s="918">
        <v>26773</v>
      </c>
      <c r="C79" s="833">
        <v>23</v>
      </c>
      <c r="D79" s="1037">
        <f>C79/B79*100</f>
        <v>8.5907444066783703E-2</v>
      </c>
      <c r="E79" s="918">
        <v>87837</v>
      </c>
      <c r="F79" s="833">
        <v>106</v>
      </c>
      <c r="G79" s="1036">
        <f t="shared" si="8"/>
        <v>0.12067807416009199</v>
      </c>
    </row>
    <row r="80" spans="1:7" ht="14.45" customHeight="1" thickBot="1">
      <c r="A80" s="861" t="s">
        <v>23</v>
      </c>
      <c r="B80" s="922">
        <v>27053</v>
      </c>
      <c r="C80" s="865">
        <v>0</v>
      </c>
      <c r="D80" s="1048">
        <f>C80/B80*100</f>
        <v>0</v>
      </c>
      <c r="E80" s="922">
        <v>65756</v>
      </c>
      <c r="F80" s="865">
        <v>3</v>
      </c>
      <c r="G80" s="1047">
        <f t="shared" si="8"/>
        <v>4.5623213090820614E-3</v>
      </c>
    </row>
    <row r="81" spans="1:7" ht="14.45" customHeight="1">
      <c r="A81" s="870" t="s">
        <v>28</v>
      </c>
      <c r="B81" s="927">
        <f>SUM(B65:B66,B69,B70,B71,B73,B74,B75,B76,B79)</f>
        <v>590439</v>
      </c>
      <c r="C81" s="931">
        <f>SUM(C65:C66,C69,C70,C71,C73,C74,C75,C76,C79)</f>
        <v>761</v>
      </c>
      <c r="D81" s="1052">
        <v>0.1288871500696939</v>
      </c>
      <c r="E81" s="927">
        <f>SUM(E65:E66,E69,E70,E71,E73,E74,E75,E76,E79)</f>
        <v>2095367</v>
      </c>
      <c r="F81" s="931">
        <f>SUM(F65:F66,F69,F70,F71,F73,F74,F75,F76,F79)</f>
        <v>4741</v>
      </c>
      <c r="G81" s="1052">
        <f t="shared" si="8"/>
        <v>0.22626107980129495</v>
      </c>
    </row>
    <row r="82" spans="1:7" ht="14.45" customHeight="1">
      <c r="A82" s="882" t="s">
        <v>27</v>
      </c>
      <c r="B82" s="939">
        <f>SUM(B67,B68,B72,B77,B78,B80)</f>
        <v>219469</v>
      </c>
      <c r="C82" s="943">
        <f>SUM(C67,C68,C72,C77,C78,C80)</f>
        <v>23</v>
      </c>
      <c r="D82" s="1056">
        <v>1.0479839977399997E-2</v>
      </c>
      <c r="E82" s="939">
        <f>SUM(E67,E68,E72,E77,E78,E80)</f>
        <v>517691</v>
      </c>
      <c r="F82" s="943">
        <f>SUM(F67,F68,F72,F77,F78,F80)</f>
        <v>102</v>
      </c>
      <c r="G82" s="1056">
        <f t="shared" si="8"/>
        <v>1.9702872949307601E-2</v>
      </c>
    </row>
    <row r="83" spans="1:7" ht="14.45" customHeight="1">
      <c r="A83" s="890" t="s">
        <v>26</v>
      </c>
      <c r="B83" s="951">
        <f>SUM(B65:B80)</f>
        <v>809908</v>
      </c>
      <c r="C83" s="1093">
        <f>SUM(C65:C80)</f>
        <v>784</v>
      </c>
      <c r="D83" s="1060">
        <v>9.6801118151691304E-2</v>
      </c>
      <c r="E83" s="951">
        <f>SUM(E65:E80)</f>
        <v>2613058</v>
      </c>
      <c r="F83" s="955">
        <f>SUM(F65:F80)</f>
        <v>4843</v>
      </c>
      <c r="G83" s="1060">
        <f t="shared" si="8"/>
        <v>0.1853384042757566</v>
      </c>
    </row>
    <row r="84" spans="1:7" ht="14.45" customHeight="1">
      <c r="A84" s="1919" t="s">
        <v>470</v>
      </c>
      <c r="B84" s="1919"/>
      <c r="C84" s="1919"/>
      <c r="D84" s="1919"/>
      <c r="E84" s="1919"/>
      <c r="F84" s="1919"/>
      <c r="G84" s="1919"/>
    </row>
    <row r="85" spans="1:7" ht="46.5" customHeight="1">
      <c r="A85" s="1850" t="s">
        <v>481</v>
      </c>
      <c r="B85" s="1850"/>
      <c r="C85" s="1850"/>
      <c r="D85" s="1850"/>
      <c r="E85" s="1850"/>
      <c r="F85" s="1850"/>
      <c r="G85" s="1850"/>
    </row>
    <row r="86" spans="1:7" ht="14.45" customHeight="1">
      <c r="A86" s="1027"/>
      <c r="B86" s="1027"/>
      <c r="C86" s="1027"/>
      <c r="D86" s="1027"/>
      <c r="E86" s="1027"/>
      <c r="F86" s="1027"/>
      <c r="G86" s="1027"/>
    </row>
    <row r="87" spans="1:7" ht="23.25" customHeight="1">
      <c r="A87" s="1910">
        <v>2020</v>
      </c>
      <c r="B87" s="1910"/>
      <c r="C87" s="1910"/>
      <c r="D87" s="1910"/>
      <c r="E87" s="1910"/>
      <c r="F87" s="1910"/>
      <c r="G87" s="1910"/>
    </row>
    <row r="88" spans="1:7" ht="14.45" customHeight="1">
      <c r="A88" s="1032"/>
      <c r="B88" s="1032"/>
      <c r="C88" s="1032"/>
      <c r="D88" s="1032"/>
      <c r="E88" s="1032"/>
      <c r="F88" s="1032"/>
      <c r="G88" s="1032"/>
    </row>
    <row r="89" spans="1:7" ht="30" customHeight="1">
      <c r="A89" s="1921" t="s">
        <v>548</v>
      </c>
      <c r="B89" s="1921"/>
      <c r="C89" s="1921"/>
      <c r="D89" s="1921"/>
      <c r="E89" s="1921"/>
      <c r="F89" s="1921"/>
      <c r="G89" s="1921"/>
    </row>
    <row r="90" spans="1:7" ht="35.25" customHeight="1">
      <c r="A90" s="1844" t="s">
        <v>8</v>
      </c>
      <c r="B90" s="1834" t="s">
        <v>542</v>
      </c>
      <c r="C90" s="1835"/>
      <c r="D90" s="1841"/>
      <c r="E90" s="1834" t="s">
        <v>543</v>
      </c>
      <c r="F90" s="1835"/>
      <c r="G90" s="1835"/>
    </row>
    <row r="91" spans="1:7" ht="52.5" customHeight="1">
      <c r="A91" s="1844"/>
      <c r="B91" s="1085" t="s">
        <v>544</v>
      </c>
      <c r="C91" s="1834" t="s">
        <v>545</v>
      </c>
      <c r="D91" s="1841"/>
      <c r="E91" s="1085" t="s">
        <v>544</v>
      </c>
      <c r="F91" s="1834" t="s">
        <v>545</v>
      </c>
      <c r="G91" s="1835"/>
    </row>
    <row r="92" spans="1:7" ht="14.45" customHeight="1" thickBot="1">
      <c r="A92" s="1845"/>
      <c r="B92" s="1836" t="s">
        <v>1</v>
      </c>
      <c r="C92" s="1837"/>
      <c r="D92" s="1086" t="s">
        <v>469</v>
      </c>
      <c r="E92" s="1836" t="s">
        <v>1</v>
      </c>
      <c r="F92" s="1837"/>
      <c r="G92" s="1087" t="s">
        <v>469</v>
      </c>
    </row>
    <row r="93" spans="1:7" ht="14.45" customHeight="1">
      <c r="A93" s="28" t="s">
        <v>9</v>
      </c>
      <c r="B93" s="910">
        <v>98546</v>
      </c>
      <c r="C93" s="833">
        <v>209</v>
      </c>
      <c r="D93" s="1037">
        <f>C93/B93*100</f>
        <v>0.21208369695370691</v>
      </c>
      <c r="E93" s="910">
        <v>346864</v>
      </c>
      <c r="F93" s="833">
        <v>2359</v>
      </c>
      <c r="G93" s="1036">
        <f>F93/E93*100</f>
        <v>0.68009363900548914</v>
      </c>
    </row>
    <row r="94" spans="1:7" ht="14.45" customHeight="1">
      <c r="A94" s="24" t="s">
        <v>10</v>
      </c>
      <c r="B94" s="914">
        <v>114186</v>
      </c>
      <c r="C94" s="847">
        <v>72</v>
      </c>
      <c r="D94" s="1042">
        <f t="shared" ref="D94:D108" si="9">C94/B94*100</f>
        <v>6.3055015501024644E-2</v>
      </c>
      <c r="E94" s="914">
        <v>406111</v>
      </c>
      <c r="F94" s="847">
        <v>526</v>
      </c>
      <c r="G94" s="1041">
        <f t="shared" ref="G94:G111" si="10">F94/E94*100</f>
        <v>0.12952123926709694</v>
      </c>
    </row>
    <row r="95" spans="1:7" ht="14.45" customHeight="1">
      <c r="A95" s="28" t="s">
        <v>11</v>
      </c>
      <c r="B95" s="918">
        <v>52407</v>
      </c>
      <c r="C95" s="833">
        <v>33</v>
      </c>
      <c r="D95" s="1037">
        <f t="shared" si="9"/>
        <v>6.2968687389089242E-2</v>
      </c>
      <c r="E95" s="918">
        <v>120429</v>
      </c>
      <c r="F95" s="833">
        <v>161</v>
      </c>
      <c r="G95" s="1036">
        <f t="shared" si="10"/>
        <v>0.13368872945885127</v>
      </c>
    </row>
    <row r="96" spans="1:7" ht="14.45" customHeight="1">
      <c r="A96" s="24" t="s">
        <v>12</v>
      </c>
      <c r="B96" s="914">
        <v>36303</v>
      </c>
      <c r="C96" s="847">
        <v>3</v>
      </c>
      <c r="D96" s="1042">
        <f t="shared" si="9"/>
        <v>8.2637798529047179E-3</v>
      </c>
      <c r="E96" s="914">
        <v>78270</v>
      </c>
      <c r="F96" s="847">
        <v>7</v>
      </c>
      <c r="G96" s="1041">
        <f t="shared" si="10"/>
        <v>8.9434010476555515E-3</v>
      </c>
    </row>
    <row r="97" spans="1:7" ht="14.45" customHeight="1">
      <c r="A97" s="28" t="s">
        <v>13</v>
      </c>
      <c r="B97" s="918">
        <v>6007</v>
      </c>
      <c r="C97" s="833">
        <v>9</v>
      </c>
      <c r="D97" s="1037">
        <f t="shared" si="9"/>
        <v>0.14982520392874979</v>
      </c>
      <c r="E97" s="918">
        <v>20110</v>
      </c>
      <c r="F97" s="833">
        <v>28</v>
      </c>
      <c r="G97" s="1036">
        <f t="shared" si="10"/>
        <v>0.139234211834908</v>
      </c>
    </row>
    <row r="98" spans="1:7" ht="14.45" customHeight="1">
      <c r="A98" s="24" t="s">
        <v>14</v>
      </c>
      <c r="B98" s="914">
        <v>28429</v>
      </c>
      <c r="C98" s="847">
        <v>36</v>
      </c>
      <c r="D98" s="1042">
        <f t="shared" si="9"/>
        <v>0.12663125681522389</v>
      </c>
      <c r="E98" s="914">
        <v>56978</v>
      </c>
      <c r="F98" s="847">
        <v>107</v>
      </c>
      <c r="G98" s="1041">
        <f t="shared" si="10"/>
        <v>0.18779177928323212</v>
      </c>
    </row>
    <row r="99" spans="1:7" ht="14.45" customHeight="1">
      <c r="A99" s="28" t="s">
        <v>15</v>
      </c>
      <c r="B99" s="918">
        <v>58423</v>
      </c>
      <c r="C99" s="833">
        <v>37</v>
      </c>
      <c r="D99" s="1037">
        <f t="shared" si="9"/>
        <v>6.333122229259025E-2</v>
      </c>
      <c r="E99" s="918">
        <v>200498</v>
      </c>
      <c r="F99" s="833">
        <v>278</v>
      </c>
      <c r="G99" s="1036">
        <f t="shared" si="10"/>
        <v>0.13865474967331345</v>
      </c>
    </row>
    <row r="100" spans="1:7" ht="14.45" customHeight="1">
      <c r="A100" s="24" t="s">
        <v>24</v>
      </c>
      <c r="B100" s="914">
        <v>22674</v>
      </c>
      <c r="C100" s="847">
        <v>0</v>
      </c>
      <c r="D100" s="1042">
        <f t="shared" si="9"/>
        <v>0</v>
      </c>
      <c r="E100" s="914">
        <v>49956</v>
      </c>
      <c r="F100" s="847">
        <v>0</v>
      </c>
      <c r="G100" s="1041">
        <v>0</v>
      </c>
    </row>
    <row r="101" spans="1:7" ht="14.45" customHeight="1">
      <c r="A101" s="28" t="s">
        <v>16</v>
      </c>
      <c r="B101" s="918">
        <v>73853</v>
      </c>
      <c r="C101" s="833">
        <v>150</v>
      </c>
      <c r="D101" s="1037">
        <f t="shared" si="9"/>
        <v>0.20310617036545572</v>
      </c>
      <c r="E101" s="918">
        <v>243837</v>
      </c>
      <c r="F101" s="833">
        <v>1166</v>
      </c>
      <c r="G101" s="1036">
        <f t="shared" si="10"/>
        <v>0.47818829792033202</v>
      </c>
    </row>
    <row r="102" spans="1:7" ht="14.45" customHeight="1">
      <c r="A102" s="24" t="s">
        <v>17</v>
      </c>
      <c r="B102" s="914">
        <v>151736</v>
      </c>
      <c r="C102" s="847">
        <v>97</v>
      </c>
      <c r="D102" s="1042">
        <f t="shared" si="9"/>
        <v>6.3926820266779136E-2</v>
      </c>
      <c r="E102" s="914">
        <v>534446</v>
      </c>
      <c r="F102" s="847">
        <v>1034</v>
      </c>
      <c r="G102" s="1041">
        <f t="shared" si="10"/>
        <v>0.19347137035359979</v>
      </c>
    </row>
    <row r="103" spans="1:7" ht="14.45" customHeight="1">
      <c r="A103" s="28" t="s">
        <v>18</v>
      </c>
      <c r="B103" s="918">
        <v>35831</v>
      </c>
      <c r="C103" s="833">
        <v>123</v>
      </c>
      <c r="D103" s="1037">
        <f t="shared" si="9"/>
        <v>0.34327816695040608</v>
      </c>
      <c r="E103" s="918">
        <v>126346</v>
      </c>
      <c r="F103" s="833">
        <v>492</v>
      </c>
      <c r="G103" s="1036">
        <f t="shared" si="10"/>
        <v>0.3894068668576765</v>
      </c>
    </row>
    <row r="104" spans="1:7" ht="14.45" customHeight="1">
      <c r="A104" s="24" t="s">
        <v>19</v>
      </c>
      <c r="B104" s="914">
        <v>7321</v>
      </c>
      <c r="C104" s="847">
        <v>5</v>
      </c>
      <c r="D104" s="1042">
        <f t="shared" si="9"/>
        <v>6.8296680781314026E-2</v>
      </c>
      <c r="E104" s="914">
        <v>27379</v>
      </c>
      <c r="F104" s="847">
        <v>56</v>
      </c>
      <c r="G104" s="1041">
        <f t="shared" si="10"/>
        <v>0.20453632345958581</v>
      </c>
    </row>
    <row r="105" spans="1:7" ht="14.45" customHeight="1">
      <c r="A105" s="28" t="s">
        <v>20</v>
      </c>
      <c r="B105" s="918">
        <v>57015</v>
      </c>
      <c r="C105" s="833">
        <v>4</v>
      </c>
      <c r="D105" s="1037">
        <f t="shared" si="9"/>
        <v>7.0156976234324302E-3</v>
      </c>
      <c r="E105" s="918">
        <v>135554</v>
      </c>
      <c r="F105" s="833">
        <v>0</v>
      </c>
      <c r="G105" s="1036">
        <v>0</v>
      </c>
    </row>
    <row r="106" spans="1:7" ht="14.45" customHeight="1">
      <c r="A106" s="24" t="s">
        <v>21</v>
      </c>
      <c r="B106" s="914">
        <v>30603</v>
      </c>
      <c r="C106" s="847">
        <v>1</v>
      </c>
      <c r="D106" s="1042">
        <f t="shared" si="9"/>
        <v>3.26765349802307E-3</v>
      </c>
      <c r="E106" s="914">
        <v>64725</v>
      </c>
      <c r="F106" s="847">
        <v>5</v>
      </c>
      <c r="G106" s="1041">
        <f t="shared" si="10"/>
        <v>7.7249903437620702E-3</v>
      </c>
    </row>
    <row r="107" spans="1:7" ht="14.45" customHeight="1">
      <c r="A107" s="28" t="s">
        <v>22</v>
      </c>
      <c r="B107" s="918">
        <v>27038</v>
      </c>
      <c r="C107" s="833">
        <v>40</v>
      </c>
      <c r="D107" s="1037">
        <f t="shared" si="9"/>
        <v>0.14793993638582736</v>
      </c>
      <c r="E107" s="918">
        <v>86956</v>
      </c>
      <c r="F107" s="833">
        <v>154</v>
      </c>
      <c r="G107" s="1036">
        <f t="shared" si="10"/>
        <v>0.17710106260637565</v>
      </c>
    </row>
    <row r="108" spans="1:7" ht="14.45" customHeight="1" thickBot="1">
      <c r="A108" s="861" t="s">
        <v>23</v>
      </c>
      <c r="B108" s="922">
        <v>28791</v>
      </c>
      <c r="C108" s="865">
        <v>0</v>
      </c>
      <c r="D108" s="1048">
        <f t="shared" si="9"/>
        <v>0</v>
      </c>
      <c r="E108" s="922">
        <v>66256</v>
      </c>
      <c r="F108" s="865">
        <v>10</v>
      </c>
      <c r="G108" s="1047">
        <f t="shared" si="10"/>
        <v>1.5092972711905336E-2</v>
      </c>
    </row>
    <row r="109" spans="1:7" ht="14.45" customHeight="1">
      <c r="A109" s="870" t="s">
        <v>28</v>
      </c>
      <c r="B109" s="927">
        <f>SUM(B93:B94,B97,B98,B99,B101,B102,B103,B104,B107)</f>
        <v>601370</v>
      </c>
      <c r="C109" s="931">
        <v>778</v>
      </c>
      <c r="D109" s="1052">
        <v>0.12937126893592962</v>
      </c>
      <c r="E109" s="927">
        <f>SUM(E93:E94,E97,E98,E99,E101,E102,E103,E104,E107)</f>
        <v>2049525</v>
      </c>
      <c r="F109" s="931">
        <f>SUM(F93:F94,F97,F98,F99,F101,F102,F103,F104,F107)</f>
        <v>6200</v>
      </c>
      <c r="G109" s="1052">
        <f t="shared" si="10"/>
        <v>0.30250911796635804</v>
      </c>
    </row>
    <row r="110" spans="1:7" ht="14.45" customHeight="1">
      <c r="A110" s="882" t="s">
        <v>27</v>
      </c>
      <c r="B110" s="939">
        <f>SUM(B95,B96,B100,B105,B106,B108)</f>
        <v>227793</v>
      </c>
      <c r="C110" s="943">
        <v>41</v>
      </c>
      <c r="D110" s="1056">
        <v>1.6681811995978808E-2</v>
      </c>
      <c r="E110" s="939">
        <f>SUM(E95,E96,E100,E105,E106,E108)</f>
        <v>515190</v>
      </c>
      <c r="F110" s="943">
        <f>SUM(F95,F96,F100,F105,F106,F108)</f>
        <v>183</v>
      </c>
      <c r="G110" s="1056">
        <f t="shared" si="10"/>
        <v>3.5520875793396613E-2</v>
      </c>
    </row>
    <row r="111" spans="1:7" ht="14.45" customHeight="1">
      <c r="A111" s="890" t="s">
        <v>26</v>
      </c>
      <c r="B111" s="951">
        <f>SUM(B93:B108)</f>
        <v>829163</v>
      </c>
      <c r="C111" s="955">
        <v>819</v>
      </c>
      <c r="D111" s="1060">
        <v>9.8412495492442395E-2</v>
      </c>
      <c r="E111" s="951">
        <f>SUM(E93:E108)</f>
        <v>2564715</v>
      </c>
      <c r="F111" s="955">
        <f>SUM(F93:F108)</f>
        <v>6383</v>
      </c>
      <c r="G111" s="1060">
        <f t="shared" si="10"/>
        <v>0.24887755559584593</v>
      </c>
    </row>
    <row r="112" spans="1:7" ht="14.45" customHeight="1">
      <c r="A112" s="1919" t="s">
        <v>470</v>
      </c>
      <c r="B112" s="1919"/>
      <c r="C112" s="1919"/>
      <c r="D112" s="1919"/>
      <c r="E112" s="1919"/>
      <c r="F112" s="1919"/>
      <c r="G112" s="1919"/>
    </row>
    <row r="113" spans="1:9" ht="47.25" customHeight="1">
      <c r="A113" s="1850" t="s">
        <v>486</v>
      </c>
      <c r="B113" s="1850"/>
      <c r="C113" s="1850"/>
      <c r="D113" s="1850"/>
      <c r="E113" s="1850"/>
      <c r="F113" s="1850"/>
      <c r="G113" s="1850"/>
      <c r="H113" s="1098"/>
      <c r="I113" s="1098"/>
    </row>
    <row r="114" spans="1:9" ht="14.45" customHeight="1">
      <c r="A114" s="1027"/>
      <c r="B114" s="1027"/>
      <c r="C114" s="1027"/>
      <c r="D114" s="1027"/>
      <c r="E114" s="1027"/>
      <c r="F114" s="1027"/>
      <c r="G114" s="1027"/>
    </row>
    <row r="115" spans="1:9" ht="24" customHeight="1">
      <c r="A115" s="1910">
        <v>2019</v>
      </c>
      <c r="B115" s="1910"/>
      <c r="C115" s="1910"/>
      <c r="D115" s="1910"/>
      <c r="E115" s="1910"/>
      <c r="F115" s="1910"/>
      <c r="G115" s="1910"/>
    </row>
    <row r="116" spans="1:9" ht="14.45" customHeight="1">
      <c r="A116" s="1027"/>
      <c r="B116" s="1027"/>
      <c r="C116" s="1027"/>
      <c r="D116" s="1027"/>
      <c r="E116" s="1027"/>
      <c r="F116" s="1027"/>
      <c r="G116" s="1027"/>
    </row>
    <row r="117" spans="1:9" ht="30" customHeight="1">
      <c r="A117" s="1921" t="s">
        <v>549</v>
      </c>
      <c r="B117" s="1921"/>
      <c r="C117" s="1921"/>
      <c r="D117" s="1921"/>
      <c r="E117" s="1921"/>
      <c r="F117" s="1921"/>
      <c r="G117" s="1921"/>
    </row>
    <row r="118" spans="1:9" ht="37.5" customHeight="1">
      <c r="A118" s="1844" t="s">
        <v>8</v>
      </c>
      <c r="B118" s="1834" t="s">
        <v>542</v>
      </c>
      <c r="C118" s="1835"/>
      <c r="D118" s="1841"/>
      <c r="E118" s="1834" t="s">
        <v>543</v>
      </c>
      <c r="F118" s="1835"/>
      <c r="G118" s="1835"/>
    </row>
    <row r="119" spans="1:9" ht="50.25" customHeight="1">
      <c r="A119" s="1844"/>
      <c r="B119" s="1085" t="s">
        <v>544</v>
      </c>
      <c r="C119" s="1834" t="s">
        <v>545</v>
      </c>
      <c r="D119" s="1841"/>
      <c r="E119" s="1085" t="s">
        <v>544</v>
      </c>
      <c r="F119" s="1834" t="s">
        <v>545</v>
      </c>
      <c r="G119" s="1835"/>
    </row>
    <row r="120" spans="1:9" ht="14.45" customHeight="1" thickBot="1">
      <c r="A120" s="1845"/>
      <c r="B120" s="1836" t="s">
        <v>1</v>
      </c>
      <c r="C120" s="1837"/>
      <c r="D120" s="1086" t="s">
        <v>469</v>
      </c>
      <c r="E120" s="1836" t="s">
        <v>1</v>
      </c>
      <c r="F120" s="1837"/>
      <c r="G120" s="1087" t="s">
        <v>469</v>
      </c>
    </row>
    <row r="121" spans="1:9" ht="14.45" customHeight="1">
      <c r="A121" s="975" t="s">
        <v>9</v>
      </c>
      <c r="B121" s="910">
        <v>96465</v>
      </c>
      <c r="C121" s="833">
        <v>271</v>
      </c>
      <c r="D121" s="1037">
        <f>C121/B121*100</f>
        <v>0.28093090758306122</v>
      </c>
      <c r="E121" s="910">
        <v>338047</v>
      </c>
      <c r="F121" s="833">
        <v>2691</v>
      </c>
      <c r="G121" s="1036">
        <f>F121/E121*100</f>
        <v>0.79604315376264245</v>
      </c>
    </row>
    <row r="122" spans="1:9" ht="14.45" customHeight="1">
      <c r="A122" s="977" t="s">
        <v>10</v>
      </c>
      <c r="B122" s="914">
        <v>109549</v>
      </c>
      <c r="C122" s="847">
        <v>86</v>
      </c>
      <c r="D122" s="1042">
        <f t="shared" ref="D122:D139" si="11">C122/B122*100</f>
        <v>7.8503683283279627E-2</v>
      </c>
      <c r="E122" s="914">
        <v>390974</v>
      </c>
      <c r="F122" s="847">
        <v>690</v>
      </c>
      <c r="G122" s="1041">
        <f t="shared" ref="G122:G139" si="12">F122/E122*100</f>
        <v>0.17648232363277352</v>
      </c>
    </row>
    <row r="123" spans="1:9" ht="14.45" customHeight="1">
      <c r="A123" s="975" t="s">
        <v>11</v>
      </c>
      <c r="B123" s="918">
        <v>51951</v>
      </c>
      <c r="C123" s="833">
        <v>42</v>
      </c>
      <c r="D123" s="1037">
        <f t="shared" si="11"/>
        <v>8.0845412022867713E-2</v>
      </c>
      <c r="E123" s="918">
        <v>117388</v>
      </c>
      <c r="F123" s="833">
        <v>162</v>
      </c>
      <c r="G123" s="1036">
        <f t="shared" si="12"/>
        <v>0.13800388455378745</v>
      </c>
    </row>
    <row r="124" spans="1:9" ht="14.45" customHeight="1">
      <c r="A124" s="977" t="s">
        <v>12</v>
      </c>
      <c r="B124" s="914">
        <v>36529</v>
      </c>
      <c r="C124" s="847">
        <v>5</v>
      </c>
      <c r="D124" s="1042">
        <f t="shared" si="11"/>
        <v>1.3687754934435652E-2</v>
      </c>
      <c r="E124" s="914">
        <v>74916</v>
      </c>
      <c r="F124" s="847">
        <v>10</v>
      </c>
      <c r="G124" s="1041">
        <f t="shared" si="12"/>
        <v>1.3348283410753378E-2</v>
      </c>
    </row>
    <row r="125" spans="1:9" ht="14.45" customHeight="1">
      <c r="A125" s="975" t="s">
        <v>13</v>
      </c>
      <c r="B125" s="918">
        <v>5851</v>
      </c>
      <c r="C125" s="833">
        <v>5</v>
      </c>
      <c r="D125" s="1037">
        <f t="shared" si="11"/>
        <v>8.545547769612033E-2</v>
      </c>
      <c r="E125" s="918">
        <v>19602</v>
      </c>
      <c r="F125" s="833">
        <v>29</v>
      </c>
      <c r="G125" s="1036">
        <f t="shared" si="12"/>
        <v>0.14794408733802672</v>
      </c>
    </row>
    <row r="126" spans="1:9" ht="14.45" customHeight="1">
      <c r="A126" s="977" t="s">
        <v>14</v>
      </c>
      <c r="B126" s="914">
        <v>28699</v>
      </c>
      <c r="C126" s="847">
        <v>39</v>
      </c>
      <c r="D126" s="1042">
        <f t="shared" si="11"/>
        <v>0.13589323669814279</v>
      </c>
      <c r="E126" s="914">
        <v>54389</v>
      </c>
      <c r="F126" s="847">
        <v>119</v>
      </c>
      <c r="G126" s="1041">
        <f t="shared" si="12"/>
        <v>0.21879424148265272</v>
      </c>
    </row>
    <row r="127" spans="1:9" ht="14.45" customHeight="1">
      <c r="A127" s="975" t="s">
        <v>15</v>
      </c>
      <c r="B127" s="918">
        <v>57749</v>
      </c>
      <c r="C127" s="833">
        <v>59</v>
      </c>
      <c r="D127" s="1037">
        <f t="shared" si="11"/>
        <v>0.10216627127742473</v>
      </c>
      <c r="E127" s="918">
        <v>195127</v>
      </c>
      <c r="F127" s="833">
        <v>315</v>
      </c>
      <c r="G127" s="1036">
        <f t="shared" si="12"/>
        <v>0.16143332291276963</v>
      </c>
    </row>
    <row r="128" spans="1:9" ht="14.45" customHeight="1">
      <c r="A128" s="977" t="s">
        <v>24</v>
      </c>
      <c r="B128" s="914">
        <v>22825</v>
      </c>
      <c r="C128" s="847">
        <v>0</v>
      </c>
      <c r="D128" s="1042">
        <f t="shared" si="11"/>
        <v>0</v>
      </c>
      <c r="E128" s="914">
        <v>49234</v>
      </c>
      <c r="F128" s="847">
        <v>1</v>
      </c>
      <c r="G128" s="1041">
        <f t="shared" si="12"/>
        <v>2.0311167079660399E-3</v>
      </c>
    </row>
    <row r="129" spans="1:12" ht="14.45" customHeight="1">
      <c r="A129" s="975" t="s">
        <v>16</v>
      </c>
      <c r="B129" s="918">
        <v>72011</v>
      </c>
      <c r="C129" s="833">
        <v>427</v>
      </c>
      <c r="D129" s="1037">
        <f t="shared" si="11"/>
        <v>0.59296496368610352</v>
      </c>
      <c r="E129" s="918">
        <v>232960</v>
      </c>
      <c r="F129" s="833">
        <v>1319</v>
      </c>
      <c r="G129" s="1036">
        <f t="shared" si="12"/>
        <v>0.56619162087912089</v>
      </c>
    </row>
    <row r="130" spans="1:12" ht="14.45" customHeight="1">
      <c r="A130" s="977" t="s">
        <v>17</v>
      </c>
      <c r="B130" s="914">
        <v>147171</v>
      </c>
      <c r="C130" s="847">
        <v>130</v>
      </c>
      <c r="D130" s="1042">
        <f t="shared" si="11"/>
        <v>8.8332619877557389E-2</v>
      </c>
      <c r="E130" s="914">
        <v>518583</v>
      </c>
      <c r="F130" s="847">
        <v>1249</v>
      </c>
      <c r="G130" s="1041">
        <f t="shared" si="12"/>
        <v>0.24084862018230449</v>
      </c>
    </row>
    <row r="131" spans="1:12" ht="14.45" customHeight="1">
      <c r="A131" s="975" t="s">
        <v>18</v>
      </c>
      <c r="B131" s="918">
        <v>35933</v>
      </c>
      <c r="C131" s="833">
        <v>167</v>
      </c>
      <c r="D131" s="1037">
        <f t="shared" si="11"/>
        <v>0.4647538474382879</v>
      </c>
      <c r="E131" s="918">
        <v>122641</v>
      </c>
      <c r="F131" s="833">
        <v>562</v>
      </c>
      <c r="G131" s="1036">
        <f t="shared" si="12"/>
        <v>0.45824805733808438</v>
      </c>
    </row>
    <row r="132" spans="1:12" ht="14.45" customHeight="1">
      <c r="A132" s="977" t="s">
        <v>19</v>
      </c>
      <c r="B132" s="914">
        <v>7415</v>
      </c>
      <c r="C132" s="847">
        <v>12</v>
      </c>
      <c r="D132" s="1042">
        <f t="shared" si="11"/>
        <v>0.16183412002697234</v>
      </c>
      <c r="E132" s="914">
        <v>26758</v>
      </c>
      <c r="F132" s="847">
        <v>48</v>
      </c>
      <c r="G132" s="1041">
        <f t="shared" si="12"/>
        <v>0.17938560430525449</v>
      </c>
    </row>
    <row r="133" spans="1:12" ht="14.45" customHeight="1">
      <c r="A133" s="975" t="s">
        <v>20</v>
      </c>
      <c r="B133" s="918">
        <v>58186</v>
      </c>
      <c r="C133" s="833">
        <v>4</v>
      </c>
      <c r="D133" s="1037">
        <f t="shared" si="11"/>
        <v>6.8745058948888058E-3</v>
      </c>
      <c r="E133" s="918">
        <v>133429</v>
      </c>
      <c r="F133" s="833">
        <v>3</v>
      </c>
      <c r="G133" s="1036">
        <f t="shared" si="12"/>
        <v>2.2483867824835677E-3</v>
      </c>
    </row>
    <row r="134" spans="1:12" ht="14.45" customHeight="1">
      <c r="A134" s="977" t="s">
        <v>21</v>
      </c>
      <c r="B134" s="914">
        <v>31488</v>
      </c>
      <c r="C134" s="847">
        <v>4</v>
      </c>
      <c r="D134" s="1042">
        <f t="shared" si="11"/>
        <v>1.2703252032520327E-2</v>
      </c>
      <c r="E134" s="914">
        <v>63777</v>
      </c>
      <c r="F134" s="847">
        <v>9</v>
      </c>
      <c r="G134" s="1041">
        <f t="shared" si="12"/>
        <v>1.4111670351380591E-2</v>
      </c>
    </row>
    <row r="135" spans="1:12" ht="14.45" customHeight="1">
      <c r="A135" s="975" t="s">
        <v>22</v>
      </c>
      <c r="B135" s="918">
        <v>26860</v>
      </c>
      <c r="C135" s="833">
        <v>49</v>
      </c>
      <c r="D135" s="1037">
        <f t="shared" si="11"/>
        <v>0.18242740134028296</v>
      </c>
      <c r="E135" s="918">
        <v>85185</v>
      </c>
      <c r="F135" s="833">
        <v>221</v>
      </c>
      <c r="G135" s="1036">
        <f t="shared" si="12"/>
        <v>0.25943534659857959</v>
      </c>
    </row>
    <row r="136" spans="1:12" ht="14.45" customHeight="1" thickBot="1">
      <c r="A136" s="982" t="s">
        <v>23</v>
      </c>
      <c r="B136" s="922">
        <v>29745</v>
      </c>
      <c r="C136" s="865">
        <v>5</v>
      </c>
      <c r="D136" s="1048">
        <f t="shared" si="11"/>
        <v>1.6809547823163559E-2</v>
      </c>
      <c r="E136" s="922">
        <v>65603</v>
      </c>
      <c r="F136" s="865">
        <v>16</v>
      </c>
      <c r="G136" s="1047">
        <f t="shared" si="12"/>
        <v>2.4389128545950642E-2</v>
      </c>
    </row>
    <row r="137" spans="1:12" ht="14.45" customHeight="1">
      <c r="A137" s="1099" t="s">
        <v>28</v>
      </c>
      <c r="B137" s="927">
        <v>587703</v>
      </c>
      <c r="C137" s="931">
        <v>1245</v>
      </c>
      <c r="D137" s="1053">
        <f t="shared" si="11"/>
        <v>0.21184169555030349</v>
      </c>
      <c r="E137" s="927">
        <v>1984266</v>
      </c>
      <c r="F137" s="931">
        <v>7243</v>
      </c>
      <c r="G137" s="1052">
        <f t="shared" si="12"/>
        <v>0.36502162512485725</v>
      </c>
    </row>
    <row r="138" spans="1:12" ht="14.45" customHeight="1">
      <c r="A138" s="1100" t="s">
        <v>27</v>
      </c>
      <c r="B138" s="939">
        <v>230724</v>
      </c>
      <c r="C138" s="943">
        <v>60</v>
      </c>
      <c r="D138" s="1057">
        <f t="shared" si="11"/>
        <v>2.6005096999011806E-2</v>
      </c>
      <c r="E138" s="939">
        <v>504347</v>
      </c>
      <c r="F138" s="943">
        <v>201</v>
      </c>
      <c r="G138" s="1056">
        <f t="shared" si="12"/>
        <v>3.9853513553168754E-2</v>
      </c>
    </row>
    <row r="139" spans="1:12" ht="14.45" customHeight="1">
      <c r="A139" s="1101" t="s">
        <v>26</v>
      </c>
      <c r="B139" s="951">
        <v>818427</v>
      </c>
      <c r="C139" s="955">
        <v>1305</v>
      </c>
      <c r="D139" s="1061">
        <f t="shared" si="11"/>
        <v>0.15945221748549351</v>
      </c>
      <c r="E139" s="951">
        <v>2488613</v>
      </c>
      <c r="F139" s="955">
        <v>7444</v>
      </c>
      <c r="G139" s="1060">
        <f t="shared" si="12"/>
        <v>0.29912244290293427</v>
      </c>
    </row>
    <row r="140" spans="1:12" ht="14.45" customHeight="1">
      <c r="A140" s="1919" t="s">
        <v>470</v>
      </c>
      <c r="B140" s="1919"/>
      <c r="C140" s="1919"/>
      <c r="D140" s="1919"/>
      <c r="E140" s="1919"/>
      <c r="F140" s="1919"/>
      <c r="G140" s="1919"/>
    </row>
    <row r="141" spans="1:12" ht="47.25" customHeight="1">
      <c r="A141" s="1850" t="s">
        <v>490</v>
      </c>
      <c r="B141" s="1850"/>
      <c r="C141" s="1850"/>
      <c r="D141" s="1850"/>
      <c r="E141" s="1850"/>
      <c r="F141" s="1850"/>
      <c r="G141" s="1850"/>
      <c r="H141" s="1098"/>
      <c r="I141" s="1098"/>
      <c r="J141" s="1098"/>
      <c r="K141" s="1098"/>
      <c r="L141" s="1098"/>
    </row>
    <row r="142" spans="1:12" ht="14.45" customHeight="1">
      <c r="A142" s="1027"/>
      <c r="B142" s="1027"/>
      <c r="C142" s="1027"/>
      <c r="D142" s="1027"/>
      <c r="E142" s="1027"/>
      <c r="F142" s="1027"/>
      <c r="G142" s="1027"/>
    </row>
    <row r="143" spans="1:12" ht="24" customHeight="1">
      <c r="A143" s="1910">
        <v>2018</v>
      </c>
      <c r="B143" s="1910"/>
      <c r="C143" s="1910"/>
      <c r="D143" s="1910"/>
      <c r="E143" s="1910"/>
      <c r="F143" s="1910"/>
      <c r="G143" s="1910"/>
    </row>
    <row r="144" spans="1:12" ht="14.45" customHeight="1">
      <c r="A144" s="1028"/>
      <c r="B144" s="1003"/>
      <c r="C144" s="1003"/>
      <c r="D144" s="1003"/>
      <c r="E144" s="1003"/>
      <c r="F144" s="1003"/>
      <c r="G144" s="1003"/>
    </row>
    <row r="145" spans="1:7" ht="30" customHeight="1">
      <c r="A145" s="1920" t="s">
        <v>550</v>
      </c>
      <c r="B145" s="1920"/>
      <c r="C145" s="1920"/>
      <c r="D145" s="1920"/>
      <c r="E145" s="1920"/>
      <c r="F145" s="1920"/>
      <c r="G145" s="1920"/>
    </row>
    <row r="146" spans="1:7" ht="33.75" customHeight="1">
      <c r="A146" s="1844" t="s">
        <v>8</v>
      </c>
      <c r="B146" s="1834" t="s">
        <v>542</v>
      </c>
      <c r="C146" s="1835"/>
      <c r="D146" s="1841"/>
      <c r="E146" s="1834" t="s">
        <v>543</v>
      </c>
      <c r="F146" s="1835"/>
      <c r="G146" s="1835"/>
    </row>
    <row r="147" spans="1:7" ht="53.25" customHeight="1">
      <c r="A147" s="1844"/>
      <c r="B147" s="1085" t="s">
        <v>544</v>
      </c>
      <c r="C147" s="1834" t="s">
        <v>545</v>
      </c>
      <c r="D147" s="1841"/>
      <c r="E147" s="1085" t="s">
        <v>544</v>
      </c>
      <c r="F147" s="1834" t="s">
        <v>545</v>
      </c>
      <c r="G147" s="1835"/>
    </row>
    <row r="148" spans="1:7" ht="14.45" customHeight="1" thickBot="1">
      <c r="A148" s="1845"/>
      <c r="B148" s="1836" t="s">
        <v>1</v>
      </c>
      <c r="C148" s="1837"/>
      <c r="D148" s="1086" t="s">
        <v>469</v>
      </c>
      <c r="E148" s="1836" t="s">
        <v>1</v>
      </c>
      <c r="F148" s="1837"/>
      <c r="G148" s="1087" t="s">
        <v>469</v>
      </c>
    </row>
    <row r="149" spans="1:7" ht="14.45" customHeight="1">
      <c r="A149" s="28" t="s">
        <v>9</v>
      </c>
      <c r="B149" s="910">
        <v>93412</v>
      </c>
      <c r="C149" s="1088">
        <v>343</v>
      </c>
      <c r="D149" s="1037">
        <f>C149/B149*100</f>
        <v>0.36719051085513638</v>
      </c>
      <c r="E149" s="918">
        <v>328106</v>
      </c>
      <c r="F149" s="1088">
        <v>3084</v>
      </c>
      <c r="G149" s="1036">
        <f>F149/E149*100</f>
        <v>0.93994014129580084</v>
      </c>
    </row>
    <row r="150" spans="1:7" ht="14.45" customHeight="1">
      <c r="A150" s="24" t="s">
        <v>10</v>
      </c>
      <c r="B150" s="914">
        <v>103194</v>
      </c>
      <c r="C150" s="1089">
        <v>106</v>
      </c>
      <c r="D150" s="1042">
        <f t="shared" ref="D150:D167" si="13">C150/B150*100</f>
        <v>0.10271915033819795</v>
      </c>
      <c r="E150" s="914">
        <v>380196</v>
      </c>
      <c r="F150" s="1089">
        <v>771</v>
      </c>
      <c r="G150" s="1041">
        <f t="shared" ref="G150:G167" si="14">F150/E150*100</f>
        <v>0.20279013982261782</v>
      </c>
    </row>
    <row r="151" spans="1:7" ht="14.45" customHeight="1">
      <c r="A151" s="28" t="s">
        <v>11</v>
      </c>
      <c r="B151" s="918">
        <v>51809</v>
      </c>
      <c r="C151" s="1088">
        <v>34</v>
      </c>
      <c r="D151" s="1037">
        <f t="shared" si="13"/>
        <v>6.5625663494759595E-2</v>
      </c>
      <c r="E151" s="918">
        <v>114467</v>
      </c>
      <c r="F151" s="1088">
        <v>179</v>
      </c>
      <c r="G151" s="1036">
        <f t="shared" si="14"/>
        <v>0.15637694706771382</v>
      </c>
    </row>
    <row r="152" spans="1:7" ht="14.45" customHeight="1">
      <c r="A152" s="24" t="s">
        <v>12</v>
      </c>
      <c r="B152" s="914">
        <v>36063</v>
      </c>
      <c r="C152" s="1089">
        <v>5</v>
      </c>
      <c r="D152" s="851">
        <f t="shared" si="13"/>
        <v>1.3864625793749826E-2</v>
      </c>
      <c r="E152" s="914">
        <v>73271</v>
      </c>
      <c r="F152" s="1089">
        <v>16</v>
      </c>
      <c r="G152" s="1041">
        <f t="shared" si="14"/>
        <v>2.1836743049774125E-2</v>
      </c>
    </row>
    <row r="153" spans="1:7" ht="14.45" customHeight="1">
      <c r="A153" s="28" t="s">
        <v>13</v>
      </c>
      <c r="B153" s="918">
        <v>5783</v>
      </c>
      <c r="C153" s="1088">
        <v>5</v>
      </c>
      <c r="D153" s="860">
        <f t="shared" si="13"/>
        <v>8.6460314715545564E-2</v>
      </c>
      <c r="E153" s="918">
        <v>19126</v>
      </c>
      <c r="F153" s="1088">
        <v>35</v>
      </c>
      <c r="G153" s="1036">
        <f t="shared" si="14"/>
        <v>0.18299696747882463</v>
      </c>
    </row>
    <row r="154" spans="1:7" ht="14.45" customHeight="1">
      <c r="A154" s="24" t="s">
        <v>14</v>
      </c>
      <c r="B154" s="914">
        <v>26785</v>
      </c>
      <c r="C154" s="1089">
        <v>30</v>
      </c>
      <c r="D154" s="851">
        <f t="shared" si="13"/>
        <v>0.11200298674631323</v>
      </c>
      <c r="E154" s="914">
        <v>53416</v>
      </c>
      <c r="F154" s="1089">
        <v>149</v>
      </c>
      <c r="G154" s="1041">
        <f t="shared" si="14"/>
        <v>0.27894263890969001</v>
      </c>
    </row>
    <row r="155" spans="1:7" ht="14.45" customHeight="1">
      <c r="A155" s="28" t="s">
        <v>15</v>
      </c>
      <c r="B155" s="918">
        <v>55523</v>
      </c>
      <c r="C155" s="1088">
        <v>50</v>
      </c>
      <c r="D155" s="860">
        <f t="shared" si="13"/>
        <v>9.0052770923761322E-2</v>
      </c>
      <c r="E155" s="918">
        <v>189581</v>
      </c>
      <c r="F155" s="1088">
        <v>400</v>
      </c>
      <c r="G155" s="1036">
        <f t="shared" si="14"/>
        <v>0.21099160780879939</v>
      </c>
    </row>
    <row r="156" spans="1:7" ht="14.45" customHeight="1">
      <c r="A156" s="24" t="s">
        <v>24</v>
      </c>
      <c r="B156" s="914">
        <v>22995</v>
      </c>
      <c r="C156" s="1089">
        <v>0</v>
      </c>
      <c r="D156" s="851">
        <f t="shared" si="13"/>
        <v>0</v>
      </c>
      <c r="E156" s="914">
        <v>48622</v>
      </c>
      <c r="F156" s="1089" t="s">
        <v>523</v>
      </c>
      <c r="G156" s="1041" t="s">
        <v>523</v>
      </c>
    </row>
    <row r="157" spans="1:7" ht="14.45" customHeight="1">
      <c r="A157" s="28" t="s">
        <v>16</v>
      </c>
      <c r="B157" s="918">
        <v>68176</v>
      </c>
      <c r="C157" s="1088">
        <v>288</v>
      </c>
      <c r="D157" s="860">
        <f t="shared" si="13"/>
        <v>0.42243604787608546</v>
      </c>
      <c r="E157" s="918">
        <v>224906</v>
      </c>
      <c r="F157" s="1088">
        <v>1497</v>
      </c>
      <c r="G157" s="1036">
        <f t="shared" si="14"/>
        <v>0.66561141098948007</v>
      </c>
    </row>
    <row r="158" spans="1:7" ht="14.45" customHeight="1">
      <c r="A158" s="24" t="s">
        <v>17</v>
      </c>
      <c r="B158" s="914">
        <v>139784</v>
      </c>
      <c r="C158" s="1089">
        <v>265</v>
      </c>
      <c r="D158" s="851">
        <f t="shared" si="13"/>
        <v>0.18957820637555084</v>
      </c>
      <c r="E158" s="914">
        <v>505525</v>
      </c>
      <c r="F158" s="1089">
        <v>1619</v>
      </c>
      <c r="G158" s="1041">
        <f t="shared" si="14"/>
        <v>0.32026111468275553</v>
      </c>
    </row>
    <row r="159" spans="1:7" ht="14.45" customHeight="1">
      <c r="A159" s="28" t="s">
        <v>18</v>
      </c>
      <c r="B159" s="918">
        <v>34877</v>
      </c>
      <c r="C159" s="1088">
        <v>196</v>
      </c>
      <c r="D159" s="860">
        <f t="shared" si="13"/>
        <v>0.56197494050520402</v>
      </c>
      <c r="E159" s="918">
        <v>119452</v>
      </c>
      <c r="F159" s="1088">
        <v>664</v>
      </c>
      <c r="G159" s="1036">
        <f t="shared" si="14"/>
        <v>0.55587181462009838</v>
      </c>
    </row>
    <row r="160" spans="1:7" ht="14.45" customHeight="1">
      <c r="A160" s="24" t="s">
        <v>19</v>
      </c>
      <c r="B160" s="914">
        <v>7003</v>
      </c>
      <c r="C160" s="1089">
        <v>6</v>
      </c>
      <c r="D160" s="851">
        <f t="shared" si="13"/>
        <v>8.5677566757104098E-2</v>
      </c>
      <c r="E160" s="914">
        <v>26371</v>
      </c>
      <c r="F160" s="1089">
        <v>52</v>
      </c>
      <c r="G160" s="1041">
        <f t="shared" si="14"/>
        <v>0.19718630313602065</v>
      </c>
    </row>
    <row r="161" spans="1:7" ht="14.45" customHeight="1">
      <c r="A161" s="28" t="s">
        <v>20</v>
      </c>
      <c r="B161" s="918">
        <v>57382</v>
      </c>
      <c r="C161" s="1088" t="s">
        <v>523</v>
      </c>
      <c r="D161" s="860" t="s">
        <v>523</v>
      </c>
      <c r="E161" s="918">
        <v>132438</v>
      </c>
      <c r="F161" s="1088">
        <v>9</v>
      </c>
      <c r="G161" s="1036">
        <f t="shared" si="14"/>
        <v>6.7956326734018935E-3</v>
      </c>
    </row>
    <row r="162" spans="1:7" ht="14.45" customHeight="1">
      <c r="A162" s="24" t="s">
        <v>21</v>
      </c>
      <c r="B162" s="914">
        <v>31222</v>
      </c>
      <c r="C162" s="1089" t="s">
        <v>523</v>
      </c>
      <c r="D162" s="851" t="s">
        <v>523</v>
      </c>
      <c r="E162" s="914">
        <v>63025</v>
      </c>
      <c r="F162" s="1089" t="s">
        <v>523</v>
      </c>
      <c r="G162" s="1041" t="s">
        <v>523</v>
      </c>
    </row>
    <row r="163" spans="1:7" ht="14.45" customHeight="1">
      <c r="A163" s="28" t="s">
        <v>22</v>
      </c>
      <c r="B163" s="918">
        <v>25648</v>
      </c>
      <c r="C163" s="1088">
        <v>30</v>
      </c>
      <c r="D163" s="1037">
        <f t="shared" si="13"/>
        <v>0.11696818465377418</v>
      </c>
      <c r="E163" s="918">
        <v>83618</v>
      </c>
      <c r="F163" s="1088">
        <v>208</v>
      </c>
      <c r="G163" s="1036">
        <f t="shared" si="14"/>
        <v>0.24875026908081993</v>
      </c>
    </row>
    <row r="164" spans="1:7" ht="14.45" customHeight="1" thickBot="1">
      <c r="A164" s="861" t="s">
        <v>23</v>
      </c>
      <c r="B164" s="922">
        <v>29903</v>
      </c>
      <c r="C164" s="1090">
        <v>3</v>
      </c>
      <c r="D164" s="1048">
        <f t="shared" si="13"/>
        <v>1.0032438216901314E-2</v>
      </c>
      <c r="E164" s="922">
        <v>64818</v>
      </c>
      <c r="F164" s="1090">
        <v>14</v>
      </c>
      <c r="G164" s="1047">
        <f t="shared" si="14"/>
        <v>2.1598938566447592E-2</v>
      </c>
    </row>
    <row r="165" spans="1:7" ht="14.45" customHeight="1">
      <c r="A165" s="870" t="s">
        <v>28</v>
      </c>
      <c r="B165" s="927">
        <v>560185</v>
      </c>
      <c r="C165" s="1091">
        <v>1319</v>
      </c>
      <c r="D165" s="1052">
        <f t="shared" si="13"/>
        <v>0.23545792907700133</v>
      </c>
      <c r="E165" s="927">
        <v>1930297</v>
      </c>
      <c r="F165" s="1091">
        <v>8479</v>
      </c>
      <c r="G165" s="1052">
        <f>F165/E165*100</f>
        <v>0.43925882908174235</v>
      </c>
    </row>
    <row r="166" spans="1:7" ht="14.45" customHeight="1">
      <c r="A166" s="882" t="s">
        <v>27</v>
      </c>
      <c r="B166" s="939">
        <v>229374</v>
      </c>
      <c r="C166" s="1092">
        <v>46</v>
      </c>
      <c r="D166" s="1056">
        <f t="shared" si="13"/>
        <v>2.0054583344232563E-2</v>
      </c>
      <c r="E166" s="939">
        <v>496641</v>
      </c>
      <c r="F166" s="1092">
        <v>224</v>
      </c>
      <c r="G166" s="1056">
        <f>F166/E166*100</f>
        <v>4.5103001967215756E-2</v>
      </c>
    </row>
    <row r="167" spans="1:7" ht="14.45" customHeight="1">
      <c r="A167" s="890" t="s">
        <v>26</v>
      </c>
      <c r="B167" s="951">
        <v>789559</v>
      </c>
      <c r="C167" s="1093">
        <v>1365</v>
      </c>
      <c r="D167" s="1060">
        <f t="shared" si="13"/>
        <v>0.17288131729231127</v>
      </c>
      <c r="E167" s="951">
        <v>2426938</v>
      </c>
      <c r="F167" s="1093">
        <v>8703</v>
      </c>
      <c r="G167" s="1060">
        <f t="shared" si="14"/>
        <v>0.35860001367978911</v>
      </c>
    </row>
    <row r="168" spans="1:7" ht="14.45" customHeight="1">
      <c r="A168" s="1919" t="s">
        <v>470</v>
      </c>
      <c r="B168" s="1919"/>
      <c r="C168" s="1919"/>
      <c r="D168" s="1919"/>
      <c r="E168" s="1919"/>
      <c r="F168" s="1919"/>
      <c r="G168" s="1919"/>
    </row>
    <row r="169" spans="1:7" ht="14.45" customHeight="1">
      <c r="A169" s="1850" t="s">
        <v>524</v>
      </c>
      <c r="B169" s="1850"/>
      <c r="C169" s="1850"/>
      <c r="D169" s="1850"/>
      <c r="E169" s="1850"/>
      <c r="F169" s="1850"/>
      <c r="G169" s="1850"/>
    </row>
    <row r="170" spans="1:7" ht="47.25" customHeight="1">
      <c r="A170" s="1850" t="s">
        <v>493</v>
      </c>
      <c r="B170" s="1850"/>
      <c r="C170" s="1850"/>
      <c r="D170" s="1850"/>
      <c r="E170" s="1850"/>
      <c r="F170" s="1850"/>
      <c r="G170" s="1850"/>
    </row>
  </sheetData>
  <mergeCells count="67">
    <mergeCell ref="A3:G3"/>
    <mergeCell ref="A5:G5"/>
    <mergeCell ref="A6:A8"/>
    <mergeCell ref="B6:D6"/>
    <mergeCell ref="E6:G6"/>
    <mergeCell ref="C7:D7"/>
    <mergeCell ref="F7:G7"/>
    <mergeCell ref="B8:C8"/>
    <mergeCell ref="E8:F8"/>
    <mergeCell ref="A28:G28"/>
    <mergeCell ref="A29:G29"/>
    <mergeCell ref="A31:G31"/>
    <mergeCell ref="A33:G33"/>
    <mergeCell ref="A34:A36"/>
    <mergeCell ref="B34:D34"/>
    <mergeCell ref="E34:G34"/>
    <mergeCell ref="C35:D35"/>
    <mergeCell ref="F35:G35"/>
    <mergeCell ref="B36:C36"/>
    <mergeCell ref="A89:G89"/>
    <mergeCell ref="E36:F36"/>
    <mergeCell ref="A56:G56"/>
    <mergeCell ref="A57:G57"/>
    <mergeCell ref="A59:G59"/>
    <mergeCell ref="A61:G61"/>
    <mergeCell ref="A62:A64"/>
    <mergeCell ref="B62:D62"/>
    <mergeCell ref="E62:G62"/>
    <mergeCell ref="C63:D63"/>
    <mergeCell ref="F63:G63"/>
    <mergeCell ref="B64:C64"/>
    <mergeCell ref="E64:F64"/>
    <mergeCell ref="A84:G84"/>
    <mergeCell ref="A85:G85"/>
    <mergeCell ref="A87:G87"/>
    <mergeCell ref="A90:A92"/>
    <mergeCell ref="B90:D90"/>
    <mergeCell ref="E90:G90"/>
    <mergeCell ref="C91:D91"/>
    <mergeCell ref="F91:G91"/>
    <mergeCell ref="B92:C92"/>
    <mergeCell ref="E92:F92"/>
    <mergeCell ref="A112:G112"/>
    <mergeCell ref="A113:G113"/>
    <mergeCell ref="A115:G115"/>
    <mergeCell ref="A117:G117"/>
    <mergeCell ref="A118:A120"/>
    <mergeCell ref="B118:D118"/>
    <mergeCell ref="E118:G118"/>
    <mergeCell ref="C119:D119"/>
    <mergeCell ref="F119:G119"/>
    <mergeCell ref="B120:C120"/>
    <mergeCell ref="E120:F120"/>
    <mergeCell ref="A140:G140"/>
    <mergeCell ref="A141:G141"/>
    <mergeCell ref="A143:G143"/>
    <mergeCell ref="A145:G145"/>
    <mergeCell ref="B148:C148"/>
    <mergeCell ref="E148:F148"/>
    <mergeCell ref="A168:G168"/>
    <mergeCell ref="A169:G169"/>
    <mergeCell ref="A170:G170"/>
    <mergeCell ref="A146:A148"/>
    <mergeCell ref="B146:D146"/>
    <mergeCell ref="E146:G146"/>
    <mergeCell ref="C147:D147"/>
    <mergeCell ref="F147:G147"/>
  </mergeCells>
  <hyperlinks>
    <hyperlink ref="A1" location="Inhalt!A9" display="Zurück zum Inhalt" xr:uid="{00000000-0004-0000-0500-000000000000}"/>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81"/>
  <sheetViews>
    <sheetView zoomScale="80" zoomScaleNormal="80" workbookViewId="0"/>
  </sheetViews>
  <sheetFormatPr baseColWidth="10" defaultColWidth="11" defaultRowHeight="14.45" customHeight="1"/>
  <cols>
    <col min="1" max="1" width="23.375" style="1005" customWidth="1"/>
    <col min="2" max="5" width="11.125" style="1005" customWidth="1"/>
    <col min="6" max="6" width="11.625" style="1005" customWidth="1"/>
    <col min="7" max="10" width="11.125" style="1005" customWidth="1"/>
    <col min="11" max="11" width="12.25" style="1005" customWidth="1"/>
    <col min="12" max="16384" width="11" style="1005"/>
  </cols>
  <sheetData>
    <row r="1" spans="1:11" ht="14.45" customHeight="1">
      <c r="A1" s="1528" t="s">
        <v>176</v>
      </c>
      <c r="B1" s="1004"/>
      <c r="C1" s="1102"/>
      <c r="D1" s="1102"/>
      <c r="E1" s="1102"/>
      <c r="F1" s="1102"/>
      <c r="G1" s="1102"/>
      <c r="H1" s="1102"/>
      <c r="I1" s="1102"/>
      <c r="J1" s="1102"/>
      <c r="K1" s="1102"/>
    </row>
    <row r="2" spans="1:11" ht="14.45" customHeight="1">
      <c r="A2" s="1002"/>
      <c r="B2" s="1004"/>
      <c r="C2" s="1102"/>
      <c r="D2" s="1102"/>
      <c r="E2" s="1102"/>
      <c r="F2" s="1102"/>
      <c r="G2" s="1102"/>
      <c r="H2" s="1102"/>
      <c r="I2" s="1102"/>
      <c r="J2" s="1102"/>
      <c r="K2" s="1102"/>
    </row>
    <row r="3" spans="1:11" ht="21.75" customHeight="1">
      <c r="A3" s="1842">
        <v>2023</v>
      </c>
      <c r="B3" s="1842"/>
      <c r="C3" s="1842"/>
      <c r="D3" s="1842"/>
      <c r="E3" s="1842"/>
      <c r="F3" s="1842"/>
      <c r="G3" s="1842"/>
      <c r="H3" s="1842"/>
      <c r="I3" s="1842"/>
      <c r="J3" s="1842"/>
      <c r="K3" s="1842"/>
    </row>
    <row r="4" spans="1:11" ht="14.45" customHeight="1">
      <c r="A4" s="5"/>
      <c r="B4" s="820"/>
      <c r="C4" s="820"/>
      <c r="D4" s="820"/>
      <c r="E4" s="820"/>
      <c r="F4" s="820"/>
      <c r="G4" s="820"/>
      <c r="H4" s="820"/>
      <c r="I4" s="820"/>
      <c r="J4" s="820"/>
      <c r="K4" s="820"/>
    </row>
    <row r="5" spans="1:11" ht="14.45" customHeight="1">
      <c r="A5" s="1930" t="s">
        <v>551</v>
      </c>
      <c r="B5" s="1930"/>
      <c r="C5" s="1930"/>
      <c r="D5" s="1930"/>
      <c r="E5" s="1930"/>
      <c r="F5" s="1930"/>
      <c r="G5" s="1930"/>
      <c r="H5" s="1930"/>
      <c r="I5" s="1930"/>
      <c r="J5" s="1930"/>
      <c r="K5" s="1930"/>
    </row>
    <row r="6" spans="1:11" ht="14.45" customHeight="1">
      <c r="A6" s="1888" t="s">
        <v>8</v>
      </c>
      <c r="B6" s="1891" t="s">
        <v>552</v>
      </c>
      <c r="C6" s="1892"/>
      <c r="D6" s="1892"/>
      <c r="E6" s="1892"/>
      <c r="F6" s="1893"/>
      <c r="G6" s="1891" t="s">
        <v>553</v>
      </c>
      <c r="H6" s="1892"/>
      <c r="I6" s="1892"/>
      <c r="J6" s="1892"/>
      <c r="K6" s="1834"/>
    </row>
    <row r="7" spans="1:11" ht="14.45" customHeight="1">
      <c r="A7" s="1889"/>
      <c r="B7" s="1924" t="s">
        <v>554</v>
      </c>
      <c r="C7" s="1925"/>
      <c r="D7" s="1925"/>
      <c r="E7" s="1925"/>
      <c r="F7" s="1925"/>
      <c r="G7" s="1925"/>
      <c r="H7" s="1925"/>
      <c r="I7" s="1925"/>
      <c r="J7" s="1925"/>
      <c r="K7" s="1926"/>
    </row>
    <row r="8" spans="1:11" ht="14.45" customHeight="1">
      <c r="A8" s="1889"/>
      <c r="B8" s="1894" t="s">
        <v>555</v>
      </c>
      <c r="C8" s="1894" t="s">
        <v>556</v>
      </c>
      <c r="D8" s="1924" t="s">
        <v>557</v>
      </c>
      <c r="E8" s="1925"/>
      <c r="F8" s="1928"/>
      <c r="G8" s="1894" t="s">
        <v>555</v>
      </c>
      <c r="H8" s="1894" t="s">
        <v>556</v>
      </c>
      <c r="I8" s="1924" t="s">
        <v>557</v>
      </c>
      <c r="J8" s="1925"/>
      <c r="K8" s="1926"/>
    </row>
    <row r="9" spans="1:11" ht="63.75" customHeight="1" thickBot="1">
      <c r="A9" s="1890"/>
      <c r="B9" s="1927"/>
      <c r="C9" s="1927"/>
      <c r="D9" s="1103" t="s">
        <v>558</v>
      </c>
      <c r="E9" s="1104" t="s">
        <v>559</v>
      </c>
      <c r="F9" s="1105" t="s">
        <v>560</v>
      </c>
      <c r="G9" s="1927"/>
      <c r="H9" s="1927"/>
      <c r="I9" s="1103" t="s">
        <v>558</v>
      </c>
      <c r="J9" s="1104" t="s">
        <v>559</v>
      </c>
      <c r="K9" s="1104" t="s">
        <v>560</v>
      </c>
    </row>
    <row r="10" spans="1:11" ht="14.45" customHeight="1">
      <c r="A10" s="975" t="s">
        <v>9</v>
      </c>
      <c r="B10" s="1106">
        <v>343</v>
      </c>
      <c r="C10" s="1107">
        <v>0.10343756502543699</v>
      </c>
      <c r="D10" s="1108">
        <v>200</v>
      </c>
      <c r="E10" s="1109">
        <v>130</v>
      </c>
      <c r="F10" s="1110">
        <v>127</v>
      </c>
      <c r="G10" s="918">
        <v>4789</v>
      </c>
      <c r="H10" s="1107">
        <v>1.4086288443890156</v>
      </c>
      <c r="I10" s="1111">
        <v>1277</v>
      </c>
      <c r="J10" s="1111">
        <v>1274</v>
      </c>
      <c r="K10" s="11">
        <v>3178</v>
      </c>
    </row>
    <row r="11" spans="1:11" ht="14.45" customHeight="1">
      <c r="A11" s="977" t="s">
        <v>10</v>
      </c>
      <c r="B11" s="1112">
        <v>654</v>
      </c>
      <c r="C11" s="1113">
        <v>0.16566440545729963</v>
      </c>
      <c r="D11" s="1114">
        <v>343</v>
      </c>
      <c r="E11" s="1115">
        <v>194</v>
      </c>
      <c r="F11" s="1116">
        <v>244</v>
      </c>
      <c r="G11" s="914">
        <v>8885</v>
      </c>
      <c r="H11" s="1113">
        <v>2.2370773220535289</v>
      </c>
      <c r="I11" s="1117">
        <v>1873</v>
      </c>
      <c r="J11" s="1117">
        <v>1786</v>
      </c>
      <c r="K11" s="12">
        <v>6247</v>
      </c>
    </row>
    <row r="12" spans="1:11" ht="14.45" customHeight="1">
      <c r="A12" s="975" t="s">
        <v>11</v>
      </c>
      <c r="B12" s="1106">
        <v>501</v>
      </c>
      <c r="C12" s="1107">
        <v>0.44804950902359186</v>
      </c>
      <c r="D12" s="1108">
        <v>228</v>
      </c>
      <c r="E12" s="1109">
        <v>147</v>
      </c>
      <c r="F12" s="1110">
        <v>195</v>
      </c>
      <c r="G12" s="918">
        <v>5647</v>
      </c>
      <c r="H12" s="1107">
        <v>4.9470862389178958</v>
      </c>
      <c r="I12" s="1111">
        <v>1548</v>
      </c>
      <c r="J12" s="1111">
        <v>1644</v>
      </c>
      <c r="K12" s="11">
        <v>3240</v>
      </c>
    </row>
    <row r="13" spans="1:11" ht="14.45" customHeight="1">
      <c r="A13" s="977" t="s">
        <v>12</v>
      </c>
      <c r="B13" s="1112">
        <v>162</v>
      </c>
      <c r="C13" s="1113">
        <v>0.27236045729657027</v>
      </c>
      <c r="D13" s="1114">
        <v>104</v>
      </c>
      <c r="E13" s="1115">
        <v>91</v>
      </c>
      <c r="F13" s="1116">
        <v>40</v>
      </c>
      <c r="G13" s="914">
        <v>1165</v>
      </c>
      <c r="H13" s="1113">
        <v>1.6494641011482534</v>
      </c>
      <c r="I13" s="1117">
        <v>369</v>
      </c>
      <c r="J13" s="1117">
        <v>795</v>
      </c>
      <c r="K13" s="12">
        <v>404</v>
      </c>
    </row>
    <row r="14" spans="1:11" ht="14.45" customHeight="1">
      <c r="A14" s="975" t="s">
        <v>13</v>
      </c>
      <c r="B14" s="1106">
        <v>33</v>
      </c>
      <c r="C14" s="1107">
        <v>0.16312407315867522</v>
      </c>
      <c r="D14" s="1108">
        <v>23</v>
      </c>
      <c r="E14" s="1109">
        <v>13</v>
      </c>
      <c r="F14" s="1110">
        <v>8</v>
      </c>
      <c r="G14" s="918">
        <v>504</v>
      </c>
      <c r="H14" s="1107">
        <v>2.3848956608148395</v>
      </c>
      <c r="I14" s="1111">
        <v>242</v>
      </c>
      <c r="J14" s="1111">
        <v>232</v>
      </c>
      <c r="K14" s="11">
        <v>273</v>
      </c>
    </row>
    <row r="15" spans="1:11" ht="14.45" customHeight="1">
      <c r="A15" s="977" t="s">
        <v>14</v>
      </c>
      <c r="B15" s="1112">
        <v>106</v>
      </c>
      <c r="C15" s="1113">
        <v>0.18182130053688744</v>
      </c>
      <c r="D15" s="1114">
        <v>67</v>
      </c>
      <c r="E15" s="1115">
        <v>55</v>
      </c>
      <c r="F15" s="1116">
        <v>35</v>
      </c>
      <c r="G15" s="914">
        <v>2250</v>
      </c>
      <c r="H15" s="1113">
        <v>3.8318091248147961</v>
      </c>
      <c r="I15" s="1117">
        <v>691</v>
      </c>
      <c r="J15" s="1117">
        <v>1100</v>
      </c>
      <c r="K15" s="12">
        <v>1146</v>
      </c>
    </row>
    <row r="16" spans="1:11" ht="14.45" customHeight="1">
      <c r="A16" s="975" t="s">
        <v>15</v>
      </c>
      <c r="B16" s="1106">
        <v>231</v>
      </c>
      <c r="C16" s="1107">
        <v>0.12727833733718291</v>
      </c>
      <c r="D16" s="1108">
        <v>138</v>
      </c>
      <c r="E16" s="1109">
        <v>101</v>
      </c>
      <c r="F16" s="1110">
        <v>58</v>
      </c>
      <c r="G16" s="918">
        <v>4147</v>
      </c>
      <c r="H16" s="1107">
        <v>2.1910150945988067</v>
      </c>
      <c r="I16" s="1111">
        <v>1349</v>
      </c>
      <c r="J16" s="1111">
        <v>2016</v>
      </c>
      <c r="K16" s="11">
        <v>1682</v>
      </c>
    </row>
    <row r="17" spans="1:11" ht="14.45" customHeight="1">
      <c r="A17" s="977" t="s">
        <v>24</v>
      </c>
      <c r="B17" s="1112">
        <v>58</v>
      </c>
      <c r="C17" s="1113">
        <v>0.15988973121984837</v>
      </c>
      <c r="D17" s="1114">
        <v>31</v>
      </c>
      <c r="E17" s="1115">
        <v>32</v>
      </c>
      <c r="F17" s="1116">
        <v>18</v>
      </c>
      <c r="G17" s="914">
        <v>1204</v>
      </c>
      <c r="H17" s="1113">
        <v>2.8567361078156885</v>
      </c>
      <c r="I17" s="1117">
        <v>287</v>
      </c>
      <c r="J17" s="1117">
        <v>644</v>
      </c>
      <c r="K17" s="12">
        <v>578</v>
      </c>
    </row>
    <row r="18" spans="1:11" ht="14.45" customHeight="1">
      <c r="A18" s="975" t="s">
        <v>16</v>
      </c>
      <c r="B18" s="1106">
        <v>404</v>
      </c>
      <c r="C18" s="1107">
        <v>0.1762068424082765</v>
      </c>
      <c r="D18" s="1108">
        <v>271</v>
      </c>
      <c r="E18" s="1109">
        <v>253</v>
      </c>
      <c r="F18" s="1110">
        <v>165</v>
      </c>
      <c r="G18" s="918">
        <v>7089</v>
      </c>
      <c r="H18" s="1107">
        <v>2.9629350988062995</v>
      </c>
      <c r="I18" s="1111">
        <v>2252</v>
      </c>
      <c r="J18" s="1111">
        <v>3521</v>
      </c>
      <c r="K18" s="11">
        <v>2790</v>
      </c>
    </row>
    <row r="19" spans="1:11" ht="14.45" customHeight="1">
      <c r="A19" s="977" t="s">
        <v>17</v>
      </c>
      <c r="B19" s="1112">
        <v>901</v>
      </c>
      <c r="C19" s="1113">
        <v>0.17328855910851595</v>
      </c>
      <c r="D19" s="1114">
        <v>498</v>
      </c>
      <c r="E19" s="1115">
        <v>415</v>
      </c>
      <c r="F19" s="1116">
        <v>282</v>
      </c>
      <c r="G19" s="914">
        <v>17038</v>
      </c>
      <c r="H19" s="1113">
        <v>3.1504944490055546</v>
      </c>
      <c r="I19" s="1117">
        <v>4079</v>
      </c>
      <c r="J19" s="1117">
        <v>9676</v>
      </c>
      <c r="K19" s="12">
        <v>6595</v>
      </c>
    </row>
    <row r="20" spans="1:11" ht="14.45" customHeight="1">
      <c r="A20" s="975" t="s">
        <v>18</v>
      </c>
      <c r="B20" s="1106">
        <v>115</v>
      </c>
      <c r="C20" s="1107">
        <v>9.8376362298756181E-2</v>
      </c>
      <c r="D20" s="1108">
        <v>72</v>
      </c>
      <c r="E20" s="1109">
        <v>68</v>
      </c>
      <c r="F20" s="1110">
        <v>12</v>
      </c>
      <c r="G20" s="918">
        <v>1821</v>
      </c>
      <c r="H20" s="1107">
        <v>1.4937983987399921</v>
      </c>
      <c r="I20" s="1111">
        <v>705</v>
      </c>
      <c r="J20" s="1111">
        <v>1237</v>
      </c>
      <c r="K20" s="11">
        <v>389</v>
      </c>
    </row>
    <row r="21" spans="1:11" ht="14.45" customHeight="1">
      <c r="A21" s="977" t="s">
        <v>19</v>
      </c>
      <c r="B21" s="1112">
        <v>55</v>
      </c>
      <c r="C21" s="1113">
        <v>0.21975387565926163</v>
      </c>
      <c r="D21" s="1114">
        <v>27</v>
      </c>
      <c r="E21" s="1115">
        <v>16</v>
      </c>
      <c r="F21" s="1116">
        <v>22</v>
      </c>
      <c r="G21" s="914">
        <v>522</v>
      </c>
      <c r="H21" s="1113">
        <v>2.0086193627828228</v>
      </c>
      <c r="I21" s="1117">
        <v>132</v>
      </c>
      <c r="J21" s="1117">
        <v>266</v>
      </c>
      <c r="K21" s="12">
        <v>215</v>
      </c>
    </row>
    <row r="22" spans="1:11" ht="14.45" customHeight="1">
      <c r="A22" s="975" t="s">
        <v>20</v>
      </c>
      <c r="B22" s="1106">
        <v>221</v>
      </c>
      <c r="C22" s="1107">
        <v>0.22684115986656403</v>
      </c>
      <c r="D22" s="1108">
        <v>139</v>
      </c>
      <c r="E22" s="1109">
        <v>103</v>
      </c>
      <c r="F22" s="1110">
        <v>66</v>
      </c>
      <c r="G22" s="918">
        <v>3059</v>
      </c>
      <c r="H22" s="1107">
        <v>2.7145988445872198</v>
      </c>
      <c r="I22" s="1111">
        <v>1024</v>
      </c>
      <c r="J22" s="1111">
        <v>1504</v>
      </c>
      <c r="K22" s="11">
        <v>1517</v>
      </c>
    </row>
    <row r="23" spans="1:11" ht="14.45" customHeight="1">
      <c r="A23" s="977" t="s">
        <v>21</v>
      </c>
      <c r="B23" s="1112">
        <v>140</v>
      </c>
      <c r="C23" s="1113">
        <v>0.28822596915982129</v>
      </c>
      <c r="D23" s="1114">
        <v>80</v>
      </c>
      <c r="E23" s="1115">
        <v>90</v>
      </c>
      <c r="F23" s="1116">
        <v>11</v>
      </c>
      <c r="G23" s="914">
        <v>1209</v>
      </c>
      <c r="H23" s="1113">
        <v>2.158427507899952</v>
      </c>
      <c r="I23" s="1117">
        <v>417</v>
      </c>
      <c r="J23" s="1117">
        <v>839</v>
      </c>
      <c r="K23" s="12">
        <v>221</v>
      </c>
    </row>
    <row r="24" spans="1:11" ht="14.45" customHeight="1">
      <c r="A24" s="975" t="s">
        <v>22</v>
      </c>
      <c r="B24" s="1106">
        <v>97</v>
      </c>
      <c r="C24" s="1107">
        <v>0.12640412833276865</v>
      </c>
      <c r="D24" s="1108">
        <v>54</v>
      </c>
      <c r="E24" s="1109">
        <v>36</v>
      </c>
      <c r="F24" s="1110">
        <v>44</v>
      </c>
      <c r="G24" s="918">
        <v>1891</v>
      </c>
      <c r="H24" s="1107">
        <v>2.3101261956827148</v>
      </c>
      <c r="I24" s="1111">
        <v>647</v>
      </c>
      <c r="J24" s="1111">
        <v>804</v>
      </c>
      <c r="K24" s="11">
        <v>896</v>
      </c>
    </row>
    <row r="25" spans="1:11" ht="14.45" customHeight="1" thickBot="1">
      <c r="A25" s="982" t="s">
        <v>23</v>
      </c>
      <c r="B25" s="1118">
        <v>153</v>
      </c>
      <c r="C25" s="1119">
        <v>0.32602441986831171</v>
      </c>
      <c r="D25" s="1120">
        <v>94</v>
      </c>
      <c r="E25" s="1121">
        <v>70</v>
      </c>
      <c r="F25" s="1122">
        <v>46</v>
      </c>
      <c r="G25" s="922">
        <v>1324</v>
      </c>
      <c r="H25" s="1119">
        <v>2.4040818549924645</v>
      </c>
      <c r="I25" s="1123">
        <v>409</v>
      </c>
      <c r="J25" s="1123">
        <v>699</v>
      </c>
      <c r="K25" s="1124">
        <v>628</v>
      </c>
    </row>
    <row r="26" spans="1:11" ht="14.45" customHeight="1">
      <c r="A26" s="983" t="s">
        <v>28</v>
      </c>
      <c r="B26" s="1125">
        <v>2939</v>
      </c>
      <c r="C26" s="1126">
        <v>0.15038802053750797</v>
      </c>
      <c r="D26" s="1127">
        <v>1693</v>
      </c>
      <c r="E26" s="1128">
        <v>1281</v>
      </c>
      <c r="F26" s="1129">
        <v>997</v>
      </c>
      <c r="G26" s="1125">
        <v>48936</v>
      </c>
      <c r="H26" s="1126">
        <v>2.4272846315622396</v>
      </c>
      <c r="I26" s="875">
        <v>13247</v>
      </c>
      <c r="J26" s="1127">
        <v>21912</v>
      </c>
      <c r="K26" s="1128">
        <v>23411</v>
      </c>
    </row>
    <row r="27" spans="1:11" ht="14.45" customHeight="1">
      <c r="A27" s="985" t="s">
        <v>27</v>
      </c>
      <c r="B27" s="1130">
        <v>1235</v>
      </c>
      <c r="C27" s="1131">
        <v>0.30836454431960048</v>
      </c>
      <c r="D27" s="1132">
        <v>676</v>
      </c>
      <c r="E27" s="1133">
        <v>533</v>
      </c>
      <c r="F27" s="1134">
        <v>376</v>
      </c>
      <c r="G27" s="1130">
        <v>13608</v>
      </c>
      <c r="H27" s="1131">
        <v>3.0193301027743757</v>
      </c>
      <c r="I27" s="887">
        <v>4054</v>
      </c>
      <c r="J27" s="1132">
        <v>6125</v>
      </c>
      <c r="K27" s="1133">
        <v>6588</v>
      </c>
    </row>
    <row r="28" spans="1:11" ht="14.45" customHeight="1">
      <c r="A28" s="987" t="s">
        <v>26</v>
      </c>
      <c r="B28" s="1135">
        <v>4174</v>
      </c>
      <c r="C28" s="1136">
        <v>0.17725662461599354</v>
      </c>
      <c r="D28" s="1137">
        <v>2369</v>
      </c>
      <c r="E28" s="1138">
        <v>1814</v>
      </c>
      <c r="F28" s="1139">
        <v>1373</v>
      </c>
      <c r="G28" s="1135">
        <v>62544</v>
      </c>
      <c r="H28" s="1136">
        <v>2.5354551852296279</v>
      </c>
      <c r="I28" s="898">
        <v>17301</v>
      </c>
      <c r="J28" s="1137">
        <v>28037</v>
      </c>
      <c r="K28" s="1138">
        <v>29999</v>
      </c>
    </row>
    <row r="29" spans="1:11" ht="14.45" customHeight="1">
      <c r="A29" s="1839" t="s">
        <v>561</v>
      </c>
      <c r="B29" s="1839"/>
      <c r="C29" s="1839"/>
      <c r="D29" s="1839"/>
      <c r="E29" s="1839"/>
      <c r="F29" s="1839"/>
      <c r="G29" s="1839"/>
      <c r="H29" s="1839"/>
      <c r="I29" s="1839"/>
      <c r="J29" s="1839"/>
      <c r="K29" s="1839"/>
    </row>
    <row r="30" spans="1:11" ht="14.45" customHeight="1">
      <c r="A30" s="1929" t="s">
        <v>562</v>
      </c>
      <c r="B30" s="1929"/>
      <c r="C30" s="1929"/>
      <c r="D30" s="1929"/>
      <c r="E30" s="1929"/>
      <c r="F30" s="1929"/>
      <c r="G30" s="1929"/>
      <c r="H30" s="1929"/>
      <c r="I30" s="1929"/>
      <c r="J30" s="1929"/>
      <c r="K30" s="1929"/>
    </row>
    <row r="31" spans="1:11" ht="36.75" customHeight="1">
      <c r="A31" s="1850" t="s">
        <v>814</v>
      </c>
      <c r="B31" s="1850"/>
      <c r="C31" s="1850"/>
      <c r="D31" s="1850"/>
      <c r="E31" s="1850"/>
      <c r="F31" s="1850"/>
      <c r="G31" s="1850"/>
      <c r="H31" s="1850"/>
      <c r="I31" s="1850"/>
      <c r="J31" s="1850"/>
      <c r="K31" s="1850"/>
    </row>
    <row r="32" spans="1:11" ht="14.45" customHeight="1">
      <c r="A32" s="1027"/>
      <c r="B32" s="1027"/>
      <c r="C32" s="1027"/>
      <c r="D32" s="1027"/>
      <c r="E32" s="1027"/>
      <c r="F32" s="1027"/>
      <c r="G32" s="1027"/>
      <c r="H32" s="1027"/>
      <c r="I32" s="1027"/>
      <c r="J32" s="1027"/>
      <c r="K32" s="1027"/>
    </row>
    <row r="33" spans="1:12" ht="24" customHeight="1">
      <c r="A33" s="1910">
        <v>2022</v>
      </c>
      <c r="B33" s="1910"/>
      <c r="C33" s="1910"/>
      <c r="D33" s="1910"/>
      <c r="E33" s="1910"/>
      <c r="F33" s="1910"/>
      <c r="G33" s="1910"/>
      <c r="H33" s="1910"/>
      <c r="I33" s="1910"/>
      <c r="J33" s="1910"/>
      <c r="K33" s="1910"/>
    </row>
    <row r="34" spans="1:12" ht="14.45" customHeight="1">
      <c r="A34" s="1028"/>
      <c r="B34" s="1004"/>
      <c r="C34" s="1102"/>
      <c r="D34" s="1102"/>
      <c r="E34" s="1102"/>
      <c r="F34" s="1102"/>
      <c r="G34" s="1102"/>
      <c r="H34" s="1102"/>
      <c r="I34" s="1102"/>
      <c r="J34" s="1102"/>
      <c r="K34" s="1102"/>
    </row>
    <row r="35" spans="1:12" ht="15" customHeight="1">
      <c r="A35" s="1923" t="s">
        <v>563</v>
      </c>
      <c r="B35" s="1923"/>
      <c r="C35" s="1923"/>
      <c r="D35" s="1923"/>
      <c r="E35" s="1923"/>
      <c r="F35" s="1923"/>
      <c r="G35" s="1923"/>
      <c r="H35" s="1923"/>
      <c r="I35" s="1923"/>
      <c r="J35" s="1923"/>
      <c r="K35" s="1923"/>
    </row>
    <row r="36" spans="1:12" ht="14.45" customHeight="1">
      <c r="A36" s="1888" t="s">
        <v>8</v>
      </c>
      <c r="B36" s="1891" t="s">
        <v>552</v>
      </c>
      <c r="C36" s="1892"/>
      <c r="D36" s="1892"/>
      <c r="E36" s="1892"/>
      <c r="F36" s="1893"/>
      <c r="G36" s="1891" t="s">
        <v>553</v>
      </c>
      <c r="H36" s="1892"/>
      <c r="I36" s="1892"/>
      <c r="J36" s="1892"/>
      <c r="K36" s="1834"/>
    </row>
    <row r="37" spans="1:12" ht="14.45" customHeight="1">
      <c r="A37" s="1889"/>
      <c r="B37" s="1924" t="s">
        <v>554</v>
      </c>
      <c r="C37" s="1925"/>
      <c r="D37" s="1925"/>
      <c r="E37" s="1925"/>
      <c r="F37" s="1925"/>
      <c r="G37" s="1925"/>
      <c r="H37" s="1925"/>
      <c r="I37" s="1925"/>
      <c r="J37" s="1925"/>
      <c r="K37" s="1926"/>
    </row>
    <row r="38" spans="1:12" ht="14.45" customHeight="1">
      <c r="A38" s="1889"/>
      <c r="B38" s="1894" t="s">
        <v>555</v>
      </c>
      <c r="C38" s="1894" t="s">
        <v>556</v>
      </c>
      <c r="D38" s="1924" t="s">
        <v>557</v>
      </c>
      <c r="E38" s="1925"/>
      <c r="F38" s="1928"/>
      <c r="G38" s="1894" t="s">
        <v>555</v>
      </c>
      <c r="H38" s="1894" t="s">
        <v>556</v>
      </c>
      <c r="I38" s="1924" t="s">
        <v>557</v>
      </c>
      <c r="J38" s="1925"/>
      <c r="K38" s="1926"/>
    </row>
    <row r="39" spans="1:12" ht="60.75" customHeight="1" thickBot="1">
      <c r="A39" s="1890"/>
      <c r="B39" s="1927"/>
      <c r="C39" s="1927"/>
      <c r="D39" s="1103" t="s">
        <v>558</v>
      </c>
      <c r="E39" s="1104" t="s">
        <v>559</v>
      </c>
      <c r="F39" s="1105" t="s">
        <v>560</v>
      </c>
      <c r="G39" s="1927"/>
      <c r="H39" s="1927"/>
      <c r="I39" s="1103" t="s">
        <v>558</v>
      </c>
      <c r="J39" s="1104" t="s">
        <v>559</v>
      </c>
      <c r="K39" s="1104" t="s">
        <v>560</v>
      </c>
    </row>
    <row r="40" spans="1:12" ht="14.45" customHeight="1">
      <c r="A40" s="975" t="s">
        <v>9</v>
      </c>
      <c r="B40" s="1106">
        <v>355</v>
      </c>
      <c r="C40" s="1107">
        <v>0.10714037803954235</v>
      </c>
      <c r="D40" s="1108">
        <v>183</v>
      </c>
      <c r="E40" s="1109">
        <v>114</v>
      </c>
      <c r="F40" s="1110">
        <v>157</v>
      </c>
      <c r="G40" s="918">
        <v>4462</v>
      </c>
      <c r="H40" s="1107">
        <v>1.3409990472956119</v>
      </c>
      <c r="I40" s="1111">
        <v>1120</v>
      </c>
      <c r="J40" s="1111">
        <v>1020</v>
      </c>
      <c r="K40" s="11">
        <v>2992</v>
      </c>
      <c r="L40" s="1140"/>
    </row>
    <row r="41" spans="1:12" ht="14.45" customHeight="1">
      <c r="A41" s="977" t="s">
        <v>10</v>
      </c>
      <c r="B41" s="1112">
        <v>619</v>
      </c>
      <c r="C41" s="1113">
        <v>0.15729743190977888</v>
      </c>
      <c r="D41" s="1114">
        <v>313</v>
      </c>
      <c r="E41" s="1115">
        <v>178</v>
      </c>
      <c r="F41" s="1116">
        <v>248</v>
      </c>
      <c r="G41" s="914">
        <v>8203</v>
      </c>
      <c r="H41" s="1113">
        <v>2.1096297667911408</v>
      </c>
      <c r="I41" s="1117">
        <v>1799</v>
      </c>
      <c r="J41" s="1117">
        <v>1514</v>
      </c>
      <c r="K41" s="12">
        <v>5785</v>
      </c>
    </row>
    <row r="42" spans="1:12" ht="14.45" customHeight="1">
      <c r="A42" s="975" t="s">
        <v>11</v>
      </c>
      <c r="B42" s="1106">
        <v>436</v>
      </c>
      <c r="C42" s="1107">
        <v>0.38429671937525339</v>
      </c>
      <c r="D42" s="1108">
        <v>177</v>
      </c>
      <c r="E42" s="1109">
        <v>113</v>
      </c>
      <c r="F42" s="1110">
        <v>204</v>
      </c>
      <c r="G42" s="918">
        <v>5268</v>
      </c>
      <c r="H42" s="1107">
        <v>4.6298249314490612</v>
      </c>
      <c r="I42" s="1111">
        <v>1486</v>
      </c>
      <c r="J42" s="1111">
        <v>1203</v>
      </c>
      <c r="K42" s="11">
        <v>3133</v>
      </c>
    </row>
    <row r="43" spans="1:12" ht="14.45" customHeight="1">
      <c r="A43" s="977" t="s">
        <v>12</v>
      </c>
      <c r="B43" s="1112">
        <v>151</v>
      </c>
      <c r="C43" s="1113">
        <v>0.24886281231458898</v>
      </c>
      <c r="D43" s="1114">
        <v>83</v>
      </c>
      <c r="E43" s="1115">
        <v>75</v>
      </c>
      <c r="F43" s="1116">
        <v>43</v>
      </c>
      <c r="G43" s="914">
        <v>1070</v>
      </c>
      <c r="H43" s="1113">
        <v>1.51702040179774</v>
      </c>
      <c r="I43" s="1117">
        <v>311</v>
      </c>
      <c r="J43" s="1117">
        <v>577</v>
      </c>
      <c r="K43" s="12">
        <v>482</v>
      </c>
    </row>
    <row r="44" spans="1:12" ht="14.45" customHeight="1">
      <c r="A44" s="975" t="s">
        <v>13</v>
      </c>
      <c r="B44" s="1106">
        <v>42</v>
      </c>
      <c r="C44" s="1107">
        <v>0.20504808865888785</v>
      </c>
      <c r="D44" s="1108">
        <v>24</v>
      </c>
      <c r="E44" s="1109">
        <v>20</v>
      </c>
      <c r="F44" s="1110">
        <v>13</v>
      </c>
      <c r="G44" s="918">
        <v>696</v>
      </c>
      <c r="H44" s="1107">
        <v>3.4080893154441285</v>
      </c>
      <c r="I44" s="1111">
        <v>227</v>
      </c>
      <c r="J44" s="1111">
        <v>360</v>
      </c>
      <c r="K44" s="11">
        <v>365</v>
      </c>
    </row>
    <row r="45" spans="1:12" ht="14.45" customHeight="1">
      <c r="A45" s="977" t="s">
        <v>14</v>
      </c>
      <c r="B45" s="1112">
        <v>137</v>
      </c>
      <c r="C45" s="1113">
        <v>0.23145019597242872</v>
      </c>
      <c r="D45" s="1114">
        <v>66</v>
      </c>
      <c r="E45" s="1115">
        <v>62</v>
      </c>
      <c r="F45" s="1116">
        <v>62</v>
      </c>
      <c r="G45" s="914">
        <v>2053</v>
      </c>
      <c r="H45" s="1113">
        <v>3.5205350252936638</v>
      </c>
      <c r="I45" s="1117">
        <v>566</v>
      </c>
      <c r="J45" s="1117">
        <v>593</v>
      </c>
      <c r="K45" s="12">
        <v>1326</v>
      </c>
    </row>
    <row r="46" spans="1:12" ht="14.45" customHeight="1">
      <c r="A46" s="975" t="s">
        <v>15</v>
      </c>
      <c r="B46" s="1106">
        <v>257</v>
      </c>
      <c r="C46" s="1107">
        <v>0.14165945507962144</v>
      </c>
      <c r="D46" s="1108">
        <v>146</v>
      </c>
      <c r="E46" s="1109">
        <v>117</v>
      </c>
      <c r="F46" s="1110">
        <v>85</v>
      </c>
      <c r="G46" s="918">
        <v>3953</v>
      </c>
      <c r="H46" s="1107">
        <v>2.1169149699572656</v>
      </c>
      <c r="I46" s="1111">
        <v>1255</v>
      </c>
      <c r="J46" s="1111">
        <v>1772</v>
      </c>
      <c r="K46" s="11">
        <v>1692</v>
      </c>
    </row>
    <row r="47" spans="1:12" ht="14.45" customHeight="1">
      <c r="A47" s="977" t="s">
        <v>24</v>
      </c>
      <c r="B47" s="1112">
        <v>59</v>
      </c>
      <c r="C47" s="1113">
        <v>0.1577202737382378</v>
      </c>
      <c r="D47" s="1114">
        <v>31</v>
      </c>
      <c r="E47" s="1115">
        <v>34</v>
      </c>
      <c r="F47" s="1116">
        <v>22</v>
      </c>
      <c r="G47" s="914">
        <v>1277</v>
      </c>
      <c r="H47" s="1113">
        <v>3.0590489879027429</v>
      </c>
      <c r="I47" s="1117">
        <v>247</v>
      </c>
      <c r="J47" s="1117">
        <v>495</v>
      </c>
      <c r="K47" s="12">
        <v>744</v>
      </c>
    </row>
    <row r="48" spans="1:12" ht="14.45" customHeight="1">
      <c r="A48" s="975" t="s">
        <v>16</v>
      </c>
      <c r="B48" s="1106">
        <v>291</v>
      </c>
      <c r="C48" s="1107">
        <v>0.12732722221006804</v>
      </c>
      <c r="D48" s="1108">
        <v>151</v>
      </c>
      <c r="E48" s="1109">
        <v>136</v>
      </c>
      <c r="F48" s="1110">
        <v>79</v>
      </c>
      <c r="G48" s="918">
        <v>7112</v>
      </c>
      <c r="H48" s="1107">
        <v>3.0430485253280732</v>
      </c>
      <c r="I48" s="1111">
        <v>2260</v>
      </c>
      <c r="J48" s="1111">
        <v>2947</v>
      </c>
      <c r="K48" s="11">
        <v>3125</v>
      </c>
    </row>
    <row r="49" spans="1:12" ht="14.45" customHeight="1">
      <c r="A49" s="977" t="s">
        <v>17</v>
      </c>
      <c r="B49" s="1112">
        <v>898</v>
      </c>
      <c r="C49" s="1113">
        <v>0.17306306202133032</v>
      </c>
      <c r="D49" s="1114">
        <v>468</v>
      </c>
      <c r="E49" s="1115">
        <v>346</v>
      </c>
      <c r="F49" s="1116">
        <v>324</v>
      </c>
      <c r="G49" s="914">
        <v>16502</v>
      </c>
      <c r="H49" s="1113">
        <v>3.0981816816393963</v>
      </c>
      <c r="I49" s="1117">
        <v>3659</v>
      </c>
      <c r="J49" s="1117">
        <v>7411</v>
      </c>
      <c r="K49" s="12">
        <v>7793</v>
      </c>
    </row>
    <row r="50" spans="1:12" ht="14.45" customHeight="1">
      <c r="A50" s="975" t="s">
        <v>18</v>
      </c>
      <c r="B50" s="1106">
        <v>129</v>
      </c>
      <c r="C50" s="1107">
        <v>0.11129420493663131</v>
      </c>
      <c r="D50" s="1108">
        <v>74</v>
      </c>
      <c r="E50" s="1109">
        <v>66</v>
      </c>
      <c r="F50" s="1110">
        <v>24</v>
      </c>
      <c r="G50" s="918">
        <v>1763</v>
      </c>
      <c r="H50" s="1107">
        <v>1.4690809702767338</v>
      </c>
      <c r="I50" s="1111">
        <v>660</v>
      </c>
      <c r="J50" s="1111">
        <v>1128</v>
      </c>
      <c r="K50" s="11">
        <v>447</v>
      </c>
    </row>
    <row r="51" spans="1:12" ht="14.45" customHeight="1">
      <c r="A51" s="977" t="s">
        <v>19</v>
      </c>
      <c r="B51" s="1112">
        <v>46</v>
      </c>
      <c r="C51" s="1113">
        <v>0.18510321516236772</v>
      </c>
      <c r="D51" s="1114">
        <v>16</v>
      </c>
      <c r="E51" s="1115">
        <v>16</v>
      </c>
      <c r="F51" s="1116">
        <v>23</v>
      </c>
      <c r="G51" s="914">
        <v>447</v>
      </c>
      <c r="H51" s="1113">
        <v>1.7576281849638251</v>
      </c>
      <c r="I51" s="1117">
        <v>143</v>
      </c>
      <c r="J51" s="1117">
        <v>200</v>
      </c>
      <c r="K51" s="12">
        <v>189</v>
      </c>
    </row>
    <row r="52" spans="1:12" ht="14.45" customHeight="1">
      <c r="A52" s="975" t="s">
        <v>20</v>
      </c>
      <c r="B52" s="1106">
        <v>237</v>
      </c>
      <c r="C52" s="1107">
        <v>0.23485576684867163</v>
      </c>
      <c r="D52" s="1108">
        <v>144</v>
      </c>
      <c r="E52" s="1109">
        <v>113</v>
      </c>
      <c r="F52" s="1110">
        <v>76</v>
      </c>
      <c r="G52" s="918">
        <v>2904</v>
      </c>
      <c r="H52" s="1107">
        <v>2.5685022377102831</v>
      </c>
      <c r="I52" s="1111">
        <v>995</v>
      </c>
      <c r="J52" s="1111">
        <v>1219</v>
      </c>
      <c r="K52" s="11">
        <v>1495</v>
      </c>
    </row>
    <row r="53" spans="1:12" ht="14.45" customHeight="1">
      <c r="A53" s="977" t="s">
        <v>21</v>
      </c>
      <c r="B53" s="1112">
        <v>124</v>
      </c>
      <c r="C53" s="1113">
        <v>0.24979854955680902</v>
      </c>
      <c r="D53" s="1114">
        <v>62</v>
      </c>
      <c r="E53" s="1115">
        <v>70</v>
      </c>
      <c r="F53" s="1116">
        <v>22</v>
      </c>
      <c r="G53" s="914">
        <v>1198</v>
      </c>
      <c r="H53" s="1113">
        <v>2.1481468199178755</v>
      </c>
      <c r="I53" s="1117">
        <v>406</v>
      </c>
      <c r="J53" s="1117">
        <v>704</v>
      </c>
      <c r="K53" s="12">
        <v>324</v>
      </c>
    </row>
    <row r="54" spans="1:12" ht="14.45" customHeight="1">
      <c r="A54" s="975" t="s">
        <v>22</v>
      </c>
      <c r="B54" s="1106">
        <v>124</v>
      </c>
      <c r="C54" s="1107">
        <v>0.16201102720217408</v>
      </c>
      <c r="D54" s="1108">
        <v>59</v>
      </c>
      <c r="E54" s="1109">
        <v>39</v>
      </c>
      <c r="F54" s="1110">
        <v>55</v>
      </c>
      <c r="G54" s="918">
        <v>2112</v>
      </c>
      <c r="H54" s="1107">
        <v>2.6033577398121439</v>
      </c>
      <c r="I54" s="1111">
        <v>643</v>
      </c>
      <c r="J54" s="1111">
        <v>745</v>
      </c>
      <c r="K54" s="11">
        <v>1132</v>
      </c>
    </row>
    <row r="55" spans="1:12" ht="14.45" customHeight="1" thickBot="1">
      <c r="A55" s="982" t="s">
        <v>23</v>
      </c>
      <c r="B55" s="1118">
        <v>156</v>
      </c>
      <c r="C55" s="1119">
        <v>0.3222141898172054</v>
      </c>
      <c r="D55" s="1120">
        <v>86</v>
      </c>
      <c r="E55" s="1121">
        <v>68</v>
      </c>
      <c r="F55" s="1122">
        <v>66</v>
      </c>
      <c r="G55" s="922">
        <v>1274</v>
      </c>
      <c r="H55" s="1119">
        <v>2.2983529072179829</v>
      </c>
      <c r="I55" s="1123">
        <v>378</v>
      </c>
      <c r="J55" s="1123">
        <v>487</v>
      </c>
      <c r="K55" s="1124">
        <v>696</v>
      </c>
    </row>
    <row r="56" spans="1:12" ht="14.45" customHeight="1">
      <c r="A56" s="983" t="s">
        <v>28</v>
      </c>
      <c r="B56" s="1125">
        <v>2898</v>
      </c>
      <c r="C56" s="1126">
        <v>0.14856296855263373</v>
      </c>
      <c r="D56" s="1127">
        <v>1500</v>
      </c>
      <c r="E56" s="1128">
        <v>1094</v>
      </c>
      <c r="F56" s="1129">
        <v>1070</v>
      </c>
      <c r="G56" s="1125">
        <v>47303</v>
      </c>
      <c r="H56" s="1126">
        <v>2.3890922883678787</v>
      </c>
      <c r="I56" s="875">
        <v>12332</v>
      </c>
      <c r="J56" s="1127">
        <v>17690</v>
      </c>
      <c r="K56" s="1128">
        <v>24846</v>
      </c>
    </row>
    <row r="57" spans="1:12" ht="14.45" customHeight="1">
      <c r="A57" s="985" t="s">
        <v>27</v>
      </c>
      <c r="B57" s="1130">
        <v>1163</v>
      </c>
      <c r="C57" s="1131">
        <v>0.28330889195285819</v>
      </c>
      <c r="D57" s="1132">
        <v>583</v>
      </c>
      <c r="E57" s="1133">
        <v>473</v>
      </c>
      <c r="F57" s="1134">
        <v>433</v>
      </c>
      <c r="G57" s="1130">
        <v>12991</v>
      </c>
      <c r="H57" s="1131">
        <v>2.8848118243753387</v>
      </c>
      <c r="I57" s="887">
        <v>3823</v>
      </c>
      <c r="J57" s="1132">
        <v>4685</v>
      </c>
      <c r="K57" s="1133">
        <v>6874</v>
      </c>
    </row>
    <row r="58" spans="1:12" ht="14.45" customHeight="1">
      <c r="A58" s="987" t="s">
        <v>26</v>
      </c>
      <c r="B58" s="1135">
        <v>4061</v>
      </c>
      <c r="C58" s="1136">
        <v>0.17198925628305001</v>
      </c>
      <c r="D58" s="1137">
        <v>2083</v>
      </c>
      <c r="E58" s="1138">
        <v>1567</v>
      </c>
      <c r="F58" s="1139">
        <v>1503</v>
      </c>
      <c r="G58" s="1135">
        <v>60294</v>
      </c>
      <c r="H58" s="1136">
        <v>2.480947676420957</v>
      </c>
      <c r="I58" s="898">
        <v>16155</v>
      </c>
      <c r="J58" s="1137">
        <v>22375</v>
      </c>
      <c r="K58" s="1138">
        <v>31720</v>
      </c>
    </row>
    <row r="59" spans="1:12" ht="14.45" customHeight="1">
      <c r="A59" s="1839" t="s">
        <v>561</v>
      </c>
      <c r="B59" s="1839"/>
      <c r="C59" s="1839"/>
      <c r="D59" s="1839"/>
      <c r="E59" s="1839"/>
      <c r="F59" s="1839"/>
      <c r="G59" s="1839"/>
      <c r="H59" s="1839"/>
      <c r="I59" s="1839"/>
      <c r="J59" s="1839"/>
      <c r="K59" s="1839"/>
      <c r="L59" s="1097"/>
    </row>
    <row r="60" spans="1:12" ht="14.45" customHeight="1">
      <c r="A60" s="1929" t="s">
        <v>562</v>
      </c>
      <c r="B60" s="1929"/>
      <c r="C60" s="1929"/>
      <c r="D60" s="1929"/>
      <c r="E60" s="1929"/>
      <c r="F60" s="1929"/>
      <c r="G60" s="1929"/>
      <c r="H60" s="1929"/>
      <c r="I60" s="1929"/>
      <c r="J60" s="1929"/>
      <c r="K60" s="1929"/>
      <c r="L60" s="1141"/>
    </row>
    <row r="61" spans="1:12" ht="32.25" customHeight="1">
      <c r="A61" s="1850" t="s">
        <v>815</v>
      </c>
      <c r="B61" s="1850"/>
      <c r="C61" s="1850"/>
      <c r="D61" s="1850"/>
      <c r="E61" s="1850"/>
      <c r="F61" s="1850"/>
      <c r="G61" s="1850"/>
      <c r="H61" s="1850"/>
      <c r="I61" s="1850"/>
      <c r="J61" s="1850"/>
      <c r="K61" s="1850"/>
      <c r="L61" s="1141"/>
    </row>
    <row r="62" spans="1:12" ht="14.45" customHeight="1">
      <c r="A62" s="1142"/>
      <c r="B62" s="1142"/>
      <c r="C62" s="1142"/>
      <c r="D62" s="1142"/>
      <c r="E62" s="1142"/>
      <c r="F62" s="1142"/>
      <c r="G62" s="1142"/>
      <c r="H62" s="1142"/>
      <c r="I62" s="1142"/>
      <c r="J62" s="1142"/>
      <c r="K62" s="1142"/>
    </row>
    <row r="63" spans="1:12" ht="24" customHeight="1">
      <c r="A63" s="1910">
        <v>2021</v>
      </c>
      <c r="B63" s="1910"/>
      <c r="C63" s="1910"/>
      <c r="D63" s="1910"/>
      <c r="E63" s="1910"/>
      <c r="F63" s="1910"/>
      <c r="G63" s="1910"/>
      <c r="H63" s="1910"/>
      <c r="I63" s="1910"/>
      <c r="J63" s="1910"/>
      <c r="K63" s="1910"/>
    </row>
    <row r="64" spans="1:12" ht="14.45" customHeight="1">
      <c r="A64" s="1143"/>
      <c r="B64" s="1027"/>
      <c r="C64" s="1027"/>
      <c r="D64" s="1027"/>
      <c r="E64" s="1027"/>
      <c r="F64" s="1027"/>
      <c r="G64" s="1027"/>
      <c r="H64" s="1027"/>
      <c r="I64" s="1027"/>
      <c r="J64" s="1027"/>
      <c r="K64" s="1027"/>
    </row>
    <row r="65" spans="1:11" ht="15" customHeight="1">
      <c r="A65" s="1923" t="s">
        <v>564</v>
      </c>
      <c r="B65" s="1923"/>
      <c r="C65" s="1923"/>
      <c r="D65" s="1923"/>
      <c r="E65" s="1923"/>
      <c r="F65" s="1923"/>
      <c r="G65" s="1923"/>
      <c r="H65" s="1923"/>
      <c r="I65" s="1923"/>
      <c r="J65" s="1923"/>
      <c r="K65" s="1923"/>
    </row>
    <row r="66" spans="1:11" ht="14.45" customHeight="1">
      <c r="A66" s="1888" t="s">
        <v>8</v>
      </c>
      <c r="B66" s="1891" t="s">
        <v>552</v>
      </c>
      <c r="C66" s="1892"/>
      <c r="D66" s="1892"/>
      <c r="E66" s="1892"/>
      <c r="F66" s="1893"/>
      <c r="G66" s="1891" t="s">
        <v>553</v>
      </c>
      <c r="H66" s="1892"/>
      <c r="I66" s="1892"/>
      <c r="J66" s="1892"/>
      <c r="K66" s="1834"/>
    </row>
    <row r="67" spans="1:11" ht="14.45" customHeight="1">
      <c r="A67" s="1889"/>
      <c r="B67" s="1924" t="s">
        <v>554</v>
      </c>
      <c r="C67" s="1925"/>
      <c r="D67" s="1925"/>
      <c r="E67" s="1925"/>
      <c r="F67" s="1925"/>
      <c r="G67" s="1925"/>
      <c r="H67" s="1925"/>
      <c r="I67" s="1925"/>
      <c r="J67" s="1925"/>
      <c r="K67" s="1926"/>
    </row>
    <row r="68" spans="1:11" ht="14.45" customHeight="1">
      <c r="A68" s="1889"/>
      <c r="B68" s="1894" t="s">
        <v>555</v>
      </c>
      <c r="C68" s="1894" t="s">
        <v>556</v>
      </c>
      <c r="D68" s="1924" t="s">
        <v>557</v>
      </c>
      <c r="E68" s="1925"/>
      <c r="F68" s="1928"/>
      <c r="G68" s="1894" t="s">
        <v>555</v>
      </c>
      <c r="H68" s="1894" t="s">
        <v>556</v>
      </c>
      <c r="I68" s="1924" t="s">
        <v>557</v>
      </c>
      <c r="J68" s="1925"/>
      <c r="K68" s="1926"/>
    </row>
    <row r="69" spans="1:11" ht="60.75" customHeight="1" thickBot="1">
      <c r="A69" s="1890"/>
      <c r="B69" s="1927"/>
      <c r="C69" s="1927"/>
      <c r="D69" s="1103" t="s">
        <v>558</v>
      </c>
      <c r="E69" s="1104" t="s">
        <v>559</v>
      </c>
      <c r="F69" s="1105" t="s">
        <v>560</v>
      </c>
      <c r="G69" s="1927"/>
      <c r="H69" s="1927"/>
      <c r="I69" s="1103" t="s">
        <v>558</v>
      </c>
      <c r="J69" s="1104" t="s">
        <v>559</v>
      </c>
      <c r="K69" s="1104" t="s">
        <v>560</v>
      </c>
    </row>
    <row r="70" spans="1:11" ht="14.45" customHeight="1">
      <c r="A70" s="975" t="s">
        <v>9</v>
      </c>
      <c r="B70" s="1106">
        <v>288</v>
      </c>
      <c r="C70" s="1107">
        <v>8.7989172443502087E-2</v>
      </c>
      <c r="D70" s="1108">
        <v>147</v>
      </c>
      <c r="E70" s="1109">
        <v>102</v>
      </c>
      <c r="F70" s="1110">
        <v>123</v>
      </c>
      <c r="G70" s="918">
        <v>4223</v>
      </c>
      <c r="H70" s="1107">
        <v>1.2691705461069853</v>
      </c>
      <c r="I70" s="1111">
        <v>1188</v>
      </c>
      <c r="J70" s="1111">
        <v>1001</v>
      </c>
      <c r="K70" s="11">
        <v>2710</v>
      </c>
    </row>
    <row r="71" spans="1:11" ht="14.45" customHeight="1">
      <c r="A71" s="977" t="s">
        <v>10</v>
      </c>
      <c r="B71" s="1112">
        <v>581</v>
      </c>
      <c r="C71" s="1113">
        <v>0.15006599287638539</v>
      </c>
      <c r="D71" s="1114">
        <v>297</v>
      </c>
      <c r="E71" s="1115">
        <v>177</v>
      </c>
      <c r="F71" s="1116">
        <v>223</v>
      </c>
      <c r="G71" s="914">
        <v>7380</v>
      </c>
      <c r="H71" s="1113">
        <v>1.8979724099620405</v>
      </c>
      <c r="I71" s="1117">
        <v>1635</v>
      </c>
      <c r="J71" s="1117">
        <v>1301</v>
      </c>
      <c r="K71" s="12">
        <v>5252</v>
      </c>
    </row>
    <row r="72" spans="1:11" ht="14.45" customHeight="1">
      <c r="A72" s="975" t="s">
        <v>11</v>
      </c>
      <c r="B72" s="1106">
        <v>501</v>
      </c>
      <c r="C72" s="1107">
        <v>0.43825886140172854</v>
      </c>
      <c r="D72" s="1108">
        <v>236</v>
      </c>
      <c r="E72" s="1109">
        <v>105</v>
      </c>
      <c r="F72" s="1110">
        <v>209</v>
      </c>
      <c r="G72" s="918">
        <v>4991</v>
      </c>
      <c r="H72" s="1107">
        <v>4.3863812135273852</v>
      </c>
      <c r="I72" s="1111">
        <v>1382</v>
      </c>
      <c r="J72" s="1111">
        <v>1112</v>
      </c>
      <c r="K72" s="11">
        <v>2918</v>
      </c>
    </row>
    <row r="73" spans="1:11" ht="14.45" customHeight="1">
      <c r="A73" s="977" t="s">
        <v>12</v>
      </c>
      <c r="B73" s="1112">
        <v>149</v>
      </c>
      <c r="C73" s="1113">
        <v>0.24219372246875051</v>
      </c>
      <c r="D73" s="1114">
        <v>74</v>
      </c>
      <c r="E73" s="1115">
        <v>77</v>
      </c>
      <c r="F73" s="1116">
        <v>45</v>
      </c>
      <c r="G73" s="914">
        <v>1110</v>
      </c>
      <c r="H73" s="1113">
        <v>1.5737314448555997</v>
      </c>
      <c r="I73" s="1117">
        <v>321</v>
      </c>
      <c r="J73" s="1117">
        <v>521</v>
      </c>
      <c r="K73" s="12">
        <v>523</v>
      </c>
    </row>
    <row r="74" spans="1:11" ht="14.45" customHeight="1">
      <c r="A74" s="975" t="s">
        <v>13</v>
      </c>
      <c r="B74" s="1106">
        <v>61</v>
      </c>
      <c r="C74" s="1107">
        <v>0.29588668994955375</v>
      </c>
      <c r="D74" s="1108">
        <v>31</v>
      </c>
      <c r="E74" s="1109">
        <v>31</v>
      </c>
      <c r="F74" s="1110">
        <v>23</v>
      </c>
      <c r="G74" s="918">
        <v>642</v>
      </c>
      <c r="H74" s="1107">
        <v>3.1436685926941537</v>
      </c>
      <c r="I74" s="1111">
        <v>247</v>
      </c>
      <c r="J74" s="1111">
        <v>267</v>
      </c>
      <c r="K74" s="11">
        <v>400</v>
      </c>
    </row>
    <row r="75" spans="1:11" ht="14.45" customHeight="1">
      <c r="A75" s="977" t="s">
        <v>14</v>
      </c>
      <c r="B75" s="1112">
        <v>115</v>
      </c>
      <c r="C75" s="1113">
        <v>0.19251694986189</v>
      </c>
      <c r="D75" s="1114">
        <v>68</v>
      </c>
      <c r="E75" s="1115">
        <v>51</v>
      </c>
      <c r="F75" s="1116">
        <v>46</v>
      </c>
      <c r="G75" s="914">
        <v>1914</v>
      </c>
      <c r="H75" s="1113">
        <v>3.2821743976678386</v>
      </c>
      <c r="I75" s="1117">
        <v>503</v>
      </c>
      <c r="J75" s="1117">
        <v>536</v>
      </c>
      <c r="K75" s="12">
        <v>1248</v>
      </c>
    </row>
    <row r="76" spans="1:11" ht="14.45" customHeight="1">
      <c r="A76" s="975" t="s">
        <v>15</v>
      </c>
      <c r="B76" s="1106">
        <v>264</v>
      </c>
      <c r="C76" s="1107">
        <v>0.1459345616158936</v>
      </c>
      <c r="D76" s="1108">
        <v>168</v>
      </c>
      <c r="E76" s="1109">
        <v>99</v>
      </c>
      <c r="F76" s="1110">
        <v>84</v>
      </c>
      <c r="G76" s="918">
        <v>3702</v>
      </c>
      <c r="H76" s="1107">
        <v>1.9824991699422707</v>
      </c>
      <c r="I76" s="1111">
        <v>1348</v>
      </c>
      <c r="J76" s="1111">
        <v>1577</v>
      </c>
      <c r="K76" s="11">
        <v>1544</v>
      </c>
    </row>
    <row r="77" spans="1:11" ht="14.45" customHeight="1">
      <c r="A77" s="977" t="s">
        <v>24</v>
      </c>
      <c r="B77" s="1112">
        <v>48</v>
      </c>
      <c r="C77" s="1113">
        <v>0.12501627816121891</v>
      </c>
      <c r="D77" s="1114">
        <v>34</v>
      </c>
      <c r="E77" s="1115">
        <v>24</v>
      </c>
      <c r="F77" s="1116">
        <v>15</v>
      </c>
      <c r="G77" s="914">
        <v>1278</v>
      </c>
      <c r="H77" s="1113">
        <v>3.0614444843693853</v>
      </c>
      <c r="I77" s="1117">
        <v>241</v>
      </c>
      <c r="J77" s="1117">
        <v>608</v>
      </c>
      <c r="K77" s="12">
        <v>614</v>
      </c>
    </row>
    <row r="78" spans="1:11" ht="14.45" customHeight="1">
      <c r="A78" s="975" t="s">
        <v>16</v>
      </c>
      <c r="B78" s="1106">
        <v>279</v>
      </c>
      <c r="C78" s="1107">
        <v>0.12400881840486434</v>
      </c>
      <c r="D78" s="1108">
        <v>149</v>
      </c>
      <c r="E78" s="1109">
        <v>132</v>
      </c>
      <c r="F78" s="1110">
        <v>77</v>
      </c>
      <c r="G78" s="918">
        <v>6844</v>
      </c>
      <c r="H78" s="1107">
        <v>2.9283779678494564</v>
      </c>
      <c r="I78" s="1111">
        <v>2242</v>
      </c>
      <c r="J78" s="1111">
        <v>2747</v>
      </c>
      <c r="K78" s="11">
        <v>2906</v>
      </c>
    </row>
    <row r="79" spans="1:11" ht="14.45" customHeight="1">
      <c r="A79" s="977" t="s">
        <v>17</v>
      </c>
      <c r="B79" s="1112">
        <v>737</v>
      </c>
      <c r="C79" s="1113">
        <v>0.1428012292143801</v>
      </c>
      <c r="D79" s="1114">
        <v>365</v>
      </c>
      <c r="E79" s="1115">
        <v>232</v>
      </c>
      <c r="F79" s="1116">
        <v>299</v>
      </c>
      <c r="G79" s="914">
        <v>15367</v>
      </c>
      <c r="H79" s="1113">
        <v>2.8850901649347112</v>
      </c>
      <c r="I79" s="1117">
        <v>3604</v>
      </c>
      <c r="J79" s="1117">
        <v>4499</v>
      </c>
      <c r="K79" s="12">
        <v>9450</v>
      </c>
    </row>
    <row r="80" spans="1:11" ht="14.45" customHeight="1">
      <c r="A80" s="975" t="s">
        <v>18</v>
      </c>
      <c r="B80" s="1106">
        <v>125</v>
      </c>
      <c r="C80" s="1107">
        <v>0.10890588788792278</v>
      </c>
      <c r="D80" s="1108">
        <v>87</v>
      </c>
      <c r="E80" s="1109">
        <v>76</v>
      </c>
      <c r="F80" s="1110">
        <v>14</v>
      </c>
      <c r="G80" s="918">
        <v>1722</v>
      </c>
      <c r="H80" s="1107">
        <v>1.434916296549368</v>
      </c>
      <c r="I80" s="1111">
        <v>689</v>
      </c>
      <c r="J80" s="1111">
        <v>1081</v>
      </c>
      <c r="K80" s="11">
        <v>415</v>
      </c>
    </row>
    <row r="81" spans="1:12" ht="14.45" customHeight="1">
      <c r="A81" s="977" t="s">
        <v>19</v>
      </c>
      <c r="B81" s="1112">
        <v>40</v>
      </c>
      <c r="C81" s="1113">
        <v>0.16353229762878169</v>
      </c>
      <c r="D81" s="1114">
        <v>18</v>
      </c>
      <c r="E81" s="1115">
        <v>19</v>
      </c>
      <c r="F81" s="1116">
        <v>11</v>
      </c>
      <c r="G81" s="914">
        <v>495</v>
      </c>
      <c r="H81" s="1113">
        <v>1.9463667820069204</v>
      </c>
      <c r="I81" s="1117">
        <v>142</v>
      </c>
      <c r="J81" s="1117">
        <v>206</v>
      </c>
      <c r="K81" s="12">
        <v>235</v>
      </c>
    </row>
    <row r="82" spans="1:12" ht="14.45" customHeight="1">
      <c r="A82" s="975" t="s">
        <v>20</v>
      </c>
      <c r="B82" s="1106">
        <v>232</v>
      </c>
      <c r="C82" s="1107">
        <v>0.22292687614105891</v>
      </c>
      <c r="D82" s="1108">
        <v>144</v>
      </c>
      <c r="E82" s="1109">
        <v>112</v>
      </c>
      <c r="F82" s="1110">
        <v>59</v>
      </c>
      <c r="G82" s="918">
        <v>2812</v>
      </c>
      <c r="H82" s="1107">
        <v>2.487130954697423</v>
      </c>
      <c r="I82" s="1111">
        <v>1008</v>
      </c>
      <c r="J82" s="1111">
        <v>1156</v>
      </c>
      <c r="K82" s="11">
        <v>1461</v>
      </c>
    </row>
    <row r="83" spans="1:12" ht="14.45" customHeight="1">
      <c r="A83" s="977" t="s">
        <v>21</v>
      </c>
      <c r="B83" s="1112">
        <v>144</v>
      </c>
      <c r="C83" s="1113">
        <v>0.2840797001380943</v>
      </c>
      <c r="D83" s="1114">
        <v>74</v>
      </c>
      <c r="E83" s="1115">
        <v>77</v>
      </c>
      <c r="F83" s="1116">
        <v>26</v>
      </c>
      <c r="G83" s="914">
        <v>1207</v>
      </c>
      <c r="H83" s="1113">
        <v>2.1642848177302803</v>
      </c>
      <c r="I83" s="1117">
        <v>381</v>
      </c>
      <c r="J83" s="1117">
        <v>720</v>
      </c>
      <c r="K83" s="12">
        <v>344</v>
      </c>
    </row>
    <row r="84" spans="1:12" ht="14.45" customHeight="1">
      <c r="A84" s="975" t="s">
        <v>22</v>
      </c>
      <c r="B84" s="1106">
        <v>100</v>
      </c>
      <c r="C84" s="1107">
        <v>0.13154606085320775</v>
      </c>
      <c r="D84" s="1108">
        <v>48</v>
      </c>
      <c r="E84" s="1109">
        <v>29</v>
      </c>
      <c r="F84" s="1110">
        <v>45</v>
      </c>
      <c r="G84" s="918">
        <v>2093</v>
      </c>
      <c r="H84" s="1107">
        <v>2.5799373813573947</v>
      </c>
      <c r="I84" s="1111">
        <v>648</v>
      </c>
      <c r="J84" s="1111">
        <v>717</v>
      </c>
      <c r="K84" s="11">
        <v>1078</v>
      </c>
    </row>
    <row r="85" spans="1:12" ht="14.45" customHeight="1" thickBot="1">
      <c r="A85" s="982" t="s">
        <v>23</v>
      </c>
      <c r="B85" s="1118">
        <v>180</v>
      </c>
      <c r="C85" s="1119">
        <v>0.35803795202291444</v>
      </c>
      <c r="D85" s="1120">
        <v>102</v>
      </c>
      <c r="E85" s="1121">
        <v>67</v>
      </c>
      <c r="F85" s="1122">
        <v>60</v>
      </c>
      <c r="G85" s="922">
        <v>1353</v>
      </c>
      <c r="H85" s="1119">
        <v>2.4408724360015155</v>
      </c>
      <c r="I85" s="1123">
        <v>377</v>
      </c>
      <c r="J85" s="1123">
        <v>500</v>
      </c>
      <c r="K85" s="1124">
        <v>769</v>
      </c>
    </row>
    <row r="86" spans="1:12" ht="14.45" customHeight="1">
      <c r="A86" s="983" t="s">
        <v>28</v>
      </c>
      <c r="B86" s="1125">
        <v>2590</v>
      </c>
      <c r="C86" s="1126">
        <v>0.13405290586846355</v>
      </c>
      <c r="D86" s="1127">
        <v>1378</v>
      </c>
      <c r="E86" s="1128">
        <v>948</v>
      </c>
      <c r="F86" s="1129">
        <v>945</v>
      </c>
      <c r="G86" s="1125">
        <v>44382</v>
      </c>
      <c r="H86" s="1126">
        <v>2.241563831941805</v>
      </c>
      <c r="I86" s="875">
        <v>12246</v>
      </c>
      <c r="J86" s="1127">
        <v>13932</v>
      </c>
      <c r="K86" s="1128">
        <v>25238</v>
      </c>
    </row>
    <row r="87" spans="1:12" ht="14.45" customHeight="1">
      <c r="A87" s="985" t="s">
        <v>27</v>
      </c>
      <c r="B87" s="1130">
        <v>1254</v>
      </c>
      <c r="C87" s="1131">
        <v>0.29909413117209599</v>
      </c>
      <c r="D87" s="1132">
        <v>664</v>
      </c>
      <c r="E87" s="1133">
        <v>462</v>
      </c>
      <c r="F87" s="1134">
        <v>414</v>
      </c>
      <c r="G87" s="1130">
        <v>12751</v>
      </c>
      <c r="H87" s="1131">
        <v>2.8315168634138974</v>
      </c>
      <c r="I87" s="887">
        <v>3710</v>
      </c>
      <c r="J87" s="1132">
        <v>4617</v>
      </c>
      <c r="K87" s="1133">
        <v>6629</v>
      </c>
    </row>
    <row r="88" spans="1:12" ht="14.45" customHeight="1">
      <c r="A88" s="987" t="s">
        <v>26</v>
      </c>
      <c r="B88" s="1135">
        <v>3844</v>
      </c>
      <c r="C88" s="1136">
        <v>0.16348131851681105</v>
      </c>
      <c r="D88" s="1137">
        <v>2042</v>
      </c>
      <c r="E88" s="1138">
        <v>1410</v>
      </c>
      <c r="F88" s="1139">
        <v>1359</v>
      </c>
      <c r="G88" s="1135">
        <v>57133</v>
      </c>
      <c r="H88" s="1136">
        <v>2.3508804125942637</v>
      </c>
      <c r="I88" s="898">
        <v>15956</v>
      </c>
      <c r="J88" s="1137">
        <v>18549</v>
      </c>
      <c r="K88" s="1138">
        <v>31867</v>
      </c>
    </row>
    <row r="89" spans="1:12" ht="14.45" customHeight="1">
      <c r="A89" s="1839" t="s">
        <v>561</v>
      </c>
      <c r="B89" s="1839"/>
      <c r="C89" s="1839"/>
      <c r="D89" s="1839"/>
      <c r="E89" s="1839"/>
      <c r="F89" s="1839"/>
      <c r="G89" s="1839"/>
      <c r="H89" s="1839"/>
      <c r="I89" s="1839"/>
      <c r="J89" s="1839"/>
      <c r="K89" s="1839"/>
      <c r="L89" s="1144"/>
    </row>
    <row r="90" spans="1:12" ht="14.45" customHeight="1">
      <c r="A90" s="1929" t="s">
        <v>562</v>
      </c>
      <c r="B90" s="1929"/>
      <c r="C90" s="1929"/>
      <c r="D90" s="1929"/>
      <c r="E90" s="1929"/>
      <c r="F90" s="1929"/>
      <c r="G90" s="1929"/>
      <c r="H90" s="1929"/>
      <c r="I90" s="1929"/>
      <c r="J90" s="1929"/>
      <c r="K90" s="1929"/>
      <c r="L90" s="1141"/>
    </row>
    <row r="91" spans="1:12" ht="32.25" customHeight="1">
      <c r="A91" s="1850" t="s">
        <v>816</v>
      </c>
      <c r="B91" s="1850"/>
      <c r="C91" s="1850"/>
      <c r="D91" s="1850"/>
      <c r="E91" s="1850"/>
      <c r="F91" s="1850"/>
      <c r="G91" s="1850"/>
      <c r="H91" s="1850"/>
      <c r="I91" s="1850"/>
      <c r="J91" s="1850"/>
      <c r="K91" s="1850"/>
      <c r="L91" s="1141"/>
    </row>
    <row r="92" spans="1:12" ht="14.45" customHeight="1">
      <c r="A92" s="1142"/>
      <c r="B92" s="1142"/>
      <c r="C92" s="1142"/>
      <c r="D92" s="1142"/>
      <c r="E92" s="1142"/>
      <c r="F92" s="1142"/>
      <c r="G92" s="1142"/>
      <c r="H92" s="1142"/>
      <c r="I92" s="1142"/>
      <c r="J92" s="1142"/>
      <c r="K92" s="1142"/>
    </row>
    <row r="93" spans="1:12" ht="24" customHeight="1">
      <c r="A93" s="1910">
        <v>2020</v>
      </c>
      <c r="B93" s="1910"/>
      <c r="C93" s="1910"/>
      <c r="D93" s="1910"/>
      <c r="E93" s="1910"/>
      <c r="F93" s="1910"/>
      <c r="G93" s="1910"/>
      <c r="H93" s="1910"/>
      <c r="I93" s="1910"/>
      <c r="J93" s="1910"/>
      <c r="K93" s="1910"/>
    </row>
    <row r="94" spans="1:12" ht="14.45" customHeight="1">
      <c r="A94" s="1143"/>
      <c r="B94" s="1027"/>
      <c r="C94" s="1027"/>
      <c r="D94" s="1027"/>
      <c r="E94" s="1027"/>
      <c r="F94" s="1027"/>
      <c r="G94" s="1027"/>
      <c r="H94" s="1027"/>
      <c r="I94" s="1027"/>
      <c r="J94" s="1027"/>
      <c r="K94" s="1027"/>
    </row>
    <row r="95" spans="1:12" ht="15" customHeight="1">
      <c r="A95" s="1923" t="s">
        <v>565</v>
      </c>
      <c r="B95" s="1923"/>
      <c r="C95" s="1923"/>
      <c r="D95" s="1923"/>
      <c r="E95" s="1923"/>
      <c r="F95" s="1923"/>
      <c r="G95" s="1923"/>
      <c r="H95" s="1923"/>
      <c r="I95" s="1923"/>
      <c r="J95" s="1923"/>
      <c r="K95" s="1923"/>
    </row>
    <row r="96" spans="1:12" ht="14.45" customHeight="1">
      <c r="A96" s="1888" t="s">
        <v>8</v>
      </c>
      <c r="B96" s="1891" t="s">
        <v>552</v>
      </c>
      <c r="C96" s="1892"/>
      <c r="D96" s="1892"/>
      <c r="E96" s="1892"/>
      <c r="F96" s="1893"/>
      <c r="G96" s="1891" t="s">
        <v>553</v>
      </c>
      <c r="H96" s="1892"/>
      <c r="I96" s="1892"/>
      <c r="J96" s="1892"/>
      <c r="K96" s="1834"/>
    </row>
    <row r="97" spans="1:11" ht="14.45" customHeight="1">
      <c r="A97" s="1889"/>
      <c r="B97" s="1924" t="s">
        <v>554</v>
      </c>
      <c r="C97" s="1925"/>
      <c r="D97" s="1925"/>
      <c r="E97" s="1925"/>
      <c r="F97" s="1925"/>
      <c r="G97" s="1925"/>
      <c r="H97" s="1925"/>
      <c r="I97" s="1925"/>
      <c r="J97" s="1925"/>
      <c r="K97" s="1926"/>
    </row>
    <row r="98" spans="1:11" ht="14.45" customHeight="1">
      <c r="A98" s="1889"/>
      <c r="B98" s="1894" t="s">
        <v>555</v>
      </c>
      <c r="C98" s="1894" t="s">
        <v>556</v>
      </c>
      <c r="D98" s="1924" t="s">
        <v>557</v>
      </c>
      <c r="E98" s="1925"/>
      <c r="F98" s="1928"/>
      <c r="G98" s="1894" t="s">
        <v>555</v>
      </c>
      <c r="H98" s="1894" t="s">
        <v>556</v>
      </c>
      <c r="I98" s="1924" t="s">
        <v>557</v>
      </c>
      <c r="J98" s="1925"/>
      <c r="K98" s="1926"/>
    </row>
    <row r="99" spans="1:11" ht="60.75" customHeight="1" thickBot="1">
      <c r="A99" s="1890"/>
      <c r="B99" s="1927"/>
      <c r="C99" s="1927"/>
      <c r="D99" s="1103" t="s">
        <v>558</v>
      </c>
      <c r="E99" s="1104" t="s">
        <v>559</v>
      </c>
      <c r="F99" s="1105" t="s">
        <v>560</v>
      </c>
      <c r="G99" s="1927"/>
      <c r="H99" s="1927"/>
      <c r="I99" s="1103" t="s">
        <v>558</v>
      </c>
      <c r="J99" s="1104" t="s">
        <v>559</v>
      </c>
      <c r="K99" s="1104" t="s">
        <v>560</v>
      </c>
    </row>
    <row r="100" spans="1:11" ht="14.45" customHeight="1">
      <c r="A100" s="975" t="s">
        <v>9</v>
      </c>
      <c r="B100" s="1106">
        <v>359</v>
      </c>
      <c r="C100" s="1107">
        <v>0.10925402931294738</v>
      </c>
      <c r="D100" s="1108">
        <v>179</v>
      </c>
      <c r="E100" s="1109">
        <v>119</v>
      </c>
      <c r="F100" s="1110">
        <v>142</v>
      </c>
      <c r="G100" s="918">
        <v>4431</v>
      </c>
      <c r="H100" s="1107">
        <v>1.3827300727407763</v>
      </c>
      <c r="I100" s="1111">
        <v>1236</v>
      </c>
      <c r="J100" s="1111">
        <v>991</v>
      </c>
      <c r="K100" s="11">
        <v>2876</v>
      </c>
    </row>
    <row r="101" spans="1:11" ht="14.45" customHeight="1">
      <c r="A101" s="977" t="s">
        <v>10</v>
      </c>
      <c r="B101" s="1112">
        <v>552</v>
      </c>
      <c r="C101" s="1113">
        <v>0.14286047035257032</v>
      </c>
      <c r="D101" s="1114">
        <v>286</v>
      </c>
      <c r="E101" s="1115">
        <v>153</v>
      </c>
      <c r="F101" s="1116">
        <v>203</v>
      </c>
      <c r="G101" s="914">
        <v>7221</v>
      </c>
      <c r="H101" s="1113">
        <v>1.9301448477347998</v>
      </c>
      <c r="I101" s="1117">
        <v>1585</v>
      </c>
      <c r="J101" s="1117">
        <v>1284</v>
      </c>
      <c r="K101" s="12">
        <v>5070</v>
      </c>
    </row>
    <row r="102" spans="1:11" ht="14.45" customHeight="1">
      <c r="A102" s="975" t="s">
        <v>11</v>
      </c>
      <c r="B102" s="1106">
        <v>574</v>
      </c>
      <c r="C102" s="1107">
        <v>0.49129534210931747</v>
      </c>
      <c r="D102" s="1108">
        <v>250</v>
      </c>
      <c r="E102" s="1109">
        <v>131</v>
      </c>
      <c r="F102" s="1110">
        <v>254</v>
      </c>
      <c r="G102" s="918">
        <v>5590</v>
      </c>
      <c r="H102" s="1107">
        <v>4.9495307242783779</v>
      </c>
      <c r="I102" s="1111">
        <v>1549</v>
      </c>
      <c r="J102" s="1111">
        <v>1118</v>
      </c>
      <c r="K102" s="11">
        <v>3403</v>
      </c>
    </row>
    <row r="103" spans="1:11" ht="14.45" customHeight="1">
      <c r="A103" s="977" t="s">
        <v>12</v>
      </c>
      <c r="B103" s="1112">
        <v>154</v>
      </c>
      <c r="C103" s="1113">
        <v>0.24460363093441764</v>
      </c>
      <c r="D103" s="1114">
        <v>84</v>
      </c>
      <c r="E103" s="1115">
        <v>83</v>
      </c>
      <c r="F103" s="1116">
        <v>45</v>
      </c>
      <c r="G103" s="914">
        <v>1191</v>
      </c>
      <c r="H103" s="1113">
        <v>1.7253867995595991</v>
      </c>
      <c r="I103" s="1117">
        <v>344</v>
      </c>
      <c r="J103" s="1117">
        <v>576</v>
      </c>
      <c r="K103" s="12">
        <v>550</v>
      </c>
    </row>
    <row r="104" spans="1:11" ht="14.45" customHeight="1">
      <c r="A104" s="975" t="s">
        <v>13</v>
      </c>
      <c r="B104" s="1106">
        <v>69</v>
      </c>
      <c r="C104" s="1107">
        <v>0.33273858320875727</v>
      </c>
      <c r="D104" s="1108">
        <v>33</v>
      </c>
      <c r="E104" s="1109">
        <v>25</v>
      </c>
      <c r="F104" s="1110">
        <v>35</v>
      </c>
      <c r="G104" s="918">
        <v>644</v>
      </c>
      <c r="H104" s="1107">
        <v>3.2791893680940989</v>
      </c>
      <c r="I104" s="1111">
        <v>177</v>
      </c>
      <c r="J104" s="1111">
        <v>214</v>
      </c>
      <c r="K104" s="11">
        <v>455</v>
      </c>
    </row>
    <row r="105" spans="1:11" ht="14.45" customHeight="1">
      <c r="A105" s="977" t="s">
        <v>14</v>
      </c>
      <c r="B105" s="1112">
        <v>113</v>
      </c>
      <c r="C105" s="1113">
        <v>0.18543437592306936</v>
      </c>
      <c r="D105" s="1114">
        <v>64</v>
      </c>
      <c r="E105" s="1115">
        <v>55</v>
      </c>
      <c r="F105" s="1116">
        <v>47</v>
      </c>
      <c r="G105" s="914">
        <v>1830</v>
      </c>
      <c r="H105" s="1113">
        <v>3.1916563475591677</v>
      </c>
      <c r="I105" s="1117">
        <v>493</v>
      </c>
      <c r="J105" s="1117">
        <v>577</v>
      </c>
      <c r="K105" s="12">
        <v>1118</v>
      </c>
    </row>
    <row r="106" spans="1:11" ht="14.45" customHeight="1">
      <c r="A106" s="975" t="s">
        <v>15</v>
      </c>
      <c r="B106" s="1106">
        <v>260</v>
      </c>
      <c r="C106" s="1107">
        <v>0.1421736158578264</v>
      </c>
      <c r="D106" s="1108">
        <v>170</v>
      </c>
      <c r="E106" s="1109">
        <v>100</v>
      </c>
      <c r="F106" s="1110">
        <v>62</v>
      </c>
      <c r="G106" s="918">
        <v>3774</v>
      </c>
      <c r="H106" s="1107">
        <v>2.0810472509112161</v>
      </c>
      <c r="I106" s="1111">
        <v>1421</v>
      </c>
      <c r="J106" s="1111">
        <v>1587</v>
      </c>
      <c r="K106" s="11">
        <v>1579</v>
      </c>
    </row>
    <row r="107" spans="1:11" ht="14.45" customHeight="1">
      <c r="A107" s="977" t="s">
        <v>24</v>
      </c>
      <c r="B107" s="1112">
        <v>63</v>
      </c>
      <c r="C107" s="1113">
        <v>0.16015456186287719</v>
      </c>
      <c r="D107" s="1114">
        <v>35</v>
      </c>
      <c r="E107" s="1115">
        <v>22</v>
      </c>
      <c r="F107" s="1116">
        <v>30</v>
      </c>
      <c r="G107" s="914">
        <v>1379</v>
      </c>
      <c r="H107" s="1113">
        <v>3.2713384257721687</v>
      </c>
      <c r="I107" s="1117">
        <v>327</v>
      </c>
      <c r="J107" s="1117">
        <v>588</v>
      </c>
      <c r="K107" s="12">
        <v>813</v>
      </c>
    </row>
    <row r="108" spans="1:11" ht="14.45" customHeight="1">
      <c r="A108" s="975" t="s">
        <v>16</v>
      </c>
      <c r="B108" s="1106">
        <v>345</v>
      </c>
      <c r="C108" s="1107">
        <v>0.15381665945883288</v>
      </c>
      <c r="D108" s="1108">
        <v>169</v>
      </c>
      <c r="E108" s="1109">
        <v>169</v>
      </c>
      <c r="F108" s="1110">
        <v>115</v>
      </c>
      <c r="G108" s="918">
        <v>7045</v>
      </c>
      <c r="H108" s="1107">
        <v>3.1353612674959388</v>
      </c>
      <c r="I108" s="1111">
        <v>2288</v>
      </c>
      <c r="J108" s="1111">
        <v>2758</v>
      </c>
      <c r="K108" s="11">
        <v>3057</v>
      </c>
    </row>
    <row r="109" spans="1:11" ht="14.45" customHeight="1">
      <c r="A109" s="977" t="s">
        <v>17</v>
      </c>
      <c r="B109" s="1112">
        <v>810</v>
      </c>
      <c r="C109" s="1113">
        <v>0.15596388569580111</v>
      </c>
      <c r="D109" s="1114">
        <v>415</v>
      </c>
      <c r="E109" s="1115">
        <v>251</v>
      </c>
      <c r="F109" s="1116">
        <v>317</v>
      </c>
      <c r="G109" s="914">
        <v>15450</v>
      </c>
      <c r="H109" s="1113">
        <v>3.0013345740144648</v>
      </c>
      <c r="I109" s="1117">
        <v>3637</v>
      </c>
      <c r="J109" s="1117">
        <v>4310</v>
      </c>
      <c r="K109" s="12">
        <v>9505</v>
      </c>
    </row>
    <row r="110" spans="1:11" ht="14.45" customHeight="1">
      <c r="A110" s="975" t="s">
        <v>18</v>
      </c>
      <c r="B110" s="1106">
        <v>141</v>
      </c>
      <c r="C110" s="1107">
        <v>0.12272608582122028</v>
      </c>
      <c r="D110" s="1108">
        <v>83</v>
      </c>
      <c r="E110" s="1109">
        <v>83</v>
      </c>
      <c r="F110" s="1110">
        <v>19</v>
      </c>
      <c r="G110" s="918">
        <v>1796</v>
      </c>
      <c r="H110" s="1107">
        <v>1.565032503180606</v>
      </c>
      <c r="I110" s="1111">
        <v>737</v>
      </c>
      <c r="J110" s="1111">
        <v>1079</v>
      </c>
      <c r="K110" s="11">
        <v>466</v>
      </c>
    </row>
    <row r="111" spans="1:11" ht="14.45" customHeight="1">
      <c r="A111" s="977" t="s">
        <v>19</v>
      </c>
      <c r="B111" s="1112">
        <v>36</v>
      </c>
      <c r="C111" s="1113">
        <v>0.14664548454112183</v>
      </c>
      <c r="D111" s="1114">
        <v>22</v>
      </c>
      <c r="E111" s="1115">
        <v>20</v>
      </c>
      <c r="F111" s="1116">
        <v>9</v>
      </c>
      <c r="G111" s="914">
        <v>482</v>
      </c>
      <c r="H111" s="1113">
        <v>1.9609438567941415</v>
      </c>
      <c r="I111" s="1117">
        <v>124</v>
      </c>
      <c r="J111" s="1117">
        <v>196</v>
      </c>
      <c r="K111" s="12">
        <v>243</v>
      </c>
    </row>
    <row r="112" spans="1:11" ht="14.45" customHeight="1">
      <c r="A112" s="975" t="s">
        <v>20</v>
      </c>
      <c r="B112" s="1106">
        <v>223</v>
      </c>
      <c r="C112" s="1107">
        <v>0.20664411805587732</v>
      </c>
      <c r="D112" s="1108">
        <v>141</v>
      </c>
      <c r="E112" s="1109">
        <v>112</v>
      </c>
      <c r="F112" s="1110">
        <v>55</v>
      </c>
      <c r="G112" s="918">
        <v>2814</v>
      </c>
      <c r="H112" s="1107">
        <v>2.4588015308529787</v>
      </c>
      <c r="I112" s="1111">
        <v>1007</v>
      </c>
      <c r="J112" s="1111">
        <v>1201</v>
      </c>
      <c r="K112" s="11">
        <v>1454</v>
      </c>
    </row>
    <row r="113" spans="1:11" ht="14.45" customHeight="1">
      <c r="A113" s="977" t="s">
        <v>21</v>
      </c>
      <c r="B113" s="1112">
        <v>150</v>
      </c>
      <c r="C113" s="1113">
        <v>0.28552393642333684</v>
      </c>
      <c r="D113" s="1114">
        <v>82</v>
      </c>
      <c r="E113" s="1115">
        <v>89</v>
      </c>
      <c r="F113" s="1116">
        <v>21</v>
      </c>
      <c r="G113" s="914">
        <v>1306</v>
      </c>
      <c r="H113" s="1113">
        <v>2.3371092142230814</v>
      </c>
      <c r="I113" s="1117">
        <v>440</v>
      </c>
      <c r="J113" s="1117">
        <v>715</v>
      </c>
      <c r="K113" s="12">
        <v>386</v>
      </c>
    </row>
    <row r="114" spans="1:11" ht="14.45" customHeight="1">
      <c r="A114" s="975" t="s">
        <v>22</v>
      </c>
      <c r="B114" s="1106">
        <v>112</v>
      </c>
      <c r="C114" s="1107">
        <v>0.14601204599379447</v>
      </c>
      <c r="D114" s="1108">
        <v>53</v>
      </c>
      <c r="E114" s="1109">
        <v>31</v>
      </c>
      <c r="F114" s="1110">
        <v>55</v>
      </c>
      <c r="G114" s="918">
        <v>2171</v>
      </c>
      <c r="H114" s="1107">
        <v>2.7710412784315728</v>
      </c>
      <c r="I114" s="1111">
        <v>629</v>
      </c>
      <c r="J114" s="1111">
        <v>673</v>
      </c>
      <c r="K114" s="11">
        <v>1193</v>
      </c>
    </row>
    <row r="115" spans="1:11" ht="14.45" customHeight="1" thickBot="1">
      <c r="A115" s="982" t="s">
        <v>23</v>
      </c>
      <c r="B115" s="1118">
        <v>199</v>
      </c>
      <c r="C115" s="1119">
        <v>0.37893935066171569</v>
      </c>
      <c r="D115" s="1120">
        <v>113</v>
      </c>
      <c r="E115" s="1121">
        <v>75</v>
      </c>
      <c r="F115" s="1122">
        <v>60</v>
      </c>
      <c r="G115" s="922">
        <v>1498</v>
      </c>
      <c r="H115" s="1119">
        <v>2.6307470759720419</v>
      </c>
      <c r="I115" s="1123">
        <v>408</v>
      </c>
      <c r="J115" s="1123">
        <v>536</v>
      </c>
      <c r="K115" s="1124">
        <v>834</v>
      </c>
    </row>
    <row r="116" spans="1:11" ht="14.45" customHeight="1">
      <c r="A116" s="983" t="s">
        <v>28</v>
      </c>
      <c r="B116" s="1125">
        <v>2797</v>
      </c>
      <c r="C116" s="1126">
        <v>0.14422566237066356</v>
      </c>
      <c r="D116" s="1127">
        <v>1474</v>
      </c>
      <c r="E116" s="1128">
        <v>1006</v>
      </c>
      <c r="F116" s="1129">
        <v>1004</v>
      </c>
      <c r="G116" s="1125">
        <v>44844</v>
      </c>
      <c r="H116" s="1126">
        <v>2.3477956301598861</v>
      </c>
      <c r="I116" s="875">
        <v>12327</v>
      </c>
      <c r="J116" s="1127">
        <v>13669</v>
      </c>
      <c r="K116" s="1128">
        <v>25562</v>
      </c>
    </row>
    <row r="117" spans="1:11" ht="14.45" customHeight="1">
      <c r="A117" s="985" t="s">
        <v>27</v>
      </c>
      <c r="B117" s="1130">
        <v>1363</v>
      </c>
      <c r="C117" s="1131">
        <v>0.31543989169048475</v>
      </c>
      <c r="D117" s="1132">
        <v>705</v>
      </c>
      <c r="E117" s="1133">
        <v>512</v>
      </c>
      <c r="F117" s="1134">
        <v>465</v>
      </c>
      <c r="G117" s="1130">
        <v>13778</v>
      </c>
      <c r="H117" s="1131">
        <v>3.0523426475051565</v>
      </c>
      <c r="I117" s="887">
        <v>4075</v>
      </c>
      <c r="J117" s="1132">
        <v>4734</v>
      </c>
      <c r="K117" s="1133">
        <v>7440</v>
      </c>
    </row>
    <row r="118" spans="1:11" ht="14.45" customHeight="1">
      <c r="A118" s="987" t="s">
        <v>26</v>
      </c>
      <c r="B118" s="1135">
        <v>4160</v>
      </c>
      <c r="C118" s="1136">
        <v>0.17542254272445548</v>
      </c>
      <c r="D118" s="1137">
        <v>2179</v>
      </c>
      <c r="E118" s="1138">
        <v>1518</v>
      </c>
      <c r="F118" s="1139">
        <v>1469</v>
      </c>
      <c r="G118" s="1135">
        <v>58622</v>
      </c>
      <c r="H118" s="1136">
        <v>2.4824704269178355</v>
      </c>
      <c r="I118" s="898">
        <v>16402</v>
      </c>
      <c r="J118" s="1137">
        <v>18403</v>
      </c>
      <c r="K118" s="1138">
        <v>33002</v>
      </c>
    </row>
    <row r="119" spans="1:11" ht="14.45" customHeight="1">
      <c r="A119" s="1839" t="s">
        <v>561</v>
      </c>
      <c r="B119" s="1839"/>
      <c r="C119" s="1839"/>
      <c r="D119" s="1839"/>
      <c r="E119" s="1839"/>
      <c r="F119" s="1839"/>
      <c r="G119" s="1839"/>
      <c r="H119" s="1839"/>
      <c r="I119" s="1839"/>
      <c r="J119" s="1839"/>
      <c r="K119" s="1839"/>
    </row>
    <row r="120" spans="1:11" ht="14.45" customHeight="1">
      <c r="A120" s="1929" t="s">
        <v>562</v>
      </c>
      <c r="B120" s="1929"/>
      <c r="C120" s="1929"/>
      <c r="D120" s="1929"/>
      <c r="E120" s="1929"/>
      <c r="F120" s="1929"/>
      <c r="G120" s="1929"/>
      <c r="H120" s="1929"/>
      <c r="I120" s="1929"/>
      <c r="J120" s="1929"/>
      <c r="K120" s="1929"/>
    </row>
    <row r="121" spans="1:11" ht="32.25" customHeight="1">
      <c r="A121" s="1850" t="s">
        <v>817</v>
      </c>
      <c r="B121" s="1850"/>
      <c r="C121" s="1850"/>
      <c r="D121" s="1850"/>
      <c r="E121" s="1850"/>
      <c r="F121" s="1850"/>
      <c r="G121" s="1850"/>
      <c r="H121" s="1850"/>
      <c r="I121" s="1850"/>
      <c r="J121" s="1850"/>
      <c r="K121" s="1850"/>
    </row>
    <row r="122" spans="1:11" ht="14.45" customHeight="1">
      <c r="A122" s="1142"/>
      <c r="B122" s="1142"/>
      <c r="C122" s="1142"/>
      <c r="D122" s="1142"/>
      <c r="E122" s="1142"/>
      <c r="F122" s="1142"/>
      <c r="G122" s="1142"/>
      <c r="H122" s="1142"/>
      <c r="I122" s="1142"/>
      <c r="J122" s="1142"/>
      <c r="K122" s="1142"/>
    </row>
    <row r="123" spans="1:11" ht="24" customHeight="1">
      <c r="A123" s="1910">
        <v>2019</v>
      </c>
      <c r="B123" s="1910"/>
      <c r="C123" s="1910"/>
      <c r="D123" s="1910"/>
      <c r="E123" s="1910"/>
      <c r="F123" s="1910"/>
      <c r="G123" s="1910"/>
      <c r="H123" s="1910"/>
      <c r="I123" s="1910"/>
      <c r="J123" s="1910"/>
      <c r="K123" s="1910"/>
    </row>
    <row r="124" spans="1:11" ht="14.45" customHeight="1">
      <c r="A124" s="1143"/>
      <c r="B124" s="1027"/>
      <c r="C124" s="1027"/>
      <c r="D124" s="1027"/>
      <c r="E124" s="1027"/>
      <c r="F124" s="1027"/>
      <c r="G124" s="1027"/>
      <c r="H124" s="1027"/>
      <c r="I124" s="1027"/>
      <c r="J124" s="1027"/>
      <c r="K124" s="1027"/>
    </row>
    <row r="125" spans="1:11" ht="15" customHeight="1">
      <c r="A125" s="1923" t="s">
        <v>566</v>
      </c>
      <c r="B125" s="1923"/>
      <c r="C125" s="1923"/>
      <c r="D125" s="1923"/>
      <c r="E125" s="1923"/>
      <c r="F125" s="1923"/>
      <c r="G125" s="1923"/>
      <c r="H125" s="1923"/>
      <c r="I125" s="1923"/>
      <c r="J125" s="1923"/>
      <c r="K125" s="1923"/>
    </row>
    <row r="126" spans="1:11" ht="14.45" customHeight="1">
      <c r="A126" s="1888" t="s">
        <v>8</v>
      </c>
      <c r="B126" s="1891" t="s">
        <v>552</v>
      </c>
      <c r="C126" s="1892"/>
      <c r="D126" s="1892"/>
      <c r="E126" s="1892"/>
      <c r="F126" s="1893"/>
      <c r="G126" s="1891" t="s">
        <v>553</v>
      </c>
      <c r="H126" s="1892"/>
      <c r="I126" s="1892"/>
      <c r="J126" s="1892"/>
      <c r="K126" s="1834"/>
    </row>
    <row r="127" spans="1:11" ht="14.45" customHeight="1">
      <c r="A127" s="1889"/>
      <c r="B127" s="1924" t="s">
        <v>567</v>
      </c>
      <c r="C127" s="1925"/>
      <c r="D127" s="1925"/>
      <c r="E127" s="1925"/>
      <c r="F127" s="1925"/>
      <c r="G127" s="1925"/>
      <c r="H127" s="1925"/>
      <c r="I127" s="1925"/>
      <c r="J127" s="1925"/>
      <c r="K127" s="1926"/>
    </row>
    <row r="128" spans="1:11" ht="14.45" customHeight="1">
      <c r="A128" s="1889"/>
      <c r="B128" s="1894" t="s">
        <v>555</v>
      </c>
      <c r="C128" s="1894" t="s">
        <v>556</v>
      </c>
      <c r="D128" s="1924" t="s">
        <v>557</v>
      </c>
      <c r="E128" s="1925"/>
      <c r="F128" s="1928"/>
      <c r="G128" s="1894" t="s">
        <v>555</v>
      </c>
      <c r="H128" s="1894" t="s">
        <v>556</v>
      </c>
      <c r="I128" s="1924" t="s">
        <v>557</v>
      </c>
      <c r="J128" s="1925"/>
      <c r="K128" s="1926"/>
    </row>
    <row r="129" spans="1:11" ht="60" customHeight="1" thickBot="1">
      <c r="A129" s="1890"/>
      <c r="B129" s="1927"/>
      <c r="C129" s="1927"/>
      <c r="D129" s="1103" t="s">
        <v>558</v>
      </c>
      <c r="E129" s="1104" t="s">
        <v>559</v>
      </c>
      <c r="F129" s="1105" t="s">
        <v>560</v>
      </c>
      <c r="G129" s="1927"/>
      <c r="H129" s="1927"/>
      <c r="I129" s="1103" t="s">
        <v>558</v>
      </c>
      <c r="J129" s="1104" t="s">
        <v>559</v>
      </c>
      <c r="K129" s="1104" t="s">
        <v>560</v>
      </c>
    </row>
    <row r="130" spans="1:11" ht="14.45" customHeight="1">
      <c r="A130" s="975" t="s">
        <v>9</v>
      </c>
      <c r="B130" s="1106">
        <v>303</v>
      </c>
      <c r="C130" s="1107">
        <v>9.2582124622261869E-2</v>
      </c>
      <c r="D130" s="1108">
        <v>173</v>
      </c>
      <c r="E130" s="1109">
        <v>126</v>
      </c>
      <c r="F130" s="1110">
        <v>96</v>
      </c>
      <c r="G130" s="918">
        <v>4109</v>
      </c>
      <c r="H130" s="1107">
        <v>1.3274879495496428</v>
      </c>
      <c r="I130" s="1111">
        <v>1167</v>
      </c>
      <c r="J130" s="1111">
        <v>916</v>
      </c>
      <c r="K130" s="11">
        <v>2593</v>
      </c>
    </row>
    <row r="131" spans="1:11" ht="14.45" customHeight="1">
      <c r="A131" s="977" t="s">
        <v>10</v>
      </c>
      <c r="B131" s="1112">
        <v>568</v>
      </c>
      <c r="C131" s="1113">
        <v>0.1479690723798012</v>
      </c>
      <c r="D131" s="1114">
        <v>283</v>
      </c>
      <c r="E131" s="1115">
        <v>165</v>
      </c>
      <c r="F131" s="1116">
        <v>218</v>
      </c>
      <c r="G131" s="914">
        <v>6501</v>
      </c>
      <c r="H131" s="1113">
        <v>1.7967497650765571</v>
      </c>
      <c r="I131" s="1117">
        <v>1483</v>
      </c>
      <c r="J131" s="1117">
        <v>1125</v>
      </c>
      <c r="K131" s="12">
        <v>4518</v>
      </c>
    </row>
    <row r="132" spans="1:11" ht="14.45" customHeight="1">
      <c r="A132" s="975" t="s">
        <v>11</v>
      </c>
      <c r="B132" s="1106">
        <v>565</v>
      </c>
      <c r="C132" s="1107">
        <v>0.47636713151105337</v>
      </c>
      <c r="D132" s="1108">
        <v>267</v>
      </c>
      <c r="E132" s="1109">
        <v>149</v>
      </c>
      <c r="F132" s="1110">
        <v>229</v>
      </c>
      <c r="G132" s="918">
        <v>5316</v>
      </c>
      <c r="H132" s="1107">
        <v>4.85994295326556</v>
      </c>
      <c r="I132" s="1111">
        <v>1499</v>
      </c>
      <c r="J132" s="1111">
        <v>1084</v>
      </c>
      <c r="K132" s="11">
        <v>3152</v>
      </c>
    </row>
    <row r="133" spans="1:11" ht="14.45" customHeight="1">
      <c r="A133" s="977" t="s">
        <v>12</v>
      </c>
      <c r="B133" s="1112">
        <v>169</v>
      </c>
      <c r="C133" s="1113">
        <v>0.2631128271395432</v>
      </c>
      <c r="D133" s="1114">
        <v>87</v>
      </c>
      <c r="E133" s="1115">
        <v>96</v>
      </c>
      <c r="F133" s="1116">
        <v>41</v>
      </c>
      <c r="G133" s="914">
        <v>1205</v>
      </c>
      <c r="H133" s="1113">
        <v>1.8156340405014466</v>
      </c>
      <c r="I133" s="1117">
        <v>336</v>
      </c>
      <c r="J133" s="1117">
        <v>577</v>
      </c>
      <c r="K133" s="12">
        <v>545</v>
      </c>
    </row>
    <row r="134" spans="1:11" ht="14.45" customHeight="1">
      <c r="A134" s="975" t="s">
        <v>13</v>
      </c>
      <c r="B134" s="1106">
        <v>62</v>
      </c>
      <c r="C134" s="1107">
        <v>0.30114629881484356</v>
      </c>
      <c r="D134" s="1108">
        <v>23</v>
      </c>
      <c r="E134" s="1109">
        <v>24</v>
      </c>
      <c r="F134" s="1110">
        <v>34</v>
      </c>
      <c r="G134" s="918">
        <v>641</v>
      </c>
      <c r="H134" s="1107">
        <v>3.3770612717981137</v>
      </c>
      <c r="I134" s="1111">
        <v>172</v>
      </c>
      <c r="J134" s="1111">
        <v>177</v>
      </c>
      <c r="K134" s="11">
        <v>459</v>
      </c>
    </row>
    <row r="135" spans="1:11" ht="14.45" customHeight="1">
      <c r="A135" s="977" t="s">
        <v>14</v>
      </c>
      <c r="B135" s="1112">
        <v>86</v>
      </c>
      <c r="C135" s="1113">
        <v>0.13977603328619956</v>
      </c>
      <c r="D135" s="1114">
        <v>54</v>
      </c>
      <c r="E135" s="1115">
        <v>40</v>
      </c>
      <c r="F135" s="1116">
        <v>34</v>
      </c>
      <c r="G135" s="914">
        <v>1763</v>
      </c>
      <c r="H135" s="1113">
        <v>3.1990564325893667</v>
      </c>
      <c r="I135" s="1117">
        <v>449</v>
      </c>
      <c r="J135" s="1117">
        <v>519</v>
      </c>
      <c r="K135" s="12">
        <v>1109</v>
      </c>
    </row>
    <row r="136" spans="1:11" ht="14.45" customHeight="1">
      <c r="A136" s="975" t="s">
        <v>15</v>
      </c>
      <c r="B136" s="1106">
        <v>290</v>
      </c>
      <c r="C136" s="1107">
        <v>0.15749228830864145</v>
      </c>
      <c r="D136" s="1108">
        <v>192</v>
      </c>
      <c r="E136" s="1109">
        <v>128</v>
      </c>
      <c r="F136" s="1110">
        <v>60</v>
      </c>
      <c r="G136" s="918">
        <v>3623</v>
      </c>
      <c r="H136" s="1107">
        <v>2.0722039831157986</v>
      </c>
      <c r="I136" s="1111">
        <v>1394</v>
      </c>
      <c r="J136" s="1111">
        <v>1492</v>
      </c>
      <c r="K136" s="11">
        <v>1554</v>
      </c>
    </row>
    <row r="137" spans="1:11" ht="14.45" customHeight="1">
      <c r="A137" s="977" t="s">
        <v>24</v>
      </c>
      <c r="B137" s="1112">
        <v>70</v>
      </c>
      <c r="C137" s="1113">
        <v>0.17444178628389154</v>
      </c>
      <c r="D137" s="1114">
        <v>36</v>
      </c>
      <c r="E137" s="1115">
        <v>34</v>
      </c>
      <c r="F137" s="1116">
        <v>31</v>
      </c>
      <c r="G137" s="914">
        <v>1411</v>
      </c>
      <c r="H137" s="1113">
        <v>3.3802884385031864</v>
      </c>
      <c r="I137" s="1117">
        <v>354</v>
      </c>
      <c r="J137" s="1117">
        <v>588</v>
      </c>
      <c r="K137" s="12">
        <v>823</v>
      </c>
    </row>
    <row r="138" spans="1:11" ht="14.45" customHeight="1">
      <c r="A138" s="975" t="s">
        <v>16</v>
      </c>
      <c r="B138" s="1106">
        <v>310</v>
      </c>
      <c r="C138" s="1107">
        <v>0.1382558357342277</v>
      </c>
      <c r="D138" s="1108">
        <v>173</v>
      </c>
      <c r="E138" s="1109">
        <v>128</v>
      </c>
      <c r="F138" s="1110">
        <v>80</v>
      </c>
      <c r="G138" s="918">
        <v>6922</v>
      </c>
      <c r="H138" s="1107">
        <v>3.2003920734582914</v>
      </c>
      <c r="I138" s="1111">
        <v>2312</v>
      </c>
      <c r="J138" s="1111">
        <v>2726</v>
      </c>
      <c r="K138" s="11">
        <v>2999</v>
      </c>
    </row>
    <row r="139" spans="1:11" ht="14.45" customHeight="1">
      <c r="A139" s="977" t="s">
        <v>17</v>
      </c>
      <c r="B139" s="1112">
        <v>869</v>
      </c>
      <c r="C139" s="1113">
        <v>0.16662192736894579</v>
      </c>
      <c r="D139" s="1114">
        <v>465</v>
      </c>
      <c r="E139" s="1115">
        <v>289</v>
      </c>
      <c r="F139" s="1116">
        <v>328</v>
      </c>
      <c r="G139" s="914">
        <v>15116</v>
      </c>
      <c r="H139" s="1113">
        <v>3.0520356326573466</v>
      </c>
      <c r="I139" s="1117">
        <v>3670</v>
      </c>
      <c r="J139" s="1117">
        <v>4145</v>
      </c>
      <c r="K139" s="12">
        <v>9291</v>
      </c>
    </row>
    <row r="140" spans="1:11" ht="14.45" customHeight="1">
      <c r="A140" s="975" t="s">
        <v>18</v>
      </c>
      <c r="B140" s="1106">
        <v>125</v>
      </c>
      <c r="C140" s="1107">
        <v>0.10881676997005363</v>
      </c>
      <c r="D140" s="1108">
        <v>81</v>
      </c>
      <c r="E140" s="1109">
        <v>68</v>
      </c>
      <c r="F140" s="1110">
        <v>15</v>
      </c>
      <c r="G140" s="918">
        <v>1783</v>
      </c>
      <c r="H140" s="1107">
        <v>1.6202609865144852</v>
      </c>
      <c r="I140" s="1111">
        <v>763</v>
      </c>
      <c r="J140" s="1111">
        <v>1002</v>
      </c>
      <c r="K140" s="11">
        <v>469</v>
      </c>
    </row>
    <row r="141" spans="1:11" ht="14.45" customHeight="1">
      <c r="A141" s="977" t="s">
        <v>19</v>
      </c>
      <c r="B141" s="1112">
        <v>37</v>
      </c>
      <c r="C141" s="1113">
        <v>0.14919354838709678</v>
      </c>
      <c r="D141" s="1114">
        <v>20</v>
      </c>
      <c r="E141" s="1115">
        <v>15</v>
      </c>
      <c r="F141" s="1116">
        <v>10</v>
      </c>
      <c r="G141" s="914">
        <v>555</v>
      </c>
      <c r="H141" s="1113">
        <v>2.3507984243297049</v>
      </c>
      <c r="I141" s="1117">
        <v>151</v>
      </c>
      <c r="J141" s="1117">
        <v>208</v>
      </c>
      <c r="K141" s="12">
        <v>299</v>
      </c>
    </row>
    <row r="142" spans="1:11" ht="14.45" customHeight="1">
      <c r="A142" s="975" t="s">
        <v>20</v>
      </c>
      <c r="B142" s="1106">
        <v>270</v>
      </c>
      <c r="C142" s="1107">
        <v>0.24253094515207588</v>
      </c>
      <c r="D142" s="1108">
        <v>145</v>
      </c>
      <c r="E142" s="1109">
        <v>115</v>
      </c>
      <c r="F142" s="1110">
        <v>88</v>
      </c>
      <c r="G142" s="918">
        <v>2872</v>
      </c>
      <c r="H142" s="1107">
        <v>2.5521402610789723</v>
      </c>
      <c r="I142" s="1111">
        <v>931</v>
      </c>
      <c r="J142" s="1111">
        <v>1141</v>
      </c>
      <c r="K142" s="11">
        <v>1601</v>
      </c>
    </row>
    <row r="143" spans="1:11" ht="14.45" customHeight="1">
      <c r="A143" s="977" t="s">
        <v>21</v>
      </c>
      <c r="B143" s="1112">
        <v>173</v>
      </c>
      <c r="C143" s="1113">
        <v>0.31963048498845265</v>
      </c>
      <c r="D143" s="1114">
        <v>93</v>
      </c>
      <c r="E143" s="1115">
        <v>95</v>
      </c>
      <c r="F143" s="1116">
        <v>32</v>
      </c>
      <c r="G143" s="914">
        <v>1330</v>
      </c>
      <c r="H143" s="1113">
        <v>2.4093766417275049</v>
      </c>
      <c r="I143" s="1117">
        <v>429</v>
      </c>
      <c r="J143" s="1117">
        <v>767</v>
      </c>
      <c r="K143" s="12">
        <v>365</v>
      </c>
    </row>
    <row r="144" spans="1:11" ht="14.45" customHeight="1">
      <c r="A144" s="975" t="s">
        <v>22</v>
      </c>
      <c r="B144" s="1106">
        <v>109</v>
      </c>
      <c r="C144" s="1107">
        <v>0.14103459876303601</v>
      </c>
      <c r="D144" s="1108">
        <v>40</v>
      </c>
      <c r="E144" s="1109">
        <v>29</v>
      </c>
      <c r="F144" s="1110">
        <v>57</v>
      </c>
      <c r="G144" s="918">
        <v>2280</v>
      </c>
      <c r="H144" s="1107">
        <v>3.0034381462990529</v>
      </c>
      <c r="I144" s="1111">
        <v>631</v>
      </c>
      <c r="J144" s="1111">
        <v>650</v>
      </c>
      <c r="K144" s="11">
        <v>1292</v>
      </c>
    </row>
    <row r="145" spans="1:11" ht="14.45" customHeight="1" thickBot="1">
      <c r="A145" s="982" t="s">
        <v>23</v>
      </c>
      <c r="B145" s="1118">
        <v>236</v>
      </c>
      <c r="C145" s="1119">
        <v>0.43322625057365766</v>
      </c>
      <c r="D145" s="1120">
        <v>138</v>
      </c>
      <c r="E145" s="1121">
        <v>93</v>
      </c>
      <c r="F145" s="1122">
        <v>70</v>
      </c>
      <c r="G145" s="922">
        <v>1482</v>
      </c>
      <c r="H145" s="1119">
        <v>2.6236589597422371</v>
      </c>
      <c r="I145" s="1123">
        <v>423</v>
      </c>
      <c r="J145" s="1123">
        <v>586</v>
      </c>
      <c r="K145" s="1124">
        <v>800</v>
      </c>
    </row>
    <row r="146" spans="1:11" ht="14.45" customHeight="1">
      <c r="A146" s="983" t="s">
        <v>28</v>
      </c>
      <c r="B146" s="1125">
        <v>2759</v>
      </c>
      <c r="C146" s="1126">
        <v>0.14220828488252224</v>
      </c>
      <c r="D146" s="1127">
        <v>1504</v>
      </c>
      <c r="E146" s="1128">
        <v>1012</v>
      </c>
      <c r="F146" s="1129">
        <v>932</v>
      </c>
      <c r="G146" s="1125">
        <v>43293</v>
      </c>
      <c r="H146" s="1126">
        <v>2.3510800696640453</v>
      </c>
      <c r="I146" s="875">
        <v>12192</v>
      </c>
      <c r="J146" s="1127">
        <v>12960</v>
      </c>
      <c r="K146" s="1128">
        <v>24583</v>
      </c>
    </row>
    <row r="147" spans="1:11" ht="14.45" customHeight="1">
      <c r="A147" s="985" t="s">
        <v>27</v>
      </c>
      <c r="B147" s="1130">
        <v>1483</v>
      </c>
      <c r="C147" s="1131">
        <v>0.33484536827345779</v>
      </c>
      <c r="D147" s="1132">
        <v>766</v>
      </c>
      <c r="E147" s="1133">
        <v>582</v>
      </c>
      <c r="F147" s="1134">
        <v>491</v>
      </c>
      <c r="G147" s="1130">
        <v>13616</v>
      </c>
      <c r="H147" s="1131">
        <v>3.0825375695585833</v>
      </c>
      <c r="I147" s="887">
        <v>3972</v>
      </c>
      <c r="J147" s="1132">
        <v>4743</v>
      </c>
      <c r="K147" s="1133">
        <v>7286</v>
      </c>
    </row>
    <row r="148" spans="1:11" ht="14.45" customHeight="1">
      <c r="A148" s="987" t="s">
        <v>26</v>
      </c>
      <c r="B148" s="1135">
        <v>4242</v>
      </c>
      <c r="C148" s="1136">
        <v>0.17801068651613111</v>
      </c>
      <c r="D148" s="1137">
        <v>2270</v>
      </c>
      <c r="E148" s="1138">
        <v>1594</v>
      </c>
      <c r="F148" s="1139">
        <v>1423</v>
      </c>
      <c r="G148" s="1135">
        <v>56909</v>
      </c>
      <c r="H148" s="1136">
        <v>2.4925945733103299</v>
      </c>
      <c r="I148" s="898">
        <v>16164</v>
      </c>
      <c r="J148" s="1137">
        <v>17703</v>
      </c>
      <c r="K148" s="1138">
        <v>31869</v>
      </c>
    </row>
    <row r="149" spans="1:11" ht="14.45" customHeight="1">
      <c r="A149" s="1839" t="s">
        <v>561</v>
      </c>
      <c r="B149" s="1839"/>
      <c r="C149" s="1839"/>
      <c r="D149" s="1839"/>
      <c r="E149" s="1839"/>
      <c r="F149" s="1839"/>
      <c r="G149" s="1839"/>
      <c r="H149" s="1839"/>
      <c r="I149" s="1839"/>
      <c r="J149" s="1839"/>
      <c r="K149" s="1839"/>
    </row>
    <row r="150" spans="1:11" ht="14.45" customHeight="1">
      <c r="A150" s="1929" t="s">
        <v>562</v>
      </c>
      <c r="B150" s="1929"/>
      <c r="C150" s="1929"/>
      <c r="D150" s="1929"/>
      <c r="E150" s="1929"/>
      <c r="F150" s="1929"/>
      <c r="G150" s="1929"/>
      <c r="H150" s="1929"/>
      <c r="I150" s="1929"/>
      <c r="J150" s="1929"/>
      <c r="K150" s="1929"/>
    </row>
    <row r="151" spans="1:11" ht="33" customHeight="1">
      <c r="A151" s="1850" t="s">
        <v>818</v>
      </c>
      <c r="B151" s="1850"/>
      <c r="C151" s="1850"/>
      <c r="D151" s="1850"/>
      <c r="E151" s="1850"/>
      <c r="F151" s="1850"/>
      <c r="G151" s="1850"/>
      <c r="H151" s="1850"/>
      <c r="I151" s="1850"/>
      <c r="J151" s="1850"/>
      <c r="K151" s="1850"/>
    </row>
    <row r="152" spans="1:11" ht="14.45" customHeight="1">
      <c r="A152" s="1027"/>
      <c r="B152" s="1027"/>
      <c r="C152" s="1027"/>
      <c r="D152" s="1027"/>
      <c r="E152" s="1027"/>
      <c r="F152" s="1027"/>
      <c r="G152" s="1027"/>
      <c r="H152" s="1027"/>
      <c r="I152" s="1027"/>
      <c r="J152" s="1027"/>
      <c r="K152" s="1027"/>
    </row>
    <row r="153" spans="1:11" ht="24" customHeight="1">
      <c r="A153" s="1910">
        <v>2018</v>
      </c>
      <c r="B153" s="1910"/>
      <c r="C153" s="1910"/>
      <c r="D153" s="1910"/>
      <c r="E153" s="1910"/>
      <c r="F153" s="1910"/>
      <c r="G153" s="1910"/>
      <c r="H153" s="1910"/>
      <c r="I153" s="1910"/>
      <c r="J153" s="1910"/>
      <c r="K153" s="1910"/>
    </row>
    <row r="154" spans="1:11" ht="14.45" customHeight="1">
      <c r="A154" s="1143"/>
      <c r="B154" s="1027"/>
      <c r="C154" s="1027"/>
      <c r="D154" s="1027"/>
      <c r="E154" s="1027"/>
      <c r="F154" s="1027"/>
      <c r="G154" s="1027"/>
      <c r="H154" s="1027"/>
      <c r="I154" s="1027"/>
      <c r="J154" s="1027"/>
      <c r="K154" s="1027"/>
    </row>
    <row r="155" spans="1:11" ht="15" customHeight="1">
      <c r="A155" s="1923" t="s">
        <v>568</v>
      </c>
      <c r="B155" s="1923"/>
      <c r="C155" s="1923"/>
      <c r="D155" s="1923"/>
      <c r="E155" s="1923"/>
      <c r="F155" s="1923"/>
      <c r="G155" s="1923"/>
      <c r="H155" s="1923"/>
      <c r="I155" s="1923"/>
      <c r="J155" s="1923"/>
      <c r="K155" s="1923"/>
    </row>
    <row r="156" spans="1:11" ht="14.45" customHeight="1">
      <c r="A156" s="1888" t="s">
        <v>8</v>
      </c>
      <c r="B156" s="1891" t="s">
        <v>552</v>
      </c>
      <c r="C156" s="1892"/>
      <c r="D156" s="1892"/>
      <c r="E156" s="1892"/>
      <c r="F156" s="1893"/>
      <c r="G156" s="1891" t="s">
        <v>553</v>
      </c>
      <c r="H156" s="1892"/>
      <c r="I156" s="1892"/>
      <c r="J156" s="1892"/>
      <c r="K156" s="1834"/>
    </row>
    <row r="157" spans="1:11" ht="14.45" customHeight="1">
      <c r="A157" s="1889"/>
      <c r="B157" s="1924" t="s">
        <v>567</v>
      </c>
      <c r="C157" s="1925"/>
      <c r="D157" s="1925"/>
      <c r="E157" s="1925"/>
      <c r="F157" s="1925"/>
      <c r="G157" s="1925"/>
      <c r="H157" s="1925"/>
      <c r="I157" s="1925"/>
      <c r="J157" s="1925"/>
      <c r="K157" s="1926"/>
    </row>
    <row r="158" spans="1:11" ht="14.45" customHeight="1">
      <c r="A158" s="1889"/>
      <c r="B158" s="1894" t="s">
        <v>555</v>
      </c>
      <c r="C158" s="1894" t="s">
        <v>556</v>
      </c>
      <c r="D158" s="1924" t="s">
        <v>557</v>
      </c>
      <c r="E158" s="1925"/>
      <c r="F158" s="1928"/>
      <c r="G158" s="1894" t="s">
        <v>555</v>
      </c>
      <c r="H158" s="1894" t="s">
        <v>556</v>
      </c>
      <c r="I158" s="1924" t="s">
        <v>557</v>
      </c>
      <c r="J158" s="1925"/>
      <c r="K158" s="1926"/>
    </row>
    <row r="159" spans="1:11" ht="61.5" customHeight="1" thickBot="1">
      <c r="A159" s="1890"/>
      <c r="B159" s="1927"/>
      <c r="C159" s="1927"/>
      <c r="D159" s="1103" t="s">
        <v>558</v>
      </c>
      <c r="E159" s="1104" t="s">
        <v>559</v>
      </c>
      <c r="F159" s="1105" t="s">
        <v>560</v>
      </c>
      <c r="G159" s="1927"/>
      <c r="H159" s="1927"/>
      <c r="I159" s="1103" t="s">
        <v>558</v>
      </c>
      <c r="J159" s="1104" t="s">
        <v>559</v>
      </c>
      <c r="K159" s="1104" t="s">
        <v>560</v>
      </c>
    </row>
    <row r="160" spans="1:11" ht="14.45" customHeight="1">
      <c r="A160" s="975" t="s">
        <v>9</v>
      </c>
      <c r="B160" s="1106">
        <v>295</v>
      </c>
      <c r="C160" s="1107">
        <v>9.1919210803467377E-2</v>
      </c>
      <c r="D160" s="1108">
        <v>166</v>
      </c>
      <c r="E160" s="1109">
        <v>103</v>
      </c>
      <c r="F160" s="1110">
        <v>108</v>
      </c>
      <c r="G160" s="918">
        <v>3964</v>
      </c>
      <c r="H160" s="1107">
        <v>1.3198111511390196</v>
      </c>
      <c r="I160" s="1111">
        <v>1157</v>
      </c>
      <c r="J160" s="1111">
        <v>836</v>
      </c>
      <c r="K160" s="11">
        <v>2543</v>
      </c>
    </row>
    <row r="161" spans="1:11" ht="14.45" customHeight="1">
      <c r="A161" s="977" t="s">
        <v>10</v>
      </c>
      <c r="B161" s="1112">
        <v>462</v>
      </c>
      <c r="C161" s="1113">
        <v>0.12299435344104657</v>
      </c>
      <c r="D161" s="1114">
        <v>234</v>
      </c>
      <c r="E161" s="1115">
        <v>127</v>
      </c>
      <c r="F161" s="1116">
        <v>175</v>
      </c>
      <c r="G161" s="914">
        <v>5914</v>
      </c>
      <c r="H161" s="1113">
        <v>1.678406620539338</v>
      </c>
      <c r="I161" s="1117">
        <v>1494</v>
      </c>
      <c r="J161" s="1117">
        <v>1098</v>
      </c>
      <c r="K161" s="12">
        <v>3931</v>
      </c>
    </row>
    <row r="162" spans="1:11" ht="14.45" customHeight="1">
      <c r="A162" s="975" t="s">
        <v>11</v>
      </c>
      <c r="B162" s="1106">
        <v>554</v>
      </c>
      <c r="C162" s="1107">
        <v>0.46961091803000765</v>
      </c>
      <c r="D162" s="1108">
        <v>277</v>
      </c>
      <c r="E162" s="1109">
        <v>134</v>
      </c>
      <c r="F162" s="1110">
        <v>223</v>
      </c>
      <c r="G162" s="918">
        <v>5323</v>
      </c>
      <c r="H162" s="1107">
        <v>4.9492798765236952</v>
      </c>
      <c r="I162" s="1111">
        <v>1482</v>
      </c>
      <c r="J162" s="1111">
        <v>1066</v>
      </c>
      <c r="K162" s="11">
        <v>3220</v>
      </c>
    </row>
    <row r="163" spans="1:11" ht="14.45" customHeight="1">
      <c r="A163" s="977" t="s">
        <v>12</v>
      </c>
      <c r="B163" s="1112">
        <v>155</v>
      </c>
      <c r="C163" s="1113">
        <v>0.24258169525478904</v>
      </c>
      <c r="D163" s="1114">
        <v>84</v>
      </c>
      <c r="E163" s="1115">
        <v>72</v>
      </c>
      <c r="F163" s="1116">
        <v>44</v>
      </c>
      <c r="G163" s="914">
        <v>1252</v>
      </c>
      <c r="H163" s="1113">
        <v>1.9115963050614551</v>
      </c>
      <c r="I163" s="1117">
        <v>335</v>
      </c>
      <c r="J163" s="1117">
        <v>576</v>
      </c>
      <c r="K163" s="12">
        <v>615</v>
      </c>
    </row>
    <row r="164" spans="1:11" ht="14.45" customHeight="1">
      <c r="A164" s="975" t="s">
        <v>13</v>
      </c>
      <c r="B164" s="1106">
        <v>54</v>
      </c>
      <c r="C164" s="1107">
        <v>0.26533018867924529</v>
      </c>
      <c r="D164" s="1108">
        <v>21</v>
      </c>
      <c r="E164" s="1109">
        <v>21</v>
      </c>
      <c r="F164" s="1110">
        <v>28</v>
      </c>
      <c r="G164" s="918">
        <v>511</v>
      </c>
      <c r="H164" s="1107">
        <v>2.7996931843085693</v>
      </c>
      <c r="I164" s="1111">
        <v>140</v>
      </c>
      <c r="J164" s="1111">
        <v>118</v>
      </c>
      <c r="K164" s="11">
        <v>370</v>
      </c>
    </row>
    <row r="165" spans="1:11" ht="14.45" customHeight="1">
      <c r="A165" s="977" t="s">
        <v>14</v>
      </c>
      <c r="B165" s="1112">
        <v>80</v>
      </c>
      <c r="C165" s="1113">
        <v>0.13131760804976936</v>
      </c>
      <c r="D165" s="1114">
        <v>49</v>
      </c>
      <c r="E165" s="1115">
        <v>36</v>
      </c>
      <c r="F165" s="1116">
        <v>27</v>
      </c>
      <c r="G165" s="914">
        <v>1523</v>
      </c>
      <c r="H165" s="1113">
        <v>2.8410468782062046</v>
      </c>
      <c r="I165" s="1117">
        <v>375</v>
      </c>
      <c r="J165" s="1117">
        <v>410</v>
      </c>
      <c r="K165" s="12">
        <v>969</v>
      </c>
    </row>
    <row r="166" spans="1:11" ht="14.45" customHeight="1">
      <c r="A166" s="975" t="s">
        <v>15</v>
      </c>
      <c r="B166" s="1106">
        <v>283</v>
      </c>
      <c r="C166" s="1107">
        <v>0.15572724071139285</v>
      </c>
      <c r="D166" s="1108">
        <v>189</v>
      </c>
      <c r="E166" s="1109">
        <v>123</v>
      </c>
      <c r="F166" s="1110">
        <v>63</v>
      </c>
      <c r="G166" s="918">
        <v>3485</v>
      </c>
      <c r="H166" s="1107">
        <v>2.0524871314651869</v>
      </c>
      <c r="I166" s="1111">
        <v>1383</v>
      </c>
      <c r="J166" s="1111">
        <v>1386</v>
      </c>
      <c r="K166" s="11">
        <v>1499</v>
      </c>
    </row>
    <row r="167" spans="1:11" ht="14.45" customHeight="1">
      <c r="A167" s="977" t="s">
        <v>24</v>
      </c>
      <c r="B167" s="1112">
        <v>72</v>
      </c>
      <c r="C167" s="1113">
        <v>0.17655713585090729</v>
      </c>
      <c r="D167" s="1114">
        <v>47</v>
      </c>
      <c r="E167" s="1115">
        <v>30</v>
      </c>
      <c r="F167" s="1116">
        <v>27</v>
      </c>
      <c r="G167" s="914">
        <v>1483</v>
      </c>
      <c r="H167" s="1113">
        <v>3.6073947944539038</v>
      </c>
      <c r="I167" s="1117">
        <v>279</v>
      </c>
      <c r="J167" s="1117">
        <v>575</v>
      </c>
      <c r="K167" s="12">
        <v>915</v>
      </c>
    </row>
    <row r="168" spans="1:11" ht="14.45" customHeight="1">
      <c r="A168" s="975" t="s">
        <v>16</v>
      </c>
      <c r="B168" s="1106">
        <v>298</v>
      </c>
      <c r="C168" s="1107">
        <v>0.1352731564493066</v>
      </c>
      <c r="D168" s="1108">
        <v>164</v>
      </c>
      <c r="E168" s="1109">
        <v>126</v>
      </c>
      <c r="F168" s="1110">
        <v>79</v>
      </c>
      <c r="G168" s="918">
        <v>6993</v>
      </c>
      <c r="H168" s="1107">
        <v>3.3203393934789731</v>
      </c>
      <c r="I168" s="1111">
        <v>2481</v>
      </c>
      <c r="J168" s="1111">
        <v>2756</v>
      </c>
      <c r="K168" s="11">
        <v>2830</v>
      </c>
    </row>
    <row r="169" spans="1:11" ht="14.45" customHeight="1">
      <c r="A169" s="977" t="s">
        <v>17</v>
      </c>
      <c r="B169" s="1112">
        <v>784</v>
      </c>
      <c r="C169" s="1113">
        <v>0.15275980858260721</v>
      </c>
      <c r="D169" s="1114">
        <v>410</v>
      </c>
      <c r="E169" s="1115">
        <v>283</v>
      </c>
      <c r="F169" s="1116">
        <v>297</v>
      </c>
      <c r="G169" s="914">
        <v>15185</v>
      </c>
      <c r="H169" s="1113">
        <v>3.1500424223691392</v>
      </c>
      <c r="I169" s="1117">
        <v>3739</v>
      </c>
      <c r="J169" s="1117">
        <v>4288</v>
      </c>
      <c r="K169" s="12">
        <v>9227</v>
      </c>
    </row>
    <row r="170" spans="1:11" ht="14.45" customHeight="1">
      <c r="A170" s="975" t="s">
        <v>18</v>
      </c>
      <c r="B170" s="1106">
        <v>135</v>
      </c>
      <c r="C170" s="1107">
        <v>0.11969358442387489</v>
      </c>
      <c r="D170" s="1108">
        <v>90</v>
      </c>
      <c r="E170" s="1109">
        <v>74</v>
      </c>
      <c r="F170" s="1110">
        <v>19</v>
      </c>
      <c r="G170" s="918">
        <v>1777</v>
      </c>
      <c r="H170" s="1107">
        <v>1.6694694713503255</v>
      </c>
      <c r="I170" s="1111">
        <v>713</v>
      </c>
      <c r="J170" s="1111">
        <v>1024</v>
      </c>
      <c r="K170" s="11">
        <v>499</v>
      </c>
    </row>
    <row r="171" spans="1:11" ht="14.45" customHeight="1">
      <c r="A171" s="977" t="s">
        <v>19</v>
      </c>
      <c r="B171" s="1112">
        <v>39</v>
      </c>
      <c r="C171" s="1113">
        <v>0.15903437589201974</v>
      </c>
      <c r="D171" s="1114">
        <v>22</v>
      </c>
      <c r="E171" s="1115">
        <v>18</v>
      </c>
      <c r="F171" s="1116">
        <v>11</v>
      </c>
      <c r="G171" s="914">
        <v>595</v>
      </c>
      <c r="H171" s="1113">
        <v>2.5775428868480335</v>
      </c>
      <c r="I171" s="1117">
        <v>159</v>
      </c>
      <c r="J171" s="1117">
        <v>223</v>
      </c>
      <c r="K171" s="12">
        <v>326</v>
      </c>
    </row>
    <row r="172" spans="1:11" ht="14.45" customHeight="1">
      <c r="A172" s="975" t="s">
        <v>20</v>
      </c>
      <c r="B172" s="1106">
        <v>257</v>
      </c>
      <c r="C172" s="1107">
        <v>0.22817469125389539</v>
      </c>
      <c r="D172" s="1108">
        <v>162</v>
      </c>
      <c r="E172" s="1109">
        <v>116</v>
      </c>
      <c r="F172" s="1110">
        <v>54</v>
      </c>
      <c r="G172" s="918">
        <v>2910</v>
      </c>
      <c r="H172" s="1107">
        <v>2.6195920277982827</v>
      </c>
      <c r="I172" s="1111">
        <v>895</v>
      </c>
      <c r="J172" s="1111">
        <v>1186</v>
      </c>
      <c r="K172" s="11">
        <v>1605</v>
      </c>
    </row>
    <row r="173" spans="1:11" ht="14.45" customHeight="1">
      <c r="A173" s="977" t="s">
        <v>21</v>
      </c>
      <c r="B173" s="1112">
        <v>179</v>
      </c>
      <c r="C173" s="1113">
        <v>0.32743103826735931</v>
      </c>
      <c r="D173" s="1114">
        <v>101</v>
      </c>
      <c r="E173" s="1115">
        <v>87</v>
      </c>
      <c r="F173" s="1116">
        <v>38</v>
      </c>
      <c r="G173" s="914">
        <v>1330</v>
      </c>
      <c r="H173" s="1113">
        <v>2.425989092169345</v>
      </c>
      <c r="I173" s="1117">
        <v>424</v>
      </c>
      <c r="J173" s="1117">
        <v>747</v>
      </c>
      <c r="K173" s="12">
        <v>385</v>
      </c>
    </row>
    <row r="174" spans="1:11" ht="14.45" customHeight="1">
      <c r="A174" s="975" t="s">
        <v>22</v>
      </c>
      <c r="B174" s="1106">
        <v>143</v>
      </c>
      <c r="C174" s="1107">
        <v>0.18773056069735997</v>
      </c>
      <c r="D174" s="1108">
        <v>40</v>
      </c>
      <c r="E174" s="1109">
        <v>25</v>
      </c>
      <c r="F174" s="1110">
        <v>100</v>
      </c>
      <c r="G174" s="918">
        <v>2403</v>
      </c>
      <c r="H174" s="1107">
        <v>3.2201868056765335</v>
      </c>
      <c r="I174" s="1111">
        <v>636</v>
      </c>
      <c r="J174" s="1111">
        <v>659</v>
      </c>
      <c r="K174" s="11">
        <v>1390</v>
      </c>
    </row>
    <row r="175" spans="1:11" ht="14.45" customHeight="1" thickBot="1">
      <c r="A175" s="982" t="s">
        <v>23</v>
      </c>
      <c r="B175" s="1118">
        <v>252</v>
      </c>
      <c r="C175" s="1119">
        <v>0.45537505195251093</v>
      </c>
      <c r="D175" s="1120">
        <v>126</v>
      </c>
      <c r="E175" s="1121">
        <v>87</v>
      </c>
      <c r="F175" s="1122">
        <v>87</v>
      </c>
      <c r="G175" s="922">
        <v>1464</v>
      </c>
      <c r="H175" s="1119">
        <v>2.6247377951485378</v>
      </c>
      <c r="I175" s="1123">
        <v>369</v>
      </c>
      <c r="J175" s="1123">
        <v>525</v>
      </c>
      <c r="K175" s="1124">
        <v>775</v>
      </c>
    </row>
    <row r="176" spans="1:11" ht="14.45" customHeight="1">
      <c r="A176" s="983" t="s">
        <v>28</v>
      </c>
      <c r="B176" s="1125">
        <v>2573</v>
      </c>
      <c r="C176" s="1126">
        <v>0.13495474846123789</v>
      </c>
      <c r="D176" s="1127">
        <v>1385</v>
      </c>
      <c r="E176" s="1128">
        <v>936</v>
      </c>
      <c r="F176" s="1129">
        <v>907</v>
      </c>
      <c r="G176" s="1125">
        <v>42350</v>
      </c>
      <c r="H176" s="1126">
        <v>2.3643723973061226</v>
      </c>
      <c r="I176" s="875">
        <v>12277</v>
      </c>
      <c r="J176" s="1127">
        <v>12798</v>
      </c>
      <c r="K176" s="1128">
        <v>23584</v>
      </c>
    </row>
    <row r="177" spans="1:11" ht="14.45" customHeight="1">
      <c r="A177" s="985" t="s">
        <v>27</v>
      </c>
      <c r="B177" s="1130">
        <v>1469</v>
      </c>
      <c r="C177" s="1131">
        <v>0.32990033371810479</v>
      </c>
      <c r="D177" s="1132">
        <v>797</v>
      </c>
      <c r="E177" s="1133">
        <v>526</v>
      </c>
      <c r="F177" s="1134">
        <v>473</v>
      </c>
      <c r="G177" s="1130">
        <v>13762</v>
      </c>
      <c r="H177" s="1131">
        <v>3.1575662740167307</v>
      </c>
      <c r="I177" s="887">
        <v>3784</v>
      </c>
      <c r="J177" s="1132">
        <v>4675</v>
      </c>
      <c r="K177" s="1133">
        <v>7515</v>
      </c>
    </row>
    <row r="178" spans="1:11" ht="14.45" customHeight="1">
      <c r="A178" s="987" t="s">
        <v>26</v>
      </c>
      <c r="B178" s="1135">
        <v>4042</v>
      </c>
      <c r="C178" s="1136">
        <v>0.1718646291793145</v>
      </c>
      <c r="D178" s="1137">
        <v>2182</v>
      </c>
      <c r="E178" s="1138">
        <v>1462</v>
      </c>
      <c r="F178" s="1139">
        <v>1380</v>
      </c>
      <c r="G178" s="1135">
        <v>56112</v>
      </c>
      <c r="H178" s="1136">
        <v>2.5196058401043548</v>
      </c>
      <c r="I178" s="898">
        <v>16061</v>
      </c>
      <c r="J178" s="1137">
        <v>17473</v>
      </c>
      <c r="K178" s="1138">
        <v>31099</v>
      </c>
    </row>
    <row r="179" spans="1:11" ht="14.45" customHeight="1">
      <c r="A179" s="1839" t="s">
        <v>561</v>
      </c>
      <c r="B179" s="1839"/>
      <c r="C179" s="1839"/>
      <c r="D179" s="1839"/>
      <c r="E179" s="1839"/>
      <c r="F179" s="1839"/>
      <c r="G179" s="1839"/>
      <c r="H179" s="1839"/>
      <c r="I179" s="1839"/>
      <c r="J179" s="1839"/>
      <c r="K179" s="1839"/>
    </row>
    <row r="180" spans="1:11" ht="14.45" customHeight="1">
      <c r="A180" s="1929" t="s">
        <v>562</v>
      </c>
      <c r="B180" s="1929"/>
      <c r="C180" s="1929"/>
      <c r="D180" s="1929"/>
      <c r="E180" s="1929"/>
      <c r="F180" s="1929"/>
      <c r="G180" s="1929"/>
      <c r="H180" s="1929"/>
      <c r="I180" s="1929"/>
      <c r="J180" s="1929"/>
      <c r="K180" s="1929"/>
    </row>
    <row r="181" spans="1:11" ht="33.950000000000003" customHeight="1">
      <c r="A181" s="1850" t="s">
        <v>819</v>
      </c>
      <c r="B181" s="1850"/>
      <c r="C181" s="1850"/>
      <c r="D181" s="1850"/>
      <c r="E181" s="1850"/>
      <c r="F181" s="1850"/>
      <c r="G181" s="1850"/>
      <c r="H181" s="1850"/>
      <c r="I181" s="1850"/>
      <c r="J181" s="1850"/>
      <c r="K181" s="1850"/>
    </row>
  </sheetData>
  <mergeCells count="90">
    <mergeCell ref="A33:K33"/>
    <mergeCell ref="A3:K3"/>
    <mergeCell ref="A5:K5"/>
    <mergeCell ref="A6:A9"/>
    <mergeCell ref="B6:F6"/>
    <mergeCell ref="G6:K6"/>
    <mergeCell ref="B7:K7"/>
    <mergeCell ref="B8:B9"/>
    <mergeCell ref="C8:C9"/>
    <mergeCell ref="D8:F8"/>
    <mergeCell ref="G8:G9"/>
    <mergeCell ref="H8:H9"/>
    <mergeCell ref="I8:K8"/>
    <mergeCell ref="A29:K29"/>
    <mergeCell ref="A30:K30"/>
    <mergeCell ref="A31:K31"/>
    <mergeCell ref="A65:K65"/>
    <mergeCell ref="A35:K35"/>
    <mergeCell ref="A36:A39"/>
    <mergeCell ref="B36:F36"/>
    <mergeCell ref="G36:K36"/>
    <mergeCell ref="B37:K37"/>
    <mergeCell ref="B38:B39"/>
    <mergeCell ref="C38:C39"/>
    <mergeCell ref="D38:F38"/>
    <mergeCell ref="G38:G39"/>
    <mergeCell ref="H38:H39"/>
    <mergeCell ref="I38:K38"/>
    <mergeCell ref="A59:K59"/>
    <mergeCell ref="A60:K60"/>
    <mergeCell ref="A61:K61"/>
    <mergeCell ref="A63:K63"/>
    <mergeCell ref="A66:A69"/>
    <mergeCell ref="B66:F66"/>
    <mergeCell ref="G66:K66"/>
    <mergeCell ref="B67:K67"/>
    <mergeCell ref="B68:B69"/>
    <mergeCell ref="C68:C69"/>
    <mergeCell ref="D68:F68"/>
    <mergeCell ref="G68:G69"/>
    <mergeCell ref="H68:H69"/>
    <mergeCell ref="I68:K68"/>
    <mergeCell ref="A119:K119"/>
    <mergeCell ref="A89:K89"/>
    <mergeCell ref="A90:K90"/>
    <mergeCell ref="A91:K91"/>
    <mergeCell ref="A93:K93"/>
    <mergeCell ref="A95:K95"/>
    <mergeCell ref="A96:A99"/>
    <mergeCell ref="B96:F96"/>
    <mergeCell ref="G96:K96"/>
    <mergeCell ref="B97:K97"/>
    <mergeCell ref="B98:B99"/>
    <mergeCell ref="C98:C99"/>
    <mergeCell ref="D98:F98"/>
    <mergeCell ref="G98:G99"/>
    <mergeCell ref="H98:H99"/>
    <mergeCell ref="I98:K98"/>
    <mergeCell ref="A150:K150"/>
    <mergeCell ref="A120:K120"/>
    <mergeCell ref="A121:K121"/>
    <mergeCell ref="A123:K123"/>
    <mergeCell ref="A125:K125"/>
    <mergeCell ref="A126:A129"/>
    <mergeCell ref="B126:F126"/>
    <mergeCell ref="G126:K126"/>
    <mergeCell ref="B127:K127"/>
    <mergeCell ref="B128:B129"/>
    <mergeCell ref="C128:C129"/>
    <mergeCell ref="D128:F128"/>
    <mergeCell ref="G128:G129"/>
    <mergeCell ref="H128:H129"/>
    <mergeCell ref="I128:K128"/>
    <mergeCell ref="A149:K149"/>
    <mergeCell ref="A181:K181"/>
    <mergeCell ref="A151:K151"/>
    <mergeCell ref="A153:K153"/>
    <mergeCell ref="A155:K155"/>
    <mergeCell ref="A156:A159"/>
    <mergeCell ref="B156:F156"/>
    <mergeCell ref="G156:K156"/>
    <mergeCell ref="B157:K157"/>
    <mergeCell ref="B158:B159"/>
    <mergeCell ref="C158:C159"/>
    <mergeCell ref="D158:F158"/>
    <mergeCell ref="G158:G159"/>
    <mergeCell ref="H158:H159"/>
    <mergeCell ref="I158:K158"/>
    <mergeCell ref="A179:K179"/>
    <mergeCell ref="A180:K180"/>
  </mergeCells>
  <hyperlinks>
    <hyperlink ref="A1" location="Inhalt!A9" display="Zurück zum Inhalt" xr:uid="{00000000-0004-0000-0600-000000000000}"/>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8AF62-A3C5-4EDB-B2BC-77301029D9C4}">
  <dimension ref="A1:G143"/>
  <sheetViews>
    <sheetView zoomScale="80" zoomScaleNormal="80" workbookViewId="0"/>
  </sheetViews>
  <sheetFormatPr baseColWidth="10" defaultColWidth="11" defaultRowHeight="15"/>
  <cols>
    <col min="1" max="1" width="23.375" style="1670" customWidth="1"/>
    <col min="2" max="16384" width="11" style="1670"/>
  </cols>
  <sheetData>
    <row r="1" spans="1:7" s="1005" customFormat="1" ht="14.45" customHeight="1">
      <c r="A1" s="1528" t="s">
        <v>176</v>
      </c>
      <c r="B1" s="1004"/>
      <c r="C1" s="1102"/>
      <c r="D1" s="1102"/>
      <c r="E1" s="1102"/>
      <c r="F1" s="1102"/>
      <c r="G1" s="1102"/>
    </row>
    <row r="2" spans="1:7" s="1005" customFormat="1" ht="14.45" customHeight="1">
      <c r="A2" s="1002"/>
      <c r="B2" s="1004"/>
      <c r="C2" s="1102"/>
      <c r="D2" s="1102"/>
      <c r="E2" s="1102"/>
      <c r="F2" s="1102"/>
      <c r="G2" s="1102"/>
    </row>
    <row r="3" spans="1:7" s="1005" customFormat="1" ht="21.75" customHeight="1">
      <c r="A3" s="1842">
        <v>2023</v>
      </c>
      <c r="B3" s="1842"/>
      <c r="C3" s="1842"/>
      <c r="D3" s="1842"/>
      <c r="E3" s="1842"/>
      <c r="F3" s="1842"/>
      <c r="G3" s="1842"/>
    </row>
    <row r="4" spans="1:7" s="1005" customFormat="1" ht="14.45" customHeight="1">
      <c r="A4" s="5"/>
      <c r="B4" s="1667"/>
      <c r="C4" s="1667"/>
      <c r="D4" s="1667"/>
      <c r="E4" s="1667"/>
      <c r="F4" s="1667"/>
      <c r="G4" s="1667"/>
    </row>
    <row r="5" spans="1:7" ht="33.75" customHeight="1">
      <c r="A5" s="1938" t="s">
        <v>821</v>
      </c>
      <c r="B5" s="1938"/>
      <c r="C5" s="1938"/>
      <c r="D5" s="1938"/>
      <c r="E5" s="1938"/>
      <c r="F5" s="1938"/>
      <c r="G5" s="1938"/>
    </row>
    <row r="6" spans="1:7" ht="32.25" customHeight="1">
      <c r="A6" s="1939" t="s">
        <v>8</v>
      </c>
      <c r="B6" s="1942" t="s">
        <v>822</v>
      </c>
      <c r="C6" s="1943"/>
      <c r="D6" s="1944"/>
      <c r="E6" s="1942" t="s">
        <v>823</v>
      </c>
      <c r="F6" s="1943"/>
      <c r="G6" s="1945"/>
    </row>
    <row r="7" spans="1:7">
      <c r="A7" s="1940"/>
      <c r="B7" s="1946" t="s">
        <v>29</v>
      </c>
      <c r="C7" s="1946" t="s">
        <v>34</v>
      </c>
      <c r="D7" s="1946" t="s">
        <v>463</v>
      </c>
      <c r="E7" s="1946" t="s">
        <v>29</v>
      </c>
      <c r="F7" s="1946" t="s">
        <v>34</v>
      </c>
      <c r="G7" s="1931" t="s">
        <v>463</v>
      </c>
    </row>
    <row r="8" spans="1:7">
      <c r="A8" s="1940"/>
      <c r="B8" s="1947"/>
      <c r="C8" s="1947"/>
      <c r="D8" s="1947"/>
      <c r="E8" s="1947"/>
      <c r="F8" s="1947"/>
      <c r="G8" s="1932"/>
    </row>
    <row r="9" spans="1:7" ht="15.75" thickBot="1">
      <c r="A9" s="1941"/>
      <c r="B9" s="1933" t="s">
        <v>469</v>
      </c>
      <c r="C9" s="1934"/>
      <c r="D9" s="1935"/>
      <c r="E9" s="1933" t="s">
        <v>469</v>
      </c>
      <c r="F9" s="1934"/>
      <c r="G9" s="1936"/>
    </row>
    <row r="10" spans="1:7">
      <c r="A10" s="1672" t="s">
        <v>9</v>
      </c>
      <c r="B10" s="1709">
        <v>54.8</v>
      </c>
      <c r="C10" s="1710" t="s">
        <v>860</v>
      </c>
      <c r="D10" s="1711" t="s">
        <v>861</v>
      </c>
      <c r="E10" s="1710" t="s">
        <v>862</v>
      </c>
      <c r="F10" s="1710" t="s">
        <v>863</v>
      </c>
      <c r="G10" s="1712" t="s">
        <v>864</v>
      </c>
    </row>
    <row r="11" spans="1:7">
      <c r="A11" s="1676" t="s">
        <v>10</v>
      </c>
      <c r="B11" s="1713" t="s">
        <v>865</v>
      </c>
      <c r="C11" s="1713" t="s">
        <v>866</v>
      </c>
      <c r="D11" s="1714" t="s">
        <v>867</v>
      </c>
      <c r="E11" s="1713" t="s">
        <v>868</v>
      </c>
      <c r="F11" s="1713" t="s">
        <v>869</v>
      </c>
      <c r="G11" s="1715" t="s">
        <v>870</v>
      </c>
    </row>
    <row r="12" spans="1:7">
      <c r="A12" s="1672" t="s">
        <v>11</v>
      </c>
      <c r="B12" s="1710" t="s">
        <v>871</v>
      </c>
      <c r="C12" s="1710" t="s">
        <v>872</v>
      </c>
      <c r="D12" s="1716" t="s">
        <v>873</v>
      </c>
      <c r="E12" s="1710" t="s">
        <v>874</v>
      </c>
      <c r="F12" s="1710" t="s">
        <v>875</v>
      </c>
      <c r="G12" s="1717" t="s">
        <v>876</v>
      </c>
    </row>
    <row r="13" spans="1:7">
      <c r="A13" s="1676" t="s">
        <v>12</v>
      </c>
      <c r="B13" s="1718" t="s">
        <v>845</v>
      </c>
      <c r="C13" s="1713" t="s">
        <v>523</v>
      </c>
      <c r="D13" s="1714" t="s">
        <v>523</v>
      </c>
      <c r="E13" s="1713" t="s">
        <v>877</v>
      </c>
      <c r="F13" s="1713" t="s">
        <v>878</v>
      </c>
      <c r="G13" s="1715" t="s">
        <v>879</v>
      </c>
    </row>
    <row r="14" spans="1:7">
      <c r="A14" s="1672" t="s">
        <v>13</v>
      </c>
      <c r="B14" s="1710" t="s">
        <v>880</v>
      </c>
      <c r="C14" s="1710" t="s">
        <v>881</v>
      </c>
      <c r="D14" s="1716" t="s">
        <v>882</v>
      </c>
      <c r="E14" s="1710" t="s">
        <v>883</v>
      </c>
      <c r="F14" s="1719" t="s">
        <v>850</v>
      </c>
      <c r="G14" s="1717" t="s">
        <v>884</v>
      </c>
    </row>
    <row r="15" spans="1:7">
      <c r="A15" s="1676" t="s">
        <v>14</v>
      </c>
      <c r="B15" s="1713" t="s">
        <v>885</v>
      </c>
      <c r="C15" s="1713" t="s">
        <v>886</v>
      </c>
      <c r="D15" s="1714" t="s">
        <v>887</v>
      </c>
      <c r="E15" s="1713" t="s">
        <v>888</v>
      </c>
      <c r="F15" s="1713" t="s">
        <v>889</v>
      </c>
      <c r="G15" s="1715" t="s">
        <v>890</v>
      </c>
    </row>
    <row r="16" spans="1:7">
      <c r="A16" s="1672" t="s">
        <v>15</v>
      </c>
      <c r="B16" s="1710" t="s">
        <v>891</v>
      </c>
      <c r="C16" s="1710" t="s">
        <v>892</v>
      </c>
      <c r="D16" s="1716" t="s">
        <v>893</v>
      </c>
      <c r="E16" s="1710" t="s">
        <v>894</v>
      </c>
      <c r="F16" s="1710" t="s">
        <v>895</v>
      </c>
      <c r="G16" s="1717" t="s">
        <v>896</v>
      </c>
    </row>
    <row r="17" spans="1:7" ht="15" customHeight="1">
      <c r="A17" s="1676" t="s">
        <v>24</v>
      </c>
      <c r="B17" s="1718" t="s">
        <v>897</v>
      </c>
      <c r="C17" s="1713" t="s">
        <v>523</v>
      </c>
      <c r="D17" s="1714" t="s">
        <v>523</v>
      </c>
      <c r="E17" s="1713" t="s">
        <v>898</v>
      </c>
      <c r="F17" s="1713" t="s">
        <v>868</v>
      </c>
      <c r="G17" s="1715" t="s">
        <v>899</v>
      </c>
    </row>
    <row r="18" spans="1:7">
      <c r="A18" s="1672" t="s">
        <v>16</v>
      </c>
      <c r="B18" s="1710" t="s">
        <v>900</v>
      </c>
      <c r="C18" s="1710" t="s">
        <v>901</v>
      </c>
      <c r="D18" s="1716" t="s">
        <v>902</v>
      </c>
      <c r="E18" s="1710" t="s">
        <v>903</v>
      </c>
      <c r="F18" s="1710" t="s">
        <v>904</v>
      </c>
      <c r="G18" s="1717" t="s">
        <v>905</v>
      </c>
    </row>
    <row r="19" spans="1:7">
      <c r="A19" s="1676" t="s">
        <v>17</v>
      </c>
      <c r="B19" s="1713" t="s">
        <v>906</v>
      </c>
      <c r="C19" s="1713" t="s">
        <v>907</v>
      </c>
      <c r="D19" s="1714" t="s">
        <v>894</v>
      </c>
      <c r="E19" s="1713" t="s">
        <v>908</v>
      </c>
      <c r="F19" s="1713" t="s">
        <v>909</v>
      </c>
      <c r="G19" s="1715" t="s">
        <v>910</v>
      </c>
    </row>
    <row r="20" spans="1:7">
      <c r="A20" s="1672" t="s">
        <v>18</v>
      </c>
      <c r="B20" s="1710" t="s">
        <v>911</v>
      </c>
      <c r="C20" s="1710" t="s">
        <v>901</v>
      </c>
      <c r="D20" s="1716" t="s">
        <v>912</v>
      </c>
      <c r="E20" s="1710" t="s">
        <v>913</v>
      </c>
      <c r="F20" s="1710" t="s">
        <v>914</v>
      </c>
      <c r="G20" s="1717" t="s">
        <v>915</v>
      </c>
    </row>
    <row r="21" spans="1:7">
      <c r="A21" s="1676" t="s">
        <v>19</v>
      </c>
      <c r="B21" s="1713" t="s">
        <v>916</v>
      </c>
      <c r="C21" s="1713" t="s">
        <v>523</v>
      </c>
      <c r="D21" s="1720" t="s">
        <v>848</v>
      </c>
      <c r="E21" s="1713" t="s">
        <v>888</v>
      </c>
      <c r="F21" s="1713" t="s">
        <v>917</v>
      </c>
      <c r="G21" s="1715" t="s">
        <v>918</v>
      </c>
    </row>
    <row r="22" spans="1:7">
      <c r="A22" s="1672" t="s">
        <v>20</v>
      </c>
      <c r="B22" s="1710" t="s">
        <v>919</v>
      </c>
      <c r="C22" s="1710" t="s">
        <v>920</v>
      </c>
      <c r="D22" s="1716" t="s">
        <v>921</v>
      </c>
      <c r="E22" s="1710" t="s">
        <v>922</v>
      </c>
      <c r="F22" s="1710" t="s">
        <v>923</v>
      </c>
      <c r="G22" s="1717" t="s">
        <v>924</v>
      </c>
    </row>
    <row r="23" spans="1:7">
      <c r="A23" s="1676" t="s">
        <v>21</v>
      </c>
      <c r="B23" s="1713" t="s">
        <v>925</v>
      </c>
      <c r="C23" s="1713" t="s">
        <v>523</v>
      </c>
      <c r="D23" s="1720" t="s">
        <v>849</v>
      </c>
      <c r="E23" s="1713" t="s">
        <v>873</v>
      </c>
      <c r="F23" s="1713" t="s">
        <v>878</v>
      </c>
      <c r="G23" s="1715" t="s">
        <v>926</v>
      </c>
    </row>
    <row r="24" spans="1:7">
      <c r="A24" s="1672" t="s">
        <v>22</v>
      </c>
      <c r="B24" s="1710" t="s">
        <v>927</v>
      </c>
      <c r="C24" s="1710" t="s">
        <v>928</v>
      </c>
      <c r="D24" s="1716" t="s">
        <v>929</v>
      </c>
      <c r="E24" s="1710" t="s">
        <v>930</v>
      </c>
      <c r="F24" s="1710" t="s">
        <v>931</v>
      </c>
      <c r="G24" s="1717" t="s">
        <v>932</v>
      </c>
    </row>
    <row r="25" spans="1:7" ht="15.75" thickBot="1">
      <c r="A25" s="1676" t="s">
        <v>23</v>
      </c>
      <c r="B25" s="1713" t="s">
        <v>933</v>
      </c>
      <c r="C25" s="1718" t="s">
        <v>846</v>
      </c>
      <c r="D25" s="1720" t="s">
        <v>847</v>
      </c>
      <c r="E25" s="1713" t="s">
        <v>867</v>
      </c>
      <c r="F25" s="1713" t="s">
        <v>934</v>
      </c>
      <c r="G25" s="1715" t="s">
        <v>935</v>
      </c>
    </row>
    <row r="26" spans="1:7">
      <c r="A26" s="1679" t="s">
        <v>27</v>
      </c>
      <c r="B26" s="1721" t="s">
        <v>936</v>
      </c>
      <c r="C26" s="1722" t="s">
        <v>937</v>
      </c>
      <c r="D26" s="1721" t="s">
        <v>898</v>
      </c>
      <c r="E26" s="1721" t="s">
        <v>938</v>
      </c>
      <c r="F26" s="1722" t="s">
        <v>939</v>
      </c>
      <c r="G26" s="1723" t="s">
        <v>940</v>
      </c>
    </row>
    <row r="27" spans="1:7">
      <c r="A27" s="1680" t="s">
        <v>28</v>
      </c>
      <c r="B27" s="1724" t="s">
        <v>941</v>
      </c>
      <c r="C27" s="1725" t="s">
        <v>942</v>
      </c>
      <c r="D27" s="1724" t="s">
        <v>943</v>
      </c>
      <c r="E27" s="1724" t="s">
        <v>944</v>
      </c>
      <c r="F27" s="1725" t="s">
        <v>945</v>
      </c>
      <c r="G27" s="1726" t="s">
        <v>946</v>
      </c>
    </row>
    <row r="28" spans="1:7">
      <c r="A28" s="1681" t="s">
        <v>26</v>
      </c>
      <c r="B28" s="1727" t="s">
        <v>947</v>
      </c>
      <c r="C28" s="1727" t="s">
        <v>948</v>
      </c>
      <c r="D28" s="1727" t="s">
        <v>949</v>
      </c>
      <c r="E28" s="1727" t="s">
        <v>913</v>
      </c>
      <c r="F28" s="1727" t="s">
        <v>950</v>
      </c>
      <c r="G28" s="1728" t="s">
        <v>951</v>
      </c>
    </row>
    <row r="29" spans="1:7" ht="35.450000000000003" customHeight="1">
      <c r="A29" s="1937" t="s">
        <v>824</v>
      </c>
      <c r="B29" s="1937"/>
      <c r="C29" s="1937"/>
      <c r="D29" s="1937"/>
      <c r="E29" s="1937"/>
      <c r="F29" s="1937"/>
      <c r="G29" s="1937"/>
    </row>
    <row r="30" spans="1:7" ht="27.95" customHeight="1">
      <c r="A30" s="1937" t="s">
        <v>825</v>
      </c>
      <c r="B30" s="1937"/>
      <c r="C30" s="1937"/>
      <c r="D30" s="1937"/>
      <c r="E30" s="1937"/>
      <c r="F30" s="1937"/>
      <c r="G30" s="1937"/>
    </row>
    <row r="31" spans="1:7" ht="24.75" customHeight="1">
      <c r="A31" s="1937" t="s">
        <v>960</v>
      </c>
      <c r="B31" s="1937"/>
      <c r="C31" s="1937"/>
      <c r="D31" s="1937"/>
      <c r="E31" s="1937"/>
      <c r="F31" s="1937"/>
      <c r="G31" s="1937"/>
    </row>
    <row r="32" spans="1:7" ht="49.5" customHeight="1">
      <c r="A32" s="1937" t="s">
        <v>826</v>
      </c>
      <c r="B32" s="1937"/>
      <c r="C32" s="1937"/>
      <c r="D32" s="1937"/>
      <c r="E32" s="1937"/>
      <c r="F32" s="1937"/>
      <c r="G32" s="1937"/>
    </row>
    <row r="33" spans="1:7">
      <c r="A33" s="1937" t="s">
        <v>827</v>
      </c>
      <c r="B33" s="1937"/>
      <c r="C33" s="1937"/>
      <c r="D33" s="1937"/>
      <c r="E33" s="1937"/>
      <c r="F33" s="1937"/>
      <c r="G33" s="1937"/>
    </row>
    <row r="35" spans="1:7" ht="23.25">
      <c r="A35" s="1948">
        <v>2022</v>
      </c>
      <c r="B35" s="1948"/>
      <c r="C35" s="1948"/>
      <c r="D35" s="1948"/>
      <c r="E35" s="1948"/>
      <c r="F35" s="1948"/>
      <c r="G35" s="1948"/>
    </row>
    <row r="36" spans="1:7">
      <c r="A36" s="5"/>
      <c r="B36" s="5"/>
      <c r="C36" s="1671"/>
      <c r="D36" s="1671"/>
      <c r="E36" s="1671"/>
      <c r="F36" s="1671"/>
      <c r="G36" s="1671"/>
    </row>
    <row r="37" spans="1:7" ht="34.5" customHeight="1">
      <c r="A37" s="1938" t="s">
        <v>828</v>
      </c>
      <c r="B37" s="1938"/>
      <c r="C37" s="1938"/>
      <c r="D37" s="1938"/>
      <c r="E37" s="1938"/>
      <c r="F37" s="1938"/>
      <c r="G37" s="1938"/>
    </row>
    <row r="38" spans="1:7" ht="32.25" customHeight="1">
      <c r="A38" s="1939" t="s">
        <v>8</v>
      </c>
      <c r="B38" s="1942" t="s">
        <v>822</v>
      </c>
      <c r="C38" s="1943"/>
      <c r="D38" s="1944"/>
      <c r="E38" s="1942" t="s">
        <v>823</v>
      </c>
      <c r="F38" s="1943"/>
      <c r="G38" s="1945"/>
    </row>
    <row r="39" spans="1:7">
      <c r="A39" s="1940"/>
      <c r="B39" s="1946" t="s">
        <v>29</v>
      </c>
      <c r="C39" s="1946" t="s">
        <v>34</v>
      </c>
      <c r="D39" s="1946" t="s">
        <v>463</v>
      </c>
      <c r="E39" s="1946" t="s">
        <v>29</v>
      </c>
      <c r="F39" s="1946" t="s">
        <v>34</v>
      </c>
      <c r="G39" s="1931" t="s">
        <v>463</v>
      </c>
    </row>
    <row r="40" spans="1:7">
      <c r="A40" s="1940"/>
      <c r="B40" s="1947"/>
      <c r="C40" s="1947"/>
      <c r="D40" s="1947"/>
      <c r="E40" s="1947"/>
      <c r="F40" s="1947"/>
      <c r="G40" s="1932"/>
    </row>
    <row r="41" spans="1:7" ht="15.75" thickBot="1">
      <c r="A41" s="1941"/>
      <c r="B41" s="1933" t="s">
        <v>469</v>
      </c>
      <c r="C41" s="1934"/>
      <c r="D41" s="1935"/>
      <c r="E41" s="1933" t="s">
        <v>469</v>
      </c>
      <c r="F41" s="1934"/>
      <c r="G41" s="1936"/>
    </row>
    <row r="42" spans="1:7">
      <c r="A42" s="1672" t="s">
        <v>9</v>
      </c>
      <c r="B42" s="1673">
        <v>55</v>
      </c>
      <c r="C42" s="1673">
        <v>21</v>
      </c>
      <c r="D42" s="1674">
        <v>88</v>
      </c>
      <c r="E42" s="1673">
        <v>65</v>
      </c>
      <c r="F42" s="1673">
        <v>36</v>
      </c>
      <c r="G42" s="1675">
        <v>95</v>
      </c>
    </row>
    <row r="43" spans="1:7">
      <c r="A43" s="1676" t="s">
        <v>10</v>
      </c>
      <c r="B43" s="1682">
        <v>52</v>
      </c>
      <c r="C43" s="1682">
        <v>23</v>
      </c>
      <c r="D43" s="1683">
        <v>81</v>
      </c>
      <c r="E43" s="1682">
        <v>66</v>
      </c>
      <c r="F43" s="1682">
        <v>34</v>
      </c>
      <c r="G43" s="1684">
        <v>98</v>
      </c>
    </row>
    <row r="44" spans="1:7">
      <c r="A44" s="1672" t="s">
        <v>15</v>
      </c>
      <c r="B44" s="1673">
        <v>57</v>
      </c>
      <c r="C44" s="1673">
        <v>25</v>
      </c>
      <c r="D44" s="1677">
        <v>86</v>
      </c>
      <c r="E44" s="1673">
        <v>66</v>
      </c>
      <c r="F44" s="1673">
        <v>38</v>
      </c>
      <c r="G44" s="1678">
        <v>96</v>
      </c>
    </row>
    <row r="45" spans="1:7">
      <c r="A45" s="1676" t="s">
        <v>16</v>
      </c>
      <c r="B45" s="1682">
        <v>45</v>
      </c>
      <c r="C45" s="1682">
        <v>17</v>
      </c>
      <c r="D45" s="1683">
        <v>73</v>
      </c>
      <c r="E45" s="1682">
        <v>73</v>
      </c>
      <c r="F45" s="1682">
        <v>43</v>
      </c>
      <c r="G45" s="1684">
        <v>102</v>
      </c>
    </row>
    <row r="46" spans="1:7">
      <c r="A46" s="1672" t="s">
        <v>17</v>
      </c>
      <c r="B46" s="1673">
        <v>44</v>
      </c>
      <c r="C46" s="1673">
        <v>18</v>
      </c>
      <c r="D46" s="1677">
        <v>69</v>
      </c>
      <c r="E46" s="1673">
        <v>72</v>
      </c>
      <c r="F46" s="1673">
        <v>39</v>
      </c>
      <c r="G46" s="1678">
        <v>107</v>
      </c>
    </row>
    <row r="47" spans="1:7">
      <c r="A47" s="1676" t="s">
        <v>18</v>
      </c>
      <c r="B47" s="1682">
        <v>51</v>
      </c>
      <c r="C47" s="1682">
        <v>20</v>
      </c>
      <c r="D47" s="1683">
        <v>81</v>
      </c>
      <c r="E47" s="1682">
        <v>68</v>
      </c>
      <c r="F47" s="1682">
        <v>37</v>
      </c>
      <c r="G47" s="1684">
        <v>99</v>
      </c>
    </row>
    <row r="48" spans="1:7" ht="15.75" thickBot="1">
      <c r="A48" s="1672" t="s">
        <v>22</v>
      </c>
      <c r="B48" s="1673">
        <v>40</v>
      </c>
      <c r="C48" s="1673">
        <v>18</v>
      </c>
      <c r="D48" s="1685">
        <v>60</v>
      </c>
      <c r="E48" s="1673">
        <v>74</v>
      </c>
      <c r="F48" s="1673">
        <v>44</v>
      </c>
      <c r="G48" s="1686">
        <v>103</v>
      </c>
    </row>
    <row r="49" spans="1:7">
      <c r="A49" s="1679" t="s">
        <v>27</v>
      </c>
      <c r="B49" s="1687">
        <v>54</v>
      </c>
      <c r="C49" s="1688">
        <v>31</v>
      </c>
      <c r="D49" s="1687">
        <v>79</v>
      </c>
      <c r="E49" s="1687">
        <v>81</v>
      </c>
      <c r="F49" s="1688">
        <v>61</v>
      </c>
      <c r="G49" s="1689">
        <v>98</v>
      </c>
    </row>
    <row r="50" spans="1:7">
      <c r="A50" s="1681" t="s">
        <v>26</v>
      </c>
      <c r="B50" s="1690">
        <v>51</v>
      </c>
      <c r="C50" s="1690">
        <v>22</v>
      </c>
      <c r="D50" s="1690">
        <v>78</v>
      </c>
      <c r="E50" s="1690">
        <v>71</v>
      </c>
      <c r="F50" s="1690">
        <v>43</v>
      </c>
      <c r="G50" s="1691">
        <v>100</v>
      </c>
    </row>
    <row r="51" spans="1:7" ht="36.950000000000003" customHeight="1">
      <c r="A51" s="1937" t="s">
        <v>824</v>
      </c>
      <c r="B51" s="1937"/>
      <c r="C51" s="1937"/>
      <c r="D51" s="1937"/>
      <c r="E51" s="1937"/>
      <c r="F51" s="1937"/>
      <c r="G51" s="1937"/>
    </row>
    <row r="52" spans="1:7" ht="27.95" customHeight="1">
      <c r="A52" s="1937" t="s">
        <v>825</v>
      </c>
      <c r="B52" s="1937"/>
      <c r="C52" s="1937"/>
      <c r="D52" s="1937"/>
      <c r="E52" s="1937"/>
      <c r="F52" s="1937"/>
      <c r="G52" s="1937"/>
    </row>
    <row r="53" spans="1:7" ht="57.95" customHeight="1">
      <c r="A53" s="1937" t="s">
        <v>953</v>
      </c>
      <c r="B53" s="1937"/>
      <c r="C53" s="1937"/>
      <c r="D53" s="1937"/>
      <c r="E53" s="1937"/>
      <c r="F53" s="1937"/>
      <c r="G53" s="1937"/>
    </row>
    <row r="54" spans="1:7" ht="60" customHeight="1">
      <c r="A54" s="1937" t="s">
        <v>826</v>
      </c>
      <c r="B54" s="1937"/>
      <c r="C54" s="1937"/>
      <c r="D54" s="1937"/>
      <c r="E54" s="1937"/>
      <c r="F54" s="1937"/>
      <c r="G54" s="1937"/>
    </row>
    <row r="55" spans="1:7">
      <c r="A55" s="1937" t="s">
        <v>829</v>
      </c>
      <c r="B55" s="1937"/>
      <c r="C55" s="1937"/>
      <c r="D55" s="1937"/>
      <c r="E55" s="1937"/>
      <c r="F55" s="1937"/>
      <c r="G55" s="1937"/>
    </row>
    <row r="56" spans="1:7">
      <c r="A56" s="1671"/>
      <c r="B56" s="1671"/>
      <c r="C56" s="1671"/>
      <c r="D56" s="1671"/>
      <c r="E56" s="1671"/>
      <c r="F56" s="1671"/>
      <c r="G56" s="1671"/>
    </row>
    <row r="57" spans="1:7" ht="23.25">
      <c r="A57" s="1948">
        <v>2021</v>
      </c>
      <c r="B57" s="1948"/>
      <c r="C57" s="1948"/>
      <c r="D57" s="1948"/>
      <c r="E57" s="1948"/>
      <c r="F57" s="1948"/>
      <c r="G57" s="1948"/>
    </row>
    <row r="58" spans="1:7">
      <c r="A58" s="5"/>
      <c r="B58" s="5"/>
      <c r="C58" s="1671"/>
      <c r="D58" s="1671"/>
      <c r="E58" s="1671"/>
      <c r="F58" s="1671"/>
      <c r="G58" s="1671"/>
    </row>
    <row r="59" spans="1:7" ht="35.25" customHeight="1">
      <c r="A59" s="1938" t="s">
        <v>830</v>
      </c>
      <c r="B59" s="1938"/>
      <c r="C59" s="1938"/>
      <c r="D59" s="1938"/>
      <c r="E59" s="1938"/>
      <c r="F59" s="1938"/>
      <c r="G59" s="1938"/>
    </row>
    <row r="60" spans="1:7" ht="44.25" customHeight="1">
      <c r="A60" s="1939" t="s">
        <v>8</v>
      </c>
      <c r="B60" s="1942" t="s">
        <v>822</v>
      </c>
      <c r="C60" s="1943"/>
      <c r="D60" s="1944"/>
      <c r="E60" s="1949" t="s">
        <v>823</v>
      </c>
      <c r="F60" s="1950"/>
      <c r="G60" s="1951"/>
    </row>
    <row r="61" spans="1:7">
      <c r="A61" s="1940"/>
      <c r="B61" s="1946" t="s">
        <v>29</v>
      </c>
      <c r="C61" s="1946" t="s">
        <v>34</v>
      </c>
      <c r="D61" s="1946" t="s">
        <v>463</v>
      </c>
      <c r="E61" s="1946" t="s">
        <v>29</v>
      </c>
      <c r="F61" s="1946" t="s">
        <v>34</v>
      </c>
      <c r="G61" s="1931" t="s">
        <v>463</v>
      </c>
    </row>
    <row r="62" spans="1:7">
      <c r="A62" s="1940"/>
      <c r="B62" s="1947"/>
      <c r="C62" s="1947"/>
      <c r="D62" s="1947"/>
      <c r="E62" s="1947"/>
      <c r="F62" s="1947"/>
      <c r="G62" s="1932"/>
    </row>
    <row r="63" spans="1:7" ht="15.75" thickBot="1">
      <c r="A63" s="1941"/>
      <c r="B63" s="1933" t="s">
        <v>469</v>
      </c>
      <c r="C63" s="1934"/>
      <c r="D63" s="1935"/>
      <c r="E63" s="1933" t="s">
        <v>469</v>
      </c>
      <c r="F63" s="1934"/>
      <c r="G63" s="1936"/>
    </row>
    <row r="64" spans="1:7">
      <c r="A64" s="1672" t="s">
        <v>9</v>
      </c>
      <c r="B64" s="1673">
        <v>56</v>
      </c>
      <c r="C64" s="1673">
        <v>20</v>
      </c>
      <c r="D64" s="1674">
        <v>93</v>
      </c>
      <c r="E64" s="1673">
        <v>64</v>
      </c>
      <c r="F64" s="1673">
        <v>35</v>
      </c>
      <c r="G64" s="1675">
        <v>92</v>
      </c>
    </row>
    <row r="65" spans="1:7">
      <c r="A65" s="1676" t="s">
        <v>10</v>
      </c>
      <c r="B65" s="1682">
        <v>51</v>
      </c>
      <c r="C65" s="1682">
        <v>21</v>
      </c>
      <c r="D65" s="1683">
        <v>80</v>
      </c>
      <c r="E65" s="1682">
        <v>66</v>
      </c>
      <c r="F65" s="1682">
        <v>34</v>
      </c>
      <c r="G65" s="1684">
        <v>99</v>
      </c>
    </row>
    <row r="66" spans="1:7">
      <c r="A66" s="1672" t="s">
        <v>15</v>
      </c>
      <c r="B66" s="1673">
        <v>58</v>
      </c>
      <c r="C66" s="1673">
        <v>24</v>
      </c>
      <c r="D66" s="1677">
        <v>88</v>
      </c>
      <c r="E66" s="1673">
        <v>64</v>
      </c>
      <c r="F66" s="1673">
        <v>37</v>
      </c>
      <c r="G66" s="1678">
        <v>93</v>
      </c>
    </row>
    <row r="67" spans="1:7">
      <c r="A67" s="1676" t="s">
        <v>16</v>
      </c>
      <c r="B67" s="1682">
        <v>46</v>
      </c>
      <c r="C67" s="1682">
        <v>17</v>
      </c>
      <c r="D67" s="1683">
        <v>74</v>
      </c>
      <c r="E67" s="1682">
        <v>70</v>
      </c>
      <c r="F67" s="1682">
        <v>40</v>
      </c>
      <c r="G67" s="1684">
        <v>100</v>
      </c>
    </row>
    <row r="68" spans="1:7">
      <c r="A68" s="1672" t="s">
        <v>17</v>
      </c>
      <c r="B68" s="1673">
        <v>47</v>
      </c>
      <c r="C68" s="1673">
        <v>18</v>
      </c>
      <c r="D68" s="1677">
        <v>76</v>
      </c>
      <c r="E68" s="1673">
        <v>69</v>
      </c>
      <c r="F68" s="1673">
        <v>37</v>
      </c>
      <c r="G68" s="1678">
        <v>101</v>
      </c>
    </row>
    <row r="69" spans="1:7">
      <c r="A69" s="1676" t="s">
        <v>18</v>
      </c>
      <c r="B69" s="1682">
        <v>50</v>
      </c>
      <c r="C69" s="1682">
        <v>19</v>
      </c>
      <c r="D69" s="1683">
        <v>79</v>
      </c>
      <c r="E69" s="1682">
        <v>69</v>
      </c>
      <c r="F69" s="1682">
        <v>35</v>
      </c>
      <c r="G69" s="1684">
        <v>101</v>
      </c>
    </row>
    <row r="70" spans="1:7" ht="15.75" thickBot="1">
      <c r="A70" s="1672" t="s">
        <v>22</v>
      </c>
      <c r="B70" s="1673">
        <v>40</v>
      </c>
      <c r="C70" s="1673">
        <v>17</v>
      </c>
      <c r="D70" s="1685">
        <v>63</v>
      </c>
      <c r="E70" s="1673">
        <v>73</v>
      </c>
      <c r="F70" s="1673">
        <v>43</v>
      </c>
      <c r="G70" s="1686">
        <v>102</v>
      </c>
    </row>
    <row r="71" spans="1:7">
      <c r="A71" s="1679" t="s">
        <v>27</v>
      </c>
      <c r="B71" s="1687">
        <v>51</v>
      </c>
      <c r="C71" s="1688">
        <v>28</v>
      </c>
      <c r="D71" s="1687">
        <v>74</v>
      </c>
      <c r="E71" s="1687">
        <v>81</v>
      </c>
      <c r="F71" s="1688">
        <v>61</v>
      </c>
      <c r="G71" s="1689">
        <v>100</v>
      </c>
    </row>
    <row r="72" spans="1:7">
      <c r="A72" s="1681" t="s">
        <v>26</v>
      </c>
      <c r="B72" s="1690">
        <v>51</v>
      </c>
      <c r="C72" s="1690">
        <v>21</v>
      </c>
      <c r="D72" s="1690">
        <v>80</v>
      </c>
      <c r="E72" s="1690">
        <v>70</v>
      </c>
      <c r="F72" s="1690">
        <v>42</v>
      </c>
      <c r="G72" s="1691">
        <v>98</v>
      </c>
    </row>
    <row r="73" spans="1:7" ht="40.5" customHeight="1">
      <c r="A73" s="1937" t="s">
        <v>824</v>
      </c>
      <c r="B73" s="1937"/>
      <c r="C73" s="1937"/>
      <c r="D73" s="1937"/>
      <c r="E73" s="1937"/>
      <c r="F73" s="1937"/>
      <c r="G73" s="1937"/>
    </row>
    <row r="74" spans="1:7" ht="30" customHeight="1">
      <c r="A74" s="1937" t="s">
        <v>825</v>
      </c>
      <c r="B74" s="1937"/>
      <c r="C74" s="1937"/>
      <c r="D74" s="1937"/>
      <c r="E74" s="1937"/>
      <c r="F74" s="1937"/>
      <c r="G74" s="1937"/>
    </row>
    <row r="75" spans="1:7" ht="63" customHeight="1">
      <c r="A75" s="1937" t="s">
        <v>953</v>
      </c>
      <c r="B75" s="1937"/>
      <c r="C75" s="1937"/>
      <c r="D75" s="1937"/>
      <c r="E75" s="1937"/>
      <c r="F75" s="1937"/>
      <c r="G75" s="1937"/>
    </row>
    <row r="76" spans="1:7" ht="63" customHeight="1">
      <c r="A76" s="1937" t="s">
        <v>831</v>
      </c>
      <c r="B76" s="1937"/>
      <c r="C76" s="1937"/>
      <c r="D76" s="1937"/>
      <c r="E76" s="1937"/>
      <c r="F76" s="1937"/>
      <c r="G76" s="1937"/>
    </row>
    <row r="77" spans="1:7">
      <c r="A77" s="1937" t="s">
        <v>832</v>
      </c>
      <c r="B77" s="1937"/>
      <c r="C77" s="1937"/>
      <c r="D77" s="1937"/>
      <c r="E77" s="1937"/>
      <c r="F77" s="1937"/>
      <c r="G77" s="1937"/>
    </row>
    <row r="78" spans="1:7">
      <c r="A78" s="1671"/>
      <c r="B78" s="1671"/>
      <c r="C78" s="1671"/>
      <c r="D78" s="1671"/>
      <c r="E78" s="1671"/>
      <c r="F78" s="1671"/>
      <c r="G78" s="1671"/>
    </row>
    <row r="79" spans="1:7" ht="23.25">
      <c r="A79" s="1948">
        <v>2020</v>
      </c>
      <c r="B79" s="1948"/>
      <c r="C79" s="1948"/>
      <c r="D79" s="1948"/>
      <c r="E79" s="1948"/>
      <c r="F79" s="1948"/>
      <c r="G79" s="1948"/>
    </row>
    <row r="80" spans="1:7">
      <c r="A80" s="5"/>
      <c r="B80" s="5"/>
      <c r="C80" s="1671"/>
      <c r="D80" s="1671"/>
      <c r="E80" s="1671"/>
      <c r="F80" s="1671"/>
      <c r="G80" s="1671"/>
    </row>
    <row r="81" spans="1:7" ht="33" customHeight="1">
      <c r="A81" s="1938" t="s">
        <v>833</v>
      </c>
      <c r="B81" s="1938"/>
      <c r="C81" s="1938"/>
      <c r="D81" s="1938"/>
      <c r="E81" s="1938"/>
      <c r="F81" s="1938"/>
      <c r="G81" s="1938"/>
    </row>
    <row r="82" spans="1:7" ht="40.15" customHeight="1">
      <c r="A82" s="1939" t="s">
        <v>8</v>
      </c>
      <c r="B82" s="1942" t="s">
        <v>822</v>
      </c>
      <c r="C82" s="1943"/>
      <c r="D82" s="1944"/>
      <c r="E82" s="1942" t="s">
        <v>823</v>
      </c>
      <c r="F82" s="1943"/>
      <c r="G82" s="1945"/>
    </row>
    <row r="83" spans="1:7">
      <c r="A83" s="1940"/>
      <c r="B83" s="1946" t="s">
        <v>29</v>
      </c>
      <c r="C83" s="1946" t="s">
        <v>34</v>
      </c>
      <c r="D83" s="1946" t="s">
        <v>463</v>
      </c>
      <c r="E83" s="1946" t="s">
        <v>29</v>
      </c>
      <c r="F83" s="1946" t="s">
        <v>34</v>
      </c>
      <c r="G83" s="1931" t="s">
        <v>834</v>
      </c>
    </row>
    <row r="84" spans="1:7">
      <c r="A84" s="1940"/>
      <c r="B84" s="1947"/>
      <c r="C84" s="1947"/>
      <c r="D84" s="1947"/>
      <c r="E84" s="1947"/>
      <c r="F84" s="1947"/>
      <c r="G84" s="1932"/>
    </row>
    <row r="85" spans="1:7" ht="15.75" thickBot="1">
      <c r="A85" s="1941"/>
      <c r="B85" s="1933" t="s">
        <v>469</v>
      </c>
      <c r="C85" s="1934"/>
      <c r="D85" s="1935"/>
      <c r="E85" s="1933" t="s">
        <v>469</v>
      </c>
      <c r="F85" s="1934"/>
      <c r="G85" s="1936"/>
    </row>
    <row r="86" spans="1:7">
      <c r="A86" s="1672" t="s">
        <v>9</v>
      </c>
      <c r="B86" s="1673">
        <v>57</v>
      </c>
      <c r="C86" s="1673">
        <v>21</v>
      </c>
      <c r="D86" s="1674">
        <v>95</v>
      </c>
      <c r="E86" s="1673">
        <v>65</v>
      </c>
      <c r="F86" s="1673">
        <v>36</v>
      </c>
      <c r="G86" s="1675">
        <v>94</v>
      </c>
    </row>
    <row r="87" spans="1:7">
      <c r="A87" s="1676" t="s">
        <v>10</v>
      </c>
      <c r="B87" s="1682">
        <v>52</v>
      </c>
      <c r="C87" s="1682">
        <v>21</v>
      </c>
      <c r="D87" s="1683">
        <v>85</v>
      </c>
      <c r="E87" s="1682">
        <v>65</v>
      </c>
      <c r="F87" s="1682">
        <v>34</v>
      </c>
      <c r="G87" s="1684">
        <v>96</v>
      </c>
    </row>
    <row r="88" spans="1:7">
      <c r="A88" s="1672" t="s">
        <v>15</v>
      </c>
      <c r="B88" s="1673">
        <v>56</v>
      </c>
      <c r="C88" s="1673">
        <v>24</v>
      </c>
      <c r="D88" s="1677">
        <v>87</v>
      </c>
      <c r="E88" s="1673">
        <v>66</v>
      </c>
      <c r="F88" s="1673">
        <v>38</v>
      </c>
      <c r="G88" s="1678">
        <v>96</v>
      </c>
    </row>
    <row r="89" spans="1:7">
      <c r="A89" s="1676" t="s">
        <v>16</v>
      </c>
      <c r="B89" s="1682">
        <v>45</v>
      </c>
      <c r="C89" s="1682">
        <v>17</v>
      </c>
      <c r="D89" s="1683">
        <v>75</v>
      </c>
      <c r="E89" s="1682">
        <v>71</v>
      </c>
      <c r="F89" s="1682">
        <v>42</v>
      </c>
      <c r="G89" s="1684">
        <v>101</v>
      </c>
    </row>
    <row r="90" spans="1:7">
      <c r="A90" s="1672" t="s">
        <v>17</v>
      </c>
      <c r="B90" s="1673">
        <v>46</v>
      </c>
      <c r="C90" s="1673">
        <v>17</v>
      </c>
      <c r="D90" s="1677">
        <v>73</v>
      </c>
      <c r="E90" s="1673">
        <v>70</v>
      </c>
      <c r="F90" s="1673">
        <v>37</v>
      </c>
      <c r="G90" s="1678">
        <v>104</v>
      </c>
    </row>
    <row r="91" spans="1:7">
      <c r="A91" s="1676" t="s">
        <v>18</v>
      </c>
      <c r="B91" s="1682">
        <v>53</v>
      </c>
      <c r="C91" s="1682">
        <v>21</v>
      </c>
      <c r="D91" s="1683">
        <v>84</v>
      </c>
      <c r="E91" s="1682">
        <v>69</v>
      </c>
      <c r="F91" s="1682">
        <v>37</v>
      </c>
      <c r="G91" s="1684">
        <v>101</v>
      </c>
    </row>
    <row r="92" spans="1:7" ht="15.75" thickBot="1">
      <c r="A92" s="1672" t="s">
        <v>22</v>
      </c>
      <c r="B92" s="1673">
        <v>47</v>
      </c>
      <c r="C92" s="1673">
        <v>19</v>
      </c>
      <c r="D92" s="1685">
        <v>76</v>
      </c>
      <c r="E92" s="1673">
        <v>70</v>
      </c>
      <c r="F92" s="1673">
        <v>42</v>
      </c>
      <c r="G92" s="1686">
        <v>96</v>
      </c>
    </row>
    <row r="93" spans="1:7">
      <c r="A93" s="1679" t="s">
        <v>27</v>
      </c>
      <c r="B93" s="1687">
        <v>51</v>
      </c>
      <c r="C93" s="1688">
        <v>29</v>
      </c>
      <c r="D93" s="1687">
        <v>74</v>
      </c>
      <c r="E93" s="1687">
        <v>81</v>
      </c>
      <c r="F93" s="1688">
        <v>60</v>
      </c>
      <c r="G93" s="1689">
        <v>100</v>
      </c>
    </row>
    <row r="94" spans="1:7">
      <c r="A94" s="1681" t="s">
        <v>26</v>
      </c>
      <c r="B94" s="1690">
        <v>51</v>
      </c>
      <c r="C94" s="1690">
        <v>21</v>
      </c>
      <c r="D94" s="1690">
        <v>81</v>
      </c>
      <c r="E94" s="1690">
        <v>71</v>
      </c>
      <c r="F94" s="1690">
        <v>43</v>
      </c>
      <c r="G94" s="1691">
        <v>99</v>
      </c>
    </row>
    <row r="95" spans="1:7" ht="37.5" customHeight="1">
      <c r="A95" s="1937" t="s">
        <v>824</v>
      </c>
      <c r="B95" s="1937"/>
      <c r="C95" s="1937"/>
      <c r="D95" s="1937"/>
      <c r="E95" s="1937"/>
      <c r="F95" s="1937"/>
      <c r="G95" s="1937"/>
    </row>
    <row r="96" spans="1:7" ht="24.95" customHeight="1">
      <c r="A96" s="1937" t="s">
        <v>835</v>
      </c>
      <c r="B96" s="1937"/>
      <c r="C96" s="1937"/>
      <c r="D96" s="1937"/>
      <c r="E96" s="1937"/>
      <c r="F96" s="1937"/>
      <c r="G96" s="1937"/>
    </row>
    <row r="97" spans="1:7" ht="49.5" customHeight="1">
      <c r="A97" s="1937" t="s">
        <v>953</v>
      </c>
      <c r="B97" s="1937"/>
      <c r="C97" s="1937"/>
      <c r="D97" s="1937"/>
      <c r="E97" s="1937"/>
      <c r="F97" s="1937"/>
      <c r="G97" s="1937"/>
    </row>
    <row r="98" spans="1:7" ht="59.45" customHeight="1">
      <c r="A98" s="1937" t="s">
        <v>836</v>
      </c>
      <c r="B98" s="1937"/>
      <c r="C98" s="1937"/>
      <c r="D98" s="1937"/>
      <c r="E98" s="1937"/>
      <c r="F98" s="1937"/>
      <c r="G98" s="1937"/>
    </row>
    <row r="99" spans="1:7">
      <c r="A99" s="1937" t="s">
        <v>837</v>
      </c>
      <c r="B99" s="1937"/>
      <c r="C99" s="1937"/>
      <c r="D99" s="1937"/>
      <c r="E99" s="1937"/>
      <c r="F99" s="1937"/>
      <c r="G99" s="1937"/>
    </row>
    <row r="100" spans="1:7">
      <c r="A100" s="1692"/>
      <c r="B100" s="1692"/>
      <c r="C100" s="1692"/>
      <c r="D100" s="1692"/>
      <c r="E100" s="1692"/>
      <c r="F100" s="1692"/>
      <c r="G100" s="1692"/>
    </row>
    <row r="101" spans="1:7" ht="23.25">
      <c r="A101" s="1948">
        <v>2019</v>
      </c>
      <c r="B101" s="1948"/>
      <c r="C101" s="1948"/>
      <c r="D101" s="1948"/>
      <c r="E101" s="1948"/>
      <c r="F101" s="1948"/>
      <c r="G101" s="1948"/>
    </row>
    <row r="102" spans="1:7" ht="23.25">
      <c r="A102" s="1693"/>
      <c r="B102" s="1693"/>
      <c r="C102" s="1693"/>
      <c r="D102" s="1693"/>
      <c r="E102" s="1693"/>
      <c r="F102" s="1693"/>
      <c r="G102" s="1693"/>
    </row>
    <row r="103" spans="1:7" ht="37.5" customHeight="1">
      <c r="A103" s="1938" t="s">
        <v>838</v>
      </c>
      <c r="B103" s="1938"/>
      <c r="C103" s="1938"/>
      <c r="D103" s="1938"/>
      <c r="E103" s="1938"/>
      <c r="F103" s="1938"/>
      <c r="G103" s="1938"/>
    </row>
    <row r="104" spans="1:7" ht="43.15" customHeight="1">
      <c r="A104" s="1939" t="s">
        <v>8</v>
      </c>
      <c r="B104" s="1942" t="s">
        <v>822</v>
      </c>
      <c r="C104" s="1943"/>
      <c r="D104" s="1944"/>
      <c r="E104" s="1942" t="s">
        <v>823</v>
      </c>
      <c r="F104" s="1943"/>
      <c r="G104" s="1945"/>
    </row>
    <row r="105" spans="1:7">
      <c r="A105" s="1940"/>
      <c r="B105" s="1946" t="s">
        <v>29</v>
      </c>
      <c r="C105" s="1946" t="s">
        <v>34</v>
      </c>
      <c r="D105" s="1946" t="s">
        <v>463</v>
      </c>
      <c r="E105" s="1946" t="s">
        <v>29</v>
      </c>
      <c r="F105" s="1946" t="s">
        <v>34</v>
      </c>
      <c r="G105" s="1931" t="s">
        <v>463</v>
      </c>
    </row>
    <row r="106" spans="1:7">
      <c r="A106" s="1940"/>
      <c r="B106" s="1947"/>
      <c r="C106" s="1947"/>
      <c r="D106" s="1947"/>
      <c r="E106" s="1947"/>
      <c r="F106" s="1947"/>
      <c r="G106" s="1932"/>
    </row>
    <row r="107" spans="1:7" ht="15.75" thickBot="1">
      <c r="A107" s="1941"/>
      <c r="B107" s="1933" t="s">
        <v>469</v>
      </c>
      <c r="C107" s="1934"/>
      <c r="D107" s="1935"/>
      <c r="E107" s="1933" t="s">
        <v>469</v>
      </c>
      <c r="F107" s="1934"/>
      <c r="G107" s="1936"/>
    </row>
    <row r="108" spans="1:7">
      <c r="A108" s="1672" t="s">
        <v>9</v>
      </c>
      <c r="B108" s="1694">
        <v>58</v>
      </c>
      <c r="C108" s="1694">
        <v>22</v>
      </c>
      <c r="D108" s="1695">
        <v>96</v>
      </c>
      <c r="E108" s="1694">
        <v>63</v>
      </c>
      <c r="F108" s="1694">
        <v>35</v>
      </c>
      <c r="G108" s="1696">
        <v>93</v>
      </c>
    </row>
    <row r="109" spans="1:7">
      <c r="A109" s="1676" t="s">
        <v>10</v>
      </c>
      <c r="B109" s="1697">
        <v>49</v>
      </c>
      <c r="C109" s="1697">
        <v>20</v>
      </c>
      <c r="D109" s="1698">
        <v>82</v>
      </c>
      <c r="E109" s="1697">
        <v>65</v>
      </c>
      <c r="F109" s="1697">
        <v>34</v>
      </c>
      <c r="G109" s="1699">
        <v>98</v>
      </c>
    </row>
    <row r="110" spans="1:7">
      <c r="A110" s="1672" t="s">
        <v>15</v>
      </c>
      <c r="B110" s="1694">
        <v>54</v>
      </c>
      <c r="C110" s="1694">
        <v>22</v>
      </c>
      <c r="D110" s="1700">
        <v>88</v>
      </c>
      <c r="E110" s="1694">
        <v>67</v>
      </c>
      <c r="F110" s="1694">
        <v>40</v>
      </c>
      <c r="G110" s="1701">
        <v>96</v>
      </c>
    </row>
    <row r="111" spans="1:7">
      <c r="A111" s="1676" t="s">
        <v>16</v>
      </c>
      <c r="B111" s="1697">
        <v>45</v>
      </c>
      <c r="C111" s="1697">
        <v>16</v>
      </c>
      <c r="D111" s="1698">
        <v>78</v>
      </c>
      <c r="E111" s="1697">
        <v>70</v>
      </c>
      <c r="F111" s="1697">
        <v>41</v>
      </c>
      <c r="G111" s="1699">
        <v>100</v>
      </c>
    </row>
    <row r="112" spans="1:7">
      <c r="A112" s="1672" t="s">
        <v>17</v>
      </c>
      <c r="B112" s="1694">
        <v>44</v>
      </c>
      <c r="C112" s="1694">
        <v>17</v>
      </c>
      <c r="D112" s="1700">
        <v>74</v>
      </c>
      <c r="E112" s="1694">
        <v>69</v>
      </c>
      <c r="F112" s="1694">
        <v>36</v>
      </c>
      <c r="G112" s="1701">
        <v>105</v>
      </c>
    </row>
    <row r="113" spans="1:7">
      <c r="A113" s="1676" t="s">
        <v>18</v>
      </c>
      <c r="B113" s="1697">
        <v>50</v>
      </c>
      <c r="C113" s="1697">
        <v>21</v>
      </c>
      <c r="D113" s="1698">
        <v>80</v>
      </c>
      <c r="E113" s="1697">
        <v>71</v>
      </c>
      <c r="F113" s="1697">
        <v>38</v>
      </c>
      <c r="G113" s="1699">
        <v>106</v>
      </c>
    </row>
    <row r="114" spans="1:7" ht="15.75" thickBot="1">
      <c r="A114" s="1672" t="s">
        <v>22</v>
      </c>
      <c r="B114" s="1694">
        <v>50</v>
      </c>
      <c r="C114" s="1694">
        <v>22</v>
      </c>
      <c r="D114" s="1702">
        <v>77</v>
      </c>
      <c r="E114" s="1694">
        <v>68</v>
      </c>
      <c r="F114" s="1694">
        <v>39</v>
      </c>
      <c r="G114" s="1703">
        <v>98</v>
      </c>
    </row>
    <row r="115" spans="1:7">
      <c r="A115" s="1679" t="s">
        <v>27</v>
      </c>
      <c r="B115" s="1704">
        <v>48</v>
      </c>
      <c r="C115" s="1705">
        <v>26</v>
      </c>
      <c r="D115" s="1704">
        <v>73</v>
      </c>
      <c r="E115" s="1704">
        <v>80</v>
      </c>
      <c r="F115" s="1705">
        <v>60</v>
      </c>
      <c r="G115" s="1706">
        <v>100</v>
      </c>
    </row>
    <row r="116" spans="1:7">
      <c r="A116" s="1681" t="s">
        <v>26</v>
      </c>
      <c r="B116" s="1707">
        <v>50</v>
      </c>
      <c r="C116" s="1707">
        <v>21</v>
      </c>
      <c r="D116" s="1707">
        <v>81</v>
      </c>
      <c r="E116" s="1707">
        <v>70</v>
      </c>
      <c r="F116" s="1707">
        <v>42</v>
      </c>
      <c r="G116" s="1708">
        <v>100</v>
      </c>
    </row>
    <row r="117" spans="1:7" ht="41.45" customHeight="1">
      <c r="A117" s="1937" t="s">
        <v>839</v>
      </c>
      <c r="B117" s="1937"/>
      <c r="C117" s="1937"/>
      <c r="D117" s="1937"/>
      <c r="E117" s="1937"/>
      <c r="F117" s="1937"/>
      <c r="G117" s="1937"/>
    </row>
    <row r="118" spans="1:7" ht="26.45" customHeight="1">
      <c r="A118" s="1937" t="s">
        <v>825</v>
      </c>
      <c r="B118" s="1937"/>
      <c r="C118" s="1937"/>
      <c r="D118" s="1937"/>
      <c r="E118" s="1937"/>
      <c r="F118" s="1937"/>
      <c r="G118" s="1937"/>
    </row>
    <row r="119" spans="1:7" ht="61.5" customHeight="1">
      <c r="A119" s="1937" t="s">
        <v>953</v>
      </c>
      <c r="B119" s="1937"/>
      <c r="C119" s="1937"/>
      <c r="D119" s="1937"/>
      <c r="E119" s="1937"/>
      <c r="F119" s="1937"/>
      <c r="G119" s="1937"/>
    </row>
    <row r="120" spans="1:7" ht="48.6" customHeight="1">
      <c r="A120" s="1937" t="s">
        <v>840</v>
      </c>
      <c r="B120" s="1937"/>
      <c r="C120" s="1937"/>
      <c r="D120" s="1937"/>
      <c r="E120" s="1937"/>
      <c r="F120" s="1937"/>
      <c r="G120" s="1937"/>
    </row>
    <row r="121" spans="1:7">
      <c r="A121" s="1937" t="s">
        <v>841</v>
      </c>
      <c r="B121" s="1937"/>
      <c r="C121" s="1937"/>
      <c r="D121" s="1937"/>
      <c r="E121" s="1937"/>
      <c r="F121" s="1937"/>
      <c r="G121" s="1937"/>
    </row>
    <row r="122" spans="1:7">
      <c r="A122" s="1671"/>
      <c r="B122" s="1671"/>
      <c r="C122" s="1671"/>
      <c r="D122" s="1671"/>
      <c r="E122" s="1671"/>
      <c r="F122" s="1671"/>
      <c r="G122" s="1671"/>
    </row>
    <row r="123" spans="1:7" ht="23.25">
      <c r="A123" s="1948">
        <v>2018</v>
      </c>
      <c r="B123" s="1948"/>
      <c r="C123" s="1948"/>
      <c r="D123" s="1948"/>
      <c r="E123" s="1948"/>
      <c r="F123" s="1948"/>
      <c r="G123" s="1948"/>
    </row>
    <row r="124" spans="1:7">
      <c r="A124" s="5"/>
      <c r="B124" s="5"/>
      <c r="C124" s="1671"/>
      <c r="D124" s="1671"/>
      <c r="E124" s="1671"/>
      <c r="F124" s="1671"/>
      <c r="G124" s="1671"/>
    </row>
    <row r="125" spans="1:7" ht="37.5" customHeight="1">
      <c r="A125" s="1938" t="s">
        <v>842</v>
      </c>
      <c r="B125" s="1938"/>
      <c r="C125" s="1938"/>
      <c r="D125" s="1938"/>
      <c r="E125" s="1938"/>
      <c r="F125" s="1938"/>
      <c r="G125" s="1938"/>
    </row>
    <row r="126" spans="1:7" ht="31.15" customHeight="1">
      <c r="A126" s="1939" t="s">
        <v>8</v>
      </c>
      <c r="B126" s="1942" t="s">
        <v>822</v>
      </c>
      <c r="C126" s="1943"/>
      <c r="D126" s="1944"/>
      <c r="E126" s="1942" t="s">
        <v>823</v>
      </c>
      <c r="F126" s="1943"/>
      <c r="G126" s="1945"/>
    </row>
    <row r="127" spans="1:7">
      <c r="A127" s="1940"/>
      <c r="B127" s="1946" t="s">
        <v>29</v>
      </c>
      <c r="C127" s="1946" t="s">
        <v>34</v>
      </c>
      <c r="D127" s="1946" t="s">
        <v>463</v>
      </c>
      <c r="E127" s="1946" t="s">
        <v>29</v>
      </c>
      <c r="F127" s="1946" t="s">
        <v>34</v>
      </c>
      <c r="G127" s="1931" t="s">
        <v>463</v>
      </c>
    </row>
    <row r="128" spans="1:7">
      <c r="A128" s="1940"/>
      <c r="B128" s="1947"/>
      <c r="C128" s="1947"/>
      <c r="D128" s="1947"/>
      <c r="E128" s="1947"/>
      <c r="F128" s="1947"/>
      <c r="G128" s="1932"/>
    </row>
    <row r="129" spans="1:7" ht="15.75" thickBot="1">
      <c r="A129" s="1941"/>
      <c r="B129" s="1933" t="s">
        <v>469</v>
      </c>
      <c r="C129" s="1934"/>
      <c r="D129" s="1935"/>
      <c r="E129" s="1933" t="s">
        <v>469</v>
      </c>
      <c r="F129" s="1934"/>
      <c r="G129" s="1936"/>
    </row>
    <row r="130" spans="1:7">
      <c r="A130" s="1672" t="s">
        <v>9</v>
      </c>
      <c r="B130" s="1694">
        <v>58</v>
      </c>
      <c r="C130" s="1694">
        <v>21</v>
      </c>
      <c r="D130" s="1695">
        <v>99</v>
      </c>
      <c r="E130" s="1694">
        <v>63</v>
      </c>
      <c r="F130" s="1694">
        <v>36</v>
      </c>
      <c r="G130" s="1696">
        <v>92</v>
      </c>
    </row>
    <row r="131" spans="1:7">
      <c r="A131" s="1676" t="s">
        <v>10</v>
      </c>
      <c r="B131" s="1697">
        <v>50</v>
      </c>
      <c r="C131" s="1697">
        <v>19</v>
      </c>
      <c r="D131" s="1698">
        <v>82</v>
      </c>
      <c r="E131" s="1697">
        <v>64</v>
      </c>
      <c r="F131" s="1697">
        <v>32</v>
      </c>
      <c r="G131" s="1699">
        <v>97</v>
      </c>
    </row>
    <row r="132" spans="1:7">
      <c r="A132" s="1672" t="s">
        <v>15</v>
      </c>
      <c r="B132" s="1694">
        <v>54</v>
      </c>
      <c r="C132" s="1694">
        <v>21</v>
      </c>
      <c r="D132" s="1700">
        <v>87</v>
      </c>
      <c r="E132" s="1694">
        <v>66</v>
      </c>
      <c r="F132" s="1694">
        <v>38</v>
      </c>
      <c r="G132" s="1701">
        <v>96</v>
      </c>
    </row>
    <row r="133" spans="1:7">
      <c r="A133" s="1676" t="s">
        <v>16</v>
      </c>
      <c r="B133" s="1697">
        <v>43</v>
      </c>
      <c r="C133" s="1697">
        <v>15</v>
      </c>
      <c r="D133" s="1698">
        <v>73</v>
      </c>
      <c r="E133" s="1697">
        <v>70</v>
      </c>
      <c r="F133" s="1697">
        <v>39</v>
      </c>
      <c r="G133" s="1699">
        <v>103</v>
      </c>
    </row>
    <row r="134" spans="1:7">
      <c r="A134" s="1672" t="s">
        <v>17</v>
      </c>
      <c r="B134" s="1694">
        <v>45</v>
      </c>
      <c r="C134" s="1694">
        <v>16</v>
      </c>
      <c r="D134" s="1700">
        <v>76</v>
      </c>
      <c r="E134" s="1694">
        <v>68</v>
      </c>
      <c r="F134" s="1694">
        <v>35</v>
      </c>
      <c r="G134" s="1701">
        <v>103</v>
      </c>
    </row>
    <row r="135" spans="1:7">
      <c r="A135" s="1676" t="s">
        <v>18</v>
      </c>
      <c r="B135" s="1697">
        <v>55</v>
      </c>
      <c r="C135" s="1697">
        <v>22</v>
      </c>
      <c r="D135" s="1698">
        <v>90</v>
      </c>
      <c r="E135" s="1697">
        <v>67</v>
      </c>
      <c r="F135" s="1697">
        <v>36</v>
      </c>
      <c r="G135" s="1699">
        <v>100</v>
      </c>
    </row>
    <row r="136" spans="1:7" ht="15.75" thickBot="1">
      <c r="A136" s="1672" t="s">
        <v>22</v>
      </c>
      <c r="B136" s="1694">
        <v>47</v>
      </c>
      <c r="C136" s="1694">
        <v>20</v>
      </c>
      <c r="D136" s="1702">
        <v>74</v>
      </c>
      <c r="E136" s="1694">
        <v>68</v>
      </c>
      <c r="F136" s="1694">
        <v>39</v>
      </c>
      <c r="G136" s="1703">
        <v>97</v>
      </c>
    </row>
    <row r="137" spans="1:7">
      <c r="A137" s="1679" t="s">
        <v>27</v>
      </c>
      <c r="B137" s="1704">
        <v>47</v>
      </c>
      <c r="C137" s="1705">
        <v>25</v>
      </c>
      <c r="D137" s="1704">
        <v>72</v>
      </c>
      <c r="E137" s="1704">
        <v>80</v>
      </c>
      <c r="F137" s="1705">
        <v>60</v>
      </c>
      <c r="G137" s="1706">
        <v>100</v>
      </c>
    </row>
    <row r="138" spans="1:7">
      <c r="A138" s="1681" t="s">
        <v>26</v>
      </c>
      <c r="B138" s="1707">
        <v>50</v>
      </c>
      <c r="C138" s="1707">
        <v>20</v>
      </c>
      <c r="D138" s="1707">
        <v>82</v>
      </c>
      <c r="E138" s="1707">
        <v>69</v>
      </c>
      <c r="F138" s="1707">
        <v>41</v>
      </c>
      <c r="G138" s="1708">
        <v>99</v>
      </c>
    </row>
    <row r="139" spans="1:7" ht="39.6" customHeight="1">
      <c r="A139" s="1937" t="s">
        <v>839</v>
      </c>
      <c r="B139" s="1937"/>
      <c r="C139" s="1937"/>
      <c r="D139" s="1937"/>
      <c r="E139" s="1937"/>
      <c r="F139" s="1937"/>
      <c r="G139" s="1937"/>
    </row>
    <row r="140" spans="1:7" ht="27.6" customHeight="1">
      <c r="A140" s="1937" t="s">
        <v>825</v>
      </c>
      <c r="B140" s="1937"/>
      <c r="C140" s="1937"/>
      <c r="D140" s="1937"/>
      <c r="E140" s="1937"/>
      <c r="F140" s="1937"/>
      <c r="G140" s="1937"/>
    </row>
    <row r="141" spans="1:7" ht="60.95" customHeight="1">
      <c r="A141" s="1937" t="s">
        <v>953</v>
      </c>
      <c r="B141" s="1937"/>
      <c r="C141" s="1937"/>
      <c r="D141" s="1937"/>
      <c r="E141" s="1937"/>
      <c r="F141" s="1937"/>
      <c r="G141" s="1937"/>
    </row>
    <row r="142" spans="1:7" ht="48.6" customHeight="1">
      <c r="A142" s="1937" t="s">
        <v>843</v>
      </c>
      <c r="B142" s="1937"/>
      <c r="C142" s="1937"/>
      <c r="D142" s="1937"/>
      <c r="E142" s="1937"/>
      <c r="F142" s="1937"/>
      <c r="G142" s="1937"/>
    </row>
    <row r="143" spans="1:7">
      <c r="A143" s="1937" t="s">
        <v>844</v>
      </c>
      <c r="B143" s="1937"/>
      <c r="C143" s="1937"/>
      <c r="D143" s="1937"/>
      <c r="E143" s="1937"/>
      <c r="F143" s="1937"/>
      <c r="G143" s="1937"/>
    </row>
  </sheetData>
  <mergeCells count="108">
    <mergeCell ref="A3:G3"/>
    <mergeCell ref="E129:G129"/>
    <mergeCell ref="A139:G139"/>
    <mergeCell ref="A140:G140"/>
    <mergeCell ref="A141:G141"/>
    <mergeCell ref="A142:G142"/>
    <mergeCell ref="A143:G143"/>
    <mergeCell ref="A126:A129"/>
    <mergeCell ref="B126:D126"/>
    <mergeCell ref="E126:G126"/>
    <mergeCell ref="B127:B128"/>
    <mergeCell ref="C127:C128"/>
    <mergeCell ref="D127:D128"/>
    <mergeCell ref="E127:E128"/>
    <mergeCell ref="F127:F128"/>
    <mergeCell ref="G127:G128"/>
    <mergeCell ref="B129:D129"/>
    <mergeCell ref="A118:G118"/>
    <mergeCell ref="A119:G119"/>
    <mergeCell ref="A120:G120"/>
    <mergeCell ref="A121:G121"/>
    <mergeCell ref="A123:G123"/>
    <mergeCell ref="A125:G125"/>
    <mergeCell ref="E105:E106"/>
    <mergeCell ref="F105:F106"/>
    <mergeCell ref="G105:G106"/>
    <mergeCell ref="B107:D107"/>
    <mergeCell ref="E107:G107"/>
    <mergeCell ref="A117:G117"/>
    <mergeCell ref="A98:G98"/>
    <mergeCell ref="A99:G99"/>
    <mergeCell ref="A101:G101"/>
    <mergeCell ref="A103:G103"/>
    <mergeCell ref="A104:A107"/>
    <mergeCell ref="B104:D104"/>
    <mergeCell ref="E104:G104"/>
    <mergeCell ref="B105:B106"/>
    <mergeCell ref="C105:C106"/>
    <mergeCell ref="D105:D106"/>
    <mergeCell ref="G83:G84"/>
    <mergeCell ref="B85:D85"/>
    <mergeCell ref="E85:G85"/>
    <mergeCell ref="A95:G95"/>
    <mergeCell ref="A96:G96"/>
    <mergeCell ref="A97:G97"/>
    <mergeCell ref="A79:G79"/>
    <mergeCell ref="A81:G81"/>
    <mergeCell ref="A82:A85"/>
    <mergeCell ref="B82:D82"/>
    <mergeCell ref="E82:G82"/>
    <mergeCell ref="B83:B84"/>
    <mergeCell ref="C83:C84"/>
    <mergeCell ref="D83:D84"/>
    <mergeCell ref="E83:E84"/>
    <mergeCell ref="F83:F84"/>
    <mergeCell ref="E63:G63"/>
    <mergeCell ref="A73:G73"/>
    <mergeCell ref="A74:G74"/>
    <mergeCell ref="A75:G75"/>
    <mergeCell ref="A76:G76"/>
    <mergeCell ref="A77:G77"/>
    <mergeCell ref="A60:A63"/>
    <mergeCell ref="B60:D60"/>
    <mergeCell ref="E60:G60"/>
    <mergeCell ref="B61:B62"/>
    <mergeCell ref="C61:C62"/>
    <mergeCell ref="D61:D62"/>
    <mergeCell ref="E61:E62"/>
    <mergeCell ref="F61:F62"/>
    <mergeCell ref="G61:G62"/>
    <mergeCell ref="B63:D63"/>
    <mergeCell ref="A52:G52"/>
    <mergeCell ref="A53:G53"/>
    <mergeCell ref="A54:G54"/>
    <mergeCell ref="A55:G55"/>
    <mergeCell ref="A57:G57"/>
    <mergeCell ref="A59:G59"/>
    <mergeCell ref="E39:E40"/>
    <mergeCell ref="F39:F40"/>
    <mergeCell ref="G39:G40"/>
    <mergeCell ref="B41:D41"/>
    <mergeCell ref="E41:G41"/>
    <mergeCell ref="A51:G51"/>
    <mergeCell ref="A32:G32"/>
    <mergeCell ref="A33:G33"/>
    <mergeCell ref="A35:G35"/>
    <mergeCell ref="A37:G37"/>
    <mergeCell ref="A38:A41"/>
    <mergeCell ref="B38:D38"/>
    <mergeCell ref="E38:G38"/>
    <mergeCell ref="B39:B40"/>
    <mergeCell ref="C39:C40"/>
    <mergeCell ref="D39:D40"/>
    <mergeCell ref="G7:G8"/>
    <mergeCell ref="B9:D9"/>
    <mergeCell ref="E9:G9"/>
    <mergeCell ref="A29:G29"/>
    <mergeCell ref="A30:G30"/>
    <mergeCell ref="A31:G31"/>
    <mergeCell ref="A5:G5"/>
    <mergeCell ref="A6:A9"/>
    <mergeCell ref="B6:D6"/>
    <mergeCell ref="E6:G6"/>
    <mergeCell ref="B7:B8"/>
    <mergeCell ref="C7:C8"/>
    <mergeCell ref="D7:D8"/>
    <mergeCell ref="E7:E8"/>
    <mergeCell ref="F7:F8"/>
  </mergeCells>
  <hyperlinks>
    <hyperlink ref="A1" location="Inhalt!A9" display="Zurück zum Inhalt" xr:uid="{F7581535-AE03-4E99-95B9-CBE29EF13787}"/>
  </hyperlinks>
  <pageMargins left="0.7" right="0.7" top="0.78740157499999996" bottom="0.78740157499999996" header="0.3" footer="0.3"/>
  <pageSetup paperSize="9" orientation="portrait" horizontalDpi="90" verticalDpi="90" r:id="rId1"/>
  <ignoredErrors>
    <ignoredError sqref="B13 B17 C25:D25 D21 D23 F1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87"/>
  <sheetViews>
    <sheetView zoomScale="80" zoomScaleNormal="80" workbookViewId="0"/>
  </sheetViews>
  <sheetFormatPr baseColWidth="10" defaultColWidth="11" defaultRowHeight="14.45" customHeight="1"/>
  <cols>
    <col min="1" max="1" width="23.375" style="529" customWidth="1"/>
    <col min="2" max="10" width="11.125" style="529" customWidth="1"/>
    <col min="11" max="16384" width="11" style="529"/>
  </cols>
  <sheetData>
    <row r="1" spans="1:10" ht="14.45" customHeight="1">
      <c r="A1" s="1527" t="s">
        <v>176</v>
      </c>
      <c r="B1" s="7"/>
      <c r="C1" s="7"/>
      <c r="D1" s="7"/>
      <c r="E1" s="7"/>
      <c r="F1" s="7"/>
      <c r="G1" s="7"/>
      <c r="H1" s="7"/>
      <c r="I1" s="7"/>
      <c r="J1" s="7"/>
    </row>
    <row r="2" spans="1:10" ht="14.45" customHeight="1">
      <c r="A2" s="818"/>
      <c r="B2" s="7"/>
      <c r="C2" s="7"/>
      <c r="D2" s="7"/>
      <c r="E2" s="7"/>
      <c r="F2" s="7"/>
      <c r="G2" s="7"/>
      <c r="H2" s="7"/>
      <c r="I2" s="7"/>
      <c r="J2" s="7"/>
    </row>
    <row r="3" spans="1:10" ht="24" customHeight="1">
      <c r="A3" s="1957">
        <v>2023</v>
      </c>
      <c r="B3" s="1957"/>
      <c r="C3" s="1957"/>
      <c r="D3" s="1957"/>
      <c r="E3" s="1957"/>
      <c r="F3" s="1957"/>
      <c r="G3" s="1957"/>
      <c r="H3" s="1957"/>
      <c r="I3" s="1957"/>
      <c r="J3" s="1957"/>
    </row>
    <row r="4" spans="1:10" ht="14.45" customHeight="1">
      <c r="A4" s="1486"/>
      <c r="B4" s="1486"/>
      <c r="C4" s="1486"/>
      <c r="D4" s="1486"/>
      <c r="E4" s="1486"/>
      <c r="F4" s="1486"/>
      <c r="G4" s="1486"/>
      <c r="H4" s="1486"/>
      <c r="I4" s="1486"/>
      <c r="J4" s="1486"/>
    </row>
    <row r="5" spans="1:10" ht="34.5" customHeight="1">
      <c r="A5" s="1958" t="s">
        <v>854</v>
      </c>
      <c r="B5" s="1958"/>
      <c r="C5" s="1958"/>
      <c r="D5" s="1958"/>
      <c r="E5" s="1958"/>
      <c r="F5" s="1958"/>
      <c r="G5" s="1958"/>
      <c r="H5" s="1958"/>
      <c r="I5" s="1958"/>
      <c r="J5" s="1958"/>
    </row>
    <row r="6" spans="1:10" ht="14.45" customHeight="1">
      <c r="A6" s="1959" t="s">
        <v>8</v>
      </c>
      <c r="B6" s="1834" t="s">
        <v>539</v>
      </c>
      <c r="C6" s="1835"/>
      <c r="D6" s="1841"/>
      <c r="E6" s="1961" t="s">
        <v>33</v>
      </c>
      <c r="F6" s="1962"/>
      <c r="G6" s="1962"/>
      <c r="H6" s="1962"/>
      <c r="I6" s="1962"/>
      <c r="J6" s="1962"/>
    </row>
    <row r="7" spans="1:10" ht="30.75" customHeight="1">
      <c r="A7" s="1959"/>
      <c r="B7" s="1834"/>
      <c r="C7" s="1835"/>
      <c r="D7" s="1841"/>
      <c r="E7" s="1834" t="s">
        <v>552</v>
      </c>
      <c r="F7" s="1835"/>
      <c r="G7" s="1841"/>
      <c r="H7" s="1834" t="s">
        <v>634</v>
      </c>
      <c r="I7" s="1835"/>
      <c r="J7" s="1835"/>
    </row>
    <row r="8" spans="1:10" ht="14.45" customHeight="1">
      <c r="A8" s="1959"/>
      <c r="B8" s="1954" t="s">
        <v>759</v>
      </c>
      <c r="C8" s="1952" t="s">
        <v>33</v>
      </c>
      <c r="D8" s="1953"/>
      <c r="E8" s="1954" t="s">
        <v>759</v>
      </c>
      <c r="F8" s="1952" t="s">
        <v>33</v>
      </c>
      <c r="G8" s="1953"/>
      <c r="H8" s="1954" t="s">
        <v>759</v>
      </c>
      <c r="I8" s="1952" t="s">
        <v>33</v>
      </c>
      <c r="J8" s="1956"/>
    </row>
    <row r="9" spans="1:10" ht="51" customHeight="1">
      <c r="A9" s="1959"/>
      <c r="B9" s="1954"/>
      <c r="C9" s="1952" t="s">
        <v>760</v>
      </c>
      <c r="D9" s="1953"/>
      <c r="E9" s="1954"/>
      <c r="F9" s="1952" t="s">
        <v>760</v>
      </c>
      <c r="G9" s="1953"/>
      <c r="H9" s="1954"/>
      <c r="I9" s="1952" t="s">
        <v>760</v>
      </c>
      <c r="J9" s="1956"/>
    </row>
    <row r="10" spans="1:10" ht="14.45" customHeight="1" thickBot="1">
      <c r="A10" s="1960"/>
      <c r="B10" s="1955"/>
      <c r="C10" s="1487" t="s">
        <v>1</v>
      </c>
      <c r="D10" s="1488" t="s">
        <v>469</v>
      </c>
      <c r="E10" s="1955"/>
      <c r="F10" s="1487" t="s">
        <v>1</v>
      </c>
      <c r="G10" s="1488" t="s">
        <v>469</v>
      </c>
      <c r="H10" s="1955"/>
      <c r="I10" s="1487" t="s">
        <v>1</v>
      </c>
      <c r="J10" s="1489" t="s">
        <v>469</v>
      </c>
    </row>
    <row r="11" spans="1:10" ht="14.45" customHeight="1">
      <c r="A11" s="1147" t="s">
        <v>9</v>
      </c>
      <c r="B11" s="918">
        <f>E11+H11</f>
        <v>175439</v>
      </c>
      <c r="C11" s="833">
        <f>F11+I11</f>
        <v>115092</v>
      </c>
      <c r="D11" s="1037">
        <f>C11/B11*100</f>
        <v>65.602289114735029</v>
      </c>
      <c r="E11" s="918">
        <v>24980</v>
      </c>
      <c r="F11" s="833">
        <v>14454</v>
      </c>
      <c r="G11" s="1037">
        <f>F11/E11*100</f>
        <v>57.862289831865489</v>
      </c>
      <c r="H11" s="918">
        <v>150459</v>
      </c>
      <c r="I11" s="833">
        <v>100638</v>
      </c>
      <c r="J11" s="1036">
        <f>I11/H11*100</f>
        <v>66.887324786154366</v>
      </c>
    </row>
    <row r="12" spans="1:10" ht="14.45" customHeight="1">
      <c r="A12" s="544" t="s">
        <v>10</v>
      </c>
      <c r="B12" s="914">
        <f t="shared" ref="B12:C29" si="0">E12+H12</f>
        <v>167311</v>
      </c>
      <c r="C12" s="847">
        <f t="shared" si="0"/>
        <v>98120</v>
      </c>
      <c r="D12" s="1042">
        <f t="shared" ref="D12:D29" si="1">C12/B12*100</f>
        <v>58.64527735773499</v>
      </c>
      <c r="E12" s="914">
        <v>28082</v>
      </c>
      <c r="F12" s="847">
        <v>14528</v>
      </c>
      <c r="G12" s="1042">
        <f t="shared" ref="G12:G29" si="2">F12/E12*100</f>
        <v>51.734206965315863</v>
      </c>
      <c r="H12" s="914">
        <v>139229</v>
      </c>
      <c r="I12" s="847">
        <v>83592</v>
      </c>
      <c r="J12" s="1041">
        <f t="shared" ref="J12:J29" si="3">I12/H12*100</f>
        <v>60.039215967937707</v>
      </c>
    </row>
    <row r="13" spans="1:10" ht="14.45" customHeight="1">
      <c r="A13" s="543" t="s">
        <v>761</v>
      </c>
      <c r="B13" s="918">
        <f t="shared" si="0"/>
        <v>65515</v>
      </c>
      <c r="C13" s="833">
        <f t="shared" si="0"/>
        <v>55667</v>
      </c>
      <c r="D13" s="1037">
        <f t="shared" si="1"/>
        <v>84.968327863847975</v>
      </c>
      <c r="E13" s="918">
        <v>16821</v>
      </c>
      <c r="F13" s="833">
        <v>13922</v>
      </c>
      <c r="G13" s="1037">
        <f t="shared" si="2"/>
        <v>82.765590630759164</v>
      </c>
      <c r="H13" s="918">
        <v>48694</v>
      </c>
      <c r="I13" s="833">
        <v>41745</v>
      </c>
      <c r="J13" s="1036">
        <f t="shared" si="3"/>
        <v>85.729247956627091</v>
      </c>
    </row>
    <row r="14" spans="1:10" ht="14.45" customHeight="1">
      <c r="A14" s="544" t="s">
        <v>12</v>
      </c>
      <c r="B14" s="914">
        <f t="shared" si="0"/>
        <v>14932</v>
      </c>
      <c r="C14" s="847">
        <f t="shared" si="0"/>
        <v>10652</v>
      </c>
      <c r="D14" s="1042">
        <f t="shared" si="1"/>
        <v>71.336726493436913</v>
      </c>
      <c r="E14" s="914">
        <v>3464</v>
      </c>
      <c r="F14" s="847">
        <v>2335</v>
      </c>
      <c r="G14" s="1042">
        <f t="shared" si="2"/>
        <v>67.407621247113156</v>
      </c>
      <c r="H14" s="914">
        <v>11468</v>
      </c>
      <c r="I14" s="847">
        <v>8317</v>
      </c>
      <c r="J14" s="1041">
        <f t="shared" si="3"/>
        <v>72.523543773979767</v>
      </c>
    </row>
    <row r="15" spans="1:10" ht="14.45" customHeight="1">
      <c r="A15" s="543" t="s">
        <v>13</v>
      </c>
      <c r="B15" s="918">
        <f t="shared" si="0"/>
        <v>13106</v>
      </c>
      <c r="C15" s="833">
        <f t="shared" si="0"/>
        <v>9879</v>
      </c>
      <c r="D15" s="1037">
        <f t="shared" si="1"/>
        <v>75.37768960781321</v>
      </c>
      <c r="E15" s="918">
        <v>2152</v>
      </c>
      <c r="F15" s="833">
        <v>1532</v>
      </c>
      <c r="G15" s="1037">
        <f t="shared" si="2"/>
        <v>71.189591078066911</v>
      </c>
      <c r="H15" s="918">
        <v>10954</v>
      </c>
      <c r="I15" s="833">
        <v>8347</v>
      </c>
      <c r="J15" s="1036">
        <f t="shared" si="3"/>
        <v>76.200474712433817</v>
      </c>
    </row>
    <row r="16" spans="1:10" ht="14.45" customHeight="1">
      <c r="A16" s="1148" t="s">
        <v>14</v>
      </c>
      <c r="B16" s="914">
        <f t="shared" si="0"/>
        <v>37774</v>
      </c>
      <c r="C16" s="847">
        <f t="shared" si="0"/>
        <v>25421</v>
      </c>
      <c r="D16" s="1042">
        <f t="shared" si="1"/>
        <v>67.297612114152599</v>
      </c>
      <c r="E16" s="914">
        <v>11364</v>
      </c>
      <c r="F16" s="847">
        <v>7432</v>
      </c>
      <c r="G16" s="1042">
        <f t="shared" si="2"/>
        <v>65.399507215769091</v>
      </c>
      <c r="H16" s="914">
        <v>26410</v>
      </c>
      <c r="I16" s="847">
        <v>17989</v>
      </c>
      <c r="J16" s="1041">
        <f t="shared" si="3"/>
        <v>68.114350624763347</v>
      </c>
    </row>
    <row r="17" spans="1:10" ht="14.45" customHeight="1">
      <c r="A17" s="543" t="s">
        <v>15</v>
      </c>
      <c r="B17" s="918">
        <f t="shared" si="0"/>
        <v>115606</v>
      </c>
      <c r="C17" s="833">
        <f t="shared" si="0"/>
        <v>86275</v>
      </c>
      <c r="D17" s="1037">
        <f t="shared" si="1"/>
        <v>74.628479490683873</v>
      </c>
      <c r="E17" s="918">
        <v>17837</v>
      </c>
      <c r="F17" s="833">
        <v>12311</v>
      </c>
      <c r="G17" s="1037">
        <f t="shared" si="2"/>
        <v>69.019453944048891</v>
      </c>
      <c r="H17" s="918">
        <v>97769</v>
      </c>
      <c r="I17" s="833">
        <v>73964</v>
      </c>
      <c r="J17" s="1036">
        <f t="shared" si="3"/>
        <v>75.651791467643108</v>
      </c>
    </row>
    <row r="18" spans="1:10" ht="14.45" customHeight="1">
      <c r="A18" s="1148" t="s">
        <v>24</v>
      </c>
      <c r="B18" s="914">
        <f t="shared" si="0"/>
        <v>8050</v>
      </c>
      <c r="C18" s="847">
        <f t="shared" si="0"/>
        <v>5691</v>
      </c>
      <c r="D18" s="1042">
        <f t="shared" si="1"/>
        <v>70.695652173913047</v>
      </c>
      <c r="E18" s="914">
        <v>1873</v>
      </c>
      <c r="F18" s="847">
        <v>1226</v>
      </c>
      <c r="G18" s="1042">
        <f t="shared" si="2"/>
        <v>65.45648691938068</v>
      </c>
      <c r="H18" s="914">
        <v>6177</v>
      </c>
      <c r="I18" s="847">
        <v>4465</v>
      </c>
      <c r="J18" s="1041">
        <f t="shared" si="3"/>
        <v>72.284280395013752</v>
      </c>
    </row>
    <row r="19" spans="1:10" ht="14.45" customHeight="1">
      <c r="A19" s="543" t="s">
        <v>16</v>
      </c>
      <c r="B19" s="918">
        <f t="shared" si="0"/>
        <v>85733</v>
      </c>
      <c r="C19" s="833">
        <f t="shared" si="0"/>
        <v>56319</v>
      </c>
      <c r="D19" s="1037">
        <f t="shared" si="1"/>
        <v>65.691157430627641</v>
      </c>
      <c r="E19" s="918">
        <v>12044</v>
      </c>
      <c r="F19" s="833">
        <v>7095</v>
      </c>
      <c r="G19" s="1037">
        <f t="shared" si="2"/>
        <v>58.909000332115582</v>
      </c>
      <c r="H19" s="918">
        <v>73689</v>
      </c>
      <c r="I19" s="833">
        <v>49224</v>
      </c>
      <c r="J19" s="1036">
        <f t="shared" si="3"/>
        <v>66.799658022228556</v>
      </c>
    </row>
    <row r="20" spans="1:10" ht="14.45" customHeight="1">
      <c r="A20" s="1148" t="s">
        <v>17</v>
      </c>
      <c r="B20" s="914">
        <f t="shared" si="0"/>
        <v>197869</v>
      </c>
      <c r="C20" s="847">
        <f t="shared" si="0"/>
        <v>138890</v>
      </c>
      <c r="D20" s="1042">
        <f t="shared" si="1"/>
        <v>70.192905407112789</v>
      </c>
      <c r="E20" s="914">
        <v>23371</v>
      </c>
      <c r="F20" s="847">
        <v>14783</v>
      </c>
      <c r="G20" s="1042">
        <f t="shared" si="2"/>
        <v>63.253604894955288</v>
      </c>
      <c r="H20" s="914">
        <v>174498</v>
      </c>
      <c r="I20" s="847">
        <v>124107</v>
      </c>
      <c r="J20" s="1041">
        <f t="shared" si="3"/>
        <v>71.122305126706323</v>
      </c>
    </row>
    <row r="21" spans="1:10" ht="14.45" customHeight="1">
      <c r="A21" s="543" t="s">
        <v>18</v>
      </c>
      <c r="B21" s="918">
        <f t="shared" si="0"/>
        <v>49854</v>
      </c>
      <c r="C21" s="833">
        <f t="shared" si="0"/>
        <v>32009</v>
      </c>
      <c r="D21" s="1037">
        <f t="shared" si="1"/>
        <v>64.205480001604684</v>
      </c>
      <c r="E21" s="918">
        <v>7767</v>
      </c>
      <c r="F21" s="833">
        <v>4432</v>
      </c>
      <c r="G21" s="1037">
        <f t="shared" si="2"/>
        <v>57.061928672589154</v>
      </c>
      <c r="H21" s="918">
        <v>42087</v>
      </c>
      <c r="I21" s="833">
        <v>27577</v>
      </c>
      <c r="J21" s="1036">
        <f t="shared" si="3"/>
        <v>65.523795946491788</v>
      </c>
    </row>
    <row r="22" spans="1:10" ht="14.45" customHeight="1">
      <c r="A22" s="544" t="s">
        <v>19</v>
      </c>
      <c r="B22" s="914">
        <f t="shared" si="0"/>
        <v>9151</v>
      </c>
      <c r="C22" s="847">
        <f t="shared" si="0"/>
        <v>5947</v>
      </c>
      <c r="D22" s="1042">
        <f t="shared" si="1"/>
        <v>64.987433067424334</v>
      </c>
      <c r="E22" s="914">
        <v>1298</v>
      </c>
      <c r="F22" s="847">
        <v>711</v>
      </c>
      <c r="G22" s="1042">
        <f t="shared" si="2"/>
        <v>54.77657935285054</v>
      </c>
      <c r="H22" s="914">
        <v>7853</v>
      </c>
      <c r="I22" s="847">
        <v>5236</v>
      </c>
      <c r="J22" s="1041">
        <f t="shared" si="3"/>
        <v>66.675155991340887</v>
      </c>
    </row>
    <row r="23" spans="1:10" ht="14.45" customHeight="1">
      <c r="A23" s="543" t="s">
        <v>20</v>
      </c>
      <c r="B23" s="918">
        <f t="shared" si="0"/>
        <v>25192</v>
      </c>
      <c r="C23" s="833">
        <f t="shared" si="0"/>
        <v>18681</v>
      </c>
      <c r="D23" s="1037">
        <f t="shared" si="1"/>
        <v>74.154493489996824</v>
      </c>
      <c r="E23" s="918">
        <v>5395</v>
      </c>
      <c r="F23" s="833">
        <v>3728</v>
      </c>
      <c r="G23" s="1037">
        <f t="shared" si="2"/>
        <v>69.101019462465246</v>
      </c>
      <c r="H23" s="918">
        <v>19797</v>
      </c>
      <c r="I23" s="833">
        <v>14953</v>
      </c>
      <c r="J23" s="1036">
        <f t="shared" si="3"/>
        <v>75.531646209021559</v>
      </c>
    </row>
    <row r="24" spans="1:10" ht="14.45" customHeight="1">
      <c r="A24" s="1148" t="s">
        <v>21</v>
      </c>
      <c r="B24" s="914">
        <f t="shared" si="0"/>
        <v>12694</v>
      </c>
      <c r="C24" s="847">
        <f t="shared" si="0"/>
        <v>9417</v>
      </c>
      <c r="D24" s="1042">
        <f t="shared" si="1"/>
        <v>74.184654167323146</v>
      </c>
      <c r="E24" s="914">
        <v>3042</v>
      </c>
      <c r="F24" s="847">
        <v>2128</v>
      </c>
      <c r="G24" s="1042">
        <f t="shared" si="2"/>
        <v>69.953977646285338</v>
      </c>
      <c r="H24" s="914">
        <v>9652</v>
      </c>
      <c r="I24" s="847">
        <v>7289</v>
      </c>
      <c r="J24" s="1041">
        <f t="shared" si="3"/>
        <v>75.518027351844168</v>
      </c>
    </row>
    <row r="25" spans="1:10" ht="14.45" customHeight="1">
      <c r="A25" s="543" t="s">
        <v>22</v>
      </c>
      <c r="B25" s="918">
        <f t="shared" si="0"/>
        <v>22873</v>
      </c>
      <c r="C25" s="833">
        <f t="shared" si="0"/>
        <v>16002</v>
      </c>
      <c r="D25" s="1037">
        <f t="shared" si="1"/>
        <v>69.960215100773837</v>
      </c>
      <c r="E25" s="918">
        <v>3214</v>
      </c>
      <c r="F25" s="833">
        <v>2001</v>
      </c>
      <c r="G25" s="1037">
        <f t="shared" si="2"/>
        <v>62.258867454884879</v>
      </c>
      <c r="H25" s="918">
        <v>19659</v>
      </c>
      <c r="I25" s="833">
        <v>14001</v>
      </c>
      <c r="J25" s="1036">
        <f t="shared" si="3"/>
        <v>71.219288875324281</v>
      </c>
    </row>
    <row r="26" spans="1:10" ht="14.45" customHeight="1" thickBot="1">
      <c r="A26" s="1149" t="s">
        <v>23</v>
      </c>
      <c r="B26" s="922">
        <f t="shared" si="0"/>
        <v>12818</v>
      </c>
      <c r="C26" s="865">
        <f t="shared" si="0"/>
        <v>9667</v>
      </c>
      <c r="D26" s="1048">
        <f t="shared" si="1"/>
        <v>75.417381806834143</v>
      </c>
      <c r="E26" s="922">
        <v>3067</v>
      </c>
      <c r="F26" s="865">
        <v>2178</v>
      </c>
      <c r="G26" s="1048">
        <f t="shared" si="2"/>
        <v>71.014020215193995</v>
      </c>
      <c r="H26" s="922">
        <v>9751</v>
      </c>
      <c r="I26" s="865">
        <v>7489</v>
      </c>
      <c r="J26" s="1047">
        <f t="shared" si="3"/>
        <v>76.802379243154547</v>
      </c>
    </row>
    <row r="27" spans="1:10" ht="14.45" customHeight="1">
      <c r="A27" s="1150" t="s">
        <v>28</v>
      </c>
      <c r="B27" s="927">
        <f t="shared" si="0"/>
        <v>874716</v>
      </c>
      <c r="C27" s="931">
        <f t="shared" si="0"/>
        <v>583954</v>
      </c>
      <c r="D27" s="1053">
        <f t="shared" si="1"/>
        <v>66.759268151034163</v>
      </c>
      <c r="E27" s="927">
        <v>132109</v>
      </c>
      <c r="F27" s="931">
        <v>79279</v>
      </c>
      <c r="G27" s="1053">
        <f t="shared" si="2"/>
        <v>60.010294529517296</v>
      </c>
      <c r="H27" s="927">
        <v>742607</v>
      </c>
      <c r="I27" s="931">
        <v>504675</v>
      </c>
      <c r="J27" s="1052">
        <f t="shared" si="3"/>
        <v>67.959903421325137</v>
      </c>
    </row>
    <row r="28" spans="1:10" ht="14.45" customHeight="1">
      <c r="A28" s="1151" t="s">
        <v>27</v>
      </c>
      <c r="B28" s="939">
        <f t="shared" si="0"/>
        <v>139201</v>
      </c>
      <c r="C28" s="943">
        <f t="shared" si="0"/>
        <v>109775</v>
      </c>
      <c r="D28" s="1057">
        <f t="shared" si="1"/>
        <v>78.860784046091624</v>
      </c>
      <c r="E28" s="939">
        <v>33662</v>
      </c>
      <c r="F28" s="943">
        <v>25517</v>
      </c>
      <c r="G28" s="1057">
        <f t="shared" si="2"/>
        <v>75.80357673340859</v>
      </c>
      <c r="H28" s="939">
        <v>105539</v>
      </c>
      <c r="I28" s="943">
        <v>84258</v>
      </c>
      <c r="J28" s="1056">
        <f t="shared" si="3"/>
        <v>79.835890050123652</v>
      </c>
    </row>
    <row r="29" spans="1:10" ht="14.45" customHeight="1">
      <c r="A29" s="1152" t="s">
        <v>26</v>
      </c>
      <c r="B29" s="951">
        <f t="shared" si="0"/>
        <v>1013917</v>
      </c>
      <c r="C29" s="955">
        <f t="shared" si="0"/>
        <v>693729</v>
      </c>
      <c r="D29" s="1061">
        <f t="shared" si="1"/>
        <v>68.420689267464695</v>
      </c>
      <c r="E29" s="951">
        <v>165771</v>
      </c>
      <c r="F29" s="955">
        <v>104796</v>
      </c>
      <c r="G29" s="1061">
        <f t="shared" si="2"/>
        <v>63.217329931049463</v>
      </c>
      <c r="H29" s="951">
        <v>848146</v>
      </c>
      <c r="I29" s="955">
        <v>588933</v>
      </c>
      <c r="J29" s="1060">
        <f t="shared" si="3"/>
        <v>69.437691152230869</v>
      </c>
    </row>
    <row r="30" spans="1:10" ht="14.45" customHeight="1">
      <c r="A30" s="1850" t="s">
        <v>762</v>
      </c>
      <c r="B30" s="1850"/>
      <c r="C30" s="1850"/>
      <c r="D30" s="1850"/>
      <c r="E30" s="1963"/>
      <c r="F30" s="1963"/>
      <c r="G30" s="1963"/>
      <c r="H30" s="1963"/>
      <c r="I30" s="1963"/>
      <c r="J30" s="1963"/>
    </row>
    <row r="31" spans="1:10" ht="14.45" customHeight="1">
      <c r="A31" s="1854" t="s">
        <v>763</v>
      </c>
      <c r="B31" s="1854"/>
      <c r="C31" s="1854"/>
      <c r="D31" s="1854"/>
      <c r="E31" s="1854"/>
      <c r="F31" s="1854"/>
      <c r="G31" s="1854"/>
      <c r="H31" s="1854"/>
      <c r="I31" s="1854"/>
      <c r="J31" s="1854"/>
    </row>
    <row r="32" spans="1:10" ht="38.25" customHeight="1">
      <c r="A32" s="1850" t="s">
        <v>473</v>
      </c>
      <c r="B32" s="1850"/>
      <c r="C32" s="1850"/>
      <c r="D32" s="1850"/>
      <c r="E32" s="1963"/>
      <c r="F32" s="1963"/>
      <c r="G32" s="1963"/>
      <c r="H32" s="1963"/>
      <c r="I32" s="1963"/>
      <c r="J32" s="1963"/>
    </row>
    <row r="33" spans="1:10" ht="14.45" customHeight="1">
      <c r="A33" s="1486"/>
      <c r="B33" s="1486"/>
      <c r="C33" s="1486"/>
      <c r="D33" s="1486"/>
      <c r="E33" s="1486"/>
      <c r="F33" s="1486"/>
      <c r="G33" s="1486"/>
      <c r="H33" s="1486"/>
      <c r="I33" s="1486"/>
      <c r="J33" s="1486"/>
    </row>
    <row r="34" spans="1:10" ht="24.75" customHeight="1">
      <c r="A34" s="1957">
        <v>2022</v>
      </c>
      <c r="B34" s="1957"/>
      <c r="C34" s="1957"/>
      <c r="D34" s="1957"/>
      <c r="E34" s="1957"/>
      <c r="F34" s="1957"/>
      <c r="G34" s="1957"/>
      <c r="H34" s="1957"/>
      <c r="I34" s="1957"/>
      <c r="J34" s="1957"/>
    </row>
    <row r="35" spans="1:10" ht="14.45" customHeight="1">
      <c r="A35" s="5"/>
      <c r="B35" s="7"/>
      <c r="C35" s="7"/>
      <c r="D35" s="7"/>
      <c r="E35" s="7"/>
      <c r="F35" s="7"/>
      <c r="G35" s="7"/>
      <c r="H35" s="7"/>
      <c r="I35" s="7"/>
      <c r="J35" s="7"/>
    </row>
    <row r="36" spans="1:10" ht="33" customHeight="1">
      <c r="A36" s="1958" t="s">
        <v>855</v>
      </c>
      <c r="B36" s="1958"/>
      <c r="C36" s="1958"/>
      <c r="D36" s="1958"/>
      <c r="E36" s="1958"/>
      <c r="F36" s="1958"/>
      <c r="G36" s="1958"/>
      <c r="H36" s="1958"/>
      <c r="I36" s="1958"/>
      <c r="J36" s="1958"/>
    </row>
    <row r="37" spans="1:10" ht="14.45" customHeight="1">
      <c r="A37" s="1959" t="s">
        <v>8</v>
      </c>
      <c r="B37" s="1834" t="s">
        <v>539</v>
      </c>
      <c r="C37" s="1835"/>
      <c r="D37" s="1841"/>
      <c r="E37" s="1961" t="s">
        <v>33</v>
      </c>
      <c r="F37" s="1962"/>
      <c r="G37" s="1962"/>
      <c r="H37" s="1962"/>
      <c r="I37" s="1962"/>
      <c r="J37" s="1962"/>
    </row>
    <row r="38" spans="1:10" ht="30" customHeight="1">
      <c r="A38" s="1959"/>
      <c r="B38" s="1834"/>
      <c r="C38" s="1835"/>
      <c r="D38" s="1841"/>
      <c r="E38" s="1834" t="s">
        <v>552</v>
      </c>
      <c r="F38" s="1835"/>
      <c r="G38" s="1841"/>
      <c r="H38" s="1834" t="s">
        <v>634</v>
      </c>
      <c r="I38" s="1835"/>
      <c r="J38" s="1835"/>
    </row>
    <row r="39" spans="1:10" ht="14.45" customHeight="1">
      <c r="A39" s="1959"/>
      <c r="B39" s="1954" t="s">
        <v>759</v>
      </c>
      <c r="C39" s="1952" t="s">
        <v>33</v>
      </c>
      <c r="D39" s="1953"/>
      <c r="E39" s="1954" t="s">
        <v>759</v>
      </c>
      <c r="F39" s="1952" t="s">
        <v>33</v>
      </c>
      <c r="G39" s="1953"/>
      <c r="H39" s="1954" t="s">
        <v>759</v>
      </c>
      <c r="I39" s="1952" t="s">
        <v>33</v>
      </c>
      <c r="J39" s="1956"/>
    </row>
    <row r="40" spans="1:10" ht="47.25" customHeight="1">
      <c r="A40" s="1959"/>
      <c r="B40" s="1954"/>
      <c r="C40" s="1952" t="s">
        <v>760</v>
      </c>
      <c r="D40" s="1953"/>
      <c r="E40" s="1954"/>
      <c r="F40" s="1952" t="s">
        <v>760</v>
      </c>
      <c r="G40" s="1953"/>
      <c r="H40" s="1954"/>
      <c r="I40" s="1952" t="s">
        <v>760</v>
      </c>
      <c r="J40" s="1956"/>
    </row>
    <row r="41" spans="1:10" ht="13.5" customHeight="1" thickBot="1">
      <c r="A41" s="1960"/>
      <c r="B41" s="1955"/>
      <c r="C41" s="1487" t="s">
        <v>1</v>
      </c>
      <c r="D41" s="1488" t="s">
        <v>469</v>
      </c>
      <c r="E41" s="1955"/>
      <c r="F41" s="1487" t="s">
        <v>1</v>
      </c>
      <c r="G41" s="1488" t="s">
        <v>469</v>
      </c>
      <c r="H41" s="1955"/>
      <c r="I41" s="1487" t="s">
        <v>1</v>
      </c>
      <c r="J41" s="1489" t="s">
        <v>469</v>
      </c>
    </row>
    <row r="42" spans="1:10" ht="14.45" customHeight="1">
      <c r="A42" s="1147" t="s">
        <v>9</v>
      </c>
      <c r="B42" s="918">
        <f>E42+H42</f>
        <v>172925</v>
      </c>
      <c r="C42" s="833">
        <f>F42+I42</f>
        <v>111652</v>
      </c>
      <c r="D42" s="1037">
        <f>C42/B42*100</f>
        <v>64.56671967616019</v>
      </c>
      <c r="E42" s="918">
        <v>27529</v>
      </c>
      <c r="F42" s="833">
        <v>15444</v>
      </c>
      <c r="G42" s="1037">
        <f>F42/E42*100</f>
        <v>56.100839115114965</v>
      </c>
      <c r="H42" s="918">
        <v>145396</v>
      </c>
      <c r="I42" s="833">
        <v>96208</v>
      </c>
      <c r="J42" s="1036">
        <f>I42/H42*100</f>
        <v>66.169633277394141</v>
      </c>
    </row>
    <row r="43" spans="1:10" ht="14.45" customHeight="1">
      <c r="A43" s="544" t="s">
        <v>10</v>
      </c>
      <c r="B43" s="914">
        <f t="shared" ref="B43:C60" si="4">E43+H43</f>
        <v>164598</v>
      </c>
      <c r="C43" s="847">
        <f t="shared" si="4"/>
        <v>95110</v>
      </c>
      <c r="D43" s="1042">
        <f t="shared" ref="D43:D60" si="5">C43/B43*100</f>
        <v>57.783205142225299</v>
      </c>
      <c r="E43" s="914">
        <v>29845</v>
      </c>
      <c r="F43" s="847">
        <v>15357</v>
      </c>
      <c r="G43" s="1042">
        <f t="shared" ref="G43:G60" si="6">F43/E43*100</f>
        <v>51.45585525213604</v>
      </c>
      <c r="H43" s="914">
        <v>134753</v>
      </c>
      <c r="I43" s="847">
        <v>79753</v>
      </c>
      <c r="J43" s="1041">
        <f t="shared" ref="J43:J60" si="7">I43/H43*100</f>
        <v>59.184582161436104</v>
      </c>
    </row>
    <row r="44" spans="1:10" ht="14.45" customHeight="1">
      <c r="A44" s="543" t="s">
        <v>761</v>
      </c>
      <c r="B44" s="918">
        <f t="shared" si="4"/>
        <v>63915</v>
      </c>
      <c r="C44" s="833">
        <f t="shared" si="4"/>
        <v>53341</v>
      </c>
      <c r="D44" s="1037">
        <f t="shared" si="5"/>
        <v>83.456152702808424</v>
      </c>
      <c r="E44" s="918">
        <v>16735</v>
      </c>
      <c r="F44" s="833">
        <v>13390</v>
      </c>
      <c r="G44" s="1037">
        <f t="shared" si="6"/>
        <v>80.011951000896318</v>
      </c>
      <c r="H44" s="918">
        <v>47180</v>
      </c>
      <c r="I44" s="833">
        <v>39951</v>
      </c>
      <c r="J44" s="1036">
        <f t="shared" si="7"/>
        <v>84.677829588808819</v>
      </c>
    </row>
    <row r="45" spans="1:10" ht="14.45" customHeight="1">
      <c r="A45" s="544" t="s">
        <v>12</v>
      </c>
      <c r="B45" s="914">
        <f t="shared" si="4"/>
        <v>12776</v>
      </c>
      <c r="C45" s="847">
        <f t="shared" si="4"/>
        <v>8126</v>
      </c>
      <c r="D45" s="1042">
        <f t="shared" si="5"/>
        <v>63.603631809643076</v>
      </c>
      <c r="E45" s="914">
        <v>3197</v>
      </c>
      <c r="F45" s="847">
        <v>1864</v>
      </c>
      <c r="G45" s="1042">
        <f t="shared" si="6"/>
        <v>58.304660619330619</v>
      </c>
      <c r="H45" s="914">
        <v>9579</v>
      </c>
      <c r="I45" s="847">
        <v>6262</v>
      </c>
      <c r="J45" s="1041">
        <f t="shared" si="7"/>
        <v>65.372168284789637</v>
      </c>
    </row>
    <row r="46" spans="1:10" ht="14.45" customHeight="1">
      <c r="A46" s="543" t="s">
        <v>13</v>
      </c>
      <c r="B46" s="918">
        <f t="shared" si="4"/>
        <v>12468</v>
      </c>
      <c r="C46" s="833">
        <f t="shared" si="4"/>
        <v>9070</v>
      </c>
      <c r="D46" s="1037">
        <f t="shared" si="5"/>
        <v>72.746230349695225</v>
      </c>
      <c r="E46" s="918">
        <v>1838</v>
      </c>
      <c r="F46" s="833">
        <v>1250</v>
      </c>
      <c r="G46" s="1037">
        <f t="shared" si="6"/>
        <v>68.008705114254624</v>
      </c>
      <c r="H46" s="918">
        <v>10630</v>
      </c>
      <c r="I46" s="833">
        <v>7820</v>
      </c>
      <c r="J46" s="1036">
        <f t="shared" si="7"/>
        <v>73.565380997177797</v>
      </c>
    </row>
    <row r="47" spans="1:10" ht="14.45" customHeight="1">
      <c r="A47" s="1148" t="s">
        <v>14</v>
      </c>
      <c r="B47" s="914">
        <f t="shared" si="4"/>
        <v>37730</v>
      </c>
      <c r="C47" s="847">
        <f t="shared" si="4"/>
        <v>25455</v>
      </c>
      <c r="D47" s="1042">
        <f t="shared" si="5"/>
        <v>67.466207262125636</v>
      </c>
      <c r="E47" s="914">
        <v>11434</v>
      </c>
      <c r="F47" s="847">
        <v>7519</v>
      </c>
      <c r="G47" s="1042">
        <f t="shared" si="6"/>
        <v>65.760013993353155</v>
      </c>
      <c r="H47" s="914">
        <v>26296</v>
      </c>
      <c r="I47" s="847">
        <v>17936</v>
      </c>
      <c r="J47" s="1041">
        <f t="shared" si="7"/>
        <v>68.20809248554913</v>
      </c>
    </row>
    <row r="48" spans="1:10" ht="14.45" customHeight="1">
      <c r="A48" s="543" t="s">
        <v>15</v>
      </c>
      <c r="B48" s="918">
        <f t="shared" si="4"/>
        <v>114703</v>
      </c>
      <c r="C48" s="833">
        <f t="shared" si="4"/>
        <v>83742</v>
      </c>
      <c r="D48" s="1037">
        <f t="shared" si="5"/>
        <v>73.007680705822864</v>
      </c>
      <c r="E48" s="918">
        <v>19512</v>
      </c>
      <c r="F48" s="833">
        <v>12930</v>
      </c>
      <c r="G48" s="1037">
        <f t="shared" si="6"/>
        <v>66.266912669126683</v>
      </c>
      <c r="H48" s="918">
        <v>95191</v>
      </c>
      <c r="I48" s="833">
        <v>70812</v>
      </c>
      <c r="J48" s="1036">
        <f t="shared" si="7"/>
        <v>74.389385551155058</v>
      </c>
    </row>
    <row r="49" spans="1:10" ht="14.45" customHeight="1">
      <c r="A49" s="1148" t="s">
        <v>24</v>
      </c>
      <c r="B49" s="914">
        <f t="shared" si="4"/>
        <v>7230</v>
      </c>
      <c r="C49" s="847">
        <f t="shared" si="4"/>
        <v>4886</v>
      </c>
      <c r="D49" s="1042">
        <f t="shared" si="5"/>
        <v>67.579529737206087</v>
      </c>
      <c r="E49" s="914">
        <v>1808</v>
      </c>
      <c r="F49" s="847">
        <v>1147</v>
      </c>
      <c r="G49" s="1042">
        <f t="shared" si="6"/>
        <v>63.440265486725664</v>
      </c>
      <c r="H49" s="914">
        <v>5422</v>
      </c>
      <c r="I49" s="847">
        <v>3739</v>
      </c>
      <c r="J49" s="1041">
        <f t="shared" si="7"/>
        <v>68.959793434157135</v>
      </c>
    </row>
    <row r="50" spans="1:10" ht="14.45" customHeight="1">
      <c r="A50" s="543" t="s">
        <v>16</v>
      </c>
      <c r="B50" s="918">
        <f t="shared" si="4"/>
        <v>85507</v>
      </c>
      <c r="C50" s="833">
        <f t="shared" si="4"/>
        <v>55156</v>
      </c>
      <c r="D50" s="1037">
        <f t="shared" si="5"/>
        <v>64.504660437157185</v>
      </c>
      <c r="E50" s="918">
        <v>13773</v>
      </c>
      <c r="F50" s="833">
        <v>7798</v>
      </c>
      <c r="G50" s="1037">
        <f t="shared" si="6"/>
        <v>56.618020765265378</v>
      </c>
      <c r="H50" s="918">
        <v>71734</v>
      </c>
      <c r="I50" s="833">
        <v>47358</v>
      </c>
      <c r="J50" s="1036">
        <f t="shared" si="7"/>
        <v>66.018903170044879</v>
      </c>
    </row>
    <row r="51" spans="1:10" ht="14.45" customHeight="1">
      <c r="A51" s="1148" t="s">
        <v>17</v>
      </c>
      <c r="B51" s="914">
        <f t="shared" si="4"/>
        <v>214810</v>
      </c>
      <c r="C51" s="847">
        <f t="shared" si="4"/>
        <v>146790</v>
      </c>
      <c r="D51" s="1042">
        <f t="shared" si="5"/>
        <v>68.334807504306127</v>
      </c>
      <c r="E51" s="914">
        <v>35813</v>
      </c>
      <c r="F51" s="847">
        <v>21565</v>
      </c>
      <c r="G51" s="1042">
        <f t="shared" si="6"/>
        <v>60.215564180604808</v>
      </c>
      <c r="H51" s="914">
        <v>178997</v>
      </c>
      <c r="I51" s="847">
        <v>125225</v>
      </c>
      <c r="J51" s="1041">
        <f t="shared" si="7"/>
        <v>69.959273060442356</v>
      </c>
    </row>
    <row r="52" spans="1:10" ht="14.45" customHeight="1">
      <c r="A52" s="543" t="s">
        <v>18</v>
      </c>
      <c r="B52" s="918">
        <f t="shared" si="4"/>
        <v>51699</v>
      </c>
      <c r="C52" s="833">
        <f t="shared" si="4"/>
        <v>33022</v>
      </c>
      <c r="D52" s="1037">
        <f t="shared" si="5"/>
        <v>63.873575891216461</v>
      </c>
      <c r="E52" s="918">
        <v>8524</v>
      </c>
      <c r="F52" s="833">
        <v>4855</v>
      </c>
      <c r="G52" s="1037">
        <f t="shared" si="6"/>
        <v>56.956827780384799</v>
      </c>
      <c r="H52" s="918">
        <v>43175</v>
      </c>
      <c r="I52" s="833">
        <v>28167</v>
      </c>
      <c r="J52" s="1036">
        <f t="shared" si="7"/>
        <v>65.23914302258251</v>
      </c>
    </row>
    <row r="53" spans="1:10" ht="14.45" customHeight="1">
      <c r="A53" s="544" t="s">
        <v>19</v>
      </c>
      <c r="B53" s="914">
        <f t="shared" si="4"/>
        <v>9385</v>
      </c>
      <c r="C53" s="847">
        <f t="shared" si="4"/>
        <v>6017</v>
      </c>
      <c r="D53" s="1042">
        <f t="shared" si="5"/>
        <v>64.112946190729886</v>
      </c>
      <c r="E53" s="914">
        <v>1495</v>
      </c>
      <c r="F53" s="847">
        <v>834</v>
      </c>
      <c r="G53" s="1042">
        <f t="shared" si="6"/>
        <v>55.785953177257532</v>
      </c>
      <c r="H53" s="914">
        <v>7890</v>
      </c>
      <c r="I53" s="847">
        <v>5183</v>
      </c>
      <c r="J53" s="1041">
        <f t="shared" si="7"/>
        <v>65.690747782002532</v>
      </c>
    </row>
    <row r="54" spans="1:10" ht="14.45" customHeight="1">
      <c r="A54" s="543" t="s">
        <v>20</v>
      </c>
      <c r="B54" s="918">
        <f t="shared" si="4"/>
        <v>22233</v>
      </c>
      <c r="C54" s="833">
        <f t="shared" si="4"/>
        <v>15261</v>
      </c>
      <c r="D54" s="1037">
        <f t="shared" si="5"/>
        <v>68.641209013628384</v>
      </c>
      <c r="E54" s="918">
        <v>5182</v>
      </c>
      <c r="F54" s="833">
        <v>3225</v>
      </c>
      <c r="G54" s="1037">
        <f t="shared" si="6"/>
        <v>62.234658433037438</v>
      </c>
      <c r="H54" s="918">
        <v>17051</v>
      </c>
      <c r="I54" s="833">
        <v>12036</v>
      </c>
      <c r="J54" s="1036">
        <f t="shared" si="7"/>
        <v>70.588235294117652</v>
      </c>
    </row>
    <row r="55" spans="1:10" ht="14.45" customHeight="1">
      <c r="A55" s="1148" t="s">
        <v>21</v>
      </c>
      <c r="B55" s="914">
        <f t="shared" si="4"/>
        <v>10860</v>
      </c>
      <c r="C55" s="847">
        <f t="shared" si="4"/>
        <v>7464</v>
      </c>
      <c r="D55" s="1042">
        <f t="shared" si="5"/>
        <v>68.729281767955797</v>
      </c>
      <c r="E55" s="914">
        <v>2707</v>
      </c>
      <c r="F55" s="847">
        <v>1764</v>
      </c>
      <c r="G55" s="1042">
        <f t="shared" si="6"/>
        <v>65.164388622090868</v>
      </c>
      <c r="H55" s="914">
        <v>8153</v>
      </c>
      <c r="I55" s="847">
        <v>5700</v>
      </c>
      <c r="J55" s="1041">
        <f t="shared" si="7"/>
        <v>69.912915491230223</v>
      </c>
    </row>
    <row r="56" spans="1:10" ht="14.45" customHeight="1">
      <c r="A56" s="543" t="s">
        <v>22</v>
      </c>
      <c r="B56" s="918">
        <f t="shared" si="4"/>
        <v>23002</v>
      </c>
      <c r="C56" s="833">
        <f t="shared" si="4"/>
        <v>15689</v>
      </c>
      <c r="D56" s="1037">
        <f t="shared" si="5"/>
        <v>68.207112425006528</v>
      </c>
      <c r="E56" s="918">
        <v>3742</v>
      </c>
      <c r="F56" s="833">
        <v>2296</v>
      </c>
      <c r="G56" s="1037">
        <f t="shared" si="6"/>
        <v>61.357562800641361</v>
      </c>
      <c r="H56" s="918">
        <v>19260</v>
      </c>
      <c r="I56" s="833">
        <v>13393</v>
      </c>
      <c r="J56" s="1036">
        <f t="shared" si="7"/>
        <v>69.537902388369673</v>
      </c>
    </row>
    <row r="57" spans="1:10" ht="14.45" customHeight="1" thickBot="1">
      <c r="A57" s="1149" t="s">
        <v>23</v>
      </c>
      <c r="B57" s="922">
        <f t="shared" si="4"/>
        <v>10911</v>
      </c>
      <c r="C57" s="865">
        <f t="shared" si="4"/>
        <v>7785</v>
      </c>
      <c r="D57" s="1048">
        <f t="shared" si="5"/>
        <v>71.350013747594176</v>
      </c>
      <c r="E57" s="922">
        <v>2707</v>
      </c>
      <c r="F57" s="865">
        <v>1839</v>
      </c>
      <c r="G57" s="1048">
        <f t="shared" si="6"/>
        <v>67.934983376431475</v>
      </c>
      <c r="H57" s="922">
        <v>8204</v>
      </c>
      <c r="I57" s="865">
        <v>5946</v>
      </c>
      <c r="J57" s="1047">
        <f t="shared" si="7"/>
        <v>72.476840565577774</v>
      </c>
    </row>
    <row r="58" spans="1:10" ht="14.45" customHeight="1">
      <c r="A58" s="1150" t="s">
        <v>28</v>
      </c>
      <c r="B58" s="927">
        <f t="shared" si="4"/>
        <v>886827</v>
      </c>
      <c r="C58" s="931">
        <f t="shared" si="4"/>
        <v>581703</v>
      </c>
      <c r="D58" s="1053">
        <f t="shared" si="5"/>
        <v>65.593740380029018</v>
      </c>
      <c r="E58" s="927">
        <v>153505</v>
      </c>
      <c r="F58" s="931">
        <v>89848</v>
      </c>
      <c r="G58" s="1053">
        <f t="shared" si="6"/>
        <v>58.530992475815125</v>
      </c>
      <c r="H58" s="927">
        <v>733322</v>
      </c>
      <c r="I58" s="931">
        <v>491855</v>
      </c>
      <c r="J58" s="1052">
        <f t="shared" si="7"/>
        <v>67.072172933581697</v>
      </c>
    </row>
    <row r="59" spans="1:10" ht="14.45" customHeight="1">
      <c r="A59" s="1151" t="s">
        <v>27</v>
      </c>
      <c r="B59" s="939">
        <f t="shared" si="4"/>
        <v>127925</v>
      </c>
      <c r="C59" s="943">
        <f t="shared" si="4"/>
        <v>96863</v>
      </c>
      <c r="D59" s="1057">
        <f t="shared" si="5"/>
        <v>75.718585108461994</v>
      </c>
      <c r="E59" s="939">
        <v>32336</v>
      </c>
      <c r="F59" s="943">
        <v>23229</v>
      </c>
      <c r="G59" s="1057">
        <f t="shared" si="6"/>
        <v>71.836343394359233</v>
      </c>
      <c r="H59" s="939">
        <v>95589</v>
      </c>
      <c r="I59" s="943">
        <v>73634</v>
      </c>
      <c r="J59" s="1056">
        <f t="shared" si="7"/>
        <v>77.031876052683884</v>
      </c>
    </row>
    <row r="60" spans="1:10" ht="14.45" customHeight="1">
      <c r="A60" s="1152" t="s">
        <v>26</v>
      </c>
      <c r="B60" s="951">
        <f t="shared" si="4"/>
        <v>1014752</v>
      </c>
      <c r="C60" s="955">
        <f t="shared" si="4"/>
        <v>678566</v>
      </c>
      <c r="D60" s="1061">
        <f t="shared" si="5"/>
        <v>66.87013181545835</v>
      </c>
      <c r="E60" s="951">
        <v>185841</v>
      </c>
      <c r="F60" s="955">
        <v>113077</v>
      </c>
      <c r="G60" s="1061">
        <f t="shared" si="6"/>
        <v>60.846099622795833</v>
      </c>
      <c r="H60" s="951">
        <v>828911</v>
      </c>
      <c r="I60" s="955">
        <v>565489</v>
      </c>
      <c r="J60" s="1060">
        <f t="shared" si="7"/>
        <v>68.220713683374939</v>
      </c>
    </row>
    <row r="61" spans="1:10" ht="14.45" customHeight="1">
      <c r="A61" s="1850" t="s">
        <v>762</v>
      </c>
      <c r="B61" s="1850"/>
      <c r="C61" s="1850"/>
      <c r="D61" s="1850"/>
      <c r="E61" s="1963"/>
      <c r="F61" s="1963"/>
      <c r="G61" s="1963"/>
      <c r="H61" s="1963"/>
      <c r="I61" s="1963"/>
      <c r="J61" s="1963"/>
    </row>
    <row r="62" spans="1:10" ht="14.45" customHeight="1">
      <c r="A62" s="1839" t="s">
        <v>763</v>
      </c>
      <c r="B62" s="1839"/>
      <c r="C62" s="1839"/>
      <c r="D62" s="1839"/>
      <c r="E62" s="1839"/>
      <c r="F62" s="1839"/>
      <c r="G62" s="1839"/>
      <c r="H62" s="1839"/>
      <c r="I62" s="1839"/>
      <c r="J62" s="1839"/>
    </row>
    <row r="63" spans="1:10" ht="33" customHeight="1">
      <c r="A63" s="1850" t="s">
        <v>477</v>
      </c>
      <c r="B63" s="1850"/>
      <c r="C63" s="1850"/>
      <c r="D63" s="1850"/>
      <c r="E63" s="1963"/>
      <c r="F63" s="1963"/>
      <c r="G63" s="1963"/>
      <c r="H63" s="1963"/>
      <c r="I63" s="1963"/>
      <c r="J63" s="1963"/>
    </row>
    <row r="64" spans="1:10" ht="14.45" customHeight="1">
      <c r="A64" s="1490"/>
      <c r="B64" s="1490"/>
      <c r="C64" s="1490"/>
      <c r="D64" s="1490"/>
      <c r="E64" s="1490"/>
      <c r="F64" s="1490"/>
      <c r="G64" s="1490"/>
      <c r="H64" s="1490"/>
      <c r="I64" s="1490"/>
      <c r="J64" s="1490"/>
    </row>
    <row r="65" spans="1:10" ht="24" customHeight="1">
      <c r="A65" s="1957">
        <v>2021</v>
      </c>
      <c r="B65" s="1957"/>
      <c r="C65" s="1957"/>
      <c r="D65" s="1957"/>
      <c r="E65" s="1957"/>
      <c r="F65" s="1957"/>
      <c r="G65" s="1957"/>
      <c r="H65" s="1957"/>
      <c r="I65" s="1957"/>
      <c r="J65" s="1957"/>
    </row>
    <row r="66" spans="1:10" ht="14.45" customHeight="1">
      <c r="A66" s="5"/>
      <c r="B66" s="1486"/>
      <c r="C66" s="1486"/>
      <c r="D66" s="1486"/>
      <c r="E66" s="1486"/>
      <c r="F66" s="1486"/>
      <c r="G66" s="1486"/>
      <c r="H66" s="1486"/>
      <c r="I66" s="1486"/>
      <c r="J66" s="1486"/>
    </row>
    <row r="67" spans="1:10" ht="33" customHeight="1">
      <c r="A67" s="1958" t="s">
        <v>856</v>
      </c>
      <c r="B67" s="1958"/>
      <c r="C67" s="1958"/>
      <c r="D67" s="1958"/>
      <c r="E67" s="1958"/>
      <c r="F67" s="1958"/>
      <c r="G67" s="1958"/>
      <c r="H67" s="1958"/>
      <c r="I67" s="1958"/>
      <c r="J67" s="1958"/>
    </row>
    <row r="68" spans="1:10" ht="14.45" customHeight="1">
      <c r="A68" s="1959" t="s">
        <v>8</v>
      </c>
      <c r="B68" s="1834" t="s">
        <v>539</v>
      </c>
      <c r="C68" s="1835"/>
      <c r="D68" s="1841"/>
      <c r="E68" s="1964" t="s">
        <v>33</v>
      </c>
      <c r="F68" s="1965"/>
      <c r="G68" s="1965"/>
      <c r="H68" s="1965"/>
      <c r="I68" s="1965"/>
      <c r="J68" s="1965"/>
    </row>
    <row r="69" spans="1:10" ht="30" customHeight="1">
      <c r="A69" s="1959"/>
      <c r="B69" s="1834"/>
      <c r="C69" s="1835"/>
      <c r="D69" s="1841"/>
      <c r="E69" s="1926" t="s">
        <v>552</v>
      </c>
      <c r="F69" s="1966"/>
      <c r="G69" s="1844"/>
      <c r="H69" s="1834" t="s">
        <v>634</v>
      </c>
      <c r="I69" s="1835"/>
      <c r="J69" s="1835"/>
    </row>
    <row r="70" spans="1:10" ht="14.45" customHeight="1">
      <c r="A70" s="1959"/>
      <c r="B70" s="1954" t="s">
        <v>759</v>
      </c>
      <c r="C70" s="1952" t="s">
        <v>33</v>
      </c>
      <c r="D70" s="1953"/>
      <c r="E70" s="1954" t="s">
        <v>759</v>
      </c>
      <c r="F70" s="1952" t="s">
        <v>33</v>
      </c>
      <c r="G70" s="1953"/>
      <c r="H70" s="1954" t="s">
        <v>759</v>
      </c>
      <c r="I70" s="1952" t="s">
        <v>33</v>
      </c>
      <c r="J70" s="1956"/>
    </row>
    <row r="71" spans="1:10" ht="47.25" customHeight="1">
      <c r="A71" s="1959"/>
      <c r="B71" s="1954"/>
      <c r="C71" s="1952" t="s">
        <v>760</v>
      </c>
      <c r="D71" s="1953"/>
      <c r="E71" s="1954"/>
      <c r="F71" s="1952" t="s">
        <v>760</v>
      </c>
      <c r="G71" s="1953"/>
      <c r="H71" s="1954"/>
      <c r="I71" s="1952" t="s">
        <v>760</v>
      </c>
      <c r="J71" s="1956"/>
    </row>
    <row r="72" spans="1:10" ht="14.45" customHeight="1" thickBot="1">
      <c r="A72" s="1960"/>
      <c r="B72" s="1955"/>
      <c r="C72" s="1487" t="s">
        <v>1</v>
      </c>
      <c r="D72" s="1488" t="s">
        <v>469</v>
      </c>
      <c r="E72" s="1955"/>
      <c r="F72" s="1487" t="s">
        <v>1</v>
      </c>
      <c r="G72" s="1488" t="s">
        <v>469</v>
      </c>
      <c r="H72" s="1955"/>
      <c r="I72" s="1487" t="s">
        <v>1</v>
      </c>
      <c r="J72" s="1489" t="s">
        <v>469</v>
      </c>
    </row>
    <row r="73" spans="1:10" ht="14.45" customHeight="1">
      <c r="A73" s="1147" t="s">
        <v>9</v>
      </c>
      <c r="B73" s="918">
        <f>SUM(E73,H73)</f>
        <v>167647</v>
      </c>
      <c r="C73" s="833">
        <f>SUM(F73,I73)</f>
        <v>107471</v>
      </c>
      <c r="D73" s="1037">
        <f>C73/B73*100</f>
        <v>64.105531265098691</v>
      </c>
      <c r="E73" s="918">
        <v>26077</v>
      </c>
      <c r="F73" s="833">
        <v>14520</v>
      </c>
      <c r="G73" s="1037">
        <f>F73/E73*100</f>
        <v>55.681251677723665</v>
      </c>
      <c r="H73" s="918">
        <v>141570</v>
      </c>
      <c r="I73" s="833">
        <v>92951</v>
      </c>
      <c r="J73" s="1036">
        <f t="shared" ref="J73:J91" si="8">I73/H73*100</f>
        <v>65.65727202090838</v>
      </c>
    </row>
    <row r="74" spans="1:10" ht="14.45" customHeight="1">
      <c r="A74" s="544" t="s">
        <v>10</v>
      </c>
      <c r="B74" s="914">
        <f t="shared" ref="B74:C88" si="9">SUM(E74,H74)</f>
        <v>159163</v>
      </c>
      <c r="C74" s="847">
        <f t="shared" si="9"/>
        <v>91995</v>
      </c>
      <c r="D74" s="1042">
        <f t="shared" ref="D74:D90" si="10">C74/B74*100</f>
        <v>57.799237259915934</v>
      </c>
      <c r="E74" s="914">
        <v>28249</v>
      </c>
      <c r="F74" s="847">
        <v>14355</v>
      </c>
      <c r="G74" s="1042">
        <f t="shared" ref="G74:G91" si="11">F74/E74*100</f>
        <v>50.815958087011929</v>
      </c>
      <c r="H74" s="914">
        <v>130914</v>
      </c>
      <c r="I74" s="847">
        <v>77640</v>
      </c>
      <c r="J74" s="1041">
        <f t="shared" si="8"/>
        <v>59.306109354232547</v>
      </c>
    </row>
    <row r="75" spans="1:10" ht="14.45" customHeight="1">
      <c r="A75" s="543" t="s">
        <v>761</v>
      </c>
      <c r="B75" s="918">
        <f t="shared" si="9"/>
        <v>60933</v>
      </c>
      <c r="C75" s="833">
        <f t="shared" si="9"/>
        <v>51061</v>
      </c>
      <c r="D75" s="1037">
        <f t="shared" si="10"/>
        <v>83.798598460604268</v>
      </c>
      <c r="E75" s="918">
        <v>15328</v>
      </c>
      <c r="F75" s="833">
        <v>12147</v>
      </c>
      <c r="G75" s="1037">
        <f t="shared" si="11"/>
        <v>79.247129436325679</v>
      </c>
      <c r="H75" s="918">
        <v>45605</v>
      </c>
      <c r="I75" s="833">
        <v>38914</v>
      </c>
      <c r="J75" s="1036">
        <f t="shared" si="8"/>
        <v>85.328363118079153</v>
      </c>
    </row>
    <row r="76" spans="1:10" ht="14.45" customHeight="1">
      <c r="A76" s="544" t="s">
        <v>12</v>
      </c>
      <c r="B76" s="914">
        <f t="shared" si="9"/>
        <v>12008</v>
      </c>
      <c r="C76" s="847">
        <f t="shared" si="9"/>
        <v>7931</v>
      </c>
      <c r="D76" s="1042">
        <f t="shared" si="10"/>
        <v>66.047634910059955</v>
      </c>
      <c r="E76" s="914">
        <v>2995</v>
      </c>
      <c r="F76" s="847">
        <v>1849</v>
      </c>
      <c r="G76" s="1042">
        <f t="shared" si="11"/>
        <v>61.736227045075118</v>
      </c>
      <c r="H76" s="914">
        <v>9013</v>
      </c>
      <c r="I76" s="847">
        <v>6082</v>
      </c>
      <c r="J76" s="1041">
        <f t="shared" si="8"/>
        <v>67.480306224342613</v>
      </c>
    </row>
    <row r="77" spans="1:10" ht="14.45" customHeight="1">
      <c r="A77" s="543" t="s">
        <v>13</v>
      </c>
      <c r="B77" s="918">
        <f t="shared" si="9"/>
        <v>13776</v>
      </c>
      <c r="C77" s="833">
        <f t="shared" si="9"/>
        <v>10112</v>
      </c>
      <c r="D77" s="1037">
        <f t="shared" si="10"/>
        <v>73.40301974448316</v>
      </c>
      <c r="E77" s="918">
        <v>2470</v>
      </c>
      <c r="F77" s="833">
        <v>1644</v>
      </c>
      <c r="G77" s="1037">
        <f t="shared" si="11"/>
        <v>66.558704453441294</v>
      </c>
      <c r="H77" s="918">
        <v>11306</v>
      </c>
      <c r="I77" s="833">
        <v>8468</v>
      </c>
      <c r="J77" s="1036">
        <f t="shared" si="8"/>
        <v>74.898284096939676</v>
      </c>
    </row>
    <row r="78" spans="1:10" ht="14.45" customHeight="1">
      <c r="A78" s="1148" t="s">
        <v>14</v>
      </c>
      <c r="B78" s="914">
        <f t="shared" si="9"/>
        <v>35927</v>
      </c>
      <c r="C78" s="847">
        <f t="shared" si="9"/>
        <v>23890</v>
      </c>
      <c r="D78" s="1042">
        <f t="shared" si="10"/>
        <v>66.495950121078849</v>
      </c>
      <c r="E78" s="914">
        <v>10553</v>
      </c>
      <c r="F78" s="847">
        <v>6760</v>
      </c>
      <c r="G78" s="1042">
        <f t="shared" si="11"/>
        <v>64.057613948640196</v>
      </c>
      <c r="H78" s="914">
        <v>25374</v>
      </c>
      <c r="I78" s="847">
        <v>17130</v>
      </c>
      <c r="J78" s="1041">
        <f t="shared" si="8"/>
        <v>67.510049657129343</v>
      </c>
    </row>
    <row r="79" spans="1:10" ht="14.45" customHeight="1">
      <c r="A79" s="543" t="s">
        <v>15</v>
      </c>
      <c r="B79" s="918">
        <f t="shared" si="9"/>
        <v>110771</v>
      </c>
      <c r="C79" s="833">
        <f t="shared" si="9"/>
        <v>80942</v>
      </c>
      <c r="D79" s="1037">
        <f t="shared" si="10"/>
        <v>73.071471775103589</v>
      </c>
      <c r="E79" s="918">
        <v>18330</v>
      </c>
      <c r="F79" s="833">
        <v>12189</v>
      </c>
      <c r="G79" s="1037">
        <f t="shared" si="11"/>
        <v>66.497545008183295</v>
      </c>
      <c r="H79" s="918">
        <v>92441</v>
      </c>
      <c r="I79" s="833">
        <v>68753</v>
      </c>
      <c r="J79" s="1036">
        <f t="shared" si="8"/>
        <v>74.375006761069216</v>
      </c>
    </row>
    <row r="80" spans="1:10" ht="14.45" customHeight="1">
      <c r="A80" s="1148" t="s">
        <v>24</v>
      </c>
      <c r="B80" s="914">
        <f t="shared" si="9"/>
        <v>6664</v>
      </c>
      <c r="C80" s="847">
        <f t="shared" si="9"/>
        <v>4297</v>
      </c>
      <c r="D80" s="1042">
        <f t="shared" si="10"/>
        <v>64.480792316926767</v>
      </c>
      <c r="E80" s="914">
        <v>1673</v>
      </c>
      <c r="F80" s="847">
        <v>966</v>
      </c>
      <c r="G80" s="1042">
        <f t="shared" si="11"/>
        <v>57.740585774058573</v>
      </c>
      <c r="H80" s="914">
        <v>4991</v>
      </c>
      <c r="I80" s="847">
        <v>3331</v>
      </c>
      <c r="J80" s="1041">
        <f t="shared" si="8"/>
        <v>66.740132238028451</v>
      </c>
    </row>
    <row r="81" spans="1:10" ht="14.45" customHeight="1">
      <c r="A81" s="543" t="s">
        <v>16</v>
      </c>
      <c r="B81" s="918">
        <f t="shared" si="9"/>
        <v>80991</v>
      </c>
      <c r="C81" s="833">
        <f t="shared" si="9"/>
        <v>51730</v>
      </c>
      <c r="D81" s="1037">
        <f t="shared" si="10"/>
        <v>63.871294341346577</v>
      </c>
      <c r="E81" s="918">
        <v>12379</v>
      </c>
      <c r="F81" s="833">
        <v>6744</v>
      </c>
      <c r="G81" s="1037">
        <f t="shared" si="11"/>
        <v>54.479360206801843</v>
      </c>
      <c r="H81" s="918">
        <v>68612</v>
      </c>
      <c r="I81" s="833">
        <v>44986</v>
      </c>
      <c r="J81" s="1036">
        <f t="shared" si="8"/>
        <v>65.56579024077422</v>
      </c>
    </row>
    <row r="82" spans="1:10" ht="14.45" customHeight="1">
      <c r="A82" s="1148" t="s">
        <v>17</v>
      </c>
      <c r="B82" s="914">
        <f t="shared" si="9"/>
        <v>215775</v>
      </c>
      <c r="C82" s="847">
        <f t="shared" si="9"/>
        <v>148548</v>
      </c>
      <c r="D82" s="1042">
        <f t="shared" si="10"/>
        <v>68.843934654153628</v>
      </c>
      <c r="E82" s="914">
        <v>35389</v>
      </c>
      <c r="F82" s="847">
        <v>21380</v>
      </c>
      <c r="G82" s="1042">
        <f t="shared" si="11"/>
        <v>60.414253016474049</v>
      </c>
      <c r="H82" s="914">
        <v>180386</v>
      </c>
      <c r="I82" s="847">
        <v>127168</v>
      </c>
      <c r="J82" s="1041">
        <f t="shared" si="8"/>
        <v>70.497710465335444</v>
      </c>
    </row>
    <row r="83" spans="1:10" ht="14.45" customHeight="1">
      <c r="A83" s="543" t="s">
        <v>18</v>
      </c>
      <c r="B83" s="918">
        <f t="shared" si="9"/>
        <v>51305</v>
      </c>
      <c r="C83" s="833">
        <f t="shared" si="9"/>
        <v>32429</v>
      </c>
      <c r="D83" s="1037">
        <f t="shared" si="10"/>
        <v>63.208264301724981</v>
      </c>
      <c r="E83" s="918">
        <v>8253</v>
      </c>
      <c r="F83" s="833">
        <v>4630</v>
      </c>
      <c r="G83" s="1037">
        <f t="shared" si="11"/>
        <v>56.100811826002662</v>
      </c>
      <c r="H83" s="918">
        <v>43052</v>
      </c>
      <c r="I83" s="833">
        <v>27799</v>
      </c>
      <c r="J83" s="1036">
        <f t="shared" si="8"/>
        <v>64.570751649168443</v>
      </c>
    </row>
    <row r="84" spans="1:10" ht="14.45" customHeight="1">
      <c r="A84" s="544" t="s">
        <v>19</v>
      </c>
      <c r="B84" s="914">
        <f t="shared" si="9"/>
        <v>9380</v>
      </c>
      <c r="C84" s="847">
        <f t="shared" si="9"/>
        <v>5702</v>
      </c>
      <c r="D84" s="1042">
        <f t="shared" si="10"/>
        <v>60.788912579957355</v>
      </c>
      <c r="E84" s="914">
        <v>1501</v>
      </c>
      <c r="F84" s="847">
        <v>756</v>
      </c>
      <c r="G84" s="1042">
        <f t="shared" si="11"/>
        <v>50.366422385076618</v>
      </c>
      <c r="H84" s="914">
        <v>7879</v>
      </c>
      <c r="I84" s="847">
        <v>4946</v>
      </c>
      <c r="J84" s="1041">
        <f t="shared" si="8"/>
        <v>62.774463764437115</v>
      </c>
    </row>
    <row r="85" spans="1:10" ht="14.45" customHeight="1">
      <c r="A85" s="543" t="s">
        <v>20</v>
      </c>
      <c r="B85" s="918">
        <f t="shared" si="9"/>
        <v>20637</v>
      </c>
      <c r="C85" s="833">
        <f t="shared" si="9"/>
        <v>13890</v>
      </c>
      <c r="D85" s="1037">
        <f t="shared" si="10"/>
        <v>67.306294519552253</v>
      </c>
      <c r="E85" s="918">
        <v>4775</v>
      </c>
      <c r="F85" s="833">
        <v>2910</v>
      </c>
      <c r="G85" s="1037">
        <f t="shared" si="11"/>
        <v>60.94240837696335</v>
      </c>
      <c r="H85" s="918">
        <v>15862</v>
      </c>
      <c r="I85" s="833">
        <v>10980</v>
      </c>
      <c r="J85" s="1036">
        <f t="shared" si="8"/>
        <v>69.2220400958265</v>
      </c>
    </row>
    <row r="86" spans="1:10" ht="14.45" customHeight="1">
      <c r="A86" s="1148" t="s">
        <v>21</v>
      </c>
      <c r="B86" s="914">
        <f t="shared" si="9"/>
        <v>9796</v>
      </c>
      <c r="C86" s="847">
        <f t="shared" si="9"/>
        <v>6600</v>
      </c>
      <c r="D86" s="1042">
        <f t="shared" si="10"/>
        <v>67.374438546345445</v>
      </c>
      <c r="E86" s="914">
        <v>2395</v>
      </c>
      <c r="F86" s="847">
        <v>1538</v>
      </c>
      <c r="G86" s="1042">
        <f t="shared" si="11"/>
        <v>64.217118997912308</v>
      </c>
      <c r="H86" s="914">
        <v>7401</v>
      </c>
      <c r="I86" s="847">
        <v>5062</v>
      </c>
      <c r="J86" s="1041">
        <f t="shared" si="8"/>
        <v>68.396162680718817</v>
      </c>
    </row>
    <row r="87" spans="1:10" ht="14.45" customHeight="1">
      <c r="A87" s="543" t="s">
        <v>22</v>
      </c>
      <c r="B87" s="918">
        <f t="shared" si="9"/>
        <v>22882</v>
      </c>
      <c r="C87" s="833">
        <f t="shared" si="9"/>
        <v>15529</v>
      </c>
      <c r="D87" s="1037">
        <f t="shared" si="10"/>
        <v>67.865571191329437</v>
      </c>
      <c r="E87" s="918">
        <v>3837</v>
      </c>
      <c r="F87" s="833">
        <v>2289</v>
      </c>
      <c r="G87" s="1037">
        <f t="shared" si="11"/>
        <v>59.655981235340107</v>
      </c>
      <c r="H87" s="918">
        <v>19045</v>
      </c>
      <c r="I87" s="833">
        <v>13240</v>
      </c>
      <c r="J87" s="1036">
        <f t="shared" si="8"/>
        <v>69.51955893935417</v>
      </c>
    </row>
    <row r="88" spans="1:10" ht="14.45" customHeight="1" thickBot="1">
      <c r="A88" s="1149" t="s">
        <v>23</v>
      </c>
      <c r="B88" s="922">
        <f t="shared" si="9"/>
        <v>10030</v>
      </c>
      <c r="C88" s="865">
        <f t="shared" si="9"/>
        <v>7083</v>
      </c>
      <c r="D88" s="1048">
        <f t="shared" si="10"/>
        <v>70.61814556331008</v>
      </c>
      <c r="E88" s="922">
        <v>2427</v>
      </c>
      <c r="F88" s="865">
        <v>1617</v>
      </c>
      <c r="G88" s="1048">
        <f t="shared" si="11"/>
        <v>66.625463535228675</v>
      </c>
      <c r="H88" s="922">
        <v>7603</v>
      </c>
      <c r="I88" s="865">
        <v>5466</v>
      </c>
      <c r="J88" s="1047">
        <f t="shared" si="8"/>
        <v>71.892673944495584</v>
      </c>
    </row>
    <row r="89" spans="1:10" ht="14.45" customHeight="1">
      <c r="A89" s="1150" t="s">
        <v>28</v>
      </c>
      <c r="B89" s="927">
        <f>SUM(B73,B74,B77,B78,B79,B81,B82,B83,B84,B87)</f>
        <v>867617</v>
      </c>
      <c r="C89" s="931">
        <f>SUM(C73,C74,C77,C78,C79,C81,C82,C83,C84,C87)</f>
        <v>568348</v>
      </c>
      <c r="D89" s="1053">
        <f t="shared" si="10"/>
        <v>65.506784675726735</v>
      </c>
      <c r="E89" s="927">
        <v>147038</v>
      </c>
      <c r="F89" s="931">
        <v>85267</v>
      </c>
      <c r="G89" s="1053">
        <f t="shared" si="11"/>
        <v>57.989771351623389</v>
      </c>
      <c r="H89" s="927">
        <f>SUM(H73,H74,H77,H78,H79,H81,H82,H83,H84,H87)</f>
        <v>720579</v>
      </c>
      <c r="I89" s="931">
        <f>SUM(I73,I74,I77,I78,I79,I81,I82,I83,I84,I87)</f>
        <v>483081</v>
      </c>
      <c r="J89" s="1052">
        <f t="shared" si="8"/>
        <v>67.040671460034218</v>
      </c>
    </row>
    <row r="90" spans="1:10" ht="14.45" customHeight="1">
      <c r="A90" s="1151" t="s">
        <v>27</v>
      </c>
      <c r="B90" s="939">
        <f>SUM(B75,B76,B80,B85,B86,B88)</f>
        <v>120068</v>
      </c>
      <c r="C90" s="943">
        <f>SUM(C75,C76,C80,C85,C86,C88)</f>
        <v>90862</v>
      </c>
      <c r="D90" s="1057">
        <f t="shared" si="10"/>
        <v>75.675450578005794</v>
      </c>
      <c r="E90" s="939">
        <v>29593</v>
      </c>
      <c r="F90" s="943">
        <v>21027</v>
      </c>
      <c r="G90" s="1057">
        <f t="shared" si="11"/>
        <v>71.05396546480587</v>
      </c>
      <c r="H90" s="939">
        <f>SUM(H75,H76,H80,H85,H86,H88)</f>
        <v>90475</v>
      </c>
      <c r="I90" s="943">
        <f>SUM(I75,I76,I80,I85,I86,I88)</f>
        <v>69835</v>
      </c>
      <c r="J90" s="1056">
        <f t="shared" si="8"/>
        <v>77.187068250898037</v>
      </c>
    </row>
    <row r="91" spans="1:10" ht="14.45" customHeight="1">
      <c r="A91" s="1152" t="s">
        <v>26</v>
      </c>
      <c r="B91" s="951">
        <f>SUM(B73:B88)</f>
        <v>987685</v>
      </c>
      <c r="C91" s="955">
        <f>SUM(C73:C88)</f>
        <v>659210</v>
      </c>
      <c r="D91" s="1061">
        <f>C91/B91*100</f>
        <v>66.742939297448075</v>
      </c>
      <c r="E91" s="951">
        <v>176631</v>
      </c>
      <c r="F91" s="955">
        <v>106294</v>
      </c>
      <c r="G91" s="1061">
        <f t="shared" si="11"/>
        <v>60.178564351670992</v>
      </c>
      <c r="H91" s="951">
        <f>SUM(H73:H88)</f>
        <v>811054</v>
      </c>
      <c r="I91" s="955">
        <f>SUM(I73:I88)</f>
        <v>552916</v>
      </c>
      <c r="J91" s="1060">
        <f t="shared" si="8"/>
        <v>68.172526120332307</v>
      </c>
    </row>
    <row r="92" spans="1:10" ht="14.45" customHeight="1">
      <c r="A92" s="1850" t="s">
        <v>762</v>
      </c>
      <c r="B92" s="1850"/>
      <c r="C92" s="1850"/>
      <c r="D92" s="1850"/>
      <c r="E92" s="1963"/>
      <c r="F92" s="1963"/>
      <c r="G92" s="1963"/>
      <c r="H92" s="1963"/>
      <c r="I92" s="1963"/>
      <c r="J92" s="1963"/>
    </row>
    <row r="93" spans="1:10" ht="14.45" customHeight="1">
      <c r="A93" s="1839" t="s">
        <v>763</v>
      </c>
      <c r="B93" s="1839"/>
      <c r="C93" s="1839"/>
      <c r="D93" s="1839"/>
      <c r="E93" s="1839"/>
      <c r="F93" s="1839"/>
      <c r="G93" s="1839"/>
      <c r="H93" s="1839"/>
      <c r="I93" s="1839"/>
      <c r="J93" s="1839"/>
    </row>
    <row r="94" spans="1:10" ht="33" customHeight="1">
      <c r="A94" s="1850" t="s">
        <v>481</v>
      </c>
      <c r="B94" s="1850"/>
      <c r="C94" s="1850"/>
      <c r="D94" s="1850"/>
      <c r="E94" s="1963"/>
      <c r="F94" s="1963"/>
      <c r="G94" s="1963"/>
      <c r="H94" s="1963"/>
      <c r="I94" s="1963"/>
      <c r="J94" s="1963"/>
    </row>
    <row r="95" spans="1:10" ht="14.45" customHeight="1">
      <c r="A95" s="1490"/>
      <c r="B95" s="1490"/>
      <c r="C95" s="1490"/>
      <c r="D95" s="1490"/>
      <c r="E95" s="1490"/>
      <c r="F95" s="1490"/>
      <c r="G95" s="1490"/>
      <c r="H95" s="1490"/>
      <c r="I95" s="1490"/>
      <c r="J95" s="1490"/>
    </row>
    <row r="96" spans="1:10" ht="24" customHeight="1">
      <c r="A96" s="1957">
        <v>2020</v>
      </c>
      <c r="B96" s="1957"/>
      <c r="C96" s="1957"/>
      <c r="D96" s="1957"/>
      <c r="E96" s="1957"/>
      <c r="F96" s="1957"/>
      <c r="G96" s="1957"/>
      <c r="H96" s="1957"/>
      <c r="I96" s="1957"/>
      <c r="J96" s="1957"/>
    </row>
    <row r="97" spans="1:10" ht="14.45" customHeight="1">
      <c r="A97" s="1486"/>
      <c r="B97" s="1486"/>
      <c r="C97" s="1486"/>
      <c r="D97" s="1486"/>
      <c r="E97" s="1486"/>
      <c r="F97" s="1486"/>
      <c r="G97" s="1486"/>
      <c r="H97" s="1486"/>
      <c r="I97" s="1486"/>
      <c r="J97" s="1486"/>
    </row>
    <row r="98" spans="1:10" ht="33" customHeight="1">
      <c r="A98" s="1958" t="s">
        <v>857</v>
      </c>
      <c r="B98" s="1958"/>
      <c r="C98" s="1958"/>
      <c r="D98" s="1958"/>
      <c r="E98" s="1958"/>
      <c r="F98" s="1958"/>
      <c r="G98" s="1958"/>
      <c r="H98" s="1958"/>
      <c r="I98" s="1958"/>
      <c r="J98" s="1958"/>
    </row>
    <row r="99" spans="1:10" ht="14.45" customHeight="1">
      <c r="A99" s="1959" t="s">
        <v>8</v>
      </c>
      <c r="B99" s="1834" t="s">
        <v>539</v>
      </c>
      <c r="C99" s="1835"/>
      <c r="D99" s="1841"/>
      <c r="E99" s="1964" t="s">
        <v>33</v>
      </c>
      <c r="F99" s="1965"/>
      <c r="G99" s="1965"/>
      <c r="H99" s="1965"/>
      <c r="I99" s="1965"/>
      <c r="J99" s="1965"/>
    </row>
    <row r="100" spans="1:10" ht="30" customHeight="1">
      <c r="A100" s="1959"/>
      <c r="B100" s="1834"/>
      <c r="C100" s="1835"/>
      <c r="D100" s="1841"/>
      <c r="E100" s="1926" t="s">
        <v>552</v>
      </c>
      <c r="F100" s="1966"/>
      <c r="G100" s="1844"/>
      <c r="H100" s="1834" t="s">
        <v>634</v>
      </c>
      <c r="I100" s="1835"/>
      <c r="J100" s="1835"/>
    </row>
    <row r="101" spans="1:10" ht="14.45" customHeight="1">
      <c r="A101" s="1959"/>
      <c r="B101" s="1954" t="s">
        <v>759</v>
      </c>
      <c r="C101" s="1952" t="s">
        <v>33</v>
      </c>
      <c r="D101" s="1953"/>
      <c r="E101" s="1954" t="s">
        <v>759</v>
      </c>
      <c r="F101" s="1952" t="s">
        <v>33</v>
      </c>
      <c r="G101" s="1953"/>
      <c r="H101" s="1954" t="s">
        <v>759</v>
      </c>
      <c r="I101" s="1952" t="s">
        <v>33</v>
      </c>
      <c r="J101" s="1956"/>
    </row>
    <row r="102" spans="1:10" ht="47.25" customHeight="1">
      <c r="A102" s="1959"/>
      <c r="B102" s="1954"/>
      <c r="C102" s="1952" t="s">
        <v>760</v>
      </c>
      <c r="D102" s="1953"/>
      <c r="E102" s="1954"/>
      <c r="F102" s="1952" t="s">
        <v>760</v>
      </c>
      <c r="G102" s="1953"/>
      <c r="H102" s="1954"/>
      <c r="I102" s="1952" t="s">
        <v>760</v>
      </c>
      <c r="J102" s="1956"/>
    </row>
    <row r="103" spans="1:10" ht="14.45" customHeight="1" thickBot="1">
      <c r="A103" s="1960"/>
      <c r="B103" s="1955"/>
      <c r="C103" s="1487" t="s">
        <v>1</v>
      </c>
      <c r="D103" s="1488" t="s">
        <v>469</v>
      </c>
      <c r="E103" s="1955"/>
      <c r="F103" s="1487" t="s">
        <v>1</v>
      </c>
      <c r="G103" s="1488" t="s">
        <v>469</v>
      </c>
      <c r="H103" s="1955"/>
      <c r="I103" s="1487" t="s">
        <v>1</v>
      </c>
      <c r="J103" s="1489" t="s">
        <v>469</v>
      </c>
    </row>
    <row r="104" spans="1:10" ht="14.45" customHeight="1">
      <c r="A104" s="1147" t="s">
        <v>9</v>
      </c>
      <c r="B104" s="918">
        <f>SUM(E104,H104)</f>
        <v>169044</v>
      </c>
      <c r="C104" s="833">
        <f>SUM(F104,I104)</f>
        <v>108428</v>
      </c>
      <c r="D104" s="1037">
        <f>C104/B104*100</f>
        <v>64.141880220534304</v>
      </c>
      <c r="E104" s="918">
        <v>28170</v>
      </c>
      <c r="F104" s="833">
        <v>15675</v>
      </c>
      <c r="G104" s="1037">
        <f>F104/E104*100</f>
        <v>55.644302449414276</v>
      </c>
      <c r="H104" s="918">
        <v>140874</v>
      </c>
      <c r="I104" s="833">
        <v>92753</v>
      </c>
      <c r="J104" s="1036">
        <f t="shared" ref="J104:J119" si="12">I104/H104*100</f>
        <v>65.84110623677897</v>
      </c>
    </row>
    <row r="105" spans="1:10" ht="14.45" customHeight="1">
      <c r="A105" s="544" t="s">
        <v>10</v>
      </c>
      <c r="B105" s="914">
        <f t="shared" ref="B105:C119" si="13">SUM(E105,H105)</f>
        <v>154527</v>
      </c>
      <c r="C105" s="847">
        <f t="shared" si="13"/>
        <v>90293</v>
      </c>
      <c r="D105" s="1042">
        <f t="shared" ref="D105:D119" si="14">C105/B105*100</f>
        <v>58.431859804435469</v>
      </c>
      <c r="E105" s="914">
        <v>28214</v>
      </c>
      <c r="F105" s="847">
        <v>14456</v>
      </c>
      <c r="G105" s="1042">
        <f t="shared" ref="G105:G119" si="15">F105/E105*100</f>
        <v>51.236974551641033</v>
      </c>
      <c r="H105" s="914">
        <v>126313</v>
      </c>
      <c r="I105" s="847">
        <v>75837</v>
      </c>
      <c r="J105" s="1041">
        <f t="shared" si="12"/>
        <v>60.038950860164832</v>
      </c>
    </row>
    <row r="106" spans="1:10" ht="14.45" customHeight="1">
      <c r="A106" s="543" t="s">
        <v>761</v>
      </c>
      <c r="B106" s="918">
        <f t="shared" si="13"/>
        <v>60807</v>
      </c>
      <c r="C106" s="833">
        <f t="shared" si="13"/>
        <v>51292</v>
      </c>
      <c r="D106" s="1037">
        <f t="shared" si="14"/>
        <v>84.352130511289815</v>
      </c>
      <c r="E106" s="918">
        <v>15063</v>
      </c>
      <c r="F106" s="833">
        <v>12033</v>
      </c>
      <c r="G106" s="1037">
        <f t="shared" si="15"/>
        <v>79.884485162318271</v>
      </c>
      <c r="H106" s="918">
        <v>45744</v>
      </c>
      <c r="I106" s="833">
        <v>39259</v>
      </c>
      <c r="J106" s="1036">
        <f t="shared" si="12"/>
        <v>85.8232773697097</v>
      </c>
    </row>
    <row r="107" spans="1:10" ht="14.45" customHeight="1">
      <c r="A107" s="544" t="s">
        <v>12</v>
      </c>
      <c r="B107" s="914">
        <f t="shared" si="13"/>
        <v>11567</v>
      </c>
      <c r="C107" s="847">
        <f t="shared" si="13"/>
        <v>7379</v>
      </c>
      <c r="D107" s="1042">
        <f t="shared" si="14"/>
        <v>63.793550618137807</v>
      </c>
      <c r="E107" s="914">
        <v>3072</v>
      </c>
      <c r="F107" s="847">
        <v>1862</v>
      </c>
      <c r="G107" s="1042">
        <f t="shared" si="15"/>
        <v>60.611979166666664</v>
      </c>
      <c r="H107" s="914">
        <v>8495</v>
      </c>
      <c r="I107" s="847">
        <v>5517</v>
      </c>
      <c r="J107" s="1041">
        <f t="shared" si="12"/>
        <v>64.944084755738672</v>
      </c>
    </row>
    <row r="108" spans="1:10" ht="14.45" customHeight="1">
      <c r="A108" s="543" t="s">
        <v>13</v>
      </c>
      <c r="B108" s="918">
        <f t="shared" si="13"/>
        <v>12706</v>
      </c>
      <c r="C108" s="833">
        <f t="shared" si="13"/>
        <v>9204</v>
      </c>
      <c r="D108" s="1037">
        <f t="shared" si="14"/>
        <v>72.438218164646628</v>
      </c>
      <c r="E108" s="918">
        <v>2306</v>
      </c>
      <c r="F108" s="833">
        <v>1486</v>
      </c>
      <c r="G108" s="1037">
        <f t="shared" si="15"/>
        <v>64.440589765828264</v>
      </c>
      <c r="H108" s="918">
        <v>10400</v>
      </c>
      <c r="I108" s="833">
        <v>7718</v>
      </c>
      <c r="J108" s="1036">
        <f t="shared" si="12"/>
        <v>74.211538461538467</v>
      </c>
    </row>
    <row r="109" spans="1:10" ht="14.45" customHeight="1">
      <c r="A109" s="1148" t="s">
        <v>14</v>
      </c>
      <c r="B109" s="914">
        <f t="shared" si="13"/>
        <v>35146</v>
      </c>
      <c r="C109" s="847">
        <f t="shared" si="13"/>
        <v>23531</v>
      </c>
      <c r="D109" s="1042">
        <f t="shared" si="14"/>
        <v>66.952142491321908</v>
      </c>
      <c r="E109" s="914">
        <v>10439</v>
      </c>
      <c r="F109" s="847">
        <v>6785</v>
      </c>
      <c r="G109" s="1042">
        <f t="shared" si="15"/>
        <v>64.996647188428014</v>
      </c>
      <c r="H109" s="914">
        <v>24707</v>
      </c>
      <c r="I109" s="847">
        <v>16746</v>
      </c>
      <c r="J109" s="1041">
        <f t="shared" si="12"/>
        <v>67.778362407414903</v>
      </c>
    </row>
    <row r="110" spans="1:10" ht="14.45" customHeight="1">
      <c r="A110" s="543" t="s">
        <v>15</v>
      </c>
      <c r="B110" s="918">
        <f t="shared" si="13"/>
        <v>109648</v>
      </c>
      <c r="C110" s="833">
        <f t="shared" si="13"/>
        <v>79951</v>
      </c>
      <c r="D110" s="1037">
        <f t="shared" si="14"/>
        <v>72.916058660440683</v>
      </c>
      <c r="E110" s="918">
        <v>19020</v>
      </c>
      <c r="F110" s="833">
        <v>12556</v>
      </c>
      <c r="G110" s="1037">
        <f t="shared" si="15"/>
        <v>66.014721345951628</v>
      </c>
      <c r="H110" s="918">
        <v>90628</v>
      </c>
      <c r="I110" s="833">
        <v>67395</v>
      </c>
      <c r="J110" s="1036">
        <f t="shared" si="12"/>
        <v>74.364434832502084</v>
      </c>
    </row>
    <row r="111" spans="1:10" ht="14.45" customHeight="1">
      <c r="A111" s="1148" t="s">
        <v>24</v>
      </c>
      <c r="B111" s="914">
        <f t="shared" si="13"/>
        <v>6405</v>
      </c>
      <c r="C111" s="847">
        <f t="shared" si="13"/>
        <v>4150</v>
      </c>
      <c r="D111" s="1042">
        <f t="shared" si="14"/>
        <v>64.793130366900868</v>
      </c>
      <c r="E111" s="914">
        <v>1702</v>
      </c>
      <c r="F111" s="847">
        <v>1040</v>
      </c>
      <c r="G111" s="1042">
        <f t="shared" si="15"/>
        <v>61.104582843713274</v>
      </c>
      <c r="H111" s="914">
        <v>4703</v>
      </c>
      <c r="I111" s="847">
        <v>3110</v>
      </c>
      <c r="J111" s="1041">
        <f t="shared" si="12"/>
        <v>66.128003402083777</v>
      </c>
    </row>
    <row r="112" spans="1:10" ht="14.45" customHeight="1">
      <c r="A112" s="543" t="s">
        <v>16</v>
      </c>
      <c r="B112" s="918">
        <f t="shared" si="13"/>
        <v>79187</v>
      </c>
      <c r="C112" s="833">
        <f t="shared" si="13"/>
        <v>50304</v>
      </c>
      <c r="D112" s="1037">
        <f t="shared" si="14"/>
        <v>63.525578693472418</v>
      </c>
      <c r="E112" s="918">
        <v>12903</v>
      </c>
      <c r="F112" s="833">
        <v>6919</v>
      </c>
      <c r="G112" s="1037">
        <f t="shared" si="15"/>
        <v>53.623188405797109</v>
      </c>
      <c r="H112" s="918">
        <v>66284</v>
      </c>
      <c r="I112" s="833">
        <v>43385</v>
      </c>
      <c r="J112" s="1036">
        <f t="shared" si="12"/>
        <v>65.453201375897649</v>
      </c>
    </row>
    <row r="113" spans="1:10" ht="14.45" customHeight="1">
      <c r="A113" s="1148" t="s">
        <v>17</v>
      </c>
      <c r="B113" s="914">
        <f t="shared" si="13"/>
        <v>213126</v>
      </c>
      <c r="C113" s="847">
        <f t="shared" si="13"/>
        <v>145037</v>
      </c>
      <c r="D113" s="1042">
        <f t="shared" si="14"/>
        <v>68.052232012987616</v>
      </c>
      <c r="E113" s="914">
        <v>35852</v>
      </c>
      <c r="F113" s="847">
        <v>21493</v>
      </c>
      <c r="G113" s="1042">
        <f t="shared" si="15"/>
        <v>59.949235746959729</v>
      </c>
      <c r="H113" s="914">
        <v>177274</v>
      </c>
      <c r="I113" s="847">
        <v>123544</v>
      </c>
      <c r="J113" s="1041">
        <f t="shared" si="12"/>
        <v>69.690986833940684</v>
      </c>
    </row>
    <row r="114" spans="1:10" ht="14.45" customHeight="1">
      <c r="A114" s="543" t="s">
        <v>18</v>
      </c>
      <c r="B114" s="918">
        <f t="shared" si="13"/>
        <v>51665</v>
      </c>
      <c r="C114" s="833">
        <f t="shared" si="13"/>
        <v>32695</v>
      </c>
      <c r="D114" s="1037">
        <f t="shared" si="14"/>
        <v>63.282686538275421</v>
      </c>
      <c r="E114" s="918">
        <v>9225</v>
      </c>
      <c r="F114" s="833">
        <v>5300</v>
      </c>
      <c r="G114" s="1037">
        <f t="shared" si="15"/>
        <v>57.452574525745263</v>
      </c>
      <c r="H114" s="918">
        <v>42440</v>
      </c>
      <c r="I114" s="833">
        <v>27395</v>
      </c>
      <c r="J114" s="1036">
        <f t="shared" si="12"/>
        <v>64.54995287464655</v>
      </c>
    </row>
    <row r="115" spans="1:10" ht="14.45" customHeight="1">
      <c r="A115" s="544" t="s">
        <v>19</v>
      </c>
      <c r="B115" s="914">
        <f t="shared" si="13"/>
        <v>9606</v>
      </c>
      <c r="C115" s="847">
        <f t="shared" si="13"/>
        <v>5862</v>
      </c>
      <c r="D115" s="1042">
        <f t="shared" si="14"/>
        <v>61.024359775140539</v>
      </c>
      <c r="E115" s="914">
        <v>1608</v>
      </c>
      <c r="F115" s="847">
        <v>869</v>
      </c>
      <c r="G115" s="1042">
        <f t="shared" si="15"/>
        <v>54.042288557213936</v>
      </c>
      <c r="H115" s="914">
        <v>7998</v>
      </c>
      <c r="I115" s="847">
        <v>4993</v>
      </c>
      <c r="J115" s="1041">
        <f t="shared" si="12"/>
        <v>62.428107026756685</v>
      </c>
    </row>
    <row r="116" spans="1:10" ht="14.45" customHeight="1">
      <c r="A116" s="543" t="s">
        <v>20</v>
      </c>
      <c r="B116" s="918">
        <f t="shared" si="13"/>
        <v>19600</v>
      </c>
      <c r="C116" s="833">
        <f t="shared" si="13"/>
        <v>12956</v>
      </c>
      <c r="D116" s="1037">
        <f t="shared" si="14"/>
        <v>66.102040816326536</v>
      </c>
      <c r="E116" s="918">
        <v>4586</v>
      </c>
      <c r="F116" s="833">
        <v>2766</v>
      </c>
      <c r="G116" s="1037">
        <f t="shared" si="15"/>
        <v>60.313999127780207</v>
      </c>
      <c r="H116" s="918">
        <v>15014</v>
      </c>
      <c r="I116" s="833">
        <v>10190</v>
      </c>
      <c r="J116" s="1036">
        <f t="shared" si="12"/>
        <v>67.869988011189548</v>
      </c>
    </row>
    <row r="117" spans="1:10" ht="14.45" customHeight="1">
      <c r="A117" s="1148" t="s">
        <v>21</v>
      </c>
      <c r="B117" s="914">
        <f t="shared" si="13"/>
        <v>9381</v>
      </c>
      <c r="C117" s="847">
        <f t="shared" si="13"/>
        <v>6245</v>
      </c>
      <c r="D117" s="1042">
        <f t="shared" si="14"/>
        <v>66.570728067370226</v>
      </c>
      <c r="E117" s="914">
        <v>2570</v>
      </c>
      <c r="F117" s="847">
        <v>1634</v>
      </c>
      <c r="G117" s="1042">
        <f t="shared" si="15"/>
        <v>63.579766536964975</v>
      </c>
      <c r="H117" s="914">
        <v>6811</v>
      </c>
      <c r="I117" s="847">
        <v>4611</v>
      </c>
      <c r="J117" s="1041">
        <f t="shared" si="12"/>
        <v>67.699309939803271</v>
      </c>
    </row>
    <row r="118" spans="1:10" ht="14.45" customHeight="1">
      <c r="A118" s="543" t="s">
        <v>22</v>
      </c>
      <c r="B118" s="918">
        <f t="shared" si="13"/>
        <v>23955</v>
      </c>
      <c r="C118" s="833">
        <f t="shared" si="13"/>
        <v>16015</v>
      </c>
      <c r="D118" s="1037">
        <f t="shared" si="14"/>
        <v>66.854518889584639</v>
      </c>
      <c r="E118" s="918">
        <v>4339</v>
      </c>
      <c r="F118" s="833">
        <v>2622</v>
      </c>
      <c r="G118" s="1037">
        <f t="shared" si="15"/>
        <v>60.428670200507028</v>
      </c>
      <c r="H118" s="918">
        <v>19616</v>
      </c>
      <c r="I118" s="833">
        <v>13393</v>
      </c>
      <c r="J118" s="1036">
        <f t="shared" si="12"/>
        <v>68.275897226753671</v>
      </c>
    </row>
    <row r="119" spans="1:10" ht="14.45" customHeight="1" thickBot="1">
      <c r="A119" s="1149" t="s">
        <v>23</v>
      </c>
      <c r="B119" s="922">
        <f t="shared" si="13"/>
        <v>9700</v>
      </c>
      <c r="C119" s="865">
        <f t="shared" si="13"/>
        <v>6750</v>
      </c>
      <c r="D119" s="1048">
        <f t="shared" si="14"/>
        <v>69.587628865979383</v>
      </c>
      <c r="E119" s="922">
        <v>2437</v>
      </c>
      <c r="F119" s="865">
        <v>1649</v>
      </c>
      <c r="G119" s="1048">
        <f t="shared" si="15"/>
        <v>67.665162084530166</v>
      </c>
      <c r="H119" s="922">
        <v>7263</v>
      </c>
      <c r="I119" s="865">
        <v>5101</v>
      </c>
      <c r="J119" s="1047">
        <f t="shared" si="12"/>
        <v>70.232686217816337</v>
      </c>
    </row>
    <row r="120" spans="1:10" ht="14.45" customHeight="1">
      <c r="A120" s="1150" t="s">
        <v>28</v>
      </c>
      <c r="B120" s="927">
        <v>858610</v>
      </c>
      <c r="C120" s="931">
        <v>561320</v>
      </c>
      <c r="D120" s="1053">
        <v>65.375432384901174</v>
      </c>
      <c r="E120" s="927">
        <v>152076</v>
      </c>
      <c r="F120" s="931">
        <v>88161</v>
      </c>
      <c r="G120" s="1053">
        <v>57.97167205870749</v>
      </c>
      <c r="H120" s="927">
        <v>706534</v>
      </c>
      <c r="I120" s="931">
        <v>473159</v>
      </c>
      <c r="J120" s="1052">
        <v>66.969034752750758</v>
      </c>
    </row>
    <row r="121" spans="1:10" ht="14.45" customHeight="1">
      <c r="A121" s="1151" t="s">
        <v>27</v>
      </c>
      <c r="B121" s="939">
        <v>117460</v>
      </c>
      <c r="C121" s="943">
        <v>88772</v>
      </c>
      <c r="D121" s="1057">
        <v>75.576366422611954</v>
      </c>
      <c r="E121" s="939">
        <v>29430</v>
      </c>
      <c r="F121" s="943">
        <v>20984</v>
      </c>
      <c r="G121" s="1057">
        <v>71.301393136255513</v>
      </c>
      <c r="H121" s="939">
        <v>88030</v>
      </c>
      <c r="I121" s="943">
        <v>67788</v>
      </c>
      <c r="J121" s="1056">
        <v>77.005566284221288</v>
      </c>
    </row>
    <row r="122" spans="1:10" ht="14.45" customHeight="1">
      <c r="A122" s="1152" t="s">
        <v>26</v>
      </c>
      <c r="B122" s="951">
        <v>976070</v>
      </c>
      <c r="C122" s="955">
        <v>650092</v>
      </c>
      <c r="D122" s="1061">
        <v>66.603010030018339</v>
      </c>
      <c r="E122" s="951">
        <v>181506</v>
      </c>
      <c r="F122" s="955">
        <v>109145</v>
      </c>
      <c r="G122" s="1061">
        <v>60.132998358180998</v>
      </c>
      <c r="H122" s="951">
        <v>794564</v>
      </c>
      <c r="I122" s="955">
        <v>540947</v>
      </c>
      <c r="J122" s="1060">
        <v>68.080985295080069</v>
      </c>
    </row>
    <row r="123" spans="1:10" ht="14.45" customHeight="1">
      <c r="A123" s="1850" t="s">
        <v>762</v>
      </c>
      <c r="B123" s="1850"/>
      <c r="C123" s="1850"/>
      <c r="D123" s="1850"/>
      <c r="E123" s="1963"/>
      <c r="F123" s="1963"/>
      <c r="G123" s="1963"/>
      <c r="H123" s="1963"/>
      <c r="I123" s="1963"/>
      <c r="J123" s="1963"/>
    </row>
    <row r="124" spans="1:10" ht="14.45" customHeight="1">
      <c r="A124" s="1839" t="s">
        <v>763</v>
      </c>
      <c r="B124" s="1839"/>
      <c r="C124" s="1839"/>
      <c r="D124" s="1839"/>
      <c r="E124" s="1839"/>
      <c r="F124" s="1839"/>
      <c r="G124" s="1839"/>
      <c r="H124" s="1839"/>
      <c r="I124" s="1839"/>
      <c r="J124" s="1839"/>
    </row>
    <row r="125" spans="1:10" ht="33" customHeight="1">
      <c r="A125" s="1850" t="s">
        <v>486</v>
      </c>
      <c r="B125" s="1850"/>
      <c r="C125" s="1850"/>
      <c r="D125" s="1850"/>
      <c r="E125" s="1963"/>
      <c r="F125" s="1963"/>
      <c r="G125" s="1963"/>
      <c r="H125" s="1963"/>
      <c r="I125" s="1963"/>
      <c r="J125" s="1963"/>
    </row>
    <row r="126" spans="1:10" ht="14.45" customHeight="1">
      <c r="A126" s="1486"/>
      <c r="B126" s="1486"/>
      <c r="C126" s="1486"/>
      <c r="D126" s="1486"/>
      <c r="E126" s="1486"/>
      <c r="F126" s="1486"/>
      <c r="G126" s="1486"/>
      <c r="H126" s="1486"/>
      <c r="I126" s="1486"/>
      <c r="J126" s="1486"/>
    </row>
    <row r="127" spans="1:10" ht="24" customHeight="1">
      <c r="A127" s="1957">
        <v>2019</v>
      </c>
      <c r="B127" s="1957"/>
      <c r="C127" s="1957"/>
      <c r="D127" s="1957"/>
      <c r="E127" s="1957"/>
      <c r="F127" s="1957"/>
      <c r="G127" s="1957"/>
      <c r="H127" s="1957"/>
      <c r="I127" s="1957"/>
      <c r="J127" s="1957"/>
    </row>
    <row r="128" spans="1:10" ht="14.45" customHeight="1">
      <c r="A128" s="1006"/>
      <c r="B128" s="1346"/>
      <c r="C128" s="1346"/>
      <c r="D128" s="1346"/>
      <c r="E128" s="1346"/>
      <c r="F128" s="1346"/>
      <c r="G128" s="1346"/>
      <c r="H128" s="1346"/>
      <c r="I128" s="1346"/>
      <c r="J128" s="1346"/>
    </row>
    <row r="129" spans="1:10" ht="33" customHeight="1">
      <c r="A129" s="1958" t="s">
        <v>858</v>
      </c>
      <c r="B129" s="1958"/>
      <c r="C129" s="1958"/>
      <c r="D129" s="1958"/>
      <c r="E129" s="1958"/>
      <c r="F129" s="1958"/>
      <c r="G129" s="1958"/>
      <c r="H129" s="1958"/>
      <c r="I129" s="1958"/>
      <c r="J129" s="1958"/>
    </row>
    <row r="130" spans="1:10" ht="14.45" customHeight="1">
      <c r="A130" s="1959" t="s">
        <v>8</v>
      </c>
      <c r="B130" s="1834" t="s">
        <v>539</v>
      </c>
      <c r="C130" s="1835"/>
      <c r="D130" s="1841"/>
      <c r="E130" s="1964" t="s">
        <v>33</v>
      </c>
      <c r="F130" s="1965"/>
      <c r="G130" s="1965"/>
      <c r="H130" s="1965"/>
      <c r="I130" s="1965"/>
      <c r="J130" s="1965"/>
    </row>
    <row r="131" spans="1:10" ht="30" customHeight="1">
      <c r="A131" s="1959"/>
      <c r="B131" s="1834"/>
      <c r="C131" s="1835"/>
      <c r="D131" s="1841"/>
      <c r="E131" s="1926" t="s">
        <v>552</v>
      </c>
      <c r="F131" s="1966"/>
      <c r="G131" s="1844"/>
      <c r="H131" s="1834" t="s">
        <v>634</v>
      </c>
      <c r="I131" s="1835"/>
      <c r="J131" s="1835"/>
    </row>
    <row r="132" spans="1:10" ht="14.45" customHeight="1">
      <c r="A132" s="1959"/>
      <c r="B132" s="1954" t="s">
        <v>759</v>
      </c>
      <c r="C132" s="1952" t="s">
        <v>33</v>
      </c>
      <c r="D132" s="1953"/>
      <c r="E132" s="1954" t="s">
        <v>759</v>
      </c>
      <c r="F132" s="1952" t="s">
        <v>33</v>
      </c>
      <c r="G132" s="1953"/>
      <c r="H132" s="1954" t="s">
        <v>759</v>
      </c>
      <c r="I132" s="1952" t="s">
        <v>33</v>
      </c>
      <c r="J132" s="1956"/>
    </row>
    <row r="133" spans="1:10" ht="47.25" customHeight="1">
      <c r="A133" s="1959"/>
      <c r="B133" s="1954"/>
      <c r="C133" s="1952" t="s">
        <v>760</v>
      </c>
      <c r="D133" s="1953"/>
      <c r="E133" s="1954"/>
      <c r="F133" s="1952" t="s">
        <v>760</v>
      </c>
      <c r="G133" s="1953"/>
      <c r="H133" s="1954"/>
      <c r="I133" s="1952" t="s">
        <v>760</v>
      </c>
      <c r="J133" s="1956"/>
    </row>
    <row r="134" spans="1:10" ht="14.45" customHeight="1" thickBot="1">
      <c r="A134" s="1960"/>
      <c r="B134" s="1955"/>
      <c r="C134" s="1487" t="s">
        <v>1</v>
      </c>
      <c r="D134" s="1488" t="s">
        <v>469</v>
      </c>
      <c r="E134" s="1955"/>
      <c r="F134" s="1487" t="s">
        <v>1</v>
      </c>
      <c r="G134" s="1488" t="s">
        <v>469</v>
      </c>
      <c r="H134" s="1955"/>
      <c r="I134" s="1487" t="s">
        <v>1</v>
      </c>
      <c r="J134" s="1489" t="s">
        <v>469</v>
      </c>
    </row>
    <row r="135" spans="1:10" ht="14.45" customHeight="1">
      <c r="A135" s="543" t="s">
        <v>9</v>
      </c>
      <c r="B135" s="918">
        <f t="shared" ref="B135:C150" si="16">SUM(E135,H135)</f>
        <v>164574</v>
      </c>
      <c r="C135" s="833">
        <f t="shared" si="16"/>
        <v>103672</v>
      </c>
      <c r="D135" s="1037">
        <f t="shared" ref="D135:D150" si="17">C135/B135*100</f>
        <v>62.994154605223187</v>
      </c>
      <c r="E135" s="918">
        <f>25041+2716</f>
        <v>27757</v>
      </c>
      <c r="F135" s="833">
        <f>14183+1162</f>
        <v>15345</v>
      </c>
      <c r="G135" s="1037">
        <f t="shared" ref="G135:G150" si="18">F135/E135*100</f>
        <v>55.283351947256541</v>
      </c>
      <c r="H135" s="918">
        <v>136817</v>
      </c>
      <c r="I135" s="833">
        <f>88179+148</f>
        <v>88327</v>
      </c>
      <c r="J135" s="1036">
        <f t="shared" ref="J135:J150" si="19">I135/H135*100</f>
        <v>64.558497847489718</v>
      </c>
    </row>
    <row r="136" spans="1:10" ht="14.45" customHeight="1">
      <c r="A136" s="544" t="s">
        <v>10</v>
      </c>
      <c r="B136" s="914">
        <f t="shared" si="16"/>
        <v>146342</v>
      </c>
      <c r="C136" s="847">
        <f t="shared" si="16"/>
        <v>86305</v>
      </c>
      <c r="D136" s="1042">
        <f t="shared" si="17"/>
        <v>58.974867092153993</v>
      </c>
      <c r="E136" s="914">
        <f>24320+2208</f>
        <v>26528</v>
      </c>
      <c r="F136" s="847">
        <f>12654+1243</f>
        <v>13897</v>
      </c>
      <c r="G136" s="1042">
        <f t="shared" si="18"/>
        <v>52.386158021712902</v>
      </c>
      <c r="H136" s="914">
        <v>119814</v>
      </c>
      <c r="I136" s="847">
        <f>71957+451</f>
        <v>72408</v>
      </c>
      <c r="J136" s="1041">
        <f t="shared" si="19"/>
        <v>60.433672191897436</v>
      </c>
    </row>
    <row r="137" spans="1:10" ht="14.45" customHeight="1">
      <c r="A137" s="543" t="s">
        <v>761</v>
      </c>
      <c r="B137" s="918">
        <f t="shared" si="16"/>
        <v>58001</v>
      </c>
      <c r="C137" s="833">
        <f t="shared" si="16"/>
        <v>49541</v>
      </c>
      <c r="D137" s="1037">
        <f t="shared" si="17"/>
        <v>85.414044585438191</v>
      </c>
      <c r="E137" s="918">
        <f>13400+863</f>
        <v>14263</v>
      </c>
      <c r="F137" s="833">
        <f>11045+468</f>
        <v>11513</v>
      </c>
      <c r="G137" s="1037">
        <f t="shared" si="18"/>
        <v>80.719343756572954</v>
      </c>
      <c r="H137" s="918">
        <v>43738</v>
      </c>
      <c r="I137" s="833">
        <f>37718+310</f>
        <v>38028</v>
      </c>
      <c r="J137" s="1036">
        <f t="shared" si="19"/>
        <v>86.944990626000276</v>
      </c>
    </row>
    <row r="138" spans="1:10" ht="14.45" customHeight="1">
      <c r="A138" s="544" t="s">
        <v>12</v>
      </c>
      <c r="B138" s="914">
        <f t="shared" si="16"/>
        <v>10521</v>
      </c>
      <c r="C138" s="847">
        <f t="shared" si="16"/>
        <v>6683</v>
      </c>
      <c r="D138" s="1042">
        <f t="shared" si="17"/>
        <v>63.520577891835373</v>
      </c>
      <c r="E138" s="914">
        <f>2671+200</f>
        <v>2871</v>
      </c>
      <c r="F138" s="847">
        <f>1666+116</f>
        <v>1782</v>
      </c>
      <c r="G138" s="1042">
        <f t="shared" si="18"/>
        <v>62.068965517241381</v>
      </c>
      <c r="H138" s="914">
        <v>7650</v>
      </c>
      <c r="I138" s="847">
        <f>4894+7</f>
        <v>4901</v>
      </c>
      <c r="J138" s="1041">
        <f t="shared" si="19"/>
        <v>64.06535947712419</v>
      </c>
    </row>
    <row r="139" spans="1:10" ht="14.45" customHeight="1">
      <c r="A139" s="543" t="s">
        <v>13</v>
      </c>
      <c r="B139" s="918">
        <f t="shared" si="16"/>
        <v>12158</v>
      </c>
      <c r="C139" s="833">
        <f t="shared" si="16"/>
        <v>9003</v>
      </c>
      <c r="D139" s="1037">
        <f t="shared" si="17"/>
        <v>74.050008225037018</v>
      </c>
      <c r="E139" s="918">
        <f>1999+146</f>
        <v>2145</v>
      </c>
      <c r="F139" s="833">
        <f>1410+49</f>
        <v>1459</v>
      </c>
      <c r="G139" s="1037">
        <f t="shared" si="18"/>
        <v>68.018648018648022</v>
      </c>
      <c r="H139" s="918">
        <v>10013</v>
      </c>
      <c r="I139" s="833">
        <f>7534+10</f>
        <v>7544</v>
      </c>
      <c r="J139" s="1036">
        <f t="shared" si="19"/>
        <v>75.342055328073513</v>
      </c>
    </row>
    <row r="140" spans="1:10" ht="14.45" customHeight="1">
      <c r="A140" s="544" t="s">
        <v>14</v>
      </c>
      <c r="B140" s="914">
        <f t="shared" si="16"/>
        <v>33392</v>
      </c>
      <c r="C140" s="847">
        <f t="shared" si="16"/>
        <v>22889</v>
      </c>
      <c r="D140" s="1042">
        <f t="shared" si="17"/>
        <v>68.546358409199797</v>
      </c>
      <c r="E140" s="914">
        <f>9815+186</f>
        <v>10001</v>
      </c>
      <c r="F140" s="847">
        <f>6558+177</f>
        <v>6735</v>
      </c>
      <c r="G140" s="1042">
        <f t="shared" si="18"/>
        <v>67.343265673432668</v>
      </c>
      <c r="H140" s="914">
        <v>23391</v>
      </c>
      <c r="I140" s="847">
        <f>16046+108</f>
        <v>16154</v>
      </c>
      <c r="J140" s="1041">
        <f t="shared" si="19"/>
        <v>69.060749861057673</v>
      </c>
    </row>
    <row r="141" spans="1:10" ht="14.45" customHeight="1">
      <c r="A141" s="543" t="s">
        <v>15</v>
      </c>
      <c r="B141" s="918">
        <f t="shared" si="16"/>
        <v>105571</v>
      </c>
      <c r="C141" s="833">
        <f t="shared" si="16"/>
        <v>77215</v>
      </c>
      <c r="D141" s="1037">
        <f t="shared" si="17"/>
        <v>73.140351043373656</v>
      </c>
      <c r="E141" s="918">
        <f>16702+2008</f>
        <v>18710</v>
      </c>
      <c r="F141" s="833">
        <f>11405+969</f>
        <v>12374</v>
      </c>
      <c r="G141" s="1037">
        <f t="shared" si="18"/>
        <v>66.135756280064143</v>
      </c>
      <c r="H141" s="918">
        <v>86861</v>
      </c>
      <c r="I141" s="833">
        <f>64720+121</f>
        <v>64841</v>
      </c>
      <c r="J141" s="1036">
        <f t="shared" si="19"/>
        <v>74.649152093574784</v>
      </c>
    </row>
    <row r="142" spans="1:10" ht="14.45" customHeight="1">
      <c r="A142" s="544" t="s">
        <v>24</v>
      </c>
      <c r="B142" s="914">
        <f t="shared" si="16"/>
        <v>5783</v>
      </c>
      <c r="C142" s="847">
        <f t="shared" si="16"/>
        <v>3865</v>
      </c>
      <c r="D142" s="1042">
        <f t="shared" si="17"/>
        <v>66.833823275116728</v>
      </c>
      <c r="E142" s="914">
        <f>1320+177</f>
        <v>1497</v>
      </c>
      <c r="F142" s="847">
        <f>823+102</f>
        <v>925</v>
      </c>
      <c r="G142" s="1042">
        <f t="shared" si="18"/>
        <v>61.790247160988642</v>
      </c>
      <c r="H142" s="914">
        <v>4286</v>
      </c>
      <c r="I142" s="847">
        <f>2895+45</f>
        <v>2940</v>
      </c>
      <c r="J142" s="1041">
        <f t="shared" si="19"/>
        <v>68.595426971535232</v>
      </c>
    </row>
    <row r="143" spans="1:10" ht="14.45" customHeight="1">
      <c r="A143" s="543" t="s">
        <v>16</v>
      </c>
      <c r="B143" s="918">
        <f t="shared" si="16"/>
        <v>76774</v>
      </c>
      <c r="C143" s="833">
        <f t="shared" si="16"/>
        <v>48421</v>
      </c>
      <c r="D143" s="1037">
        <f t="shared" si="17"/>
        <v>63.069528746711121</v>
      </c>
      <c r="E143" s="918">
        <f>11076+1886</f>
        <v>12962</v>
      </c>
      <c r="F143" s="833">
        <f>6316+653</f>
        <v>6969</v>
      </c>
      <c r="G143" s="1037">
        <f t="shared" si="18"/>
        <v>53.764851103224807</v>
      </c>
      <c r="H143" s="918">
        <v>63812</v>
      </c>
      <c r="I143" s="833">
        <f>41242+210</f>
        <v>41452</v>
      </c>
      <c r="J143" s="1036">
        <f t="shared" si="19"/>
        <v>64.959568733153645</v>
      </c>
    </row>
    <row r="144" spans="1:10" ht="14.45" customHeight="1">
      <c r="A144" s="544" t="s">
        <v>17</v>
      </c>
      <c r="B144" s="914">
        <f t="shared" si="16"/>
        <v>208272</v>
      </c>
      <c r="C144" s="847">
        <f t="shared" si="16"/>
        <v>141898</v>
      </c>
      <c r="D144" s="1042">
        <f t="shared" si="17"/>
        <v>68.131097795190911</v>
      </c>
      <c r="E144" s="914">
        <f>24487+10378</f>
        <v>34865</v>
      </c>
      <c r="F144" s="847">
        <f>15293+5783</f>
        <v>21076</v>
      </c>
      <c r="G144" s="1042">
        <f t="shared" si="18"/>
        <v>60.450308332138249</v>
      </c>
      <c r="H144" s="914">
        <v>173407</v>
      </c>
      <c r="I144" s="847">
        <f>119565+1257</f>
        <v>120822</v>
      </c>
      <c r="J144" s="1041">
        <f t="shared" si="19"/>
        <v>69.67538796011695</v>
      </c>
    </row>
    <row r="145" spans="1:10" ht="14.45" customHeight="1">
      <c r="A145" s="543" t="s">
        <v>18</v>
      </c>
      <c r="B145" s="918">
        <f t="shared" si="16"/>
        <v>51311</v>
      </c>
      <c r="C145" s="833">
        <f t="shared" si="16"/>
        <v>32308</v>
      </c>
      <c r="D145" s="1037">
        <f t="shared" si="17"/>
        <v>62.965056225760563</v>
      </c>
      <c r="E145" s="918">
        <f>8962+586</f>
        <v>9548</v>
      </c>
      <c r="F145" s="833">
        <f>5275+283</f>
        <v>5558</v>
      </c>
      <c r="G145" s="1037">
        <f t="shared" si="18"/>
        <v>58.21114369501467</v>
      </c>
      <c r="H145" s="918">
        <v>41763</v>
      </c>
      <c r="I145" s="833">
        <f>26693+57</f>
        <v>26750</v>
      </c>
      <c r="J145" s="1036">
        <f t="shared" si="19"/>
        <v>64.051911979503387</v>
      </c>
    </row>
    <row r="146" spans="1:10" ht="14.45" customHeight="1">
      <c r="A146" s="544" t="s">
        <v>19</v>
      </c>
      <c r="B146" s="914">
        <f t="shared" si="16"/>
        <v>9915</v>
      </c>
      <c r="C146" s="847">
        <f t="shared" si="16"/>
        <v>6244</v>
      </c>
      <c r="D146" s="1042">
        <f t="shared" si="17"/>
        <v>62.975289964699954</v>
      </c>
      <c r="E146" s="914">
        <f>1503+127</f>
        <v>1630</v>
      </c>
      <c r="F146" s="847">
        <f>835+69</f>
        <v>904</v>
      </c>
      <c r="G146" s="1042">
        <f t="shared" si="18"/>
        <v>55.460122699386503</v>
      </c>
      <c r="H146" s="914">
        <v>8285</v>
      </c>
      <c r="I146" s="847">
        <f>5307+33</f>
        <v>5340</v>
      </c>
      <c r="J146" s="1041">
        <f t="shared" si="19"/>
        <v>64.453832226916106</v>
      </c>
    </row>
    <row r="147" spans="1:10" ht="14.45" customHeight="1">
      <c r="A147" s="543" t="s">
        <v>20</v>
      </c>
      <c r="B147" s="918">
        <f t="shared" si="16"/>
        <v>18302</v>
      </c>
      <c r="C147" s="833">
        <f t="shared" si="16"/>
        <v>11737</v>
      </c>
      <c r="D147" s="1037">
        <f t="shared" si="17"/>
        <v>64.129603322041305</v>
      </c>
      <c r="E147" s="918">
        <f>3778+442</f>
        <v>4220</v>
      </c>
      <c r="F147" s="833">
        <f>2232+231</f>
        <v>2463</v>
      </c>
      <c r="G147" s="1037">
        <f t="shared" si="18"/>
        <v>58.36492890995261</v>
      </c>
      <c r="H147" s="918">
        <v>14082</v>
      </c>
      <c r="I147" s="833">
        <f>9251+23</f>
        <v>9274</v>
      </c>
      <c r="J147" s="1036">
        <f t="shared" si="19"/>
        <v>65.857122567817072</v>
      </c>
    </row>
    <row r="148" spans="1:10" ht="14.45" customHeight="1">
      <c r="A148" s="544" t="s">
        <v>21</v>
      </c>
      <c r="B148" s="914">
        <f t="shared" si="16"/>
        <v>8764</v>
      </c>
      <c r="C148" s="847">
        <f t="shared" si="16"/>
        <v>5687</v>
      </c>
      <c r="D148" s="1042">
        <f t="shared" si="17"/>
        <v>64.890460976722949</v>
      </c>
      <c r="E148" s="914">
        <f>2414+75</f>
        <v>2489</v>
      </c>
      <c r="F148" s="847">
        <f>1495+37</f>
        <v>1532</v>
      </c>
      <c r="G148" s="1042">
        <f t="shared" si="18"/>
        <v>61.550823623945362</v>
      </c>
      <c r="H148" s="914">
        <v>6275</v>
      </c>
      <c r="I148" s="847">
        <f>4150+5</f>
        <v>4155</v>
      </c>
      <c r="J148" s="1041">
        <f t="shared" si="19"/>
        <v>66.215139442231077</v>
      </c>
    </row>
    <row r="149" spans="1:10" ht="14.45" customHeight="1">
      <c r="A149" s="543" t="s">
        <v>22</v>
      </c>
      <c r="B149" s="918">
        <f t="shared" si="16"/>
        <v>24141</v>
      </c>
      <c r="C149" s="833">
        <f t="shared" si="16"/>
        <v>16270</v>
      </c>
      <c r="D149" s="1037">
        <f t="shared" si="17"/>
        <v>67.39571683028872</v>
      </c>
      <c r="E149" s="918">
        <f>3568+835</f>
        <v>4403</v>
      </c>
      <c r="F149" s="833">
        <f>2228+512</f>
        <v>2740</v>
      </c>
      <c r="G149" s="1037">
        <f t="shared" si="18"/>
        <v>62.230297524415171</v>
      </c>
      <c r="H149" s="918">
        <v>19738</v>
      </c>
      <c r="I149" s="833">
        <f>13300+230</f>
        <v>13530</v>
      </c>
      <c r="J149" s="1036">
        <f t="shared" si="19"/>
        <v>68.547978518593581</v>
      </c>
    </row>
    <row r="150" spans="1:10" ht="14.45" customHeight="1" thickBot="1">
      <c r="A150" s="1149" t="s">
        <v>23</v>
      </c>
      <c r="B150" s="922">
        <f t="shared" si="16"/>
        <v>8989</v>
      </c>
      <c r="C150" s="865">
        <f t="shared" si="16"/>
        <v>6147</v>
      </c>
      <c r="D150" s="1048">
        <f t="shared" si="17"/>
        <v>68.383579931026802</v>
      </c>
      <c r="E150" s="922">
        <f>2238+88</f>
        <v>2326</v>
      </c>
      <c r="F150" s="865">
        <f>1455+51</f>
        <v>1506</v>
      </c>
      <c r="G150" s="1048">
        <f t="shared" si="18"/>
        <v>64.746345657781603</v>
      </c>
      <c r="H150" s="922">
        <v>6663</v>
      </c>
      <c r="I150" s="865">
        <f>4640+1</f>
        <v>4641</v>
      </c>
      <c r="J150" s="1047">
        <f t="shared" si="19"/>
        <v>69.65330932012607</v>
      </c>
    </row>
    <row r="151" spans="1:10" ht="14.45" customHeight="1">
      <c r="A151" s="1150" t="s">
        <v>28</v>
      </c>
      <c r="B151" s="927">
        <v>832450</v>
      </c>
      <c r="C151" s="931">
        <v>544225</v>
      </c>
      <c r="D151" s="1053">
        <v>65.376298876809415</v>
      </c>
      <c r="E151" s="927">
        <v>148549</v>
      </c>
      <c r="F151" s="931">
        <v>87057</v>
      </c>
      <c r="G151" s="1053">
        <v>58.604904778894507</v>
      </c>
      <c r="H151" s="927">
        <v>683901</v>
      </c>
      <c r="I151" s="931">
        <v>457168</v>
      </c>
      <c r="J151" s="1052">
        <v>66.847102139052296</v>
      </c>
    </row>
    <row r="152" spans="1:10" ht="14.45" customHeight="1">
      <c r="A152" s="1151" t="s">
        <v>27</v>
      </c>
      <c r="B152" s="939">
        <v>110360</v>
      </c>
      <c r="C152" s="943">
        <v>83660</v>
      </c>
      <c r="D152" s="1057">
        <v>75.806451612903231</v>
      </c>
      <c r="E152" s="939">
        <v>27666</v>
      </c>
      <c r="F152" s="943">
        <v>19721</v>
      </c>
      <c r="G152" s="1057">
        <v>71.282440540735919</v>
      </c>
      <c r="H152" s="939">
        <v>82694</v>
      </c>
      <c r="I152" s="943">
        <v>63939</v>
      </c>
      <c r="J152" s="1056">
        <v>77.31999903257794</v>
      </c>
    </row>
    <row r="153" spans="1:10" ht="14.45" customHeight="1">
      <c r="A153" s="1152" t="s">
        <v>26</v>
      </c>
      <c r="B153" s="951">
        <v>942810</v>
      </c>
      <c r="C153" s="955">
        <v>627885</v>
      </c>
      <c r="D153" s="1061">
        <v>66.5971934960384</v>
      </c>
      <c r="E153" s="951">
        <v>176215</v>
      </c>
      <c r="F153" s="955">
        <v>106778</v>
      </c>
      <c r="G153" s="1061">
        <v>60.595295519677663</v>
      </c>
      <c r="H153" s="951">
        <v>766595</v>
      </c>
      <c r="I153" s="955">
        <v>521107</v>
      </c>
      <c r="J153" s="1060">
        <v>67.976832616962028</v>
      </c>
    </row>
    <row r="154" spans="1:10" ht="14.45" customHeight="1">
      <c r="A154" s="1850" t="s">
        <v>762</v>
      </c>
      <c r="B154" s="1850"/>
      <c r="C154" s="1850"/>
      <c r="D154" s="1850"/>
      <c r="E154" s="1963"/>
      <c r="F154" s="1963"/>
      <c r="G154" s="1963"/>
      <c r="H154" s="1963"/>
      <c r="I154" s="1963"/>
      <c r="J154" s="1963"/>
    </row>
    <row r="155" spans="1:10" ht="14.45" customHeight="1">
      <c r="A155" s="1839" t="s">
        <v>763</v>
      </c>
      <c r="B155" s="1839"/>
      <c r="C155" s="1839"/>
      <c r="D155" s="1839"/>
      <c r="E155" s="1839"/>
      <c r="F155" s="1839"/>
      <c r="G155" s="1839"/>
      <c r="H155" s="1839"/>
      <c r="I155" s="1839"/>
      <c r="J155" s="1839"/>
    </row>
    <row r="156" spans="1:10" ht="33" customHeight="1">
      <c r="A156" s="1850" t="s">
        <v>490</v>
      </c>
      <c r="B156" s="1850"/>
      <c r="C156" s="1850"/>
      <c r="D156" s="1850"/>
      <c r="E156" s="1850"/>
      <c r="F156" s="1850"/>
      <c r="G156" s="1850"/>
      <c r="H156" s="1850"/>
      <c r="I156" s="1850"/>
      <c r="J156" s="1850"/>
    </row>
    <row r="157" spans="1:10" ht="14.45" customHeight="1">
      <c r="A157" s="1486"/>
      <c r="B157" s="1486"/>
      <c r="C157" s="1486"/>
      <c r="D157" s="1486"/>
      <c r="E157" s="1486"/>
      <c r="F157" s="1486"/>
      <c r="G157" s="1486"/>
      <c r="H157" s="1486"/>
      <c r="I157" s="1486"/>
      <c r="J157" s="1486"/>
    </row>
    <row r="158" spans="1:10" ht="24" customHeight="1">
      <c r="A158" s="1957">
        <v>2018</v>
      </c>
      <c r="B158" s="1957"/>
      <c r="C158" s="1957"/>
      <c r="D158" s="1957"/>
      <c r="E158" s="1957"/>
      <c r="F158" s="1957"/>
      <c r="G158" s="1957"/>
      <c r="H158" s="1957"/>
      <c r="I158" s="1957"/>
      <c r="J158" s="1957"/>
    </row>
    <row r="159" spans="1:10" ht="14.45" customHeight="1">
      <c r="A159" s="1006"/>
      <c r="B159" s="1346"/>
      <c r="C159" s="1346"/>
      <c r="D159" s="1346"/>
      <c r="E159" s="1346"/>
      <c r="F159" s="1346"/>
      <c r="G159" s="1346"/>
      <c r="H159" s="1346"/>
      <c r="I159" s="1346"/>
      <c r="J159" s="1346"/>
    </row>
    <row r="160" spans="1:10" ht="33" customHeight="1">
      <c r="A160" s="1967" t="s">
        <v>859</v>
      </c>
      <c r="B160" s="1967"/>
      <c r="C160" s="1967"/>
      <c r="D160" s="1967"/>
      <c r="E160" s="1967"/>
      <c r="F160" s="1967"/>
      <c r="G160" s="1967"/>
      <c r="H160" s="1967"/>
      <c r="I160" s="1967"/>
      <c r="J160" s="1967"/>
    </row>
    <row r="161" spans="1:10" ht="14.45" customHeight="1">
      <c r="A161" s="1959" t="s">
        <v>8</v>
      </c>
      <c r="B161" s="1834" t="s">
        <v>539</v>
      </c>
      <c r="C161" s="1835"/>
      <c r="D161" s="1841"/>
      <c r="E161" s="1964" t="s">
        <v>33</v>
      </c>
      <c r="F161" s="1965"/>
      <c r="G161" s="1965"/>
      <c r="H161" s="1965"/>
      <c r="I161" s="1965"/>
      <c r="J161" s="1965"/>
    </row>
    <row r="162" spans="1:10" ht="30" customHeight="1">
      <c r="A162" s="1959"/>
      <c r="B162" s="1834"/>
      <c r="C162" s="1835"/>
      <c r="D162" s="1841"/>
      <c r="E162" s="1926" t="s">
        <v>552</v>
      </c>
      <c r="F162" s="1966"/>
      <c r="G162" s="1844"/>
      <c r="H162" s="1834" t="s">
        <v>634</v>
      </c>
      <c r="I162" s="1835"/>
      <c r="J162" s="1835"/>
    </row>
    <row r="163" spans="1:10" ht="14.45" customHeight="1">
      <c r="A163" s="1959"/>
      <c r="B163" s="1954" t="s">
        <v>759</v>
      </c>
      <c r="C163" s="1952" t="s">
        <v>33</v>
      </c>
      <c r="D163" s="1953"/>
      <c r="E163" s="1954" t="s">
        <v>759</v>
      </c>
      <c r="F163" s="1952" t="s">
        <v>33</v>
      </c>
      <c r="G163" s="1953"/>
      <c r="H163" s="1954" t="s">
        <v>759</v>
      </c>
      <c r="I163" s="1952" t="s">
        <v>33</v>
      </c>
      <c r="J163" s="1956"/>
    </row>
    <row r="164" spans="1:10" ht="47.25" customHeight="1">
      <c r="A164" s="1959"/>
      <c r="B164" s="1954"/>
      <c r="C164" s="1952" t="s">
        <v>760</v>
      </c>
      <c r="D164" s="1953"/>
      <c r="E164" s="1954"/>
      <c r="F164" s="1952" t="s">
        <v>760</v>
      </c>
      <c r="G164" s="1953"/>
      <c r="H164" s="1954"/>
      <c r="I164" s="1952" t="s">
        <v>760</v>
      </c>
      <c r="J164" s="1956"/>
    </row>
    <row r="165" spans="1:10" ht="14.45" customHeight="1" thickBot="1">
      <c r="A165" s="1960"/>
      <c r="B165" s="1955"/>
      <c r="C165" s="1487" t="s">
        <v>1</v>
      </c>
      <c r="D165" s="1488" t="s">
        <v>469</v>
      </c>
      <c r="E165" s="1955"/>
      <c r="F165" s="1487" t="s">
        <v>1</v>
      </c>
      <c r="G165" s="1488" t="s">
        <v>469</v>
      </c>
      <c r="H165" s="1955"/>
      <c r="I165" s="1487" t="s">
        <v>1</v>
      </c>
      <c r="J165" s="1489" t="s">
        <v>469</v>
      </c>
    </row>
    <row r="166" spans="1:10" ht="14.45" customHeight="1">
      <c r="A166" s="543" t="s">
        <v>9</v>
      </c>
      <c r="B166" s="918">
        <f t="shared" ref="B166:C181" si="20">SUM(E166,H166)</f>
        <v>159623</v>
      </c>
      <c r="C166" s="833">
        <f t="shared" si="20"/>
        <v>99762</v>
      </c>
      <c r="D166" s="1037">
        <f t="shared" ref="D166:D181" si="21">C166/B166*100</f>
        <v>62.498512119180816</v>
      </c>
      <c r="E166" s="918">
        <v>26741</v>
      </c>
      <c r="F166" s="833">
        <v>14480</v>
      </c>
      <c r="G166" s="1037">
        <f t="shared" ref="G166:G181" si="22">F166/E166*100</f>
        <v>54.149059496653088</v>
      </c>
      <c r="H166" s="918">
        <v>132882</v>
      </c>
      <c r="I166" s="833">
        <v>85282</v>
      </c>
      <c r="J166" s="1036">
        <f t="shared" ref="J166:J181" si="23">I166/H166*100</f>
        <v>64.17874505200102</v>
      </c>
    </row>
    <row r="167" spans="1:10" ht="14.45" customHeight="1">
      <c r="A167" s="544" t="s">
        <v>10</v>
      </c>
      <c r="B167" s="914">
        <f t="shared" si="20"/>
        <v>140101</v>
      </c>
      <c r="C167" s="847">
        <f t="shared" si="20"/>
        <v>82576</v>
      </c>
      <c r="D167" s="1042">
        <f t="shared" si="21"/>
        <v>58.940335900528908</v>
      </c>
      <c r="E167" s="914">
        <v>24976</v>
      </c>
      <c r="F167" s="847">
        <v>13161</v>
      </c>
      <c r="G167" s="1042">
        <f t="shared" si="22"/>
        <v>52.694586803331198</v>
      </c>
      <c r="H167" s="914">
        <v>115125</v>
      </c>
      <c r="I167" s="847">
        <v>69415</v>
      </c>
      <c r="J167" s="1041">
        <f t="shared" si="23"/>
        <v>60.295331161780673</v>
      </c>
    </row>
    <row r="168" spans="1:10" ht="14.45" customHeight="1">
      <c r="A168" s="543" t="s">
        <v>761</v>
      </c>
      <c r="B168" s="918">
        <f t="shared" si="20"/>
        <v>57366</v>
      </c>
      <c r="C168" s="833">
        <f t="shared" si="20"/>
        <v>48873</v>
      </c>
      <c r="D168" s="1037">
        <f t="shared" si="21"/>
        <v>85.195063277899791</v>
      </c>
      <c r="E168" s="918">
        <v>14362</v>
      </c>
      <c r="F168" s="833">
        <v>11663</v>
      </c>
      <c r="G168" s="1037">
        <f t="shared" si="22"/>
        <v>81.207352736387691</v>
      </c>
      <c r="H168" s="918">
        <v>43004</v>
      </c>
      <c r="I168" s="833">
        <v>37210</v>
      </c>
      <c r="J168" s="1036">
        <f t="shared" si="23"/>
        <v>86.526834713049951</v>
      </c>
    </row>
    <row r="169" spans="1:10" ht="14.45" customHeight="1">
      <c r="A169" s="544" t="s">
        <v>12</v>
      </c>
      <c r="B169" s="914">
        <f t="shared" si="20"/>
        <v>9480</v>
      </c>
      <c r="C169" s="847">
        <f t="shared" si="20"/>
        <v>5944</v>
      </c>
      <c r="D169" s="1042">
        <f t="shared" si="21"/>
        <v>62.700421940928273</v>
      </c>
      <c r="E169" s="914">
        <v>2362</v>
      </c>
      <c r="F169" s="847">
        <v>1404</v>
      </c>
      <c r="G169" s="1042">
        <f t="shared" si="22"/>
        <v>59.441151566469095</v>
      </c>
      <c r="H169" s="914">
        <v>7118</v>
      </c>
      <c r="I169" s="847">
        <v>4540</v>
      </c>
      <c r="J169" s="1041">
        <f t="shared" si="23"/>
        <v>63.78196122506322</v>
      </c>
    </row>
    <row r="170" spans="1:10" ht="14.45" customHeight="1">
      <c r="A170" s="543" t="s">
        <v>13</v>
      </c>
      <c r="B170" s="918">
        <f t="shared" si="20"/>
        <v>11756</v>
      </c>
      <c r="C170" s="833">
        <f t="shared" si="20"/>
        <v>8596</v>
      </c>
      <c r="D170" s="1037">
        <f t="shared" si="21"/>
        <v>73.120108880571621</v>
      </c>
      <c r="E170" s="918">
        <v>2016</v>
      </c>
      <c r="F170" s="833">
        <v>1367</v>
      </c>
      <c r="G170" s="1037">
        <f t="shared" si="22"/>
        <v>67.807539682539684</v>
      </c>
      <c r="H170" s="918">
        <v>9740</v>
      </c>
      <c r="I170" s="833">
        <v>7229</v>
      </c>
      <c r="J170" s="1036">
        <f t="shared" si="23"/>
        <v>74.219712525667347</v>
      </c>
    </row>
    <row r="171" spans="1:10" ht="14.45" customHeight="1">
      <c r="A171" s="544" t="s">
        <v>14</v>
      </c>
      <c r="B171" s="914">
        <f t="shared" si="20"/>
        <v>30596</v>
      </c>
      <c r="C171" s="847">
        <f t="shared" si="20"/>
        <v>20852</v>
      </c>
      <c r="D171" s="1042">
        <f t="shared" si="21"/>
        <v>68.152699699307092</v>
      </c>
      <c r="E171" s="914">
        <v>8500</v>
      </c>
      <c r="F171" s="847">
        <v>5715</v>
      </c>
      <c r="G171" s="1042">
        <f t="shared" si="22"/>
        <v>67.235294117647058</v>
      </c>
      <c r="H171" s="914">
        <v>22096</v>
      </c>
      <c r="I171" s="847">
        <v>15137</v>
      </c>
      <c r="J171" s="1041">
        <f t="shared" si="23"/>
        <v>68.505611875452558</v>
      </c>
    </row>
    <row r="172" spans="1:10" ht="14.45" customHeight="1">
      <c r="A172" s="543" t="s">
        <v>15</v>
      </c>
      <c r="B172" s="918">
        <f t="shared" si="20"/>
        <v>101109</v>
      </c>
      <c r="C172" s="833">
        <f t="shared" si="20"/>
        <v>72926</v>
      </c>
      <c r="D172" s="1037">
        <f t="shared" si="21"/>
        <v>72.126121314620846</v>
      </c>
      <c r="E172" s="918">
        <v>17598</v>
      </c>
      <c r="F172" s="833">
        <v>11507</v>
      </c>
      <c r="G172" s="1037">
        <f t="shared" si="22"/>
        <v>65.388112285486983</v>
      </c>
      <c r="H172" s="918">
        <v>83511</v>
      </c>
      <c r="I172" s="833">
        <v>61419</v>
      </c>
      <c r="J172" s="1036">
        <f t="shared" si="23"/>
        <v>73.545999928153179</v>
      </c>
    </row>
    <row r="173" spans="1:10" ht="14.45" customHeight="1">
      <c r="A173" s="544" t="s">
        <v>24</v>
      </c>
      <c r="B173" s="914">
        <f t="shared" si="20"/>
        <v>5379</v>
      </c>
      <c r="C173" s="847">
        <f t="shared" si="20"/>
        <v>3435</v>
      </c>
      <c r="D173" s="1042">
        <f t="shared" si="21"/>
        <v>63.859453430005573</v>
      </c>
      <c r="E173" s="914">
        <v>1392</v>
      </c>
      <c r="F173" s="847">
        <v>839</v>
      </c>
      <c r="G173" s="1042">
        <f t="shared" si="22"/>
        <v>60.272988505747129</v>
      </c>
      <c r="H173" s="914">
        <v>3987</v>
      </c>
      <c r="I173" s="847">
        <v>2596</v>
      </c>
      <c r="J173" s="1041">
        <f t="shared" si="23"/>
        <v>65.111612741409587</v>
      </c>
    </row>
    <row r="174" spans="1:10" ht="14.45" customHeight="1">
      <c r="A174" s="543" t="s">
        <v>16</v>
      </c>
      <c r="B174" s="918">
        <f t="shared" si="20"/>
        <v>69617</v>
      </c>
      <c r="C174" s="833">
        <f t="shared" si="20"/>
        <v>41705</v>
      </c>
      <c r="D174" s="1037">
        <f t="shared" si="21"/>
        <v>59.906344714653024</v>
      </c>
      <c r="E174" s="918">
        <v>11298</v>
      </c>
      <c r="F174" s="833">
        <v>5730</v>
      </c>
      <c r="G174" s="1037">
        <f t="shared" si="22"/>
        <v>50.716941051513544</v>
      </c>
      <c r="H174" s="918">
        <v>58319</v>
      </c>
      <c r="I174" s="833">
        <v>35975</v>
      </c>
      <c r="J174" s="1036">
        <f t="shared" si="23"/>
        <v>61.686585846808072</v>
      </c>
    </row>
    <row r="175" spans="1:10" ht="14.45" customHeight="1">
      <c r="A175" s="544" t="s">
        <v>17</v>
      </c>
      <c r="B175" s="914">
        <f t="shared" si="20"/>
        <v>205752</v>
      </c>
      <c r="C175" s="847">
        <f t="shared" si="20"/>
        <v>138496</v>
      </c>
      <c r="D175" s="1042">
        <f t="shared" si="21"/>
        <v>67.312103892064229</v>
      </c>
      <c r="E175" s="914">
        <v>33313</v>
      </c>
      <c r="F175" s="847">
        <v>19437</v>
      </c>
      <c r="G175" s="1042">
        <f t="shared" si="22"/>
        <v>58.346591420766671</v>
      </c>
      <c r="H175" s="914">
        <v>172439</v>
      </c>
      <c r="I175" s="847">
        <v>119059</v>
      </c>
      <c r="J175" s="1041">
        <f t="shared" si="23"/>
        <v>69.044125748815517</v>
      </c>
    </row>
    <row r="176" spans="1:10" ht="14.45" customHeight="1">
      <c r="A176" s="543" t="s">
        <v>18</v>
      </c>
      <c r="B176" s="918">
        <f t="shared" si="20"/>
        <v>50093</v>
      </c>
      <c r="C176" s="833">
        <f t="shared" si="20"/>
        <v>31624</v>
      </c>
      <c r="D176" s="1037">
        <f t="shared" si="21"/>
        <v>63.13057712654463</v>
      </c>
      <c r="E176" s="918">
        <v>9055</v>
      </c>
      <c r="F176" s="833">
        <v>5205</v>
      </c>
      <c r="G176" s="1037">
        <f t="shared" si="22"/>
        <v>57.482054113749314</v>
      </c>
      <c r="H176" s="918">
        <v>41038</v>
      </c>
      <c r="I176" s="833">
        <v>26419</v>
      </c>
      <c r="J176" s="1036">
        <f t="shared" si="23"/>
        <v>64.376918953165358</v>
      </c>
    </row>
    <row r="177" spans="1:10" ht="14.45" customHeight="1">
      <c r="A177" s="544" t="s">
        <v>19</v>
      </c>
      <c r="B177" s="914">
        <f t="shared" si="20"/>
        <v>9672</v>
      </c>
      <c r="C177" s="847">
        <f t="shared" si="20"/>
        <v>6125</v>
      </c>
      <c r="D177" s="1042">
        <f t="shared" si="21"/>
        <v>63.327129859387924</v>
      </c>
      <c r="E177" s="914">
        <v>1557</v>
      </c>
      <c r="F177" s="847">
        <v>870</v>
      </c>
      <c r="G177" s="1042">
        <f t="shared" si="22"/>
        <v>55.876685934489402</v>
      </c>
      <c r="H177" s="914">
        <v>8115</v>
      </c>
      <c r="I177" s="847">
        <v>5255</v>
      </c>
      <c r="J177" s="1041">
        <f t="shared" si="23"/>
        <v>64.756623536660513</v>
      </c>
    </row>
    <row r="178" spans="1:10" ht="14.45" customHeight="1">
      <c r="A178" s="543" t="s">
        <v>20</v>
      </c>
      <c r="B178" s="918">
        <f t="shared" si="20"/>
        <v>16691</v>
      </c>
      <c r="C178" s="833">
        <f t="shared" si="20"/>
        <v>10500</v>
      </c>
      <c r="D178" s="1037">
        <f t="shared" si="21"/>
        <v>62.908154095021274</v>
      </c>
      <c r="E178" s="918">
        <v>3670</v>
      </c>
      <c r="F178" s="833">
        <v>2079</v>
      </c>
      <c r="G178" s="1037">
        <f t="shared" si="22"/>
        <v>56.648501362397816</v>
      </c>
      <c r="H178" s="918">
        <v>13021</v>
      </c>
      <c r="I178" s="833">
        <v>8421</v>
      </c>
      <c r="J178" s="1036">
        <f t="shared" si="23"/>
        <v>64.672452192611942</v>
      </c>
    </row>
    <row r="179" spans="1:10" ht="14.45" customHeight="1">
      <c r="A179" s="544" t="s">
        <v>21</v>
      </c>
      <c r="B179" s="914">
        <f t="shared" si="20"/>
        <v>7820</v>
      </c>
      <c r="C179" s="847">
        <f t="shared" si="20"/>
        <v>4962</v>
      </c>
      <c r="D179" s="1042">
        <f t="shared" si="21"/>
        <v>63.452685421994879</v>
      </c>
      <c r="E179" s="914">
        <v>2046</v>
      </c>
      <c r="F179" s="847">
        <v>1149</v>
      </c>
      <c r="G179" s="1042">
        <f t="shared" si="22"/>
        <v>56.158357771260995</v>
      </c>
      <c r="H179" s="914">
        <v>5774</v>
      </c>
      <c r="I179" s="847">
        <v>3813</v>
      </c>
      <c r="J179" s="1041">
        <f t="shared" si="23"/>
        <v>66.037409075164533</v>
      </c>
    </row>
    <row r="180" spans="1:10" ht="14.45" customHeight="1">
      <c r="A180" s="543" t="s">
        <v>22</v>
      </c>
      <c r="B180" s="918">
        <f t="shared" si="20"/>
        <v>23023</v>
      </c>
      <c r="C180" s="833">
        <f t="shared" si="20"/>
        <v>15344</v>
      </c>
      <c r="D180" s="1037">
        <f t="shared" si="21"/>
        <v>66.646397081179686</v>
      </c>
      <c r="E180" s="918">
        <v>4018</v>
      </c>
      <c r="F180" s="833">
        <v>2381</v>
      </c>
      <c r="G180" s="1037">
        <f t="shared" si="22"/>
        <v>59.258337481334003</v>
      </c>
      <c r="H180" s="918">
        <v>19005</v>
      </c>
      <c r="I180" s="833">
        <v>12963</v>
      </c>
      <c r="J180" s="1036">
        <f t="shared" si="23"/>
        <v>68.208366219415936</v>
      </c>
    </row>
    <row r="181" spans="1:10" ht="14.45" customHeight="1" thickBot="1">
      <c r="A181" s="1149" t="s">
        <v>23</v>
      </c>
      <c r="B181" s="922">
        <f t="shared" si="20"/>
        <v>8176</v>
      </c>
      <c r="C181" s="865">
        <f t="shared" si="20"/>
        <v>5393</v>
      </c>
      <c r="D181" s="1048">
        <f t="shared" si="21"/>
        <v>65.961350293542083</v>
      </c>
      <c r="E181" s="922">
        <v>2072</v>
      </c>
      <c r="F181" s="865">
        <v>1353</v>
      </c>
      <c r="G181" s="1048">
        <f t="shared" si="22"/>
        <v>65.299227799227793</v>
      </c>
      <c r="H181" s="922">
        <v>6104</v>
      </c>
      <c r="I181" s="865">
        <v>4040</v>
      </c>
      <c r="J181" s="1047">
        <f t="shared" si="23"/>
        <v>66.186107470511132</v>
      </c>
    </row>
    <row r="182" spans="1:10" ht="14.45" customHeight="1">
      <c r="A182" s="1150" t="s">
        <v>28</v>
      </c>
      <c r="B182" s="927">
        <v>801342</v>
      </c>
      <c r="C182" s="931">
        <v>518006</v>
      </c>
      <c r="D182" s="1053">
        <v>64.642312520746444</v>
      </c>
      <c r="E182" s="927">
        <v>139072</v>
      </c>
      <c r="F182" s="931">
        <v>79853</v>
      </c>
      <c r="G182" s="1053">
        <v>57.418459502991261</v>
      </c>
      <c r="H182" s="927">
        <v>662270</v>
      </c>
      <c r="I182" s="931">
        <v>438153</v>
      </c>
      <c r="J182" s="1052">
        <v>66.159270388210246</v>
      </c>
    </row>
    <row r="183" spans="1:10" ht="14.45" customHeight="1">
      <c r="A183" s="1151" t="s">
        <v>27</v>
      </c>
      <c r="B183" s="939">
        <v>104912</v>
      </c>
      <c r="C183" s="943">
        <v>79107</v>
      </c>
      <c r="D183" s="1057">
        <v>75.40319505871588</v>
      </c>
      <c r="E183" s="939">
        <v>25904</v>
      </c>
      <c r="F183" s="943">
        <v>18487</v>
      </c>
      <c r="G183" s="1057">
        <v>71.367356392835077</v>
      </c>
      <c r="H183" s="939">
        <v>79008</v>
      </c>
      <c r="I183" s="943">
        <v>60620</v>
      </c>
      <c r="J183" s="1056">
        <v>76.726407452409887</v>
      </c>
    </row>
    <row r="184" spans="1:10" ht="14.45" customHeight="1">
      <c r="A184" s="1152" t="s">
        <v>26</v>
      </c>
      <c r="B184" s="951">
        <v>906254</v>
      </c>
      <c r="C184" s="955">
        <v>597113</v>
      </c>
      <c r="D184" s="1061">
        <v>65.88804021830525</v>
      </c>
      <c r="E184" s="951">
        <v>164976</v>
      </c>
      <c r="F184" s="955">
        <v>98340</v>
      </c>
      <c r="G184" s="1061">
        <v>59.608670352051206</v>
      </c>
      <c r="H184" s="951">
        <v>741278</v>
      </c>
      <c r="I184" s="955">
        <v>498773</v>
      </c>
      <c r="J184" s="1060">
        <v>67.285552788562455</v>
      </c>
    </row>
    <row r="185" spans="1:10" ht="14.45" customHeight="1">
      <c r="A185" s="1850" t="s">
        <v>762</v>
      </c>
      <c r="B185" s="1850"/>
      <c r="C185" s="1850"/>
      <c r="D185" s="1850"/>
      <c r="E185" s="1963"/>
      <c r="F185" s="1963"/>
      <c r="G185" s="1963"/>
      <c r="H185" s="1963"/>
      <c r="I185" s="1963"/>
      <c r="J185" s="1963"/>
    </row>
    <row r="186" spans="1:10" ht="14.45" customHeight="1">
      <c r="A186" s="1839" t="s">
        <v>763</v>
      </c>
      <c r="B186" s="1839"/>
      <c r="C186" s="1839"/>
      <c r="D186" s="1839"/>
      <c r="E186" s="1839"/>
      <c r="F186" s="1839"/>
      <c r="G186" s="1839"/>
      <c r="H186" s="1839"/>
      <c r="I186" s="1839"/>
      <c r="J186" s="1839"/>
    </row>
    <row r="187" spans="1:10" ht="33" customHeight="1">
      <c r="A187" s="1850" t="s">
        <v>493</v>
      </c>
      <c r="B187" s="1850"/>
      <c r="C187" s="1850"/>
      <c r="D187" s="1850"/>
      <c r="E187" s="1850"/>
      <c r="F187" s="1850"/>
      <c r="G187" s="1850"/>
      <c r="H187" s="1850"/>
      <c r="I187" s="1850"/>
      <c r="J187" s="1850"/>
    </row>
  </sheetData>
  <mergeCells count="114">
    <mergeCell ref="A185:J185"/>
    <mergeCell ref="A186:J186"/>
    <mergeCell ref="A187:J187"/>
    <mergeCell ref="B163:B165"/>
    <mergeCell ref="C163:D163"/>
    <mergeCell ref="E163:E165"/>
    <mergeCell ref="F163:G163"/>
    <mergeCell ref="H163:H165"/>
    <mergeCell ref="I163:J163"/>
    <mergeCell ref="C164:D164"/>
    <mergeCell ref="F164:G164"/>
    <mergeCell ref="I164:J164"/>
    <mergeCell ref="A154:J154"/>
    <mergeCell ref="A155:J155"/>
    <mergeCell ref="A156:J156"/>
    <mergeCell ref="A158:J158"/>
    <mergeCell ref="A160:J160"/>
    <mergeCell ref="A161:A165"/>
    <mergeCell ref="B161:D162"/>
    <mergeCell ref="E161:J161"/>
    <mergeCell ref="E162:G162"/>
    <mergeCell ref="H162:J162"/>
    <mergeCell ref="A123:J123"/>
    <mergeCell ref="A124:J124"/>
    <mergeCell ref="A125:J125"/>
    <mergeCell ref="A127:J127"/>
    <mergeCell ref="A129:J129"/>
    <mergeCell ref="A130:A134"/>
    <mergeCell ref="B130:D131"/>
    <mergeCell ref="E130:J130"/>
    <mergeCell ref="E131:G131"/>
    <mergeCell ref="H131:J131"/>
    <mergeCell ref="B132:B134"/>
    <mergeCell ref="C132:D132"/>
    <mergeCell ref="E132:E134"/>
    <mergeCell ref="F132:G132"/>
    <mergeCell ref="H132:H134"/>
    <mergeCell ref="I132:J132"/>
    <mergeCell ref="C133:D133"/>
    <mergeCell ref="F133:G133"/>
    <mergeCell ref="I133:J133"/>
    <mergeCell ref="A92:J92"/>
    <mergeCell ref="A93:J93"/>
    <mergeCell ref="A94:J94"/>
    <mergeCell ref="A96:J96"/>
    <mergeCell ref="A98:J98"/>
    <mergeCell ref="A99:A103"/>
    <mergeCell ref="B99:D100"/>
    <mergeCell ref="E99:J99"/>
    <mergeCell ref="E100:G100"/>
    <mergeCell ref="H100:J100"/>
    <mergeCell ref="B101:B103"/>
    <mergeCell ref="C101:D101"/>
    <mergeCell ref="E101:E103"/>
    <mergeCell ref="F101:G101"/>
    <mergeCell ref="H101:H103"/>
    <mergeCell ref="I101:J101"/>
    <mergeCell ref="C102:D102"/>
    <mergeCell ref="F102:G102"/>
    <mergeCell ref="I102:J102"/>
    <mergeCell ref="A61:J61"/>
    <mergeCell ref="A62:J62"/>
    <mergeCell ref="A63:J63"/>
    <mergeCell ref="A65:J65"/>
    <mergeCell ref="A67:J67"/>
    <mergeCell ref="A68:A72"/>
    <mergeCell ref="B68:D69"/>
    <mergeCell ref="E68:J68"/>
    <mergeCell ref="E69:G69"/>
    <mergeCell ref="H69:J69"/>
    <mergeCell ref="B70:B72"/>
    <mergeCell ref="C70:D70"/>
    <mergeCell ref="E70:E72"/>
    <mergeCell ref="F70:G70"/>
    <mergeCell ref="H70:H72"/>
    <mergeCell ref="I70:J70"/>
    <mergeCell ref="C71:D71"/>
    <mergeCell ref="F71:G71"/>
    <mergeCell ref="I71:J71"/>
    <mergeCell ref="A30:J30"/>
    <mergeCell ref="A31:J31"/>
    <mergeCell ref="A32:J32"/>
    <mergeCell ref="A34:J34"/>
    <mergeCell ref="A36:J36"/>
    <mergeCell ref="A37:A41"/>
    <mergeCell ref="B37:D38"/>
    <mergeCell ref="E37:J37"/>
    <mergeCell ref="E38:G38"/>
    <mergeCell ref="H38:J38"/>
    <mergeCell ref="B39:B41"/>
    <mergeCell ref="C39:D39"/>
    <mergeCell ref="E39:E41"/>
    <mergeCell ref="F39:G39"/>
    <mergeCell ref="H39:H41"/>
    <mergeCell ref="I39:J39"/>
    <mergeCell ref="C40:D40"/>
    <mergeCell ref="F40:G40"/>
    <mergeCell ref="I40:J40"/>
    <mergeCell ref="F8:G8"/>
    <mergeCell ref="H8:H10"/>
    <mergeCell ref="I8:J8"/>
    <mergeCell ref="C9:D9"/>
    <mergeCell ref="F9:G9"/>
    <mergeCell ref="I9:J9"/>
    <mergeCell ref="A3:J3"/>
    <mergeCell ref="A5:J5"/>
    <mergeCell ref="A6:A10"/>
    <mergeCell ref="B6:D7"/>
    <mergeCell ref="E6:J6"/>
    <mergeCell ref="E7:G7"/>
    <mergeCell ref="H7:J7"/>
    <mergeCell ref="B8:B10"/>
    <mergeCell ref="C8:D8"/>
    <mergeCell ref="E8:E10"/>
  </mergeCells>
  <hyperlinks>
    <hyperlink ref="A1" location="Inhalt!A9" display="Zurück zum Inhalt" xr:uid="{00000000-0004-0000-0700-000000000000}"/>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30</vt:i4>
      </vt:variant>
    </vt:vector>
  </HeadingPairs>
  <TitlesOfParts>
    <vt:vector size="30" baseType="lpstr">
      <vt:lpstr>Inhalt</vt:lpstr>
      <vt:lpstr>Daten HF-01.1.1,.4,.5</vt:lpstr>
      <vt:lpstr>Daten HF-01.1.2,.3,.4,.6,.7 u3</vt:lpstr>
      <vt:lpstr>Daten HF-01.1.2,.3,.4,.6,.7 ü3</vt:lpstr>
      <vt:lpstr>Daten HF-01.1.1,.2,.3,.6,.7</vt:lpstr>
      <vt:lpstr>Daten HF-01.1.8</vt:lpstr>
      <vt:lpstr>Daten HF-01.1.9</vt:lpstr>
      <vt:lpstr>Daten HF-01.1.11</vt:lpstr>
      <vt:lpstr>Daten HF-01.1.14</vt:lpstr>
      <vt:lpstr>Daten HF-01.1.15</vt:lpstr>
      <vt:lpstr>Daten HF-01.1.20</vt:lpstr>
      <vt:lpstr>Daten HF-01.1.21</vt:lpstr>
      <vt:lpstr>Daten HF-01.1.22</vt:lpstr>
      <vt:lpstr>Daten HF-01.1.23</vt:lpstr>
      <vt:lpstr>Daten HF-01.2.1-1</vt:lpstr>
      <vt:lpstr>Daten HF-01.2.1-2</vt:lpstr>
      <vt:lpstr>Daten HF-01.2.2</vt:lpstr>
      <vt:lpstr>Daten HF-01.2.3</vt:lpstr>
      <vt:lpstr>Daten HF-01.2.4</vt:lpstr>
      <vt:lpstr>Daten HF-01.2.5</vt:lpstr>
      <vt:lpstr>Daten HF-01.3.1</vt:lpstr>
      <vt:lpstr>Daten HF-01.3.1 u3</vt:lpstr>
      <vt:lpstr>Daten HF-01.3.1 ü3</vt:lpstr>
      <vt:lpstr>Daten HF-01.3.2</vt:lpstr>
      <vt:lpstr>Daten HF-01.3.3</vt:lpstr>
      <vt:lpstr>Daten HF-01.3.4</vt:lpstr>
      <vt:lpstr>Daten HF-01.3.5,.10</vt:lpstr>
      <vt:lpstr>Daten HF-01.3.6</vt:lpstr>
      <vt:lpstr>Daten HF-01.3.7</vt:lpstr>
      <vt:lpstr>Daten HF-01.3.8</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Tiedemann, Catharine</dc:creator>
  <cp:lastModifiedBy>Tim Ziesmann</cp:lastModifiedBy>
  <cp:lastPrinted>2019-02-19T10:15:22Z</cp:lastPrinted>
  <dcterms:created xsi:type="dcterms:W3CDTF">2019-02-13T12:33:21Z</dcterms:created>
  <dcterms:modified xsi:type="dcterms:W3CDTF">2024-08-29T14:34:37Z</dcterms:modified>
</cp:coreProperties>
</file>